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nazyk\Desktop\GRANTY_RYBA,DDDB\NABORY_I-2020_4,5,6\OGŁOSZENIE_4-2020-G-DDST-I_oznakowanie szlaków\REALIZACJA\OZNAKOWANIE\zapytanie_2021-11\"/>
    </mc:Choice>
  </mc:AlternateContent>
  <bookViews>
    <workbookView xWindow="0" yWindow="0" windowWidth="23040" windowHeight="8616" tabRatio="790" firstSheet="3" activeTab="9"/>
  </bookViews>
  <sheets>
    <sheet name="Kocięba-Antonin tartak" sheetId="13" state="hidden" r:id="rId1"/>
    <sheet name="Dębnica-Przygodzice" sheetId="14" state="hidden" r:id="rId2"/>
    <sheet name="Niesułowice - Ruda Milicka" sheetId="7" r:id="rId3"/>
    <sheet name="Milicz - Cieszków" sheetId="25" r:id="rId4"/>
    <sheet name="Zapadły zamek" sheetId="29" r:id="rId5"/>
    <sheet name="Odolanów - Antonin" sheetId="22" state="hidden" r:id="rId6"/>
    <sheet name="Skoroszów - Cieszków" sheetId="28" r:id="rId7"/>
    <sheet name="wokół Żmigrodu" sheetId="26" r:id="rId8"/>
    <sheet name=" Smardów - Chynowa" sheetId="15" state="hidden" r:id="rId9"/>
    <sheet name="wokół Twardogóry" sheetId="32" r:id="rId10"/>
    <sheet name="wokół Milicza" sheetId="31" r:id="rId11"/>
    <sheet name="Odolanów-Kuroch" sheetId="33" state="hidden" r:id="rId12"/>
    <sheet name="wokół Antonina" sheetId="17" state="hidden" r:id="rId13"/>
    <sheet name="wokół Krośnic" sheetId="24" state="hidden" r:id="rId14"/>
    <sheet name="archeologiczny" sheetId="23" r:id="rId15"/>
    <sheet name="WZÓR" sheetId="3" state="hidden" r:id="rId16"/>
    <sheet name="Antonin-Janków Przygodzki" sheetId="34" state="hidden" r:id="rId17"/>
    <sheet name=" Zamkowy (Żmigród-Milicz)" sheetId="30" r:id="rId18"/>
  </sheets>
  <definedNames>
    <definedName name="_xlnm._FilterDatabase" localSheetId="17" hidden="1">' Zamkowy (Żmigród-Milicz)'!$A$13:$AX$1157</definedName>
    <definedName name="_xlnm._FilterDatabase" localSheetId="14" hidden="1">archeologiczny!$A$13:$BD$2113</definedName>
    <definedName name="_xlnm._FilterDatabase" localSheetId="3" hidden="1">'Milicz - Cieszków'!$A$13:$BD$13</definedName>
    <definedName name="_xlnm._FilterDatabase" localSheetId="2" hidden="1">'Niesułowice - Ruda Milicka'!$A$13:$BA$13</definedName>
    <definedName name="_xlnm._FilterDatabase" localSheetId="6" hidden="1">'Skoroszów - Cieszków'!$13:$926</definedName>
    <definedName name="_xlnm._FilterDatabase" localSheetId="12" hidden="1">'wokół Antonina'!$A$13:$Q$215</definedName>
    <definedName name="_xlnm._FilterDatabase" localSheetId="13" hidden="1">'wokół Krośnic'!$A$13:$Q$179</definedName>
    <definedName name="_xlnm._FilterDatabase" localSheetId="10" hidden="1">'wokół Milicza'!$A$13:$AX$476</definedName>
    <definedName name="_xlnm._FilterDatabase" localSheetId="9" hidden="1">'wokół Twardogóry'!$13:$323</definedName>
    <definedName name="_xlnm._FilterDatabase" localSheetId="7" hidden="1">'wokół Żmigrodu'!$A$13:$BA$13</definedName>
    <definedName name="_xlnm._FilterDatabase" localSheetId="4" hidden="1">'Zapadły zamek'!$A$13:$BA$50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34" i="32" l="1"/>
  <c r="H946" i="28" l="1"/>
  <c r="H953" i="28"/>
  <c r="H947" i="28"/>
  <c r="M937" i="28" l="1"/>
  <c r="H2124" i="23" l="1"/>
  <c r="M2121" i="23"/>
  <c r="M2132" i="23" l="1"/>
  <c r="M2138" i="23"/>
  <c r="I279" i="22" l="1"/>
  <c r="I278" i="22"/>
  <c r="I277" i="22"/>
  <c r="I276" i="22"/>
  <c r="I275" i="22"/>
  <c r="I274" i="22"/>
  <c r="I270" i="22"/>
  <c r="I269" i="22"/>
  <c r="I268" i="22"/>
  <c r="M97" i="15"/>
  <c r="N472" i="34" l="1"/>
  <c r="N480" i="34"/>
  <c r="M2134" i="23"/>
  <c r="M2133" i="23"/>
  <c r="M209" i="24"/>
  <c r="M208" i="24"/>
  <c r="M207" i="24"/>
  <c r="M157" i="33"/>
  <c r="M156" i="33"/>
  <c r="M155" i="33"/>
  <c r="M154" i="33"/>
  <c r="M158" i="33"/>
  <c r="I329" i="25"/>
  <c r="I330" i="25"/>
  <c r="M354" i="32"/>
  <c r="I140" i="15"/>
  <c r="I139" i="15"/>
  <c r="I138" i="15"/>
  <c r="I134" i="15"/>
  <c r="I133" i="15"/>
  <c r="I132" i="15"/>
  <c r="H263" i="22"/>
  <c r="H262" i="22"/>
  <c r="H261" i="22"/>
  <c r="H260" i="22"/>
  <c r="H141" i="14"/>
  <c r="H140" i="14"/>
  <c r="H139" i="14"/>
  <c r="H138" i="14"/>
  <c r="H466" i="34" l="1"/>
  <c r="H465" i="34"/>
  <c r="H464" i="34"/>
  <c r="H463" i="34"/>
  <c r="M462" i="34"/>
  <c r="M461" i="34"/>
  <c r="M460" i="34"/>
  <c r="M459" i="34"/>
  <c r="M458" i="34"/>
  <c r="M1187" i="30"/>
  <c r="L1187" i="30" s="1"/>
  <c r="M1183" i="30"/>
  <c r="M1186" i="30"/>
  <c r="M1185" i="30"/>
  <c r="M1184" i="30"/>
  <c r="M1179" i="30"/>
  <c r="M1178" i="30"/>
  <c r="M1177" i="30"/>
  <c r="M1170" i="30"/>
  <c r="M1168" i="30"/>
  <c r="M1167" i="30"/>
  <c r="M1166" i="30"/>
  <c r="M1165" i="30"/>
  <c r="M1164" i="30"/>
  <c r="M1162" i="30"/>
  <c r="H1193" i="30"/>
  <c r="H1192" i="30"/>
  <c r="H1191" i="30"/>
  <c r="H1190" i="30"/>
  <c r="H1186" i="30"/>
  <c r="H1185" i="30"/>
  <c r="H1184" i="30"/>
  <c r="H1183" i="30"/>
  <c r="H1179" i="30"/>
  <c r="H1178" i="30"/>
  <c r="H1177" i="30"/>
  <c r="H1176" i="30"/>
  <c r="H1172" i="30"/>
  <c r="H1171" i="30"/>
  <c r="H1170" i="30"/>
  <c r="H1169" i="30"/>
  <c r="H1165" i="30"/>
  <c r="H1164" i="30"/>
  <c r="H1163" i="30"/>
  <c r="H1162" i="30"/>
  <c r="H128" i="15"/>
  <c r="H127" i="15"/>
  <c r="H126" i="15"/>
  <c r="H125" i="15"/>
  <c r="H121" i="15"/>
  <c r="H120" i="15"/>
  <c r="H119" i="15"/>
  <c r="H118" i="15"/>
  <c r="H114" i="15"/>
  <c r="H113" i="15"/>
  <c r="H112" i="15"/>
  <c r="H111" i="15"/>
  <c r="H107" i="15"/>
  <c r="H106" i="15"/>
  <c r="H105" i="15"/>
  <c r="H104" i="15"/>
  <c r="M105" i="15"/>
  <c r="M103" i="15"/>
  <c r="M102" i="15"/>
  <c r="M101" i="15"/>
  <c r="M100" i="15"/>
  <c r="M99" i="15"/>
  <c r="H491" i="31"/>
  <c r="H490" i="31"/>
  <c r="H489" i="31"/>
  <c r="H488" i="31"/>
  <c r="H176" i="33"/>
  <c r="H175" i="33"/>
  <c r="H174" i="33"/>
  <c r="H173" i="33"/>
  <c r="H162" i="33"/>
  <c r="H161" i="33"/>
  <c r="H160" i="33"/>
  <c r="H159" i="33"/>
  <c r="M60" i="29"/>
  <c r="M59" i="29"/>
  <c r="M58" i="29"/>
  <c r="M57" i="29"/>
  <c r="M56" i="29"/>
  <c r="H66" i="29"/>
  <c r="H65" i="29"/>
  <c r="H64" i="29"/>
  <c r="H63" i="29"/>
  <c r="M93" i="7"/>
  <c r="I138" i="7"/>
  <c r="I137" i="7"/>
  <c r="I136" i="7"/>
  <c r="M97" i="7"/>
  <c r="M96" i="7"/>
  <c r="M95" i="7"/>
  <c r="M94" i="7"/>
  <c r="I132" i="7"/>
  <c r="I131" i="7"/>
  <c r="I130" i="7"/>
  <c r="H124" i="7"/>
  <c r="H123" i="7"/>
  <c r="H122" i="7"/>
  <c r="H121" i="7"/>
  <c r="H117" i="7"/>
  <c r="H116" i="7"/>
  <c r="H115" i="7"/>
  <c r="H114" i="7"/>
  <c r="H110" i="7"/>
  <c r="H109" i="7"/>
  <c r="H108" i="7"/>
  <c r="H107" i="7"/>
  <c r="H103" i="7"/>
  <c r="H102" i="7"/>
  <c r="H101" i="7"/>
  <c r="H100" i="7"/>
  <c r="I328" i="25"/>
  <c r="I327" i="25"/>
  <c r="I322" i="25"/>
  <c r="I321" i="25"/>
  <c r="I323" i="25"/>
  <c r="M63" i="13"/>
  <c r="M62" i="13"/>
  <c r="M61" i="13"/>
  <c r="M60" i="13"/>
  <c r="M59" i="13"/>
  <c r="M114" i="14"/>
  <c r="M113" i="14"/>
  <c r="M112" i="14"/>
  <c r="M111" i="14"/>
  <c r="M110" i="14"/>
  <c r="M289" i="25"/>
  <c r="M288" i="25"/>
  <c r="M287" i="25"/>
  <c r="M286" i="25"/>
  <c r="M285" i="25"/>
  <c r="H316" i="25"/>
  <c r="H315" i="25"/>
  <c r="H314" i="25"/>
  <c r="H313" i="25"/>
  <c r="H309" i="25"/>
  <c r="H308" i="25"/>
  <c r="H307" i="25"/>
  <c r="H306" i="25"/>
  <c r="H302" i="25"/>
  <c r="H301" i="25"/>
  <c r="H300" i="25"/>
  <c r="H299" i="25"/>
  <c r="H295" i="25"/>
  <c r="H294" i="25"/>
  <c r="H293" i="25"/>
  <c r="H292" i="25"/>
  <c r="H153" i="14"/>
  <c r="H154" i="14"/>
  <c r="H155" i="14"/>
  <c r="H152" i="14"/>
  <c r="H120" i="14"/>
  <c r="H119" i="14"/>
  <c r="H118" i="14"/>
  <c r="H117" i="14"/>
  <c r="M57" i="13"/>
  <c r="M65" i="13"/>
  <c r="H69" i="13"/>
  <c r="H68" i="13"/>
  <c r="H67" i="13"/>
  <c r="H66" i="13"/>
  <c r="M187" i="24"/>
  <c r="M2120" i="23"/>
  <c r="M228" i="17"/>
  <c r="M465" i="26"/>
  <c r="M233" i="22"/>
  <c r="M236" i="22"/>
  <c r="M235" i="22"/>
  <c r="M234" i="22"/>
  <c r="M232" i="22"/>
  <c r="M238" i="22"/>
  <c r="M230" i="22"/>
  <c r="H256" i="22"/>
  <c r="H255" i="22"/>
  <c r="H254" i="22"/>
  <c r="H253" i="22"/>
  <c r="H249" i="22"/>
  <c r="H248" i="22"/>
  <c r="H247" i="22"/>
  <c r="H246" i="22"/>
  <c r="H242" i="22"/>
  <c r="H241" i="22"/>
  <c r="H240" i="22"/>
  <c r="H239" i="22"/>
  <c r="H235" i="22"/>
  <c r="H234" i="22"/>
  <c r="H233" i="22"/>
  <c r="H232" i="22"/>
  <c r="M488" i="26"/>
  <c r="M487" i="26"/>
  <c r="M486" i="26"/>
  <c r="M485" i="26"/>
  <c r="M484" i="26"/>
  <c r="M483" i="26"/>
  <c r="M479" i="26"/>
  <c r="M478" i="26"/>
  <c r="M477" i="26"/>
  <c r="M470" i="26"/>
  <c r="M233" i="17"/>
  <c r="M468" i="26"/>
  <c r="M467" i="26"/>
  <c r="M466" i="26"/>
  <c r="M464" i="26"/>
  <c r="M462" i="26"/>
  <c r="H493" i="26"/>
  <c r="H492" i="26"/>
  <c r="H491" i="26"/>
  <c r="H490" i="26"/>
  <c r="H486" i="26"/>
  <c r="H485" i="26"/>
  <c r="H484" i="26"/>
  <c r="H483" i="26"/>
  <c r="H479" i="26"/>
  <c r="H478" i="26"/>
  <c r="H477" i="26"/>
  <c r="H476" i="26"/>
  <c r="H472" i="26"/>
  <c r="H471" i="26"/>
  <c r="H470" i="26"/>
  <c r="H469" i="26"/>
  <c r="H465" i="26"/>
  <c r="H464" i="26"/>
  <c r="H463" i="26"/>
  <c r="H462" i="26"/>
  <c r="M250" i="17"/>
  <c r="M251" i="17"/>
  <c r="M249" i="17"/>
  <c r="M248" i="17"/>
  <c r="M247" i="17"/>
  <c r="M252" i="17" s="1"/>
  <c r="M246" i="17"/>
  <c r="M2142" i="23"/>
  <c r="M2141" i="23"/>
  <c r="M2140" i="23"/>
  <c r="M2139" i="23"/>
  <c r="M242" i="17"/>
  <c r="M241" i="17"/>
  <c r="M240" i="17"/>
  <c r="M231" i="17"/>
  <c r="M230" i="17"/>
  <c r="M229" i="17"/>
  <c r="M227" i="17"/>
  <c r="M225" i="17"/>
  <c r="H256" i="17"/>
  <c r="H255" i="17"/>
  <c r="H254" i="17"/>
  <c r="H253" i="17"/>
  <c r="H249" i="17"/>
  <c r="H248" i="17"/>
  <c r="H247" i="17"/>
  <c r="H246" i="17"/>
  <c r="H242" i="17"/>
  <c r="H241" i="17"/>
  <c r="H240" i="17"/>
  <c r="H239" i="17"/>
  <c r="H235" i="17"/>
  <c r="H234" i="17"/>
  <c r="H233" i="17"/>
  <c r="H232" i="17"/>
  <c r="H228" i="17"/>
  <c r="H227" i="17"/>
  <c r="H226" i="17"/>
  <c r="H225" i="17"/>
  <c r="M192" i="24"/>
  <c r="M2125" i="23"/>
  <c r="M1188" i="30" l="1"/>
  <c r="H121" i="14"/>
  <c r="I331" i="25"/>
  <c r="L250" i="17"/>
  <c r="L248" i="17"/>
  <c r="L251" i="17"/>
  <c r="L249" i="17"/>
  <c r="L247" i="17"/>
  <c r="H125" i="7"/>
  <c r="H118" i="7"/>
  <c r="H111" i="7"/>
  <c r="H317" i="25"/>
  <c r="H310" i="25"/>
  <c r="H303" i="25"/>
  <c r="H257" i="22"/>
  <c r="M489" i="26"/>
  <c r="L488" i="26" s="1"/>
  <c r="H494" i="26"/>
  <c r="H487" i="26"/>
  <c r="H480" i="26"/>
  <c r="H473" i="26"/>
  <c r="H466" i="26"/>
  <c r="M480" i="26"/>
  <c r="L477" i="26" s="1"/>
  <c r="N473" i="26" l="1"/>
  <c r="L479" i="26"/>
  <c r="L486" i="26"/>
  <c r="L484" i="26"/>
  <c r="L478" i="26"/>
  <c r="M481" i="26"/>
  <c r="L485" i="26"/>
  <c r="M490" i="26"/>
  <c r="L487" i="26"/>
  <c r="L483" i="26"/>
  <c r="M2123" i="23"/>
  <c r="M2122" i="23"/>
  <c r="M2119" i="23"/>
  <c r="M2117" i="23"/>
  <c r="H2148" i="23"/>
  <c r="H2147" i="23"/>
  <c r="H2146" i="23"/>
  <c r="H2145" i="23"/>
  <c r="H2141" i="23"/>
  <c r="H2140" i="23"/>
  <c r="H2139" i="23"/>
  <c r="H2138" i="23"/>
  <c r="H2134" i="23"/>
  <c r="H2133" i="23"/>
  <c r="H2132" i="23"/>
  <c r="H2131" i="23"/>
  <c r="H2127" i="23"/>
  <c r="H2126" i="23"/>
  <c r="H2125" i="23"/>
  <c r="H2120" i="23"/>
  <c r="H2119" i="23"/>
  <c r="H2118" i="23"/>
  <c r="H2117" i="23"/>
  <c r="M2135" i="23"/>
  <c r="M206" i="24"/>
  <c r="M205" i="24"/>
  <c r="M200" i="24"/>
  <c r="M201" i="24"/>
  <c r="M199" i="24"/>
  <c r="M190" i="24"/>
  <c r="M189" i="24"/>
  <c r="M188" i="24"/>
  <c r="M186" i="24"/>
  <c r="M184" i="24"/>
  <c r="H215" i="24"/>
  <c r="H214" i="24"/>
  <c r="H213" i="24"/>
  <c r="H212" i="24"/>
  <c r="H208" i="24"/>
  <c r="H207" i="24"/>
  <c r="H206" i="24"/>
  <c r="H205" i="24"/>
  <c r="H201" i="24"/>
  <c r="H200" i="24"/>
  <c r="H199" i="24"/>
  <c r="H198" i="24"/>
  <c r="H194" i="24"/>
  <c r="H193" i="24"/>
  <c r="H192" i="24"/>
  <c r="H191" i="24"/>
  <c r="H187" i="24"/>
  <c r="H185" i="24"/>
  <c r="H186" i="24"/>
  <c r="H184" i="24"/>
  <c r="L480" i="26" l="1"/>
  <c r="L489" i="26"/>
  <c r="M2136" i="23"/>
  <c r="L2132" i="23"/>
  <c r="L2134" i="23"/>
  <c r="L2133" i="23"/>
  <c r="H2149" i="23"/>
  <c r="H2142" i="23"/>
  <c r="H2135" i="23"/>
  <c r="H2128" i="23"/>
  <c r="H2121" i="23"/>
  <c r="M2143" i="23"/>
  <c r="M202" i="24"/>
  <c r="M203" i="24" s="1"/>
  <c r="H209" i="24"/>
  <c r="I135" i="14"/>
  <c r="I134" i="14"/>
  <c r="I133" i="14"/>
  <c r="H156" i="14"/>
  <c r="H148" i="14"/>
  <c r="H147" i="14"/>
  <c r="H146" i="14"/>
  <c r="H145" i="14"/>
  <c r="I132" i="14"/>
  <c r="I128" i="14"/>
  <c r="I126" i="14"/>
  <c r="I127" i="14"/>
  <c r="M76" i="13"/>
  <c r="M75" i="13"/>
  <c r="M74" i="13"/>
  <c r="H90" i="13"/>
  <c r="H89" i="13"/>
  <c r="H88" i="13"/>
  <c r="H87" i="13"/>
  <c r="H83" i="13"/>
  <c r="H82" i="13"/>
  <c r="H81" i="13"/>
  <c r="H80" i="13"/>
  <c r="H76" i="13"/>
  <c r="H75" i="13"/>
  <c r="H74" i="13"/>
  <c r="H73" i="13"/>
  <c r="H62" i="13"/>
  <c r="H61" i="13"/>
  <c r="H60" i="13"/>
  <c r="H59" i="13"/>
  <c r="M83" i="13"/>
  <c r="M82" i="13"/>
  <c r="M81" i="13"/>
  <c r="M80" i="13"/>
  <c r="L201" i="24" l="1"/>
  <c r="L199" i="24"/>
  <c r="L2135" i="23"/>
  <c r="M2144" i="23"/>
  <c r="L2142" i="23"/>
  <c r="L2141" i="23"/>
  <c r="L2139" i="23"/>
  <c r="L2140" i="23"/>
  <c r="L2138" i="23"/>
  <c r="N2128" i="23"/>
  <c r="L200" i="24"/>
  <c r="H149" i="14"/>
  <c r="H142" i="14"/>
  <c r="M84" i="13"/>
  <c r="M85" i="13" s="1"/>
  <c r="M77" i="13"/>
  <c r="M78" i="13" s="1"/>
  <c r="H91" i="13"/>
  <c r="H84" i="13"/>
  <c r="H77" i="13"/>
  <c r="H70" i="13"/>
  <c r="H63" i="13"/>
  <c r="L202" i="24" l="1"/>
  <c r="L76" i="13"/>
  <c r="L74" i="13"/>
  <c r="L75" i="13"/>
  <c r="L83" i="13"/>
  <c r="L82" i="13"/>
  <c r="L80" i="13"/>
  <c r="L81" i="13"/>
  <c r="L2143" i="23"/>
  <c r="N68" i="13"/>
  <c r="L77" i="13" l="1"/>
  <c r="L84" i="13"/>
  <c r="H456" i="34"/>
  <c r="M456" i="34"/>
  <c r="H457" i="34"/>
  <c r="H458" i="34"/>
  <c r="H459" i="34"/>
  <c r="M464" i="34"/>
  <c r="H467" i="34"/>
  <c r="H470" i="34"/>
  <c r="H471" i="34"/>
  <c r="H472" i="34"/>
  <c r="H473" i="34"/>
  <c r="N473" i="34"/>
  <c r="N474" i="34"/>
  <c r="H477" i="34"/>
  <c r="H478" i="34"/>
  <c r="N478" i="34"/>
  <c r="H479" i="34"/>
  <c r="N479" i="34"/>
  <c r="H480" i="34"/>
  <c r="H484" i="34"/>
  <c r="H485" i="34"/>
  <c r="H486" i="34"/>
  <c r="H487" i="34"/>
  <c r="H152" i="33"/>
  <c r="M152" i="33"/>
  <c r="H153" i="33"/>
  <c r="H154" i="33"/>
  <c r="H155" i="33"/>
  <c r="M160" i="33"/>
  <c r="H163" i="33"/>
  <c r="H166" i="33"/>
  <c r="H167" i="33"/>
  <c r="H168" i="33"/>
  <c r="M168" i="33"/>
  <c r="H169" i="33"/>
  <c r="M169" i="33"/>
  <c r="M170" i="33"/>
  <c r="M174" i="33"/>
  <c r="M175" i="33"/>
  <c r="M176" i="33"/>
  <c r="H177" i="33"/>
  <c r="H180" i="33"/>
  <c r="H181" i="33"/>
  <c r="H182" i="33"/>
  <c r="H183" i="33"/>
  <c r="H184" i="33" l="1"/>
  <c r="H170" i="33"/>
  <c r="H474" i="34"/>
  <c r="H156" i="33"/>
  <c r="N163" i="33" s="1"/>
  <c r="H488" i="34"/>
  <c r="H481" i="34"/>
  <c r="H460" i="34"/>
  <c r="N475" i="34"/>
  <c r="M474" i="34" s="1"/>
  <c r="M177" i="33"/>
  <c r="L176" i="33" s="1"/>
  <c r="M171" i="33"/>
  <c r="L170" i="33" s="1"/>
  <c r="N481" i="34"/>
  <c r="M480" i="34" s="1"/>
  <c r="M172" i="33"/>
  <c r="L168" i="33" l="1"/>
  <c r="L174" i="33"/>
  <c r="L175" i="33"/>
  <c r="L177" i="33" s="1"/>
  <c r="N467" i="34"/>
  <c r="M473" i="34"/>
  <c r="M472" i="34"/>
  <c r="N476" i="34"/>
  <c r="L169" i="33"/>
  <c r="L171" i="33" s="1"/>
  <c r="M479" i="34"/>
  <c r="N482" i="34"/>
  <c r="M478" i="34"/>
  <c r="M481" i="34" s="1"/>
  <c r="M475" i="34" l="1"/>
  <c r="H331" i="32"/>
  <c r="M331" i="32"/>
  <c r="H332" i="32"/>
  <c r="H333" i="32"/>
  <c r="M333" i="32"/>
  <c r="H334" i="32"/>
  <c r="M335" i="32"/>
  <c r="M336" i="32"/>
  <c r="M337" i="32"/>
  <c r="H338" i="32"/>
  <c r="H339" i="32"/>
  <c r="M339" i="32"/>
  <c r="H340" i="32"/>
  <c r="H341" i="32"/>
  <c r="H345" i="32"/>
  <c r="H346" i="32"/>
  <c r="M346" i="32"/>
  <c r="H347" i="32"/>
  <c r="M347" i="32"/>
  <c r="H348" i="32"/>
  <c r="M348" i="32"/>
  <c r="H352" i="32"/>
  <c r="M352" i="32"/>
  <c r="H353" i="32"/>
  <c r="M353" i="32"/>
  <c r="H354" i="32"/>
  <c r="H355" i="32"/>
  <c r="M355" i="32"/>
  <c r="H359" i="32"/>
  <c r="H360" i="32"/>
  <c r="H361" i="32"/>
  <c r="H362" i="32"/>
  <c r="H481" i="31"/>
  <c r="M481" i="31"/>
  <c r="H482" i="31"/>
  <c r="H483" i="31"/>
  <c r="M483" i="31"/>
  <c r="H484" i="31"/>
  <c r="M484" i="31"/>
  <c r="M485" i="31"/>
  <c r="M486" i="31"/>
  <c r="M487" i="31"/>
  <c r="H492" i="31"/>
  <c r="H495" i="31"/>
  <c r="M495" i="31"/>
  <c r="H496" i="31"/>
  <c r="M496" i="31"/>
  <c r="H497" i="31"/>
  <c r="M497" i="31"/>
  <c r="H498" i="31"/>
  <c r="M501" i="31"/>
  <c r="H502" i="31"/>
  <c r="M502" i="31"/>
  <c r="H503" i="31"/>
  <c r="M503" i="31"/>
  <c r="H504" i="31"/>
  <c r="M504" i="31"/>
  <c r="H505" i="31"/>
  <c r="H509" i="31"/>
  <c r="H510" i="31"/>
  <c r="H511" i="31"/>
  <c r="H512" i="31"/>
  <c r="H1166" i="30"/>
  <c r="H1173" i="30"/>
  <c r="H1180" i="30"/>
  <c r="L1177" i="30"/>
  <c r="L1178" i="30"/>
  <c r="L1179" i="30"/>
  <c r="L1183" i="30"/>
  <c r="L1184" i="30"/>
  <c r="L1186" i="30"/>
  <c r="H1187" i="30"/>
  <c r="H1194" i="30"/>
  <c r="H56" i="29"/>
  <c r="M54" i="29"/>
  <c r="H57" i="29"/>
  <c r="H58" i="29"/>
  <c r="H59" i="29"/>
  <c r="M62" i="29"/>
  <c r="H67" i="29"/>
  <c r="H70" i="29"/>
  <c r="H71" i="29"/>
  <c r="M71" i="29"/>
  <c r="H72" i="29"/>
  <c r="M72" i="29"/>
  <c r="H73" i="29"/>
  <c r="M73" i="29"/>
  <c r="H77" i="29"/>
  <c r="M77" i="29"/>
  <c r="H78" i="29"/>
  <c r="M78" i="29"/>
  <c r="H79" i="29"/>
  <c r="M79" i="29"/>
  <c r="M81" i="29" s="1"/>
  <c r="L78" i="29" s="1"/>
  <c r="H80" i="29"/>
  <c r="M80" i="29"/>
  <c r="H84" i="29"/>
  <c r="H85" i="29"/>
  <c r="H86" i="29"/>
  <c r="H87" i="29"/>
  <c r="H932" i="28"/>
  <c r="M932" i="28"/>
  <c r="H933" i="28"/>
  <c r="H934" i="28"/>
  <c r="M934" i="28"/>
  <c r="H935" i="28"/>
  <c r="M935" i="28"/>
  <c r="M936" i="28"/>
  <c r="M938" i="28"/>
  <c r="H939" i="28"/>
  <c r="H940" i="28"/>
  <c r="M940" i="28"/>
  <c r="H941" i="28"/>
  <c r="H942" i="28"/>
  <c r="M947" i="28"/>
  <c r="H948" i="28"/>
  <c r="M948" i="28"/>
  <c r="H949" i="28"/>
  <c r="M949" i="28"/>
  <c r="M953" i="28"/>
  <c r="H954" i="28"/>
  <c r="M954" i="28"/>
  <c r="H955" i="28"/>
  <c r="M955" i="28"/>
  <c r="H956" i="28"/>
  <c r="M956" i="28"/>
  <c r="M957" i="28"/>
  <c r="H960" i="28"/>
  <c r="H961" i="28"/>
  <c r="H962" i="28"/>
  <c r="H963" i="28"/>
  <c r="H74" i="29" l="1"/>
  <c r="H936" i="28"/>
  <c r="H335" i="32"/>
  <c r="M74" i="29"/>
  <c r="L72" i="29" s="1"/>
  <c r="H513" i="31"/>
  <c r="H363" i="32"/>
  <c r="N1173" i="30"/>
  <c r="H356" i="32"/>
  <c r="H957" i="28"/>
  <c r="H943" i="28"/>
  <c r="H499" i="31"/>
  <c r="H485" i="31"/>
  <c r="H88" i="29"/>
  <c r="M505" i="31"/>
  <c r="L504" i="31" s="1"/>
  <c r="H964" i="28"/>
  <c r="L79" i="29"/>
  <c r="L77" i="29"/>
  <c r="H60" i="29"/>
  <c r="H506" i="31"/>
  <c r="H349" i="32"/>
  <c r="H950" i="28"/>
  <c r="H81" i="29"/>
  <c r="M498" i="31"/>
  <c r="L496" i="31" s="1"/>
  <c r="H342" i="32"/>
  <c r="M349" i="32"/>
  <c r="L1180" i="30"/>
  <c r="M1180" i="30"/>
  <c r="L1185" i="30"/>
  <c r="L1188" i="30" s="1"/>
  <c r="L73" i="29"/>
  <c r="L80" i="29"/>
  <c r="M950" i="28"/>
  <c r="M958" i="28"/>
  <c r="L954" i="28" s="1"/>
  <c r="L71" i="29" l="1"/>
  <c r="L74" i="29" s="1"/>
  <c r="M75" i="29"/>
  <c r="L81" i="29"/>
  <c r="N490" i="31"/>
  <c r="L497" i="31"/>
  <c r="N943" i="28"/>
  <c r="N342" i="32"/>
  <c r="M356" i="32" s="1"/>
  <c r="M357" i="32" s="1"/>
  <c r="L353" i="32" s="1"/>
  <c r="L503" i="31"/>
  <c r="N65" i="29"/>
  <c r="L502" i="31"/>
  <c r="L495" i="31"/>
  <c r="L498" i="31" s="1"/>
  <c r="L501" i="31"/>
  <c r="L346" i="32"/>
  <c r="L347" i="32"/>
  <c r="L348" i="32"/>
  <c r="L953" i="28"/>
  <c r="L947" i="28"/>
  <c r="L948" i="28"/>
  <c r="L957" i="28"/>
  <c r="L949" i="28"/>
  <c r="L956" i="28"/>
  <c r="L955" i="28"/>
  <c r="L505" i="31" l="1"/>
  <c r="L352" i="32"/>
  <c r="L950" i="28"/>
  <c r="L355" i="32"/>
  <c r="L356" i="32"/>
  <c r="L354" i="32"/>
  <c r="L349" i="32"/>
  <c r="L958" i="28"/>
  <c r="L357" i="32" l="1"/>
  <c r="H330" i="25"/>
  <c r="M291" i="25"/>
  <c r="H288" i="25"/>
  <c r="H287" i="25"/>
  <c r="H286" i="25"/>
  <c r="M283" i="25"/>
  <c r="H285" i="25"/>
  <c r="I324" i="25" l="1"/>
  <c r="I325" i="25" s="1"/>
  <c r="H296" i="25"/>
  <c r="H289" i="25"/>
  <c r="H328" i="25"/>
  <c r="H329" i="25"/>
  <c r="H327" i="25"/>
  <c r="H331" i="25" l="1"/>
  <c r="N294" i="25"/>
  <c r="H321" i="25"/>
  <c r="H322" i="25"/>
  <c r="H323" i="25"/>
  <c r="H324" i="25" l="1"/>
  <c r="H236" i="22"/>
  <c r="H100" i="15" l="1"/>
  <c r="H99" i="15"/>
  <c r="H98" i="15"/>
  <c r="H97" i="15"/>
  <c r="I280" i="22" l="1"/>
  <c r="I271" i="22"/>
  <c r="H268" i="22" l="1"/>
  <c r="I272" i="22"/>
  <c r="H277" i="22"/>
  <c r="H278" i="22"/>
  <c r="H279" i="22"/>
  <c r="H269" i="22"/>
  <c r="H274" i="22"/>
  <c r="H275" i="22"/>
  <c r="H276" i="22"/>
  <c r="H270" i="22"/>
  <c r="H271" i="22" l="1"/>
  <c r="H280" i="22"/>
  <c r="H243" i="17" l="1"/>
  <c r="H257" i="17"/>
  <c r="H250" i="17"/>
  <c r="I135" i="15" l="1"/>
  <c r="I129" i="14"/>
  <c r="M116" i="14"/>
  <c r="H113" i="14"/>
  <c r="H112" i="14"/>
  <c r="H111" i="14"/>
  <c r="M108" i="14"/>
  <c r="H110" i="14"/>
  <c r="H229" i="17" l="1"/>
  <c r="H236" i="17"/>
  <c r="M243" i="17"/>
  <c r="M244" i="17" s="1"/>
  <c r="L246" i="17"/>
  <c r="L252" i="17" s="1"/>
  <c r="M253" i="17"/>
  <c r="H101" i="15"/>
  <c r="H108" i="15"/>
  <c r="H134" i="15"/>
  <c r="H132" i="15"/>
  <c r="I136" i="15"/>
  <c r="H133" i="15"/>
  <c r="I141" i="15"/>
  <c r="H138" i="15" s="1"/>
  <c r="H114" i="14"/>
  <c r="N119" i="14" s="1"/>
  <c r="I130" i="14"/>
  <c r="H128" i="14"/>
  <c r="H126" i="14"/>
  <c r="H127" i="14"/>
  <c r="N236" i="17" l="1"/>
  <c r="I136" i="14"/>
  <c r="L242" i="17"/>
  <c r="L240" i="17"/>
  <c r="L241" i="17"/>
  <c r="H135" i="15"/>
  <c r="H139" i="15"/>
  <c r="H140" i="15"/>
  <c r="H129" i="14"/>
  <c r="I139" i="7"/>
  <c r="H138" i="7" s="1"/>
  <c r="I133" i="7"/>
  <c r="I134" i="7" s="1"/>
  <c r="M99" i="7"/>
  <c r="H96" i="7"/>
  <c r="H95" i="7"/>
  <c r="H94" i="7"/>
  <c r="M91" i="7"/>
  <c r="H93" i="7"/>
  <c r="H132" i="14" l="1"/>
  <c r="H134" i="14"/>
  <c r="H135" i="14"/>
  <c r="H133" i="14"/>
  <c r="L243" i="17"/>
  <c r="H141" i="15"/>
  <c r="H137" i="7"/>
  <c r="H104" i="7"/>
  <c r="H136" i="7"/>
  <c r="H132" i="7"/>
  <c r="H131" i="7"/>
  <c r="H130" i="7"/>
  <c r="H97" i="7"/>
  <c r="N102" i="7" l="1"/>
  <c r="H136" i="14"/>
  <c r="H139" i="7"/>
  <c r="H133" i="7"/>
  <c r="H188" i="24"/>
  <c r="H195" i="24"/>
  <c r="H202" i="24"/>
  <c r="H216" i="24"/>
  <c r="M210" i="24"/>
  <c r="M211" i="24" l="1"/>
  <c r="L209" i="24"/>
  <c r="L206" i="24"/>
  <c r="L208" i="24"/>
  <c r="L205" i="24"/>
  <c r="L207" i="24"/>
  <c r="N195" i="24"/>
  <c r="L210" i="24" l="1"/>
  <c r="H243" i="22"/>
  <c r="H250" i="22" l="1"/>
  <c r="H264" i="22"/>
  <c r="N241" i="22" s="1"/>
  <c r="H115" i="15"/>
  <c r="H129" i="15"/>
  <c r="H122" i="15" l="1"/>
  <c r="N108" i="15"/>
</calcChain>
</file>

<file path=xl/sharedStrings.xml><?xml version="1.0" encoding="utf-8"?>
<sst xmlns="http://schemas.openxmlformats.org/spreadsheetml/2006/main" count="81691" uniqueCount="3145">
  <si>
    <t>POMIAR GPS</t>
  </si>
  <si>
    <t>NR POMIARU</t>
  </si>
  <si>
    <t>1.</t>
  </si>
  <si>
    <t>2.</t>
  </si>
  <si>
    <t>3.</t>
  </si>
  <si>
    <t>4.</t>
  </si>
  <si>
    <t>5.</t>
  </si>
  <si>
    <t>6.</t>
  </si>
  <si>
    <t>LP</t>
  </si>
  <si>
    <t>NR ZDJĘCIA</t>
  </si>
  <si>
    <t>STRONA TRASY</t>
  </si>
  <si>
    <t>KIERUNEK ZNAKU</t>
  </si>
  <si>
    <t>PODŁOŻE</t>
  </si>
  <si>
    <t>RODZAJ ZNAKU</t>
  </si>
  <si>
    <t>TAM</t>
  </si>
  <si>
    <t>POWRÓT</t>
  </si>
  <si>
    <t>T/P</t>
  </si>
  <si>
    <t>PRAWA</t>
  </si>
  <si>
    <t>LEWA</t>
  </si>
  <si>
    <t>DRZEWO</t>
  </si>
  <si>
    <t>ZNAK DROGOWY</t>
  </si>
  <si>
    <t>SŁUP DREWNIANY</t>
  </si>
  <si>
    <t>SŁUP BETONOWY</t>
  </si>
  <si>
    <t>SŁUP METALOWY</t>
  </si>
  <si>
    <t>ZWYKŁY</t>
  </si>
  <si>
    <t>STRZ. W LEWO</t>
  </si>
  <si>
    <t>STRZ. W PRAWO</t>
  </si>
  <si>
    <t>TYP ZNAKU</t>
  </si>
  <si>
    <t>MALOWANY</t>
  </si>
  <si>
    <t>TABLICZKA</t>
  </si>
  <si>
    <t>DROGOWSKAZ</t>
  </si>
  <si>
    <t>JAKOŚĆ ZNAKU</t>
  </si>
  <si>
    <t>ZBLOKOWANY Z</t>
  </si>
  <si>
    <t>CZERWONYM</t>
  </si>
  <si>
    <t>ZIELONYM</t>
  </si>
  <si>
    <t>CZARNYM</t>
  </si>
  <si>
    <t>USUNĄĆ</t>
  </si>
  <si>
    <t>USUNĄĆ GAŁĘZIE</t>
  </si>
  <si>
    <t>USUNĄĆ LUB NIE ODNAWIAĆ</t>
  </si>
  <si>
    <t>NIE ODNAWIAĆ</t>
  </si>
  <si>
    <t>DODAĆ NOWY ZNAK</t>
  </si>
  <si>
    <t>AZYMUT STRZAŁKI</t>
  </si>
  <si>
    <t>TREŚĆ DROGOWSKAZU</t>
  </si>
  <si>
    <t>MIEJSCE USTAWIENIA</t>
  </si>
  <si>
    <t>KIERUNEK STRZAŁKI</t>
  </si>
  <si>
    <t>LEWO</t>
  </si>
  <si>
    <t>PRAWO</t>
  </si>
  <si>
    <t>PROSTO</t>
  </si>
  <si>
    <t>NALEPKA</t>
  </si>
  <si>
    <t>POCZĄTEK SZL.</t>
  </si>
  <si>
    <t>TAK</t>
  </si>
  <si>
    <t>LEWY SKOS</t>
  </si>
  <si>
    <t>PR. SKOS</t>
  </si>
  <si>
    <t>LEWO-PRAWO</t>
  </si>
  <si>
    <t>PRAWO-LEWO</t>
  </si>
  <si>
    <t>BIBLIOTEKI LIST</t>
  </si>
  <si>
    <t>WŁASNY SŁ. MET.</t>
  </si>
  <si>
    <t>WŁASNY SŁ. DREW.</t>
  </si>
  <si>
    <t>NIEBIESKIM</t>
  </si>
  <si>
    <t>ŻÓŁTYM</t>
  </si>
  <si>
    <t>WIĘCEJ KOL.</t>
  </si>
  <si>
    <t>PLANSZA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</si>
  <si>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</si>
  <si>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</si>
  <si>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</si>
  <si>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</si>
  <si>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</si>
  <si>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</si>
  <si>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</si>
  <si>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</si>
  <si>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</si>
  <si>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</si>
  <si>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</si>
  <si>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</si>
  <si>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</si>
  <si>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</si>
  <si>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</si>
  <si>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</si>
  <si>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</si>
  <si>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</si>
  <si>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</si>
  <si>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</si>
  <si>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</si>
  <si>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</si>
  <si>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</si>
  <si>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</si>
  <si>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</si>
  <si>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</si>
  <si>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</si>
  <si>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</si>
  <si>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</si>
  <si>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</si>
  <si>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</si>
  <si>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</si>
  <si>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</si>
  <si>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</si>
  <si>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</si>
  <si>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</si>
  <si>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</si>
  <si>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</si>
  <si>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</si>
  <si>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</si>
  <si>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</si>
  <si>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</si>
  <si>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</si>
  <si>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</si>
  <si>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</si>
  <si>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</si>
  <si>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</si>
  <si>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</si>
  <si>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</si>
  <si>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</si>
  <si>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</si>
  <si>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</si>
  <si>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</si>
  <si>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</si>
  <si>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</si>
  <si>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</si>
  <si>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</si>
  <si>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</si>
  <si>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</si>
  <si>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</si>
  <si>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</si>
  <si>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</si>
  <si>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</si>
  <si>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</si>
  <si>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</si>
  <si>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</si>
  <si>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</si>
  <si>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</si>
  <si>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</si>
  <si>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</si>
  <si>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</si>
  <si>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</si>
  <si>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</si>
  <si>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</si>
  <si>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</si>
  <si>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</si>
  <si>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</si>
  <si>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</si>
  <si>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</si>
  <si>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</si>
  <si>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</si>
  <si>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</si>
  <si>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</si>
  <si>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</si>
  <si>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</si>
  <si>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</si>
  <si>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</si>
  <si>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</si>
  <si>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</si>
  <si>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</si>
  <si>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</si>
  <si>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</si>
  <si>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</si>
  <si>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</si>
  <si>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</si>
  <si>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</si>
  <si>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</si>
  <si>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</si>
  <si>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</si>
  <si>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</si>
  <si>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</si>
  <si>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</si>
  <si>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</si>
  <si>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</si>
  <si>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</si>
  <si>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</si>
  <si>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</si>
  <si>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</si>
  <si>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</si>
  <si>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</si>
  <si>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</si>
  <si>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</si>
  <si>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</si>
  <si>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</si>
  <si>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</si>
  <si>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</si>
  <si>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</si>
  <si>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</si>
  <si>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</si>
  <si>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</si>
  <si>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</si>
  <si>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</si>
  <si>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</si>
  <si>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</si>
  <si>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</si>
  <si>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</si>
  <si>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</si>
  <si>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</si>
  <si>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</si>
  <si>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</si>
  <si>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</si>
  <si>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</si>
  <si>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</si>
  <si>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</si>
  <si>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</si>
  <si>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</si>
  <si>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</si>
  <si>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</si>
  <si>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</si>
  <si>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</si>
  <si>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</si>
  <si>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</si>
  <si>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</si>
  <si>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</si>
  <si>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</si>
  <si>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</si>
  <si>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</si>
  <si>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</si>
  <si>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</si>
  <si>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</si>
  <si>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</si>
  <si>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</si>
  <si>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</si>
  <si>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</si>
  <si>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</si>
  <si>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</si>
  <si>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</si>
  <si>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</si>
  <si>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</si>
  <si>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</si>
  <si>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</si>
  <si>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</si>
  <si>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</si>
  <si>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</si>
  <si>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</si>
  <si>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</si>
  <si>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</si>
  <si>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</si>
  <si>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</si>
  <si>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</si>
  <si>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</si>
  <si>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</si>
  <si>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</si>
  <si>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</si>
  <si>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</si>
  <si>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</si>
  <si>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</si>
  <si>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</si>
  <si>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</si>
  <si>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</si>
  <si>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</si>
  <si>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</si>
  <si>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</si>
  <si>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</si>
  <si>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</si>
  <si>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</si>
  <si>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</si>
  <si>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</si>
  <si>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</si>
  <si>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</si>
  <si>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</si>
  <si>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</si>
  <si>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</si>
  <si>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</si>
  <si>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UWAGI I REKOMENDACJE</t>
  </si>
  <si>
    <t>las</t>
  </si>
  <si>
    <t>otwarty</t>
  </si>
  <si>
    <t>zabudowa</t>
  </si>
  <si>
    <t>ZBLOKOWAĆ Z</t>
  </si>
  <si>
    <t>SCHEMAT</t>
  </si>
  <si>
    <t>MUR</t>
  </si>
  <si>
    <t>km razem</t>
  </si>
  <si>
    <t>jakości 1</t>
  </si>
  <si>
    <t>jakości 2</t>
  </si>
  <si>
    <t>jakości 3</t>
  </si>
  <si>
    <t>jakości 4</t>
  </si>
  <si>
    <t>szt.</t>
  </si>
  <si>
    <t>Brakujące znaki:</t>
  </si>
  <si>
    <t>Liczba znaków malowanych:</t>
  </si>
  <si>
    <t>razem</t>
  </si>
  <si>
    <t>Gałęzie do usunięcia:</t>
  </si>
  <si>
    <t>przypadków</t>
  </si>
  <si>
    <t>malowane</t>
  </si>
  <si>
    <t>STRZ. WPROST</t>
  </si>
  <si>
    <t>POMARAŃCZ.</t>
  </si>
  <si>
    <t>DWIE STRZ.</t>
  </si>
  <si>
    <t>Średnia liczba znaków na 1 km:</t>
  </si>
  <si>
    <t>Długość szlaku [km]</t>
  </si>
  <si>
    <t>tabliczka</t>
  </si>
  <si>
    <t>Znaki do usunięcia</t>
  </si>
  <si>
    <t>naklejka</t>
  </si>
  <si>
    <t xml:space="preserve"> </t>
  </si>
  <si>
    <t>DROGA</t>
  </si>
  <si>
    <t>KRAJOBRAZ</t>
  </si>
  <si>
    <t>GRUNTOWA</t>
  </si>
  <si>
    <t>PIASZCZYSTA</t>
  </si>
  <si>
    <t>ZABUDOWA</t>
  </si>
  <si>
    <t>OTWARTY</t>
  </si>
  <si>
    <t>LAS</t>
  </si>
  <si>
    <t>UTWARDZONA</t>
  </si>
  <si>
    <t>utwardzona</t>
  </si>
  <si>
    <t>gruntowa</t>
  </si>
  <si>
    <t>piaszczysta</t>
  </si>
  <si>
    <t>Nawierzchnia dróg</t>
  </si>
  <si>
    <t>Krajobraz szlaku</t>
  </si>
  <si>
    <t>km - krajobraz otwarty</t>
  </si>
  <si>
    <t>km - las</t>
  </si>
  <si>
    <t>km - teren zabudowany</t>
  </si>
  <si>
    <t>przypadek</t>
  </si>
  <si>
    <t xml:space="preserve">km - drogi utwardzone </t>
  </si>
  <si>
    <t>km - drogi gruntowe</t>
  </si>
  <si>
    <t>km - drogi piaszczyste</t>
  </si>
  <si>
    <t>NAKLEJKA</t>
  </si>
  <si>
    <t>W BLOKU Z</t>
  </si>
  <si>
    <t>BLOKOWAĆ Z</t>
  </si>
  <si>
    <t>przypadki</t>
  </si>
  <si>
    <t>311</t>
  </si>
  <si>
    <t>314</t>
  </si>
  <si>
    <t>313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</si>
  <si>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</si>
  <si>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</si>
  <si>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</si>
  <si>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</si>
  <si>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</si>
  <si>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</si>
  <si>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</si>
  <si>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</si>
  <si>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</si>
  <si>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</si>
  <si>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</si>
  <si>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</si>
  <si>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</si>
  <si>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</si>
  <si>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</si>
  <si>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</si>
  <si>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</si>
  <si>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</si>
  <si>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</si>
  <si>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335</t>
  </si>
  <si>
    <t>336</t>
  </si>
  <si>
    <t>385</t>
  </si>
  <si>
    <t>339</t>
  </si>
  <si>
    <t>337</t>
  </si>
  <si>
    <t>338</t>
  </si>
  <si>
    <t>340</t>
  </si>
  <si>
    <t>341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</si>
  <si>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</si>
  <si>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</si>
  <si>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</si>
  <si>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</si>
  <si>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</si>
  <si>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</si>
  <si>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</si>
  <si>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</si>
  <si>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</si>
  <si>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</si>
  <si>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</si>
  <si>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</si>
  <si>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</si>
  <si>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</si>
  <si>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</si>
  <si>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</si>
  <si>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</si>
  <si>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</si>
  <si>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</si>
  <si>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</si>
  <si>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</si>
  <si>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</si>
  <si>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</si>
  <si>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</si>
  <si>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</si>
  <si>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369</t>
  </si>
  <si>
    <t>370</t>
  </si>
  <si>
    <t>371</t>
  </si>
  <si>
    <t>373</t>
  </si>
  <si>
    <t>372</t>
  </si>
  <si>
    <t>374</t>
  </si>
  <si>
    <t>375</t>
  </si>
  <si>
    <t>376</t>
  </si>
  <si>
    <t>377</t>
  </si>
  <si>
    <t>378</t>
  </si>
  <si>
    <t>379</t>
  </si>
  <si>
    <t>380</t>
  </si>
  <si>
    <t>10</t>
  </si>
  <si>
    <t>11</t>
  </si>
  <si>
    <t>12</t>
  </si>
  <si>
    <t>13</t>
  </si>
  <si>
    <t>14</t>
  </si>
  <si>
    <t>15</t>
  </si>
  <si>
    <t>16</t>
  </si>
  <si>
    <t>18</t>
  </si>
  <si>
    <t>19</t>
  </si>
  <si>
    <t>20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</si>
  <si>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</si>
  <si>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</si>
  <si>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</si>
  <si>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</si>
  <si>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</si>
  <si>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</si>
  <si>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</si>
  <si>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</si>
  <si>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</si>
  <si>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38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</si>
  <si>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</si>
  <si>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</si>
  <si>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</si>
  <si>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</si>
  <si>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</si>
  <si>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</si>
  <si>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</si>
  <si>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</si>
  <si>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</si>
  <si>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</si>
  <si>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54</t>
  </si>
  <si>
    <t>56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</si>
  <si>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</si>
  <si>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</si>
  <si>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</si>
  <si>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</si>
  <si>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</si>
  <si>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</si>
  <si>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</si>
  <si>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</si>
  <si>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</si>
  <si>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</si>
  <si>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</si>
  <si>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</si>
  <si>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</si>
  <si>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</si>
  <si>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</si>
  <si>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</si>
  <si>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5</t>
  </si>
  <si>
    <t>drogowskaz</t>
  </si>
  <si>
    <t>plansza</t>
  </si>
  <si>
    <t>Znaczenie kolorów w tabeli:</t>
  </si>
  <si>
    <t>Liczba naklejek:</t>
  </si>
  <si>
    <t>Liczba tabliczek (nie licząc drogowskazów):</t>
  </si>
  <si>
    <t>Liczba drogowskazów:</t>
  </si>
  <si>
    <t>Liczba plansz:</t>
  </si>
  <si>
    <t>1</t>
  </si>
  <si>
    <t>2</t>
  </si>
  <si>
    <t>3</t>
  </si>
  <si>
    <t>4</t>
  </si>
  <si>
    <t>6</t>
  </si>
  <si>
    <t>7</t>
  </si>
  <si>
    <t>8</t>
  </si>
  <si>
    <t>9</t>
  </si>
  <si>
    <t>17</t>
  </si>
  <si>
    <t>ZIELONY</t>
  </si>
  <si>
    <t>STRZAŁKA W PRAWO</t>
  </si>
  <si>
    <t>WŁASNY SŁUP DREWNIANY</t>
  </si>
  <si>
    <t>STRZAŁKA NIEPOTRZEBNA, GDYŻ JEST JUŻ ZA SKRĘTEM</t>
  </si>
  <si>
    <t>ŚCIEŻKA</t>
  </si>
  <si>
    <t>PROSTO-LEWO</t>
  </si>
  <si>
    <t>KŁADKA</t>
  </si>
  <si>
    <t>PROSTO-PRAWO</t>
  </si>
  <si>
    <t>STRZAŁKA W LEWO</t>
  </si>
  <si>
    <t>DO POPRAWY LUB LIKWIDACJI</t>
  </si>
  <si>
    <t>ZNAK POWINIEN ZNALEŹĆ SIĘ BLIŻEJ SKRZYŻOWANIA</t>
  </si>
  <si>
    <t>21</t>
  </si>
  <si>
    <t>22</t>
  </si>
  <si>
    <t>23</t>
  </si>
  <si>
    <t>BRAK ZNAKU DLA OSÓB IDĄCYCH W PRZECIWNYM KIERUNKU ZA SKRZYŻOWANIEM</t>
  </si>
  <si>
    <t>24</t>
  </si>
  <si>
    <t>CZARNY</t>
  </si>
  <si>
    <t>TU ZACZYNA SIĘ LUB KOŃCZY CZARNY SZLAK PIESZY, KTÓREGO NIE MA NA E-MAPIE!!!</t>
  </si>
  <si>
    <t>WCZESNIEJ KONIECZNE DOŁOŻENIE ZNAKU INFORMUJĄCEGO O SKRĘCIE SZLAKU DLA OBU KIERUNKÓW MARSZU</t>
  </si>
  <si>
    <t>34</t>
  </si>
  <si>
    <t>35</t>
  </si>
  <si>
    <t>36</t>
  </si>
  <si>
    <t>37</t>
  </si>
  <si>
    <t>ZNAK NIEWIDOCZNY</t>
  </si>
  <si>
    <t>39</t>
  </si>
  <si>
    <t>40</t>
  </si>
  <si>
    <t>41</t>
  </si>
  <si>
    <t>57</t>
  </si>
  <si>
    <t>55</t>
  </si>
  <si>
    <t>58</t>
  </si>
  <si>
    <t>DODAĆ DROGOWSKAZ PO OBU STRONACH DROGI GŁÓWNEJ ASFALTOWEJ, KTÓRĄ SZLAK PRZECINA</t>
  </si>
  <si>
    <t>BRAK</t>
  </si>
  <si>
    <t>ZMIENIĆ ZNAK ZWYKŁY NA LEWY SKOS</t>
  </si>
  <si>
    <t>PRAWY SKOS</t>
  </si>
  <si>
    <t>SKRĘT W PRAWO</t>
  </si>
  <si>
    <t>TU ZACZYNA SIĘ LUB KOŃCZY CZARNY SZLAK PIESZY</t>
  </si>
  <si>
    <t>FOT.</t>
  </si>
  <si>
    <t>SKRĘT W LEWO</t>
  </si>
  <si>
    <t>FOT</t>
  </si>
  <si>
    <t>TABLICA OSTOJA ZWIERZYNY JEST NIEWŁAŚCIWIE USTAWIONA WZGLĘDEM SZLAKU TURYSTYCZNEGO (ZABRANIA PORUSZANIA SIĘ SZLAKIEM W KIER. PŁN.)</t>
  </si>
  <si>
    <t>123</t>
  </si>
  <si>
    <t>124</t>
  </si>
  <si>
    <t xml:space="preserve">ZIELONY </t>
  </si>
  <si>
    <t>ZIELONY, CZERWONY</t>
  </si>
  <si>
    <t>SZLAK NIEBIESKI (ANTONIN - GÓRECZNIK - ANTONIN), PODSUMOWANIE:</t>
  </si>
  <si>
    <t>SZLAK ŻÓŁTY (Smardów-Chynowa), PODSUMOWANIE:</t>
  </si>
  <si>
    <t>PŁOT</t>
  </si>
  <si>
    <t>NA PŁOCIE PRYWATNEJ POSESJI</t>
  </si>
  <si>
    <t>TRZCIELINY - 6,0 KM; PRZYGODZICE MZK - 9,8 KM; PRZYGODZICE PKP - 11,6 KM</t>
  </si>
  <si>
    <t>FOT. 1</t>
  </si>
  <si>
    <t>FOT. 2</t>
  </si>
  <si>
    <t>MAŁY SŁUPEK KAMIENNY</t>
  </si>
  <si>
    <t>ZNAK NIEMAL NIEWIDOCZNY UMIESZCZONY ZA MOSTKIEM ZA ROZWIDLENIEM DRÓG</t>
  </si>
  <si>
    <t>PRZED ROZWIDLENIEM DRÓG KONIECZNY ZNAK INFORMUJĄCY O SKRĘCIE W PRAWO DLA OSÓB IDĄCYCH OD DĘBNICY. NAMALOWAĆ NA SLUPIE BETONOWYM.</t>
  </si>
  <si>
    <t>DODAĆ CO NAJMNIEJ 3 ZNAKI NA ODCINKU OK. 1 KM, GDYŻ NIE MA ŻADNEGO!!!</t>
  </si>
  <si>
    <t>NA MOSTKU  DLA OBU KIERUNKÓW ZNAK ZWYKŁY</t>
  </si>
  <si>
    <t>ZNAK NA TERENIE PRYWATNYM ZA OGRODZENIEM. SŁABO WIDOCZNY.</t>
  </si>
  <si>
    <t>DODAĆ ZNAK SKRĘT W LEWO PRZED SKRZYŻOWANIEM DLA OSÓB IDĄCYCH OD DĘBNICY</t>
  </si>
  <si>
    <t>DODAĆ ZNAK SKRĘT W PRAWO PRZED SKRZYŻOWANIEM DLA OSÓB IDĄCYCH OD PRZYGODZIC.</t>
  </si>
  <si>
    <t>ODNOWIĆ</t>
  </si>
  <si>
    <t>DLA ZNAKU OD STRONY MARSZU Z PRZYGODZIC</t>
  </si>
  <si>
    <t>OBOK WIEŻY WIDOKOWEJ W TRZCIELINACH</t>
  </si>
  <si>
    <t>DODAĆ SZLAK NA SZLABANIE DLA OBU KIERUNKÓW</t>
  </si>
  <si>
    <t>DODAĆ STRZAŁKĘ W LEWO DLA OSÓB IDĄCYCH OD STRONY PRZYGODZIC</t>
  </si>
  <si>
    <t>SKRZYŻ ASFALTU Z DROGĄ GRUNTOWĄ</t>
  </si>
  <si>
    <t>TABLICA INFORMACYJNA</t>
  </si>
  <si>
    <t>DODAĆ CO NAJMNIEJ PO DWA MALOWANE ZNAKI ZWYKŁE NA DRZEWACH DLA OBU KIERUNKÓW, GDYŻ NA ODCINKU OK. 500 M. NIE MA NIC!!!</t>
  </si>
  <si>
    <t>PRZYGODZICE PKP - 1,8 KM</t>
  </si>
  <si>
    <t>TRZCIELINY - 3,8 KM, DĘBNICA PKS - 9,8 KM</t>
  </si>
  <si>
    <t xml:space="preserve">PRZYGODZICE MZK - 2,8 KM, PRZYGODZICE PKP - 4,6 KM </t>
  </si>
  <si>
    <t>DĘBNICA WIEŚ - 5,7 KM, DĘBNICA PKS - 7,0 KM</t>
  </si>
  <si>
    <t xml:space="preserve">PRZYGODZICE MZK - 3,8 KM, PRZYGODZICE PKP - 5,6 KM </t>
  </si>
  <si>
    <t>DĘBNICA WIEŚ - 4,7 KM, DĘBNICA PKS - 6,0 KM</t>
  </si>
  <si>
    <t>PRZESUNĄĆ ZNAK SKRĘTU NA KOLEJNY SŁUP, GDYŻ JEST ZA DALEKO OD SKRZYŻOWANIA</t>
  </si>
  <si>
    <t>ODNOWIĆ, GDYŻ ZNAK NIEWIDOCZNY</t>
  </si>
  <si>
    <t>PRZY HOTELU GÓRECZNIK, ODNOWIĆ</t>
  </si>
  <si>
    <t>PRZENIEŚĆ W INNE MIEJSCE, GDYŻ W TEJ CHWILI JEST NIEWIDOCZNY (ZOB. FOT.)</t>
  </si>
  <si>
    <t>DOMALOWAĆ DLA POWROTU NA TYM SAMYM SŁUPIE PO PRAWEJ STRONIE DROGI, CO JEST DLA KIERUNKU: TAM</t>
  </si>
  <si>
    <t>BUDYNEK</t>
  </si>
  <si>
    <t>TU ZACZYNA SIĘ LUB KOŃCZY CZARNY SZLAK PIESZY, KTÓREGO NIE MA NA E-MAPIE.</t>
  </si>
  <si>
    <t>SKRZYŻOWANIE GÓRECZNIK 5 KM; ANTONIN 13 KM; REZERWAT WYDYMACZ 13,4 KM</t>
  </si>
  <si>
    <t>REZERWAT WYDYMACZ 1,5 KM; ANTONIN 2,9 KM, SKRZYŻOWANIE GÓRECZNIK 10,9 KM</t>
  </si>
  <si>
    <t>Fot. 1</t>
  </si>
  <si>
    <t>FOT.2</t>
  </si>
  <si>
    <t>JEST WYKRZYKNIK, ABY UWAŻAĆ NA ZMIANĘ KIERUNKU LUB NA PRZEJŚCIE PRZEZ TORY KOLEJOWE</t>
  </si>
  <si>
    <t>BRAK WYPEŁNIENIA KOLOREM CZARNYM (JEST TYLKO BIAŁE PODŁOŻE WYMALOWANE PRZEZ ZNAKARZA)</t>
  </si>
  <si>
    <t>JEST WYKRZYKNIK NA SZLAKU OSTRZEGAJĄCY O PRZEKRACZANIU JEZDNI I PORUSZANIU SIĘ WZDŁUŻ NIEJ.</t>
  </si>
  <si>
    <t>Fot. 2</t>
  </si>
  <si>
    <t xml:space="preserve">Goszcz - 8,7 km; </t>
  </si>
  <si>
    <t>węzeł szlaków - 200 m</t>
  </si>
  <si>
    <t>róg ul. Paderewskiego i ul. Kolejowej w Twardogórze</t>
  </si>
  <si>
    <t>węzeł szlaków - 1 km</t>
  </si>
  <si>
    <t>stacja PKP, wezeł szlaków - 200 m.</t>
  </si>
  <si>
    <t>RYNNA</t>
  </si>
  <si>
    <t>O</t>
  </si>
  <si>
    <t>OBOK BIBLIOTEKI</t>
  </si>
  <si>
    <t>DODAĆ PONIŻEJ OZNAKOWANIA DLA TRASY ROWEROWEJ (SZLAK ZIELONY)</t>
  </si>
  <si>
    <t>TABLICZKA: WSTĘP ZABRONIONY - TEREN PRYWATNY</t>
  </si>
  <si>
    <t>DOMALOWAĆ NIEBIESKI KOLOR</t>
  </si>
  <si>
    <t>DODAĆ DROGOWSKAZ NA WŁASNYM SŁUPKU METALOWYM</t>
  </si>
  <si>
    <t>TEN SAM SŁUPEK</t>
  </si>
  <si>
    <t>PRZESTAWIĆ WE WŁAŚCIWE MIEJSCE (USTAWIĆ NA SZLAKU, A NIE OBOK SZLAKU, PRZEZ CO WPROWADZA W BŁĄD)</t>
  </si>
  <si>
    <t>JW.</t>
  </si>
  <si>
    <t>TWARDOGÓRA PKP - 8 KM</t>
  </si>
  <si>
    <t>GOSZCZ PAŁAC - 900 M.; DOMASŁAWICE - 6,8 KM; PORĘBY - 12 KM</t>
  </si>
  <si>
    <t>BRAK KOLORU NIEBIESKIEGO</t>
  </si>
  <si>
    <t>DOMASŁAWICE - 5,9 KM; PORĘBY - 11,1 KM</t>
  </si>
  <si>
    <t>DODAĆ DLA KIER. POWRÓT , GDYŻ SZLAK OZNACZONY ZA SŁABO  W TYM KIERUNKU</t>
  </si>
  <si>
    <t>DODAC NA MURZE PAŁACU W GOSZCZU OBOK BRAMY OD STRONY PARKU</t>
  </si>
  <si>
    <t>ZMIENIĆ NA STRZ. W LEWO</t>
  </si>
  <si>
    <t>Fot.</t>
  </si>
  <si>
    <t>niemal niewidoczny</t>
  </si>
  <si>
    <t>miejsce postoju nad małym zbiornikiem wodnym - tablice edukacyjne</t>
  </si>
  <si>
    <t xml:space="preserve">ŁAWECZKI </t>
  </si>
  <si>
    <t>WIEŚ CZWÓRKA</t>
  </si>
  <si>
    <t>DODAĆ</t>
  </si>
  <si>
    <t>PORĘBY - 5,2 KM</t>
  </si>
  <si>
    <t>GOSZCZ - 5,8 KM; TWARDOGÓRA PKP - 14,8 KM; GRABOWNO WLK. PKP -  27,3 KM</t>
  </si>
  <si>
    <t>DOMALOWAĆ</t>
  </si>
  <si>
    <t>PRZEPUST</t>
  </si>
  <si>
    <t>ZMIEBIĆ NA ZWYKŁY</t>
  </si>
  <si>
    <t>DOMALOWAĆ ZA SKRZYŻ. PRZY WŁASCIWEJ DRODZE</t>
  </si>
  <si>
    <t>TRZEBA ZAMALOWAĆ ZNAK ZWYKŁY W M. BRZEZINY</t>
  </si>
  <si>
    <t>ZA SKRZYŻ POD ZNAKIEM SZLAKU KONNEGO</t>
  </si>
  <si>
    <t>MAŁY</t>
  </si>
  <si>
    <t>GOSZCZ - 11,1 KM; TWARDOGÓRA PKP - 20 KM; GRABOWNO WLK. PKP - 32,5 KM</t>
  </si>
  <si>
    <t>WE WSI PORĘBY</t>
  </si>
  <si>
    <t>?</t>
  </si>
  <si>
    <t>Koniecznie dodać znak na drodze leśnej, gdyż osoby idące asfaltem nie wiedzą, że mają skręcić do lasu, a nawet jeśli się domyślają, to muszą mieć widoczne potwierdzenie.</t>
  </si>
  <si>
    <t>JW..</t>
  </si>
  <si>
    <t>ZARAZ PO SKRĘCIE SZLAKU NA ASFALT</t>
  </si>
  <si>
    <t>POINFORMOWAĆ TURYSTÓW, ŻE TRZEBA SKRĘCIĆ NA ASFALCIE W LEWO IDĄC W STRONĘ GÓRECZNIKA</t>
  </si>
  <si>
    <t>Rezerwat Wydymacz - 1,2 km; Kociemba (węzeł szlaków) - 2,9 km; skrzyżowanie "Górecznik" - 7,9 km</t>
  </si>
  <si>
    <t>węzeł szlaków (niebieski-czerwony) - 0,6 km; skrzyż. "Górecznik" - 8,0 km; Antonin PKP - 15,9 km</t>
  </si>
  <si>
    <t>NA KONSTRUKCJI DREWNIANEJ, NA KTÓREJ ZNAJDUJE SIĘ  MAPA DĘBNICY NAMALOWAĆ ZNAK ZWYKŁY DLA OBU KIERUNKÓW</t>
  </si>
  <si>
    <t>MOSTEK</t>
  </si>
  <si>
    <t>NA WPROST</t>
  </si>
  <si>
    <t>SZLABAN</t>
  </si>
  <si>
    <t xml:space="preserve">DODAĆ ZNAK SKRĘTU W LEWO DLA OSÓB IDĄCYCH OD DĘBNICY PRZED MOSTKIEM </t>
  </si>
  <si>
    <t>TU ZACZYNA SIĘ LUB KOŃCZY  ALEJOWE ARBORETUM W PRZYGODZICACH, O CZYM INFORMUJE LEŻĄCA NA ZIEMI TABLICA (NIEWKOPANA)</t>
  </si>
  <si>
    <t xml:space="preserve">TU ZACZYNA SIĘ LUB KOŃCZY  ALEJOWE ARBORETUM W PRZYGODZICACH, O CZYM INFORMUJE STOJĄCA TABLICA </t>
  </si>
  <si>
    <t>STACJA PKP W PRZYGODZICACH</t>
  </si>
  <si>
    <t>OKOLICE DWORCA PKP W ODOLANOWIE. SZLAK INWENTARYZOWANY W KIER. ANTONINA</t>
  </si>
  <si>
    <t>ANTONIN - 17,4 KM; MIKSTAT - 27,3 KM; OŁOBOK - 42,3 KM</t>
  </si>
  <si>
    <t>DOMALOWAĆ ZARAZ ZA ROZEJŚCIEM SIĘ SZLAKÓW NIEBIESKIEGO ROWEROWEGO I ZIELONEGO PIESZEGO</t>
  </si>
  <si>
    <t>MAŁY SLUPEK Z KAMIENIA NA ROGU LASU POMALOWANY NA BIAŁO</t>
  </si>
  <si>
    <t>SŁUPEK KAMIENNY</t>
  </si>
  <si>
    <t>ZMIENIĆ NA ZWYKŁY! ZNAK WPROWADZA W BŁĄD</t>
  </si>
  <si>
    <t>DODAĆ ZA SKRZYŻOW.  W KIER. NA ANTONIN</t>
  </si>
  <si>
    <t>TA STRZAŁKA JEST FATALNIE NAMALOWANA, GDYŻ WPROWADZA W BŁĄD OSOBY IDĄCE W KIERUNKU ANTONINA (TAM). KONIECZNIE TRZEBA JĄ ZAMALOWAĆ I NAMALOWAĆ PONOWNIE TAK, ABY NIE BYŁA WIDOCZNA OD KIERUNKU "TAM", LECZ TYLKO DLA OSÓB IDĄCYCH W KIER. ODOLANOWA.</t>
  </si>
  <si>
    <t>NA SKRZYŻOWANIU ZA OGRODZENIEM LUB NA SŁUPKU METALOWYM POD LUSTREM</t>
  </si>
  <si>
    <t>LUB NA SŁUPIE BETONOWYM PO LEWEJ STRONIE DROGI</t>
  </si>
  <si>
    <t>NIENATURALNIE DŁUUUGIE TE STRZAŁKI</t>
  </si>
  <si>
    <t>PRZEZ PONAD 500 M. OD SKRZYŻOWANIA NIE BYŁO WCZESNIEJ ŻADNEGO OZNAKOWANIA. NIE DOŚĆ, ŻE NIE BYŁO PRZED SKRZYŻ., TO JESZCZE NIE BYŁO ZA NIM!</t>
  </si>
  <si>
    <t>ZMIENIĆ NA  PRAWO SKOS, GDYŻ ZNAK SUGERUJE, ŻE TRZEBA NA ASFALCIE SKRĘCIC W ZŁYM KIERUNKU</t>
  </si>
  <si>
    <t>ZASŁANIAJĄ GAŁĘZIE</t>
  </si>
  <si>
    <t>TRZEBA DOMALOWAĆ ZA ROZWIDLENIEM ŚCIEŻEK NA KOŃCU WYCINKI (PORĘBY)</t>
  </si>
  <si>
    <t>DOMALOWAĆ PONIŻEJ SZLAKU ROWEROWEGO</t>
  </si>
  <si>
    <t>NIEBIESKIM, CZERWONYM</t>
  </si>
  <si>
    <t>MIKSTAT - 9,4 KM; KOTŁÓW -11,8 KM; OŁOBOK - 24,5 KM</t>
  </si>
  <si>
    <t>DĘBNICA - 7,4 KM; HUTA - 10,9 KM; ODOLANÓW PKP - 17,8 KM</t>
  </si>
  <si>
    <t>SZLAK ZIELONY (ODOLANÓW - ANTONIN), PODSUMOWANIE:</t>
  </si>
  <si>
    <t>koniec gminy Przygodzice</t>
  </si>
  <si>
    <t>początek gminy Mikstat</t>
  </si>
  <si>
    <t>inwentaryzacja szlaku zaczyna się pod stacją PKP w Antoninie w stronę pałacu w Antoninie</t>
  </si>
  <si>
    <t>Inwentaryzacja szlaku zaczyna się pod urzędem miasta i gminy w Krośnicach i prowadzi w kierunku zgodnym z ruchem wskazówek zegara (przez Kalwarię i Wzgórze Wiatraczne w stronę Wąbnic).</t>
  </si>
  <si>
    <t>SZLAK NIEBIESKI (wokół Krośnic), PODSUMOWANIE:</t>
  </si>
  <si>
    <t>PO PRZECIĘCIU Z DROGĄ ASFALTOWĄ</t>
  </si>
  <si>
    <t>ZA TORAMI KOLEJKI WĄSKOTOROWEJ</t>
  </si>
  <si>
    <t>KALWARIA - 0,8 KM; PAŁAC KROŚNICE - 1,3 KM</t>
  </si>
  <si>
    <t>TE ZNAKI MYLĄ, GDYŻ SĄ NAMALOWANE PRZY NIEWŁAŚCIWEJ ŚCIEŻCE!</t>
  </si>
  <si>
    <t>OBRÓCIŁEM KIERUNKOWSKAZ, GDYŻ BYŁ SKIEROWANY W NIEWŁAŚCIWĄ STRONĘ</t>
  </si>
  <si>
    <t>KALWARIA - 1 KM; PAŁAC KROŚNICE - 1,5 KM</t>
  </si>
  <si>
    <t>Wierzchowice kościół - 1km; Wiatraczne Wzgórze - 3 km</t>
  </si>
  <si>
    <t>DOMALOWAĆ NA SŁUPIE LUB DRZEWIE NAPRZECIWKO KOŚCIOŁA W WIERZCHOWICACH</t>
  </si>
  <si>
    <t>MAŁY SŁUPEK</t>
  </si>
  <si>
    <t>CZĘŚĆ OGRODZENIA</t>
  </si>
  <si>
    <t>ZNAK LEDWIE WIDOCZNY Z DROGI</t>
  </si>
  <si>
    <t>KAMIEŃ</t>
  </si>
  <si>
    <t>SŁUPEK PRZEWRÓCONY, MOŻNA TEŻ SIĘ POMYLIĆ Z POWODU DROGI, KTÓRA SCHODZI DO GOSPODARSTWA I JEST GŁÓWNA, A SZLAK IDZIE DROGĄ TRAWIASTĄ (MNIEJ WIDOCZNĄ)</t>
  </si>
  <si>
    <t>ZAROŚNIĘTY</t>
  </si>
  <si>
    <t>POWINIEN BYĆ ZNAK: LEWO SKOS</t>
  </si>
  <si>
    <t>Agroturystyka Wąbnice - 3,5 km; Wiatraczne Wzgórze punkt widokowy - 5,0 km</t>
  </si>
  <si>
    <t>Kalwaria - 0,6 km; Krośnicka Kolej Wąskotorowa - 1,3 km</t>
  </si>
  <si>
    <t>SZLAK CZARNY (Niesułowice - Ruda Milicka), PODSUMOWANIE:</t>
  </si>
  <si>
    <t>Duchowo Wiatrak Bronisław - 3 km; Ruda Milicka - PARKING - 6 km</t>
  </si>
  <si>
    <t>Duchowo Wiatrak Bronisław - 3 km; Ruda Milicka - rez. Stawy Milickie - 6 km</t>
  </si>
  <si>
    <t>ODNOWIĆ NA PŁOCIE</t>
  </si>
  <si>
    <t>USTAWIONA TYŁEM O SZLAKU, ALE PRZODEM DO PARKINGU</t>
  </si>
  <si>
    <r>
      <t xml:space="preserve">SZLAK WĄSKOTOROWEJ KOLEI; Ścieżka rowerowa - 1,5 km; Ruda Milicka - </t>
    </r>
    <r>
      <rPr>
        <sz val="9"/>
        <color rgb="FFFF0000"/>
        <rFont val="Calibri"/>
        <family val="2"/>
        <charset val="238"/>
        <scheme val="minor"/>
      </rPr>
      <t>6</t>
    </r>
    <r>
      <rPr>
        <sz val="9"/>
        <color rgb="FF000000"/>
        <rFont val="Calibri"/>
        <family val="2"/>
        <charset val="238"/>
        <scheme val="minor"/>
      </rPr>
      <t xml:space="preserve"> km (</t>
    </r>
    <r>
      <rPr>
        <sz val="9"/>
        <color rgb="FFFF0000"/>
        <rFont val="Calibri"/>
        <family val="2"/>
        <charset val="238"/>
        <scheme val="minor"/>
      </rPr>
      <t>BŁĄD!!! POWINNO BYĆ 3 KM</t>
    </r>
    <r>
      <rPr>
        <sz val="9"/>
        <color rgb="FF000000"/>
        <rFont val="Calibri"/>
        <family val="2"/>
        <charset val="238"/>
        <scheme val="minor"/>
      </rPr>
      <t>)</t>
    </r>
  </si>
  <si>
    <t>NIESUŁOWICE, Restauracja w Starym Młynie - 3 km</t>
  </si>
  <si>
    <t>NA JEDNYM SŁUPKU DLA :TAM I POWRÓT</t>
  </si>
  <si>
    <t>TYLK KO DLA KIER. POWRÓT</t>
  </si>
  <si>
    <t>CZĘŚĆ TABLICY EDUKACYJNEJ</t>
  </si>
  <si>
    <t>PRZY MOSTKU, KTÓRY GROZI ZAWALENIEM</t>
  </si>
  <si>
    <t>52</t>
  </si>
  <si>
    <t>53</t>
  </si>
  <si>
    <t>DUCHOWO WIATRAK BRONISŁAW - 3 KM; NIESUŁOWICE Rest. W Starym Młynie - 6 km</t>
  </si>
  <si>
    <t>MILICZ Dw. PKS 2 km; Stawiec glinianki 6 km; Cieszków PKP 20 km</t>
  </si>
  <si>
    <t>SKRZYNKA ENERG.</t>
  </si>
  <si>
    <t>STOI POZA SZLAKIEM, ZALECA SIĘ PRZESTAWIĆ WE WŁAŚCIWE MIEJSCE (PRZED URZĄD LUB PO ZACH. STRONIE)</t>
  </si>
  <si>
    <t>Z TYŁU URZĘDU MIASTA W MILICZU</t>
  </si>
  <si>
    <t>STAWIEC glinianki 4 km; DZIADKOWO 9 KM; CIESZKÓW PKP 18 KM</t>
  </si>
  <si>
    <t>MILICZ - KARŁÓW 2 KM</t>
  </si>
  <si>
    <t>PRZY BARYCZY</t>
  </si>
  <si>
    <t>OGRODZENIE CMENTARZA</t>
  </si>
  <si>
    <t>TYLKO BIAŁY PODKŁAD</t>
  </si>
  <si>
    <t xml:space="preserve">granica gminy Żmigród, szlak inwentaryzowany od zachodu (m. Białawy Wielkie) </t>
  </si>
  <si>
    <t>Wierzbina - SKRZYŻ.</t>
  </si>
  <si>
    <t>W BARKOWIE JEST SCHEMAT ZE SZLAKAMI ROWEROWYMI, ALE JEST TEŻ ZAZNACZONY PRZEBIEG SZLAKU PIESZEGO</t>
  </si>
  <si>
    <t>MOST</t>
  </si>
  <si>
    <t>CHODLEWO 5 KM; KORZEŃSKO grodzisko 6,5 km; KORZEŃSKO dworzec PKP 8 km (tabliczka do wymiany)</t>
  </si>
  <si>
    <t>BARKOWO kościół św. Marcina 4 km; GŁĘBOWICE klaszor karmelitów 10 km; WOŁÓW PKP 35 KM (tabliczka do wymiany)</t>
  </si>
  <si>
    <t>ZMIENIĆ NA PR. SKOS</t>
  </si>
  <si>
    <t>MIEJSCE WYPOCZYNKU (WIATA)</t>
  </si>
  <si>
    <t>DOJŚCIE</t>
  </si>
  <si>
    <t>NIE MA NAJMNIEJSZEGO SENSU KIEROWAĆ LUDZI DO CZEGOŚ, CZEGO NIE MA! (PO JAKIMKOLWIEK SZAŃCU NIE ZOSTAŁO NIC, POZA WAŁEM ZIEMNYM)</t>
  </si>
  <si>
    <t>STRZAŁKA JEST JUŻ ZA SKRZYŻOWANIEM, WIĘC TYLKO WPROWADZA W BŁĄD</t>
  </si>
  <si>
    <t>PRZED TRASĄ S5</t>
  </si>
  <si>
    <t>ZA TRASĄ S5</t>
  </si>
  <si>
    <t>MAPA OBRAZKOWA DOLINY BARYCZY W KORZEŃSKU</t>
  </si>
  <si>
    <t>Z DALA OD DROGI (LEDWO DOSTRZEGALNE)</t>
  </si>
  <si>
    <t>TRZEBA POSTAWIĆ TABLICZKĘ, ŻE TRZEBA SKRĘCIĆ Z GŁÓWNEJ DROGI NA WAŁ DLA KIERUNKU TAM</t>
  </si>
  <si>
    <t>DOMALOWAĆ STRZAŁKĘ W LEWO DLA KIERUNKU POWRÓT ZA MOSTEM, ABY PIECHURZY WIEDZIELI, ŻE TRZEBA SKRĘCIĆ NA WAŁ</t>
  </si>
  <si>
    <t>GMINA Żmigród</t>
  </si>
  <si>
    <t>DLA POWROTU JEST ZAMALOWANY NA SZARO (CHYBA PRZEZ ZNAKARZA)</t>
  </si>
  <si>
    <t>ZWYKŁA</t>
  </si>
  <si>
    <t>DRUGI RAZ SZLAK SKRĘCA W PRAWO I NIE MA ŻADNEJ INFORMACJI</t>
  </si>
  <si>
    <t>PRZY KOŚCIELE W RADZIĄDZU</t>
  </si>
  <si>
    <t>NAPRZECIWKO, PO DRUGIEJ STRONIE ULICY ZNAJDUJE SIĘ MAPA</t>
  </si>
  <si>
    <t>ZWYKY</t>
  </si>
  <si>
    <t>NAMALOWAĆ SZLAK NA MURZE ŚLUZY Z OBU STRON DLA OBU KIERUNKÓW</t>
  </si>
  <si>
    <t>ZNAK JEST BLISKO PRZY ZIEMI NA BARIERCE OTACZAJĄCEJ MOST (MUREK)</t>
  </si>
  <si>
    <t>Gmina Rawicz</t>
  </si>
  <si>
    <t>TABLICA: REZERWAT PRZYRODY "RADZIĄDZ"</t>
  </si>
  <si>
    <t>Z GŁÓWNEJ DROGI W OGÓLE NIE JEST WIDOCZY</t>
  </si>
  <si>
    <t>PRZY PARKINGU LEŚNYM ZNAJDUJĄ SIĘ MAPY I TABLICE INFORMACYJNE O DOLINIE BARYCZY</t>
  </si>
  <si>
    <t>POD SZLAKIEM SZLAKU ROWEROWEGO POMARANCZOWEGO</t>
  </si>
  <si>
    <t>W PARKU W ŻMIGRODZIE</t>
  </si>
  <si>
    <t>Żmigród PKP 1,5 km</t>
  </si>
  <si>
    <t>Rezerwat leśny "Radziądz 3,5 km; Barokowy kościół w Radziądzu 6 km</t>
  </si>
  <si>
    <t>KONIECZNIE DO WYMIANY, GDYŻ KOLORY I NAPISY WYBLAKŁY (PRZ STACJI PKP ŻMIGRÓD)</t>
  </si>
  <si>
    <t>STAWY RAKI 8,5 KM; PAŁAC 12 KM; OBORNIKI ŚL. DWORZEC PKP 32 KM</t>
  </si>
  <si>
    <t>REZ. RADZIĄDZ ODGAŁĘZIENIE 5 KM; CZARNY LAS 12 KM; KORZEŃSKO PKP 20 KM</t>
  </si>
  <si>
    <t>TABLICA Z MAPĄ</t>
  </si>
  <si>
    <t>WYJŚCIE Z RYNKU W KIER. DWORCA PKP</t>
  </si>
  <si>
    <t>PRZED RONDEM OD STRONY RYNKU</t>
  </si>
  <si>
    <t>TUŻ ZA RONDEM</t>
  </si>
  <si>
    <t>NA RONDZIE (STRONĘ TRUDNO OKRESLIĆ, GDYŻ ZALEŻY ONA, OD TEGO, OD KTÓREJ STRONY TURYSTA OBEJDZIE RONDO)</t>
  </si>
  <si>
    <t>POD TRASĄ S5</t>
  </si>
  <si>
    <t>SŁUPEK JEST CZĘŚCIĄ OGRODZENIA WE WSI MORZĘCINO</t>
  </si>
  <si>
    <t>SZLAK ZNIKA KIERUJĄC TURYSTÓW W NIEWŁAŚCIWĄ DROGĘ POLNĄ, KTÓRA SIĘ KOŃCZY!</t>
  </si>
  <si>
    <t>GMINA PRUSICE</t>
  </si>
  <si>
    <t>SZLAK ZIELONY (WOKÓŁ GMINY ŻMIGRÓD), PODSUMOWANIE:</t>
  </si>
  <si>
    <t>SZLAK NIEBIESKI - ARCHEOLOGICZNY (GRABOWNO WIELKIE - ŻMIGRÓD - GRANICA GMINY NA ZACH.), PODSUMOWANIE:</t>
  </si>
  <si>
    <t>Aktualny przebieg szlaku na odcinku pomiędzy Goszczem a Domasławicami</t>
  </si>
  <si>
    <t>propozycja zmiany przebiegu szlaku</t>
  </si>
  <si>
    <t>GMINA TWARDOGÓRA</t>
  </si>
  <si>
    <t>GMINA SOŚNIE</t>
  </si>
  <si>
    <t>GMINA MILICZ</t>
  </si>
  <si>
    <t>GMINA KROŚNICE</t>
  </si>
  <si>
    <t>GMINA ŻMIGRÓD</t>
  </si>
  <si>
    <t>RONDO - DOSYĆ TRUDNE DO OZNAKOWANIA. Wydaje mi się, że dla kier. Powrót brakuje znaku zwykłego potwierdzającego, aby pójść we właściwą drogę.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</si>
  <si>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</si>
  <si>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</si>
  <si>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</si>
  <si>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</si>
  <si>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</si>
  <si>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</si>
  <si>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</si>
  <si>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</si>
  <si>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</si>
  <si>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</si>
  <si>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</si>
  <si>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</si>
  <si>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</si>
  <si>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Ruiny zamku 1 km; Grodzisko Chmielnik 2 km; Nowe Grodzisko miejsce zamku 10 km</t>
  </si>
  <si>
    <t>Ostoja Konika Polskiego 2 km; Grodzisko KASZOWO 7 KM; SUŁÓW Rynek 7 km</t>
  </si>
  <si>
    <r>
      <t xml:space="preserve">OKOLICE </t>
    </r>
    <r>
      <rPr>
        <sz val="9"/>
        <color rgb="FFFF0000"/>
        <rFont val="Calibri"/>
        <family val="2"/>
        <charset val="238"/>
        <scheme val="minor"/>
      </rPr>
      <t>OSTOJI</t>
    </r>
    <r>
      <rPr>
        <sz val="9"/>
        <color theme="1"/>
        <rFont val="Calibri"/>
        <family val="2"/>
        <charset val="238"/>
        <scheme val="minor"/>
      </rPr>
      <t xml:space="preserve"> KONIKA POLSKIEGO</t>
    </r>
  </si>
  <si>
    <t>MIEJSCE POSTOJU W Koruszkach</t>
  </si>
  <si>
    <t>MILICZ PKS 2 KM; Grodzisko Chmielnik 4 km</t>
  </si>
  <si>
    <t>KORUSZKA Agroturystyka 3 km; SUŁÓW RYNEK 10,5 KM</t>
  </si>
  <si>
    <t>GRODZISKO KASZOWO 1,5 KM; SUŁÓW wzdłuż Baryczy 7 km</t>
  </si>
  <si>
    <t>GRODZISKO - DoJŚCIE</t>
  </si>
  <si>
    <t>AMBONA MYŚLIWSKA</t>
  </si>
  <si>
    <t>ELEKTROWNIA NA BARYCZY</t>
  </si>
  <si>
    <t>Ośrodki wypoczynkowe 0,5 km; Miejsce po zamku 1 km; SUŁÓW RYNEK 2 KM</t>
  </si>
  <si>
    <t>Grodzisko KASZOWO wzdłuż Baryczy 4 km; MILICZ PKS 10,5 km</t>
  </si>
  <si>
    <t>MAPA W SUŁOWIE</t>
  </si>
  <si>
    <t>SUŁÓW RYNEK</t>
  </si>
  <si>
    <t>SŁĄCZNO 2 KM; Wzgórza Czarownic Staw MEWI 10 km</t>
  </si>
  <si>
    <t>Miejsce zamku 0,8 km; Ośrodki wypoczyn. 1,5 km; Jaz na Baryczy 2 km; MILICZ PKS 12,5 KM</t>
  </si>
  <si>
    <t>SŁĄCZNO 2 KM; SUŁÓW RYNEK 5,5 KM</t>
  </si>
  <si>
    <t>BRZEZINA SUŁOWSKA gajówka 2 km; Staw MEWI DUŻY Brzeg północny 3 km; GRABÓWKA 8 KM</t>
  </si>
  <si>
    <t>STAW MEWI</t>
  </si>
  <si>
    <t>Dąb zrośnięty z sosną 2 km; Staw MEWI 2,5 km; Wzgórza CZAROWNIC 4 KM</t>
  </si>
  <si>
    <t>m. NIEZGODA</t>
  </si>
  <si>
    <t>tartak Antonin 1,5 km; węzeł szlaków (niebieski/czarny) 2,8 km</t>
  </si>
  <si>
    <t>tartak Antonin 1,3 km; węzeł szlaków (Kociemba) 2,8 km</t>
  </si>
  <si>
    <t>SZLAK CZARNY (DĘBNICA - PRZYGODZICE), PODSUMOWANIE:</t>
  </si>
  <si>
    <t>Cieszków PKP</t>
  </si>
  <si>
    <t xml:space="preserve"> brak drogowskazu </t>
  </si>
  <si>
    <t>brak znaku końca - początku szlaku</t>
  </si>
  <si>
    <t>NA ROZWIDLENIU NALEŻY POSTAWIĆ DROGOWSKAZ NA WŁASNYM SŁUPKU METALOWYM LUB DREWNIANYM, BĄDŹ WYKORZYSTAĆ DRZEWA ROSNĄCE WOKÓŁ STAWU.</t>
  </si>
  <si>
    <t>POWINIEN BYĆ DROGOWSKAZ W KIERUNKU REZERWATU (JEŚLI MA KTOŚ TAM IŚĆ, CHOCIAŻ NIE WIADOMO PO CO, SKORO NIE MA TAM ŻADNEJ TABLICY O TYM, CO CENNEGO JEST NA TERENIE REZERWATU, A ZOBACZYĆ TEŻ NIC CIEKAWEGO Z MIEJSCA USTAWIENIA TABLICY NIE MOŻNA)</t>
  </si>
  <si>
    <t>PRZEZ 1,5 KM JEST JEDEN, W DODATKU NIEWIDOCZNY, ZNAK</t>
  </si>
  <si>
    <t>GMINA PRZYGODZICE</t>
  </si>
  <si>
    <t>GMINA OSTRÓW WLKP.</t>
  </si>
  <si>
    <t>GMINA MIKSTAT</t>
  </si>
  <si>
    <t xml:space="preserve"> KONIECZNE DODANIE ZNAKU</t>
  </si>
  <si>
    <t>przy urzędzie gminy w Krośnicach</t>
  </si>
  <si>
    <t>jw.</t>
  </si>
  <si>
    <t>przy alejce w parku obok kolejki wąskotorowej w Wierzchowicach</t>
  </si>
  <si>
    <t>ZAPADŁY ZAMEK</t>
  </si>
  <si>
    <t>SCHOWANY ZA GAŁĘZIAMI I NIE DOCHODZI DO SAMEGO ZAPADŁEGO ZAMKU - MOŻE WARTO PRZEDŁUŻYĆ O 100 M</t>
  </si>
  <si>
    <t>61,5</t>
  </si>
  <si>
    <t>SZLAK CZARNY ZAPADŁY ZAMEK (OKOLICE MILICZA), PODSUMOWANIE:</t>
  </si>
  <si>
    <t>ścieżka</t>
  </si>
  <si>
    <t>km - ścieżka</t>
  </si>
  <si>
    <t>km - przełaj</t>
  </si>
  <si>
    <t>przełaj</t>
  </si>
  <si>
    <t>km - ścieżki</t>
  </si>
  <si>
    <t>SZLAK ZIELONY PIESZY MILICZ, PODSUMOWANIE:</t>
  </si>
  <si>
    <t>GR. GMINY</t>
  </si>
  <si>
    <t>K</t>
  </si>
  <si>
    <t>428</t>
  </si>
  <si>
    <t>427</t>
  </si>
  <si>
    <t>CAŁY BIAŁY ZNAK</t>
  </si>
  <si>
    <t>426</t>
  </si>
  <si>
    <t>425</t>
  </si>
  <si>
    <t>424</t>
  </si>
  <si>
    <t>423</t>
  </si>
  <si>
    <t>422</t>
  </si>
  <si>
    <t>421</t>
  </si>
  <si>
    <t>420</t>
  </si>
  <si>
    <t>419</t>
  </si>
  <si>
    <t>SKRZYNKA PLASTIKOWA</t>
  </si>
  <si>
    <t>418</t>
  </si>
  <si>
    <t>417</t>
  </si>
  <si>
    <t>416</t>
  </si>
  <si>
    <t>415</t>
  </si>
  <si>
    <t>414</t>
  </si>
  <si>
    <t>413</t>
  </si>
  <si>
    <t>MAPA</t>
  </si>
  <si>
    <t>412</t>
  </si>
  <si>
    <t>411</t>
  </si>
  <si>
    <t>BRAK OZNAKOWANIA NA TERENIE KOŚCIOŁA</t>
  </si>
  <si>
    <t>MAPA DOLINY BARYCZY</t>
  </si>
  <si>
    <t>410</t>
  </si>
  <si>
    <t>DOLINA BARYCZY</t>
  </si>
  <si>
    <t>GMINA CIESZKÓW</t>
  </si>
  <si>
    <t>MIEJSCE POSTOJOWE</t>
  </si>
  <si>
    <t>408</t>
  </si>
  <si>
    <t>407</t>
  </si>
  <si>
    <t>TRZEBICKO KOŚCIÓŁ DREWANIANY - 5KM; REZ. "STAWY MILICKIE" - 16KM</t>
  </si>
  <si>
    <t>CIESZKÓW RYNEK</t>
  </si>
  <si>
    <t>WYGLĄDA NA NIEBIESKI</t>
  </si>
  <si>
    <t>KROTOSZYN PKP - 16KM; ZDUNY PKP - 4KM</t>
  </si>
  <si>
    <t>BRUDNY</t>
  </si>
  <si>
    <t>406</t>
  </si>
  <si>
    <t>405</t>
  </si>
  <si>
    <t>404</t>
  </si>
  <si>
    <t>403</t>
  </si>
  <si>
    <t>402</t>
  </si>
  <si>
    <t>401</t>
  </si>
  <si>
    <t>400</t>
  </si>
  <si>
    <t>399</t>
  </si>
  <si>
    <t>398</t>
  </si>
  <si>
    <t>397</t>
  </si>
  <si>
    <t>396</t>
  </si>
  <si>
    <t>ZMIENIĆ NA PROSTO-PRAWO</t>
  </si>
  <si>
    <t>394</t>
  </si>
  <si>
    <t>393</t>
  </si>
  <si>
    <t>392</t>
  </si>
  <si>
    <t>CHŁODNIA - 0,5 KM; ZWIERZYNIEC DĄB BARTEK - 2KM; TRZEBICKO KOŚCIÓŁ DREWNIANY - 5KM</t>
  </si>
  <si>
    <t>WJAZD DO CIESZKOWA  UL. GRUNWALDZKA</t>
  </si>
  <si>
    <t>CIESZKÓW RYNEK PKS - 1 KM; ZDUNY RYNEK - 6KM</t>
  </si>
  <si>
    <t>391</t>
  </si>
  <si>
    <t>390</t>
  </si>
  <si>
    <t>PROSTO-LEWOSKOS</t>
  </si>
  <si>
    <t>389</t>
  </si>
  <si>
    <t>388</t>
  </si>
  <si>
    <t>387</t>
  </si>
  <si>
    <t>386</t>
  </si>
  <si>
    <t>384</t>
  </si>
  <si>
    <t>NOCLEGOWNIA DLA NIETOPERZY</t>
  </si>
  <si>
    <t>PRZEŁAJ</t>
  </si>
  <si>
    <t>383</t>
  </si>
  <si>
    <t>382</t>
  </si>
  <si>
    <t>381</t>
  </si>
  <si>
    <t>BRAKUJE OPISU DO CZEGO TO DOJŚCIE</t>
  </si>
  <si>
    <t>DOJŚCIE W PRAWO</t>
  </si>
  <si>
    <t>MIEJSCE POSTOJU I DĄB - POMNIK PRZYRODY</t>
  </si>
  <si>
    <t>NIE JEST WIDOCZNY</t>
  </si>
  <si>
    <t>342</t>
  </si>
  <si>
    <t>GM. CIESZKÓW</t>
  </si>
  <si>
    <t>DOLNOŚLĄSKA KRAINA ROWEROWA</t>
  </si>
  <si>
    <t>ZWIERZYNIEC - DĄB BARTEK - 3KM; CIESZKÓW RYNEK PKS - 5 KM</t>
  </si>
  <si>
    <t>TRZEBICKO POD KOŚCIOŁEM</t>
  </si>
  <si>
    <t>GRODZISKO GÓRY (PO LEWEJ) - 2KM; GÓRY WIEŚ - 3 KM; GODNOWO STAWY GADZINOWE - 8KM</t>
  </si>
  <si>
    <t>ZDARTY PASEK ZIELONEGO</t>
  </si>
  <si>
    <t>PROSTO-PRAWOSKOS</t>
  </si>
  <si>
    <t>334</t>
  </si>
  <si>
    <t>RURA</t>
  </si>
  <si>
    <t>GODNOWO - STAWY GADZINOWE - 5KM; RUDA MILICKA - 11 KM; MILICZ KARŁÓW-OSIR - 28KM</t>
  </si>
  <si>
    <t>GÓRY</t>
  </si>
  <si>
    <t>ŹLE USTAWIONY</t>
  </si>
  <si>
    <t>GRODZISKW GÓRY (PO PRAWEJ) - 1KM; TRZEBICKO KOŚCIÓŁ DREWNIANY 3KM; CIESZKÓW 8 KM</t>
  </si>
  <si>
    <t>312</t>
  </si>
  <si>
    <t>NIEBIESKI - DO USUNIĘCIA</t>
  </si>
  <si>
    <t>310</t>
  </si>
  <si>
    <t>309</t>
  </si>
  <si>
    <t>308</t>
  </si>
  <si>
    <t>307</t>
  </si>
  <si>
    <t>306</t>
  </si>
  <si>
    <t>305</t>
  </si>
  <si>
    <t>304</t>
  </si>
  <si>
    <t>303</t>
  </si>
  <si>
    <t>GM. MILICZ</t>
  </si>
  <si>
    <t>302</t>
  </si>
  <si>
    <t>301</t>
  </si>
  <si>
    <t>300</t>
  </si>
  <si>
    <t>299</t>
  </si>
  <si>
    <t>298</t>
  </si>
  <si>
    <t>297</t>
  </si>
  <si>
    <t>296</t>
  </si>
  <si>
    <t>295</t>
  </si>
  <si>
    <t>294</t>
  </si>
  <si>
    <t>POD RURĄ</t>
  </si>
  <si>
    <t>STAWY GADZINOWE MIEJSCE WYPOCZYNKU - 0,8 KM, CZATOWNIA - 1,8KM; NOWE GRODZISKO SZKOŁA - 2KM</t>
  </si>
  <si>
    <t>K. KAPLICY POD WEZWANIEM ŚW. JÓZEFA ROBOTNIKA</t>
  </si>
  <si>
    <t>293</t>
  </si>
  <si>
    <t>292</t>
  </si>
  <si>
    <t>291</t>
  </si>
  <si>
    <t>290</t>
  </si>
  <si>
    <t>289</t>
  </si>
  <si>
    <t>MIEJSE POSTOJOWE</t>
  </si>
  <si>
    <t>288</t>
  </si>
  <si>
    <t>287</t>
  </si>
  <si>
    <t>286</t>
  </si>
  <si>
    <t>285</t>
  </si>
  <si>
    <t>284</t>
  </si>
  <si>
    <t>283</t>
  </si>
  <si>
    <t>282</t>
  </si>
  <si>
    <t>JEDEN JEST DO ODNOWIENIA</t>
  </si>
  <si>
    <t>281</t>
  </si>
  <si>
    <t>280</t>
  </si>
  <si>
    <t>279</t>
  </si>
  <si>
    <t>278</t>
  </si>
  <si>
    <t>STAWY GADZINOW - 1KM; GODNOWA - 2KM</t>
  </si>
  <si>
    <t>STAW GADZINOWY; PUNKT WIDOKOWY</t>
  </si>
  <si>
    <t>277</t>
  </si>
  <si>
    <t>276</t>
  </si>
  <si>
    <t>273</t>
  </si>
  <si>
    <t>272</t>
  </si>
  <si>
    <t>STAW SŁONECZNY PUNKT WIDOKOW - 0,9KM; STAWNO KONIEC GROBLI - 2KM</t>
  </si>
  <si>
    <t>NOWE GRODZISKO PRZY GROBLI</t>
  </si>
  <si>
    <t>STAW GADZINOWY CZATOWNIA - 1 KM; GODNOWA KAPLICA ŚW. JÓZEFA - 3 KM</t>
  </si>
  <si>
    <t>271</t>
  </si>
  <si>
    <t>270</t>
  </si>
  <si>
    <t>268</t>
  </si>
  <si>
    <t>267</t>
  </si>
  <si>
    <t>266</t>
  </si>
  <si>
    <t>265</t>
  </si>
  <si>
    <t>264</t>
  </si>
  <si>
    <t>263</t>
  </si>
  <si>
    <t>262</t>
  </si>
  <si>
    <t>261</t>
  </si>
  <si>
    <t>260</t>
  </si>
  <si>
    <t>259</t>
  </si>
  <si>
    <t>258</t>
  </si>
  <si>
    <t>257</t>
  </si>
  <si>
    <t>256</t>
  </si>
  <si>
    <t>255</t>
  </si>
  <si>
    <t>254</t>
  </si>
  <si>
    <t>253</t>
  </si>
  <si>
    <t>252</t>
  </si>
  <si>
    <t>251</t>
  </si>
  <si>
    <t>250</t>
  </si>
  <si>
    <t>NIESUŁOWICE - 2KM; PROJ. REZ. "GRĄDY WALKOWSKIE" -4KM; MILICZ KARŁÓ-OSIR - 7KM</t>
  </si>
  <si>
    <t>RUDA MILICKA</t>
  </si>
  <si>
    <t>GODNOWO STAWY GADZINOWE - 4KM; GÓRY TRZEBICKO - 11KM; KOSCIÓŁ DREW. - 14 KM</t>
  </si>
  <si>
    <t>249</t>
  </si>
  <si>
    <t>248</t>
  </si>
  <si>
    <t>247</t>
  </si>
  <si>
    <t>246</t>
  </si>
  <si>
    <t>NAKLEJKA JEST PO CZĘŚCI ZDARTA, ALE POD SPODEM BYŁ MALOWANY</t>
  </si>
  <si>
    <t>245</t>
  </si>
  <si>
    <t>244</t>
  </si>
  <si>
    <t>242</t>
  </si>
  <si>
    <t>241</t>
  </si>
  <si>
    <t>240</t>
  </si>
  <si>
    <t>239</t>
  </si>
  <si>
    <t>238</t>
  </si>
  <si>
    <t>BYŁO ZAMOLAWYWANE, ALE WARTO ODNOWIĆ</t>
  </si>
  <si>
    <t>237</t>
  </si>
  <si>
    <t>236</t>
  </si>
  <si>
    <t>235</t>
  </si>
  <si>
    <t>234</t>
  </si>
  <si>
    <t>233</t>
  </si>
  <si>
    <t>232</t>
  </si>
  <si>
    <t>231</t>
  </si>
  <si>
    <t>BOK SIĘ ODLEKJA</t>
  </si>
  <si>
    <t>230</t>
  </si>
  <si>
    <t>NAKLEJKA JEST PO CZĘŚCI ZDARTA, ALE POD SPODEM BYŁ MALOWANY WIĘC JEST CZYTELNY</t>
  </si>
  <si>
    <t>229</t>
  </si>
  <si>
    <t>228</t>
  </si>
  <si>
    <t>227</t>
  </si>
  <si>
    <t>226</t>
  </si>
  <si>
    <t>225</t>
  </si>
  <si>
    <t>224</t>
  </si>
  <si>
    <t>223</t>
  </si>
  <si>
    <t>GM. KROŚNICE</t>
  </si>
  <si>
    <t>NIEBIESKI DO USUNIĘCIA</t>
  </si>
  <si>
    <t>222</t>
  </si>
  <si>
    <t>221</t>
  </si>
  <si>
    <t>220</t>
  </si>
  <si>
    <t>219</t>
  </si>
  <si>
    <t>NIE WIDOCZNY, ALE NIE SZKODZI</t>
  </si>
  <si>
    <t>218</t>
  </si>
  <si>
    <t>217</t>
  </si>
  <si>
    <t>216</t>
  </si>
  <si>
    <t>215</t>
  </si>
  <si>
    <t>214</t>
  </si>
  <si>
    <t>213</t>
  </si>
  <si>
    <t>212</t>
  </si>
  <si>
    <t>211</t>
  </si>
  <si>
    <t>210</t>
  </si>
  <si>
    <t>209</t>
  </si>
  <si>
    <t>208</t>
  </si>
  <si>
    <t>207</t>
  </si>
  <si>
    <t>206</t>
  </si>
  <si>
    <t>205</t>
  </si>
  <si>
    <t>204</t>
  </si>
  <si>
    <t>203</t>
  </si>
  <si>
    <t>202</t>
  </si>
  <si>
    <t>201</t>
  </si>
  <si>
    <t>200</t>
  </si>
  <si>
    <t>NIE WIDOCZNY PRZEZ GAŁĘZIE, ALE NIE SZKODZI</t>
  </si>
  <si>
    <t>198</t>
  </si>
  <si>
    <t>197</t>
  </si>
  <si>
    <t>196</t>
  </si>
  <si>
    <t>195</t>
  </si>
  <si>
    <t>194</t>
  </si>
  <si>
    <t>193</t>
  </si>
  <si>
    <t>192</t>
  </si>
  <si>
    <t>191</t>
  </si>
  <si>
    <t>190</t>
  </si>
  <si>
    <t>189</t>
  </si>
  <si>
    <t>188</t>
  </si>
  <si>
    <t>187</t>
  </si>
  <si>
    <t>186</t>
  </si>
  <si>
    <t>185</t>
  </si>
  <si>
    <t>184</t>
  </si>
  <si>
    <t>183</t>
  </si>
  <si>
    <t>182</t>
  </si>
  <si>
    <t>181</t>
  </si>
  <si>
    <t>180</t>
  </si>
  <si>
    <t>178</t>
  </si>
  <si>
    <t>177</t>
  </si>
  <si>
    <t>176</t>
  </si>
  <si>
    <t>175</t>
  </si>
  <si>
    <t>174</t>
  </si>
  <si>
    <t>DRZEWO ZE SZLAKIE JEST PRZEWRÓCONE</t>
  </si>
  <si>
    <t>173</t>
  </si>
  <si>
    <t>172</t>
  </si>
  <si>
    <t>171</t>
  </si>
  <si>
    <t>170</t>
  </si>
  <si>
    <t>169</t>
  </si>
  <si>
    <t>168</t>
  </si>
  <si>
    <t>167</t>
  </si>
  <si>
    <t>166</t>
  </si>
  <si>
    <t>165</t>
  </si>
  <si>
    <t>164</t>
  </si>
  <si>
    <t>163</t>
  </si>
  <si>
    <t>162</t>
  </si>
  <si>
    <t>161</t>
  </si>
  <si>
    <t>KOŚICÓŁ ŚW. ANNY - 0,5 KM; WZGÓRZE JOANNY WIEŻA ODYNIEC - 8KM</t>
  </si>
  <si>
    <t>OSIR-KARŁÓW</t>
  </si>
  <si>
    <t>BARDZO BRUDNA</t>
  </si>
  <si>
    <t>PROJ. REZ. "GRĄDY WALKOWSKIE" - 3 KM; REZ. "STAWY MILICKIE" RUDA MILICKA - 7 KM</t>
  </si>
  <si>
    <t>160</t>
  </si>
  <si>
    <t>159</t>
  </si>
  <si>
    <t>158</t>
  </si>
  <si>
    <t>157</t>
  </si>
  <si>
    <t>156</t>
  </si>
  <si>
    <t>155</t>
  </si>
  <si>
    <t>154</t>
  </si>
  <si>
    <t>153</t>
  </si>
  <si>
    <t>152</t>
  </si>
  <si>
    <t>151</t>
  </si>
  <si>
    <t>150</t>
  </si>
  <si>
    <t>149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</si>
  <si>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</si>
  <si>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</si>
  <si>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</si>
  <si>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</si>
  <si>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</si>
  <si>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</si>
  <si>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</si>
  <si>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</si>
  <si>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</si>
  <si>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</si>
  <si>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137</t>
  </si>
  <si>
    <t>136</t>
  </si>
  <si>
    <t>135</t>
  </si>
  <si>
    <t>134</t>
  </si>
  <si>
    <t>PODGÓRZYNO DOLINA MIŁEJ - 1,5 KM; WZGÓZE JOANNY REZERWAT PRZYRODY - 5 KM</t>
  </si>
  <si>
    <t>MIŁOCHOWICE</t>
  </si>
  <si>
    <t>133</t>
  </si>
  <si>
    <t>132</t>
  </si>
  <si>
    <t>131</t>
  </si>
  <si>
    <t>130</t>
  </si>
  <si>
    <t>129</t>
  </si>
  <si>
    <t>128</t>
  </si>
  <si>
    <t>127</t>
  </si>
  <si>
    <t>126</t>
  </si>
  <si>
    <t>125</t>
  </si>
  <si>
    <t>122</t>
  </si>
  <si>
    <t>121</t>
  </si>
  <si>
    <t>120</t>
  </si>
  <si>
    <t>119</t>
  </si>
  <si>
    <t>118</t>
  </si>
  <si>
    <t>117</t>
  </si>
  <si>
    <t>116</t>
  </si>
  <si>
    <t>115</t>
  </si>
  <si>
    <t>114</t>
  </si>
  <si>
    <t>113</t>
  </si>
  <si>
    <t>112</t>
  </si>
  <si>
    <t>111</t>
  </si>
  <si>
    <t>110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</si>
  <si>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</si>
  <si>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</si>
  <si>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</si>
  <si>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</si>
  <si>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</si>
  <si>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</si>
  <si>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</si>
  <si>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</si>
  <si>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</si>
  <si>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ZARWANY KAWAŁEK KORY</t>
  </si>
  <si>
    <t>100</t>
  </si>
  <si>
    <t>99</t>
  </si>
  <si>
    <t>98</t>
  </si>
  <si>
    <t>97</t>
  </si>
  <si>
    <t>96</t>
  </si>
  <si>
    <t>95</t>
  </si>
  <si>
    <t>94</t>
  </si>
  <si>
    <t>93</t>
  </si>
  <si>
    <t>92</t>
  </si>
  <si>
    <t>91</t>
  </si>
  <si>
    <t>90</t>
  </si>
  <si>
    <t>WZGÓRZE JOANNY WIEŻA ODYNIEC - 0,5 KM</t>
  </si>
  <si>
    <t>ODEJŚCIE Z ASFALTU NA WZG. JOANNY</t>
  </si>
  <si>
    <t>PODGÓRZYNO DOLINA MIŁEJ - 4KM;MILICZ KARŁÓW-OSIR - 7KM</t>
  </si>
  <si>
    <t>89</t>
  </si>
  <si>
    <t>88</t>
  </si>
  <si>
    <t>87</t>
  </si>
  <si>
    <t>PARKING - 0,5 KM; MILICZ-KARŁÓW OSIR - 7,5 KM</t>
  </si>
  <si>
    <t>POD WZGÓRZEM JOANNY</t>
  </si>
  <si>
    <t>86</t>
  </si>
  <si>
    <t>85</t>
  </si>
  <si>
    <t>84</t>
  </si>
  <si>
    <t>83</t>
  </si>
  <si>
    <t>82</t>
  </si>
  <si>
    <t>81</t>
  </si>
  <si>
    <t>80</t>
  </si>
  <si>
    <t>79</t>
  </si>
  <si>
    <t>78</t>
  </si>
  <si>
    <t>77</t>
  </si>
  <si>
    <t>75</t>
  </si>
  <si>
    <t>WZGÓRZE JOANNY REZERWAT PRZYRODY - 2 KM</t>
  </si>
  <si>
    <t>LASOWICE</t>
  </si>
  <si>
    <t>DOLINA BRZEŹNICY PARKING - 3KM; SKOROSZÓW - 9 KM;  KUŹNICZYSKO - 15 KM</t>
  </si>
  <si>
    <t>ŹLE OBRÓCONY, JEST DO GÓRY NOGAMI WSADZONY W PŁOT</t>
  </si>
  <si>
    <t>GN. KROŚNICE</t>
  </si>
  <si>
    <t>NIE JEST DOBRZE WIDOCZNY</t>
  </si>
  <si>
    <t>NA DRZEWIE NAMALORANY TYLKO ŚWIEŻE BIAŁY PODKŁAD; BRAK KOLORU ZIELONEGO</t>
  </si>
  <si>
    <t>SKOROSZÓW ZA GR. GMINY</t>
  </si>
  <si>
    <t>SZLAK CZERWONY PIESZY (ZAMKOWY), PODSUMOWANIE:</t>
  </si>
  <si>
    <t>POD PARKIEM WOLNOŚCI</t>
  </si>
  <si>
    <t>179</t>
  </si>
  <si>
    <t>MIEJSCE POSTOJU; PLAŻA</t>
  </si>
  <si>
    <t>ZALEW REKREACYJNY - MILICZ</t>
  </si>
  <si>
    <t>PROSTO-LLEWOSKOS</t>
  </si>
  <si>
    <t>STRZ.W PRAWO</t>
  </si>
  <si>
    <t>SKRZYNKA PLAST.</t>
  </si>
  <si>
    <t>STRZ.W  LEWO</t>
  </si>
  <si>
    <t xml:space="preserve"> RUDA MILICKA JAZ NA RZ. PRĄDNI - 1,5 KM; STAW GRABOWNICA WIEŻA WIDOKOWA - 5KM</t>
  </si>
  <si>
    <t>CZATOWNIA POD RDZAWOSZYIM</t>
  </si>
  <si>
    <t>SŁĄWOSZOWICE - 1KM; MILICZ DWORZEC KOLEJOWY - 2KM</t>
  </si>
  <si>
    <t>138</t>
  </si>
  <si>
    <t>SZLAK WĄSKOTORÓWKI ŚCIEŻKA ROWEROWA - 0,5KM; RUDA MILICKA JAZ NA RZ. PRĄDNI - 1,5 KM; STAWNO GROBLA - 2,5 KM</t>
  </si>
  <si>
    <t>0, 3 KM NA WSCH. OD CZATOWNI POD RDZAWOSZYIM</t>
  </si>
  <si>
    <t>SŁUP METALOWANY</t>
  </si>
  <si>
    <t>STAW SŁUPICKI "CZATOWNIA POD RDZAWOSZYIM" - 0,3KM; MILICZ ZALEW REKREACYJNY - 3KM</t>
  </si>
  <si>
    <t>MAPA RUDA MILICKA</t>
  </si>
  <si>
    <t>MOST ZAMKNIĘTY; GAJÓWKA</t>
  </si>
  <si>
    <t>MIEJSCE ODPOCZYNKU</t>
  </si>
  <si>
    <t>WŁASNY SL. DREW.</t>
  </si>
  <si>
    <t>ZABYTKOWY CMENTARZ EWANGELICKI - 2KM; GRABOWNICA - 3KM; STAW GRABOWNICA WIEŻA WIDOKOWA - 4KM</t>
  </si>
  <si>
    <t>REZERWAT PRZYRODY STAWY MILISKIE</t>
  </si>
  <si>
    <t>WŁASNY SŁ. DRRW.</t>
  </si>
  <si>
    <t>STAWY GRABOWNICA WIEŻA WIDOKOWA - 1KM; STAWY KROŚNICKIE - ŚCIEŻKA PRZYRADNICZA - 5KM</t>
  </si>
  <si>
    <t>STACJA DAWNEJ K. WĄSKOTOROWEJ; GRABOWNICA</t>
  </si>
  <si>
    <t>MAPA - ŚCIEŻKA DAWNEJ KOLEJKI WĄSKOTOROWEJ</t>
  </si>
  <si>
    <t>WŁASNY SŁ. MWET.</t>
  </si>
  <si>
    <t>MAPA GRABOWNICY</t>
  </si>
  <si>
    <t>RUDA MILICKA - 3KM; STAW SŁUPICKI CZATOWNIA "POD RDZAWOSZYIM" - 4KM; MILICZ DW. PKP - 6KM</t>
  </si>
  <si>
    <t>GRABOWNICA</t>
  </si>
  <si>
    <t>STAW GRABOWNICA WIEŻA WIDOKOWA - 1KM; CZATKOWICE - 2KM;  STAW CZARNY LAS - 5KM</t>
  </si>
  <si>
    <t>RUDA MILICKA - 4KM; STAW SŁUPICKI CZATOWNIA "POD RDZAWOSZYIM" - 5KM; MILICZ DW. PKP - 7KM</t>
  </si>
  <si>
    <t>W 1/2 DROGI CZATKOWICE-GRABOWNICA</t>
  </si>
  <si>
    <t>CZATKOWICE - 1KM; STAW CZARNY LAS - 4KM; KROŚNICE PKP - 8KM</t>
  </si>
  <si>
    <t>WŁASNY SL. MET.</t>
  </si>
  <si>
    <t>BRAK CZERWONEGO</t>
  </si>
  <si>
    <t>76</t>
  </si>
  <si>
    <t>PAŁĄC KROŚNICE - 0,5 KM; KROŚNICKA KOLEJ WĄSKOTOROWA - 1,2KM</t>
  </si>
  <si>
    <t>KROŚNICE UL. KWAITOWA</t>
  </si>
  <si>
    <t>DWORZEC PKP - 1,5KM; STAWY KROŚNICE - 3KM</t>
  </si>
  <si>
    <t>T</t>
  </si>
  <si>
    <t xml:space="preserve">KROŚNICKA KOLEJ WĄSKOTOROWA - 0,7KM; WIERZCHOWICE KOŚCIÓŁ - 1,5 KM </t>
  </si>
  <si>
    <t>URZĄD GMINY, KROŚNICE</t>
  </si>
  <si>
    <t>DWORZEC PKP - 2KM; STAWY KROŚNICKIE - 3,5KM;</t>
  </si>
  <si>
    <t>BYŁ ZAMALOWANY, ALE JEST WIDOCZNY</t>
  </si>
  <si>
    <t>STAWY BIELAWNE - 2,5 KM; PARK DZIEWIĘTLIN - 5 KM; WZGÓRZE JOANNY - 11KM</t>
  </si>
  <si>
    <t>KROŚNICKA KOLEJ WĄSKOTOROWA</t>
  </si>
  <si>
    <t>W PRAWO</t>
  </si>
  <si>
    <t>PROSTO-PRAWA</t>
  </si>
  <si>
    <t>ŚWIEBODÓW WZGÓRZE - 3 KM; DZIEWIĘTLIN PARK - 4 KM; KROŚNICE DW. PKP - 11 KM</t>
  </si>
  <si>
    <t>0,2 KM NA WSCHÓD OD LASOWIC</t>
  </si>
  <si>
    <t>W LEWO</t>
  </si>
  <si>
    <t>ŚWIEBODÓW WZGÓRZE - 3 KM; DZIEWIĘTLIN PARK - 4 KM; PARK KROŚNICE - 11 KM</t>
  </si>
  <si>
    <t>POD REZERWATEM JOANNY</t>
  </si>
  <si>
    <t>275</t>
  </si>
  <si>
    <t>274</t>
  </si>
  <si>
    <t>WGÓRZE JOANNY WIEŻA ODYNIEC - 0,5KM</t>
  </si>
  <si>
    <t>269</t>
  </si>
  <si>
    <t>NA PRZEWRÓONYM DRZEWIE</t>
  </si>
  <si>
    <t>243</t>
  </si>
  <si>
    <t>STAW MŁYŃSKI MIEJSCE ODPOCZYNKU - 0,5KMPRACZE STACJA WĄSKOTORWÓKI - 2,5 KM; SUŁÓW OŚR. WYP. - 5KM</t>
  </si>
  <si>
    <t>NA PD OD POSTOLINA</t>
  </si>
  <si>
    <t>PIWNICZNIK 187 M.N.P.M.PUNKT WIDOKOWY - 0,5KM; WZGÓRZE JOANNY REZERWAT PRZYRODY - 2,5KM</t>
  </si>
  <si>
    <t>MIESJCE POSTOJOWE</t>
  </si>
  <si>
    <t>LEWA - MIEJSCE POSTOJE</t>
  </si>
  <si>
    <t>PRACZE DZWONNICA - 0,8 KM;POSTOLIN STAW MŁYŃSKI - 2KM; WZGÓRZE JOANNY - 5 KM</t>
  </si>
  <si>
    <t>PRACZE (K. STACJI DAWNEJ KOLEJKI WĄKOTOROWEJ)</t>
  </si>
  <si>
    <t>JAZ NA BARYCZY - 0,5KM; OŚRODKI WYPOCZYNKOWE - 1KM</t>
  </si>
  <si>
    <t>0,5 NA WSCHÓD OD ELEKTROWNI</t>
  </si>
  <si>
    <t>199</t>
  </si>
  <si>
    <t>SZWEDZKA GÓRKA POMNIK PRZYRODY - 2KM; KOŚCIÓŁ MATKI BOŻEJ CZĘSTOCHOWSKIEJ - 3KM; SUŁÓW RYNEK 0 3,5 KM</t>
  </si>
  <si>
    <t>ELEKTROWNIA WODNA SUŁÓW</t>
  </si>
  <si>
    <t>SZLAK WĄSKOTORÓWKI ŚCIEŻKA ROWEROWA - 0,5 KM'WZGÓRZE JOANNY REZERWAT PRZYRODY - 7 KM</t>
  </si>
  <si>
    <t>MAPA SZLAK KAJAKOWY</t>
  </si>
  <si>
    <t>SZWEDZKA GÓRSKA POMNIK PRZYRODYMIEJSCE BITWY 1645R.</t>
  </si>
  <si>
    <t>POD SZWEDZKĄ GÓRKĄ</t>
  </si>
  <si>
    <t>MAPA GM. MILICZ</t>
  </si>
  <si>
    <t>STACJA WĄSKOTORÓWKI ŚCIEŻKA ROWEROWA - 1,3KM; SZWEDZKI KAMIEŃ SŁUP GRANICZNY - 19 KM;ŻMIGRÓD PKP - 25 KM</t>
  </si>
  <si>
    <t>SUŁÓW UL. MILICKA</t>
  </si>
  <si>
    <t>KOŚCIÓŁ MATKI BOŻEJ CZĘSTOCHOWSKIEJ - 0,5 KM; SZWEDZKA GÓRKA POMNIK PRZYRODY - 1,5KM;JAZ SUŁÓW - 3,5KM</t>
  </si>
  <si>
    <t>154,5</t>
  </si>
  <si>
    <t>PROSTO-LEWSKOS</t>
  </si>
  <si>
    <t>MALOWANY NA PNIU/WŁASNYM SŁUPKU - WYCINKA</t>
  </si>
  <si>
    <t>PIEŃ</t>
  </si>
  <si>
    <t>WIEŻA WIDOKOWA Z LEWEJ STRONY</t>
  </si>
  <si>
    <t>ZIELONYM I NIEBIESKIM</t>
  </si>
  <si>
    <t>ŻMIGRÓD PKP - 1,5 KM</t>
  </si>
  <si>
    <t>ŻMIGRÓD - POD PARKOWO-PAŁACKOWY</t>
  </si>
  <si>
    <t>ZIELLONYM I NIEBIESKIM</t>
  </si>
  <si>
    <t>GMINA I MIASTO ŻMIGRÓD</t>
  </si>
  <si>
    <t>WŁASNY SŁ. DREW,</t>
  </si>
  <si>
    <t>NIEBIESKIM, ZIELONYM</t>
  </si>
  <si>
    <t>ŻMIGRÓD PKP</t>
  </si>
  <si>
    <t>START</t>
  </si>
  <si>
    <t>km - ściezki</t>
  </si>
  <si>
    <t>długość po obejściu od północy</t>
  </si>
  <si>
    <t>SZLAK ŻÓŁTY PIESZY MILICZ, PODSUMOWANIE:</t>
  </si>
  <si>
    <t>SKR. W PRAWO UL. WESOŁA - MILICZ</t>
  </si>
  <si>
    <t>NADDARTA</t>
  </si>
  <si>
    <t>210,5</t>
  </si>
  <si>
    <t>206,5</t>
  </si>
  <si>
    <t>DAWNA STRZELNICA</t>
  </si>
  <si>
    <t>SZLAK KONNY DOLINY BARYCZY</t>
  </si>
  <si>
    <t>ZDARTA KORA</t>
  </si>
  <si>
    <t>PROSTO-PRAWY</t>
  </si>
  <si>
    <t>PAŁAC MILICZ</t>
  </si>
  <si>
    <t>AMBONA</t>
  </si>
  <si>
    <t>NIE WIDOCZNY PRZEZ LIŚCIE</t>
  </si>
  <si>
    <t>ZERWANA KORA</t>
  </si>
  <si>
    <t>STAWIEC</t>
  </si>
  <si>
    <t>BIAŁY ZDARTY</t>
  </si>
  <si>
    <t>STAWCZYK</t>
  </si>
  <si>
    <t>TAMA METALOWA</t>
  </si>
  <si>
    <t>SZLAK KAJAKOWY DOLINY BARYCZY</t>
  </si>
  <si>
    <t>WŁASNY SŁ DREW.</t>
  </si>
  <si>
    <t>ZAMOLANY JEST SKRĘT WEDŁUG TRAZY Z EMAP</t>
  </si>
  <si>
    <t>38,5</t>
  </si>
  <si>
    <t>CHYBA LEPSZY BYŁBY PROSTO-LEWOSKOS, BO SCHODZI Z GŁÓWNEJ I MOŻE MYLIĆ; ALBO Z INNEJ STRONY DRZEWA</t>
  </si>
  <si>
    <t>ZALEW REKREACYJNY, MILICZ</t>
  </si>
  <si>
    <t>SŁUP JEST ZARDZEWIAŁY</t>
  </si>
  <si>
    <t>MIEJSCE POSTOJU</t>
  </si>
  <si>
    <t>ZAKAZ WEJŚCIA - STAW NA WSCH. OD ROD ZŁOTE PIASKI</t>
  </si>
  <si>
    <t>MOŻE BYĆ MYLĄCY</t>
  </si>
  <si>
    <t>ZMIENIĆ NA ZWYKŁY, PONIEWAŻ JEST MYLĄCY</t>
  </si>
  <si>
    <t>MAPA "ROWEROWA STOLICA DOLNEGO ŚLĄSKA"</t>
  </si>
  <si>
    <t>MILICZ  PRAK, PAŁAC - 6KM; STAWIEC GLINIANKI - 11 KM;MILICZ DWORZEC KOLEJOWY - 17 KM</t>
  </si>
  <si>
    <t>OSIR - KARŁÓW</t>
  </si>
  <si>
    <t>MILICZ DWORZEC KOLEJOWY - 2,5 KM; RUDA MILICKA REZ. "STAWY MILICKIE" - 3KM</t>
  </si>
  <si>
    <t>CHYBA NIE POWINIEN BYĆ ZBLOKOWANY Z CZERWONYM - ON TAM NIE SKRĘCA; ŹLE OBRÓCONY</t>
  </si>
  <si>
    <t>Lp.</t>
  </si>
  <si>
    <t>SZLAK ŻÓŁTY PIESZY (TWARDOGÓRA), PODSUMOWANIE:</t>
  </si>
  <si>
    <t>PKP TWARDOGÓRA</t>
  </si>
  <si>
    <t>LEPIEJ ZMIENIĆ NA STRZ. W LEWO</t>
  </si>
  <si>
    <t>CHEŁSTÓW - 3,7 KM</t>
  </si>
  <si>
    <t>UL. STOLARSKA TWARDOGÓRA</t>
  </si>
  <si>
    <t>ŹLE OBRÓCONY!</t>
  </si>
  <si>
    <t xml:space="preserve">TWARDOGÓRA - 1,0 KM; </t>
  </si>
  <si>
    <t>MYLĄCY</t>
  </si>
  <si>
    <t>CZY NIE LEPIEJ ZMIENIĆ NA ZWYKŁY?</t>
  </si>
  <si>
    <t>SŁ. WŁASNY</t>
  </si>
  <si>
    <t>LEPIEJ PRZENIEŚĆ</t>
  </si>
  <si>
    <t>STRZ. PROSTO</t>
  </si>
  <si>
    <t>JEST MYLĄCY</t>
  </si>
  <si>
    <t>SCHOWANY POD RURĄ</t>
  </si>
  <si>
    <t>ZASŁONĘTY</t>
  </si>
  <si>
    <t>TWARDOGÓRA PKP - 4,7 KM</t>
  </si>
  <si>
    <t>ZA KOŚCIÓŁKIEM DREWNIANYM - CHEŁSTÓW</t>
  </si>
  <si>
    <t>TWARDOGÓRA PKP - 9,0 KM</t>
  </si>
  <si>
    <t>MYLĄCY; ZMIENIĆ NA STRZ. W LEWO</t>
  </si>
  <si>
    <t>81?</t>
  </si>
  <si>
    <t>TWARDOGÓRA PKP - 5,7 KM - ŹLE OBRÓCONY</t>
  </si>
  <si>
    <t>DROGA NR. 449</t>
  </si>
  <si>
    <t>TWARDOGÓRA PKP - 8,0 KM</t>
  </si>
  <si>
    <t>DROGA NR. 448</t>
  </si>
  <si>
    <t>P/L</t>
  </si>
  <si>
    <t>71,5</t>
  </si>
  <si>
    <t>PROSTO-</t>
  </si>
  <si>
    <t>NIE WIDZOCZNY - PRZENIEŚĆ</t>
  </si>
  <si>
    <t>47?</t>
  </si>
  <si>
    <t>PRZENIEŚĆ, NIEWIDOCZNY</t>
  </si>
  <si>
    <t xml:space="preserve">MOŻNA PRZENIEŚĆ </t>
  </si>
  <si>
    <t>PROSTO-LEWA</t>
  </si>
  <si>
    <t>MOŻNA ODNOWIĆ</t>
  </si>
  <si>
    <t>SZLAKI TURYSTYCZNE W GM. TWARDOGÓRA</t>
  </si>
  <si>
    <t>ZAROŚNIĘTY - NIE ODNAWIAĆ</t>
  </si>
  <si>
    <t>CHEŁSTÓW 8,8 KM</t>
  </si>
  <si>
    <t>UL. POZNAŃSKA TWARDOGÓRA</t>
  </si>
  <si>
    <t>STACJA PKP WĘZEŁ SZLAKÓW 200M</t>
  </si>
  <si>
    <t>MAPA MIASTA TWARDOGÓRA</t>
  </si>
  <si>
    <t>WĘZEŁ SZLAKÓW 200 M</t>
  </si>
  <si>
    <t>WĘZEŁ SZLAKÓW 1,0 KM</t>
  </si>
  <si>
    <t>MAPA GMINY TWARDOGÓRA</t>
  </si>
  <si>
    <t>SZLAK ŻÓŁTY PIESZY, ODOLANÓW:</t>
  </si>
  <si>
    <t>GLIŚNICA KURHANY - 3,4 KM; ODOLANÓW PKP - 9,3 KM; ODOLANÓW RYNEK - 9,7 KM</t>
  </si>
  <si>
    <t>KUROCH</t>
  </si>
  <si>
    <t>NIEZBYT WIDOCZNE PRZEZ GAŁĘZIE, ALE NIESZKODZI, BO BLISKO SĄ INNE</t>
  </si>
  <si>
    <t>KURHANY - 0,3 KM</t>
  </si>
  <si>
    <t>ODEJŚCIE DO KURHANÓW</t>
  </si>
  <si>
    <t>MIEJSCE POSTOJU KURCHANY ZNAJDUJE SIĘ W ODLEGŁOŚCI 450 M OD DROGOWSKAZU</t>
  </si>
  <si>
    <t>ODOLANÓW - 4,7 KM; ODOLANÓW RYNEK - 6,3 KM</t>
  </si>
  <si>
    <t>KUROCH MZK - 3,4 KM</t>
  </si>
  <si>
    <t>JEST PRZYSŁONIĘTY PRZEZ GAŁĘZIE, A NA DOLE JEST KAMIEŃ - MOŻNA PRZENIEŚĆ</t>
  </si>
  <si>
    <t>TEŻ JEST ZAKLEJONY PLAKATAMI</t>
  </si>
  <si>
    <t>NIECZYTELNY, BOWIEM ZAKLEJONY PLAKATAMI</t>
  </si>
  <si>
    <t>KURHANY LAS GLIŚNICA - 5,9 KM; KUROCH MZK 9,3 KM</t>
  </si>
  <si>
    <t>ODOLANÓW PKP</t>
  </si>
  <si>
    <t>ODOLANÓW RYNEK - 0,4 KM</t>
  </si>
  <si>
    <t xml:space="preserve">SŁUP BETONOWY </t>
  </si>
  <si>
    <t>X</t>
  </si>
  <si>
    <t>OD PLANSZY INFORMACYJNEJ KOSCIOŁA (JEST NA NIEJ MAŁA MAPA)</t>
  </si>
  <si>
    <r>
      <rPr>
        <sz val="10"/>
        <rFont val="Calibri"/>
        <family val="2"/>
        <charset val="238"/>
        <scheme val="minor"/>
      </rPr>
      <t>GLIŚNICA KURHANY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- KUROCH MZK - 9,7 KM</t>
    </r>
  </si>
  <si>
    <t>ODOLANÓW RYNEK</t>
  </si>
  <si>
    <t>GR. GMINY ZA JANKOWEM PRZYGODZKIM</t>
  </si>
  <si>
    <t>MIEJSCE POSTOJU; MAPA JANKÓW PRZYGODZKI</t>
  </si>
  <si>
    <t>MAPA GMINY PRZYGODZICE</t>
  </si>
  <si>
    <t>CZARNYLAS - 8,9 KM; ANTONIN- 14,6 KM;KOTŁÓW - 26,2 KM</t>
  </si>
  <si>
    <t>PN-ZACH. JEZ. TRZECIELIN</t>
  </si>
  <si>
    <t>JANKÓW PRZYGODZKI - 1,5 KM; OSTRÓW WIELKOPOLSKI - 4,3 KM; OSTRÓW WIELKOPOLSKI PKP - 7,8 KM</t>
  </si>
  <si>
    <t>NIE WIDOCZNY</t>
  </si>
  <si>
    <t>CZARNY PROSTO-LEWO</t>
  </si>
  <si>
    <t>MOŻE TEŻ BYĆ PROSTO-LEWOSKOS</t>
  </si>
  <si>
    <t>JEST MYLĄCY; WSTAWIĆ STRZ. W LEWO ALBO ZWYKŁY</t>
  </si>
  <si>
    <t>MAPA SZLAKU KONNEGO</t>
  </si>
  <si>
    <t>SCHOWANY POD RURKĄ; MOŻNA PRZEMALOWAĆ NA RURKĘ LUB NA DRZEWO 2M DALEJ/WCZEŚNIEJ</t>
  </si>
  <si>
    <t>PRZEMALOWAĆ</t>
  </si>
  <si>
    <t>104?</t>
  </si>
  <si>
    <t>96,5</t>
  </si>
  <si>
    <t>MYLĄCY JEST</t>
  </si>
  <si>
    <t>93/94</t>
  </si>
  <si>
    <t>WŁASNY SŁ. METALOWY</t>
  </si>
  <si>
    <t>USUNĄĆ PLAKATY</t>
  </si>
  <si>
    <t>MAPA GMINY</t>
  </si>
  <si>
    <t>MAPA LUDWIKÓW; MIEJSCE POSTOJU</t>
  </si>
  <si>
    <t>38?</t>
  </si>
  <si>
    <t>POMNIK PRZYRODY</t>
  </si>
  <si>
    <t>JEST ZDARTA</t>
  </si>
  <si>
    <t>MAPA NADLEŚNICTWA</t>
  </si>
  <si>
    <t>SIEDLEC - 6,8 KM; KOTŁÓW -10,6 KM</t>
  </si>
  <si>
    <t>ANTONIN - PN. ZALEWU</t>
  </si>
  <si>
    <t>POWINIEN BYĆ SIEDLEC - 6,3 ŻEBY SIĘ ZGADZAŁO Z POPRRZEDNIMI</t>
  </si>
  <si>
    <t>CZARNYLAS - 6,1 KMTRZCIELINY (PUNKT WIDOKOWY) - 14,6 KM; OSTRÓW WIELKOPOLSKI (PKP) - 23,4 KM</t>
  </si>
  <si>
    <t>SIEDLEC - 5,9 KM; KOTŁÓW - 10,2 KM</t>
  </si>
  <si>
    <t>PRZEJAZD KOLEJOWY - ANTONIN</t>
  </si>
  <si>
    <t>CZARNYLAS - 6,5 KMTRZCIELINY (PUNKT WIDOKOWY) - 15,0 KM; OSTRÓW WIELKOPOLSKI (PKP) - 23,8 KM</t>
  </si>
  <si>
    <t>ZWYKŁY Z WYKRZYKNIKIEM</t>
  </si>
  <si>
    <t>CZARNYLAS -7,1 KMTRZCIELINY (PUNKT WIDOKOWY) - 15,6 KM; OSTRÓW WIELKOPOLSKI (PKP) - 24,4 KM</t>
  </si>
  <si>
    <t>SKR. W LEWO W LESIE PRZED ANTONINEM</t>
  </si>
  <si>
    <t>SIEDLEC - 5,3 KM; KOTŁÓW - 9,6 KM</t>
  </si>
  <si>
    <t>GR. GMINY PRZY ANTONINIE</t>
  </si>
  <si>
    <t>L.p.</t>
  </si>
  <si>
    <t>SZLAK CZERWONY PIESZY, Antonin - Janków Przygodzki  PODSUMOWANIE:</t>
  </si>
  <si>
    <t>JEST SŁABO WIDOCZNY</t>
  </si>
  <si>
    <t>MOŻNA PRZENIEŚĆ NA LEWO, PONIEWAŻ JEST MAŁO WIDOCZNY</t>
  </si>
  <si>
    <t>DĄB - POMNIK PRZYRODY</t>
  </si>
  <si>
    <t>MOŻNA WYCZYŚCIĆ</t>
  </si>
  <si>
    <t>MOŻNA TEŻ WYCZYŚCIĆ</t>
  </si>
  <si>
    <t>DO WYCIĘCIA SĄ SZUWARY; JEŻELI PO TYM BĘDZIE WIDOCZNY ZNAK ZE SKRZYŻOWANIA, TO MOŻNA NIE DOMALOWYWAĆ SZLAKU NR 49</t>
  </si>
  <si>
    <t>STAWY K. CZESŁAWIC</t>
  </si>
  <si>
    <t>ZAMIAST WYCIĄĆ GAŁĘZIE JEDNORAZOWO, MOŻNA PRZENIEŚĆ WYŻEJ - JEST BARDZO NISKO</t>
  </si>
  <si>
    <t>WYDAJE MI SIĘ, ŻE JEST ZE ZŁEJ STRONY DRZEWA - MOŻE BYĆ MYLĄCY</t>
  </si>
  <si>
    <t>ODNOWIĆ / WYCZYŚCIĆ</t>
  </si>
  <si>
    <t>WYCZYŚCIĆ</t>
  </si>
  <si>
    <t>GMINA  SOŚNIE</t>
  </si>
  <si>
    <t>STACJA PKP w TWARDOGÓRZE</t>
  </si>
  <si>
    <t>GRABOWNO PKP - 11. 5KM</t>
  </si>
  <si>
    <t>UL. STOLARKSA TWARDOGÓRA</t>
  </si>
  <si>
    <t>GRABOWNO MAŁE - 6,5 KM</t>
  </si>
  <si>
    <t>JEST SŁUPEK, NIE MA TABLICZKI</t>
  </si>
  <si>
    <t>LEPIEJ NA PROSTO-PRAWO</t>
  </si>
  <si>
    <t>SZLAKU KONNEGO, ALE Z ZAZNACZONYMI SZLAKAMI TURYSTYCZNYMI - DOL. BARYCZY</t>
  </si>
  <si>
    <t xml:space="preserve">MAPA </t>
  </si>
  <si>
    <t>ZAMKNIĘTY MOST</t>
  </si>
  <si>
    <t>ZASŁONIETE</t>
  </si>
  <si>
    <t>GRABOWNO WIELKIE (KOLONIA)</t>
  </si>
  <si>
    <t>x</t>
  </si>
  <si>
    <t>PRZENIEŚĆ; ZAROŚNIĘTE BLUSZCZEM</t>
  </si>
  <si>
    <t>BRODOWCE</t>
  </si>
  <si>
    <t>"CZARNY RÓW" - 2,0 KM, GRABOWNO PKP- 4,6 KM</t>
  </si>
  <si>
    <t>GRABOWNO MAŁE</t>
  </si>
  <si>
    <t>TWARDOGÓRA PKP - 7,9 KM; GOSZCZ PAŁAC - 16,8 KM</t>
  </si>
  <si>
    <t>SŁUP KAMIENNY</t>
  </si>
  <si>
    <t>PKP GRABOWNO</t>
  </si>
  <si>
    <t>MILICZ K. STACJI BENZYNOWEJ</t>
  </si>
  <si>
    <t>TAMA /SM</t>
  </si>
  <si>
    <t xml:space="preserve"> ŻÓŁTYM</t>
  </si>
  <si>
    <t xml:space="preserve"> / SŁUP MET.</t>
  </si>
  <si>
    <t>JAZ SŁAWOSZOWICE WAŁEM BARYCZY - 6KM;MILICZ GRODZISKO - 8KM</t>
  </si>
  <si>
    <t>NOWE GRODZISKO</t>
  </si>
  <si>
    <t>LEDWIE CZYTELNY</t>
  </si>
  <si>
    <t>ODGAŁĘZIENIE SZLAKU DO JAZU BOLKO - 4KM; LELIKÓW ODGAŁEZIENIE DO GRODISKA - 7KM; GĄDKOWICE - 11 KM</t>
  </si>
  <si>
    <t>JEST POD RURĄ;  ALE NIE POTRZEBA ODNAWIAĆ</t>
  </si>
  <si>
    <t>ZMIENIĆ NA STRZ. W PRAWO</t>
  </si>
  <si>
    <t>ZMIENIĆ NA PROSTO-PRAWOSKOS</t>
  </si>
  <si>
    <t>GRODZISKO LELIKÓW PO PN. STRONIE - 0,9 KM; GĄDKOWICE WZDŁUŻ BARYCZY - 5 KM</t>
  </si>
  <si>
    <t>LELIKÓW</t>
  </si>
  <si>
    <t>JAZ BOLKO ODGAŁĘZIENIE SZLAKU - 3,5 KM' NOWY ZAMEK - 5 KM</t>
  </si>
  <si>
    <t>MAPA SZLAK KONNY DOLINY BARYCZY</t>
  </si>
  <si>
    <t>BRAK ZNAKU POWROTU, A PRZYDAŁBY SIĘ</t>
  </si>
  <si>
    <t>KRÓLESTWO LELIKÓW -&gt; 300M; JEST OK. 500M</t>
  </si>
  <si>
    <t>TABLICA</t>
  </si>
  <si>
    <t>MAPA SZLAKU KAJAKOWEGO</t>
  </si>
  <si>
    <t>LELIKÓW WZDŁUŻ BARYCZY - 3 KM; NOWY ZAMEK -8KM</t>
  </si>
  <si>
    <t>POTASZNIA POD GĄDKOWICAMI</t>
  </si>
  <si>
    <t>MAPA PARK KRAJOWBRAZOWY DOLINA BARYCZY</t>
  </si>
  <si>
    <t>ZAMEK MYŚLIWSKI HUBERTÓWKA - 3KM; JOACHIMÓWKA STAW JAN - 7KM</t>
  </si>
  <si>
    <t>PN-ZACH RÓ STAWU GĄDKOWICKIEGO</t>
  </si>
  <si>
    <t>CHYBA BYŁ ZAMALOWYWANY, ALE WIDAĆ</t>
  </si>
  <si>
    <t>NIE WIEM SKĄD WZIĄŁ SIĘ TEN ZNAK TAK DALEKO OD SZLAKU, DOCHODZI DO ZAPADŁEGO ZAMKU, ALE TO SĄ TYLKO 2 POJEDYŃCZE ZNAKI</t>
  </si>
  <si>
    <t>TAMA</t>
  </si>
  <si>
    <t>STAW JAN - 50M; WIELGIE MILICKIE - 3,5 KM; MOŻDŻANÓW DĄB JAN - 7,5 KM</t>
  </si>
  <si>
    <t>ZACH. RÓG STAWU JAN</t>
  </si>
  <si>
    <t>STAW WROCŁAWICKI - 3,5KM; ZAMEK MYŚŁIWSKI HUBERTÓWKA - 4,5 KM; GĄDKOWICE - 7 KM</t>
  </si>
  <si>
    <t>BYŁ CHYBA ZAMALOWYWANY, ALE GO WIDAĆ I JEST WŁAŚCIWY CHOĆ NIEKONIECZNY, TYLKO ZŁEJ JAKOŚCI</t>
  </si>
  <si>
    <t>MOŻNA WYCZYŚCIĆ - JEST ZABRUDZONY</t>
  </si>
  <si>
    <t>NIEZGODA</t>
  </si>
  <si>
    <t>JEST Z "&gt;" PRZEZ CO MYLI - PRZENIEŚĆ DALEJ</t>
  </si>
  <si>
    <t>NIEZGODA; POCZĄTEK DOJSCIA</t>
  </si>
  <si>
    <t xml:space="preserve">DODAĆ TABLICZKĘ Z CELEM "DOJŚCIA" ORAZ ODLEGŁOŚCIĄ </t>
  </si>
  <si>
    <t xml:space="preserve">WIEŻA OBSERWACYJNA (STAW SZARY) - 1,7 KM </t>
  </si>
  <si>
    <t xml:space="preserve">CAŁE DOJSCIE - BRAKUJE POWROTU </t>
  </si>
  <si>
    <t>WIEŻA OBSERWACYJNA; STAW SZARY</t>
  </si>
  <si>
    <t>T/O</t>
  </si>
  <si>
    <t>WSCH KONIEC SZWEDZKIEJ DROGI; ZA NIEZGODĄ</t>
  </si>
  <si>
    <t>DROGOWSKAZ DLA DOJŚCIA; JEST TYLKO KIERUNKOWSKAZ, ALE NIE MA OZNAKOWANIA NA TRASIE</t>
  </si>
  <si>
    <t>WIDOK NA REZERWAT OLSZYNY NIEZGODZKIE 1 KM</t>
  </si>
  <si>
    <t>44,5</t>
  </si>
  <si>
    <t>DOJŚCIE NA ZAPADŁY ZAMEK, ZA SZARLOTKĄ</t>
  </si>
  <si>
    <t>DOJŚCIE; BRUDNY</t>
  </si>
  <si>
    <t>GORDZISKO ŻMIGRÓDEK (ZAPADŁY ZAMEK) - 150 M</t>
  </si>
  <si>
    <t>PROSTO-PLEWO</t>
  </si>
  <si>
    <t>SZLAK KAJAKOWY</t>
  </si>
  <si>
    <t>ŻMIGRÓD - POD ZESP. PARKOWO-PAŁACOWYM</t>
  </si>
  <si>
    <t>ZIELLONYM I CZERWONYM</t>
  </si>
  <si>
    <t>GRODZISKO ŻMIGRÓDEK (ZAPADŁY ZAMEK) - 4 KM; REZ. "STAWY MILICKIE" STAWY JELENIE - 7 KM</t>
  </si>
  <si>
    <t>ZIELONYM I CZERWONYM</t>
  </si>
  <si>
    <t>STARY JEST NIECZYTELNY</t>
  </si>
  <si>
    <t>NIECZYTELNY</t>
  </si>
  <si>
    <t>KĘDZIE</t>
  </si>
  <si>
    <t>GMINA WĄSOSZ</t>
  </si>
  <si>
    <t>nalepka</t>
  </si>
  <si>
    <t>ZASŁONIĘTY PRZEZ CZYJŚ KONTENER</t>
  </si>
  <si>
    <t>368</t>
  </si>
  <si>
    <t>395</t>
  </si>
  <si>
    <t>409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</si>
  <si>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</si>
  <si>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</si>
  <si>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</si>
  <si>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</si>
  <si>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</si>
  <si>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</si>
  <si>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</si>
  <si>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</si>
  <si>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</si>
  <si>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</si>
  <si>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</si>
  <si>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</si>
  <si>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</si>
  <si>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</si>
  <si>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</si>
  <si>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</si>
  <si>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</si>
  <si>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</si>
  <si>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</si>
  <si>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</si>
  <si>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</si>
  <si>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</si>
  <si>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</si>
  <si>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</si>
  <si>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</si>
  <si>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</si>
  <si>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</si>
  <si>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</si>
  <si>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</si>
  <si>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</si>
  <si>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</si>
  <si>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</si>
  <si>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</si>
  <si>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</si>
  <si>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</si>
  <si>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</si>
  <si>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</si>
  <si>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</si>
  <si>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</si>
  <si>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</si>
  <si>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</si>
  <si>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</si>
  <si>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</si>
  <si>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</si>
  <si>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</si>
  <si>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</si>
  <si>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</si>
  <si>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</si>
  <si>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</si>
  <si>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</si>
  <si>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</si>
  <si>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</si>
  <si>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</si>
  <si>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</si>
  <si>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</si>
  <si>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</si>
  <si>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</si>
  <si>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</si>
  <si>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</si>
  <si>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</si>
  <si>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</si>
  <si>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</si>
  <si>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</si>
  <si>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</si>
  <si>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</si>
  <si>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</si>
  <si>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</si>
  <si>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</si>
  <si>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</si>
  <si>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</si>
  <si>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</si>
  <si>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</si>
  <si>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</si>
  <si>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</si>
  <si>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</si>
  <si>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</si>
  <si>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</si>
  <si>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</si>
  <si>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</si>
  <si>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</si>
  <si>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</si>
  <si>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</si>
  <si>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</si>
  <si>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</si>
  <si>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</si>
  <si>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</si>
  <si>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</si>
  <si>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</si>
  <si>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</si>
  <si>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</si>
  <si>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</si>
  <si>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</si>
  <si>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</si>
  <si>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</si>
  <si>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</si>
  <si>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</si>
  <si>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</si>
  <si>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</si>
  <si>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</si>
  <si>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</si>
  <si>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</si>
  <si>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</si>
  <si>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</si>
  <si>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</si>
  <si>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</si>
  <si>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</si>
  <si>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</si>
  <si>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</si>
  <si>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</si>
  <si>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</si>
  <si>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</si>
  <si>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</si>
  <si>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</si>
  <si>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</si>
  <si>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</si>
  <si>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</si>
  <si>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</si>
  <si>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</si>
  <si>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</si>
  <si>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</si>
  <si>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</si>
  <si>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</si>
  <si>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</si>
  <si>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</si>
  <si>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</si>
  <si>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</si>
  <si>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</si>
  <si>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</si>
  <si>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</si>
  <si>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</si>
  <si>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</si>
  <si>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</si>
  <si>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</si>
  <si>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</si>
  <si>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</si>
  <si>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</si>
  <si>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</si>
  <si>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</si>
  <si>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</si>
  <si>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</si>
  <si>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</si>
  <si>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</si>
  <si>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</si>
  <si>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</si>
  <si>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</si>
  <si>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</si>
  <si>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</si>
  <si>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</si>
  <si>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</si>
  <si>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</si>
  <si>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</si>
  <si>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</si>
  <si>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</si>
  <si>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</si>
  <si>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</si>
  <si>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</si>
  <si>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</si>
  <si>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</si>
  <si>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</si>
  <si>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</si>
  <si>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</si>
  <si>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</si>
  <si>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</si>
  <si>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</si>
  <si>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</si>
  <si>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</si>
  <si>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</si>
  <si>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</si>
  <si>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</si>
  <si>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</si>
  <si>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</si>
  <si>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</si>
  <si>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</si>
  <si>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</si>
  <si>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</si>
  <si>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</si>
  <si>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</si>
  <si>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</si>
  <si>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</si>
  <si>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</si>
  <si>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</si>
  <si>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</si>
  <si>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</si>
  <si>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</si>
  <si>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</si>
  <si>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</si>
  <si>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</si>
  <si>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</si>
  <si>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</si>
  <si>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</si>
  <si>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</si>
  <si>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</si>
  <si>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</si>
  <si>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</si>
  <si>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</si>
  <si>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</si>
  <si>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</si>
  <si>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</si>
  <si>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</si>
  <si>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</si>
  <si>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</si>
  <si>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</si>
  <si>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</si>
  <si>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</si>
  <si>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</si>
  <si>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</si>
  <si>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</si>
  <si>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</si>
  <si>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</si>
  <si>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</si>
  <si>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</si>
  <si>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</si>
  <si>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</si>
  <si>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</si>
  <si>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</si>
  <si>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</si>
  <si>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</si>
  <si>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</si>
  <si>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</si>
  <si>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</si>
  <si>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</si>
  <si>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</si>
  <si>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</si>
  <si>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</si>
  <si>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</si>
  <si>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</si>
  <si>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</si>
  <si>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</si>
  <si>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</si>
  <si>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</si>
  <si>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</si>
  <si>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</si>
  <si>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</si>
  <si>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</si>
  <si>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</si>
  <si>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</si>
  <si>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</si>
  <si>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</si>
  <si>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</si>
  <si>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</si>
  <si>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</si>
  <si>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</si>
  <si>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</si>
  <si>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</si>
  <si>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</si>
  <si>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</si>
  <si>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</si>
  <si>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</si>
  <si>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</si>
  <si>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</si>
  <si>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</si>
  <si>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</si>
  <si>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</si>
  <si>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</si>
  <si>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</si>
  <si>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</si>
  <si>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</si>
  <si>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</si>
  <si>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</si>
  <si>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</si>
  <si>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</si>
  <si>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</si>
  <si>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</si>
  <si>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</si>
  <si>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</si>
  <si>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</si>
  <si>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</si>
  <si>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</si>
  <si>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</si>
  <si>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</si>
  <si>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</si>
  <si>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</si>
  <si>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</si>
  <si>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</si>
  <si>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</si>
  <si>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</si>
  <si>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</si>
  <si>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</si>
  <si>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</si>
  <si>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</si>
  <si>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</si>
  <si>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</si>
  <si>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</si>
  <si>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</si>
  <si>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</si>
  <si>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</si>
  <si>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</si>
  <si>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</si>
  <si>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</si>
  <si>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</si>
  <si>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</si>
  <si>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</si>
  <si>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</si>
  <si>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</si>
  <si>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</si>
  <si>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</si>
  <si>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</si>
  <si>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</si>
  <si>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</si>
  <si>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</si>
  <si>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</si>
  <si>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</si>
  <si>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</si>
  <si>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</si>
  <si>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</si>
  <si>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</si>
  <si>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</si>
  <si>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</si>
  <si>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</si>
  <si>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</si>
  <si>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</si>
  <si>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</si>
  <si>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</si>
  <si>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</si>
  <si>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</si>
  <si>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</si>
  <si>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</si>
  <si>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</si>
  <si>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</si>
  <si>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</si>
  <si>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</si>
  <si>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</si>
  <si>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</si>
  <si>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</si>
  <si>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</si>
  <si>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</si>
  <si>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</si>
  <si>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</si>
  <si>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</si>
  <si>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</si>
  <si>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</si>
  <si>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</si>
  <si>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</si>
  <si>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</si>
  <si>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</si>
  <si>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</si>
  <si>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</si>
  <si>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</si>
  <si>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</si>
  <si>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</si>
  <si>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</si>
  <si>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</si>
  <si>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</si>
  <si>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</si>
  <si>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</si>
  <si>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</si>
  <si>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</si>
  <si>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</si>
  <si>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</si>
  <si>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</si>
  <si>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</si>
  <si>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</si>
  <si>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</si>
  <si>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</si>
  <si>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</si>
  <si>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</si>
  <si>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</si>
  <si>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</si>
  <si>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</si>
  <si>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</si>
  <si>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</si>
  <si>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</si>
  <si>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</si>
  <si>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</si>
  <si>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</si>
  <si>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</si>
  <si>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</si>
  <si>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</si>
  <si>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</si>
  <si>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</si>
  <si>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</si>
  <si>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</si>
  <si>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</si>
  <si>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</si>
  <si>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</si>
  <si>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</si>
  <si>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</si>
  <si>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</si>
  <si>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</si>
  <si>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</si>
  <si>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</si>
  <si>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</si>
  <si>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</si>
  <si>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</si>
  <si>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</si>
  <si>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</si>
  <si>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</si>
  <si>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</si>
  <si>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</si>
  <si>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</si>
  <si>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</si>
  <si>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</si>
  <si>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</si>
  <si>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</si>
  <si>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</si>
  <si>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</si>
  <si>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</si>
  <si>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</si>
  <si>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</si>
  <si>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</si>
  <si>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</si>
  <si>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</si>
  <si>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</si>
  <si>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</si>
  <si>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</si>
  <si>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</si>
  <si>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</si>
  <si>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</si>
  <si>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</si>
  <si>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</si>
  <si>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</si>
  <si>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</si>
  <si>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</si>
  <si>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</si>
  <si>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</si>
  <si>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</si>
  <si>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</si>
  <si>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</si>
  <si>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</si>
  <si>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</si>
  <si>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</si>
  <si>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</si>
  <si>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</si>
  <si>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</si>
  <si>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</si>
  <si>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</si>
  <si>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</si>
  <si>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</si>
  <si>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</si>
  <si>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</si>
  <si>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</si>
  <si>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</si>
  <si>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</si>
  <si>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</si>
  <si>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</si>
  <si>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</si>
  <si>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</si>
  <si>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</si>
  <si>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</si>
  <si>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</si>
  <si>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</si>
  <si>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</si>
  <si>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</si>
  <si>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</si>
  <si>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</si>
  <si>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</si>
  <si>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</si>
  <si>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</si>
  <si>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</si>
  <si>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</si>
  <si>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</si>
  <si>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</si>
  <si>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</si>
  <si>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</si>
  <si>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</si>
  <si>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</si>
  <si>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</si>
  <si>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</si>
  <si>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</si>
  <si>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</si>
  <si>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</si>
  <si>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</si>
  <si>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</si>
  <si>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</si>
  <si>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</si>
  <si>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</si>
  <si>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</si>
  <si>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</si>
  <si>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</si>
  <si>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</si>
  <si>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</si>
  <si>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</si>
  <si>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</si>
  <si>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</si>
  <si>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</si>
  <si>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</si>
  <si>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</si>
  <si>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</si>
  <si>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</si>
  <si>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</si>
  <si>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</si>
  <si>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</si>
  <si>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</si>
  <si>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</si>
  <si>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</si>
  <si>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</si>
  <si>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</si>
  <si>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</si>
  <si>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</si>
  <si>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</si>
  <si>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</si>
  <si>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</si>
  <si>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</si>
  <si>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</si>
  <si>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</si>
  <si>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</si>
  <si>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</si>
  <si>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</si>
  <si>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</si>
  <si>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</si>
  <si>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</si>
  <si>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</si>
  <si>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</si>
  <si>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</si>
  <si>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</si>
  <si>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</si>
  <si>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</si>
  <si>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</si>
  <si>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</si>
  <si>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</si>
  <si>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</si>
  <si>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</si>
  <si>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</si>
  <si>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</si>
  <si>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</si>
  <si>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</si>
  <si>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</si>
  <si>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</si>
  <si>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</si>
  <si>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</si>
  <si>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</si>
  <si>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</si>
  <si>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</si>
  <si>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</si>
  <si>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</si>
  <si>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</si>
  <si>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</si>
  <si>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</si>
  <si>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</si>
  <si>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</si>
  <si>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</si>
  <si>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</si>
  <si>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</si>
  <si>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</si>
  <si>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</si>
  <si>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</si>
  <si>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</si>
  <si>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</si>
  <si>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</si>
  <si>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</si>
  <si>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</si>
  <si>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</si>
  <si>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</si>
  <si>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</si>
  <si>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</si>
  <si>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</si>
  <si>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</si>
  <si>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</si>
  <si>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</si>
  <si>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</si>
  <si>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</si>
  <si>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</si>
  <si>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</si>
  <si>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</si>
  <si>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</si>
  <si>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</si>
  <si>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</si>
  <si>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</si>
  <si>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</si>
  <si>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</si>
  <si>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</si>
  <si>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</si>
  <si>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</si>
  <si>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</si>
  <si>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</si>
  <si>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</si>
  <si>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</si>
  <si>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</si>
  <si>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</si>
  <si>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</si>
  <si>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</si>
  <si>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</si>
  <si>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</si>
  <si>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</si>
  <si>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</si>
  <si>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</si>
  <si>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</si>
  <si>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</si>
  <si>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</si>
  <si>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</si>
  <si>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</si>
  <si>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</si>
  <si>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</si>
  <si>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</si>
  <si>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</si>
  <si>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</si>
  <si>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</si>
  <si>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</si>
  <si>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</si>
  <si>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</si>
  <si>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</si>
  <si>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</si>
  <si>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</si>
  <si>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</si>
  <si>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</si>
  <si>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</si>
  <si>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</si>
  <si>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</si>
  <si>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</si>
  <si>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</si>
  <si>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</si>
  <si>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</si>
  <si>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</si>
  <si>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</si>
  <si>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</si>
  <si>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</si>
  <si>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</si>
  <si>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</si>
  <si>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</si>
  <si>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</si>
  <si>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</si>
  <si>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</si>
  <si>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</si>
  <si>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</si>
  <si>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</si>
  <si>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</si>
  <si>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</si>
  <si>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</si>
  <si>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</si>
  <si>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</si>
  <si>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</si>
  <si>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</si>
  <si>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</si>
  <si>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</si>
  <si>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</si>
  <si>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</si>
  <si>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</si>
  <si>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</si>
  <si>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</si>
  <si>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</si>
  <si>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</si>
  <si>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</si>
  <si>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</si>
  <si>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</si>
  <si>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</si>
  <si>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</si>
  <si>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</si>
  <si>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</si>
  <si>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</si>
  <si>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</si>
  <si>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</si>
  <si>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</si>
  <si>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</si>
  <si>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</si>
  <si>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</si>
  <si>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</si>
  <si>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</si>
  <si>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</si>
  <si>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</si>
  <si>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</si>
  <si>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</si>
  <si>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</si>
  <si>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</si>
  <si>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</si>
  <si>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</si>
  <si>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</si>
  <si>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</si>
  <si>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</si>
  <si>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</si>
  <si>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</si>
  <si>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</si>
  <si>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</si>
  <si>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</si>
  <si>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</si>
  <si>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</si>
  <si>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</si>
  <si>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</si>
  <si>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</si>
  <si>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</si>
  <si>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</si>
  <si>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</si>
  <si>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</si>
  <si>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</si>
  <si>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</si>
  <si>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</si>
  <si>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</si>
  <si>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</si>
  <si>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</si>
  <si>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</si>
  <si>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</si>
  <si>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</si>
  <si>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</si>
  <si>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</si>
  <si>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</si>
  <si>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</si>
  <si>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</si>
  <si>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</si>
  <si>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</si>
  <si>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</si>
  <si>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</si>
  <si>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</si>
  <si>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</si>
  <si>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</si>
  <si>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</si>
  <si>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</si>
  <si>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</si>
  <si>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</si>
  <si>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</si>
  <si>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</si>
  <si>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</si>
  <si>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</si>
  <si>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</si>
  <si>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</si>
  <si>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</si>
  <si>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</si>
  <si>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</si>
  <si>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</si>
  <si>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</si>
  <si>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</si>
  <si>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</si>
  <si>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</si>
  <si>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</si>
  <si>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</si>
  <si>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</si>
  <si>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</si>
  <si>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</si>
  <si>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</si>
  <si>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</si>
  <si>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</si>
  <si>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</si>
  <si>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</si>
  <si>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</si>
  <si>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</si>
  <si>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</si>
  <si>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</si>
  <si>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</si>
  <si>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</si>
  <si>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</si>
  <si>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</si>
  <si>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</si>
  <si>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</si>
  <si>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</si>
  <si>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</si>
  <si>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</si>
  <si>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</si>
  <si>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</si>
  <si>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</si>
  <si>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</si>
  <si>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</si>
  <si>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</si>
  <si>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</si>
  <si>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</si>
  <si>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</si>
  <si>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</si>
  <si>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</si>
  <si>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</si>
  <si>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</si>
  <si>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</si>
  <si>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</si>
  <si>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</si>
  <si>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</si>
  <si>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</si>
  <si>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</si>
  <si>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</si>
  <si>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</si>
  <si>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</si>
  <si>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</si>
  <si>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</si>
  <si>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</si>
  <si>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</si>
  <si>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</si>
  <si>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</si>
  <si>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</si>
  <si>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</si>
  <si>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</si>
  <si>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</si>
  <si>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</si>
  <si>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</si>
  <si>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</si>
  <si>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</si>
  <si>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</si>
  <si>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</si>
  <si>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</si>
  <si>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</si>
  <si>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</si>
  <si>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</si>
  <si>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</si>
  <si>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</si>
  <si>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</si>
  <si>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</si>
  <si>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</si>
  <si>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</si>
  <si>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</si>
  <si>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</si>
  <si>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</si>
  <si>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</si>
  <si>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</si>
  <si>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</si>
  <si>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</si>
  <si>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</si>
  <si>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</si>
  <si>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</si>
  <si>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</si>
  <si>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</si>
  <si>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</si>
  <si>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</si>
  <si>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</si>
  <si>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</si>
  <si>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</si>
  <si>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</si>
  <si>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</si>
  <si>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</si>
  <si>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</si>
  <si>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</si>
  <si>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</si>
  <si>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</si>
  <si>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</si>
  <si>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</si>
  <si>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</si>
  <si>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</si>
  <si>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</si>
  <si>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</si>
  <si>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</si>
  <si>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</si>
  <si>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</si>
  <si>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</si>
  <si>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</si>
  <si>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</si>
  <si>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</si>
  <si>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</si>
  <si>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</si>
  <si>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</si>
  <si>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</si>
  <si>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</si>
  <si>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</si>
  <si>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</si>
  <si>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</si>
  <si>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</si>
  <si>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</si>
  <si>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</si>
  <si>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</si>
  <si>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</si>
  <si>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</si>
  <si>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</si>
  <si>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</si>
  <si>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</si>
  <si>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</si>
  <si>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</si>
  <si>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</si>
  <si>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</si>
  <si>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</si>
  <si>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</si>
  <si>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</si>
  <si>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</si>
  <si>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</si>
  <si>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</si>
  <si>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</si>
  <si>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</si>
  <si>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</si>
  <si>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</si>
  <si>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</si>
  <si>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</si>
  <si>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</si>
  <si>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</si>
  <si>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</si>
  <si>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</si>
  <si>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</si>
  <si>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</si>
  <si>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</si>
  <si>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</si>
  <si>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</si>
  <si>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</si>
  <si>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</si>
  <si>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</si>
  <si>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</si>
  <si>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</si>
  <si>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</si>
  <si>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</si>
  <si>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</si>
  <si>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</si>
  <si>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</si>
  <si>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</si>
  <si>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</si>
  <si>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</si>
  <si>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</si>
  <si>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</si>
  <si>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</si>
  <si>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</si>
  <si>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</si>
  <si>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</si>
  <si>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</si>
  <si>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</si>
  <si>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</si>
  <si>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</si>
  <si>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</si>
  <si>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</si>
  <si>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</si>
  <si>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</si>
  <si>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</si>
  <si>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</si>
  <si>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</si>
  <si>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</si>
  <si>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</si>
  <si>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</si>
  <si>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</si>
  <si>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</si>
  <si>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</si>
  <si>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</si>
  <si>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</si>
  <si>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</si>
  <si>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</si>
  <si>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</si>
  <si>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</si>
  <si>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</si>
  <si>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</si>
  <si>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</si>
  <si>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</si>
  <si>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</si>
  <si>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</si>
  <si>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</si>
  <si>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</si>
  <si>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</si>
  <si>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</si>
  <si>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</si>
  <si>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</si>
  <si>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</si>
  <si>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</si>
  <si>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</si>
  <si>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</si>
  <si>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</si>
  <si>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</si>
  <si>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</si>
  <si>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</si>
  <si>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</si>
  <si>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</si>
  <si>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</si>
  <si>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</si>
  <si>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</si>
  <si>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</si>
  <si>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</si>
  <si>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</si>
  <si>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</si>
  <si>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</si>
  <si>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</si>
  <si>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</si>
  <si>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</si>
  <si>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</si>
  <si>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</si>
  <si>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</si>
  <si>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</si>
  <si>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</si>
  <si>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</si>
  <si>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</si>
  <si>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</si>
  <si>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</si>
  <si>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</si>
  <si>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</si>
  <si>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</si>
  <si>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</si>
  <si>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</si>
  <si>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</si>
  <si>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</si>
  <si>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</si>
  <si>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</si>
  <si>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</si>
  <si>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</si>
  <si>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</si>
  <si>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</si>
  <si>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</si>
  <si>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</si>
  <si>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</si>
  <si>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</si>
  <si>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</si>
  <si>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</si>
  <si>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</si>
  <si>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</si>
  <si>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</si>
  <si>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</si>
  <si>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</si>
  <si>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</si>
  <si>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</si>
  <si>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</si>
  <si>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</si>
  <si>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</si>
  <si>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</si>
  <si>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</si>
  <si>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</si>
  <si>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</si>
  <si>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</si>
  <si>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</si>
  <si>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</si>
  <si>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</si>
  <si>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</si>
  <si>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</si>
  <si>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</si>
  <si>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</si>
  <si>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</si>
  <si>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</si>
  <si>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</si>
  <si>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</si>
  <si>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</si>
  <si>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</si>
  <si>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</si>
  <si>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</si>
  <si>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</si>
  <si>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</si>
  <si>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</si>
  <si>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</si>
  <si>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</si>
  <si>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</si>
  <si>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</si>
  <si>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</si>
  <si>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</si>
  <si>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</si>
  <si>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</si>
  <si>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</si>
  <si>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</si>
  <si>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</si>
  <si>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</si>
  <si>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</si>
  <si>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</si>
  <si>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</si>
  <si>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</si>
  <si>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</si>
  <si>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</si>
  <si>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</si>
  <si>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</si>
  <si>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</si>
  <si>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</si>
  <si>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</si>
  <si>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</si>
  <si>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</si>
  <si>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</si>
  <si>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</si>
  <si>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</si>
  <si>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</si>
  <si>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</si>
  <si>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</si>
  <si>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</si>
  <si>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</si>
  <si>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</si>
  <si>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</si>
  <si>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</si>
  <si>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</si>
  <si>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</si>
  <si>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</si>
  <si>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</si>
  <si>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</si>
  <si>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</si>
  <si>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</si>
  <si>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</si>
  <si>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</si>
  <si>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</si>
  <si>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</si>
  <si>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</si>
  <si>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</si>
  <si>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</si>
  <si>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</si>
  <si>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</si>
  <si>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</si>
  <si>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</si>
  <si>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</si>
  <si>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</si>
  <si>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</si>
  <si>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</si>
  <si>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</si>
  <si>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</si>
  <si>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</si>
  <si>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</si>
  <si>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</si>
  <si>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</si>
  <si>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</si>
  <si>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</si>
  <si>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</si>
  <si>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</si>
  <si>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</si>
  <si>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</si>
  <si>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</si>
  <si>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</si>
  <si>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</si>
  <si>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</si>
  <si>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</si>
  <si>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</si>
  <si>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</si>
  <si>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</si>
  <si>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</si>
  <si>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</si>
  <si>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</si>
  <si>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</si>
  <si>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</si>
  <si>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</si>
  <si>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</si>
  <si>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</si>
  <si>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</si>
  <si>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</si>
  <si>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</si>
  <si>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</si>
  <si>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</si>
  <si>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</si>
  <si>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</si>
  <si>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</si>
  <si>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</si>
  <si>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</si>
  <si>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</si>
  <si>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</si>
  <si>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</si>
  <si>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</si>
  <si>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</si>
  <si>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</si>
  <si>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</si>
  <si>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</si>
  <si>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</si>
  <si>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</si>
  <si>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</si>
  <si>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</si>
  <si>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</si>
  <si>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</si>
  <si>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</si>
  <si>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</si>
  <si>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</si>
  <si>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</si>
  <si>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</si>
  <si>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</si>
  <si>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</si>
  <si>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</si>
  <si>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</si>
  <si>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</si>
  <si>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</si>
  <si>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</si>
  <si>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</si>
  <si>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</si>
  <si>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</si>
  <si>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</si>
  <si>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</si>
  <si>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</si>
  <si>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</si>
  <si>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</si>
  <si>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</si>
  <si>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</si>
  <si>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</si>
  <si>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</si>
  <si>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</si>
  <si>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</si>
  <si>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</si>
  <si>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</si>
  <si>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</si>
  <si>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</si>
  <si>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</si>
  <si>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</si>
  <si>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</si>
  <si>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</si>
  <si>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</si>
  <si>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</si>
  <si>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</si>
  <si>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</si>
  <si>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</si>
  <si>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</si>
  <si>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</si>
  <si>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</si>
  <si>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</si>
  <si>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</si>
  <si>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</si>
  <si>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</si>
  <si>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</si>
  <si>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</si>
  <si>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</si>
  <si>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</si>
  <si>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</si>
  <si>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</si>
  <si>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</si>
  <si>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</si>
  <si>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</si>
  <si>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</si>
  <si>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</si>
  <si>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</si>
  <si>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</si>
  <si>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</si>
  <si>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</si>
  <si>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</si>
  <si>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</si>
  <si>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</si>
  <si>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</si>
  <si>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</si>
  <si>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</si>
  <si>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</si>
  <si>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</si>
  <si>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</si>
  <si>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</si>
  <si>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</si>
  <si>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</si>
  <si>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</si>
  <si>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</si>
  <si>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</si>
  <si>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</si>
  <si>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</si>
  <si>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</si>
  <si>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</si>
  <si>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</si>
  <si>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</si>
  <si>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</si>
  <si>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</si>
  <si>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</si>
  <si>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</si>
  <si>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</si>
  <si>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</si>
  <si>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</si>
  <si>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</si>
  <si>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</si>
  <si>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</si>
  <si>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</si>
  <si>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</si>
  <si>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</si>
  <si>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</si>
  <si>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</si>
  <si>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</si>
  <si>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</si>
  <si>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</si>
  <si>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</si>
  <si>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</si>
  <si>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</si>
  <si>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</si>
  <si>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</si>
  <si>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</si>
  <si>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</si>
  <si>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</si>
  <si>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</si>
  <si>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</si>
  <si>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</si>
  <si>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</si>
  <si>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</si>
  <si>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</si>
  <si>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</si>
  <si>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</si>
  <si>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</si>
  <si>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</si>
  <si>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</si>
  <si>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</si>
  <si>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</si>
  <si>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</si>
  <si>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</si>
  <si>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</si>
  <si>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</si>
  <si>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</si>
  <si>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</si>
  <si>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</si>
  <si>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</si>
  <si>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</si>
  <si>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</si>
  <si>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</si>
  <si>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</si>
  <si>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</si>
  <si>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</si>
  <si>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</si>
  <si>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</si>
  <si>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</si>
  <si>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</si>
  <si>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</si>
  <si>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</si>
  <si>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</si>
  <si>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</si>
  <si>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</si>
  <si>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</si>
  <si>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</si>
  <si>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</si>
  <si>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</si>
  <si>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</si>
  <si>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</si>
  <si>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</si>
  <si>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</si>
  <si>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</si>
  <si>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</si>
  <si>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</si>
  <si>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</si>
  <si>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</si>
  <si>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</si>
  <si>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</si>
  <si>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</si>
  <si>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</si>
  <si>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</si>
  <si>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</si>
  <si>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</si>
  <si>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</si>
  <si>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</si>
  <si>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</si>
  <si>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</si>
  <si>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</si>
  <si>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</si>
  <si>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</si>
  <si>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</si>
  <si>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</si>
  <si>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</si>
  <si>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</si>
  <si>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</si>
  <si>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</si>
  <si>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</si>
  <si>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</si>
  <si>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</si>
  <si>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</si>
  <si>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</si>
  <si>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</si>
  <si>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</si>
  <si>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</si>
  <si>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</si>
  <si>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</si>
  <si>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</si>
  <si>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</si>
  <si>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</si>
  <si>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</si>
  <si>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</si>
  <si>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</si>
  <si>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</si>
  <si>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</si>
  <si>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</si>
  <si>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</si>
  <si>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</si>
  <si>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</si>
  <si>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</si>
  <si>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</si>
  <si>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</si>
  <si>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</si>
  <si>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</si>
  <si>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</si>
  <si>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</si>
  <si>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</si>
  <si>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</si>
  <si>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</si>
  <si>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</si>
  <si>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</si>
  <si>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</si>
  <si>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</si>
  <si>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</si>
  <si>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</si>
  <si>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</si>
  <si>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</si>
  <si>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</si>
  <si>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</si>
  <si>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</si>
  <si>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</si>
  <si>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</si>
  <si>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</si>
  <si>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</si>
  <si>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</si>
  <si>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</si>
  <si>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</si>
  <si>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</si>
  <si>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</si>
  <si>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</si>
  <si>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</si>
  <si>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</si>
  <si>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</si>
  <si>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</si>
  <si>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</si>
  <si>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</si>
  <si>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</si>
  <si>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</si>
  <si>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</si>
  <si>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</si>
  <si>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</si>
  <si>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</si>
  <si>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</si>
  <si>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</si>
  <si>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</si>
  <si>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</si>
  <si>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</si>
  <si>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</si>
  <si>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</si>
  <si>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</si>
  <si>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</si>
  <si>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</si>
  <si>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</si>
  <si>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</si>
  <si>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</si>
  <si>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</si>
  <si>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</si>
  <si>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</si>
  <si>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</si>
  <si>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</si>
  <si>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</si>
  <si>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</si>
  <si>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</si>
  <si>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</si>
  <si>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</si>
  <si>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</si>
  <si>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</si>
  <si>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</si>
  <si>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</si>
  <si>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</si>
  <si>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</si>
  <si>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</si>
  <si>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</si>
  <si>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</si>
  <si>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</si>
  <si>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</si>
  <si>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</si>
  <si>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</si>
  <si>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</si>
  <si>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</si>
  <si>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</si>
  <si>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</si>
  <si>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</si>
  <si>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</si>
  <si>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</si>
  <si>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</si>
  <si>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</si>
  <si>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</si>
  <si>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</si>
  <si>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</si>
  <si>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</si>
  <si>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</si>
  <si>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</si>
  <si>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</si>
  <si>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</si>
  <si>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</si>
  <si>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</si>
  <si>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</si>
  <si>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</si>
  <si>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</si>
  <si>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</si>
  <si>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</si>
  <si>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</si>
  <si>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</si>
  <si>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</si>
  <si>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</si>
  <si>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</si>
  <si>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</si>
  <si>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</si>
  <si>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</si>
  <si>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</si>
  <si>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</si>
  <si>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</si>
  <si>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</si>
  <si>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</si>
  <si>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</si>
  <si>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</si>
  <si>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</si>
  <si>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</si>
  <si>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</si>
  <si>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</si>
  <si>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</si>
  <si>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</si>
  <si>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</si>
  <si>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</si>
  <si>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</si>
  <si>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</si>
  <si>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</si>
  <si>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</si>
  <si>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</si>
  <si>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</si>
  <si>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</si>
  <si>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</si>
  <si>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</si>
  <si>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</si>
  <si>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</si>
  <si>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</si>
  <si>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</si>
  <si>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</si>
  <si>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</si>
  <si>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</si>
  <si>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</si>
  <si>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</si>
  <si>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</si>
  <si>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</si>
  <si>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</si>
  <si>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</si>
  <si>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</si>
  <si>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</si>
  <si>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</si>
  <si>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</si>
  <si>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</si>
  <si>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</si>
  <si>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</si>
  <si>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</si>
  <si>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</si>
  <si>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</si>
  <si>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</si>
  <si>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</si>
  <si>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</si>
  <si>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</si>
  <si>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</si>
  <si>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</si>
  <si>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</si>
  <si>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</si>
  <si>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</si>
  <si>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</si>
  <si>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</si>
  <si>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</si>
  <si>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</si>
  <si>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</si>
  <si>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</si>
  <si>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</si>
  <si>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</si>
  <si>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</si>
  <si>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</si>
  <si>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</si>
  <si>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</si>
  <si>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</si>
  <si>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</si>
  <si>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</si>
  <si>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</si>
  <si>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</si>
  <si>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</si>
  <si>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</si>
  <si>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</si>
  <si>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</si>
  <si>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</si>
  <si>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</si>
  <si>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</si>
  <si>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</si>
  <si>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</si>
  <si>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</si>
  <si>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</si>
  <si>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</si>
  <si>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</si>
  <si>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</si>
  <si>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</si>
  <si>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</si>
  <si>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</si>
  <si>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</si>
  <si>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</si>
  <si>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</si>
  <si>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</si>
  <si>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</si>
  <si>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</si>
  <si>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</si>
  <si>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</si>
  <si>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</si>
  <si>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</si>
  <si>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</si>
  <si>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</si>
  <si>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</si>
  <si>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</si>
  <si>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</si>
  <si>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</si>
  <si>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</si>
  <si>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</si>
  <si>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</si>
  <si>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</si>
  <si>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</si>
  <si>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</si>
  <si>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</si>
  <si>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</si>
  <si>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</si>
  <si>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</si>
  <si>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</si>
  <si>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</si>
  <si>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</si>
  <si>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</si>
  <si>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</si>
  <si>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</si>
  <si>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</si>
  <si>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</si>
  <si>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</si>
  <si>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</si>
  <si>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</si>
  <si>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</si>
  <si>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</si>
  <si>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</si>
  <si>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</si>
  <si>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</si>
  <si>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</si>
  <si>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</si>
  <si>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</si>
  <si>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</si>
  <si>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</si>
  <si>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</si>
  <si>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</si>
  <si>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</si>
  <si>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</si>
  <si>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</si>
  <si>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</si>
  <si>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</si>
  <si>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</si>
  <si>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</si>
  <si>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</si>
  <si>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</si>
  <si>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</si>
  <si>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</si>
  <si>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</si>
  <si>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</si>
  <si>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</si>
  <si>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</si>
  <si>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</si>
  <si>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</si>
  <si>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</si>
  <si>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</si>
  <si>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</si>
  <si>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</si>
  <si>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</si>
  <si>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</si>
  <si>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</si>
  <si>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</si>
  <si>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</si>
  <si>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</si>
  <si>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</si>
  <si>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</si>
  <si>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</si>
  <si>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</si>
  <si>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</si>
  <si>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</si>
  <si>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</si>
  <si>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</si>
  <si>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</si>
  <si>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</si>
  <si>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</si>
  <si>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</si>
  <si>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</si>
  <si>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</si>
  <si>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</si>
  <si>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</si>
  <si>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</si>
  <si>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</si>
  <si>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</si>
  <si>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</si>
  <si>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</si>
  <si>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</si>
  <si>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</si>
  <si>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</si>
  <si>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</si>
  <si>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</si>
  <si>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</si>
  <si>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</si>
  <si>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</si>
  <si>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</si>
  <si>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</si>
  <si>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</si>
  <si>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</si>
  <si>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</si>
  <si>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</si>
  <si>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</si>
  <si>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</si>
  <si>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</si>
  <si>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</si>
  <si>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</si>
  <si>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</si>
  <si>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</si>
  <si>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</si>
  <si>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</si>
  <si>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</si>
  <si>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</si>
  <si>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</si>
  <si>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</si>
  <si>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</si>
  <si>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</si>
  <si>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</si>
  <si>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</si>
  <si>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</si>
  <si>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</si>
  <si>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</si>
  <si>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</si>
  <si>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</si>
  <si>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</si>
  <si>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</si>
  <si>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</si>
  <si>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</si>
  <si>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</si>
  <si>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</si>
  <si>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</si>
  <si>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</si>
  <si>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</si>
  <si>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</si>
  <si>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</si>
  <si>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</si>
  <si>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</si>
  <si>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</si>
  <si>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</si>
  <si>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</si>
  <si>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</si>
  <si>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</si>
  <si>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</si>
  <si>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</si>
  <si>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</si>
  <si>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</si>
  <si>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</si>
  <si>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</si>
  <si>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</si>
  <si>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</si>
  <si>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</si>
  <si>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</si>
  <si>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</si>
  <si>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</si>
  <si>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</si>
  <si>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malowany</t>
  </si>
  <si>
    <t>km - ścieżki lub przecinki</t>
  </si>
  <si>
    <t>kładka</t>
  </si>
  <si>
    <t>km - kładki</t>
  </si>
  <si>
    <t>SZLAK CZARNY (Kocięba - Antonin tartak - węzeł szlaków), PODSUMOWANIE:</t>
  </si>
  <si>
    <t>SZLAK CZARNY (Milicz - Cieszków), PODSUMOWANIE:</t>
  </si>
  <si>
    <t>GM. ŻMIGRÓD</t>
  </si>
  <si>
    <t>GMINA ODOLANÓW</t>
  </si>
  <si>
    <t>Kolorem czerwonym wskazano, co wykonał W.Ranoszek w 2020 r.</t>
  </si>
  <si>
    <t>fragment wykonany przez W.Ranoszka w 2020 r.</t>
  </si>
  <si>
    <t>LP, Kolorem czerwonym wskazano, co wykonano już w 2020 r.</t>
  </si>
  <si>
    <t>Gmina</t>
  </si>
  <si>
    <t>Twardogóra</t>
  </si>
  <si>
    <t>Sośnie</t>
  </si>
  <si>
    <t>Krośnice</t>
  </si>
  <si>
    <t>Milicz</t>
  </si>
  <si>
    <t>Żmigród</t>
  </si>
  <si>
    <t>Szlak</t>
  </si>
  <si>
    <t>archeol. (Grabowno Wlk. - Żmigród i dalej na zach.)</t>
  </si>
  <si>
    <t>Rodzaj szlaku</t>
  </si>
  <si>
    <t>pieszy</t>
  </si>
  <si>
    <t>Niesułowice - Ruda Milicka</t>
  </si>
  <si>
    <t>Wzgórz Cieszkowskich (Milicz - Cieszków)</t>
  </si>
  <si>
    <t>Cieszków</t>
  </si>
  <si>
    <t>Zapadły zamek (grodzisko Krężel)</t>
  </si>
  <si>
    <t>Skoroszów - Cieszków</t>
  </si>
  <si>
    <t>po gminie Żmigród (Barkowo - Morzęcino)</t>
  </si>
  <si>
    <t>wokół Twardogóry</t>
  </si>
  <si>
    <t>wokół Milicza</t>
  </si>
  <si>
    <t>zamkowy (Żmigród - Milicz)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</si>
</sst>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62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zcionka tekstu podstawowego"/>
      <charset val="238"/>
    </font>
    <font>
      <b/>
      <i/>
      <sz val="11"/>
      <color theme="1"/>
      <name val="Czcionka tekstu podstawowego"/>
      <charset val="238"/>
    </font>
    <font>
      <sz val="10"/>
      <color theme="1"/>
      <name val="Czcionka tekstu podstawowego"/>
      <family val="2"/>
      <charset val="238"/>
    </font>
    <font>
      <sz val="9"/>
      <color theme="1"/>
      <name val="Czcionka tekstu podstawowego"/>
      <family val="2"/>
      <charset val="238"/>
    </font>
    <font>
      <b/>
      <i/>
      <u/>
      <sz val="10"/>
      <color theme="1"/>
      <name val="Calibri"/>
      <family val="2"/>
      <charset val="238"/>
      <scheme val="minor"/>
    </font>
    <font>
      <b/>
      <i/>
      <u/>
      <sz val="11"/>
      <color theme="1"/>
      <name val="Czcionka tekstu podstawowego"/>
      <family val="2"/>
      <charset val="238"/>
    </font>
    <font>
      <b/>
      <i/>
      <u/>
      <sz val="10"/>
      <color theme="1"/>
      <name val="Czcionka tekstu podstawowego"/>
      <family val="2"/>
      <charset val="238"/>
    </font>
    <font>
      <b/>
      <sz val="16"/>
      <color theme="1"/>
      <name val="Czcionka tekstu podstawowego"/>
      <charset val="238"/>
    </font>
    <font>
      <sz val="12"/>
      <color theme="1"/>
      <name val="Czcionka tekstu podstawowego"/>
      <family val="2"/>
      <charset val="238"/>
    </font>
    <font>
      <b/>
      <sz val="14"/>
      <color rgb="FFFF0000"/>
      <name val="Czcionka tekstu podstawowego"/>
      <charset val="238"/>
    </font>
    <font>
      <b/>
      <i/>
      <sz val="12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8"/>
      <name val="Czcionka tekstu podstawowego"/>
      <family val="2"/>
      <charset val="238"/>
    </font>
    <font>
      <sz val="12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2"/>
      <color theme="1"/>
      <name val="Czcionka tekstu podstawowego"/>
      <charset val="238"/>
    </font>
    <font>
      <sz val="11"/>
      <color rgb="FFFFFF00"/>
      <name val="Czcionka tekstu podstawowego"/>
      <family val="2"/>
      <charset val="238"/>
    </font>
    <font>
      <b/>
      <i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7"/>
      <color theme="1"/>
      <name val="Czcionka tekstu podstawowego"/>
      <family val="2"/>
      <charset val="238"/>
    </font>
    <font>
      <sz val="7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7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6" applyNumberFormat="0" applyAlignment="0" applyProtection="0"/>
    <xf numFmtId="0" fontId="15" fillId="7" borderId="7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18" fillId="8" borderId="9" applyNumberFormat="0" applyAlignment="0" applyProtection="0"/>
    <xf numFmtId="0" fontId="19" fillId="0" borderId="0" applyNumberFormat="0" applyFill="0" applyBorder="0" applyAlignment="0" applyProtection="0"/>
    <xf numFmtId="0" fontId="6" fillId="9" borderId="10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1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9" fontId="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728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2" xfId="0" applyBorder="1"/>
    <xf numFmtId="0" fontId="4" fillId="0" borderId="0" xfId="0" applyFont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28" fillId="0" borderId="0" xfId="0" applyFont="1"/>
    <xf numFmtId="0" fontId="25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28" fillId="0" borderId="19" xfId="0" applyFont="1" applyBorder="1"/>
    <xf numFmtId="0" fontId="30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/>
    <xf numFmtId="0" fontId="32" fillId="2" borderId="14" xfId="0" applyFont="1" applyFill="1" applyBorder="1"/>
    <xf numFmtId="0" fontId="4" fillId="0" borderId="15" xfId="0" applyFont="1" applyBorder="1" applyAlignment="1">
      <alignment horizontal="center" vertical="center" wrapText="1"/>
    </xf>
    <xf numFmtId="0" fontId="0" fillId="0" borderId="16" xfId="0" applyBorder="1"/>
    <xf numFmtId="0" fontId="28" fillId="0" borderId="17" xfId="0" applyFont="1" applyBorder="1"/>
    <xf numFmtId="0" fontId="4" fillId="0" borderId="20" xfId="0" applyFont="1" applyBorder="1" applyAlignment="1">
      <alignment horizontal="center" vertical="center" wrapText="1"/>
    </xf>
    <xf numFmtId="0" fontId="0" fillId="0" borderId="21" xfId="0" applyBorder="1"/>
    <xf numFmtId="0" fontId="28" fillId="0" borderId="22" xfId="0" applyFont="1" applyBorder="1"/>
    <xf numFmtId="0" fontId="0" fillId="2" borderId="13" xfId="0" applyFill="1" applyBorder="1"/>
    <xf numFmtId="164" fontId="27" fillId="0" borderId="0" xfId="0" applyNumberFormat="1" applyFont="1" applyAlignment="1">
      <alignment horizontal="center"/>
    </xf>
    <xf numFmtId="0" fontId="29" fillId="2" borderId="12" xfId="0" applyFont="1" applyFill="1" applyBorder="1"/>
    <xf numFmtId="0" fontId="4" fillId="2" borderId="14" xfId="0" applyFont="1" applyFill="1" applyBorder="1" applyAlignment="1">
      <alignment vertical="center"/>
    </xf>
    <xf numFmtId="0" fontId="29" fillId="2" borderId="15" xfId="0" applyFont="1" applyFill="1" applyBorder="1"/>
    <xf numFmtId="0" fontId="0" fillId="2" borderId="16" xfId="0" applyFill="1" applyBorder="1"/>
    <xf numFmtId="0" fontId="4" fillId="2" borderId="17" xfId="0" applyFont="1" applyFill="1" applyBorder="1" applyAlignment="1">
      <alignment vertical="center"/>
    </xf>
    <xf numFmtId="0" fontId="0" fillId="2" borderId="20" xfId="0" applyFill="1" applyBorder="1"/>
    <xf numFmtId="0" fontId="0" fillId="2" borderId="21" xfId="0" applyFill="1" applyBorder="1"/>
    <xf numFmtId="0" fontId="4" fillId="2" borderId="22" xfId="0" applyFont="1" applyFill="1" applyBorder="1" applyAlignment="1">
      <alignment vertical="center"/>
    </xf>
    <xf numFmtId="0" fontId="26" fillId="2" borderId="16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0" fillId="34" borderId="12" xfId="0" applyFill="1" applyBorder="1"/>
    <xf numFmtId="0" fontId="0" fillId="34" borderId="13" xfId="0" applyFill="1" applyBorder="1"/>
    <xf numFmtId="165" fontId="26" fillId="34" borderId="2" xfId="0" applyNumberFormat="1" applyFont="1" applyFill="1" applyBorder="1" applyAlignment="1">
      <alignment horizontal="center"/>
    </xf>
    <xf numFmtId="1" fontId="26" fillId="34" borderId="2" xfId="0" applyNumberFormat="1" applyFont="1" applyFill="1" applyBorder="1" applyAlignment="1">
      <alignment horizontal="center"/>
    </xf>
    <xf numFmtId="0" fontId="0" fillId="2" borderId="0" xfId="0" applyFill="1"/>
    <xf numFmtId="0" fontId="26" fillId="2" borderId="0" xfId="0" applyFont="1" applyFill="1" applyAlignment="1">
      <alignment horizontal="center"/>
    </xf>
    <xf numFmtId="0" fontId="0" fillId="2" borderId="18" xfId="0" applyFill="1" applyBorder="1"/>
    <xf numFmtId="0" fontId="4" fillId="2" borderId="19" xfId="0" applyFont="1" applyFill="1" applyBorder="1" applyAlignment="1">
      <alignment vertical="center"/>
    </xf>
    <xf numFmtId="0" fontId="30" fillId="2" borderId="20" xfId="0" applyFont="1" applyFill="1" applyBorder="1" applyAlignment="1">
      <alignment horizontal="center" vertical="center" wrapText="1"/>
    </xf>
    <xf numFmtId="0" fontId="31" fillId="2" borderId="21" xfId="0" applyFont="1" applyFill="1" applyBorder="1"/>
    <xf numFmtId="0" fontId="32" fillId="2" borderId="22" xfId="0" applyFont="1" applyFill="1" applyBorder="1"/>
    <xf numFmtId="0" fontId="33" fillId="0" borderId="0" xfId="0" applyFont="1"/>
    <xf numFmtId="165" fontId="26" fillId="0" borderId="0" xfId="0" applyNumberFormat="1" applyFont="1"/>
    <xf numFmtId="0" fontId="26" fillId="0" borderId="0" xfId="0" applyFont="1"/>
    <xf numFmtId="164" fontId="0" fillId="0" borderId="2" xfId="0" applyNumberFormat="1" applyBorder="1" applyAlignment="1">
      <alignment horizontal="center"/>
    </xf>
    <xf numFmtId="165" fontId="0" fillId="0" borderId="2" xfId="0" applyNumberFormat="1" applyBorder="1"/>
    <xf numFmtId="164" fontId="0" fillId="0" borderId="2" xfId="42" applyNumberFormat="1" applyFont="1" applyBorder="1" applyAlignment="1">
      <alignment horizontal="center"/>
    </xf>
    <xf numFmtId="0" fontId="35" fillId="0" borderId="0" xfId="0" applyFont="1" applyAlignment="1">
      <alignment horizontal="center"/>
    </xf>
    <xf numFmtId="0" fontId="28" fillId="0" borderId="2" xfId="0" applyFont="1" applyBorder="1"/>
    <xf numFmtId="0" fontId="28" fillId="0" borderId="2" xfId="0" applyFont="1" applyBorder="1" applyAlignment="1">
      <alignment horizontal="center"/>
    </xf>
    <xf numFmtId="0" fontId="28" fillId="0" borderId="12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49" fontId="0" fillId="0" borderId="0" xfId="0" applyNumberForma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49" fontId="36" fillId="0" borderId="0" xfId="0" applyNumberFormat="1" applyFont="1" applyAlignment="1">
      <alignment horizontal="left" vertical="center"/>
    </xf>
    <xf numFmtId="0" fontId="0" fillId="0" borderId="0" xfId="0" quotePrefix="1"/>
    <xf numFmtId="0" fontId="0" fillId="36" borderId="2" xfId="0" applyFill="1" applyBorder="1"/>
    <xf numFmtId="0" fontId="0" fillId="39" borderId="2" xfId="0" applyFill="1" applyBorder="1"/>
    <xf numFmtId="0" fontId="30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/>
    <xf numFmtId="0" fontId="32" fillId="2" borderId="2" xfId="0" applyFont="1" applyFill="1" applyBorder="1"/>
    <xf numFmtId="0" fontId="0" fillId="0" borderId="0" xfId="0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49" fontId="23" fillId="41" borderId="1" xfId="0" applyNumberFormat="1" applyFont="1" applyFill="1" applyBorder="1" applyAlignment="1">
      <alignment horizontal="center" vertical="center"/>
    </xf>
    <xf numFmtId="0" fontId="25" fillId="41" borderId="1" xfId="0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4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4" fillId="0" borderId="0" xfId="0" applyFont="1" applyFill="1"/>
    <xf numFmtId="0" fontId="4" fillId="0" borderId="25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4" fillId="0" borderId="24" xfId="0" applyFont="1" applyFill="1" applyBorder="1" applyAlignment="1">
      <alignment horizontal="center" vertical="center"/>
    </xf>
    <xf numFmtId="0" fontId="4" fillId="42" borderId="26" xfId="0" applyFont="1" applyFill="1" applyBorder="1" applyAlignment="1">
      <alignment horizontal="center" vertical="center"/>
    </xf>
    <xf numFmtId="0" fontId="25" fillId="0" borderId="26" xfId="0" applyFont="1" applyFill="1" applyBorder="1" applyAlignment="1">
      <alignment horizontal="left" vertical="center" wrapText="1"/>
    </xf>
    <xf numFmtId="0" fontId="25" fillId="0" borderId="27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24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4" fillId="42" borderId="23" xfId="0" applyFont="1" applyFill="1" applyBorder="1" applyAlignment="1">
      <alignment horizontal="center" vertical="center"/>
    </xf>
    <xf numFmtId="0" fontId="25" fillId="4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42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left" vertical="center" wrapText="1"/>
    </xf>
    <xf numFmtId="49" fontId="23" fillId="0" borderId="0" xfId="0" applyNumberFormat="1" applyFont="1" applyBorder="1" applyAlignment="1">
      <alignment horizontal="center" vertical="center"/>
    </xf>
    <xf numFmtId="0" fontId="42" fillId="43" borderId="1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" xfId="0" applyFont="1" applyBorder="1"/>
    <xf numFmtId="0" fontId="25" fillId="0" borderId="25" xfId="0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 wrapText="1"/>
    </xf>
    <xf numFmtId="49" fontId="4" fillId="2" borderId="24" xfId="0" applyNumberFormat="1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49" fontId="23" fillId="0" borderId="29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6" fillId="0" borderId="0" xfId="0" applyFont="1" applyFill="1"/>
    <xf numFmtId="49" fontId="4" fillId="0" borderId="1" xfId="0" applyNumberFormat="1" applyFont="1" applyBorder="1" applyAlignment="1">
      <alignment horizontal="center" vertical="center"/>
    </xf>
    <xf numFmtId="49" fontId="4" fillId="0" borderId="25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/>
    </xf>
    <xf numFmtId="0" fontId="24" fillId="0" borderId="26" xfId="0" applyFont="1" applyBorder="1" applyAlignment="1">
      <alignment horizontal="left" vertical="center"/>
    </xf>
    <xf numFmtId="0" fontId="24" fillId="0" borderId="26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49" fontId="36" fillId="0" borderId="0" xfId="0" applyNumberFormat="1" applyFont="1" applyFill="1" applyAlignment="1">
      <alignment horizontal="left" vertical="center"/>
    </xf>
    <xf numFmtId="0" fontId="0" fillId="0" borderId="0" xfId="0" quotePrefix="1" applyFill="1"/>
    <xf numFmtId="0" fontId="0" fillId="0" borderId="0" xfId="0" applyFill="1" applyBorder="1"/>
    <xf numFmtId="0" fontId="0" fillId="0" borderId="0" xfId="0" applyFill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left" vertical="center"/>
    </xf>
    <xf numFmtId="0" fontId="24" fillId="0" borderId="26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left" vertical="center"/>
    </xf>
    <xf numFmtId="0" fontId="24" fillId="0" borderId="27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44" fillId="0" borderId="1" xfId="0" applyFont="1" applyFill="1" applyBorder="1" applyAlignment="1">
      <alignment horizontal="left" vertical="top" wrapText="1"/>
    </xf>
    <xf numFmtId="49" fontId="23" fillId="0" borderId="24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 wrapText="1"/>
    </xf>
    <xf numFmtId="0" fontId="0" fillId="0" borderId="28" xfId="0" applyFill="1" applyBorder="1" applyAlignment="1">
      <alignment horizontal="center" vertical="center"/>
    </xf>
    <xf numFmtId="0" fontId="25" fillId="0" borderId="25" xfId="0" applyFont="1" applyFill="1" applyBorder="1" applyAlignment="1">
      <alignment horizontal="left" vertical="center" wrapText="1"/>
    </xf>
    <xf numFmtId="49" fontId="23" fillId="0" borderId="29" xfId="0" applyNumberFormat="1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/>
    </xf>
    <xf numFmtId="0" fontId="0" fillId="0" borderId="31" xfId="0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49" fontId="4" fillId="0" borderId="25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49" fontId="4" fillId="42" borderId="1" xfId="0" applyNumberFormat="1" applyFont="1" applyFill="1" applyBorder="1" applyAlignment="1">
      <alignment horizontal="center" vertical="center"/>
    </xf>
    <xf numFmtId="0" fontId="4" fillId="42" borderId="27" xfId="0" applyFont="1" applyFill="1" applyBorder="1" applyAlignment="1">
      <alignment horizontal="center" vertical="center"/>
    </xf>
    <xf numFmtId="49" fontId="23" fillId="0" borderId="32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/>
    </xf>
    <xf numFmtId="0" fontId="4" fillId="0" borderId="35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left" vertical="center"/>
    </xf>
    <xf numFmtId="0" fontId="24" fillId="0" borderId="32" xfId="0" applyFont="1" applyFill="1" applyBorder="1" applyAlignment="1">
      <alignment horizontal="left" vertical="center" wrapText="1"/>
    </xf>
    <xf numFmtId="49" fontId="23" fillId="0" borderId="36" xfId="0" applyNumberFormat="1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/>
    </xf>
    <xf numFmtId="0" fontId="4" fillId="0" borderId="37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49" fontId="4" fillId="0" borderId="38" xfId="0" applyNumberFormat="1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 wrapText="1"/>
    </xf>
    <xf numFmtId="0" fontId="4" fillId="42" borderId="38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24" fillId="0" borderId="36" xfId="0" applyFont="1" applyFill="1" applyBorder="1" applyAlignment="1">
      <alignment horizontal="left" vertical="center"/>
    </xf>
    <xf numFmtId="0" fontId="24" fillId="0" borderId="36" xfId="0" applyFont="1" applyFill="1" applyBorder="1" applyAlignment="1">
      <alignment horizontal="left" vertical="center" wrapText="1"/>
    </xf>
    <xf numFmtId="0" fontId="0" fillId="0" borderId="41" xfId="0" applyBorder="1"/>
    <xf numFmtId="0" fontId="44" fillId="0" borderId="40" xfId="0" applyFont="1" applyFill="1" applyBorder="1" applyAlignment="1">
      <alignment horizontal="left" vertical="center" wrapText="1"/>
    </xf>
    <xf numFmtId="0" fontId="44" fillId="0" borderId="20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center" vertical="center"/>
    </xf>
    <xf numFmtId="49" fontId="4" fillId="0" borderId="23" xfId="0" applyNumberFormat="1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44" fillId="0" borderId="43" xfId="0" applyFont="1" applyFill="1" applyBorder="1" applyAlignment="1">
      <alignment horizontal="left" vertical="center" wrapText="1"/>
    </xf>
    <xf numFmtId="0" fontId="44" fillId="0" borderId="32" xfId="0" applyFont="1" applyFill="1" applyBorder="1" applyAlignment="1">
      <alignment horizontal="left" vertical="center" wrapText="1"/>
    </xf>
    <xf numFmtId="49" fontId="4" fillId="0" borderId="26" xfId="0" applyNumberFormat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center" vertical="center"/>
    </xf>
    <xf numFmtId="49" fontId="23" fillId="0" borderId="27" xfId="0" applyNumberFormat="1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49" fontId="23" fillId="0" borderId="38" xfId="0" applyNumberFormat="1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left" vertical="center"/>
    </xf>
    <xf numFmtId="0" fontId="24" fillId="0" borderId="38" xfId="0" applyFont="1" applyFill="1" applyBorder="1" applyAlignment="1">
      <alignment horizontal="left" vertical="center" wrapText="1"/>
    </xf>
    <xf numFmtId="0" fontId="0" fillId="0" borderId="41" xfId="0" applyFill="1" applyBorder="1"/>
    <xf numFmtId="0" fontId="26" fillId="0" borderId="44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0" fontId="25" fillId="0" borderId="26" xfId="0" applyFont="1" applyBorder="1" applyAlignment="1">
      <alignment horizontal="left" vertical="center" wrapText="1"/>
    </xf>
    <xf numFmtId="0" fontId="4" fillId="43" borderId="1" xfId="0" applyFont="1" applyFill="1" applyBorder="1" applyAlignment="1">
      <alignment horizontal="center" vertical="center"/>
    </xf>
    <xf numFmtId="0" fontId="26" fillId="42" borderId="1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5" fillId="43" borderId="12" xfId="0" applyFont="1" applyFill="1" applyBorder="1" applyAlignment="1">
      <alignment horizontal="left" vertical="center" wrapText="1"/>
    </xf>
    <xf numFmtId="49" fontId="0" fillId="0" borderId="27" xfId="0" applyNumberFormat="1" applyBorder="1" applyAlignment="1">
      <alignment horizontal="center" vertical="center"/>
    </xf>
    <xf numFmtId="49" fontId="23" fillId="0" borderId="27" xfId="0" applyNumberFormat="1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horizontal="left" vertical="center"/>
    </xf>
    <xf numFmtId="0" fontId="24" fillId="0" borderId="27" xfId="0" applyFont="1" applyBorder="1" applyAlignment="1">
      <alignment horizontal="left" vertical="center" wrapText="1"/>
    </xf>
    <xf numFmtId="49" fontId="0" fillId="0" borderId="38" xfId="0" applyNumberFormat="1" applyBorder="1" applyAlignment="1">
      <alignment horizontal="center" vertical="center"/>
    </xf>
    <xf numFmtId="49" fontId="23" fillId="0" borderId="38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center" vertical="center"/>
    </xf>
    <xf numFmtId="0" fontId="24" fillId="0" borderId="38" xfId="0" applyFont="1" applyBorder="1" applyAlignment="1">
      <alignment horizontal="left" vertical="center"/>
    </xf>
    <xf numFmtId="0" fontId="24" fillId="0" borderId="38" xfId="0" applyFont="1" applyBorder="1" applyAlignment="1">
      <alignment horizontal="left" vertical="center" wrapText="1"/>
    </xf>
    <xf numFmtId="49" fontId="23" fillId="0" borderId="39" xfId="0" applyNumberFormat="1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28" fillId="0" borderId="12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4" fillId="46" borderId="1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65" fontId="37" fillId="47" borderId="2" xfId="0" applyNumberFormat="1" applyFont="1" applyFill="1" applyBorder="1" applyAlignment="1">
      <alignment horizontal="center"/>
    </xf>
    <xf numFmtId="1" fontId="37" fillId="47" borderId="2" xfId="0" applyNumberFormat="1" applyFont="1" applyFill="1" applyBorder="1" applyAlignment="1">
      <alignment horizontal="center"/>
    </xf>
    <xf numFmtId="0" fontId="34" fillId="0" borderId="0" xfId="0" applyFont="1"/>
    <xf numFmtId="0" fontId="0" fillId="47" borderId="0" xfId="0" applyFill="1"/>
    <xf numFmtId="0" fontId="0" fillId="47" borderId="2" xfId="0" applyFill="1" applyBorder="1"/>
    <xf numFmtId="0" fontId="24" fillId="47" borderId="2" xfId="0" applyFont="1" applyFill="1" applyBorder="1" applyAlignment="1">
      <alignment horizontal="left" vertical="center" wrapText="1"/>
    </xf>
    <xf numFmtId="0" fontId="24" fillId="47" borderId="2" xfId="0" applyFont="1" applyFill="1" applyBorder="1" applyAlignment="1">
      <alignment horizontal="left" vertical="center"/>
    </xf>
    <xf numFmtId="0" fontId="5" fillId="47" borderId="2" xfId="0" applyFont="1" applyFill="1" applyBorder="1" applyAlignment="1">
      <alignment horizontal="center" vertical="center"/>
    </xf>
    <xf numFmtId="0" fontId="4" fillId="47" borderId="2" xfId="0" applyFont="1" applyFill="1" applyBorder="1" applyAlignment="1">
      <alignment horizontal="center" vertical="center"/>
    </xf>
    <xf numFmtId="0" fontId="25" fillId="47" borderId="2" xfId="0" applyFont="1" applyFill="1" applyBorder="1" applyAlignment="1">
      <alignment horizontal="left" vertical="center" wrapText="1"/>
    </xf>
    <xf numFmtId="0" fontId="24" fillId="47" borderId="2" xfId="0" applyFont="1" applyFill="1" applyBorder="1" applyAlignment="1">
      <alignment horizontal="center" vertical="center"/>
    </xf>
    <xf numFmtId="49" fontId="23" fillId="47" borderId="2" xfId="0" applyNumberFormat="1" applyFont="1" applyFill="1" applyBorder="1" applyAlignment="1">
      <alignment horizontal="center" vertical="center"/>
    </xf>
    <xf numFmtId="49" fontId="0" fillId="47" borderId="2" xfId="0" applyNumberFormat="1" applyFill="1" applyBorder="1" applyAlignment="1">
      <alignment horizontal="center" vertical="center"/>
    </xf>
    <xf numFmtId="0" fontId="24" fillId="47" borderId="30" xfId="0" applyFont="1" applyFill="1" applyBorder="1" applyAlignment="1">
      <alignment horizontal="left" vertical="center" wrapText="1"/>
    </xf>
    <xf numFmtId="0" fontId="24" fillId="47" borderId="30" xfId="0" applyFont="1" applyFill="1" applyBorder="1" applyAlignment="1">
      <alignment horizontal="left" vertical="center"/>
    </xf>
    <xf numFmtId="0" fontId="5" fillId="47" borderId="30" xfId="0" applyFont="1" applyFill="1" applyBorder="1" applyAlignment="1">
      <alignment horizontal="center" vertical="center"/>
    </xf>
    <xf numFmtId="0" fontId="4" fillId="47" borderId="30" xfId="0" applyFont="1" applyFill="1" applyBorder="1" applyAlignment="1">
      <alignment horizontal="center" vertical="center"/>
    </xf>
    <xf numFmtId="0" fontId="25" fillId="47" borderId="30" xfId="0" applyFont="1" applyFill="1" applyBorder="1" applyAlignment="1">
      <alignment horizontal="left" vertical="center" wrapText="1"/>
    </xf>
    <xf numFmtId="0" fontId="24" fillId="47" borderId="30" xfId="0" applyFont="1" applyFill="1" applyBorder="1" applyAlignment="1">
      <alignment horizontal="center" vertical="center"/>
    </xf>
    <xf numFmtId="49" fontId="23" fillId="47" borderId="30" xfId="0" applyNumberFormat="1" applyFont="1" applyFill="1" applyBorder="1" applyAlignment="1">
      <alignment horizontal="center" vertical="center"/>
    </xf>
    <xf numFmtId="49" fontId="0" fillId="47" borderId="30" xfId="0" applyNumberFormat="1" applyFill="1" applyBorder="1" applyAlignment="1">
      <alignment horizontal="center" vertical="center"/>
    </xf>
    <xf numFmtId="0" fontId="4" fillId="47" borderId="1" xfId="0" applyFont="1" applyFill="1" applyBorder="1" applyAlignment="1">
      <alignment horizontal="center" vertical="center"/>
    </xf>
    <xf numFmtId="0" fontId="4" fillId="47" borderId="1" xfId="0" applyFont="1" applyFill="1" applyBorder="1" applyAlignment="1">
      <alignment horizontal="center" vertical="center" wrapText="1"/>
    </xf>
    <xf numFmtId="0" fontId="4" fillId="46" borderId="2" xfId="0" applyFont="1" applyFill="1" applyBorder="1" applyAlignment="1">
      <alignment horizontal="center" vertical="center"/>
    </xf>
    <xf numFmtId="0" fontId="4" fillId="38" borderId="2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47" borderId="32" xfId="0" applyFill="1" applyBorder="1"/>
    <xf numFmtId="0" fontId="24" fillId="0" borderId="27" xfId="0" applyFont="1" applyBorder="1" applyAlignment="1">
      <alignment horizontal="center" vertical="center"/>
    </xf>
    <xf numFmtId="49" fontId="23" fillId="47" borderId="32" xfId="0" applyNumberFormat="1" applyFont="1" applyFill="1" applyBorder="1" applyAlignment="1">
      <alignment horizontal="center" vertical="center"/>
    </xf>
    <xf numFmtId="49" fontId="0" fillId="47" borderId="32" xfId="0" applyNumberFormat="1" applyFill="1" applyBorder="1" applyAlignment="1">
      <alignment horizontal="center" vertical="center"/>
    </xf>
    <xf numFmtId="0" fontId="0" fillId="47" borderId="36" xfId="0" applyFill="1" applyBorder="1"/>
    <xf numFmtId="0" fontId="24" fillId="0" borderId="38" xfId="0" applyFont="1" applyBorder="1" applyAlignment="1">
      <alignment horizontal="center" vertical="center"/>
    </xf>
    <xf numFmtId="49" fontId="23" fillId="47" borderId="36" xfId="0" applyNumberFormat="1" applyFont="1" applyFill="1" applyBorder="1" applyAlignment="1">
      <alignment horizontal="center" vertical="center"/>
    </xf>
    <xf numFmtId="49" fontId="0" fillId="47" borderId="36" xfId="0" applyNumberFormat="1" applyFill="1" applyBorder="1" applyAlignment="1">
      <alignment horizontal="center" vertical="center"/>
    </xf>
    <xf numFmtId="0" fontId="0" fillId="47" borderId="30" xfId="0" applyFill="1" applyBorder="1"/>
    <xf numFmtId="49" fontId="23" fillId="47" borderId="1" xfId="0" applyNumberFormat="1" applyFont="1" applyFill="1" applyBorder="1" applyAlignment="1">
      <alignment horizontal="center" vertical="center"/>
    </xf>
    <xf numFmtId="49" fontId="23" fillId="47" borderId="26" xfId="0" applyNumberFormat="1" applyFont="1" applyFill="1" applyBorder="1" applyAlignment="1">
      <alignment horizontal="center" vertical="center"/>
    </xf>
    <xf numFmtId="49" fontId="0" fillId="47" borderId="26" xfId="0" applyNumberFormat="1" applyFill="1" applyBorder="1" applyAlignment="1">
      <alignment horizontal="center" vertical="center"/>
    </xf>
    <xf numFmtId="49" fontId="0" fillId="47" borderId="1" xfId="0" applyNumberFormat="1" applyFill="1" applyBorder="1" applyAlignment="1">
      <alignment horizontal="center" vertical="center"/>
    </xf>
    <xf numFmtId="49" fontId="23" fillId="47" borderId="27" xfId="0" applyNumberFormat="1" applyFont="1" applyFill="1" applyBorder="1" applyAlignment="1">
      <alignment horizontal="center" vertical="center"/>
    </xf>
    <xf numFmtId="49" fontId="0" fillId="47" borderId="27" xfId="0" applyNumberFormat="1" applyFill="1" applyBorder="1" applyAlignment="1">
      <alignment horizontal="center" vertical="center"/>
    </xf>
    <xf numFmtId="0" fontId="0" fillId="47" borderId="41" xfId="0" applyFill="1" applyBorder="1"/>
    <xf numFmtId="49" fontId="23" fillId="47" borderId="38" xfId="0" applyNumberFormat="1" applyFont="1" applyFill="1" applyBorder="1" applyAlignment="1">
      <alignment horizontal="center" vertical="center"/>
    </xf>
    <xf numFmtId="49" fontId="0" fillId="47" borderId="38" xfId="0" applyNumberFormat="1" applyFill="1" applyBorder="1" applyAlignment="1">
      <alignment horizontal="center" vertical="center"/>
    </xf>
    <xf numFmtId="0" fontId="25" fillId="47" borderId="1" xfId="0" applyFont="1" applyFill="1" applyBorder="1" applyAlignment="1">
      <alignment horizontal="left" vertical="center" wrapText="1"/>
    </xf>
    <xf numFmtId="0" fontId="4" fillId="40" borderId="1" xfId="0" applyFont="1" applyFill="1" applyBorder="1" applyAlignment="1">
      <alignment horizontal="center" vertical="center"/>
    </xf>
    <xf numFmtId="49" fontId="0" fillId="47" borderId="24" xfId="0" applyNumberFormat="1" applyFill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49" fontId="23" fillId="0" borderId="26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4" fillId="47" borderId="1" xfId="0" applyFont="1" applyFill="1" applyBorder="1" applyAlignment="1">
      <alignment horizontal="left" vertical="center" wrapText="1"/>
    </xf>
    <xf numFmtId="0" fontId="24" fillId="47" borderId="1" xfId="0" applyFont="1" applyFill="1" applyBorder="1" applyAlignment="1">
      <alignment horizontal="left" vertical="center"/>
    </xf>
    <xf numFmtId="0" fontId="5" fillId="47" borderId="1" xfId="0" applyFont="1" applyFill="1" applyBorder="1" applyAlignment="1">
      <alignment horizontal="center" vertical="center"/>
    </xf>
    <xf numFmtId="0" fontId="24" fillId="47" borderId="1" xfId="0" applyFont="1" applyFill="1" applyBorder="1" applyAlignment="1">
      <alignment horizontal="center" vertical="center"/>
    </xf>
    <xf numFmtId="0" fontId="24" fillId="47" borderId="27" xfId="0" applyFont="1" applyFill="1" applyBorder="1" applyAlignment="1">
      <alignment horizontal="left" vertical="center" wrapText="1"/>
    </xf>
    <xf numFmtId="0" fontId="24" fillId="47" borderId="27" xfId="0" applyFont="1" applyFill="1" applyBorder="1" applyAlignment="1">
      <alignment horizontal="left" vertical="center"/>
    </xf>
    <xf numFmtId="0" fontId="5" fillId="47" borderId="27" xfId="0" applyFont="1" applyFill="1" applyBorder="1" applyAlignment="1">
      <alignment horizontal="center" vertical="center"/>
    </xf>
    <xf numFmtId="0" fontId="4" fillId="47" borderId="27" xfId="0" applyFont="1" applyFill="1" applyBorder="1" applyAlignment="1">
      <alignment horizontal="center" vertical="center"/>
    </xf>
    <xf numFmtId="0" fontId="25" fillId="47" borderId="27" xfId="0" applyFont="1" applyFill="1" applyBorder="1" applyAlignment="1">
      <alignment horizontal="left" vertical="center" wrapText="1"/>
    </xf>
    <xf numFmtId="0" fontId="4" fillId="47" borderId="27" xfId="0" applyFont="1" applyFill="1" applyBorder="1" applyAlignment="1">
      <alignment horizontal="center" vertical="center" wrapText="1"/>
    </xf>
    <xf numFmtId="0" fontId="24" fillId="47" borderId="27" xfId="0" applyFont="1" applyFill="1" applyBorder="1" applyAlignment="1">
      <alignment horizontal="center" vertical="center"/>
    </xf>
    <xf numFmtId="0" fontId="24" fillId="47" borderId="38" xfId="0" applyFont="1" applyFill="1" applyBorder="1" applyAlignment="1">
      <alignment horizontal="left" vertical="center" wrapText="1"/>
    </xf>
    <xf numFmtId="0" fontId="24" fillId="47" borderId="38" xfId="0" applyFont="1" applyFill="1" applyBorder="1" applyAlignment="1">
      <alignment horizontal="left" vertical="center"/>
    </xf>
    <xf numFmtId="0" fontId="5" fillId="47" borderId="38" xfId="0" applyFont="1" applyFill="1" applyBorder="1" applyAlignment="1">
      <alignment horizontal="center" vertical="center"/>
    </xf>
    <xf numFmtId="0" fontId="4" fillId="47" borderId="38" xfId="0" applyFont="1" applyFill="1" applyBorder="1" applyAlignment="1">
      <alignment horizontal="center" vertical="center"/>
    </xf>
    <xf numFmtId="0" fontId="25" fillId="47" borderId="38" xfId="0" applyFont="1" applyFill="1" applyBorder="1" applyAlignment="1">
      <alignment horizontal="left" vertical="center" wrapText="1"/>
    </xf>
    <xf numFmtId="0" fontId="4" fillId="47" borderId="38" xfId="0" applyFont="1" applyFill="1" applyBorder="1" applyAlignment="1">
      <alignment horizontal="center" vertical="center" wrapText="1"/>
    </xf>
    <xf numFmtId="0" fontId="24" fillId="47" borderId="38" xfId="0" applyFont="1" applyFill="1" applyBorder="1" applyAlignment="1">
      <alignment horizontal="center" vertical="center"/>
    </xf>
    <xf numFmtId="49" fontId="23" fillId="47" borderId="25" xfId="0" applyNumberFormat="1" applyFont="1" applyFill="1" applyBorder="1" applyAlignment="1">
      <alignment horizontal="center" vertical="center"/>
    </xf>
    <xf numFmtId="0" fontId="0" fillId="47" borderId="1" xfId="0" applyFill="1" applyBorder="1"/>
    <xf numFmtId="0" fontId="0" fillId="47" borderId="1" xfId="0" applyFill="1" applyBorder="1" applyAlignment="1">
      <alignment horizontal="center"/>
    </xf>
    <xf numFmtId="0" fontId="25" fillId="47" borderId="1" xfId="0" applyFont="1" applyFill="1" applyBorder="1" applyAlignment="1">
      <alignment horizontal="left" vertical="center"/>
    </xf>
    <xf numFmtId="0" fontId="5" fillId="47" borderId="24" xfId="0" applyFont="1" applyFill="1" applyBorder="1" applyAlignment="1">
      <alignment horizontal="center" vertical="center"/>
    </xf>
    <xf numFmtId="0" fontId="0" fillId="47" borderId="1" xfId="0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0" fontId="24" fillId="47" borderId="0" xfId="0" applyFont="1" applyFill="1" applyAlignment="1">
      <alignment horizontal="left" vertical="center"/>
    </xf>
    <xf numFmtId="0" fontId="5" fillId="47" borderId="0" xfId="0" applyFont="1" applyFill="1" applyAlignment="1">
      <alignment horizontal="center" vertical="center"/>
    </xf>
    <xf numFmtId="0" fontId="4" fillId="47" borderId="0" xfId="0" applyFont="1" applyFill="1" applyAlignment="1">
      <alignment horizontal="center" vertical="center"/>
    </xf>
    <xf numFmtId="0" fontId="25" fillId="47" borderId="0" xfId="0" applyFont="1" applyFill="1" applyAlignment="1">
      <alignment horizontal="left" vertical="center" wrapText="1"/>
    </xf>
    <xf numFmtId="0" fontId="4" fillId="47" borderId="0" xfId="0" applyFont="1" applyFill="1" applyAlignment="1">
      <alignment horizontal="center" vertical="center" wrapText="1"/>
    </xf>
    <xf numFmtId="0" fontId="0" fillId="47" borderId="0" xfId="0" applyFill="1" applyAlignment="1">
      <alignment horizontal="center" vertical="center"/>
    </xf>
    <xf numFmtId="49" fontId="23" fillId="47" borderId="0" xfId="0" applyNumberFormat="1" applyFont="1" applyFill="1" applyAlignment="1">
      <alignment horizontal="center" vertical="center"/>
    </xf>
    <xf numFmtId="49" fontId="0" fillId="47" borderId="0" xfId="0" applyNumberFormat="1" applyFill="1" applyAlignment="1">
      <alignment horizontal="center" vertical="center"/>
    </xf>
    <xf numFmtId="0" fontId="4" fillId="47" borderId="2" xfId="0" applyFont="1" applyFill="1" applyBorder="1" applyAlignment="1">
      <alignment horizontal="center" vertical="center" wrapText="1"/>
    </xf>
    <xf numFmtId="0" fontId="0" fillId="47" borderId="2" xfId="0" applyFill="1" applyBorder="1" applyAlignment="1">
      <alignment horizontal="center" vertical="center"/>
    </xf>
    <xf numFmtId="0" fontId="4" fillId="47" borderId="26" xfId="0" applyFont="1" applyFill="1" applyBorder="1" applyAlignment="1">
      <alignment horizontal="center" vertical="center"/>
    </xf>
    <xf numFmtId="0" fontId="4" fillId="47" borderId="26" xfId="0" applyFont="1" applyFill="1" applyBorder="1" applyAlignment="1">
      <alignment horizontal="center" vertical="center" wrapText="1"/>
    </xf>
    <xf numFmtId="0" fontId="43" fillId="47" borderId="2" xfId="0" applyFont="1" applyFill="1" applyBorder="1" applyAlignment="1">
      <alignment horizontal="left" vertical="center" wrapText="1"/>
    </xf>
    <xf numFmtId="0" fontId="0" fillId="0" borderId="14" xfId="0" applyBorder="1"/>
    <xf numFmtId="0" fontId="4" fillId="40" borderId="2" xfId="0" applyFont="1" applyFill="1" applyBorder="1" applyAlignment="1">
      <alignment horizontal="center" vertical="center"/>
    </xf>
    <xf numFmtId="0" fontId="0" fillId="0" borderId="30" xfId="0" applyBorder="1"/>
    <xf numFmtId="0" fontId="24" fillId="0" borderId="30" xfId="0" applyFont="1" applyBorder="1" applyAlignment="1">
      <alignment horizontal="left" vertical="center" wrapText="1"/>
    </xf>
    <xf numFmtId="0" fontId="24" fillId="0" borderId="30" xfId="0" applyFont="1" applyBorder="1" applyAlignment="1">
      <alignment horizontal="left" vertical="center"/>
    </xf>
    <xf numFmtId="0" fontId="5" fillId="0" borderId="3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25" fillId="0" borderId="30" xfId="0" applyFont="1" applyBorder="1" applyAlignment="1">
      <alignment horizontal="left" vertical="center" wrapText="1"/>
    </xf>
    <xf numFmtId="49" fontId="23" fillId="0" borderId="30" xfId="0" applyNumberFormat="1" applyFont="1" applyBorder="1" applyAlignment="1">
      <alignment horizontal="center" vertical="center"/>
    </xf>
    <xf numFmtId="0" fontId="4" fillId="40" borderId="27" xfId="0" applyFont="1" applyFill="1" applyBorder="1" applyAlignment="1">
      <alignment horizontal="center" vertical="center"/>
    </xf>
    <xf numFmtId="0" fontId="25" fillId="47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0" fillId="48" borderId="0" xfId="0" applyFill="1"/>
    <xf numFmtId="49" fontId="23" fillId="0" borderId="25" xfId="0" applyNumberFormat="1" applyFont="1" applyBorder="1" applyAlignment="1">
      <alignment horizontal="center" vertical="center"/>
    </xf>
    <xf numFmtId="0" fontId="0" fillId="0" borderId="1" xfId="0" applyBorder="1"/>
    <xf numFmtId="0" fontId="46" fillId="0" borderId="0" xfId="0" applyFont="1"/>
    <xf numFmtId="0" fontId="25" fillId="0" borderId="1" xfId="0" applyFont="1" applyBorder="1" applyAlignment="1">
      <alignment horizontal="center" vertical="center" wrapText="1"/>
    </xf>
    <xf numFmtId="0" fontId="0" fillId="49" borderId="0" xfId="0" applyFill="1"/>
    <xf numFmtId="0" fontId="24" fillId="49" borderId="1" xfId="0" applyFont="1" applyFill="1" applyBorder="1" applyAlignment="1">
      <alignment horizontal="left" vertical="center" wrapText="1"/>
    </xf>
    <xf numFmtId="0" fontId="24" fillId="49" borderId="1" xfId="0" applyFont="1" applyFill="1" applyBorder="1" applyAlignment="1">
      <alignment horizontal="left" vertical="center"/>
    </xf>
    <xf numFmtId="0" fontId="5" fillId="49" borderId="1" xfId="0" applyFont="1" applyFill="1" applyBorder="1" applyAlignment="1">
      <alignment horizontal="center" vertical="center"/>
    </xf>
    <xf numFmtId="0" fontId="4" fillId="49" borderId="1" xfId="0" applyFont="1" applyFill="1" applyBorder="1" applyAlignment="1">
      <alignment horizontal="center" vertical="center"/>
    </xf>
    <xf numFmtId="0" fontId="25" fillId="49" borderId="1" xfId="0" applyFont="1" applyFill="1" applyBorder="1" applyAlignment="1">
      <alignment horizontal="left" vertical="center" wrapText="1"/>
    </xf>
    <xf numFmtId="0" fontId="4" fillId="49" borderId="1" xfId="0" applyFont="1" applyFill="1" applyBorder="1" applyAlignment="1">
      <alignment horizontal="center" vertical="center" wrapText="1"/>
    </xf>
    <xf numFmtId="0" fontId="47" fillId="49" borderId="1" xfId="0" applyFont="1" applyFill="1" applyBorder="1" applyAlignment="1">
      <alignment horizontal="center" vertical="center"/>
    </xf>
    <xf numFmtId="49" fontId="23" fillId="49" borderId="1" xfId="0" applyNumberFormat="1" applyFont="1" applyFill="1" applyBorder="1" applyAlignment="1">
      <alignment horizontal="center" vertical="center"/>
    </xf>
    <xf numFmtId="49" fontId="0" fillId="49" borderId="1" xfId="0" applyNumberForma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0" xfId="0" applyFont="1"/>
    <xf numFmtId="0" fontId="30" fillId="2" borderId="2" xfId="0" applyFont="1" applyFill="1" applyBorder="1"/>
    <xf numFmtId="0" fontId="40" fillId="0" borderId="0" xfId="0" applyFont="1"/>
    <xf numFmtId="165" fontId="40" fillId="0" borderId="0" xfId="0" applyNumberFormat="1" applyFont="1"/>
    <xf numFmtId="164" fontId="48" fillId="0" borderId="0" xfId="0" applyNumberFormat="1" applyFont="1" applyAlignment="1">
      <alignment horizontal="center"/>
    </xf>
    <xf numFmtId="165" fontId="4" fillId="0" borderId="2" xfId="0" applyNumberFormat="1" applyFont="1" applyBorder="1"/>
    <xf numFmtId="16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0" fillId="2" borderId="14" xfId="0" applyFont="1" applyFill="1" applyBorder="1"/>
    <xf numFmtId="0" fontId="30" fillId="2" borderId="13" xfId="0" applyFont="1" applyFill="1" applyBorder="1"/>
    <xf numFmtId="0" fontId="49" fillId="0" borderId="0" xfId="0" applyFont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164" fontId="4" fillId="0" borderId="2" xfId="42" applyNumberFormat="1" applyFont="1" applyBorder="1" applyAlignment="1">
      <alignment horizontal="center"/>
    </xf>
    <xf numFmtId="1" fontId="40" fillId="47" borderId="2" xfId="0" applyNumberFormat="1" applyFont="1" applyFill="1" applyBorder="1" applyAlignment="1">
      <alignment horizontal="center"/>
    </xf>
    <xf numFmtId="0" fontId="4" fillId="34" borderId="13" xfId="0" applyFont="1" applyFill="1" applyBorder="1"/>
    <xf numFmtId="0" fontId="4" fillId="34" borderId="12" xfId="0" applyFont="1" applyFill="1" applyBorder="1"/>
    <xf numFmtId="165" fontId="50" fillId="47" borderId="2" xfId="0" applyNumberFormat="1" applyFont="1" applyFill="1" applyBorder="1" applyAlignment="1">
      <alignment horizontal="center"/>
    </xf>
    <xf numFmtId="0" fontId="40" fillId="2" borderId="13" xfId="0" applyFont="1" applyFill="1" applyBorder="1" applyAlignment="1">
      <alignment horizontal="center"/>
    </xf>
    <xf numFmtId="0" fontId="4" fillId="2" borderId="13" xfId="0" applyFont="1" applyFill="1" applyBorder="1"/>
    <xf numFmtId="0" fontId="4" fillId="2" borderId="12" xfId="0" applyFont="1" applyFill="1" applyBorder="1"/>
    <xf numFmtId="0" fontId="40" fillId="2" borderId="21" xfId="0" applyFont="1" applyFill="1" applyBorder="1" applyAlignment="1">
      <alignment horizontal="center"/>
    </xf>
    <xf numFmtId="0" fontId="4" fillId="2" borderId="21" xfId="0" applyFont="1" applyFill="1" applyBorder="1"/>
    <xf numFmtId="0" fontId="4" fillId="2" borderId="20" xfId="0" applyFont="1" applyFill="1" applyBorder="1"/>
    <xf numFmtId="0" fontId="40" fillId="2" borderId="0" xfId="0" applyFont="1" applyFill="1" applyAlignment="1">
      <alignment horizontal="center"/>
    </xf>
    <xf numFmtId="0" fontId="4" fillId="2" borderId="0" xfId="0" applyFont="1" applyFill="1"/>
    <xf numFmtId="0" fontId="4" fillId="2" borderId="18" xfId="0" applyFont="1" applyFill="1" applyBorder="1"/>
    <xf numFmtId="0" fontId="30" fillId="2" borderId="22" xfId="0" applyFont="1" applyFill="1" applyBorder="1"/>
    <xf numFmtId="0" fontId="30" fillId="2" borderId="21" xfId="0" applyFont="1" applyFill="1" applyBorder="1"/>
    <xf numFmtId="0" fontId="40" fillId="2" borderId="16" xfId="0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15" xfId="0" applyFont="1" applyFill="1" applyBorder="1"/>
    <xf numFmtId="2" fontId="4" fillId="0" borderId="0" xfId="0" applyNumberFormat="1" applyFont="1"/>
    <xf numFmtId="49" fontId="4" fillId="0" borderId="0" xfId="0" applyNumberFormat="1" applyFont="1" applyAlignment="1">
      <alignment horizontal="center" vertical="center"/>
    </xf>
    <xf numFmtId="0" fontId="51" fillId="0" borderId="0" xfId="0" applyFont="1"/>
    <xf numFmtId="0" fontId="4" fillId="0" borderId="0" xfId="0" quotePrefix="1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9" fontId="4" fillId="45" borderId="1" xfId="0" applyNumberFormat="1" applyFont="1" applyFill="1" applyBorder="1" applyAlignment="1">
      <alignment horizontal="center" vertical="center"/>
    </xf>
    <xf numFmtId="49" fontId="4" fillId="44" borderId="1" xfId="0" applyNumberFormat="1" applyFont="1" applyFill="1" applyBorder="1" applyAlignment="1">
      <alignment horizontal="center" vertical="center"/>
    </xf>
    <xf numFmtId="49" fontId="4" fillId="0" borderId="45" xfId="0" applyNumberFormat="1" applyFont="1" applyBorder="1" applyAlignment="1">
      <alignment horizontal="center" vertical="center"/>
    </xf>
    <xf numFmtId="49" fontId="4" fillId="50" borderId="1" xfId="0" applyNumberFormat="1" applyFont="1" applyFill="1" applyBorder="1" applyAlignment="1">
      <alignment horizontal="center" vertical="center"/>
    </xf>
    <xf numFmtId="0" fontId="4" fillId="47" borderId="0" xfId="0" applyFont="1" applyFill="1"/>
    <xf numFmtId="49" fontId="4" fillId="47" borderId="1" xfId="0" applyNumberFormat="1" applyFont="1" applyFill="1" applyBorder="1" applyAlignment="1">
      <alignment horizontal="center" vertical="center"/>
    </xf>
    <xf numFmtId="49" fontId="4" fillId="46" borderId="1" xfId="0" applyNumberFormat="1" applyFont="1" applyFill="1" applyBorder="1" applyAlignment="1">
      <alignment horizontal="center" vertical="center"/>
    </xf>
    <xf numFmtId="49" fontId="4" fillId="51" borderId="1" xfId="0" applyNumberFormat="1" applyFont="1" applyFill="1" applyBorder="1" applyAlignment="1">
      <alignment horizontal="center" vertical="center"/>
    </xf>
    <xf numFmtId="0" fontId="4" fillId="52" borderId="0" xfId="0" applyFont="1" applyFill="1"/>
    <xf numFmtId="0" fontId="4" fillId="35" borderId="0" xfId="0" applyFont="1" applyFill="1"/>
    <xf numFmtId="0" fontId="4" fillId="53" borderId="0" xfId="0" applyFont="1" applyFill="1"/>
    <xf numFmtId="0" fontId="2" fillId="0" borderId="0" xfId="43"/>
    <xf numFmtId="0" fontId="2" fillId="47" borderId="0" xfId="43" applyFill="1"/>
    <xf numFmtId="0" fontId="2" fillId="0" borderId="2" xfId="43" applyBorder="1"/>
    <xf numFmtId="0" fontId="2" fillId="0" borderId="2" xfId="43" applyBorder="1" applyAlignment="1">
      <alignment horizontal="center"/>
    </xf>
    <xf numFmtId="0" fontId="2" fillId="0" borderId="0" xfId="43" applyAlignment="1">
      <alignment horizontal="center"/>
    </xf>
    <xf numFmtId="0" fontId="2" fillId="0" borderId="32" xfId="43" applyBorder="1"/>
    <xf numFmtId="0" fontId="2" fillId="0" borderId="32" xfId="43" applyBorder="1" applyAlignment="1">
      <alignment horizontal="center"/>
    </xf>
    <xf numFmtId="0" fontId="32" fillId="2" borderId="14" xfId="43" applyFont="1" applyFill="1" applyBorder="1"/>
    <xf numFmtId="0" fontId="31" fillId="2" borderId="13" xfId="43" applyFont="1" applyFill="1" applyBorder="1"/>
    <xf numFmtId="0" fontId="30" fillId="2" borderId="12" xfId="43" applyFont="1" applyFill="1" applyBorder="1" applyAlignment="1">
      <alignment horizontal="center" vertical="center" wrapText="1"/>
    </xf>
    <xf numFmtId="0" fontId="28" fillId="0" borderId="0" xfId="43" applyFont="1"/>
    <xf numFmtId="0" fontId="4" fillId="0" borderId="0" xfId="43" applyFont="1" applyAlignment="1">
      <alignment horizontal="center" vertical="center" wrapText="1"/>
    </xf>
    <xf numFmtId="0" fontId="26" fillId="0" borderId="0" xfId="43" applyFont="1"/>
    <xf numFmtId="165" fontId="26" fillId="0" borderId="0" xfId="43" applyNumberFormat="1" applyFont="1"/>
    <xf numFmtId="164" fontId="27" fillId="0" borderId="0" xfId="43" applyNumberFormat="1" applyFont="1" applyAlignment="1">
      <alignment horizontal="center"/>
    </xf>
    <xf numFmtId="0" fontId="28" fillId="0" borderId="2" xfId="43" applyFont="1" applyBorder="1"/>
    <xf numFmtId="165" fontId="2" fillId="0" borderId="2" xfId="43" applyNumberFormat="1" applyBorder="1"/>
    <xf numFmtId="164" fontId="2" fillId="0" borderId="2" xfId="43" applyNumberFormat="1" applyBorder="1" applyAlignment="1">
      <alignment horizontal="center"/>
    </xf>
    <xf numFmtId="0" fontId="28" fillId="0" borderId="2" xfId="43" applyFont="1" applyBorder="1" applyAlignment="1">
      <alignment horizontal="center"/>
    </xf>
    <xf numFmtId="0" fontId="35" fillId="0" borderId="0" xfId="43" applyFont="1" applyAlignment="1">
      <alignment horizontal="center"/>
    </xf>
    <xf numFmtId="0" fontId="28" fillId="0" borderId="14" xfId="43" applyFont="1" applyBorder="1" applyAlignment="1">
      <alignment horizontal="left"/>
    </xf>
    <xf numFmtId="0" fontId="28" fillId="0" borderId="12" xfId="43" applyFont="1" applyBorder="1" applyAlignment="1">
      <alignment horizontal="left"/>
    </xf>
    <xf numFmtId="164" fontId="0" fillId="0" borderId="2" xfId="44" applyNumberFormat="1" applyFont="1" applyBorder="1" applyAlignment="1">
      <alignment horizontal="center"/>
    </xf>
    <xf numFmtId="1" fontId="37" fillId="47" borderId="2" xfId="43" applyNumberFormat="1" applyFont="1" applyFill="1" applyBorder="1" applyAlignment="1">
      <alignment horizontal="center"/>
    </xf>
    <xf numFmtId="0" fontId="2" fillId="34" borderId="13" xfId="43" applyFill="1" applyBorder="1"/>
    <xf numFmtId="0" fontId="2" fillId="34" borderId="12" xfId="43" applyFill="1" applyBorder="1"/>
    <xf numFmtId="165" fontId="37" fillId="47" borderId="2" xfId="43" applyNumberFormat="1" applyFont="1" applyFill="1" applyBorder="1" applyAlignment="1">
      <alignment horizontal="center"/>
    </xf>
    <xf numFmtId="0" fontId="4" fillId="2" borderId="14" xfId="43" applyFont="1" applyFill="1" applyBorder="1" applyAlignment="1">
      <alignment horizontal="center" vertical="center"/>
    </xf>
    <xf numFmtId="0" fontId="26" fillId="2" borderId="13" xfId="43" applyFont="1" applyFill="1" applyBorder="1" applyAlignment="1">
      <alignment horizontal="center"/>
    </xf>
    <xf numFmtId="0" fontId="2" fillId="2" borderId="13" xfId="43" applyFill="1" applyBorder="1"/>
    <xf numFmtId="0" fontId="29" fillId="2" borderId="12" xfId="43" applyFont="1" applyFill="1" applyBorder="1"/>
    <xf numFmtId="0" fontId="4" fillId="0" borderId="0" xfId="43" applyFont="1" applyAlignment="1">
      <alignment horizontal="center" vertical="center"/>
    </xf>
    <xf numFmtId="0" fontId="4" fillId="0" borderId="0" xfId="43" applyFont="1" applyAlignment="1">
      <alignment vertical="center" wrapText="1"/>
    </xf>
    <xf numFmtId="0" fontId="4" fillId="0" borderId="0" xfId="43" applyFont="1" applyAlignment="1">
      <alignment vertical="center"/>
    </xf>
    <xf numFmtId="0" fontId="33" fillId="0" borderId="0" xfId="43" applyFont="1"/>
    <xf numFmtId="49" fontId="4" fillId="0" borderId="2" xfId="45" applyNumberFormat="1" applyFont="1" applyBorder="1" applyAlignment="1">
      <alignment horizontal="center" vertical="center"/>
    </xf>
    <xf numFmtId="49" fontId="4" fillId="47" borderId="2" xfId="45" applyNumberFormat="1" applyFont="1" applyFill="1" applyBorder="1" applyAlignment="1">
      <alignment horizontal="center" vertical="center"/>
    </xf>
    <xf numFmtId="49" fontId="4" fillId="45" borderId="2" xfId="45" applyNumberFormat="1" applyFont="1" applyFill="1" applyBorder="1" applyAlignment="1">
      <alignment horizontal="center" vertical="center"/>
    </xf>
    <xf numFmtId="49" fontId="4" fillId="44" borderId="14" xfId="45" applyNumberFormat="1" applyFont="1" applyFill="1" applyBorder="1" applyAlignment="1">
      <alignment horizontal="center" vertical="center"/>
    </xf>
    <xf numFmtId="49" fontId="4" fillId="0" borderId="12" xfId="45" applyNumberFormat="1" applyFont="1" applyBorder="1" applyAlignment="1">
      <alignment horizontal="center" vertical="center"/>
    </xf>
    <xf numFmtId="49" fontId="4" fillId="44" borderId="2" xfId="45" applyNumberFormat="1" applyFont="1" applyFill="1" applyBorder="1" applyAlignment="1">
      <alignment horizontal="center" vertical="center"/>
    </xf>
    <xf numFmtId="49" fontId="4" fillId="51" borderId="14" xfId="45" applyNumberFormat="1" applyFont="1" applyFill="1" applyBorder="1" applyAlignment="1">
      <alignment horizontal="center" vertical="center"/>
    </xf>
    <xf numFmtId="49" fontId="41" fillId="0" borderId="2" xfId="45" applyNumberFormat="1" applyFont="1" applyBorder="1" applyAlignment="1">
      <alignment horizontal="center" vertical="center"/>
    </xf>
    <xf numFmtId="49" fontId="4" fillId="51" borderId="2" xfId="45" applyNumberFormat="1" applyFont="1" applyFill="1" applyBorder="1" applyAlignment="1">
      <alignment horizontal="center" vertical="center"/>
    </xf>
    <xf numFmtId="49" fontId="4" fillId="0" borderId="32" xfId="45" applyNumberFormat="1" applyFont="1" applyBorder="1" applyAlignment="1">
      <alignment horizontal="center" vertical="center"/>
    </xf>
    <xf numFmtId="49" fontId="4" fillId="47" borderId="32" xfId="45" applyNumberFormat="1" applyFont="1" applyFill="1" applyBorder="1" applyAlignment="1">
      <alignment horizontal="center" vertical="center"/>
    </xf>
    <xf numFmtId="49" fontId="4" fillId="0" borderId="20" xfId="45" applyNumberFormat="1" applyFont="1" applyBorder="1" applyAlignment="1">
      <alignment horizontal="center" vertical="center"/>
    </xf>
    <xf numFmtId="49" fontId="4" fillId="0" borderId="30" xfId="45" applyNumberFormat="1" applyFont="1" applyBorder="1" applyAlignment="1">
      <alignment horizontal="center" vertical="center"/>
    </xf>
    <xf numFmtId="49" fontId="4" fillId="47" borderId="30" xfId="45" applyNumberFormat="1" applyFont="1" applyFill="1" applyBorder="1" applyAlignment="1">
      <alignment horizontal="center" vertical="center"/>
    </xf>
    <xf numFmtId="49" fontId="4" fillId="0" borderId="15" xfId="45" applyNumberFormat="1" applyFont="1" applyBorder="1" applyAlignment="1">
      <alignment horizontal="center" vertical="center"/>
    </xf>
    <xf numFmtId="0" fontId="4" fillId="2" borderId="1" xfId="43" applyFont="1" applyFill="1" applyBorder="1" applyAlignment="1">
      <alignment horizontal="center" vertical="center" wrapText="1"/>
    </xf>
    <xf numFmtId="0" fontId="41" fillId="37" borderId="1" xfId="43" applyFont="1" applyFill="1" applyBorder="1" applyAlignment="1">
      <alignment horizontal="center" vertical="center" wrapText="1"/>
    </xf>
    <xf numFmtId="0" fontId="4" fillId="0" borderId="1" xfId="43" applyFont="1" applyBorder="1" applyAlignment="1">
      <alignment horizontal="center" vertical="center" wrapText="1"/>
    </xf>
    <xf numFmtId="0" fontId="4" fillId="2" borderId="25" xfId="43" applyFont="1" applyFill="1" applyBorder="1" applyAlignment="1">
      <alignment horizontal="center" vertical="center" wrapText="1"/>
    </xf>
    <xf numFmtId="0" fontId="4" fillId="2" borderId="2" xfId="43" applyFont="1" applyFill="1" applyBorder="1" applyAlignment="1">
      <alignment horizontal="center" vertical="center" wrapText="1"/>
    </xf>
    <xf numFmtId="0" fontId="4" fillId="2" borderId="24" xfId="43" applyFont="1" applyFill="1" applyBorder="1" applyAlignment="1">
      <alignment horizontal="center" vertical="center" wrapText="1"/>
    </xf>
    <xf numFmtId="49" fontId="4" fillId="2" borderId="1" xfId="43" applyNumberFormat="1" applyFont="1" applyFill="1" applyBorder="1" applyAlignment="1">
      <alignment horizontal="center" vertical="center" wrapText="1"/>
    </xf>
    <xf numFmtId="0" fontId="5" fillId="0" borderId="2" xfId="43" applyFont="1" applyBorder="1" applyAlignment="1">
      <alignment horizontal="center" vertical="center"/>
    </xf>
    <xf numFmtId="0" fontId="4" fillId="0" borderId="2" xfId="43" applyFont="1" applyBorder="1" applyAlignment="1">
      <alignment horizontal="center" vertical="center"/>
    </xf>
    <xf numFmtId="0" fontId="5" fillId="47" borderId="0" xfId="43" applyFont="1" applyFill="1" applyAlignment="1">
      <alignment horizontal="center" vertical="center"/>
    </xf>
    <xf numFmtId="0" fontId="32" fillId="2" borderId="2" xfId="43" applyFont="1" applyFill="1" applyBorder="1"/>
    <xf numFmtId="0" fontId="31" fillId="2" borderId="2" xfId="43" applyFont="1" applyFill="1" applyBorder="1"/>
    <xf numFmtId="0" fontId="30" fillId="2" borderId="2" xfId="43" applyFont="1" applyFill="1" applyBorder="1" applyAlignment="1">
      <alignment horizontal="center" vertical="center" wrapText="1"/>
    </xf>
    <xf numFmtId="0" fontId="4" fillId="0" borderId="2" xfId="43" applyFont="1" applyBorder="1" applyAlignment="1">
      <alignment horizontal="center" vertical="center" wrapText="1"/>
    </xf>
    <xf numFmtId="164" fontId="0" fillId="0" borderId="2" xfId="46" applyNumberFormat="1" applyFont="1" applyBorder="1" applyAlignment="1">
      <alignment horizontal="center"/>
    </xf>
    <xf numFmtId="0" fontId="4" fillId="2" borderId="14" xfId="43" applyFont="1" applyFill="1" applyBorder="1" applyAlignment="1">
      <alignment vertical="center"/>
    </xf>
    <xf numFmtId="0" fontId="24" fillId="0" borderId="1" xfId="43" applyFont="1" applyBorder="1" applyAlignment="1">
      <alignment horizontal="left" vertical="center" wrapText="1"/>
    </xf>
    <xf numFmtId="0" fontId="24" fillId="0" borderId="1" xfId="43" applyFont="1" applyBorder="1" applyAlignment="1">
      <alignment horizontal="left" vertical="center"/>
    </xf>
    <xf numFmtId="0" fontId="5" fillId="0" borderId="1" xfId="43" applyFont="1" applyBorder="1" applyAlignment="1">
      <alignment horizontal="center" vertical="center"/>
    </xf>
    <xf numFmtId="0" fontId="4" fillId="0" borderId="1" xfId="43" applyFont="1" applyBorder="1" applyAlignment="1">
      <alignment horizontal="center" vertical="center"/>
    </xf>
    <xf numFmtId="0" fontId="25" fillId="0" borderId="1" xfId="43" applyFont="1" applyBorder="1" applyAlignment="1">
      <alignment horizontal="left" vertical="center" wrapText="1"/>
    </xf>
    <xf numFmtId="49" fontId="23" fillId="0" borderId="1" xfId="43" applyNumberFormat="1" applyFont="1" applyBorder="1" applyAlignment="1">
      <alignment horizontal="center" vertical="center"/>
    </xf>
    <xf numFmtId="0" fontId="4" fillId="47" borderId="1" xfId="43" applyFont="1" applyFill="1" applyBorder="1" applyAlignment="1">
      <alignment horizontal="center" vertical="center"/>
    </xf>
    <xf numFmtId="0" fontId="4" fillId="47" borderId="1" xfId="43" applyFont="1" applyFill="1" applyBorder="1" applyAlignment="1">
      <alignment horizontal="center" vertical="center" wrapText="1"/>
    </xf>
    <xf numFmtId="0" fontId="25" fillId="47" borderId="1" xfId="43" applyFont="1" applyFill="1" applyBorder="1" applyAlignment="1">
      <alignment horizontal="left" vertical="center" wrapText="1"/>
    </xf>
    <xf numFmtId="0" fontId="4" fillId="0" borderId="23" xfId="43" applyFont="1" applyBorder="1" applyAlignment="1">
      <alignment horizontal="center" vertical="center"/>
    </xf>
    <xf numFmtId="0" fontId="25" fillId="0" borderId="1" xfId="43" applyFont="1" applyBorder="1" applyAlignment="1">
      <alignment horizontal="center" vertical="center" wrapText="1"/>
    </xf>
    <xf numFmtId="0" fontId="5" fillId="0" borderId="0" xfId="43" applyFont="1" applyAlignment="1">
      <alignment horizontal="center" vertical="center"/>
    </xf>
    <xf numFmtId="0" fontId="2" fillId="0" borderId="1" xfId="43" applyBorder="1" applyAlignment="1">
      <alignment horizontal="center" vertical="center"/>
    </xf>
    <xf numFmtId="0" fontId="4" fillId="44" borderId="1" xfId="43" applyFont="1" applyFill="1" applyBorder="1" applyAlignment="1">
      <alignment horizontal="center" vertical="center"/>
    </xf>
    <xf numFmtId="0" fontId="4" fillId="50" borderId="1" xfId="43" applyFont="1" applyFill="1" applyBorder="1" applyAlignment="1">
      <alignment horizontal="center" vertical="center"/>
    </xf>
    <xf numFmtId="49" fontId="23" fillId="0" borderId="38" xfId="43" applyNumberFormat="1" applyFont="1" applyBorder="1" applyAlignment="1">
      <alignment horizontal="center" vertical="center"/>
    </xf>
    <xf numFmtId="0" fontId="4" fillId="0" borderId="38" xfId="43" applyFont="1" applyBorder="1" applyAlignment="1">
      <alignment horizontal="center" vertical="center"/>
    </xf>
    <xf numFmtId="0" fontId="4" fillId="0" borderId="38" xfId="43" applyFont="1" applyBorder="1" applyAlignment="1">
      <alignment horizontal="center" vertical="center" wrapText="1"/>
    </xf>
    <xf numFmtId="0" fontId="25" fillId="0" borderId="38" xfId="43" applyFont="1" applyBorder="1" applyAlignment="1">
      <alignment horizontal="left" vertical="center" wrapText="1"/>
    </xf>
    <xf numFmtId="0" fontId="5" fillId="0" borderId="38" xfId="43" applyFont="1" applyBorder="1" applyAlignment="1">
      <alignment horizontal="center" vertical="center"/>
    </xf>
    <xf numFmtId="0" fontId="24" fillId="0" borderId="38" xfId="43" applyFont="1" applyBorder="1" applyAlignment="1">
      <alignment horizontal="left" vertical="center"/>
    </xf>
    <xf numFmtId="0" fontId="24" fillId="0" borderId="38" xfId="43" applyFont="1" applyBorder="1" applyAlignment="1">
      <alignment horizontal="left" vertical="center" wrapText="1"/>
    </xf>
    <xf numFmtId="0" fontId="53" fillId="0" borderId="1" xfId="43" applyFont="1" applyBorder="1" applyAlignment="1">
      <alignment horizontal="center" vertical="center"/>
    </xf>
    <xf numFmtId="0" fontId="40" fillId="0" borderId="38" xfId="0" applyFont="1" applyFill="1" applyBorder="1" applyAlignment="1">
      <alignment horizontal="center" vertical="center"/>
    </xf>
    <xf numFmtId="0" fontId="40" fillId="0" borderId="38" xfId="43" applyFont="1" applyBorder="1" applyAlignment="1">
      <alignment horizontal="center" vertical="center"/>
    </xf>
    <xf numFmtId="0" fontId="40" fillId="0" borderId="44" xfId="0" applyFont="1" applyFill="1" applyBorder="1" applyAlignment="1">
      <alignment horizontal="center" vertical="center"/>
    </xf>
    <xf numFmtId="0" fontId="4" fillId="0" borderId="41" xfId="0" applyFont="1" applyFill="1" applyBorder="1"/>
    <xf numFmtId="0" fontId="40" fillId="0" borderId="27" xfId="0" applyFont="1" applyFill="1" applyBorder="1" applyAlignment="1">
      <alignment horizontal="center" vertical="center"/>
    </xf>
    <xf numFmtId="0" fontId="4" fillId="0" borderId="2" xfId="45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1" fillId="47" borderId="2" xfId="0" applyFont="1" applyFill="1" applyBorder="1" applyAlignment="1">
      <alignment vertical="center"/>
    </xf>
    <xf numFmtId="1" fontId="4" fillId="0" borderId="2" xfId="0" applyNumberFormat="1" applyFont="1" applyBorder="1" applyAlignment="1">
      <alignment horizontal="center" vertical="center"/>
    </xf>
    <xf numFmtId="49" fontId="4" fillId="47" borderId="1" xfId="0" applyNumberFormat="1" applyFont="1" applyFill="1" applyBorder="1" applyAlignment="1">
      <alignment horizontal="left" vertical="center"/>
    </xf>
    <xf numFmtId="0" fontId="4" fillId="47" borderId="2" xfId="0" applyFont="1" applyFill="1" applyBorder="1" applyAlignment="1">
      <alignment vertical="center"/>
    </xf>
    <xf numFmtId="1" fontId="4" fillId="47" borderId="2" xfId="0" applyNumberFormat="1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1" fontId="4" fillId="0" borderId="2" xfId="45" applyNumberFormat="1" applyFont="1" applyBorder="1" applyAlignment="1">
      <alignment horizontal="center" vertical="center"/>
    </xf>
    <xf numFmtId="0" fontId="4" fillId="0" borderId="2" xfId="45" applyFont="1" applyBorder="1" applyAlignment="1">
      <alignment vertical="center"/>
    </xf>
    <xf numFmtId="0" fontId="4" fillId="47" borderId="2" xfId="45" applyFont="1" applyFill="1" applyBorder="1" applyAlignment="1">
      <alignment vertical="center"/>
    </xf>
    <xf numFmtId="0" fontId="4" fillId="47" borderId="2" xfId="45" applyFont="1" applyFill="1" applyBorder="1" applyAlignment="1">
      <alignment horizontal="center" vertical="center"/>
    </xf>
    <xf numFmtId="1" fontId="4" fillId="47" borderId="2" xfId="45" applyNumberFormat="1" applyFont="1" applyFill="1" applyBorder="1" applyAlignment="1">
      <alignment horizontal="center" vertical="center"/>
    </xf>
    <xf numFmtId="0" fontId="40" fillId="0" borderId="2" xfId="45" applyFont="1" applyBorder="1" applyAlignment="1">
      <alignment vertical="center"/>
    </xf>
    <xf numFmtId="49" fontId="4" fillId="0" borderId="2" xfId="45" applyNumberFormat="1" applyFont="1" applyBorder="1" applyAlignment="1">
      <alignment horizontal="center" vertical="center" wrapText="1"/>
    </xf>
    <xf numFmtId="0" fontId="4" fillId="0" borderId="2" xfId="45" applyFont="1" applyBorder="1" applyAlignment="1">
      <alignment horizontal="center" vertical="center" wrapText="1"/>
    </xf>
    <xf numFmtId="0" fontId="5" fillId="0" borderId="2" xfId="45" applyFont="1" applyBorder="1" applyAlignment="1">
      <alignment horizontal="center" vertical="center" wrapText="1"/>
    </xf>
    <xf numFmtId="0" fontId="5" fillId="0" borderId="2" xfId="45" applyFont="1" applyBorder="1" applyAlignment="1">
      <alignment horizontal="left" vertical="center"/>
    </xf>
    <xf numFmtId="0" fontId="5" fillId="0" borderId="2" xfId="45" applyFont="1" applyBorder="1" applyAlignment="1">
      <alignment horizontal="center" vertical="center"/>
    </xf>
    <xf numFmtId="0" fontId="4" fillId="0" borderId="2" xfId="45" applyFont="1" applyBorder="1" applyAlignment="1">
      <alignment horizontal="left" vertical="center" wrapText="1"/>
    </xf>
    <xf numFmtId="49" fontId="4" fillId="2" borderId="26" xfId="0" applyNumberFormat="1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38" borderId="1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 wrapText="1"/>
    </xf>
    <xf numFmtId="49" fontId="23" fillId="0" borderId="26" xfId="0" applyNumberFormat="1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/>
    </xf>
    <xf numFmtId="0" fontId="28" fillId="0" borderId="12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0" fillId="0" borderId="45" xfId="0" applyBorder="1" applyAlignment="1">
      <alignment horizontal="center"/>
    </xf>
    <xf numFmtId="0" fontId="26" fillId="0" borderId="1" xfId="0" applyFont="1" applyBorder="1" applyAlignment="1">
      <alignment horizontal="left" vertical="center"/>
    </xf>
    <xf numFmtId="0" fontId="40" fillId="0" borderId="23" xfId="0" applyFont="1" applyFill="1" applyBorder="1" applyAlignment="1">
      <alignment horizontal="center" vertical="center"/>
    </xf>
    <xf numFmtId="0" fontId="4" fillId="0" borderId="2" xfId="0" applyFont="1" applyFill="1" applyBorder="1"/>
    <xf numFmtId="0" fontId="4" fillId="42" borderId="2" xfId="0" applyFont="1" applyFill="1" applyBorder="1" applyAlignment="1">
      <alignment horizontal="center" vertical="center"/>
    </xf>
    <xf numFmtId="0" fontId="4" fillId="42" borderId="2" xfId="45" applyFont="1" applyFill="1" applyBorder="1" applyAlignment="1">
      <alignment horizontal="center" vertical="center"/>
    </xf>
    <xf numFmtId="49" fontId="4" fillId="42" borderId="2" xfId="45" applyNumberFormat="1" applyFont="1" applyFill="1" applyBorder="1" applyAlignment="1">
      <alignment horizontal="center" vertical="center"/>
    </xf>
    <xf numFmtId="1" fontId="26" fillId="44" borderId="2" xfId="0" applyNumberFormat="1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0" fontId="28" fillId="0" borderId="2" xfId="0" applyFont="1" applyFill="1" applyBorder="1"/>
    <xf numFmtId="0" fontId="0" fillId="0" borderId="2" xfId="0" applyBorder="1"/>
    <xf numFmtId="0" fontId="0" fillId="0" borderId="0" xfId="0" applyFill="1" applyBorder="1" applyAlignment="1">
      <alignment horizontal="center"/>
    </xf>
    <xf numFmtId="0" fontId="44" fillId="0" borderId="0" xfId="0" applyFont="1" applyFill="1" applyBorder="1" applyAlignment="1">
      <alignment horizontal="left" vertical="center" wrapText="1"/>
    </xf>
    <xf numFmtId="0" fontId="44" fillId="0" borderId="2" xfId="0" applyFont="1" applyFill="1" applyBorder="1" applyAlignment="1">
      <alignment horizontal="left" vertical="center" wrapText="1"/>
    </xf>
    <xf numFmtId="0" fontId="0" fillId="0" borderId="46" xfId="0" applyBorder="1"/>
    <xf numFmtId="0" fontId="2" fillId="0" borderId="0" xfId="43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0" fontId="40" fillId="0" borderId="27" xfId="0" applyFont="1" applyFill="1" applyBorder="1" applyAlignment="1">
      <alignment horizontal="center" vertical="center" wrapText="1"/>
    </xf>
    <xf numFmtId="49" fontId="4" fillId="0" borderId="38" xfId="0" applyNumberFormat="1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/>
    </xf>
    <xf numFmtId="49" fontId="1" fillId="0" borderId="1" xfId="43" applyNumberFormat="1" applyFont="1" applyBorder="1" applyAlignment="1">
      <alignment horizontal="center" vertical="center"/>
    </xf>
    <xf numFmtId="0" fontId="0" fillId="0" borderId="2" xfId="0" applyBorder="1"/>
    <xf numFmtId="0" fontId="28" fillId="0" borderId="0" xfId="0" applyFont="1" applyBorder="1"/>
    <xf numFmtId="0" fontId="0" fillId="0" borderId="12" xfId="0" applyBorder="1"/>
    <xf numFmtId="49" fontId="23" fillId="0" borderId="12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0" fillId="0" borderId="2" xfId="0" applyBorder="1"/>
    <xf numFmtId="49" fontId="0" fillId="0" borderId="27" xfId="0" applyNumberFormat="1" applyFill="1" applyBorder="1" applyAlignment="1">
      <alignment horizontal="center" vertical="center"/>
    </xf>
    <xf numFmtId="49" fontId="0" fillId="0" borderId="38" xfId="0" applyNumberFormat="1" applyFill="1" applyBorder="1" applyAlignment="1">
      <alignment horizontal="center" vertical="center"/>
    </xf>
    <xf numFmtId="0" fontId="26" fillId="0" borderId="38" xfId="0" applyFont="1" applyFill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54" fillId="0" borderId="2" xfId="0" applyFont="1" applyBorder="1" applyAlignment="1">
      <alignment horizontal="left" vertical="center"/>
    </xf>
    <xf numFmtId="0" fontId="0" fillId="0" borderId="36" xfId="0" applyBorder="1"/>
    <xf numFmtId="49" fontId="0" fillId="0" borderId="45" xfId="0" applyNumberFormat="1" applyBorder="1" applyAlignment="1">
      <alignment horizontal="center" vertical="center"/>
    </xf>
    <xf numFmtId="49" fontId="23" fillId="0" borderId="45" xfId="0" applyNumberFormat="1" applyFont="1" applyBorder="1" applyAlignment="1">
      <alignment horizontal="center" vertical="center"/>
    </xf>
    <xf numFmtId="0" fontId="24" fillId="0" borderId="45" xfId="0" applyFont="1" applyBorder="1" applyAlignment="1">
      <alignment horizontal="left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24" fillId="0" borderId="45" xfId="0" applyFont="1" applyBorder="1" applyAlignment="1">
      <alignment horizontal="left" vertical="center" wrapText="1"/>
    </xf>
    <xf numFmtId="49" fontId="0" fillId="0" borderId="50" xfId="0" applyNumberFormat="1" applyBorder="1" applyAlignment="1">
      <alignment horizontal="center" vertical="center"/>
    </xf>
    <xf numFmtId="49" fontId="23" fillId="0" borderId="50" xfId="0" applyNumberFormat="1" applyFont="1" applyBorder="1" applyAlignment="1">
      <alignment horizontal="center" vertical="center"/>
    </xf>
    <xf numFmtId="0" fontId="24" fillId="0" borderId="50" xfId="0" applyFont="1" applyBorder="1" applyAlignment="1">
      <alignment horizontal="left" vertical="center"/>
    </xf>
    <xf numFmtId="0" fontId="4" fillId="0" borderId="50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center" vertical="center"/>
    </xf>
    <xf numFmtId="0" fontId="24" fillId="0" borderId="50" xfId="0" applyFont="1" applyBorder="1" applyAlignment="1">
      <alignment horizontal="left" vertical="center" wrapText="1"/>
    </xf>
    <xf numFmtId="0" fontId="0" fillId="0" borderId="47" xfId="0" applyBorder="1"/>
    <xf numFmtId="0" fontId="55" fillId="0" borderId="50" xfId="0" applyFont="1" applyBorder="1" applyAlignment="1">
      <alignment horizontal="center" vertical="center"/>
    </xf>
    <xf numFmtId="0" fontId="55" fillId="47" borderId="27" xfId="0" applyFont="1" applyFill="1" applyBorder="1" applyAlignment="1">
      <alignment horizontal="center" vertical="center"/>
    </xf>
    <xf numFmtId="49" fontId="23" fillId="0" borderId="32" xfId="0" applyNumberFormat="1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0" fontId="4" fillId="0" borderId="32" xfId="0" applyFont="1" applyBorder="1" applyAlignment="1">
      <alignment horizontal="center" vertical="center"/>
    </xf>
    <xf numFmtId="0" fontId="25" fillId="0" borderId="32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 wrapText="1"/>
    </xf>
    <xf numFmtId="0" fontId="0" fillId="0" borderId="32" xfId="0" applyBorder="1"/>
    <xf numFmtId="49" fontId="23" fillId="0" borderId="36" xfId="0" applyNumberFormat="1" applyFont="1" applyBorder="1" applyAlignment="1">
      <alignment horizontal="center" vertical="center"/>
    </xf>
    <xf numFmtId="0" fontId="24" fillId="0" borderId="36" xfId="0" applyFont="1" applyBorder="1" applyAlignment="1">
      <alignment horizontal="left" vertical="center"/>
    </xf>
    <xf numFmtId="0" fontId="4" fillId="0" borderId="36" xfId="0" applyFont="1" applyBorder="1" applyAlignment="1">
      <alignment horizontal="center" vertical="center"/>
    </xf>
    <xf numFmtId="0" fontId="4" fillId="47" borderId="50" xfId="0" applyFont="1" applyFill="1" applyBorder="1" applyAlignment="1">
      <alignment horizontal="center" vertical="center"/>
    </xf>
    <xf numFmtId="0" fontId="25" fillId="0" borderId="36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center" vertical="center"/>
    </xf>
    <xf numFmtId="0" fontId="24" fillId="0" borderId="36" xfId="0" applyFont="1" applyBorder="1" applyAlignment="1">
      <alignment horizontal="left" vertical="center" wrapText="1"/>
    </xf>
    <xf numFmtId="0" fontId="56" fillId="0" borderId="36" xfId="0" applyFont="1" applyBorder="1" applyAlignment="1">
      <alignment horizontal="center" vertical="center"/>
    </xf>
    <xf numFmtId="0" fontId="56" fillId="0" borderId="32" xfId="0" applyFont="1" applyBorder="1" applyAlignment="1">
      <alignment horizontal="center" vertical="center"/>
    </xf>
    <xf numFmtId="0" fontId="4" fillId="47" borderId="30" xfId="0" applyFont="1" applyFill="1" applyBorder="1" applyAlignment="1">
      <alignment horizontal="center" vertical="center" wrapText="1"/>
    </xf>
    <xf numFmtId="0" fontId="24" fillId="47" borderId="32" xfId="0" applyFont="1" applyFill="1" applyBorder="1" applyAlignment="1">
      <alignment horizontal="left" vertical="center"/>
    </xf>
    <xf numFmtId="0" fontId="4" fillId="47" borderId="32" xfId="0" applyFont="1" applyFill="1" applyBorder="1" applyAlignment="1">
      <alignment horizontal="center" vertical="center"/>
    </xf>
    <xf numFmtId="0" fontId="4" fillId="47" borderId="32" xfId="0" applyFont="1" applyFill="1" applyBorder="1" applyAlignment="1">
      <alignment horizontal="center" vertical="center" wrapText="1"/>
    </xf>
    <xf numFmtId="0" fontId="25" fillId="47" borderId="32" xfId="0" applyFont="1" applyFill="1" applyBorder="1" applyAlignment="1">
      <alignment horizontal="left" vertical="center" wrapText="1"/>
    </xf>
    <xf numFmtId="0" fontId="5" fillId="47" borderId="32" xfId="0" applyFont="1" applyFill="1" applyBorder="1" applyAlignment="1">
      <alignment horizontal="center" vertical="center"/>
    </xf>
    <xf numFmtId="0" fontId="24" fillId="47" borderId="36" xfId="0" applyFont="1" applyFill="1" applyBorder="1" applyAlignment="1">
      <alignment horizontal="left" vertical="center"/>
    </xf>
    <xf numFmtId="0" fontId="4" fillId="47" borderId="36" xfId="0" applyFont="1" applyFill="1" applyBorder="1" applyAlignment="1">
      <alignment horizontal="center" vertical="center"/>
    </xf>
    <xf numFmtId="0" fontId="4" fillId="47" borderId="36" xfId="0" applyFont="1" applyFill="1" applyBorder="1" applyAlignment="1">
      <alignment horizontal="center" vertical="center" wrapText="1"/>
    </xf>
    <xf numFmtId="0" fontId="25" fillId="47" borderId="36" xfId="0" applyFont="1" applyFill="1" applyBorder="1" applyAlignment="1">
      <alignment horizontal="left" vertical="center" wrapText="1"/>
    </xf>
    <xf numFmtId="0" fontId="5" fillId="47" borderId="36" xfId="0" applyFont="1" applyFill="1" applyBorder="1" applyAlignment="1">
      <alignment horizontal="center" vertical="center"/>
    </xf>
    <xf numFmtId="0" fontId="56" fillId="47" borderId="36" xfId="0" applyFont="1" applyFill="1" applyBorder="1" applyAlignment="1">
      <alignment horizontal="center" vertical="center"/>
    </xf>
    <xf numFmtId="0" fontId="56" fillId="47" borderId="32" xfId="0" applyFont="1" applyFill="1" applyBorder="1" applyAlignment="1">
      <alignment horizontal="center" vertical="center"/>
    </xf>
    <xf numFmtId="49" fontId="23" fillId="0" borderId="35" xfId="0" applyNumberFormat="1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49" fontId="0" fillId="54" borderId="1" xfId="0" applyNumberFormat="1" applyFill="1" applyBorder="1" applyAlignment="1">
      <alignment horizontal="center" vertical="center"/>
    </xf>
    <xf numFmtId="0" fontId="0" fillId="41" borderId="0" xfId="0" applyFill="1"/>
    <xf numFmtId="49" fontId="4" fillId="41" borderId="2" xfId="45" applyNumberFormat="1" applyFont="1" applyFill="1" applyBorder="1" applyAlignment="1">
      <alignment horizontal="center" vertical="center"/>
    </xf>
    <xf numFmtId="49" fontId="4" fillId="43" borderId="2" xfId="45" applyNumberFormat="1" applyFont="1" applyFill="1" applyBorder="1" applyAlignment="1">
      <alignment horizontal="center" vertical="center"/>
    </xf>
    <xf numFmtId="49" fontId="0" fillId="43" borderId="1" xfId="0" applyNumberFormat="1" applyFill="1" applyBorder="1" applyAlignment="1">
      <alignment horizontal="center" vertical="center"/>
    </xf>
    <xf numFmtId="49" fontId="0" fillId="43" borderId="24" xfId="0" applyNumberFormat="1" applyFill="1" applyBorder="1" applyAlignment="1">
      <alignment horizontal="center" vertical="center"/>
    </xf>
    <xf numFmtId="49" fontId="0" fillId="43" borderId="38" xfId="0" applyNumberFormat="1" applyFill="1" applyBorder="1" applyAlignment="1">
      <alignment horizontal="center" vertical="center"/>
    </xf>
    <xf numFmtId="49" fontId="0" fillId="43" borderId="27" xfId="0" applyNumberFormat="1" applyFill="1" applyBorder="1" applyAlignment="1">
      <alignment horizontal="center" vertical="center"/>
    </xf>
    <xf numFmtId="0" fontId="4" fillId="41" borderId="1" xfId="0" applyFont="1" applyFill="1" applyBorder="1" applyAlignment="1">
      <alignment horizontal="center" vertical="center" wrapText="1"/>
    </xf>
    <xf numFmtId="0" fontId="24" fillId="41" borderId="1" xfId="0" applyFont="1" applyFill="1" applyBorder="1" applyAlignment="1">
      <alignment horizontal="left" vertical="center" wrapText="1"/>
    </xf>
    <xf numFmtId="0" fontId="24" fillId="41" borderId="2" xfId="0" applyFont="1" applyFill="1" applyBorder="1" applyAlignment="1">
      <alignment horizontal="left" vertical="center"/>
    </xf>
    <xf numFmtId="0" fontId="24" fillId="41" borderId="2" xfId="0" applyFont="1" applyFill="1" applyBorder="1" applyAlignment="1">
      <alignment horizontal="left" vertical="center" wrapText="1"/>
    </xf>
    <xf numFmtId="0" fontId="4" fillId="41" borderId="2" xfId="0" applyFont="1" applyFill="1" applyBorder="1" applyAlignment="1">
      <alignment horizontal="center" vertical="center"/>
    </xf>
    <xf numFmtId="0" fontId="5" fillId="41" borderId="1" xfId="0" applyFont="1" applyFill="1" applyBorder="1" applyAlignment="1">
      <alignment horizontal="center" vertical="center"/>
    </xf>
    <xf numFmtId="0" fontId="5" fillId="41" borderId="2" xfId="0" applyFont="1" applyFill="1" applyBorder="1" applyAlignment="1">
      <alignment horizontal="center" vertical="center"/>
    </xf>
    <xf numFmtId="0" fontId="4" fillId="41" borderId="27" xfId="0" applyFont="1" applyFill="1" applyBorder="1" applyAlignment="1">
      <alignment horizontal="center" vertical="center" wrapText="1"/>
    </xf>
    <xf numFmtId="0" fontId="4" fillId="41" borderId="26" xfId="0" applyFont="1" applyFill="1" applyBorder="1" applyAlignment="1">
      <alignment horizontal="center" vertical="center" wrapText="1"/>
    </xf>
    <xf numFmtId="0" fontId="24" fillId="41" borderId="1" xfId="0" applyFont="1" applyFill="1" applyBorder="1" applyAlignment="1">
      <alignment horizontal="left" vertical="center"/>
    </xf>
    <xf numFmtId="0" fontId="4" fillId="41" borderId="2" xfId="0" applyFont="1" applyFill="1" applyBorder="1" applyAlignment="1">
      <alignment vertical="center"/>
    </xf>
    <xf numFmtId="0" fontId="57" fillId="0" borderId="0" xfId="0" applyFont="1"/>
    <xf numFmtId="0" fontId="57" fillId="0" borderId="2" xfId="0" applyFont="1" applyFill="1" applyBorder="1"/>
    <xf numFmtId="0" fontId="57" fillId="0" borderId="0" xfId="0" applyFont="1" applyFill="1"/>
    <xf numFmtId="0" fontId="58" fillId="0" borderId="2" xfId="0" applyFont="1" applyFill="1" applyBorder="1"/>
    <xf numFmtId="0" fontId="58" fillId="0" borderId="0" xfId="0" applyFont="1" applyFill="1"/>
    <xf numFmtId="0" fontId="59" fillId="55" borderId="0" xfId="0" applyFont="1" applyFill="1"/>
    <xf numFmtId="0" fontId="57" fillId="0" borderId="0" xfId="0" applyFont="1" applyFill="1" applyBorder="1"/>
    <xf numFmtId="0" fontId="59" fillId="56" borderId="0" xfId="0" applyFont="1" applyFill="1"/>
    <xf numFmtId="0" fontId="60" fillId="56" borderId="0" xfId="0" applyFont="1" applyFill="1"/>
    <xf numFmtId="0" fontId="59" fillId="57" borderId="0" xfId="0" applyFont="1" applyFill="1"/>
    <xf numFmtId="0" fontId="61" fillId="40" borderId="0" xfId="0" applyFont="1" applyFill="1"/>
    <xf numFmtId="0" fontId="59" fillId="41" borderId="0" xfId="0" applyFont="1" applyFill="1"/>
    <xf numFmtId="49" fontId="0" fillId="41" borderId="27" xfId="0" applyNumberFormat="1" applyFill="1" applyBorder="1" applyAlignment="1">
      <alignment horizontal="center" vertical="center"/>
    </xf>
    <xf numFmtId="49" fontId="0" fillId="41" borderId="1" xfId="0" applyNumberFormat="1" applyFill="1" applyBorder="1" applyAlignment="1">
      <alignment horizontal="center" vertical="center"/>
    </xf>
    <xf numFmtId="49" fontId="0" fillId="41" borderId="38" xfId="0" applyNumberFormat="1" applyFill="1" applyBorder="1" applyAlignment="1">
      <alignment horizontal="center" vertical="center"/>
    </xf>
    <xf numFmtId="49" fontId="4" fillId="41" borderId="1" xfId="0" applyNumberFormat="1" applyFont="1" applyFill="1" applyBorder="1" applyAlignment="1">
      <alignment horizontal="center" vertical="center"/>
    </xf>
    <xf numFmtId="0" fontId="4" fillId="0" borderId="21" xfId="0" applyFont="1" applyBorder="1" applyAlignment="1">
      <alignment horizontal="left" vertical="center" wrapText="1"/>
    </xf>
    <xf numFmtId="0" fontId="28" fillId="0" borderId="12" xfId="0" applyFont="1" applyBorder="1"/>
    <xf numFmtId="0" fontId="28" fillId="0" borderId="14" xfId="0" applyFont="1" applyBorder="1"/>
    <xf numFmtId="0" fontId="27" fillId="0" borderId="2" xfId="0" applyFont="1" applyBorder="1" applyAlignment="1">
      <alignment horizontal="center"/>
    </xf>
    <xf numFmtId="0" fontId="28" fillId="0" borderId="12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8" fillId="0" borderId="12" xfId="0" applyFont="1" applyFill="1" applyBorder="1"/>
    <xf numFmtId="0" fontId="28" fillId="0" borderId="14" xfId="0" applyFont="1" applyFill="1" applyBorder="1"/>
    <xf numFmtId="0" fontId="0" fillId="0" borderId="2" xfId="0" applyBorder="1"/>
    <xf numFmtId="0" fontId="48" fillId="0" borderId="12" xfId="0" applyFont="1" applyBorder="1" applyAlignment="1">
      <alignment horizontal="center"/>
    </xf>
    <xf numFmtId="0" fontId="48" fillId="0" borderId="13" xfId="0" applyFont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27" fillId="0" borderId="2" xfId="43" applyFont="1" applyBorder="1" applyAlignment="1">
      <alignment horizontal="center"/>
    </xf>
    <xf numFmtId="0" fontId="4" fillId="0" borderId="0" xfId="43" applyFont="1" applyAlignment="1">
      <alignment horizontal="left" vertical="center" wrapText="1"/>
    </xf>
    <xf numFmtId="0" fontId="27" fillId="0" borderId="12" xfId="43" applyFont="1" applyBorder="1" applyAlignment="1">
      <alignment horizontal="center"/>
    </xf>
    <xf numFmtId="0" fontId="27" fillId="0" borderId="13" xfId="43" applyFont="1" applyBorder="1" applyAlignment="1">
      <alignment horizontal="center"/>
    </xf>
    <xf numFmtId="0" fontId="27" fillId="0" borderId="14" xfId="43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28" fillId="0" borderId="12" xfId="43" applyFont="1" applyBorder="1" applyAlignment="1">
      <alignment horizontal="left"/>
    </xf>
    <xf numFmtId="0" fontId="28" fillId="0" borderId="14" xfId="43" applyFont="1" applyBorder="1" applyAlignment="1">
      <alignment horizontal="left"/>
    </xf>
    <xf numFmtId="0" fontId="4" fillId="0" borderId="21" xfId="43" applyFont="1" applyBorder="1" applyAlignment="1">
      <alignment horizontal="left" vertical="center" wrapText="1"/>
    </xf>
  </cellXfs>
  <cellStyles count="47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Normalny 2" xfId="43"/>
    <cellStyle name="Normalny 2 2" xfId="45"/>
    <cellStyle name="Obliczenia" xfId="11" builtinId="22" customBuiltin="1"/>
    <cellStyle name="Procentowy" xfId="42" builtinId="5"/>
    <cellStyle name="Procentowy 2" xfId="44"/>
    <cellStyle name="Procentowy 2 2" xfId="46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875"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rgb="FFCC9900"/>
        </patternFill>
      </fill>
    </dxf>
    <dxf>
      <fill>
        <patternFill>
          <bgColor theme="6" tint="0.59996337778862885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  <color rgb="FFCC9900"/>
      <color rgb="FFCC33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EFC3-4ED2-9A93-048BF190B8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FC3-4ED2-9A93-048BF190B87A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EFC3-4ED2-9A93-048BF190B87A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EFC3-4ED2-9A93-048BF190B87A}"/>
              </c:ext>
            </c:extLst>
          </c:dPt>
          <c:dLbls>
            <c:dLbl>
              <c:idx val="0"/>
              <c:layout>
                <c:manualLayout>
                  <c:x val="7.66902859093644E-2"/>
                  <c:y val="2.89845763028212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3-4ED2-9A93-048BF190B87A}"/>
                </c:ext>
              </c:extLst>
            </c:dLbl>
            <c:dLbl>
              <c:idx val="2"/>
              <c:layout>
                <c:manualLayout>
                  <c:x val="1.5104709652313029E-2"/>
                  <c:y val="3.083891047565489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3-4ED2-9A93-048BF190B87A}"/>
                </c:ext>
              </c:extLst>
            </c:dLbl>
            <c:dLbl>
              <c:idx val="3"/>
              <c:layout>
                <c:manualLayout>
                  <c:x val="-1.8991668501248692E-2"/>
                  <c:y val="-1.61563409744829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3-4ED2-9A93-048BF190B8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'Kocięba-Antonin tartak'!$K$80:$K$83</c:f>
              <c:strCache>
                <c:ptCount val="4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</c:strCache>
            </c:strRef>
          </c:cat>
          <c:val>
            <c:numRef>
              <c:f>'Kocięba-Antonin tartak'!$L$80:$L$83</c:f>
              <c:numCache>
                <c:formatCode>0.0%</c:formatCode>
                <c:ptCount val="4"/>
                <c:pt idx="0">
                  <c:v>2.7027027027027029E-2</c:v>
                </c:pt>
                <c:pt idx="1">
                  <c:v>0.89189189189189189</c:v>
                </c:pt>
                <c:pt idx="2">
                  <c:v>8.1081081081081086E-2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3-4ED2-9A93-048BF190B87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16DF-4C06-A730-41D01064295B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6DF-4C06-A730-41D01064295B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16DF-4C06-A730-41D01064295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'Zapadły zamek'!$K$71:$K$73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'Zapadły zamek'!$L$71:$L$73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DF-4C06-A730-41D0106429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685A-43AB-A28B-C41DD9833008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5A-43AB-A28B-C41DD9833008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685A-43AB-A28B-C41DD983300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'Odolanów - Antonin'!$G$274:$G$276</c:f>
              <c:strCache>
                <c:ptCount val="3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</c:strCache>
            </c:strRef>
          </c:cat>
          <c:val>
            <c:numRef>
              <c:f>'Odolanów - Antonin'!$H$274:$H$276</c:f>
              <c:numCache>
                <c:formatCode>0.0%</c:formatCode>
                <c:ptCount val="3"/>
                <c:pt idx="0">
                  <c:v>0.60377358490566035</c:v>
                </c:pt>
                <c:pt idx="1">
                  <c:v>0.39622641509433965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5A-43AB-A28B-C41DD98330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9B7D-4DF4-9662-017697C86771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B7D-4DF4-9662-017697C8677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9B7D-4DF4-9662-017697C8677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'Odolanów - Antonin'!$G$268:$G$270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'Odolanów - Antonin'!$H$268:$H$270</c:f>
              <c:numCache>
                <c:formatCode>0.0%</c:formatCode>
                <c:ptCount val="3"/>
                <c:pt idx="0">
                  <c:v>0.39622641509433959</c:v>
                </c:pt>
                <c:pt idx="1">
                  <c:v>0.10849056603773584</c:v>
                </c:pt>
                <c:pt idx="2">
                  <c:v>0.49528301886792447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7D-4DF4-9662-017697C867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2AE-47D7-820C-F167210FF978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AE-47D7-820C-F167210FF978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72AE-47D7-820C-F167210FF978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72AE-47D7-820C-F167210FF978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AE-47D7-820C-F167210FF97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'Skoroszów - Cieszków'!$K$953:$K$957</c:f>
              <c:strCache>
                <c:ptCount val="5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</c:strCache>
            </c:strRef>
          </c:cat>
          <c:val>
            <c:numRef>
              <c:f>'Skoroszów - Cieszków'!$L$953:$L$957</c:f>
              <c:numCache>
                <c:formatCode>0.0%</c:formatCode>
                <c:ptCount val="5"/>
                <c:pt idx="0">
                  <c:v>0.3581599123767798</c:v>
                </c:pt>
                <c:pt idx="1">
                  <c:v>0.58817086527929896</c:v>
                </c:pt>
                <c:pt idx="2">
                  <c:v>1.2048192771084338E-2</c:v>
                </c:pt>
                <c:pt idx="3">
                  <c:v>2.9572836801752465E-2</c:v>
                </c:pt>
                <c:pt idx="4">
                  <c:v>1.2048192771084338E-2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AE-47D7-820C-F167210FF9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9003-43E0-8445-BCD85C2A4011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003-43E0-8445-BCD85C2A401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9003-43E0-8445-BCD85C2A401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'Skoroszów - Cieszków'!$K$947:$K$949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'Skoroszów - Cieszków'!$L$947:$L$949</c:f>
              <c:numCache>
                <c:formatCode>0.0%</c:formatCode>
                <c:ptCount val="3"/>
                <c:pt idx="0">
                  <c:v>0.25082146768893759</c:v>
                </c:pt>
                <c:pt idx="1">
                  <c:v>0.24096385542168672</c:v>
                </c:pt>
                <c:pt idx="2">
                  <c:v>0.50821467688937572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03-43E0-8445-BCD85C2A40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5F6C-4888-8C94-A46CA0ACCAD8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F6C-4888-8C94-A46CA0ACCAD8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5F6C-4888-8C94-A46CA0ACCAD8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5F6C-4888-8C94-A46CA0ACCAD8}"/>
              </c:ext>
            </c:extLst>
          </c:dPt>
          <c:dPt>
            <c:idx val="4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9-5F6C-4888-8C94-A46CA0ACCAD8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5F6C-4888-8C94-A46CA0ACCAD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Żmigrodu'!$K$483:$K$488</c:f>
              <c:strCache>
                <c:ptCount val="6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  <c:pt idx="5">
                  <c:v>kładka</c:v>
                </c:pt>
              </c:strCache>
            </c:strRef>
          </c:cat>
          <c:val>
            <c:numRef>
              <c:f>'wokół Żmigrodu'!$L$483:$L$488</c:f>
              <c:numCache>
                <c:formatCode>0.0%</c:formatCode>
                <c:ptCount val="6"/>
                <c:pt idx="0">
                  <c:v>0.5904977375565611</c:v>
                </c:pt>
                <c:pt idx="1">
                  <c:v>0.38235294117647056</c:v>
                </c:pt>
                <c:pt idx="2">
                  <c:v>0</c:v>
                </c:pt>
                <c:pt idx="3">
                  <c:v>2.7149321266968326E-2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6C-4888-8C94-A46CA0ACCA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4DFA-44F5-8D0B-95040D38FF2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4DFA-44F5-8D0B-95040D38FF2D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4DFA-44F5-8D0B-95040D38FF2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Żmigrodu'!$K$477:$K$479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'wokół Żmigrodu'!$L$477:$L$479</c:f>
              <c:numCache>
                <c:formatCode>0.0%</c:formatCode>
                <c:ptCount val="3"/>
                <c:pt idx="0">
                  <c:v>0.42081447963800905</c:v>
                </c:pt>
                <c:pt idx="1">
                  <c:v>0.20361990950226244</c:v>
                </c:pt>
                <c:pt idx="2">
                  <c:v>0.3755656108597285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FA-44F5-8D0B-95040D38FF2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0-61F8-424C-A1C0-1A4E819AD7B6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8-424C-A1C0-1A4E819AD7B6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2-61F8-424C-A1C0-1A4E819AD7B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Smardów - Chynowa'!$G$138:$G$140</c:f>
              <c:strCache>
                <c:ptCount val="3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</c:strCache>
            </c:strRef>
          </c:cat>
          <c:val>
            <c:numRef>
              <c:f>' Smardów - Chynowa'!$H$138:$H$140</c:f>
              <c:numCache>
                <c:formatCode>0.0%</c:formatCode>
                <c:ptCount val="3"/>
                <c:pt idx="0">
                  <c:v>0.88157894736842102</c:v>
                </c:pt>
                <c:pt idx="1">
                  <c:v>0.11842105263157894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8-424C-A1C0-1A4E819AD7B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0-A34C-4557-A00A-299E73B2954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4C-4557-A00A-299E73B2954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A34C-4557-A00A-299E73B2954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Smardów - Chynowa'!$G$132:$G$134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 Smardów - Chynowa'!$H$132:$H$134</c:f>
              <c:numCache>
                <c:formatCode>0.0%</c:formatCode>
                <c:ptCount val="3"/>
                <c:pt idx="0">
                  <c:v>0.46052631578947367</c:v>
                </c:pt>
                <c:pt idx="1">
                  <c:v>0.47368421052631576</c:v>
                </c:pt>
                <c:pt idx="2">
                  <c:v>6.5789473684210523E-2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4C-4557-A00A-299E73B2954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30DA-441C-AACC-C7BC06FD91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DA-441C-AACC-C7BC06FD9134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30DA-441C-AACC-C7BC06FD9134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30DA-441C-AACC-C7BC06FD9134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DA-441C-AACC-C7BC06FD913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'wokół Twardogóry'!$K$352:$K$356</c:f>
              <c:strCache>
                <c:ptCount val="5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</c:strCache>
            </c:strRef>
          </c:cat>
          <c:val>
            <c:numRef>
              <c:f>'wokół Twardogóry'!$L$352:$L$356</c:f>
              <c:numCache>
                <c:formatCode>0.0%</c:formatCode>
                <c:ptCount val="5"/>
                <c:pt idx="0">
                  <c:v>0.4096774193548387</c:v>
                </c:pt>
                <c:pt idx="1">
                  <c:v>0.56129032258064515</c:v>
                </c:pt>
                <c:pt idx="2">
                  <c:v>0</c:v>
                </c:pt>
                <c:pt idx="3">
                  <c:v>2.903225806451613E-2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A-441C-AACC-C7BC06FD913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8393-462B-8857-C605DC406E72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393-462B-8857-C605DC406E72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8393-462B-8857-C605DC406E72}"/>
              </c:ext>
            </c:extLst>
          </c:dPt>
          <c:dLbls>
            <c:dLbl>
              <c:idx val="1"/>
              <c:layout>
                <c:manualLayout>
                  <c:x val="0.10187229996715257"/>
                  <c:y val="6.23372551158130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3-462B-8857-C605DC406E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'Kocięba-Antonin tartak'!$K$74:$K$76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'Kocięba-Antonin tartak'!$L$74:$L$76</c:f>
              <c:numCache>
                <c:formatCode>0.0%</c:formatCode>
                <c:ptCount val="3"/>
                <c:pt idx="0">
                  <c:v>2.4999999999999998E-2</c:v>
                </c:pt>
                <c:pt idx="1">
                  <c:v>0</c:v>
                </c:pt>
                <c:pt idx="2">
                  <c:v>0.97500000000000009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93-462B-8857-C605DC406E7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5576-4EE0-9C75-F8C581F9BD01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76-4EE0-9C75-F8C581F9BD0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5576-4EE0-9C75-F8C581F9BD0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'wokół Twardogóry'!$K$346:$K$348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'wokół Twardogóry'!$L$346:$L$348</c:f>
              <c:numCache>
                <c:formatCode>0.0%</c:formatCode>
                <c:ptCount val="3"/>
                <c:pt idx="0">
                  <c:v>0.28387096774193549</c:v>
                </c:pt>
                <c:pt idx="1">
                  <c:v>0.1032258064516129</c:v>
                </c:pt>
                <c:pt idx="2">
                  <c:v>0.61290322580645162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76-4EE0-9C75-F8C581F9BD0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4181312695195E-2"/>
          <c:y val="0.30663724785968821"/>
          <c:w val="0.57001962644466131"/>
          <c:h val="0.58730296145683925"/>
        </c:manualLayout>
      </c:layout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8260-4368-83EA-08D31830C4A4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260-4368-83EA-08D31830C4A4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8260-4368-83EA-08D31830C4A4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8260-4368-83EA-08D31830C4A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'wokół Milicza'!$K$501:$K$504</c:f>
              <c:strCache>
                <c:ptCount val="4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</c:strCache>
            </c:strRef>
          </c:cat>
          <c:val>
            <c:numRef>
              <c:f>'wokół Milicza'!$L$501:$L$504</c:f>
              <c:numCache>
                <c:formatCode>0.0%</c:formatCode>
                <c:ptCount val="4"/>
                <c:pt idx="0">
                  <c:v>0.46103896103896103</c:v>
                </c:pt>
                <c:pt idx="1">
                  <c:v>0.40692640692640697</c:v>
                </c:pt>
                <c:pt idx="2">
                  <c:v>1.298701298701299E-2</c:v>
                </c:pt>
                <c:pt idx="3">
                  <c:v>0.11904761904761907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60-4368-83EA-08D31830C4A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52BA-4A90-8CBC-10623C54CDA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2BA-4A90-8CBC-10623C54CDA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52BA-4A90-8CBC-10623C54CDA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'wokół Milicza'!$K$495:$K$497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'wokół Milicza'!$L$495:$L$497</c:f>
              <c:numCache>
                <c:formatCode>0.0%</c:formatCode>
                <c:ptCount val="3"/>
                <c:pt idx="0">
                  <c:v>0.22510822510822509</c:v>
                </c:pt>
                <c:pt idx="1">
                  <c:v>0.23809523809523808</c:v>
                </c:pt>
                <c:pt idx="2">
                  <c:v>0.53679653679653683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BA-4A90-8CBC-10623C54CDA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4181312695195E-2"/>
          <c:y val="0.30663724785968821"/>
          <c:w val="0.57001962644466131"/>
          <c:h val="0.5873029614568392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C73-4FCD-B02B-AE8989C3DCAF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73-4FCD-B02B-AE8989C3DC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'Odolanów-Kuroch'!$K$174:$K$176</c:f>
              <c:strCache>
                <c:ptCount val="3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</c:strCache>
            </c:strRef>
          </c:cat>
          <c:val>
            <c:numRef>
              <c:f>'Odolanów-Kuroch'!$L$174:$L$176</c:f>
              <c:numCache>
                <c:formatCode>0.0%</c:formatCode>
                <c:ptCount val="3"/>
                <c:pt idx="0">
                  <c:v>0.41860465116279072</c:v>
                </c:pt>
                <c:pt idx="1">
                  <c:v>0.58139534883720934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73-4FCD-B02B-AE8989C3DC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AF0-4545-9A7F-7F70571108C3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AF0-4545-9A7F-7F70571108C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EAF0-4545-9A7F-7F70571108C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'Odolanów-Kuroch'!$K$168:$K$170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'Odolanów-Kuroch'!$L$168:$L$170</c:f>
              <c:numCache>
                <c:formatCode>0.0%</c:formatCode>
                <c:ptCount val="3"/>
                <c:pt idx="0">
                  <c:v>0.37209302325581395</c:v>
                </c:pt>
                <c:pt idx="1">
                  <c:v>0.21705426356589147</c:v>
                </c:pt>
                <c:pt idx="2">
                  <c:v>0.41085271317829458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F0-4545-9A7F-7F70571108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0-28CD-4C05-9A35-7CD03F5494B2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8CD-4C05-9A35-7CD03F5494B2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2-28CD-4C05-9A35-7CD03F5494B2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6-FE04-4161-A8B0-333A1DAE318C}"/>
              </c:ext>
            </c:extLst>
          </c:dPt>
          <c:dPt>
            <c:idx val="4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7-FE04-4161-A8B0-333A1DAE318C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8-FE04-4161-A8B0-333A1DAE31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Antonina'!$K$246:$K$251</c:f>
              <c:strCache>
                <c:ptCount val="6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  <c:pt idx="5">
                  <c:v>kładka</c:v>
                </c:pt>
              </c:strCache>
            </c:strRef>
          </c:cat>
          <c:val>
            <c:numRef>
              <c:f>'wokół Antonina'!$L$246:$L$251</c:f>
              <c:numCache>
                <c:formatCode>0.0%</c:formatCode>
                <c:ptCount val="6"/>
                <c:pt idx="0">
                  <c:v>0.26237623762376239</c:v>
                </c:pt>
                <c:pt idx="1">
                  <c:v>0.67326732673267331</c:v>
                </c:pt>
                <c:pt idx="2">
                  <c:v>0</c:v>
                </c:pt>
                <c:pt idx="3">
                  <c:v>4.4554455445544552E-2</c:v>
                </c:pt>
                <c:pt idx="4">
                  <c:v>1.4851485148514851E-2</c:v>
                </c:pt>
                <c:pt idx="5">
                  <c:v>4.9504950495049506E-3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CD-4C05-9A35-7CD03F5494B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0-A2DE-4F55-B166-E34DB3F5DB70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A2DE-4F55-B166-E34DB3F5DB7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A2DE-4F55-B166-E34DB3F5DB7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Antonina'!$K$240:$K$242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'wokół Antonina'!$L$240:$L$242</c:f>
              <c:numCache>
                <c:formatCode>0.0%</c:formatCode>
                <c:ptCount val="3"/>
                <c:pt idx="0">
                  <c:v>3.9603960396039604E-2</c:v>
                </c:pt>
                <c:pt idx="1">
                  <c:v>0</c:v>
                </c:pt>
                <c:pt idx="2">
                  <c:v>0.96039603960396036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DE-4F55-B166-E34DB3F5DB7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0A3A-4C8E-B3D7-940A76699068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A3A-4C8E-B3D7-940A76699068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0A3A-4C8E-B3D7-940A76699068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0A3A-4C8E-B3D7-940A76699068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A3A-4C8E-B3D7-940A766990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Krośnic'!$K$205:$K$209</c:f>
              <c:strCache>
                <c:ptCount val="5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</c:strCache>
            </c:strRef>
          </c:cat>
          <c:val>
            <c:numRef>
              <c:f>'wokół Krośnic'!$L$205:$L$209</c:f>
              <c:numCache>
                <c:formatCode>0.0%</c:formatCode>
                <c:ptCount val="5"/>
                <c:pt idx="0">
                  <c:v>0.48795180722891562</c:v>
                </c:pt>
                <c:pt idx="1">
                  <c:v>0.5</c:v>
                </c:pt>
                <c:pt idx="2">
                  <c:v>0</c:v>
                </c:pt>
                <c:pt idx="3">
                  <c:v>1.2048192771084338E-2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3A-4C8E-B3D7-940A7669906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E134-4360-8CEC-170698FFBA0E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E134-4360-8CEC-170698FFBA0E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E134-4360-8CEC-170698FFBA0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'wokół Krośnic'!$K$199:$K$201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'wokół Krośnic'!$L$199:$L$201</c:f>
              <c:numCache>
                <c:formatCode>0.0%</c:formatCode>
                <c:ptCount val="3"/>
                <c:pt idx="0">
                  <c:v>0.31325301204819278</c:v>
                </c:pt>
                <c:pt idx="1">
                  <c:v>0.3493975903614458</c:v>
                </c:pt>
                <c:pt idx="2">
                  <c:v>0.33734939759036142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34-4360-8CEC-170698FFBA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F6DA-4BD5-BCDB-66C6D7E03194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6DA-4BD5-BCDB-66C6D7E03194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F6DA-4BD5-BCDB-66C6D7E03194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F6DA-4BD5-BCDB-66C6D7E03194}"/>
              </c:ext>
            </c:extLst>
          </c:dPt>
          <c:dPt>
            <c:idx val="4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6DA-4BD5-BCDB-66C6D7E0319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archeologiczny!$K$2138:$K$2142</c:f>
              <c:strCache>
                <c:ptCount val="5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</c:strCache>
            </c:strRef>
          </c:cat>
          <c:val>
            <c:numRef>
              <c:f>archeologiczny!$L$2138:$L$2142</c:f>
              <c:numCache>
                <c:formatCode>0.0%</c:formatCode>
                <c:ptCount val="5"/>
                <c:pt idx="0">
                  <c:v>0.435921867555979</c:v>
                </c:pt>
                <c:pt idx="1">
                  <c:v>0.4978561219628394</c:v>
                </c:pt>
                <c:pt idx="2">
                  <c:v>0</c:v>
                </c:pt>
                <c:pt idx="3">
                  <c:v>5.6217246307765596E-2</c:v>
                </c:pt>
                <c:pt idx="4">
                  <c:v>1.0004764173415911E-2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DA-4BD5-BCDB-66C6D7E0319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0-7EA1-40E8-9C7D-50DC415265B0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EA1-40E8-9C7D-50DC415265B0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2-7EA1-40E8-9C7D-50DC415265B0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6-6EA0-4EDF-94F9-B3968D1A2B3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'Dębnica-Przygodzice'!$G$132:$G$135</c:f>
              <c:strCache>
                <c:ptCount val="4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</c:strCache>
            </c:strRef>
          </c:cat>
          <c:val>
            <c:numRef>
              <c:f>'Dębnica-Przygodzice'!$H$132:$H$135</c:f>
              <c:numCache>
                <c:formatCode>0.0%</c:formatCode>
                <c:ptCount val="4"/>
                <c:pt idx="0">
                  <c:v>0.53846153846153844</c:v>
                </c:pt>
                <c:pt idx="1">
                  <c:v>0.43956043956043955</c:v>
                </c:pt>
                <c:pt idx="2">
                  <c:v>0</c:v>
                </c:pt>
                <c:pt idx="3">
                  <c:v>2.1978021978021983E-2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1-40E8-9C7D-50DC415265B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6B0C-4164-B44C-737DDB0C4F56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6B0C-4164-B44C-737DDB0C4F56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B0C-4164-B44C-737DDB0C4F5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archeologiczny!$K$2132:$K$2134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archeologiczny!$L$2132:$L$2134</c:f>
              <c:numCache>
                <c:formatCode>0.0%</c:formatCode>
                <c:ptCount val="3"/>
                <c:pt idx="0">
                  <c:v>0.26250595521676989</c:v>
                </c:pt>
                <c:pt idx="1">
                  <c:v>0.27441638875655072</c:v>
                </c:pt>
                <c:pt idx="2">
                  <c:v>0.46307765602667939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0C-4164-B44C-737DDB0C4F5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4181312695195E-2"/>
          <c:y val="0.30663724785968821"/>
          <c:w val="0.57001962644466131"/>
          <c:h val="0.5873029614568392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B5E-4832-A870-8073FA3FA133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5E-4832-A870-8073FA3FA133}"/>
              </c:ext>
            </c:extLst>
          </c:dPt>
          <c:dPt>
            <c:idx val="2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5-CB5E-4832-A870-8073FA3FA13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'Antonin-Janków Przygodzki'!$L$478:$L$480</c:f>
              <c:strCache>
                <c:ptCount val="3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</c:strCache>
            </c:strRef>
          </c:cat>
          <c:val>
            <c:numRef>
              <c:f>'Antonin-Janków Przygodzki'!$M$478:$M$480</c:f>
              <c:numCache>
                <c:formatCode>0.0%</c:formatCode>
                <c:ptCount val="3"/>
                <c:pt idx="0">
                  <c:v>0.50000000000000011</c:v>
                </c:pt>
                <c:pt idx="1">
                  <c:v>0.40410958904109595</c:v>
                </c:pt>
                <c:pt idx="2">
                  <c:v>9.5890410958904104E-2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5E-4832-A870-8073FA3FA1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D5E0-474C-8602-AB4C10023C48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5E0-474C-8602-AB4C10023C48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5E0-474C-8602-AB4C10023C4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'Antonin-Janków Przygodzki'!$L$472:$L$474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'Antonin-Janków Przygodzki'!$M$472:$M$474</c:f>
              <c:numCache>
                <c:formatCode>0.0%</c:formatCode>
                <c:ptCount val="3"/>
                <c:pt idx="0">
                  <c:v>0.29452054794520549</c:v>
                </c:pt>
                <c:pt idx="1">
                  <c:v>0.17808219178082191</c:v>
                </c:pt>
                <c:pt idx="2">
                  <c:v>0.5273972602739726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E0-474C-8602-AB4C10023C4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41FF-4514-A06B-78899014CEC7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1FF-4514-A06B-78899014CEC7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41FF-4514-A06B-78899014CEC7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98AB-427C-B5F8-DA42C50F1352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</c:spPr>
            <c:extLst>
              <c:ext xmlns:c16="http://schemas.microsoft.com/office/drawing/2014/chart" uri="{C3380CC4-5D6E-409C-BE32-E72D297353CC}">
                <c16:uniqueId val="{00000006-98AB-427C-B5F8-DA42C50F135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Zamkowy (Żmigród-Milicz)'!$K$1183:$K$1187</c:f>
              <c:strCache>
                <c:ptCount val="5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  <c:pt idx="4">
                  <c:v>przełaj</c:v>
                </c:pt>
              </c:strCache>
            </c:strRef>
          </c:cat>
          <c:val>
            <c:numRef>
              <c:f>' Zamkowy (Żmigród-Milicz)'!$L$1183:$L$1187</c:f>
              <c:numCache>
                <c:formatCode>0.0%</c:formatCode>
                <c:ptCount val="5"/>
                <c:pt idx="0">
                  <c:v>0.52797202797202802</c:v>
                </c:pt>
                <c:pt idx="1">
                  <c:v>0.42307692307692307</c:v>
                </c:pt>
                <c:pt idx="2">
                  <c:v>8.7412587412587419E-3</c:v>
                </c:pt>
                <c:pt idx="3">
                  <c:v>3.2342657342657344E-2</c:v>
                </c:pt>
                <c:pt idx="4">
                  <c:v>7.8671328671328679E-3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FF-4514-A06B-78899014CEC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2EB1-4FC5-AC2E-5183C2CC768F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B1-4FC5-AC2E-5183C2CC768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2EB1-4FC5-AC2E-5183C2CC768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Zamkowy (Żmigród-Milicz)'!$K$1177:$K$1179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 Zamkowy (Żmigród-Milicz)'!$L$1177:$L$1179</c:f>
              <c:numCache>
                <c:formatCode>0.0%</c:formatCode>
                <c:ptCount val="3"/>
                <c:pt idx="0">
                  <c:v>0.32517482517482516</c:v>
                </c:pt>
                <c:pt idx="1">
                  <c:v>0.25699300699300698</c:v>
                </c:pt>
                <c:pt idx="2">
                  <c:v>0.41783216783216781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B1-4FC5-AC2E-5183C2CC768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0-586E-4F34-A5F3-1BEAD3E0685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86E-4F34-A5F3-1BEAD3E0685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586E-4F34-A5F3-1BEAD3E0685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'Dębnica-Przygodzice'!$G$126:$G$128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'Dębnica-Przygodzice'!$H$126:$H$128</c:f>
              <c:numCache>
                <c:formatCode>0.0%</c:formatCode>
                <c:ptCount val="3"/>
                <c:pt idx="0">
                  <c:v>0.31868131868131866</c:v>
                </c:pt>
                <c:pt idx="1">
                  <c:v>0.42857142857142849</c:v>
                </c:pt>
                <c:pt idx="2">
                  <c:v>0.25274725274725274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6E-4F34-A5F3-1BEAD3E0685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0-31CA-4465-9E3F-3FC436F853C3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1CA-4465-9E3F-3FC436F853C3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2-31CA-4465-9E3F-3FC436F853C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'Niesułowice - Ruda Milicka'!$G$136:$G$138</c:f>
              <c:strCache>
                <c:ptCount val="3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</c:strCache>
            </c:strRef>
          </c:cat>
          <c:val>
            <c:numRef>
              <c:f>'Niesułowice - Ruda Milicka'!$H$136:$H$138</c:f>
              <c:numCache>
                <c:formatCode>0.0%</c:formatCode>
                <c:ptCount val="3"/>
                <c:pt idx="0">
                  <c:v>0.75675675675675669</c:v>
                </c:pt>
                <c:pt idx="1">
                  <c:v>0.24324324324324326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CA-4465-9E3F-3FC436F853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Krajobraz szlaku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0-517C-44C4-BED3-691EE8E2E48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17C-44C4-BED3-691EE8E2E48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517C-44C4-BED3-691EE8E2E4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'Niesułowice - Ruda Milicka'!$G$130:$G$132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'Niesułowice - Ruda Milicka'!$H$130:$H$132</c:f>
              <c:numCache>
                <c:formatCode>0.0%</c:formatCode>
                <c:ptCount val="3"/>
                <c:pt idx="0">
                  <c:v>0.44594594594594594</c:v>
                </c:pt>
                <c:pt idx="1">
                  <c:v>0.14864864864864866</c:v>
                </c:pt>
                <c:pt idx="2">
                  <c:v>0.40540540540540543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7C-44C4-BED3-691EE8E2E48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8887-44F1-AA9A-73BA6AFE49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87-44F1-AA9A-73BA6AFE4930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8887-44F1-AA9A-73BA6AFE4930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6-348C-4B31-9F67-529B48F30F3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'Milicz - Cieszków'!$G$327:$G$330</c:f>
              <c:strCache>
                <c:ptCount val="4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</c:strCache>
            </c:strRef>
          </c:cat>
          <c:val>
            <c:numRef>
              <c:f>'Milicz - Cieszków'!$H$327:$H$330</c:f>
              <c:numCache>
                <c:formatCode>0.0%</c:formatCode>
                <c:ptCount val="4"/>
                <c:pt idx="0">
                  <c:v>0.5864661654135338</c:v>
                </c:pt>
                <c:pt idx="1">
                  <c:v>0.40601503759398494</c:v>
                </c:pt>
                <c:pt idx="2">
                  <c:v>0</c:v>
                </c:pt>
                <c:pt idx="3">
                  <c:v>7.5187969924812026E-3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87-44F1-AA9A-73BA6AFE493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Krajobraz szlaku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9900"/>
              </a:solidFill>
            </c:spPr>
            <c:extLst>
              <c:ext xmlns:c16="http://schemas.microsoft.com/office/drawing/2014/chart" uri="{C3380CC4-5D6E-409C-BE32-E72D297353CC}">
                <c16:uniqueId val="{00000001-28EC-4025-A84C-E308273984E6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8EC-4025-A84C-E308273984E6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28EC-4025-A84C-E308273984E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'Milicz - Cieszków'!$G$321:$G$323</c:f>
              <c:strCache>
                <c:ptCount val="3"/>
                <c:pt idx="0">
                  <c:v>zabudowa</c:v>
                </c:pt>
                <c:pt idx="1">
                  <c:v>otwarty</c:v>
                </c:pt>
                <c:pt idx="2">
                  <c:v>las</c:v>
                </c:pt>
              </c:strCache>
            </c:strRef>
          </c:cat>
          <c:val>
            <c:numRef>
              <c:f>'Milicz - Cieszków'!$H$321:$H$323</c:f>
              <c:numCache>
                <c:formatCode>0.0%</c:formatCode>
                <c:ptCount val="3"/>
                <c:pt idx="0">
                  <c:v>0.53383458646616544</c:v>
                </c:pt>
                <c:pt idx="1">
                  <c:v>0.15789473684210525</c:v>
                </c:pt>
                <c:pt idx="2">
                  <c:v>0.30827067669172931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EC-4025-A84C-E308273984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4AA9-4983-A3AC-D9F4A8726941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AA9-4983-A3AC-D9F4A8726941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4AA9-4983-A3AC-D9F4A872694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4AA9-4983-A3AC-D9F4A872694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'Zapadły zamek'!$K$77:$K$80</c:f>
              <c:strCache>
                <c:ptCount val="4"/>
                <c:pt idx="0">
                  <c:v>utwardzona</c:v>
                </c:pt>
                <c:pt idx="1">
                  <c:v>gruntowa</c:v>
                </c:pt>
                <c:pt idx="2">
                  <c:v>piaszczysta</c:v>
                </c:pt>
                <c:pt idx="3">
                  <c:v>ścieżka</c:v>
                </c:pt>
              </c:strCache>
            </c:strRef>
          </c:cat>
          <c:val>
            <c:numRef>
              <c:f>'Zapadły zamek'!$L$77:$L$80</c:f>
              <c:numCache>
                <c:formatCode>0.0%</c:formatCode>
                <c:ptCount val="4"/>
                <c:pt idx="0">
                  <c:v>0</c:v>
                </c:pt>
                <c:pt idx="1">
                  <c:v>0.81081081081081086</c:v>
                </c:pt>
                <c:pt idx="2">
                  <c:v>0</c:v>
                </c:pt>
                <c:pt idx="3">
                  <c:v>0.1891891891891892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A9-4983-A3AC-D9F4A872694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93689</xdr:colOff>
      <xdr:row>81</xdr:row>
      <xdr:rowOff>152436</xdr:rowOff>
    </xdr:from>
    <xdr:to>
      <xdr:col>5</xdr:col>
      <xdr:colOff>84126</xdr:colOff>
      <xdr:row>99</xdr:row>
      <xdr:rowOff>178593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A72ABAF3-3CF7-49D6-A0D8-ADC0D9EAC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57</xdr:row>
      <xdr:rowOff>11906</xdr:rowOff>
    </xdr:from>
    <xdr:to>
      <xdr:col>5</xdr:col>
      <xdr:colOff>71438</xdr:colOff>
      <xdr:row>79</xdr:row>
      <xdr:rowOff>47624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766DED08-1C75-4C00-AF86-437EB56F3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254326</xdr:colOff>
      <xdr:row>82</xdr:row>
      <xdr:rowOff>75147</xdr:rowOff>
    </xdr:from>
    <xdr:ext cx="2111540" cy="342786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DCEFF480-A6C8-463F-A9F5-E90615AF1733}"/>
            </a:ext>
          </a:extLst>
        </xdr:cNvPr>
        <xdr:cNvSpPr txBox="1"/>
      </xdr:nvSpPr>
      <xdr:spPr>
        <a:xfrm>
          <a:off x="1111576" y="13581597"/>
          <a:ext cx="211154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NAWIERZCHNIA DRÓG</a:t>
          </a:r>
          <a:endParaRPr lang="pl-PL" sz="1100" b="1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93689</xdr:colOff>
      <xdr:row>78</xdr:row>
      <xdr:rowOff>152436</xdr:rowOff>
    </xdr:from>
    <xdr:to>
      <xdr:col>5</xdr:col>
      <xdr:colOff>84126</xdr:colOff>
      <xdr:row>96</xdr:row>
      <xdr:rowOff>178593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F76294-106B-4511-B0E7-85063E959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54</xdr:row>
      <xdr:rowOff>11906</xdr:rowOff>
    </xdr:from>
    <xdr:to>
      <xdr:col>5</xdr:col>
      <xdr:colOff>71438</xdr:colOff>
      <xdr:row>76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1071259A-4CCC-4D73-982E-2BE888DF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254326</xdr:colOff>
      <xdr:row>79</xdr:row>
      <xdr:rowOff>75147</xdr:rowOff>
    </xdr:from>
    <xdr:ext cx="2111540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6F2BBF7B-0D3D-49A2-B23B-E00319A12535}"/>
            </a:ext>
          </a:extLst>
        </xdr:cNvPr>
        <xdr:cNvSpPr txBox="1"/>
      </xdr:nvSpPr>
      <xdr:spPr>
        <a:xfrm>
          <a:off x="1111576" y="14372172"/>
          <a:ext cx="211154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NAWIERZCHNIA DRÓG</a:t>
          </a:r>
          <a:endParaRPr lang="pl-PL" sz="1100" b="1"/>
        </a:p>
      </xdr:txBody>
    </xdr:sp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0.16832</cdr:x>
      <cdr:y>0.01201</cdr:y>
    </cdr:from>
    <cdr:to>
      <cdr:x>0.80528</cdr:x>
      <cdr:y>0.11111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07220" y="47625"/>
          <a:ext cx="2297906" cy="3929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KRAJOBRAZ</a:t>
          </a:r>
          <a:r>
            <a:rPr lang="pl-PL" sz="1600" b="1" baseline="0"/>
            <a:t> SZLAKU</a:t>
          </a:r>
          <a:endParaRPr lang="pl-PL" sz="1600" b="1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246</xdr:row>
      <xdr:rowOff>11904</xdr:rowOff>
    </xdr:from>
    <xdr:to>
      <xdr:col>16</xdr:col>
      <xdr:colOff>130970</xdr:colOff>
      <xdr:row>263</xdr:row>
      <xdr:rowOff>178593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8D7B1AD6-4A4B-4FEC-8311-841C1D68E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230</xdr:row>
      <xdr:rowOff>11906</xdr:rowOff>
    </xdr:from>
    <xdr:to>
      <xdr:col>5</xdr:col>
      <xdr:colOff>71438</xdr:colOff>
      <xdr:row>252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175AB91-7F53-4E06-B0CF-28BA00BB8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13</xdr:col>
      <xdr:colOff>35719</xdr:colOff>
      <xdr:row>246</xdr:row>
      <xdr:rowOff>59532</xdr:rowOff>
    </xdr:from>
    <xdr:ext cx="2111540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6803753-9E8A-4CB9-8958-66385C1B80B3}"/>
            </a:ext>
          </a:extLst>
        </xdr:cNvPr>
        <xdr:cNvSpPr txBox="1"/>
      </xdr:nvSpPr>
      <xdr:spPr>
        <a:xfrm>
          <a:off x="10494169" y="12994482"/>
          <a:ext cx="211154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NAWIERZCHNIA DRÓG</a:t>
          </a:r>
          <a:endParaRPr lang="pl-PL" sz="1100" b="1"/>
        </a:p>
      </xdr:txBody>
    </xdr:sp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0.16832</cdr:x>
      <cdr:y>0.01201</cdr:y>
    </cdr:from>
    <cdr:to>
      <cdr:x>0.80528</cdr:x>
      <cdr:y>0.11111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07220" y="47625"/>
          <a:ext cx="2297906" cy="3929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KRAJOBRAZ</a:t>
          </a:r>
          <a:r>
            <a:rPr lang="pl-PL" sz="1600" b="1" baseline="0"/>
            <a:t> SZLAKU</a:t>
          </a:r>
          <a:endParaRPr lang="pl-PL" sz="1600" b="1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297656</xdr:colOff>
      <xdr:row>952</xdr:row>
      <xdr:rowOff>178591</xdr:rowOff>
    </xdr:from>
    <xdr:to>
      <xdr:col>5</xdr:col>
      <xdr:colOff>95250</xdr:colOff>
      <xdr:row>970</xdr:row>
      <xdr:rowOff>166686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AF691D2A-0A0B-4AD9-97D3-8349E4DB5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930</xdr:row>
      <xdr:rowOff>11906</xdr:rowOff>
    </xdr:from>
    <xdr:to>
      <xdr:col>5</xdr:col>
      <xdr:colOff>107156</xdr:colOff>
      <xdr:row>952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9B04E6B-A3DF-44E6-80FF-4B5B23B7A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426321</xdr:colOff>
      <xdr:row>931</xdr:row>
      <xdr:rowOff>74893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C0B9574D-F813-493B-95AE-3B518D66D5C5}"/>
            </a:ext>
          </a:extLst>
        </xdr:cNvPr>
        <xdr:cNvSpPr txBox="1"/>
      </xdr:nvSpPr>
      <xdr:spPr>
        <a:xfrm>
          <a:off x="731121" y="168562618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297656</xdr:colOff>
      <xdr:row>482</xdr:row>
      <xdr:rowOff>178591</xdr:rowOff>
    </xdr:from>
    <xdr:to>
      <xdr:col>5</xdr:col>
      <xdr:colOff>95250</xdr:colOff>
      <xdr:row>500</xdr:row>
      <xdr:rowOff>166686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8AFDAEBD-39B3-4A8C-B345-21A9856F5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460</xdr:row>
      <xdr:rowOff>11906</xdr:rowOff>
    </xdr:from>
    <xdr:to>
      <xdr:col>5</xdr:col>
      <xdr:colOff>107156</xdr:colOff>
      <xdr:row>482</xdr:row>
      <xdr:rowOff>47624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4C2493A-BC5D-42D9-A3F4-06457D532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460</xdr:row>
      <xdr:rowOff>59531</xdr:rowOff>
    </xdr:from>
    <xdr:ext cx="1895134" cy="342786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BD1DBB8B-79A9-487A-BEBF-2E3E8F184868}"/>
            </a:ext>
          </a:extLst>
        </xdr:cNvPr>
        <xdr:cNvSpPr txBox="1"/>
      </xdr:nvSpPr>
      <xdr:spPr>
        <a:xfrm>
          <a:off x="976313" y="47465456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111</xdr:row>
      <xdr:rowOff>11904</xdr:rowOff>
    </xdr:from>
    <xdr:to>
      <xdr:col>16</xdr:col>
      <xdr:colOff>130970</xdr:colOff>
      <xdr:row>128</xdr:row>
      <xdr:rowOff>178593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95</xdr:row>
      <xdr:rowOff>11906</xdr:rowOff>
    </xdr:from>
    <xdr:to>
      <xdr:col>5</xdr:col>
      <xdr:colOff>71438</xdr:colOff>
      <xdr:row>117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95</xdr:row>
      <xdr:rowOff>59531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76313" y="15525750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0.16832</cdr:x>
      <cdr:y>0.01201</cdr:y>
    </cdr:from>
    <cdr:to>
      <cdr:x>0.80528</cdr:x>
      <cdr:y>0.11111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07220" y="47625"/>
          <a:ext cx="2297906" cy="3929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KRAJOBRAZ</a:t>
          </a:r>
          <a:r>
            <a:rPr lang="pl-PL" sz="1600" b="1" baseline="0"/>
            <a:t> SZLAKU</a:t>
          </a:r>
          <a:endParaRPr lang="pl-PL" sz="1600" b="1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154781</xdr:colOff>
      <xdr:row>329</xdr:row>
      <xdr:rowOff>83344</xdr:rowOff>
    </xdr:from>
    <xdr:ext cx="1895134" cy="342786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97F0665-2DEB-4684-A507-E09131927492}"/>
            </a:ext>
          </a:extLst>
        </xdr:cNvPr>
        <xdr:cNvSpPr txBox="1"/>
      </xdr:nvSpPr>
      <xdr:spPr>
        <a:xfrm>
          <a:off x="1012031" y="59624119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  <xdr:twoCellAnchor>
    <xdr:from>
      <xdr:col>0</xdr:col>
      <xdr:colOff>297656</xdr:colOff>
      <xdr:row>351</xdr:row>
      <xdr:rowOff>178591</xdr:rowOff>
    </xdr:from>
    <xdr:to>
      <xdr:col>5</xdr:col>
      <xdr:colOff>95250</xdr:colOff>
      <xdr:row>369</xdr:row>
      <xdr:rowOff>166686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FB0C9775-EFD5-4663-9D96-8D4A0427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329</xdr:row>
      <xdr:rowOff>11906</xdr:rowOff>
    </xdr:from>
    <xdr:to>
      <xdr:col>5</xdr:col>
      <xdr:colOff>107156</xdr:colOff>
      <xdr:row>351</xdr:row>
      <xdr:rowOff>47624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5E82913A-574A-4DDD-86FD-71E755C25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329</xdr:row>
      <xdr:rowOff>59531</xdr:rowOff>
    </xdr:from>
    <xdr:ext cx="1895134" cy="342786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F76B679E-92A0-4191-9C90-CD1AF84FB04C}"/>
            </a:ext>
          </a:extLst>
        </xdr:cNvPr>
        <xdr:cNvSpPr txBox="1"/>
      </xdr:nvSpPr>
      <xdr:spPr>
        <a:xfrm>
          <a:off x="976313" y="59600306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97694</xdr:colOff>
      <xdr:row>502</xdr:row>
      <xdr:rowOff>109597</xdr:rowOff>
    </xdr:from>
    <xdr:to>
      <xdr:col>5</xdr:col>
      <xdr:colOff>82124</xdr:colOff>
      <xdr:row>520</xdr:row>
      <xdr:rowOff>154170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4525E17-5556-40B0-A783-D0009FE4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479</xdr:row>
      <xdr:rowOff>11906</xdr:rowOff>
    </xdr:from>
    <xdr:to>
      <xdr:col>5</xdr:col>
      <xdr:colOff>71438</xdr:colOff>
      <xdr:row>501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945AC885-D4AB-4184-8A07-5708C30BD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479</xdr:row>
      <xdr:rowOff>59531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AEE011B0-6F80-40E3-AC39-8A8CE51993F6}"/>
            </a:ext>
          </a:extLst>
        </xdr:cNvPr>
        <xdr:cNvSpPr txBox="1"/>
      </xdr:nvSpPr>
      <xdr:spPr>
        <a:xfrm>
          <a:off x="976313" y="86746556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116975</xdr:colOff>
      <xdr:row>174</xdr:row>
      <xdr:rowOff>128877</xdr:rowOff>
    </xdr:from>
    <xdr:to>
      <xdr:col>5</xdr:col>
      <xdr:colOff>97549</xdr:colOff>
      <xdr:row>193</xdr:row>
      <xdr:rowOff>11487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C0E2C6C-E984-4072-9C6C-3AAE35FC9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150</xdr:row>
      <xdr:rowOff>11906</xdr:rowOff>
    </xdr:from>
    <xdr:to>
      <xdr:col>5</xdr:col>
      <xdr:colOff>71438</xdr:colOff>
      <xdr:row>172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F0E07EF-42EA-451A-9680-BB110BE07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150</xdr:row>
      <xdr:rowOff>59531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E7D53FF1-90DC-4008-8843-F5B7A59ABE8D}"/>
            </a:ext>
          </a:extLst>
        </xdr:cNvPr>
        <xdr:cNvSpPr txBox="1"/>
      </xdr:nvSpPr>
      <xdr:spPr>
        <a:xfrm>
          <a:off x="976313" y="28634531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297656</xdr:colOff>
      <xdr:row>245</xdr:row>
      <xdr:rowOff>178591</xdr:rowOff>
    </xdr:from>
    <xdr:to>
      <xdr:col>5</xdr:col>
      <xdr:colOff>95250</xdr:colOff>
      <xdr:row>263</xdr:row>
      <xdr:rowOff>166686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223</xdr:row>
      <xdr:rowOff>11906</xdr:rowOff>
    </xdr:from>
    <xdr:to>
      <xdr:col>5</xdr:col>
      <xdr:colOff>107156</xdr:colOff>
      <xdr:row>245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223</xdr:row>
      <xdr:rowOff>59531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976313" y="20157281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154781</xdr:colOff>
      <xdr:row>182</xdr:row>
      <xdr:rowOff>83344</xdr:rowOff>
    </xdr:from>
    <xdr:ext cx="1895134" cy="342786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4F44181C-87AD-45EB-A910-D8CFB1E1283B}"/>
            </a:ext>
          </a:extLst>
        </xdr:cNvPr>
        <xdr:cNvSpPr txBox="1"/>
      </xdr:nvSpPr>
      <xdr:spPr>
        <a:xfrm>
          <a:off x="1012031" y="51680269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  <xdr:twoCellAnchor>
    <xdr:from>
      <xdr:col>0</xdr:col>
      <xdr:colOff>297656</xdr:colOff>
      <xdr:row>204</xdr:row>
      <xdr:rowOff>178591</xdr:rowOff>
    </xdr:from>
    <xdr:to>
      <xdr:col>5</xdr:col>
      <xdr:colOff>95250</xdr:colOff>
      <xdr:row>222</xdr:row>
      <xdr:rowOff>166686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D82D6241-F63B-4FCB-9AF4-B6FF22CAD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182</xdr:row>
      <xdr:rowOff>11906</xdr:rowOff>
    </xdr:from>
    <xdr:to>
      <xdr:col>5</xdr:col>
      <xdr:colOff>107156</xdr:colOff>
      <xdr:row>204</xdr:row>
      <xdr:rowOff>47624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E6308EC3-AF18-4812-93A4-BE3A772A7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182</xdr:row>
      <xdr:rowOff>59531</xdr:rowOff>
    </xdr:from>
    <xdr:ext cx="1895134" cy="342786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16F069FA-0CC2-402E-B37A-5E0B5231235D}"/>
            </a:ext>
          </a:extLst>
        </xdr:cNvPr>
        <xdr:cNvSpPr txBox="1"/>
      </xdr:nvSpPr>
      <xdr:spPr>
        <a:xfrm>
          <a:off x="976313" y="51656456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11908</xdr:colOff>
      <xdr:row>123</xdr:row>
      <xdr:rowOff>166686</xdr:rowOff>
    </xdr:from>
    <xdr:to>
      <xdr:col>16</xdr:col>
      <xdr:colOff>142877</xdr:colOff>
      <xdr:row>141</xdr:row>
      <xdr:rowOff>154781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83342</xdr:colOff>
      <xdr:row>108</xdr:row>
      <xdr:rowOff>35718</xdr:rowOff>
    </xdr:from>
    <xdr:to>
      <xdr:col>5</xdr:col>
      <xdr:colOff>142875</xdr:colOff>
      <xdr:row>130</xdr:row>
      <xdr:rowOff>71436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154781</xdr:colOff>
      <xdr:row>2115</xdr:row>
      <xdr:rowOff>83344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B8E9CE70-6560-42B7-A70C-1D7787673627}"/>
            </a:ext>
          </a:extLst>
        </xdr:cNvPr>
        <xdr:cNvSpPr txBox="1"/>
      </xdr:nvSpPr>
      <xdr:spPr>
        <a:xfrm>
          <a:off x="1012031" y="35792569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  <xdr:twoCellAnchor>
    <xdr:from>
      <xdr:col>0</xdr:col>
      <xdr:colOff>297656</xdr:colOff>
      <xdr:row>2137</xdr:row>
      <xdr:rowOff>178591</xdr:rowOff>
    </xdr:from>
    <xdr:to>
      <xdr:col>5</xdr:col>
      <xdr:colOff>95250</xdr:colOff>
      <xdr:row>2155</xdr:row>
      <xdr:rowOff>166686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6BFFD379-4C1B-40B5-B8D3-966C991AE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2115</xdr:row>
      <xdr:rowOff>11906</xdr:rowOff>
    </xdr:from>
    <xdr:to>
      <xdr:col>5</xdr:col>
      <xdr:colOff>107156</xdr:colOff>
      <xdr:row>2137</xdr:row>
      <xdr:rowOff>47624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12CF66D6-3288-4F58-B193-5B7CDEB07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2115</xdr:row>
      <xdr:rowOff>59531</xdr:rowOff>
    </xdr:from>
    <xdr:ext cx="1895134" cy="342786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5B9C7909-0F17-436F-A02D-D2CAC87C01EC}"/>
            </a:ext>
          </a:extLst>
        </xdr:cNvPr>
        <xdr:cNvSpPr txBox="1"/>
      </xdr:nvSpPr>
      <xdr:spPr>
        <a:xfrm>
          <a:off x="976313" y="35768756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230444</xdr:colOff>
      <xdr:row>478</xdr:row>
      <xdr:rowOff>104081</xdr:rowOff>
    </xdr:from>
    <xdr:to>
      <xdr:col>4</xdr:col>
      <xdr:colOff>515043</xdr:colOff>
      <xdr:row>496</xdr:row>
      <xdr:rowOff>132503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1BFDEA7-212A-45DA-BF52-B6876B44A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454</xdr:row>
      <xdr:rowOff>11906</xdr:rowOff>
    </xdr:from>
    <xdr:to>
      <xdr:col>5</xdr:col>
      <xdr:colOff>71438</xdr:colOff>
      <xdr:row>476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D59238AA-0E87-43AC-B93E-58F544C4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119063</xdr:colOff>
      <xdr:row>454</xdr:row>
      <xdr:rowOff>59531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EE09A592-3DC0-40C3-9DFD-EBB25EA0EFFD}"/>
            </a:ext>
          </a:extLst>
        </xdr:cNvPr>
        <xdr:cNvSpPr txBox="1"/>
      </xdr:nvSpPr>
      <xdr:spPr>
        <a:xfrm>
          <a:off x="976313" y="87499031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297656</xdr:colOff>
      <xdr:row>1182</xdr:row>
      <xdr:rowOff>178591</xdr:rowOff>
    </xdr:from>
    <xdr:to>
      <xdr:col>5</xdr:col>
      <xdr:colOff>95250</xdr:colOff>
      <xdr:row>1200</xdr:row>
      <xdr:rowOff>166686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474B17C6-F39D-4D41-BA5D-34E57B53E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1160</xdr:row>
      <xdr:rowOff>11906</xdr:rowOff>
    </xdr:from>
    <xdr:to>
      <xdr:col>5</xdr:col>
      <xdr:colOff>107156</xdr:colOff>
      <xdr:row>1182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82BEAA2-EFAC-405B-941C-4D942E1AC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426321</xdr:colOff>
      <xdr:row>1161</xdr:row>
      <xdr:rowOff>74893</xdr:rowOff>
    </xdr:from>
    <xdr:ext cx="1895134" cy="34278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98C1CE9-33A5-4D5C-B342-5E61581CF277}"/>
            </a:ext>
          </a:extLst>
        </xdr:cNvPr>
        <xdr:cNvSpPr txBox="1"/>
      </xdr:nvSpPr>
      <xdr:spPr>
        <a:xfrm>
          <a:off x="731121" y="210186868"/>
          <a:ext cx="189513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l-PL" sz="1600" b="1"/>
            <a:t>KRAJOBRAZ SZLAKU</a:t>
          </a:r>
          <a:endParaRPr lang="pl-PL" sz="1100" b="1"/>
        </a:p>
      </xdr:txBody>
    </xdr:sp>
    <xdr:clientData/>
  </xdr:one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0.19799</cdr:x>
      <cdr:y>0.00744</cdr:y>
    </cdr:from>
    <cdr:to>
      <cdr:x>0.80872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702467" y="23815"/>
          <a:ext cx="21669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0.18456</cdr:x>
      <cdr:y>0.01487</cdr:y>
    </cdr:from>
    <cdr:to>
      <cdr:x>0.78859</cdr:x>
      <cdr:y>0.14126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54843" y="47627"/>
          <a:ext cx="2143125" cy="404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NAWIERZCHNIA DRÓG</a:t>
          </a:r>
          <a:endParaRPr lang="pl-PL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0.18482</cdr:x>
      <cdr:y>0.01802</cdr:y>
    </cdr:from>
    <cdr:to>
      <cdr:x>0.73927</cdr:x>
      <cdr:y>0.13213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66751" y="71437"/>
          <a:ext cx="2000250" cy="45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600" b="1"/>
            <a:t>KRAJOBRAZ SZLAKU</a:t>
          </a:r>
          <a:endParaRPr lang="pl-PL" sz="11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107</xdr:row>
      <xdr:rowOff>11904</xdr:rowOff>
    </xdr:from>
    <xdr:to>
      <xdr:col>16</xdr:col>
      <xdr:colOff>130970</xdr:colOff>
      <xdr:row>124</xdr:row>
      <xdr:rowOff>178593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91</xdr:row>
      <xdr:rowOff>11906</xdr:rowOff>
    </xdr:from>
    <xdr:to>
      <xdr:col>5</xdr:col>
      <xdr:colOff>71438</xdr:colOff>
      <xdr:row>113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0.11433</cdr:x>
      <cdr:y>0.02847</cdr:y>
    </cdr:from>
    <cdr:to>
      <cdr:x>0.92065</cdr:x>
      <cdr:y>0.11828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02165" y="93930"/>
          <a:ext cx="2836334" cy="29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0.23167</cdr:x>
      <cdr:y>0.01885</cdr:y>
    </cdr:from>
    <cdr:to>
      <cdr:x>0.75216</cdr:x>
      <cdr:y>0.11187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14916" y="62179"/>
          <a:ext cx="1830916" cy="306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400" b="1"/>
            <a:t>NAWIERZCHNIA</a:t>
          </a:r>
          <a:r>
            <a:rPr lang="pl-PL" sz="1400" b="1" baseline="0"/>
            <a:t> DRÓG</a:t>
          </a:r>
          <a:endParaRPr lang="pl-PL" sz="14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299</xdr:row>
      <xdr:rowOff>11904</xdr:rowOff>
    </xdr:from>
    <xdr:to>
      <xdr:col>16</xdr:col>
      <xdr:colOff>130970</xdr:colOff>
      <xdr:row>316</xdr:row>
      <xdr:rowOff>178593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4A8E11D-D715-431A-84B3-5BDFA56E4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11905</xdr:colOff>
      <xdr:row>283</xdr:row>
      <xdr:rowOff>11906</xdr:rowOff>
    </xdr:from>
    <xdr:to>
      <xdr:col>5</xdr:col>
      <xdr:colOff>71438</xdr:colOff>
      <xdr:row>305</xdr:row>
      <xdr:rowOff>47624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6A96163A-3123-4686-A59D-485312C89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0.11433</cdr:x>
      <cdr:y>0.02847</cdr:y>
    </cdr:from>
    <cdr:to>
      <cdr:x>0.92065</cdr:x>
      <cdr:y>0.11828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02165" y="93930"/>
          <a:ext cx="2836334" cy="29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0.23167</cdr:x>
      <cdr:y>0.01885</cdr:y>
    </cdr:from>
    <cdr:to>
      <cdr:x>0.75216</cdr:x>
      <cdr:y>0.11187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14916" y="62179"/>
          <a:ext cx="1830916" cy="306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l-PL" sz="1400" b="1"/>
            <a:t>NAWIERZCHNIA</a:t>
          </a:r>
          <a:r>
            <a:rPr lang="pl-PL" sz="1400" b="1" baseline="0"/>
            <a:t> DRÓG</a:t>
          </a:r>
          <a:endParaRPr lang="pl-PL" sz="1400" b="1"/>
        </a:p>
      </cdr:txBody>
    </cdr:sp>
  </cdr:relSizeAnchor>
</c:userShape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X91"/>
  <sheetViews>
    <sheetView topLeftCell="A13" zoomScale="80" zoomScaleNormal="80" workbookViewId="0">
      <pane xSplit="1" ySplit="1" topLeftCell="B48" activePane="bottomRight" state="frozen"/>
      <selection activeCell="A13" sqref="A13"/>
      <selection pane="topRight" activeCell="B13" sqref="B13"/>
      <selection pane="bottomLeft" activeCell="A14" sqref="A14"/>
      <selection pane="bottomRight" activeCell="N67" sqref="N67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3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G8" s="12" t="s">
        <v>262</v>
      </c>
      <c r="I8" s="12" t="s">
        <v>53</v>
      </c>
    </row>
    <row r="9" spans="1:23" hidden="1">
      <c r="I9" s="12" t="s">
        <v>54</v>
      </c>
    </row>
    <row r="10" spans="1:23" hidden="1">
      <c r="I10" s="12" t="s">
        <v>261</v>
      </c>
    </row>
    <row r="11" spans="1:23" hidden="1">
      <c r="I11" s="12" t="s">
        <v>275</v>
      </c>
    </row>
    <row r="12" spans="1:23" hidden="1">
      <c r="I12" s="12" t="s">
        <v>277</v>
      </c>
    </row>
    <row r="13" spans="1:23" ht="31.5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ht="15.6">
      <c r="A14" s="3" t="s">
        <v>2</v>
      </c>
      <c r="B14" s="13" t="s">
        <v>522</v>
      </c>
      <c r="C14" s="13"/>
      <c r="D14" s="2"/>
      <c r="E14" s="4" t="s">
        <v>17</v>
      </c>
      <c r="F14" s="4" t="s">
        <v>14</v>
      </c>
      <c r="G14" s="1" t="s">
        <v>57</v>
      </c>
      <c r="H14" s="1" t="s">
        <v>29</v>
      </c>
      <c r="I14" s="1" t="s">
        <v>30</v>
      </c>
      <c r="J14" s="4">
        <v>4</v>
      </c>
      <c r="K14" s="4"/>
      <c r="L14" s="4"/>
      <c r="M14" s="4"/>
      <c r="N14" s="4"/>
      <c r="O14" s="4"/>
      <c r="P14" s="4" t="s">
        <v>286</v>
      </c>
      <c r="Q14" s="4" t="s">
        <v>290</v>
      </c>
      <c r="R14" s="19"/>
      <c r="S14" s="4"/>
      <c r="T14" s="5"/>
      <c r="U14" s="5"/>
      <c r="V14" s="14"/>
      <c r="W14" s="99" t="s">
        <v>737</v>
      </c>
    </row>
    <row r="15" spans="1:23" ht="15.6">
      <c r="A15" s="3" t="s">
        <v>3</v>
      </c>
      <c r="B15" s="13"/>
      <c r="C15" s="13"/>
      <c r="D15" s="2"/>
      <c r="E15" s="4" t="s">
        <v>18</v>
      </c>
      <c r="F15" s="4" t="s">
        <v>14</v>
      </c>
      <c r="G15" s="1" t="s">
        <v>19</v>
      </c>
      <c r="H15" s="1" t="s">
        <v>28</v>
      </c>
      <c r="I15" s="1" t="s">
        <v>24</v>
      </c>
      <c r="J15" s="4">
        <v>4</v>
      </c>
      <c r="K15" s="4"/>
      <c r="L15" s="4"/>
      <c r="M15" s="4"/>
      <c r="N15" s="4"/>
      <c r="O15" s="4"/>
      <c r="P15" s="4" t="s">
        <v>286</v>
      </c>
      <c r="Q15" s="4" t="s">
        <v>290</v>
      </c>
      <c r="R15" s="19"/>
      <c r="S15" s="4"/>
      <c r="T15" s="5"/>
      <c r="U15" s="5"/>
      <c r="V15" s="14"/>
      <c r="W15" s="15"/>
    </row>
    <row r="16" spans="1:23" ht="15.6">
      <c r="A16" s="3" t="s">
        <v>4</v>
      </c>
      <c r="B16" s="13"/>
      <c r="C16" s="13"/>
      <c r="D16" s="2"/>
      <c r="E16" s="4" t="s">
        <v>18</v>
      </c>
      <c r="F16" s="4" t="s">
        <v>15</v>
      </c>
      <c r="G16" s="1" t="s">
        <v>19</v>
      </c>
      <c r="H16" s="1" t="s">
        <v>28</v>
      </c>
      <c r="I16" s="1" t="s">
        <v>49</v>
      </c>
      <c r="J16" s="4">
        <v>4</v>
      </c>
      <c r="K16" s="4"/>
      <c r="L16" s="4"/>
      <c r="M16" s="4"/>
      <c r="N16" s="4"/>
      <c r="O16" s="4"/>
      <c r="P16" s="4" t="s">
        <v>286</v>
      </c>
      <c r="Q16" s="4" t="s">
        <v>290</v>
      </c>
      <c r="R16" s="19"/>
      <c r="S16" s="4"/>
      <c r="T16" s="5"/>
      <c r="U16" s="5"/>
      <c r="V16" s="14"/>
      <c r="W16" s="15"/>
    </row>
    <row r="17" spans="1:23" ht="15.6">
      <c r="A17" s="3" t="s">
        <v>5</v>
      </c>
      <c r="B17" s="13"/>
      <c r="C17" s="13"/>
      <c r="D17" s="2"/>
      <c r="E17" s="4" t="s">
        <v>18</v>
      </c>
      <c r="F17" s="4" t="s">
        <v>14</v>
      </c>
      <c r="G17" s="1" t="s">
        <v>19</v>
      </c>
      <c r="H17" s="1" t="s">
        <v>28</v>
      </c>
      <c r="I17" s="1" t="s">
        <v>24</v>
      </c>
      <c r="J17" s="4">
        <v>4</v>
      </c>
      <c r="K17" s="4"/>
      <c r="L17" s="4"/>
      <c r="M17" s="4"/>
      <c r="N17" s="4"/>
      <c r="O17" s="4"/>
      <c r="P17" s="4" t="s">
        <v>286</v>
      </c>
      <c r="Q17" s="4" t="s">
        <v>290</v>
      </c>
      <c r="R17" s="19"/>
      <c r="S17" s="4"/>
      <c r="T17" s="5"/>
      <c r="U17" s="5"/>
      <c r="V17" s="14"/>
      <c r="W17" s="15"/>
    </row>
    <row r="18" spans="1:23" ht="15.6">
      <c r="A18" s="3" t="s">
        <v>6</v>
      </c>
      <c r="B18" s="13"/>
      <c r="C18" s="13"/>
      <c r="D18" s="2"/>
      <c r="E18" s="4" t="s">
        <v>18</v>
      </c>
      <c r="F18" s="4" t="s">
        <v>15</v>
      </c>
      <c r="G18" s="1" t="s">
        <v>19</v>
      </c>
      <c r="H18" s="1" t="s">
        <v>28</v>
      </c>
      <c r="I18" s="1" t="s">
        <v>24</v>
      </c>
      <c r="J18" s="4">
        <v>4</v>
      </c>
      <c r="K18" s="4"/>
      <c r="L18" s="4"/>
      <c r="M18" s="4"/>
      <c r="N18" s="4"/>
      <c r="O18" s="4"/>
      <c r="P18" s="4" t="s">
        <v>286</v>
      </c>
      <c r="Q18" s="4" t="s">
        <v>290</v>
      </c>
      <c r="R18" s="19"/>
      <c r="S18" s="4"/>
      <c r="T18" s="5"/>
      <c r="U18" s="5"/>
      <c r="V18" s="14"/>
      <c r="W18" s="15"/>
    </row>
    <row r="19" spans="1:23" ht="15.6">
      <c r="A19" s="3" t="s">
        <v>7</v>
      </c>
      <c r="B19" s="13"/>
      <c r="C19" s="13"/>
      <c r="D19" s="2"/>
      <c r="E19" s="4" t="s">
        <v>17</v>
      </c>
      <c r="F19" s="4" t="s">
        <v>14</v>
      </c>
      <c r="G19" s="1" t="s">
        <v>19</v>
      </c>
      <c r="H19" s="1" t="s">
        <v>28</v>
      </c>
      <c r="I19" s="1" t="s">
        <v>24</v>
      </c>
      <c r="J19" s="4">
        <v>4</v>
      </c>
      <c r="K19" s="4"/>
      <c r="L19" s="4"/>
      <c r="M19" s="4"/>
      <c r="N19" s="4"/>
      <c r="O19" s="4"/>
      <c r="P19" s="4" t="s">
        <v>286</v>
      </c>
      <c r="Q19" s="4" t="s">
        <v>290</v>
      </c>
      <c r="R19" s="19"/>
      <c r="S19" s="4"/>
      <c r="T19" s="5"/>
      <c r="U19" s="5"/>
      <c r="V19" s="14"/>
      <c r="W19" s="15"/>
    </row>
    <row r="20" spans="1:23" ht="15.6">
      <c r="A20" s="3" t="s">
        <v>62</v>
      </c>
      <c r="B20" s="13"/>
      <c r="C20" s="13"/>
      <c r="D20" s="2"/>
      <c r="E20" s="4" t="s">
        <v>17</v>
      </c>
      <c r="F20" s="4" t="s">
        <v>14</v>
      </c>
      <c r="G20" s="1" t="s">
        <v>19</v>
      </c>
      <c r="H20" s="1" t="s">
        <v>28</v>
      </c>
      <c r="I20" s="1" t="s">
        <v>24</v>
      </c>
      <c r="J20" s="4">
        <v>4</v>
      </c>
      <c r="K20" s="4"/>
      <c r="L20" s="4"/>
      <c r="M20" s="4"/>
      <c r="N20" s="4"/>
      <c r="O20" s="4"/>
      <c r="P20" s="4" t="s">
        <v>286</v>
      </c>
      <c r="Q20" s="4" t="s">
        <v>290</v>
      </c>
      <c r="R20" s="19"/>
      <c r="S20" s="4"/>
      <c r="T20" s="5"/>
      <c r="U20" s="5"/>
      <c r="V20" s="14"/>
      <c r="W20" s="15"/>
    </row>
    <row r="21" spans="1:23" ht="15.6">
      <c r="A21" s="3" t="s">
        <v>63</v>
      </c>
      <c r="B21" s="13"/>
      <c r="C21" s="13"/>
      <c r="D21" s="2"/>
      <c r="E21" s="4" t="s">
        <v>17</v>
      </c>
      <c r="F21" s="4" t="s">
        <v>15</v>
      </c>
      <c r="G21" s="1" t="s">
        <v>19</v>
      </c>
      <c r="H21" s="1" t="s">
        <v>28</v>
      </c>
      <c r="I21" s="1" t="s">
        <v>24</v>
      </c>
      <c r="J21" s="4">
        <v>4</v>
      </c>
      <c r="K21" s="4"/>
      <c r="L21" s="4"/>
      <c r="M21" s="4"/>
      <c r="N21" s="4"/>
      <c r="O21" s="4"/>
      <c r="P21" s="4" t="s">
        <v>286</v>
      </c>
      <c r="Q21" s="4" t="s">
        <v>290</v>
      </c>
      <c r="R21" s="19"/>
      <c r="S21" s="4"/>
      <c r="T21" s="5"/>
      <c r="U21" s="5"/>
      <c r="V21" s="14"/>
      <c r="W21" s="15"/>
    </row>
    <row r="22" spans="1:23" ht="15.6">
      <c r="A22" s="3" t="s">
        <v>64</v>
      </c>
      <c r="B22" s="13"/>
      <c r="C22" s="13"/>
      <c r="D22" s="2"/>
      <c r="E22" s="4" t="s">
        <v>17</v>
      </c>
      <c r="F22" s="4" t="s">
        <v>14</v>
      </c>
      <c r="G22" s="1" t="s">
        <v>19</v>
      </c>
      <c r="H22" s="1" t="s">
        <v>28</v>
      </c>
      <c r="I22" s="1" t="s">
        <v>24</v>
      </c>
      <c r="J22" s="4">
        <v>4</v>
      </c>
      <c r="K22" s="4"/>
      <c r="L22" s="4"/>
      <c r="M22" s="4"/>
      <c r="N22" s="4"/>
      <c r="O22" s="4"/>
      <c r="P22" s="4" t="s">
        <v>286</v>
      </c>
      <c r="Q22" s="4" t="s">
        <v>290</v>
      </c>
      <c r="R22" s="19"/>
      <c r="S22" s="4"/>
      <c r="T22" s="5"/>
      <c r="U22" s="5"/>
      <c r="V22" s="14"/>
      <c r="W22" s="15"/>
    </row>
    <row r="23" spans="1:23" ht="15.6">
      <c r="A23" s="3" t="s">
        <v>65</v>
      </c>
      <c r="B23" s="13"/>
      <c r="C23" s="13"/>
      <c r="D23" s="2"/>
      <c r="E23" s="4" t="s">
        <v>17</v>
      </c>
      <c r="F23" s="4" t="s">
        <v>15</v>
      </c>
      <c r="G23" s="1" t="s">
        <v>19</v>
      </c>
      <c r="H23" s="1" t="s">
        <v>28</v>
      </c>
      <c r="I23" s="1" t="s">
        <v>24</v>
      </c>
      <c r="J23" s="4">
        <v>4</v>
      </c>
      <c r="K23" s="4"/>
      <c r="L23" s="4"/>
      <c r="M23" s="4"/>
      <c r="N23" s="4"/>
      <c r="O23" s="4"/>
      <c r="P23" s="4" t="s">
        <v>286</v>
      </c>
      <c r="Q23" s="4" t="s">
        <v>290</v>
      </c>
      <c r="R23" s="19"/>
      <c r="S23" s="4"/>
      <c r="T23" s="5"/>
      <c r="U23" s="5"/>
      <c r="V23" s="14"/>
      <c r="W23" s="15"/>
    </row>
    <row r="24" spans="1:23" ht="15.6">
      <c r="A24" s="3" t="s">
        <v>66</v>
      </c>
      <c r="B24" s="13"/>
      <c r="C24" s="13"/>
      <c r="D24" s="2"/>
      <c r="E24" s="4" t="s">
        <v>17</v>
      </c>
      <c r="F24" s="4" t="s">
        <v>14</v>
      </c>
      <c r="G24" s="1" t="s">
        <v>19</v>
      </c>
      <c r="H24" s="1" t="s">
        <v>28</v>
      </c>
      <c r="I24" s="1" t="s">
        <v>24</v>
      </c>
      <c r="J24" s="4">
        <v>4</v>
      </c>
      <c r="K24" s="4"/>
      <c r="L24" s="4"/>
      <c r="M24" s="4"/>
      <c r="N24" s="4"/>
      <c r="O24" s="4"/>
      <c r="P24" s="4" t="s">
        <v>286</v>
      </c>
      <c r="Q24" s="4" t="s">
        <v>290</v>
      </c>
      <c r="R24" s="19"/>
      <c r="S24" s="4"/>
      <c r="T24" s="5"/>
      <c r="U24" s="5"/>
      <c r="V24" s="14"/>
      <c r="W24" s="15"/>
    </row>
    <row r="25" spans="1:23" ht="15.6">
      <c r="A25" s="3" t="s">
        <v>67</v>
      </c>
      <c r="B25" s="13"/>
      <c r="C25" s="13"/>
      <c r="D25" s="2"/>
      <c r="E25" s="4" t="s">
        <v>17</v>
      </c>
      <c r="F25" s="4" t="s">
        <v>15</v>
      </c>
      <c r="G25" s="1" t="s">
        <v>19</v>
      </c>
      <c r="H25" s="1" t="s">
        <v>28</v>
      </c>
      <c r="I25" s="1" t="s">
        <v>24</v>
      </c>
      <c r="J25" s="4">
        <v>4</v>
      </c>
      <c r="K25" s="4"/>
      <c r="L25" s="4"/>
      <c r="M25" s="4"/>
      <c r="N25" s="4"/>
      <c r="O25" s="4"/>
      <c r="P25" s="4" t="s">
        <v>286</v>
      </c>
      <c r="Q25" s="4" t="s">
        <v>290</v>
      </c>
      <c r="R25" s="19"/>
      <c r="S25" s="4"/>
      <c r="T25" s="5"/>
      <c r="U25" s="5"/>
      <c r="V25" s="14"/>
      <c r="W25" s="15"/>
    </row>
    <row r="26" spans="1:23" ht="15.6">
      <c r="A26" s="3" t="s">
        <v>68</v>
      </c>
      <c r="B26" s="13"/>
      <c r="C26" s="13"/>
      <c r="D26" s="2"/>
      <c r="E26" s="4" t="s">
        <v>18</v>
      </c>
      <c r="F26" s="4" t="s">
        <v>14</v>
      </c>
      <c r="G26" s="1" t="s">
        <v>262</v>
      </c>
      <c r="H26" s="1" t="s">
        <v>28</v>
      </c>
      <c r="I26" s="1" t="s">
        <v>26</v>
      </c>
      <c r="J26" s="4">
        <v>4</v>
      </c>
      <c r="K26" s="4"/>
      <c r="L26" s="4"/>
      <c r="M26" s="4"/>
      <c r="N26" s="4"/>
      <c r="O26" s="4"/>
      <c r="P26" s="4" t="s">
        <v>286</v>
      </c>
      <c r="Q26" s="4" t="s">
        <v>290</v>
      </c>
      <c r="R26" s="19"/>
      <c r="S26" s="4"/>
      <c r="T26" s="5"/>
      <c r="U26" s="5"/>
      <c r="V26" s="14"/>
      <c r="W26" s="15"/>
    </row>
    <row r="27" spans="1:23" ht="15.6">
      <c r="A27" s="3" t="s">
        <v>69</v>
      </c>
      <c r="B27" s="13"/>
      <c r="C27" s="13"/>
      <c r="D27" s="2"/>
      <c r="E27" s="4" t="s">
        <v>17</v>
      </c>
      <c r="F27" s="4" t="s">
        <v>14</v>
      </c>
      <c r="G27" s="1" t="s">
        <v>22</v>
      </c>
      <c r="H27" s="1" t="s">
        <v>28</v>
      </c>
      <c r="I27" s="1" t="s">
        <v>24</v>
      </c>
      <c r="J27" s="4">
        <v>4</v>
      </c>
      <c r="K27" s="4"/>
      <c r="L27" s="4"/>
      <c r="M27" s="4"/>
      <c r="N27" s="4"/>
      <c r="O27" s="4"/>
      <c r="P27" s="4" t="s">
        <v>286</v>
      </c>
      <c r="Q27" s="4" t="s">
        <v>288</v>
      </c>
      <c r="R27" s="19"/>
      <c r="S27" s="4"/>
      <c r="T27" s="5"/>
      <c r="U27" s="5"/>
      <c r="V27" s="14"/>
      <c r="W27" s="15"/>
    </row>
    <row r="28" spans="1:23" ht="36">
      <c r="A28" s="3" t="s">
        <v>70</v>
      </c>
      <c r="B28" s="13"/>
      <c r="C28" s="13"/>
      <c r="D28" s="2"/>
      <c r="E28" s="4" t="s">
        <v>17</v>
      </c>
      <c r="F28" s="4" t="s">
        <v>15</v>
      </c>
      <c r="G28" s="1" t="s">
        <v>22</v>
      </c>
      <c r="H28" s="1" t="s">
        <v>28</v>
      </c>
      <c r="I28" s="1" t="s">
        <v>26</v>
      </c>
      <c r="J28" s="4">
        <v>4</v>
      </c>
      <c r="K28" s="4"/>
      <c r="L28" s="4"/>
      <c r="M28" s="4"/>
      <c r="N28" s="4"/>
      <c r="O28" s="4"/>
      <c r="P28" s="4" t="s">
        <v>286</v>
      </c>
      <c r="Q28" s="4" t="s">
        <v>290</v>
      </c>
      <c r="R28" s="19" t="s">
        <v>524</v>
      </c>
      <c r="S28" s="4"/>
      <c r="T28" s="5"/>
      <c r="U28" s="5"/>
      <c r="V28" s="14"/>
      <c r="W28" s="15"/>
    </row>
    <row r="29" spans="1:23" ht="15.6">
      <c r="A29" s="3" t="s">
        <v>71</v>
      </c>
      <c r="B29" s="13"/>
      <c r="C29" s="13"/>
      <c r="D29" s="2"/>
      <c r="E29" s="4" t="s">
        <v>17</v>
      </c>
      <c r="F29" s="4" t="s">
        <v>14</v>
      </c>
      <c r="G29" s="93" t="s">
        <v>19</v>
      </c>
      <c r="H29" s="1" t="s">
        <v>28</v>
      </c>
      <c r="I29" s="1" t="s">
        <v>25</v>
      </c>
      <c r="J29" s="4">
        <v>4</v>
      </c>
      <c r="K29" s="4"/>
      <c r="L29" s="4"/>
      <c r="M29" s="4"/>
      <c r="N29" s="4"/>
      <c r="O29" s="4"/>
      <c r="P29" s="4" t="s">
        <v>286</v>
      </c>
      <c r="Q29" s="4" t="s">
        <v>290</v>
      </c>
      <c r="S29" s="4"/>
      <c r="T29" s="5"/>
      <c r="U29" s="5"/>
      <c r="V29" s="14"/>
      <c r="W29" s="15"/>
    </row>
    <row r="30" spans="1:23" ht="36">
      <c r="A30" s="3" t="s">
        <v>72</v>
      </c>
      <c r="B30" s="13"/>
      <c r="C30" s="13"/>
      <c r="D30" s="2"/>
      <c r="E30" s="4" t="s">
        <v>17</v>
      </c>
      <c r="F30" s="4" t="s">
        <v>14</v>
      </c>
      <c r="G30" s="1" t="s">
        <v>19</v>
      </c>
      <c r="H30" s="1" t="s">
        <v>28</v>
      </c>
      <c r="I30" s="93" t="s">
        <v>24</v>
      </c>
      <c r="J30" s="4">
        <v>1</v>
      </c>
      <c r="K30" s="4"/>
      <c r="L30" s="4"/>
      <c r="M30" s="4"/>
      <c r="N30" s="4"/>
      <c r="O30" s="4"/>
      <c r="P30" s="4" t="s">
        <v>286</v>
      </c>
      <c r="Q30" s="4" t="s">
        <v>290</v>
      </c>
      <c r="R30" s="19" t="s">
        <v>525</v>
      </c>
      <c r="S30" s="4"/>
      <c r="T30" s="5"/>
      <c r="U30" s="5"/>
      <c r="V30" s="14"/>
      <c r="W30" s="15"/>
    </row>
    <row r="31" spans="1:23" ht="36">
      <c r="A31" s="3" t="s">
        <v>73</v>
      </c>
      <c r="B31" s="13"/>
      <c r="C31" s="13"/>
      <c r="D31" s="2"/>
      <c r="E31" s="4" t="s">
        <v>17</v>
      </c>
      <c r="F31" s="4" t="s">
        <v>14</v>
      </c>
      <c r="G31" s="1" t="s">
        <v>19</v>
      </c>
      <c r="H31" s="1" t="s">
        <v>28</v>
      </c>
      <c r="I31" s="1" t="s">
        <v>477</v>
      </c>
      <c r="J31" s="4">
        <v>4</v>
      </c>
      <c r="K31" s="4"/>
      <c r="L31" s="4"/>
      <c r="M31" s="4"/>
      <c r="N31" s="4"/>
      <c r="O31" s="4"/>
      <c r="P31" s="4" t="s">
        <v>286</v>
      </c>
      <c r="Q31" s="4" t="s">
        <v>290</v>
      </c>
      <c r="R31" s="19" t="s">
        <v>526</v>
      </c>
      <c r="S31" s="4"/>
      <c r="T31" s="5"/>
      <c r="U31" s="5"/>
      <c r="V31" s="14"/>
      <c r="W31" s="15"/>
    </row>
    <row r="32" spans="1:23" ht="15.6">
      <c r="A32" s="3" t="s">
        <v>74</v>
      </c>
      <c r="B32" s="13"/>
      <c r="C32" s="13"/>
      <c r="D32" s="2"/>
      <c r="E32" s="4" t="s">
        <v>17</v>
      </c>
      <c r="F32" s="4" t="s">
        <v>15</v>
      </c>
      <c r="G32" s="1" t="s">
        <v>19</v>
      </c>
      <c r="H32" s="1" t="s">
        <v>28</v>
      </c>
      <c r="I32" s="1" t="s">
        <v>24</v>
      </c>
      <c r="J32" s="4">
        <v>4</v>
      </c>
      <c r="K32" s="4"/>
      <c r="L32" s="4"/>
      <c r="M32" s="4"/>
      <c r="N32" s="4"/>
      <c r="O32" s="4"/>
      <c r="P32" s="4" t="s">
        <v>286</v>
      </c>
      <c r="Q32" s="4" t="s">
        <v>290</v>
      </c>
      <c r="R32" s="19"/>
      <c r="S32" s="4"/>
      <c r="T32" s="5"/>
      <c r="U32" s="5"/>
      <c r="V32" s="14"/>
      <c r="W32" s="15"/>
    </row>
    <row r="33" spans="1:23" ht="15.6">
      <c r="A33" s="3" t="s">
        <v>75</v>
      </c>
      <c r="B33" s="13"/>
      <c r="C33" s="13"/>
      <c r="D33" s="2"/>
      <c r="E33" s="4" t="s">
        <v>17</v>
      </c>
      <c r="F33" s="4" t="s">
        <v>14</v>
      </c>
      <c r="G33" s="1" t="s">
        <v>19</v>
      </c>
      <c r="H33" s="1" t="s">
        <v>28</v>
      </c>
      <c r="I33" s="1" t="s">
        <v>24</v>
      </c>
      <c r="J33" s="4">
        <v>4</v>
      </c>
      <c r="K33" s="4"/>
      <c r="L33" s="4"/>
      <c r="M33" s="4"/>
      <c r="N33" s="4"/>
      <c r="O33" s="4"/>
      <c r="P33" s="4" t="s">
        <v>291</v>
      </c>
      <c r="Q33" s="4" t="s">
        <v>290</v>
      </c>
      <c r="R33" s="19"/>
      <c r="S33" s="4"/>
      <c r="T33" s="5"/>
      <c r="U33" s="5"/>
      <c r="V33" s="14"/>
      <c r="W33" s="15"/>
    </row>
    <row r="34" spans="1:23" ht="15.6">
      <c r="A34" s="3" t="s">
        <v>76</v>
      </c>
      <c r="B34" s="13"/>
      <c r="C34" s="13"/>
      <c r="D34" s="2"/>
      <c r="E34" s="4" t="s">
        <v>18</v>
      </c>
      <c r="F34" s="4" t="s">
        <v>14</v>
      </c>
      <c r="G34" s="1" t="s">
        <v>19</v>
      </c>
      <c r="H34" s="1" t="s">
        <v>28</v>
      </c>
      <c r="I34" s="1" t="s">
        <v>24</v>
      </c>
      <c r="J34" s="4">
        <v>4</v>
      </c>
      <c r="K34" s="4"/>
      <c r="L34" s="4"/>
      <c r="M34" s="4"/>
      <c r="N34" s="4"/>
      <c r="O34" s="4"/>
      <c r="P34" s="4" t="s">
        <v>286</v>
      </c>
      <c r="Q34" s="4" t="s">
        <v>290</v>
      </c>
      <c r="R34" s="19"/>
      <c r="S34" s="4"/>
      <c r="T34" s="5"/>
      <c r="U34" s="5"/>
      <c r="V34" s="14"/>
      <c r="W34" s="15"/>
    </row>
    <row r="35" spans="1:23" ht="15.6">
      <c r="A35" s="3" t="s">
        <v>77</v>
      </c>
      <c r="B35" s="13"/>
      <c r="C35" s="13"/>
      <c r="D35" s="2"/>
      <c r="E35" s="4" t="s">
        <v>18</v>
      </c>
      <c r="F35" s="4" t="s">
        <v>15</v>
      </c>
      <c r="G35" s="1" t="s">
        <v>19</v>
      </c>
      <c r="H35" s="1" t="s">
        <v>28</v>
      </c>
      <c r="I35" s="1" t="s">
        <v>26</v>
      </c>
      <c r="J35" s="4">
        <v>4</v>
      </c>
      <c r="K35" s="4"/>
      <c r="L35" s="4"/>
      <c r="M35" s="4"/>
      <c r="N35" s="4"/>
      <c r="O35" s="4"/>
      <c r="P35" s="4" t="s">
        <v>286</v>
      </c>
      <c r="Q35" s="4" t="s">
        <v>290</v>
      </c>
      <c r="R35" s="19"/>
      <c r="S35" s="4"/>
      <c r="T35" s="5"/>
      <c r="U35" s="5"/>
      <c r="V35" s="14"/>
      <c r="W35" s="15"/>
    </row>
    <row r="36" spans="1:23" ht="15.6">
      <c r="A36" s="3" t="s">
        <v>78</v>
      </c>
      <c r="B36" s="13"/>
      <c r="C36" s="13"/>
      <c r="D36" s="2"/>
      <c r="E36" s="4" t="s">
        <v>17</v>
      </c>
      <c r="F36" s="4" t="s">
        <v>14</v>
      </c>
      <c r="G36" s="1" t="s">
        <v>19</v>
      </c>
      <c r="H36" s="1" t="s">
        <v>28</v>
      </c>
      <c r="I36" s="1" t="s">
        <v>477</v>
      </c>
      <c r="J36" s="4">
        <v>4</v>
      </c>
      <c r="K36" s="4"/>
      <c r="L36" s="4"/>
      <c r="M36" s="4"/>
      <c r="N36" s="4"/>
      <c r="O36" s="4"/>
      <c r="P36" s="4" t="s">
        <v>286</v>
      </c>
      <c r="Q36" s="4" t="s">
        <v>290</v>
      </c>
      <c r="R36" s="19"/>
      <c r="S36" s="4"/>
      <c r="T36" s="5"/>
      <c r="U36" s="5"/>
      <c r="V36" s="14"/>
      <c r="W36" s="15"/>
    </row>
    <row r="37" spans="1:23" ht="15.6">
      <c r="A37" s="3" t="s">
        <v>79</v>
      </c>
      <c r="B37" s="13"/>
      <c r="C37" s="13"/>
      <c r="D37" s="2"/>
      <c r="E37" s="4" t="s">
        <v>18</v>
      </c>
      <c r="F37" s="4" t="s">
        <v>14</v>
      </c>
      <c r="G37" s="1" t="s">
        <v>19</v>
      </c>
      <c r="H37" s="1" t="s">
        <v>28</v>
      </c>
      <c r="I37" s="1" t="s">
        <v>24</v>
      </c>
      <c r="J37" s="4">
        <v>4</v>
      </c>
      <c r="K37" s="4"/>
      <c r="L37" s="4"/>
      <c r="M37" s="4"/>
      <c r="N37" s="4"/>
      <c r="O37" s="4"/>
      <c r="P37" s="4" t="s">
        <v>286</v>
      </c>
      <c r="Q37" s="4" t="s">
        <v>290</v>
      </c>
      <c r="R37" s="19"/>
      <c r="S37" s="4"/>
      <c r="T37" s="5"/>
      <c r="U37" s="5"/>
      <c r="V37" s="14"/>
      <c r="W37" s="15"/>
    </row>
    <row r="38" spans="1:23" ht="15.6">
      <c r="A38" s="3" t="s">
        <v>80</v>
      </c>
      <c r="B38" s="13"/>
      <c r="C38" s="13"/>
      <c r="D38" s="2"/>
      <c r="E38" s="4" t="s">
        <v>18</v>
      </c>
      <c r="F38" s="4" t="s">
        <v>15</v>
      </c>
      <c r="G38" s="1" t="s">
        <v>19</v>
      </c>
      <c r="H38" s="1" t="s">
        <v>28</v>
      </c>
      <c r="I38" s="1" t="s">
        <v>24</v>
      </c>
      <c r="J38" s="4">
        <v>4</v>
      </c>
      <c r="K38" s="4"/>
      <c r="L38" s="4"/>
      <c r="M38" s="4"/>
      <c r="N38" s="4"/>
      <c r="O38" s="4"/>
      <c r="P38" s="4" t="s">
        <v>286</v>
      </c>
      <c r="Q38" s="4" t="s">
        <v>290</v>
      </c>
      <c r="R38" s="19"/>
      <c r="S38" s="4"/>
      <c r="T38" s="5"/>
      <c r="U38" s="5"/>
      <c r="V38" s="14"/>
      <c r="W38" s="15"/>
    </row>
    <row r="39" spans="1:23" ht="15.6">
      <c r="A39" s="3" t="s">
        <v>81</v>
      </c>
      <c r="B39" s="13"/>
      <c r="C39" s="13"/>
      <c r="D39" s="2"/>
      <c r="E39" s="4" t="s">
        <v>18</v>
      </c>
      <c r="F39" s="4" t="s">
        <v>14</v>
      </c>
      <c r="G39" s="1" t="s">
        <v>19</v>
      </c>
      <c r="H39" s="1" t="s">
        <v>28</v>
      </c>
      <c r="I39" s="1" t="s">
        <v>24</v>
      </c>
      <c r="J39" s="4">
        <v>4</v>
      </c>
      <c r="K39" s="4"/>
      <c r="L39" s="4"/>
      <c r="M39" s="4"/>
      <c r="N39" s="4"/>
      <c r="O39" s="4"/>
      <c r="P39" s="4" t="s">
        <v>286</v>
      </c>
      <c r="Q39" s="4" t="s">
        <v>290</v>
      </c>
      <c r="R39" s="19"/>
      <c r="S39" s="4"/>
      <c r="T39" s="5"/>
      <c r="U39" s="5"/>
      <c r="V39" s="14"/>
      <c r="W39" s="15"/>
    </row>
    <row r="40" spans="1:23" ht="15.6">
      <c r="A40" s="3" t="s">
        <v>82</v>
      </c>
      <c r="B40" s="13"/>
      <c r="C40" s="13"/>
      <c r="D40" s="2"/>
      <c r="E40" s="4" t="s">
        <v>18</v>
      </c>
      <c r="F40" s="4" t="s">
        <v>15</v>
      </c>
      <c r="G40" s="1" t="s">
        <v>19</v>
      </c>
      <c r="H40" s="1" t="s">
        <v>28</v>
      </c>
      <c r="I40" s="1" t="s">
        <v>24</v>
      </c>
      <c r="J40" s="4">
        <v>4</v>
      </c>
      <c r="K40" s="4"/>
      <c r="L40" s="4"/>
      <c r="M40" s="4"/>
      <c r="N40" s="4"/>
      <c r="O40" s="4"/>
      <c r="P40" s="4" t="s">
        <v>286</v>
      </c>
      <c r="Q40" s="4" t="s">
        <v>290</v>
      </c>
      <c r="R40" s="19"/>
      <c r="S40" s="4"/>
      <c r="T40" s="5"/>
      <c r="U40" s="5"/>
      <c r="V40" s="14"/>
      <c r="W40" s="15"/>
    </row>
    <row r="41" spans="1:23" ht="15.6">
      <c r="A41" s="3" t="s">
        <v>83</v>
      </c>
      <c r="B41" s="13"/>
      <c r="C41" s="13"/>
      <c r="D41" s="2"/>
      <c r="E41" s="4" t="s">
        <v>18</v>
      </c>
      <c r="F41" s="4" t="s">
        <v>14</v>
      </c>
      <c r="G41" s="1" t="s">
        <v>19</v>
      </c>
      <c r="H41" s="1" t="s">
        <v>28</v>
      </c>
      <c r="I41" s="1" t="s">
        <v>24</v>
      </c>
      <c r="J41" s="4">
        <v>4</v>
      </c>
      <c r="K41" s="4"/>
      <c r="L41" s="4"/>
      <c r="M41" s="4"/>
      <c r="N41" s="4"/>
      <c r="O41" s="4"/>
      <c r="P41" s="4" t="s">
        <v>286</v>
      </c>
      <c r="Q41" s="4" t="s">
        <v>290</v>
      </c>
      <c r="R41" s="19"/>
      <c r="S41" s="4"/>
      <c r="T41" s="5"/>
      <c r="U41" s="5"/>
      <c r="V41" s="14"/>
      <c r="W41" s="15"/>
    </row>
    <row r="42" spans="1:23" ht="15.6">
      <c r="A42" s="3" t="s">
        <v>84</v>
      </c>
      <c r="B42" s="13"/>
      <c r="C42" s="13"/>
      <c r="D42" s="2"/>
      <c r="E42" s="4" t="s">
        <v>18</v>
      </c>
      <c r="F42" s="4" t="s">
        <v>15</v>
      </c>
      <c r="G42" s="1" t="s">
        <v>19</v>
      </c>
      <c r="H42" s="1" t="s">
        <v>28</v>
      </c>
      <c r="I42" s="1" t="s">
        <v>25</v>
      </c>
      <c r="J42" s="4">
        <v>4</v>
      </c>
      <c r="K42" s="4"/>
      <c r="L42" s="4"/>
      <c r="M42" s="4"/>
      <c r="N42" s="4"/>
      <c r="O42" s="4"/>
      <c r="P42" s="4" t="s">
        <v>286</v>
      </c>
      <c r="Q42" s="4" t="s">
        <v>290</v>
      </c>
      <c r="R42" s="19"/>
      <c r="S42" s="4"/>
      <c r="T42" s="5"/>
      <c r="U42" s="5"/>
      <c r="V42" s="14"/>
      <c r="W42" s="15"/>
    </row>
    <row r="43" spans="1:23" ht="15.6">
      <c r="A43" s="3" t="s">
        <v>85</v>
      </c>
      <c r="B43" s="13"/>
      <c r="C43" s="13"/>
      <c r="D43" s="2"/>
      <c r="E43" s="4" t="s">
        <v>17</v>
      </c>
      <c r="F43" s="4" t="s">
        <v>14</v>
      </c>
      <c r="G43" s="1" t="s">
        <v>19</v>
      </c>
      <c r="H43" s="1" t="s">
        <v>28</v>
      </c>
      <c r="I43" s="1" t="s">
        <v>24</v>
      </c>
      <c r="J43" s="4">
        <v>4</v>
      </c>
      <c r="K43" s="4"/>
      <c r="L43" s="4"/>
      <c r="M43" s="4"/>
      <c r="N43" s="4"/>
      <c r="O43" s="4"/>
      <c r="P43" s="4" t="s">
        <v>286</v>
      </c>
      <c r="Q43" s="4" t="s">
        <v>290</v>
      </c>
      <c r="R43" s="19"/>
      <c r="S43" s="4"/>
      <c r="T43" s="5"/>
      <c r="U43" s="5"/>
      <c r="V43" s="14"/>
      <c r="W43" s="15"/>
    </row>
    <row r="44" spans="1:23" ht="15.6">
      <c r="A44" s="3" t="s">
        <v>86</v>
      </c>
      <c r="B44" s="13"/>
      <c r="C44" s="13"/>
      <c r="D44" s="2"/>
      <c r="E44" s="4" t="s">
        <v>17</v>
      </c>
      <c r="F44" s="4" t="s">
        <v>14</v>
      </c>
      <c r="G44" s="1" t="s">
        <v>19</v>
      </c>
      <c r="H44" s="1" t="s">
        <v>28</v>
      </c>
      <c r="I44" s="1" t="s">
        <v>52</v>
      </c>
      <c r="J44" s="4">
        <v>4</v>
      </c>
      <c r="K44" s="4"/>
      <c r="L44" s="4"/>
      <c r="M44" s="4"/>
      <c r="N44" s="4"/>
      <c r="O44" s="4"/>
      <c r="P44" s="4" t="s">
        <v>286</v>
      </c>
      <c r="Q44" s="4" t="s">
        <v>290</v>
      </c>
      <c r="R44" s="19"/>
      <c r="S44" s="4"/>
      <c r="T44" s="5"/>
      <c r="U44" s="5"/>
      <c r="V44" s="14"/>
      <c r="W44" s="15"/>
    </row>
    <row r="45" spans="1:23" ht="15.6">
      <c r="A45" s="3" t="s">
        <v>87</v>
      </c>
      <c r="B45" s="13"/>
      <c r="C45" s="13"/>
      <c r="D45" s="2"/>
      <c r="E45" s="4" t="s">
        <v>17</v>
      </c>
      <c r="F45" s="4" t="s">
        <v>14</v>
      </c>
      <c r="G45" s="1" t="s">
        <v>19</v>
      </c>
      <c r="H45" s="1" t="s">
        <v>28</v>
      </c>
      <c r="I45" s="1" t="s">
        <v>24</v>
      </c>
      <c r="J45" s="4">
        <v>4</v>
      </c>
      <c r="K45" s="4"/>
      <c r="L45" s="4"/>
      <c r="M45" s="4"/>
      <c r="N45" s="4"/>
      <c r="O45" s="4"/>
      <c r="P45" s="4" t="s">
        <v>287</v>
      </c>
      <c r="Q45" s="4" t="s">
        <v>290</v>
      </c>
      <c r="R45" s="19"/>
      <c r="S45" s="4"/>
      <c r="T45" s="5"/>
      <c r="U45" s="5"/>
      <c r="V45" s="14"/>
      <c r="W45" s="15"/>
    </row>
    <row r="46" spans="1:23" ht="15.6">
      <c r="A46" s="3" t="s">
        <v>88</v>
      </c>
      <c r="B46" s="13"/>
      <c r="C46" s="13"/>
      <c r="D46" s="2"/>
      <c r="E46" s="4" t="s">
        <v>18</v>
      </c>
      <c r="F46" s="4" t="s">
        <v>14</v>
      </c>
      <c r="G46" s="1" t="s">
        <v>19</v>
      </c>
      <c r="H46" s="1" t="s">
        <v>28</v>
      </c>
      <c r="I46" s="1" t="s">
        <v>24</v>
      </c>
      <c r="J46" s="4">
        <v>4</v>
      </c>
      <c r="K46" s="4"/>
      <c r="L46" s="4"/>
      <c r="M46" s="4"/>
      <c r="N46" s="4"/>
      <c r="O46" s="4"/>
      <c r="P46" s="4" t="s">
        <v>287</v>
      </c>
      <c r="Q46" s="4" t="s">
        <v>290</v>
      </c>
      <c r="R46" s="19"/>
      <c r="S46" s="4"/>
      <c r="T46" s="5"/>
      <c r="U46" s="5"/>
      <c r="V46" s="14"/>
      <c r="W46" s="15"/>
    </row>
    <row r="47" spans="1:23" ht="15.6">
      <c r="A47" s="3" t="s">
        <v>89</v>
      </c>
      <c r="B47" s="13"/>
      <c r="C47" s="13"/>
      <c r="D47" s="2"/>
      <c r="E47" s="4" t="s">
        <v>18</v>
      </c>
      <c r="F47" s="4" t="s">
        <v>15</v>
      </c>
      <c r="G47" s="1" t="s">
        <v>19</v>
      </c>
      <c r="H47" s="1" t="s">
        <v>28</v>
      </c>
      <c r="I47" s="1" t="s">
        <v>24</v>
      </c>
      <c r="J47" s="4">
        <v>4</v>
      </c>
      <c r="K47" s="4"/>
      <c r="L47" s="4"/>
      <c r="M47" s="4"/>
      <c r="N47" s="4"/>
      <c r="O47" s="4"/>
      <c r="P47" s="4" t="s">
        <v>287</v>
      </c>
      <c r="Q47" s="4" t="s">
        <v>290</v>
      </c>
      <c r="R47" s="19"/>
      <c r="S47" s="4"/>
      <c r="T47" s="5"/>
      <c r="U47" s="5"/>
      <c r="V47" s="14"/>
      <c r="W47" s="15"/>
    </row>
    <row r="48" spans="1:23" ht="15.6">
      <c r="A48" s="3" t="s">
        <v>90</v>
      </c>
      <c r="B48" s="13"/>
      <c r="C48" s="13"/>
      <c r="D48" s="2"/>
      <c r="E48" s="4" t="s">
        <v>17</v>
      </c>
      <c r="F48" s="4" t="s">
        <v>14</v>
      </c>
      <c r="G48" s="1" t="s">
        <v>19</v>
      </c>
      <c r="H48" s="1" t="s">
        <v>28</v>
      </c>
      <c r="I48" s="1" t="s">
        <v>24</v>
      </c>
      <c r="J48" s="4">
        <v>4</v>
      </c>
      <c r="K48" s="4"/>
      <c r="L48" s="4"/>
      <c r="M48" s="4"/>
      <c r="N48" s="4"/>
      <c r="O48" s="4"/>
      <c r="P48" s="4" t="s">
        <v>286</v>
      </c>
      <c r="Q48" s="4" t="s">
        <v>290</v>
      </c>
      <c r="R48" s="19"/>
      <c r="S48" s="4"/>
      <c r="T48" s="5"/>
      <c r="U48" s="5"/>
      <c r="V48" s="14"/>
      <c r="W48" s="15"/>
    </row>
    <row r="49" spans="1:23" ht="15.6">
      <c r="A49" s="3" t="s">
        <v>91</v>
      </c>
      <c r="B49" s="13"/>
      <c r="C49" s="13"/>
      <c r="D49" s="2"/>
      <c r="E49" s="4" t="s">
        <v>17</v>
      </c>
      <c r="F49" s="4" t="s">
        <v>15</v>
      </c>
      <c r="G49" s="1" t="s">
        <v>19</v>
      </c>
      <c r="H49" s="1" t="s">
        <v>28</v>
      </c>
      <c r="I49" s="1" t="s">
        <v>24</v>
      </c>
      <c r="J49" s="4">
        <v>4</v>
      </c>
      <c r="K49" s="4"/>
      <c r="L49" s="4"/>
      <c r="M49" s="4"/>
      <c r="N49" s="4"/>
      <c r="O49" s="4"/>
      <c r="P49" s="4" t="s">
        <v>286</v>
      </c>
      <c r="Q49" s="4" t="s">
        <v>290</v>
      </c>
      <c r="R49" s="19"/>
      <c r="S49" s="4"/>
      <c r="T49" s="5"/>
      <c r="U49" s="5"/>
      <c r="V49" s="14"/>
      <c r="W49" s="15"/>
    </row>
    <row r="50" spans="1:23" ht="15.6">
      <c r="A50" s="3" t="s">
        <v>92</v>
      </c>
      <c r="B50" s="13"/>
      <c r="C50" s="13"/>
      <c r="D50" s="2"/>
      <c r="E50" s="4" t="s">
        <v>17</v>
      </c>
      <c r="F50" s="4" t="s">
        <v>14</v>
      </c>
      <c r="G50" s="1" t="s">
        <v>19</v>
      </c>
      <c r="H50" s="1" t="s">
        <v>28</v>
      </c>
      <c r="I50" s="1" t="s">
        <v>477</v>
      </c>
      <c r="J50" s="4">
        <v>4</v>
      </c>
      <c r="K50" s="4"/>
      <c r="L50" s="4"/>
      <c r="M50" s="4"/>
      <c r="N50" s="4"/>
      <c r="O50" s="4"/>
      <c r="P50" s="4" t="s">
        <v>286</v>
      </c>
      <c r="Q50" s="4" t="s">
        <v>290</v>
      </c>
      <c r="R50" s="19"/>
      <c r="S50" s="4"/>
      <c r="T50" s="5"/>
      <c r="U50" s="5"/>
      <c r="V50" s="14"/>
      <c r="W50" s="15"/>
    </row>
    <row r="51" spans="1:23" ht="15.6">
      <c r="A51" s="3" t="s">
        <v>93</v>
      </c>
      <c r="B51" s="13"/>
      <c r="C51" s="13"/>
      <c r="D51" s="2"/>
      <c r="E51" s="4" t="s">
        <v>17</v>
      </c>
      <c r="F51" s="4" t="s">
        <v>14</v>
      </c>
      <c r="G51" s="1" t="s">
        <v>19</v>
      </c>
      <c r="H51" s="1" t="s">
        <v>28</v>
      </c>
      <c r="I51" s="1" t="s">
        <v>24</v>
      </c>
      <c r="J51" s="4">
        <v>4</v>
      </c>
      <c r="K51" s="4"/>
      <c r="L51" s="4"/>
      <c r="M51" s="4"/>
      <c r="N51" s="4"/>
      <c r="O51" s="4"/>
      <c r="P51" s="4" t="s">
        <v>286</v>
      </c>
      <c r="Q51" s="4" t="s">
        <v>290</v>
      </c>
      <c r="R51" s="19"/>
      <c r="S51" s="4"/>
      <c r="T51" s="5"/>
      <c r="U51" s="5"/>
      <c r="V51" s="14"/>
      <c r="W51" s="15"/>
    </row>
    <row r="52" spans="1:23" ht="15.6">
      <c r="A52" s="3" t="s">
        <v>94</v>
      </c>
      <c r="B52" s="13"/>
      <c r="C52" s="13"/>
      <c r="D52" s="2"/>
      <c r="E52" s="4" t="s">
        <v>17</v>
      </c>
      <c r="F52" s="4" t="s">
        <v>15</v>
      </c>
      <c r="G52" s="1" t="s">
        <v>19</v>
      </c>
      <c r="H52" s="1" t="s">
        <v>28</v>
      </c>
      <c r="I52" s="1" t="s">
        <v>474</v>
      </c>
      <c r="J52" s="4">
        <v>4</v>
      </c>
      <c r="K52" s="4"/>
      <c r="L52" s="4"/>
      <c r="M52" s="4"/>
      <c r="N52" s="4"/>
      <c r="O52" s="4"/>
      <c r="P52" s="4" t="s">
        <v>286</v>
      </c>
      <c r="Q52" s="4" t="s">
        <v>290</v>
      </c>
      <c r="R52" s="19"/>
      <c r="S52" s="4"/>
      <c r="T52" s="5"/>
      <c r="U52" s="5"/>
      <c r="V52" s="14"/>
      <c r="W52" s="15"/>
    </row>
    <row r="53" spans="1:23" ht="15.6">
      <c r="A53" s="3" t="s">
        <v>95</v>
      </c>
      <c r="B53" s="13" t="s">
        <v>523</v>
      </c>
      <c r="C53" s="580"/>
      <c r="D53" s="2"/>
      <c r="E53" s="4" t="s">
        <v>17</v>
      </c>
      <c r="F53" s="4" t="s">
        <v>15</v>
      </c>
      <c r="G53" s="1" t="s">
        <v>57</v>
      </c>
      <c r="H53" s="1" t="s">
        <v>29</v>
      </c>
      <c r="I53" s="1" t="s">
        <v>30</v>
      </c>
      <c r="J53" s="4">
        <v>4</v>
      </c>
      <c r="K53" s="4"/>
      <c r="L53" s="4"/>
      <c r="M53" s="4"/>
      <c r="N53" s="4"/>
      <c r="O53" s="4"/>
      <c r="P53" s="4" t="s">
        <v>286</v>
      </c>
      <c r="Q53" s="4" t="s">
        <v>290</v>
      </c>
      <c r="R53" s="19"/>
      <c r="S53" s="4"/>
      <c r="T53" s="5"/>
      <c r="U53" s="5"/>
      <c r="V53" s="14"/>
      <c r="W53" s="99" t="s">
        <v>738</v>
      </c>
    </row>
    <row r="56" spans="1:23" ht="21">
      <c r="B56" s="57" t="s">
        <v>3119</v>
      </c>
    </row>
    <row r="57" spans="1:23">
      <c r="K57" s="35" t="s">
        <v>272</v>
      </c>
      <c r="L57" s="33"/>
      <c r="M57" s="45">
        <f>COUNTIF(M14:M53,"tak")</f>
        <v>0</v>
      </c>
      <c r="N57" s="36" t="s">
        <v>273</v>
      </c>
    </row>
    <row r="58" spans="1:23">
      <c r="G58" s="17" t="s">
        <v>270</v>
      </c>
      <c r="H58" s="17"/>
      <c r="I58" s="16"/>
    </row>
    <row r="59" spans="1:23">
      <c r="G59" s="8" t="s">
        <v>264</v>
      </c>
      <c r="H59" s="11">
        <f>COUNTIFS(H$14:H$53,"malowany",J$14:J$53,1)</f>
        <v>1</v>
      </c>
      <c r="I59" s="64" t="s">
        <v>268</v>
      </c>
      <c r="K59" s="37" t="s">
        <v>269</v>
      </c>
      <c r="L59" s="38"/>
      <c r="M59" s="43">
        <f>COUNTIF(O$14:O$53,"malowany")</f>
        <v>0</v>
      </c>
      <c r="N59" s="39" t="s">
        <v>274</v>
      </c>
    </row>
    <row r="60" spans="1:23">
      <c r="G60" s="8" t="s">
        <v>265</v>
      </c>
      <c r="H60" s="11">
        <f>COUNTIFS(H$14:H$53,"malowany",J$14:J$53,2)</f>
        <v>0</v>
      </c>
      <c r="I60" s="64" t="s">
        <v>268</v>
      </c>
      <c r="K60" s="52"/>
      <c r="L60" s="50"/>
      <c r="M60" s="51">
        <f>COUNTIF(O$14:O$53,"nalepka")</f>
        <v>0</v>
      </c>
      <c r="N60" s="53" t="s">
        <v>1439</v>
      </c>
    </row>
    <row r="61" spans="1:23">
      <c r="G61" s="8" t="s">
        <v>266</v>
      </c>
      <c r="H61" s="11">
        <f>COUNTIFS(H$14:H$53,"malowany",J$14:J$53,3)</f>
        <v>0</v>
      </c>
      <c r="I61" s="64" t="s">
        <v>268</v>
      </c>
      <c r="K61" s="52"/>
      <c r="L61" s="50"/>
      <c r="M61" s="51">
        <f>COUNTIF(O$14:O$53,"tabliczka")</f>
        <v>0</v>
      </c>
      <c r="N61" s="53" t="s">
        <v>280</v>
      </c>
    </row>
    <row r="62" spans="1:23">
      <c r="G62" s="8" t="s">
        <v>267</v>
      </c>
      <c r="H62" s="11">
        <f>COUNTIFS(H$14:H$53,"malowany",J$14:J$53,4)</f>
        <v>37</v>
      </c>
      <c r="I62" s="64" t="s">
        <v>268</v>
      </c>
      <c r="K62" s="52"/>
      <c r="L62" s="50"/>
      <c r="M62" s="51">
        <f>COUNTIF(O$14:O$53,"drogowskaz")</f>
        <v>0</v>
      </c>
      <c r="N62" s="53" t="s">
        <v>424</v>
      </c>
    </row>
    <row r="63" spans="1:23">
      <c r="G63" s="54" t="s">
        <v>271</v>
      </c>
      <c r="H63" s="55">
        <f>SUM(H59:H62)</f>
        <v>38</v>
      </c>
      <c r="I63" s="56" t="s">
        <v>268</v>
      </c>
      <c r="K63" s="40"/>
      <c r="L63" s="41"/>
      <c r="M63" s="44">
        <f>COUNTIF(O$14:O$53,"plansza")</f>
        <v>0</v>
      </c>
      <c r="N63" s="42" t="s">
        <v>425</v>
      </c>
    </row>
    <row r="64" spans="1:23">
      <c r="I64" s="18"/>
    </row>
    <row r="65" spans="7:15">
      <c r="G65" s="702" t="s">
        <v>428</v>
      </c>
      <c r="H65" s="702"/>
      <c r="I65" s="702"/>
      <c r="K65" s="35" t="s">
        <v>281</v>
      </c>
      <c r="L65" s="33"/>
      <c r="M65" s="45">
        <f>COUNTIF(N14:N53,"usunąć")</f>
        <v>0</v>
      </c>
      <c r="N65" s="36" t="s">
        <v>300</v>
      </c>
    </row>
    <row r="66" spans="7:15">
      <c r="G66" s="8" t="s">
        <v>264</v>
      </c>
      <c r="H66" s="11">
        <f>COUNTIFS(H$14:H$53,"tabliczka",J$14:J$53,1,I$14:I$53,"&lt;&gt;drogowskaz")</f>
        <v>0</v>
      </c>
      <c r="I66" s="64" t="s">
        <v>268</v>
      </c>
    </row>
    <row r="67" spans="7:15">
      <c r="G67" s="8" t="s">
        <v>265</v>
      </c>
      <c r="H67" s="11">
        <f>COUNTIFS(H$14:H$53,"tabliczka",J$14:J$53,2,I$14:I$53,"&lt;&gt;drogowskaz")</f>
        <v>0</v>
      </c>
      <c r="I67" s="64" t="s">
        <v>268</v>
      </c>
      <c r="K67" s="46" t="s">
        <v>279</v>
      </c>
      <c r="L67" s="47"/>
      <c r="M67" s="47"/>
      <c r="N67" s="278">
        <v>2.8</v>
      </c>
    </row>
    <row r="68" spans="7:15">
      <c r="G68" s="8" t="s">
        <v>266</v>
      </c>
      <c r="H68" s="11">
        <f>COUNTIFS(H$14:H$53,"tabliczka",J$14:J$53,3,I$14:I$53,"&lt;&gt;drogowskaz")</f>
        <v>0</v>
      </c>
      <c r="I68" s="64" t="s">
        <v>268</v>
      </c>
      <c r="K68" s="46" t="s">
        <v>278</v>
      </c>
      <c r="L68" s="47"/>
      <c r="M68" s="47"/>
      <c r="N68" s="279">
        <f>(H63+H70+H77+H84+H91)/N67</f>
        <v>14.285714285714286</v>
      </c>
    </row>
    <row r="69" spans="7:15">
      <c r="G69" s="8" t="s">
        <v>267</v>
      </c>
      <c r="H69" s="11">
        <f>COUNTIFS(H$14:H$53,"tabliczka",J$14:J$53,4,I$14:I$53,"&lt;&gt;drogowskaz")</f>
        <v>0</v>
      </c>
      <c r="I69" s="64" t="s">
        <v>268</v>
      </c>
    </row>
    <row r="70" spans="7:15">
      <c r="G70" s="24" t="s">
        <v>271</v>
      </c>
      <c r="H70" s="25">
        <f>SUM(H68:H69)</f>
        <v>0</v>
      </c>
      <c r="I70" s="26" t="s">
        <v>268</v>
      </c>
    </row>
    <row r="71" spans="7:15">
      <c r="I71" s="18"/>
    </row>
    <row r="72" spans="7:15">
      <c r="G72" s="12" t="s">
        <v>427</v>
      </c>
      <c r="I72" s="18"/>
    </row>
    <row r="73" spans="7:15">
      <c r="G73" s="8" t="s">
        <v>264</v>
      </c>
      <c r="H73" s="11">
        <f>COUNTIFS(H$14:H$53,"naklejka",J$14:J$53,1)</f>
        <v>0</v>
      </c>
      <c r="I73" s="64" t="s">
        <v>268</v>
      </c>
      <c r="K73" s="705" t="s">
        <v>296</v>
      </c>
      <c r="L73" s="705"/>
      <c r="M73" s="705"/>
      <c r="N73" s="705"/>
      <c r="O73" s="705"/>
    </row>
    <row r="74" spans="7:15">
      <c r="G74" s="8" t="s">
        <v>265</v>
      </c>
      <c r="H74" s="11">
        <f>COUNTIFS(H$14:H$53,"naklejka",J$14:J$53,2)</f>
        <v>0</v>
      </c>
      <c r="I74" s="64" t="s">
        <v>268</v>
      </c>
      <c r="K74" s="65" t="s">
        <v>259</v>
      </c>
      <c r="L74" s="62">
        <f>M74/M$77</f>
        <v>2.4999999999999998E-2</v>
      </c>
      <c r="M74" s="61">
        <f>(COUNTIF(Q14:Q53,"zabudowa")/40*N67)</f>
        <v>6.9999999999999993E-2</v>
      </c>
      <c r="N74" s="64" t="s">
        <v>299</v>
      </c>
      <c r="O74" s="64"/>
    </row>
    <row r="75" spans="7:15">
      <c r="G75" s="8" t="s">
        <v>266</v>
      </c>
      <c r="H75" s="11">
        <f>COUNTIFS(H$14:H$53,"naklejka",J$14:J$53,3)</f>
        <v>0</v>
      </c>
      <c r="I75" s="64" t="s">
        <v>268</v>
      </c>
      <c r="K75" s="65" t="s">
        <v>258</v>
      </c>
      <c r="L75" s="62">
        <f>M75/M$77</f>
        <v>0</v>
      </c>
      <c r="M75" s="61">
        <f>(COUNTIF(Q14:Q53,"otwarty")/40*N67)</f>
        <v>0</v>
      </c>
      <c r="N75" s="64" t="s">
        <v>297</v>
      </c>
      <c r="O75" s="64"/>
    </row>
    <row r="76" spans="7:15">
      <c r="G76" s="8" t="s">
        <v>267</v>
      </c>
      <c r="H76" s="11">
        <f>COUNTIFS(H$14:H$53,"naklejka",J$14:J$53,4)</f>
        <v>0</v>
      </c>
      <c r="I76" s="64" t="s">
        <v>268</v>
      </c>
      <c r="K76" s="65" t="s">
        <v>257</v>
      </c>
      <c r="L76" s="62">
        <f>M76/M$77</f>
        <v>0.97500000000000009</v>
      </c>
      <c r="M76" s="61">
        <f>(COUNTIF(Q14:Q53,"las")/40*N67)</f>
        <v>2.73</v>
      </c>
      <c r="N76" s="706" t="s">
        <v>298</v>
      </c>
      <c r="O76" s="707"/>
    </row>
    <row r="77" spans="7:15">
      <c r="G77" s="78" t="s">
        <v>271</v>
      </c>
      <c r="H77" s="79">
        <f>SUM(H73:H76)</f>
        <v>0</v>
      </c>
      <c r="I77" s="80" t="s">
        <v>268</v>
      </c>
      <c r="L77" s="34">
        <f>SUM(L74:L76)</f>
        <v>1</v>
      </c>
      <c r="M77" s="58">
        <f>SUM(M74:M76)</f>
        <v>2.8</v>
      </c>
      <c r="N77" s="59" t="s">
        <v>263</v>
      </c>
    </row>
    <row r="78" spans="7:15" ht="17.399999999999999">
      <c r="M78" s="63" t="str">
        <f>IF(M77=N$67,"","BŁĄD")</f>
        <v/>
      </c>
    </row>
    <row r="79" spans="7:15">
      <c r="G79" s="702" t="s">
        <v>429</v>
      </c>
      <c r="H79" s="702"/>
      <c r="I79" s="702"/>
      <c r="K79" s="705" t="s">
        <v>295</v>
      </c>
      <c r="L79" s="705"/>
      <c r="M79" s="705"/>
      <c r="N79" s="705"/>
      <c r="O79" s="705"/>
    </row>
    <row r="80" spans="7:15">
      <c r="G80" s="8" t="s">
        <v>264</v>
      </c>
      <c r="H80" s="11">
        <f>COUNTIFS(J$14:J$53,1,I$14:I$53,"drogowskaz")</f>
        <v>0</v>
      </c>
      <c r="I80" s="64" t="s">
        <v>268</v>
      </c>
      <c r="K80" s="65" t="s">
        <v>292</v>
      </c>
      <c r="L80" s="60">
        <f>M80/M$84</f>
        <v>2.7027027027027029E-2</v>
      </c>
      <c r="M80" s="61">
        <f>(COUNTIF(P17:P53,"utwardzona")/37*N67)</f>
        <v>7.567567567567568E-2</v>
      </c>
      <c r="N80" s="64" t="s">
        <v>301</v>
      </c>
      <c r="O80" s="11"/>
    </row>
    <row r="81" spans="7:15">
      <c r="G81" s="8" t="s">
        <v>265</v>
      </c>
      <c r="H81" s="11">
        <f>COUNTIFS(J$14:J$53,2,I$14:I$53,"drogowskaz")</f>
        <v>0</v>
      </c>
      <c r="I81" s="64" t="s">
        <v>268</v>
      </c>
      <c r="K81" s="65" t="s">
        <v>293</v>
      </c>
      <c r="L81" s="60">
        <f>M81/M$84</f>
        <v>0.89189189189189189</v>
      </c>
      <c r="M81" s="61">
        <f>(COUNTIF(P17:P53,"gruntowa")/37*N67)</f>
        <v>2.4972972972972971</v>
      </c>
      <c r="N81" s="64" t="s">
        <v>302</v>
      </c>
      <c r="O81" s="11"/>
    </row>
    <row r="82" spans="7:15">
      <c r="G82" s="8" t="s">
        <v>266</v>
      </c>
      <c r="H82" s="11">
        <f>COUNTIFS(J$14:J$53,3,I$14:I$53,"drogowskaz")</f>
        <v>0</v>
      </c>
      <c r="I82" s="64" t="s">
        <v>268</v>
      </c>
      <c r="K82" s="65" t="s">
        <v>294</v>
      </c>
      <c r="L82" s="60">
        <f>M82/M$84</f>
        <v>8.1081081081081086E-2</v>
      </c>
      <c r="M82" s="61">
        <f>(COUNTIF(P17:P53,"piaszczysta")/37*N67)</f>
        <v>0.22702702702702701</v>
      </c>
      <c r="N82" s="64" t="s">
        <v>303</v>
      </c>
      <c r="O82" s="11"/>
    </row>
    <row r="83" spans="7:15">
      <c r="G83" s="8" t="s">
        <v>267</v>
      </c>
      <c r="H83" s="11">
        <f>COUNTIFS(J$14:J$53,4,I$14:I$53,"drogowskaz")</f>
        <v>2</v>
      </c>
      <c r="I83" s="64" t="s">
        <v>268</v>
      </c>
      <c r="K83" s="65" t="s">
        <v>757</v>
      </c>
      <c r="L83" s="60">
        <f>M83/M$84</f>
        <v>0</v>
      </c>
      <c r="M83" s="61">
        <f>(COUNTIF(P17:P53,"ścieżka")/37*N67)</f>
        <v>0</v>
      </c>
      <c r="N83" s="703" t="s">
        <v>758</v>
      </c>
      <c r="O83" s="704"/>
    </row>
    <row r="84" spans="7:15">
      <c r="G84" s="24" t="s">
        <v>271</v>
      </c>
      <c r="H84" s="25">
        <f>SUM(H80:H83)</f>
        <v>2</v>
      </c>
      <c r="I84" s="26" t="s">
        <v>268</v>
      </c>
      <c r="L84" s="34">
        <f>SUM(L80:L83)</f>
        <v>1</v>
      </c>
      <c r="M84" s="58">
        <f>SUM(M80:M83)</f>
        <v>2.8</v>
      </c>
      <c r="N84" s="59" t="s">
        <v>263</v>
      </c>
    </row>
    <row r="85" spans="7:15" ht="17.399999999999999">
      <c r="M85" s="63" t="str">
        <f>IF(M84=N$67,"","BŁĄD")</f>
        <v/>
      </c>
    </row>
    <row r="86" spans="7:15">
      <c r="G86" s="12" t="s">
        <v>430</v>
      </c>
      <c r="I86" s="18"/>
    </row>
    <row r="87" spans="7:15">
      <c r="G87" s="8" t="s">
        <v>264</v>
      </c>
      <c r="H87" s="11">
        <f>COUNTIFS(H$14:H$53,"plansza",J$14:J$53,1)</f>
        <v>0</v>
      </c>
      <c r="I87" s="64" t="s">
        <v>268</v>
      </c>
    </row>
    <row r="88" spans="7:15">
      <c r="G88" s="8" t="s">
        <v>265</v>
      </c>
      <c r="H88" s="11">
        <f>COUNTIFS(H$14:H$53,"plansza",J$14:J$53,2)</f>
        <v>0</v>
      </c>
      <c r="I88" s="64" t="s">
        <v>268</v>
      </c>
    </row>
    <row r="89" spans="7:15">
      <c r="G89" s="8" t="s">
        <v>266</v>
      </c>
      <c r="H89" s="11">
        <f>COUNTIFS(H$14:H$53,"plansza",J$14:J$53,3)</f>
        <v>0</v>
      </c>
      <c r="I89" s="64" t="s">
        <v>268</v>
      </c>
    </row>
    <row r="90" spans="7:15">
      <c r="G90" s="8" t="s">
        <v>267</v>
      </c>
      <c r="H90" s="11">
        <f>COUNTIFS(H$14:H$53,"plansza",J$14:J$53,4)</f>
        <v>0</v>
      </c>
      <c r="I90" s="64" t="s">
        <v>268</v>
      </c>
    </row>
    <row r="91" spans="7:15">
      <c r="G91" s="78" t="s">
        <v>271</v>
      </c>
      <c r="H91" s="79">
        <f>SUM(H87:H90)</f>
        <v>0</v>
      </c>
      <c r="I91" s="80" t="s">
        <v>268</v>
      </c>
    </row>
  </sheetData>
  <mergeCells count="6">
    <mergeCell ref="G65:I65"/>
    <mergeCell ref="N83:O83"/>
    <mergeCell ref="K73:O73"/>
    <mergeCell ref="N76:O76"/>
    <mergeCell ref="G79:I79"/>
    <mergeCell ref="K79:O79"/>
  </mergeCells>
  <phoneticPr fontId="38" type="noConversion"/>
  <conditionalFormatting sqref="P14:P53">
    <cfRule type="containsText" dxfId="874" priority="12" operator="containsText" text="UTWARDZONA">
      <formula>NOT(ISERROR(SEARCH("UTWARDZONA",P14)))</formula>
    </cfRule>
    <cfRule type="containsText" dxfId="873" priority="13" operator="containsText" text="PIASZCZYSTA">
      <formula>NOT(ISERROR(SEARCH("PIASZCZYSTA",P14)))</formula>
    </cfRule>
    <cfRule type="containsText" dxfId="872" priority="14" operator="containsText" text="UTWARDZONA">
      <formula>NOT(ISERROR(SEARCH("UTWARDZONA",P14)))</formula>
    </cfRule>
    <cfRule type="containsText" dxfId="871" priority="15" operator="containsText" text="GRUNTOWA">
      <formula>NOT(ISERROR(SEARCH("GRUNTOWA",P14)))</formula>
    </cfRule>
    <cfRule type="containsText" dxfId="870" priority="16" operator="containsText" text="UTWARDZONA">
      <formula>NOT(ISERROR(SEARCH("UTWARDZONA",P14)))</formula>
    </cfRule>
    <cfRule type="expression" dxfId="869" priority="17">
      <formula>"UTWARDZONA"</formula>
    </cfRule>
  </conditionalFormatting>
  <conditionalFormatting sqref="Q14:Q53">
    <cfRule type="containsText" dxfId="868" priority="9" operator="containsText" text="LAS">
      <formula>NOT(ISERROR(SEARCH("LAS",Q14)))</formula>
    </cfRule>
    <cfRule type="containsText" dxfId="867" priority="10" operator="containsText" text="OTWARTY">
      <formula>NOT(ISERROR(SEARCH("OTWARTY",Q14)))</formula>
    </cfRule>
    <cfRule type="containsText" dxfId="866" priority="11" operator="containsText" text="ZABUDOWA">
      <formula>NOT(ISERROR(SEARCH("ZABUDOWA",Q14)))</formula>
    </cfRule>
  </conditionalFormatting>
  <conditionalFormatting sqref="Q14:Q53">
    <cfRule type="containsText" dxfId="865" priority="7" operator="containsText" text="LAS">
      <formula>NOT(ISERROR(SEARCH("LAS",Q14)))</formula>
    </cfRule>
    <cfRule type="containsText" dxfId="864" priority="8" operator="containsText" text="OTWARTY">
      <formula>NOT(ISERROR(SEARCH("OTWARTY",Q14)))</formula>
    </cfRule>
  </conditionalFormatting>
  <conditionalFormatting sqref="Q14:Q53">
    <cfRule type="containsText" dxfId="863" priority="6" operator="containsText" text="ZABUDOWA">
      <formula>NOT(ISERROR(SEARCH("ZABUDOWA",Q14)))</formula>
    </cfRule>
  </conditionalFormatting>
  <conditionalFormatting sqref="P14:P53">
    <cfRule type="containsText" dxfId="862" priority="5" operator="containsText" text="PIASZCZYSTA">
      <formula>NOT(ISERROR(SEARCH("PIASZCZYSTA",P14)))</formula>
    </cfRule>
  </conditionalFormatting>
  <conditionalFormatting sqref="P14:P53">
    <cfRule type="containsText" dxfId="861" priority="4" operator="containsText" text="PIASZCZYSTA">
      <formula>NOT(ISERROR(SEARCH("PIASZCZYSTA",P14)))</formula>
    </cfRule>
  </conditionalFormatting>
  <conditionalFormatting sqref="P14:P53">
    <cfRule type="containsText" dxfId="860" priority="3" operator="containsText" text="GRUNTOWA">
      <formula>NOT(ISERROR(SEARCH("GRUNTOWA",P14)))</formula>
    </cfRule>
  </conditionalFormatting>
  <conditionalFormatting sqref="Q14:Q53">
    <cfRule type="containsText" dxfId="859" priority="2" operator="containsText" text="ZABUDOWA">
      <formula>NOT(ISERROR(SEARCH("ZABUDOWA",Q14)))</formula>
    </cfRule>
  </conditionalFormatting>
  <conditionalFormatting sqref="Q14:Q53">
    <cfRule type="containsText" dxfId="858" priority="1" operator="containsText" text="zabudowa">
      <formula>NOT(ISERROR(SEARCH("zabudowa",Q14)))</formula>
    </cfRule>
  </conditionalFormatting>
  <dataValidations count="14">
    <dataValidation type="list" allowBlank="1" sqref="Q14:Q53">
      <formula1>$Q$1:$Q$3</formula1>
    </dataValidation>
    <dataValidation type="list" allowBlank="1" sqref="P14:P53">
      <formula1>$P$1:$P$3</formula1>
    </dataValidation>
    <dataValidation type="list" allowBlank="1" sqref="O14:O53">
      <formula1>$O$1:$O$5</formula1>
    </dataValidation>
    <dataValidation type="list" allowBlank="1" sqref="N14:N53">
      <formula1>$N$1:$N$2</formula1>
    </dataValidation>
    <dataValidation type="list" allowBlank="1" sqref="M14:M53">
      <formula1>$M$1</formula1>
    </dataValidation>
    <dataValidation type="list" allowBlank="1" sqref="L14:L53">
      <formula1>$L$1:$L$7</formula1>
    </dataValidation>
    <dataValidation type="list" allowBlank="1" sqref="K14:K53">
      <formula1>$K$1:$K$7</formula1>
    </dataValidation>
    <dataValidation type="list" allowBlank="1" sqref="J14:J53">
      <formula1>$J$1:$J$4</formula1>
    </dataValidation>
    <dataValidation type="list" allowBlank="1" sqref="H14:H53">
      <formula1>$H$1:$H$4</formula1>
    </dataValidation>
    <dataValidation type="list" allowBlank="1" sqref="F14:F53">
      <formula1>$F$1:$F$3</formula1>
    </dataValidation>
    <dataValidation type="list" allowBlank="1" sqref="E14:E53">
      <formula1>$E$1:$E$2</formula1>
    </dataValidation>
    <dataValidation type="list" allowBlank="1" sqref="U14:U53">
      <formula1>$U$1:$U$5</formula1>
    </dataValidation>
    <dataValidation type="list" allowBlank="1" sqref="G30:G53 G14:G28">
      <formula1>$G$1:$G$8</formula1>
    </dataValidation>
    <dataValidation type="list" allowBlank="1" sqref="I31:I53 I14:I29">
      <formula1>$I$1:$I$12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D363"/>
  <sheetViews>
    <sheetView tabSelected="1" topLeftCell="A13" zoomScale="78" zoomScaleNormal="78" workbookViewId="0">
      <pane xSplit="1" ySplit="1" topLeftCell="B14" activePane="bottomRight" state="frozen"/>
      <selection activeCell="A13" sqref="A13"/>
      <selection pane="topRight" activeCell="B13" sqref="B13"/>
      <selection pane="bottomLeft" activeCell="A14" sqref="A14"/>
      <selection pane="bottomRight" activeCell="M26" sqref="M26"/>
    </sheetView>
  </sheetViews>
  <sheetFormatPr defaultColWidth="9" defaultRowHeight="13.8"/>
  <cols>
    <col min="1" max="1" width="4" style="397" customWidth="1"/>
    <col min="2" max="2" width="7.19921875" style="397" customWidth="1"/>
    <col min="3" max="3" width="7.59765625" style="397" customWidth="1"/>
    <col min="4" max="4" width="23.69921875" style="397" customWidth="1"/>
    <col min="5" max="5" width="8" style="397" customWidth="1"/>
    <col min="6" max="6" width="9" style="397" customWidth="1"/>
    <col min="7" max="7" width="15" style="397" customWidth="1"/>
    <col min="8" max="9" width="12.8984375" style="397" customWidth="1"/>
    <col min="10" max="10" width="8.5" style="397" customWidth="1"/>
    <col min="11" max="12" width="10.3984375" style="397" customWidth="1"/>
    <col min="13" max="13" width="8.3984375" style="397" customWidth="1"/>
    <col min="14" max="14" width="12" style="397" customWidth="1"/>
    <col min="15" max="16" width="12.09765625" style="397" customWidth="1"/>
    <col min="17" max="17" width="10.8984375" style="397" customWidth="1"/>
    <col min="18" max="18" width="33.8984375" style="397" customWidth="1"/>
    <col min="19" max="19" width="2" style="397" customWidth="1"/>
    <col min="20" max="20" width="9" style="397" customWidth="1"/>
    <col min="21" max="21" width="9.3984375" style="397" customWidth="1"/>
    <col min="22" max="22" width="20.59765625" style="397" customWidth="1"/>
    <col min="23" max="23" width="51.09765625" style="397" customWidth="1"/>
    <col min="24" max="24" width="5.3984375" style="397" customWidth="1"/>
    <col min="25" max="25" width="14.59765625" style="397" customWidth="1"/>
    <col min="26" max="26" width="9.59765625" style="397" customWidth="1"/>
    <col min="27" max="27" width="12.5" style="397" customWidth="1"/>
    <col min="28" max="28" width="2" style="397" customWidth="1"/>
    <col min="29" max="29" width="10.59765625" style="397" customWidth="1"/>
    <col min="30" max="30" width="3.69921875" style="397" customWidth="1"/>
    <col min="31" max="31" width="11.8984375" style="397" customWidth="1"/>
    <col min="32" max="32" width="11.3984375" style="397" customWidth="1"/>
    <col min="33" max="33" width="8.8984375" style="397" customWidth="1"/>
    <col min="34" max="34" width="11.5" style="397" customWidth="1"/>
    <col min="35" max="35" width="9.5" style="397" customWidth="1"/>
    <col min="36" max="50" width="9" style="397" customWidth="1"/>
    <col min="51" max="16384" width="9" style="397"/>
  </cols>
  <sheetData>
    <row r="1" spans="1:16384" ht="14.25" hidden="1" customHeight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16384" ht="14.25" hidden="1" customHeight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16384" ht="14.25" hidden="1" customHeight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16384" ht="14.25" hidden="1" customHeight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16384" ht="14.25" hidden="1" customHeight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16384" ht="14.25" hidden="1" customHeight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16384" ht="14.25" hidden="1" customHeight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16384" ht="14.25" hidden="1" customHeight="1">
      <c r="G8" s="12" t="s">
        <v>262</v>
      </c>
      <c r="I8" s="12" t="s">
        <v>53</v>
      </c>
    </row>
    <row r="9" spans="1:16384" ht="14.25" hidden="1" customHeight="1">
      <c r="I9" s="12" t="s">
        <v>54</v>
      </c>
    </row>
    <row r="10" spans="1:16384" ht="14.25" hidden="1" customHeight="1">
      <c r="I10" s="12" t="s">
        <v>261</v>
      </c>
    </row>
    <row r="11" spans="1:16384" ht="14.25" hidden="1" customHeight="1">
      <c r="I11" s="12" t="s">
        <v>275</v>
      </c>
    </row>
    <row r="12" spans="1:16384" ht="14.25" hidden="1" customHeight="1">
      <c r="I12" s="12" t="s">
        <v>277</v>
      </c>
    </row>
    <row r="13" spans="1:16384" ht="29.25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16384">
      <c r="A14" s="160"/>
      <c r="B14" s="160"/>
      <c r="C14" s="160" t="s">
        <v>1213</v>
      </c>
      <c r="D14" s="160"/>
      <c r="E14" s="160" t="s">
        <v>18</v>
      </c>
      <c r="F14" s="160" t="s">
        <v>16</v>
      </c>
      <c r="G14" s="160" t="s">
        <v>56</v>
      </c>
      <c r="H14" s="160" t="s">
        <v>61</v>
      </c>
      <c r="I14" s="160" t="s">
        <v>783</v>
      </c>
      <c r="J14" s="160" t="s">
        <v>432</v>
      </c>
      <c r="K14" s="160"/>
      <c r="L14" s="160"/>
      <c r="M14" s="160"/>
      <c r="N14" s="160"/>
      <c r="O14" s="160"/>
      <c r="P14" s="437" t="s">
        <v>291</v>
      </c>
      <c r="Q14" s="436" t="s">
        <v>288</v>
      </c>
      <c r="R14" s="160" t="s">
        <v>1291</v>
      </c>
      <c r="S14" s="160"/>
      <c r="T14" s="160"/>
      <c r="U14" s="160"/>
      <c r="V14" s="160"/>
      <c r="W14" s="160"/>
      <c r="X14" s="688" t="s">
        <v>3135</v>
      </c>
      <c r="Y14" s="696" t="s">
        <v>3142</v>
      </c>
      <c r="Z14" s="688" t="s">
        <v>3127</v>
      </c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>
      <c r="A15" s="160"/>
      <c r="B15" s="160"/>
      <c r="C15" s="160" t="s">
        <v>1213</v>
      </c>
      <c r="D15" s="160" t="s">
        <v>1251</v>
      </c>
      <c r="E15" s="160" t="s">
        <v>18</v>
      </c>
      <c r="F15" s="160" t="s">
        <v>15</v>
      </c>
      <c r="G15" s="160" t="s">
        <v>23</v>
      </c>
      <c r="H15" s="160" t="s">
        <v>29</v>
      </c>
      <c r="I15" s="160" t="s">
        <v>30</v>
      </c>
      <c r="J15" s="160" t="s">
        <v>434</v>
      </c>
      <c r="K15" s="160" t="s">
        <v>58</v>
      </c>
      <c r="L15" s="160"/>
      <c r="M15" s="160"/>
      <c r="N15" s="160"/>
      <c r="O15" s="160"/>
      <c r="P15" s="437" t="s">
        <v>291</v>
      </c>
      <c r="Q15" s="436" t="s">
        <v>288</v>
      </c>
      <c r="R15" s="160"/>
      <c r="S15" s="160"/>
      <c r="T15" s="160"/>
      <c r="U15" s="160" t="s">
        <v>46</v>
      </c>
      <c r="V15" s="160" t="s">
        <v>1251</v>
      </c>
      <c r="W15" s="160" t="s">
        <v>1290</v>
      </c>
      <c r="X15" s="688" t="s">
        <v>3135</v>
      </c>
      <c r="Y15" s="696" t="s">
        <v>3142</v>
      </c>
      <c r="Z15" s="688" t="s">
        <v>3127</v>
      </c>
    </row>
    <row r="16" spans="1:16384">
      <c r="A16" s="160"/>
      <c r="B16" s="160"/>
      <c r="C16" s="160" t="s">
        <v>1213</v>
      </c>
      <c r="D16" s="160" t="s">
        <v>1251</v>
      </c>
      <c r="E16" s="160" t="s">
        <v>18</v>
      </c>
      <c r="F16" s="160" t="s">
        <v>14</v>
      </c>
      <c r="G16" s="160" t="s">
        <v>23</v>
      </c>
      <c r="H16" s="160" t="s">
        <v>29</v>
      </c>
      <c r="I16" s="160" t="s">
        <v>30</v>
      </c>
      <c r="J16" s="160" t="s">
        <v>434</v>
      </c>
      <c r="K16" s="160" t="s">
        <v>58</v>
      </c>
      <c r="L16" s="160"/>
      <c r="M16" s="160"/>
      <c r="N16" s="160"/>
      <c r="O16" s="160"/>
      <c r="P16" s="437" t="s">
        <v>291</v>
      </c>
      <c r="Q16" s="436" t="s">
        <v>288</v>
      </c>
      <c r="R16" s="160"/>
      <c r="S16" s="160"/>
      <c r="T16" s="160"/>
      <c r="U16" s="160" t="s">
        <v>45</v>
      </c>
      <c r="V16" s="160" t="s">
        <v>1251</v>
      </c>
      <c r="W16" s="160" t="s">
        <v>1289</v>
      </c>
      <c r="X16" s="688" t="s">
        <v>3135</v>
      </c>
      <c r="Y16" s="696" t="s">
        <v>3142</v>
      </c>
      <c r="Z16" s="688" t="s">
        <v>3127</v>
      </c>
    </row>
    <row r="17" spans="1:26">
      <c r="A17" s="160"/>
      <c r="B17" s="160"/>
      <c r="C17" s="160" t="s">
        <v>1213</v>
      </c>
      <c r="D17" s="160"/>
      <c r="E17" s="160" t="s">
        <v>18</v>
      </c>
      <c r="F17" s="160" t="s">
        <v>16</v>
      </c>
      <c r="G17" s="160" t="s">
        <v>56</v>
      </c>
      <c r="H17" s="160" t="s">
        <v>61</v>
      </c>
      <c r="I17" s="160" t="s">
        <v>783</v>
      </c>
      <c r="J17" s="160" t="s">
        <v>432</v>
      </c>
      <c r="K17" s="160"/>
      <c r="L17" s="160"/>
      <c r="M17" s="160"/>
      <c r="N17" s="160"/>
      <c r="O17" s="160"/>
      <c r="P17" s="437" t="s">
        <v>291</v>
      </c>
      <c r="Q17" s="436" t="s">
        <v>288</v>
      </c>
      <c r="R17" s="160" t="s">
        <v>1288</v>
      </c>
      <c r="S17" s="160"/>
      <c r="T17" s="160"/>
      <c r="U17" s="160"/>
      <c r="V17" s="160"/>
      <c r="W17" s="160"/>
      <c r="X17" s="688" t="s">
        <v>3135</v>
      </c>
      <c r="Y17" s="696" t="s">
        <v>3142</v>
      </c>
      <c r="Z17" s="688" t="s">
        <v>3127</v>
      </c>
    </row>
    <row r="18" spans="1:26">
      <c r="A18" s="160"/>
      <c r="B18" s="160"/>
      <c r="C18" s="160" t="s">
        <v>431</v>
      </c>
      <c r="D18" s="160"/>
      <c r="E18" s="160" t="s">
        <v>18</v>
      </c>
      <c r="F18" s="160" t="s">
        <v>15</v>
      </c>
      <c r="G18" s="160" t="s">
        <v>19</v>
      </c>
      <c r="H18" s="160" t="s">
        <v>28</v>
      </c>
      <c r="I18" s="160" t="s">
        <v>24</v>
      </c>
      <c r="J18" s="160" t="s">
        <v>433</v>
      </c>
      <c r="K18" s="160" t="s">
        <v>58</v>
      </c>
      <c r="L18" s="160"/>
      <c r="M18" s="160"/>
      <c r="N18" s="160"/>
      <c r="O18" s="160"/>
      <c r="P18" s="437" t="s">
        <v>291</v>
      </c>
      <c r="Q18" s="436" t="s">
        <v>288</v>
      </c>
      <c r="R18" s="160"/>
      <c r="S18" s="160"/>
      <c r="T18" s="160"/>
      <c r="U18" s="160"/>
      <c r="V18" s="160"/>
      <c r="W18" s="160"/>
      <c r="X18" s="688" t="s">
        <v>3135</v>
      </c>
      <c r="Y18" s="696" t="s">
        <v>3142</v>
      </c>
      <c r="Z18" s="688" t="s">
        <v>3127</v>
      </c>
    </row>
    <row r="19" spans="1:26">
      <c r="A19" s="160"/>
      <c r="B19" s="160"/>
      <c r="C19" s="160" t="s">
        <v>431</v>
      </c>
      <c r="D19" s="160"/>
      <c r="E19" s="160" t="s">
        <v>18</v>
      </c>
      <c r="F19" s="160" t="s">
        <v>14</v>
      </c>
      <c r="G19" s="160" t="s">
        <v>19</v>
      </c>
      <c r="H19" s="160" t="s">
        <v>28</v>
      </c>
      <c r="I19" s="160" t="s">
        <v>24</v>
      </c>
      <c r="J19" s="160" t="s">
        <v>433</v>
      </c>
      <c r="K19" s="160" t="s">
        <v>58</v>
      </c>
      <c r="L19" s="160"/>
      <c r="M19" s="160"/>
      <c r="N19" s="160"/>
      <c r="O19" s="160"/>
      <c r="P19" s="437" t="s">
        <v>291</v>
      </c>
      <c r="Q19" s="436" t="s">
        <v>288</v>
      </c>
      <c r="R19" s="160"/>
      <c r="S19" s="160"/>
      <c r="T19" s="160"/>
      <c r="U19" s="160"/>
      <c r="V19" s="160"/>
      <c r="W19" s="160"/>
      <c r="X19" s="688" t="s">
        <v>3135</v>
      </c>
      <c r="Y19" s="696" t="s">
        <v>3142</v>
      </c>
      <c r="Z19" s="688" t="s">
        <v>3127</v>
      </c>
    </row>
    <row r="20" spans="1:26">
      <c r="A20" s="160"/>
      <c r="B20" s="160"/>
      <c r="C20" s="160" t="s">
        <v>432</v>
      </c>
      <c r="D20" s="160"/>
      <c r="E20" s="160" t="s">
        <v>18</v>
      </c>
      <c r="F20" s="160" t="s">
        <v>15</v>
      </c>
      <c r="G20" s="160" t="s">
        <v>19</v>
      </c>
      <c r="H20" s="160" t="s">
        <v>28</v>
      </c>
      <c r="I20" s="160" t="s">
        <v>24</v>
      </c>
      <c r="J20" s="160" t="s">
        <v>432</v>
      </c>
      <c r="K20" s="160" t="s">
        <v>58</v>
      </c>
      <c r="L20" s="160"/>
      <c r="M20" s="160"/>
      <c r="N20" s="160"/>
      <c r="O20" s="160"/>
      <c r="P20" s="437" t="s">
        <v>291</v>
      </c>
      <c r="Q20" s="436" t="s">
        <v>288</v>
      </c>
      <c r="R20" s="160"/>
      <c r="S20" s="160"/>
      <c r="T20" s="160"/>
      <c r="U20" s="160"/>
      <c r="V20" s="160"/>
      <c r="W20" s="160"/>
      <c r="X20" s="688" t="s">
        <v>3135</v>
      </c>
      <c r="Y20" s="696" t="s">
        <v>3142</v>
      </c>
      <c r="Z20" s="688" t="s">
        <v>3127</v>
      </c>
    </row>
    <row r="21" spans="1:26">
      <c r="A21" s="160"/>
      <c r="B21" s="160"/>
      <c r="C21" s="160" t="s">
        <v>432</v>
      </c>
      <c r="D21" s="160"/>
      <c r="E21" s="160" t="s">
        <v>18</v>
      </c>
      <c r="F21" s="160" t="s">
        <v>14</v>
      </c>
      <c r="G21" s="160" t="s">
        <v>19</v>
      </c>
      <c r="H21" s="160" t="s">
        <v>28</v>
      </c>
      <c r="I21" s="160" t="s">
        <v>24</v>
      </c>
      <c r="J21" s="160" t="s">
        <v>432</v>
      </c>
      <c r="K21" s="160" t="s">
        <v>58</v>
      </c>
      <c r="L21" s="160"/>
      <c r="M21" s="160"/>
      <c r="N21" s="160"/>
      <c r="O21" s="160"/>
      <c r="P21" s="437" t="s">
        <v>291</v>
      </c>
      <c r="Q21" s="436" t="s">
        <v>288</v>
      </c>
      <c r="R21" s="160"/>
      <c r="S21" s="160"/>
      <c r="T21" s="160"/>
      <c r="U21" s="160"/>
      <c r="V21" s="160"/>
      <c r="W21" s="160"/>
      <c r="X21" s="688" t="s">
        <v>3135</v>
      </c>
      <c r="Y21" s="696" t="s">
        <v>3142</v>
      </c>
      <c r="Z21" s="688" t="s">
        <v>3127</v>
      </c>
    </row>
    <row r="22" spans="1:26">
      <c r="A22" s="160"/>
      <c r="B22" s="160"/>
      <c r="C22" s="160" t="s">
        <v>433</v>
      </c>
      <c r="D22" s="160"/>
      <c r="E22" s="160" t="s">
        <v>18</v>
      </c>
      <c r="F22" s="160" t="s">
        <v>15</v>
      </c>
      <c r="G22" s="160" t="s">
        <v>19</v>
      </c>
      <c r="H22" s="160" t="s">
        <v>28</v>
      </c>
      <c r="I22" s="160" t="s">
        <v>24</v>
      </c>
      <c r="J22" s="160" t="s">
        <v>433</v>
      </c>
      <c r="K22" s="160" t="s">
        <v>58</v>
      </c>
      <c r="L22" s="160"/>
      <c r="M22" s="160"/>
      <c r="N22" s="160"/>
      <c r="O22" s="160"/>
      <c r="P22" s="437" t="s">
        <v>291</v>
      </c>
      <c r="Q22" s="436" t="s">
        <v>288</v>
      </c>
      <c r="R22" s="160"/>
      <c r="S22" s="160"/>
      <c r="T22" s="160"/>
      <c r="U22" s="160"/>
      <c r="V22" s="160"/>
      <c r="W22" s="160"/>
      <c r="X22" s="688" t="s">
        <v>3135</v>
      </c>
      <c r="Y22" s="696" t="s">
        <v>3142</v>
      </c>
      <c r="Z22" s="688" t="s">
        <v>3127</v>
      </c>
    </row>
    <row r="23" spans="1:26">
      <c r="A23" s="160"/>
      <c r="B23" s="160"/>
      <c r="C23" s="160" t="s">
        <v>433</v>
      </c>
      <c r="D23" s="160"/>
      <c r="E23" s="160" t="s">
        <v>18</v>
      </c>
      <c r="F23" s="160" t="s">
        <v>14</v>
      </c>
      <c r="G23" s="160" t="s">
        <v>19</v>
      </c>
      <c r="H23" s="160" t="s">
        <v>28</v>
      </c>
      <c r="I23" s="160" t="s">
        <v>24</v>
      </c>
      <c r="J23" s="160" t="s">
        <v>433</v>
      </c>
      <c r="K23" s="160" t="s">
        <v>58</v>
      </c>
      <c r="L23" s="160"/>
      <c r="M23" s="160"/>
      <c r="N23" s="160"/>
      <c r="O23" s="160"/>
      <c r="P23" s="437" t="s">
        <v>291</v>
      </c>
      <c r="Q23" s="436" t="s">
        <v>288</v>
      </c>
      <c r="R23" s="160"/>
      <c r="S23" s="160"/>
      <c r="T23" s="160"/>
      <c r="U23" s="160"/>
      <c r="V23" s="160"/>
      <c r="W23" s="160"/>
      <c r="X23" s="688" t="s">
        <v>3135</v>
      </c>
      <c r="Y23" s="696" t="s">
        <v>3142</v>
      </c>
      <c r="Z23" s="688" t="s">
        <v>3127</v>
      </c>
    </row>
    <row r="24" spans="1:26">
      <c r="A24" s="160"/>
      <c r="B24" s="160"/>
      <c r="C24" s="160" t="s">
        <v>434</v>
      </c>
      <c r="D24" s="160" t="s">
        <v>1286</v>
      </c>
      <c r="E24" s="160" t="s">
        <v>18</v>
      </c>
      <c r="F24" s="160" t="s">
        <v>15</v>
      </c>
      <c r="G24" s="160" t="s">
        <v>23</v>
      </c>
      <c r="H24" s="160" t="s">
        <v>29</v>
      </c>
      <c r="I24" s="160" t="s">
        <v>30</v>
      </c>
      <c r="J24" s="160" t="s">
        <v>434</v>
      </c>
      <c r="K24" s="160"/>
      <c r="L24" s="160"/>
      <c r="M24" s="160"/>
      <c r="N24" s="160"/>
      <c r="O24" s="160"/>
      <c r="P24" s="437" t="s">
        <v>291</v>
      </c>
      <c r="Q24" s="436" t="s">
        <v>288</v>
      </c>
      <c r="R24" s="160"/>
      <c r="S24" s="160"/>
      <c r="T24" s="160"/>
      <c r="U24" s="160" t="s">
        <v>45</v>
      </c>
      <c r="V24" s="160" t="s">
        <v>1286</v>
      </c>
      <c r="W24" s="160" t="s">
        <v>1287</v>
      </c>
      <c r="X24" s="688" t="s">
        <v>3135</v>
      </c>
      <c r="Y24" s="696" t="s">
        <v>3142</v>
      </c>
      <c r="Z24" s="688" t="s">
        <v>3127</v>
      </c>
    </row>
    <row r="25" spans="1:26">
      <c r="A25" s="160"/>
      <c r="B25" s="160"/>
      <c r="C25" s="160" t="s">
        <v>434</v>
      </c>
      <c r="D25" s="160" t="s">
        <v>1286</v>
      </c>
      <c r="E25" s="160" t="s">
        <v>18</v>
      </c>
      <c r="F25" s="160" t="s">
        <v>14</v>
      </c>
      <c r="G25" s="160" t="s">
        <v>23</v>
      </c>
      <c r="H25" s="160" t="s">
        <v>29</v>
      </c>
      <c r="I25" s="160" t="s">
        <v>30</v>
      </c>
      <c r="J25" s="160" t="s">
        <v>434</v>
      </c>
      <c r="K25" s="160"/>
      <c r="L25" s="160"/>
      <c r="M25" s="160"/>
      <c r="N25" s="160"/>
      <c r="O25" s="160"/>
      <c r="P25" s="437" t="s">
        <v>291</v>
      </c>
      <c r="Q25" s="436" t="s">
        <v>288</v>
      </c>
      <c r="R25" s="160"/>
      <c r="S25" s="160"/>
      <c r="T25" s="160"/>
      <c r="U25" s="160" t="s">
        <v>46</v>
      </c>
      <c r="V25" s="160" t="s">
        <v>1286</v>
      </c>
      <c r="W25" s="160" t="s">
        <v>1285</v>
      </c>
      <c r="X25" s="688" t="s">
        <v>3135</v>
      </c>
      <c r="Y25" s="696" t="s">
        <v>3142</v>
      </c>
      <c r="Z25" s="688" t="s">
        <v>3127</v>
      </c>
    </row>
    <row r="26" spans="1:26">
      <c r="A26" s="160"/>
      <c r="B26" s="160"/>
      <c r="C26" s="160" t="s">
        <v>423</v>
      </c>
      <c r="D26" s="160"/>
      <c r="E26" s="160" t="s">
        <v>17</v>
      </c>
      <c r="F26" s="160" t="s">
        <v>15</v>
      </c>
      <c r="G26" s="160" t="s">
        <v>19</v>
      </c>
      <c r="H26" s="160" t="s">
        <v>28</v>
      </c>
      <c r="I26" s="160" t="s">
        <v>24</v>
      </c>
      <c r="J26" s="160" t="s">
        <v>434</v>
      </c>
      <c r="K26" s="160"/>
      <c r="L26" s="160"/>
      <c r="M26" s="160"/>
      <c r="N26" s="160"/>
      <c r="O26" s="160"/>
      <c r="P26" s="437" t="s">
        <v>291</v>
      </c>
      <c r="Q26" s="436" t="s">
        <v>288</v>
      </c>
      <c r="R26" s="160"/>
      <c r="S26" s="160"/>
      <c r="T26" s="160"/>
      <c r="U26" s="160"/>
      <c r="V26" s="160"/>
      <c r="W26" s="160"/>
      <c r="X26" s="688" t="s">
        <v>3135</v>
      </c>
      <c r="Y26" s="696" t="s">
        <v>3142</v>
      </c>
      <c r="Z26" s="688" t="s">
        <v>3127</v>
      </c>
    </row>
    <row r="27" spans="1:26">
      <c r="A27" s="160"/>
      <c r="B27" s="160"/>
      <c r="C27" s="160" t="s">
        <v>423</v>
      </c>
      <c r="D27" s="160"/>
      <c r="E27" s="160" t="s">
        <v>18</v>
      </c>
      <c r="F27" s="160" t="s">
        <v>14</v>
      </c>
      <c r="G27" s="160" t="s">
        <v>19</v>
      </c>
      <c r="H27" s="160" t="s">
        <v>28</v>
      </c>
      <c r="I27" s="160" t="s">
        <v>24</v>
      </c>
      <c r="J27" s="160" t="s">
        <v>434</v>
      </c>
      <c r="K27" s="160"/>
      <c r="L27" s="160"/>
      <c r="M27" s="160"/>
      <c r="N27" s="160"/>
      <c r="O27" s="160"/>
      <c r="P27" s="437" t="s">
        <v>291</v>
      </c>
      <c r="Q27" s="436" t="s">
        <v>288</v>
      </c>
      <c r="R27" s="160"/>
      <c r="S27" s="160"/>
      <c r="T27" s="160"/>
      <c r="U27" s="160"/>
      <c r="V27" s="160"/>
      <c r="W27" s="160"/>
      <c r="X27" s="688" t="s">
        <v>3135</v>
      </c>
      <c r="Y27" s="696" t="s">
        <v>3142</v>
      </c>
      <c r="Z27" s="688" t="s">
        <v>3127</v>
      </c>
    </row>
    <row r="28" spans="1:26">
      <c r="A28" s="160"/>
      <c r="B28" s="160"/>
      <c r="C28" s="160" t="s">
        <v>435</v>
      </c>
      <c r="D28" s="160"/>
      <c r="E28" s="160" t="s">
        <v>18</v>
      </c>
      <c r="F28" s="160" t="s">
        <v>16</v>
      </c>
      <c r="G28" s="441" t="s">
        <v>533</v>
      </c>
      <c r="H28" s="160" t="s">
        <v>28</v>
      </c>
      <c r="I28" s="160" t="s">
        <v>24</v>
      </c>
      <c r="J28" s="160" t="s">
        <v>431</v>
      </c>
      <c r="K28" s="160"/>
      <c r="L28" s="160"/>
      <c r="M28" s="160"/>
      <c r="N28" s="160" t="s">
        <v>499</v>
      </c>
      <c r="O28" s="160"/>
      <c r="P28" s="437" t="s">
        <v>291</v>
      </c>
      <c r="Q28" s="436" t="s">
        <v>288</v>
      </c>
      <c r="R28" s="160"/>
      <c r="S28" s="160"/>
      <c r="T28" s="160"/>
      <c r="U28" s="160"/>
      <c r="V28" s="160"/>
      <c r="W28" s="160"/>
      <c r="X28" s="688" t="s">
        <v>3135</v>
      </c>
      <c r="Y28" s="696" t="s">
        <v>3142</v>
      </c>
      <c r="Z28" s="688" t="s">
        <v>3127</v>
      </c>
    </row>
    <row r="29" spans="1:26">
      <c r="A29" s="160"/>
      <c r="B29" s="160"/>
      <c r="C29" s="160" t="s">
        <v>436</v>
      </c>
      <c r="D29" s="160"/>
      <c r="E29" s="160" t="s">
        <v>18</v>
      </c>
      <c r="F29" s="160" t="s">
        <v>16</v>
      </c>
      <c r="G29" s="441" t="s">
        <v>533</v>
      </c>
      <c r="H29" s="160" t="s">
        <v>28</v>
      </c>
      <c r="I29" s="160" t="s">
        <v>24</v>
      </c>
      <c r="J29" s="160" t="s">
        <v>431</v>
      </c>
      <c r="K29" s="160"/>
      <c r="L29" s="160"/>
      <c r="M29" s="160"/>
      <c r="N29" s="160" t="s">
        <v>499</v>
      </c>
      <c r="O29" s="160"/>
      <c r="P29" s="437" t="s">
        <v>291</v>
      </c>
      <c r="Q29" s="436" t="s">
        <v>288</v>
      </c>
      <c r="R29" s="160"/>
      <c r="S29" s="160"/>
      <c r="T29" s="160"/>
      <c r="U29" s="160"/>
      <c r="V29" s="160"/>
      <c r="W29" s="160"/>
      <c r="X29" s="688" t="s">
        <v>3135</v>
      </c>
      <c r="Y29" s="696" t="s">
        <v>3142</v>
      </c>
      <c r="Z29" s="688" t="s">
        <v>3127</v>
      </c>
    </row>
    <row r="30" spans="1:26">
      <c r="A30" s="160"/>
      <c r="B30" s="160"/>
      <c r="C30" s="160" t="s">
        <v>437</v>
      </c>
      <c r="D30" s="160"/>
      <c r="E30" s="160" t="s">
        <v>17</v>
      </c>
      <c r="F30" s="160" t="s">
        <v>16</v>
      </c>
      <c r="G30" s="160" t="s">
        <v>23</v>
      </c>
      <c r="H30" s="160" t="s">
        <v>61</v>
      </c>
      <c r="I30" s="160" t="s">
        <v>261</v>
      </c>
      <c r="J30" s="160" t="s">
        <v>433</v>
      </c>
      <c r="K30" s="160"/>
      <c r="L30" s="160"/>
      <c r="M30" s="160"/>
      <c r="N30" s="160"/>
      <c r="O30" s="160"/>
      <c r="P30" s="437" t="s">
        <v>291</v>
      </c>
      <c r="Q30" s="436" t="s">
        <v>288</v>
      </c>
      <c r="R30" s="160"/>
      <c r="S30" s="160"/>
      <c r="T30" s="160"/>
      <c r="U30" s="160"/>
      <c r="V30" s="160"/>
      <c r="W30" s="160"/>
      <c r="X30" s="688" t="s">
        <v>3135</v>
      </c>
      <c r="Y30" s="696" t="s">
        <v>3142</v>
      </c>
      <c r="Z30" s="688" t="s">
        <v>3127</v>
      </c>
    </row>
    <row r="31" spans="1:26">
      <c r="A31" s="160"/>
      <c r="B31" s="160"/>
      <c r="C31" s="160" t="s">
        <v>437</v>
      </c>
      <c r="D31" s="160"/>
      <c r="E31" s="160" t="s">
        <v>17</v>
      </c>
      <c r="F31" s="160" t="s">
        <v>15</v>
      </c>
      <c r="G31" s="160" t="s">
        <v>22</v>
      </c>
      <c r="H31" s="160" t="s">
        <v>28</v>
      </c>
      <c r="I31" s="160" t="s">
        <v>24</v>
      </c>
      <c r="J31" s="160" t="s">
        <v>433</v>
      </c>
      <c r="K31" s="160"/>
      <c r="L31" s="160"/>
      <c r="M31" s="160"/>
      <c r="N31" s="160"/>
      <c r="O31" s="160"/>
      <c r="P31" s="437" t="s">
        <v>291</v>
      </c>
      <c r="Q31" s="436" t="s">
        <v>288</v>
      </c>
      <c r="R31" s="160"/>
      <c r="S31" s="160"/>
      <c r="T31" s="160"/>
      <c r="U31" s="160"/>
      <c r="V31" s="160"/>
      <c r="W31" s="160"/>
      <c r="X31" s="688" t="s">
        <v>3135</v>
      </c>
      <c r="Y31" s="696" t="s">
        <v>3142</v>
      </c>
      <c r="Z31" s="688" t="s">
        <v>3127</v>
      </c>
    </row>
    <row r="32" spans="1:26">
      <c r="A32" s="160"/>
      <c r="B32" s="160"/>
      <c r="C32" s="160" t="s">
        <v>437</v>
      </c>
      <c r="D32" s="160"/>
      <c r="E32" s="160" t="s">
        <v>18</v>
      </c>
      <c r="F32" s="160" t="s">
        <v>15</v>
      </c>
      <c r="G32" s="160" t="s">
        <v>23</v>
      </c>
      <c r="H32" s="160" t="s">
        <v>304</v>
      </c>
      <c r="I32" s="160" t="s">
        <v>24</v>
      </c>
      <c r="J32" s="160"/>
      <c r="K32" s="160"/>
      <c r="L32" s="160"/>
      <c r="M32" s="160"/>
      <c r="N32" s="160"/>
      <c r="O32" s="160" t="s">
        <v>48</v>
      </c>
      <c r="P32" s="437" t="s">
        <v>291</v>
      </c>
      <c r="Q32" s="436" t="s">
        <v>288</v>
      </c>
      <c r="R32" s="160"/>
      <c r="S32" s="160"/>
      <c r="T32" s="160"/>
      <c r="U32" s="160"/>
      <c r="V32" s="160"/>
      <c r="W32" s="160"/>
      <c r="X32" s="688" t="s">
        <v>3135</v>
      </c>
      <c r="Y32" s="696" t="s">
        <v>3142</v>
      </c>
      <c r="Z32" s="688" t="s">
        <v>3127</v>
      </c>
    </row>
    <row r="33" spans="1:26">
      <c r="A33" s="160"/>
      <c r="B33" s="160"/>
      <c r="C33" s="160" t="s">
        <v>438</v>
      </c>
      <c r="D33" s="160"/>
      <c r="E33" s="160" t="s">
        <v>17</v>
      </c>
      <c r="F33" s="160" t="s">
        <v>15</v>
      </c>
      <c r="G33" s="160" t="s">
        <v>19</v>
      </c>
      <c r="H33" s="160" t="s">
        <v>28</v>
      </c>
      <c r="I33" s="160" t="s">
        <v>24</v>
      </c>
      <c r="J33" s="160" t="s">
        <v>431</v>
      </c>
      <c r="K33" s="160"/>
      <c r="L33" s="160"/>
      <c r="M33" s="160"/>
      <c r="N33" s="160"/>
      <c r="O33" s="160"/>
      <c r="P33" s="437" t="s">
        <v>291</v>
      </c>
      <c r="Q33" s="436" t="s">
        <v>288</v>
      </c>
      <c r="R33" s="160" t="s">
        <v>1284</v>
      </c>
      <c r="S33" s="160"/>
      <c r="T33" s="160"/>
      <c r="U33" s="160"/>
      <c r="V33" s="160"/>
      <c r="W33" s="160"/>
      <c r="X33" s="688" t="s">
        <v>3135</v>
      </c>
      <c r="Y33" s="696" t="s">
        <v>3142</v>
      </c>
      <c r="Z33" s="688" t="s">
        <v>3127</v>
      </c>
    </row>
    <row r="34" spans="1:26">
      <c r="A34" s="160"/>
      <c r="B34" s="160"/>
      <c r="C34" s="160" t="s">
        <v>438</v>
      </c>
      <c r="D34" s="160"/>
      <c r="E34" s="160" t="s">
        <v>18</v>
      </c>
      <c r="F34" s="160" t="s">
        <v>14</v>
      </c>
      <c r="G34" s="160" t="s">
        <v>19</v>
      </c>
      <c r="H34" s="160" t="s">
        <v>28</v>
      </c>
      <c r="I34" s="160" t="s">
        <v>24</v>
      </c>
      <c r="J34" s="160" t="s">
        <v>431</v>
      </c>
      <c r="K34" s="160"/>
      <c r="L34" s="160"/>
      <c r="M34" s="160"/>
      <c r="N34" s="160" t="s">
        <v>499</v>
      </c>
      <c r="O34" s="160"/>
      <c r="P34" s="437" t="s">
        <v>291</v>
      </c>
      <c r="Q34" s="436" t="s">
        <v>288</v>
      </c>
      <c r="R34" s="160"/>
      <c r="S34" s="160"/>
      <c r="T34" s="160"/>
      <c r="U34" s="160"/>
      <c r="V34" s="160"/>
      <c r="W34" s="160"/>
      <c r="X34" s="688" t="s">
        <v>3135</v>
      </c>
      <c r="Y34" s="696" t="s">
        <v>3142</v>
      </c>
      <c r="Z34" s="688" t="s">
        <v>3127</v>
      </c>
    </row>
    <row r="35" spans="1:26">
      <c r="A35" s="160"/>
      <c r="B35" s="160"/>
      <c r="C35" s="160" t="s">
        <v>438</v>
      </c>
      <c r="D35" s="160"/>
      <c r="E35" s="160" t="s">
        <v>18</v>
      </c>
      <c r="F35" s="160" t="s">
        <v>15</v>
      </c>
      <c r="G35" s="160" t="s">
        <v>19</v>
      </c>
      <c r="H35" s="160" t="s">
        <v>28</v>
      </c>
      <c r="I35" s="160" t="s">
        <v>24</v>
      </c>
      <c r="J35" s="160"/>
      <c r="K35" s="160"/>
      <c r="L35" s="160"/>
      <c r="M35" s="160"/>
      <c r="N35" s="160"/>
      <c r="O35" s="160" t="s">
        <v>28</v>
      </c>
      <c r="P35" s="437" t="s">
        <v>291</v>
      </c>
      <c r="Q35" s="436" t="s">
        <v>288</v>
      </c>
      <c r="R35" s="160"/>
      <c r="S35" s="160"/>
      <c r="T35" s="160"/>
      <c r="U35" s="160"/>
      <c r="V35" s="160"/>
      <c r="W35" s="160"/>
      <c r="X35" s="688" t="s">
        <v>3135</v>
      </c>
      <c r="Y35" s="696" t="s">
        <v>3142</v>
      </c>
      <c r="Z35" s="688" t="s">
        <v>3127</v>
      </c>
    </row>
    <row r="36" spans="1:26">
      <c r="A36" s="160"/>
      <c r="B36" s="160"/>
      <c r="C36" s="160" t="s">
        <v>375</v>
      </c>
      <c r="D36" s="160"/>
      <c r="E36" s="160" t="s">
        <v>18</v>
      </c>
      <c r="F36" s="160" t="s">
        <v>14</v>
      </c>
      <c r="G36" s="160" t="s">
        <v>23</v>
      </c>
      <c r="H36" s="160" t="s">
        <v>28</v>
      </c>
      <c r="I36" s="160" t="s">
        <v>26</v>
      </c>
      <c r="J36" s="160"/>
      <c r="K36" s="160"/>
      <c r="L36" s="160"/>
      <c r="M36" s="160"/>
      <c r="N36" s="160"/>
      <c r="O36" s="160" t="s">
        <v>28</v>
      </c>
      <c r="P36" s="437" t="s">
        <v>291</v>
      </c>
      <c r="Q36" s="437" t="s">
        <v>290</v>
      </c>
      <c r="R36" s="160"/>
      <c r="S36" s="160"/>
      <c r="T36" s="160"/>
      <c r="U36" s="160"/>
      <c r="V36" s="160"/>
      <c r="W36" s="160"/>
      <c r="X36" s="688" t="s">
        <v>3135</v>
      </c>
      <c r="Y36" s="696" t="s">
        <v>3142</v>
      </c>
      <c r="Z36" s="688" t="s">
        <v>3127</v>
      </c>
    </row>
    <row r="37" spans="1:26">
      <c r="A37" s="160"/>
      <c r="B37" s="160"/>
      <c r="C37" s="160" t="s">
        <v>375</v>
      </c>
      <c r="D37" s="160"/>
      <c r="E37" s="160" t="s">
        <v>18</v>
      </c>
      <c r="F37" s="160" t="s">
        <v>15</v>
      </c>
      <c r="G37" s="160" t="s">
        <v>23</v>
      </c>
      <c r="H37" s="160" t="s">
        <v>28</v>
      </c>
      <c r="I37" s="160" t="s">
        <v>25</v>
      </c>
      <c r="J37" s="160"/>
      <c r="K37" s="160"/>
      <c r="L37" s="160"/>
      <c r="M37" s="160"/>
      <c r="N37" s="160"/>
      <c r="O37" s="160" t="s">
        <v>28</v>
      </c>
      <c r="P37" s="437" t="s">
        <v>291</v>
      </c>
      <c r="Q37" s="437" t="s">
        <v>290</v>
      </c>
      <c r="R37" s="160"/>
      <c r="S37" s="160"/>
      <c r="T37" s="160"/>
      <c r="U37" s="160"/>
      <c r="V37" s="160"/>
      <c r="W37" s="160"/>
      <c r="X37" s="688" t="s">
        <v>3135</v>
      </c>
      <c r="Y37" s="696" t="s">
        <v>3142</v>
      </c>
      <c r="Z37" s="688" t="s">
        <v>3127</v>
      </c>
    </row>
    <row r="38" spans="1:26">
      <c r="A38" s="160"/>
      <c r="B38" s="160"/>
      <c r="C38" s="160" t="s">
        <v>376</v>
      </c>
      <c r="D38" s="160"/>
      <c r="E38" s="160" t="s">
        <v>17</v>
      </c>
      <c r="F38" s="160" t="s">
        <v>14</v>
      </c>
      <c r="G38" s="160" t="s">
        <v>19</v>
      </c>
      <c r="H38" s="160" t="s">
        <v>28</v>
      </c>
      <c r="I38" s="160" t="s">
        <v>24</v>
      </c>
      <c r="J38" s="160" t="s">
        <v>431</v>
      </c>
      <c r="K38" s="160"/>
      <c r="L38" s="160"/>
      <c r="M38" s="160"/>
      <c r="N38" s="160" t="s">
        <v>499</v>
      </c>
      <c r="O38" s="160"/>
      <c r="P38" s="437" t="s">
        <v>291</v>
      </c>
      <c r="Q38" s="437" t="s">
        <v>290</v>
      </c>
      <c r="R38" s="160"/>
      <c r="S38" s="160"/>
      <c r="T38" s="160"/>
      <c r="U38" s="160"/>
      <c r="V38" s="160"/>
      <c r="W38" s="160"/>
      <c r="X38" s="688" t="s">
        <v>3135</v>
      </c>
      <c r="Y38" s="696" t="s">
        <v>3142</v>
      </c>
      <c r="Z38" s="688" t="s">
        <v>3127</v>
      </c>
    </row>
    <row r="39" spans="1:26">
      <c r="A39" s="160"/>
      <c r="B39" s="160"/>
      <c r="C39" s="160" t="s">
        <v>377</v>
      </c>
      <c r="D39" s="160"/>
      <c r="E39" s="160" t="s">
        <v>17</v>
      </c>
      <c r="F39" s="160" t="s">
        <v>14</v>
      </c>
      <c r="G39" s="160" t="s">
        <v>19</v>
      </c>
      <c r="H39" s="160" t="s">
        <v>28</v>
      </c>
      <c r="I39" s="160" t="s">
        <v>24</v>
      </c>
      <c r="J39" s="160" t="s">
        <v>433</v>
      </c>
      <c r="K39" s="160"/>
      <c r="L39" s="160"/>
      <c r="M39" s="160"/>
      <c r="N39" s="160"/>
      <c r="O39" s="160"/>
      <c r="P39" s="437" t="s">
        <v>291</v>
      </c>
      <c r="Q39" s="437" t="s">
        <v>290</v>
      </c>
      <c r="R39" s="160"/>
      <c r="S39" s="160"/>
      <c r="T39" s="160"/>
      <c r="U39" s="160"/>
      <c r="V39" s="160"/>
      <c r="W39" s="160"/>
      <c r="X39" s="688" t="s">
        <v>3135</v>
      </c>
      <c r="Y39" s="696" t="s">
        <v>3142</v>
      </c>
      <c r="Z39" s="688" t="s">
        <v>3127</v>
      </c>
    </row>
    <row r="40" spans="1:26">
      <c r="A40" s="160"/>
      <c r="B40" s="160"/>
      <c r="C40" s="160" t="s">
        <v>377</v>
      </c>
      <c r="D40" s="160"/>
      <c r="E40" s="160" t="s">
        <v>17</v>
      </c>
      <c r="F40" s="160" t="s">
        <v>15</v>
      </c>
      <c r="G40" s="160" t="s">
        <v>19</v>
      </c>
      <c r="H40" s="160" t="s">
        <v>28</v>
      </c>
      <c r="I40" s="160" t="s">
        <v>24</v>
      </c>
      <c r="J40" s="160" t="s">
        <v>434</v>
      </c>
      <c r="K40" s="160"/>
      <c r="L40" s="160"/>
      <c r="M40" s="160"/>
      <c r="N40" s="160"/>
      <c r="O40" s="160"/>
      <c r="P40" s="437" t="s">
        <v>291</v>
      </c>
      <c r="Q40" s="437" t="s">
        <v>290</v>
      </c>
      <c r="R40" s="160"/>
      <c r="S40" s="160"/>
      <c r="T40" s="160"/>
      <c r="U40" s="160"/>
      <c r="V40" s="160"/>
      <c r="W40" s="160"/>
      <c r="X40" s="688" t="s">
        <v>3135</v>
      </c>
      <c r="Y40" s="696" t="s">
        <v>3142</v>
      </c>
      <c r="Z40" s="688" t="s">
        <v>3127</v>
      </c>
    </row>
    <row r="41" spans="1:26">
      <c r="A41" s="160"/>
      <c r="B41" s="160"/>
      <c r="C41" s="160" t="s">
        <v>378</v>
      </c>
      <c r="D41" s="160"/>
      <c r="E41" s="160" t="s">
        <v>18</v>
      </c>
      <c r="F41" s="160" t="s">
        <v>14</v>
      </c>
      <c r="G41" s="160" t="s">
        <v>19</v>
      </c>
      <c r="H41" s="160" t="s">
        <v>28</v>
      </c>
      <c r="I41" s="160" t="s">
        <v>24</v>
      </c>
      <c r="J41" s="160" t="s">
        <v>432</v>
      </c>
      <c r="K41" s="160"/>
      <c r="L41" s="160"/>
      <c r="M41" s="160"/>
      <c r="N41" s="160" t="s">
        <v>499</v>
      </c>
      <c r="O41" s="160"/>
      <c r="P41" s="437" t="s">
        <v>291</v>
      </c>
      <c r="Q41" s="437" t="s">
        <v>290</v>
      </c>
      <c r="R41" s="160"/>
      <c r="S41" s="160"/>
      <c r="T41" s="160"/>
      <c r="U41" s="160"/>
      <c r="V41" s="160"/>
      <c r="W41" s="160"/>
      <c r="X41" s="688" t="s">
        <v>3135</v>
      </c>
      <c r="Y41" s="696" t="s">
        <v>3142</v>
      </c>
      <c r="Z41" s="688" t="s">
        <v>3127</v>
      </c>
    </row>
    <row r="42" spans="1:26">
      <c r="A42" s="160"/>
      <c r="B42" s="160"/>
      <c r="C42" s="160" t="s">
        <v>378</v>
      </c>
      <c r="D42" s="160"/>
      <c r="E42" s="160" t="s">
        <v>18</v>
      </c>
      <c r="F42" s="160" t="s">
        <v>15</v>
      </c>
      <c r="G42" s="160" t="s">
        <v>19</v>
      </c>
      <c r="H42" s="160" t="s">
        <v>28</v>
      </c>
      <c r="I42" s="160" t="s">
        <v>24</v>
      </c>
      <c r="J42" s="160" t="s">
        <v>433</v>
      </c>
      <c r="K42" s="160"/>
      <c r="L42" s="160"/>
      <c r="M42" s="160"/>
      <c r="N42" s="160"/>
      <c r="O42" s="160"/>
      <c r="P42" s="437" t="s">
        <v>291</v>
      </c>
      <c r="Q42" s="437" t="s">
        <v>290</v>
      </c>
      <c r="R42" s="160"/>
      <c r="S42" s="160"/>
      <c r="T42" s="160"/>
      <c r="U42" s="160"/>
      <c r="V42" s="160"/>
      <c r="W42" s="160"/>
      <c r="X42" s="688" t="s">
        <v>3135</v>
      </c>
      <c r="Y42" s="696" t="s">
        <v>3142</v>
      </c>
      <c r="Z42" s="688" t="s">
        <v>3127</v>
      </c>
    </row>
    <row r="43" spans="1:26">
      <c r="A43" s="160"/>
      <c r="B43" s="160"/>
      <c r="C43" s="160" t="s">
        <v>379</v>
      </c>
      <c r="D43" s="160"/>
      <c r="E43" s="160" t="s">
        <v>18</v>
      </c>
      <c r="F43" s="160" t="s">
        <v>14</v>
      </c>
      <c r="G43" s="160" t="s">
        <v>19</v>
      </c>
      <c r="H43" s="160" t="s">
        <v>28</v>
      </c>
      <c r="I43" s="160" t="s">
        <v>24</v>
      </c>
      <c r="J43" s="160" t="s">
        <v>433</v>
      </c>
      <c r="K43" s="160"/>
      <c r="L43" s="160"/>
      <c r="M43" s="160"/>
      <c r="N43" s="160" t="s">
        <v>1282</v>
      </c>
      <c r="O43" s="160"/>
      <c r="P43" s="437" t="s">
        <v>291</v>
      </c>
      <c r="Q43" s="437" t="s">
        <v>290</v>
      </c>
      <c r="R43" s="160"/>
      <c r="S43" s="160"/>
      <c r="T43" s="160"/>
      <c r="U43" s="160"/>
      <c r="V43" s="160"/>
      <c r="W43" s="160"/>
      <c r="X43" s="688" t="s">
        <v>3135</v>
      </c>
      <c r="Y43" s="696" t="s">
        <v>3142</v>
      </c>
      <c r="Z43" s="688" t="s">
        <v>3127</v>
      </c>
    </row>
    <row r="44" spans="1:26">
      <c r="A44" s="160"/>
      <c r="B44" s="160"/>
      <c r="C44" s="160" t="s">
        <v>379</v>
      </c>
      <c r="D44" s="160"/>
      <c r="E44" s="160" t="s">
        <v>18</v>
      </c>
      <c r="F44" s="160" t="s">
        <v>15</v>
      </c>
      <c r="G44" s="160" t="s">
        <v>19</v>
      </c>
      <c r="H44" s="160" t="s">
        <v>28</v>
      </c>
      <c r="I44" s="160" t="s">
        <v>24</v>
      </c>
      <c r="J44" s="160" t="s">
        <v>432</v>
      </c>
      <c r="K44" s="160"/>
      <c r="L44" s="160"/>
      <c r="M44" s="160"/>
      <c r="N44" s="160" t="s">
        <v>499</v>
      </c>
      <c r="O44" s="160"/>
      <c r="P44" s="437" t="s">
        <v>291</v>
      </c>
      <c r="Q44" s="437" t="s">
        <v>290</v>
      </c>
      <c r="R44" s="160"/>
      <c r="S44" s="160"/>
      <c r="T44" s="160"/>
      <c r="U44" s="160"/>
      <c r="V44" s="160"/>
      <c r="W44" s="160"/>
      <c r="X44" s="688" t="s">
        <v>3135</v>
      </c>
      <c r="Y44" s="696" t="s">
        <v>3142</v>
      </c>
      <c r="Z44" s="688" t="s">
        <v>3127</v>
      </c>
    </row>
    <row r="45" spans="1:26">
      <c r="A45" s="160"/>
      <c r="B45" s="160"/>
      <c r="C45" s="160" t="s">
        <v>380</v>
      </c>
      <c r="D45" s="160"/>
      <c r="E45" s="160" t="s">
        <v>18</v>
      </c>
      <c r="F45" s="160" t="s">
        <v>16</v>
      </c>
      <c r="G45" s="160" t="s">
        <v>22</v>
      </c>
      <c r="H45" s="160" t="s">
        <v>29</v>
      </c>
      <c r="I45" s="160" t="s">
        <v>783</v>
      </c>
      <c r="J45" s="160" t="s">
        <v>433</v>
      </c>
      <c r="K45" s="160"/>
      <c r="L45" s="160"/>
      <c r="M45" s="160"/>
      <c r="N45" s="160"/>
      <c r="O45" s="160"/>
      <c r="P45" s="437" t="s">
        <v>291</v>
      </c>
      <c r="Q45" s="437" t="s">
        <v>290</v>
      </c>
      <c r="R45" s="160" t="s">
        <v>1283</v>
      </c>
      <c r="S45" s="160"/>
      <c r="T45" s="160"/>
      <c r="U45" s="160"/>
      <c r="V45" s="160"/>
      <c r="W45" s="160"/>
      <c r="X45" s="688" t="s">
        <v>3135</v>
      </c>
      <c r="Y45" s="696" t="s">
        <v>3142</v>
      </c>
      <c r="Z45" s="688" t="s">
        <v>3127</v>
      </c>
    </row>
    <row r="46" spans="1:26">
      <c r="A46" s="160"/>
      <c r="B46" s="160"/>
      <c r="C46" s="160" t="s">
        <v>381</v>
      </c>
      <c r="D46" s="160"/>
      <c r="E46" s="160" t="s">
        <v>17</v>
      </c>
      <c r="F46" s="160" t="s">
        <v>14</v>
      </c>
      <c r="G46" s="160" t="s">
        <v>19</v>
      </c>
      <c r="H46" s="160" t="s">
        <v>28</v>
      </c>
      <c r="I46" s="160" t="s">
        <v>819</v>
      </c>
      <c r="J46" s="160" t="s">
        <v>433</v>
      </c>
      <c r="K46" s="160"/>
      <c r="L46" s="160"/>
      <c r="M46" s="160"/>
      <c r="N46" s="160"/>
      <c r="O46" s="160"/>
      <c r="P46" s="437" t="s">
        <v>291</v>
      </c>
      <c r="Q46" s="437" t="s">
        <v>290</v>
      </c>
      <c r="R46" s="160"/>
      <c r="S46" s="160"/>
      <c r="T46" s="160"/>
      <c r="U46" s="160"/>
      <c r="V46" s="160"/>
      <c r="W46" s="160"/>
      <c r="X46" s="688" t="s">
        <v>3135</v>
      </c>
      <c r="Y46" s="696" t="s">
        <v>3142</v>
      </c>
      <c r="Z46" s="688" t="s">
        <v>3127</v>
      </c>
    </row>
    <row r="47" spans="1:26">
      <c r="A47" s="160"/>
      <c r="B47" s="160"/>
      <c r="C47" s="160" t="s">
        <v>381</v>
      </c>
      <c r="D47" s="160"/>
      <c r="E47" s="160" t="s">
        <v>17</v>
      </c>
      <c r="F47" s="160" t="s">
        <v>15</v>
      </c>
      <c r="G47" s="160" t="s">
        <v>19</v>
      </c>
      <c r="H47" s="160" t="s">
        <v>28</v>
      </c>
      <c r="I47" s="160" t="s">
        <v>26</v>
      </c>
      <c r="J47" s="160" t="s">
        <v>434</v>
      </c>
      <c r="K47" s="160"/>
      <c r="L47" s="160"/>
      <c r="M47" s="160"/>
      <c r="N47" s="160"/>
      <c r="O47" s="160"/>
      <c r="P47" s="437" t="s">
        <v>291</v>
      </c>
      <c r="Q47" s="437" t="s">
        <v>290</v>
      </c>
      <c r="R47" s="160"/>
      <c r="S47" s="160"/>
      <c r="T47" s="160"/>
      <c r="U47" s="160"/>
      <c r="V47" s="160"/>
      <c r="W47" s="160"/>
      <c r="X47" s="688" t="s">
        <v>3135</v>
      </c>
      <c r="Y47" s="696" t="s">
        <v>3142</v>
      </c>
      <c r="Z47" s="688" t="s">
        <v>3127</v>
      </c>
    </row>
    <row r="48" spans="1:26">
      <c r="A48" s="160"/>
      <c r="B48" s="160"/>
      <c r="C48" s="160" t="s">
        <v>439</v>
      </c>
      <c r="D48" s="160"/>
      <c r="E48" s="160" t="s">
        <v>17</v>
      </c>
      <c r="F48" s="160" t="s">
        <v>15</v>
      </c>
      <c r="G48" s="160" t="s">
        <v>19</v>
      </c>
      <c r="H48" s="160" t="s">
        <v>28</v>
      </c>
      <c r="I48" s="160" t="s">
        <v>24</v>
      </c>
      <c r="J48" s="160" t="s">
        <v>432</v>
      </c>
      <c r="K48" s="160"/>
      <c r="L48" s="160"/>
      <c r="M48" s="160"/>
      <c r="N48" s="160" t="s">
        <v>1282</v>
      </c>
      <c r="O48" s="160"/>
      <c r="P48" s="443" t="s">
        <v>286</v>
      </c>
      <c r="Q48" s="437" t="s">
        <v>290</v>
      </c>
      <c r="R48" s="160"/>
      <c r="S48" s="160"/>
      <c r="T48" s="160"/>
      <c r="U48" s="160"/>
      <c r="V48" s="160"/>
      <c r="W48" s="160"/>
      <c r="X48" s="688" t="s">
        <v>3135</v>
      </c>
      <c r="Y48" s="696" t="s">
        <v>3142</v>
      </c>
      <c r="Z48" s="688" t="s">
        <v>3127</v>
      </c>
    </row>
    <row r="49" spans="1:26">
      <c r="A49" s="160"/>
      <c r="B49" s="160"/>
      <c r="C49" s="160" t="s">
        <v>439</v>
      </c>
      <c r="D49" s="160"/>
      <c r="E49" s="160" t="s">
        <v>18</v>
      </c>
      <c r="F49" s="160" t="s">
        <v>14</v>
      </c>
      <c r="G49" s="160" t="s">
        <v>19</v>
      </c>
      <c r="H49" s="160" t="s">
        <v>28</v>
      </c>
      <c r="I49" s="160" t="s">
        <v>24</v>
      </c>
      <c r="J49" s="160" t="s">
        <v>433</v>
      </c>
      <c r="K49" s="160"/>
      <c r="L49" s="160"/>
      <c r="M49" s="160"/>
      <c r="N49" s="160"/>
      <c r="O49" s="160"/>
      <c r="P49" s="443" t="s">
        <v>286</v>
      </c>
      <c r="Q49" s="437" t="s">
        <v>290</v>
      </c>
      <c r="R49" s="160"/>
      <c r="S49" s="160"/>
      <c r="T49" s="160"/>
      <c r="U49" s="160"/>
      <c r="V49" s="160"/>
      <c r="W49" s="160"/>
      <c r="X49" s="688" t="s">
        <v>3135</v>
      </c>
      <c r="Y49" s="696" t="s">
        <v>3142</v>
      </c>
      <c r="Z49" s="688" t="s">
        <v>3127</v>
      </c>
    </row>
    <row r="50" spans="1:26">
      <c r="A50" s="160"/>
      <c r="B50" s="160"/>
      <c r="C50" s="160" t="s">
        <v>382</v>
      </c>
      <c r="D50" s="160"/>
      <c r="E50" s="160" t="s">
        <v>18</v>
      </c>
      <c r="F50" s="160" t="s">
        <v>14</v>
      </c>
      <c r="G50" s="160" t="s">
        <v>1259</v>
      </c>
      <c r="H50" s="160" t="s">
        <v>29</v>
      </c>
      <c r="I50" s="160" t="s">
        <v>26</v>
      </c>
      <c r="J50" s="160"/>
      <c r="K50" s="160"/>
      <c r="L50" s="160"/>
      <c r="M50" s="160"/>
      <c r="N50" s="160"/>
      <c r="O50" s="160" t="s">
        <v>29</v>
      </c>
      <c r="P50" s="437" t="s">
        <v>291</v>
      </c>
      <c r="Q50" s="436" t="s">
        <v>288</v>
      </c>
      <c r="R50" s="160"/>
      <c r="S50" s="160"/>
      <c r="T50" s="160"/>
      <c r="U50" s="160"/>
      <c r="V50" s="160"/>
      <c r="W50" s="160"/>
      <c r="X50" s="688" t="s">
        <v>3135</v>
      </c>
      <c r="Y50" s="696" t="s">
        <v>3142</v>
      </c>
      <c r="Z50" s="688" t="s">
        <v>3127</v>
      </c>
    </row>
    <row r="51" spans="1:26">
      <c r="A51" s="160"/>
      <c r="B51" s="160"/>
      <c r="C51" s="160" t="s">
        <v>382</v>
      </c>
      <c r="D51" s="160"/>
      <c r="E51" s="160" t="s">
        <v>18</v>
      </c>
      <c r="F51" s="160" t="s">
        <v>15</v>
      </c>
      <c r="G51" s="160" t="s">
        <v>1259</v>
      </c>
      <c r="H51" s="160" t="s">
        <v>29</v>
      </c>
      <c r="I51" s="160" t="s">
        <v>25</v>
      </c>
      <c r="J51" s="160"/>
      <c r="K51" s="160"/>
      <c r="L51" s="160"/>
      <c r="M51" s="160"/>
      <c r="N51" s="160"/>
      <c r="O51" s="160" t="s">
        <v>29</v>
      </c>
      <c r="P51" s="437" t="s">
        <v>291</v>
      </c>
      <c r="Q51" s="436" t="s">
        <v>288</v>
      </c>
      <c r="R51" s="160"/>
      <c r="S51" s="160"/>
      <c r="T51" s="160"/>
      <c r="U51" s="160"/>
      <c r="V51" s="160"/>
      <c r="W51" s="160"/>
      <c r="X51" s="688" t="s">
        <v>3135</v>
      </c>
      <c r="Y51" s="696" t="s">
        <v>3142</v>
      </c>
      <c r="Z51" s="688" t="s">
        <v>3127</v>
      </c>
    </row>
    <row r="52" spans="1:26">
      <c r="A52" s="160"/>
      <c r="B52" s="160"/>
      <c r="C52" s="160" t="s">
        <v>383</v>
      </c>
      <c r="D52" s="160"/>
      <c r="E52" s="160" t="s">
        <v>18</v>
      </c>
      <c r="F52" s="160" t="s">
        <v>14</v>
      </c>
      <c r="G52" s="160" t="s">
        <v>23</v>
      </c>
      <c r="H52" s="160" t="s">
        <v>304</v>
      </c>
      <c r="I52" s="160" t="s">
        <v>24</v>
      </c>
      <c r="J52" s="160"/>
      <c r="K52" s="160"/>
      <c r="L52" s="160"/>
      <c r="M52" s="160"/>
      <c r="N52" s="160"/>
      <c r="O52" s="160" t="s">
        <v>48</v>
      </c>
      <c r="P52" s="437" t="s">
        <v>291</v>
      </c>
      <c r="Q52" s="436" t="s">
        <v>288</v>
      </c>
      <c r="R52" s="160"/>
      <c r="S52" s="160"/>
      <c r="T52" s="160"/>
      <c r="U52" s="160"/>
      <c r="V52" s="160"/>
      <c r="W52" s="160"/>
      <c r="X52" s="688" t="s">
        <v>3135</v>
      </c>
      <c r="Y52" s="696" t="s">
        <v>3142</v>
      </c>
      <c r="Z52" s="688" t="s">
        <v>3127</v>
      </c>
    </row>
    <row r="53" spans="1:26">
      <c r="A53" s="160"/>
      <c r="B53" s="160"/>
      <c r="C53" s="160" t="s">
        <v>383</v>
      </c>
      <c r="D53" s="160"/>
      <c r="E53" s="160" t="s">
        <v>18</v>
      </c>
      <c r="F53" s="160" t="s">
        <v>15</v>
      </c>
      <c r="G53" s="160" t="s">
        <v>23</v>
      </c>
      <c r="H53" s="160" t="s">
        <v>304</v>
      </c>
      <c r="I53" s="160" t="s">
        <v>24</v>
      </c>
      <c r="J53" s="160"/>
      <c r="K53" s="160"/>
      <c r="L53" s="160"/>
      <c r="M53" s="160"/>
      <c r="N53" s="160"/>
      <c r="O53" s="160" t="s">
        <v>48</v>
      </c>
      <c r="P53" s="437" t="s">
        <v>291</v>
      </c>
      <c r="Q53" s="436" t="s">
        <v>288</v>
      </c>
      <c r="R53" s="160"/>
      <c r="S53" s="160"/>
      <c r="T53" s="160"/>
      <c r="U53" s="160"/>
      <c r="V53" s="160"/>
      <c r="W53" s="160"/>
      <c r="X53" s="688" t="s">
        <v>3135</v>
      </c>
      <c r="Y53" s="696" t="s">
        <v>3142</v>
      </c>
      <c r="Z53" s="688" t="s">
        <v>3127</v>
      </c>
    </row>
    <row r="54" spans="1:26">
      <c r="A54" s="160"/>
      <c r="B54" s="160"/>
      <c r="C54" s="160" t="s">
        <v>384</v>
      </c>
      <c r="D54" s="160"/>
      <c r="E54" s="160" t="s">
        <v>17</v>
      </c>
      <c r="F54" s="160" t="s">
        <v>14</v>
      </c>
      <c r="G54" s="160" t="s">
        <v>262</v>
      </c>
      <c r="H54" s="160" t="s">
        <v>28</v>
      </c>
      <c r="I54" s="160" t="s">
        <v>447</v>
      </c>
      <c r="J54" s="160" t="s">
        <v>432</v>
      </c>
      <c r="K54" s="160"/>
      <c r="L54" s="160"/>
      <c r="M54" s="160"/>
      <c r="N54" s="160" t="s">
        <v>499</v>
      </c>
      <c r="O54" s="160"/>
      <c r="P54" s="437" t="s">
        <v>291</v>
      </c>
      <c r="Q54" s="436" t="s">
        <v>288</v>
      </c>
      <c r="R54" s="160"/>
      <c r="S54" s="160"/>
      <c r="T54" s="160"/>
      <c r="U54" s="160"/>
      <c r="V54" s="160"/>
      <c r="W54" s="160"/>
      <c r="X54" s="688" t="s">
        <v>3135</v>
      </c>
      <c r="Y54" s="696" t="s">
        <v>3142</v>
      </c>
      <c r="Z54" s="688" t="s">
        <v>3127</v>
      </c>
    </row>
    <row r="55" spans="1:26">
      <c r="A55" s="160"/>
      <c r="B55" s="160"/>
      <c r="C55" s="160" t="s">
        <v>384</v>
      </c>
      <c r="D55" s="160"/>
      <c r="E55" s="160" t="s">
        <v>18</v>
      </c>
      <c r="F55" s="160" t="s">
        <v>15</v>
      </c>
      <c r="G55" s="160" t="s">
        <v>262</v>
      </c>
      <c r="H55" s="160" t="s">
        <v>28</v>
      </c>
      <c r="I55" s="160" t="s">
        <v>1281</v>
      </c>
      <c r="J55" s="160" t="s">
        <v>431</v>
      </c>
      <c r="K55" s="160"/>
      <c r="L55" s="160"/>
      <c r="M55" s="160"/>
      <c r="N55" s="160" t="s">
        <v>499</v>
      </c>
      <c r="O55" s="160"/>
      <c r="P55" s="437" t="s">
        <v>291</v>
      </c>
      <c r="Q55" s="436" t="s">
        <v>288</v>
      </c>
      <c r="R55" s="160"/>
      <c r="S55" s="160"/>
      <c r="T55" s="160"/>
      <c r="U55" s="160"/>
      <c r="V55" s="160"/>
      <c r="W55" s="160"/>
      <c r="X55" s="688" t="s">
        <v>3135</v>
      </c>
      <c r="Y55" s="696" t="s">
        <v>3142</v>
      </c>
      <c r="Z55" s="688" t="s">
        <v>3127</v>
      </c>
    </row>
    <row r="56" spans="1:26">
      <c r="A56" s="160"/>
      <c r="B56" s="160"/>
      <c r="C56" s="160" t="s">
        <v>451</v>
      </c>
      <c r="D56" s="160"/>
      <c r="E56" s="160" t="s">
        <v>18</v>
      </c>
      <c r="F56" s="160" t="s">
        <v>14</v>
      </c>
      <c r="G56" s="160" t="s">
        <v>19</v>
      </c>
      <c r="H56" s="160" t="s">
        <v>28</v>
      </c>
      <c r="I56" s="160" t="s">
        <v>819</v>
      </c>
      <c r="J56" s="160" t="s">
        <v>433</v>
      </c>
      <c r="K56" s="160"/>
      <c r="L56" s="160"/>
      <c r="M56" s="160"/>
      <c r="N56" s="160"/>
      <c r="O56" s="160"/>
      <c r="P56" s="437" t="s">
        <v>291</v>
      </c>
      <c r="Q56" s="436" t="s">
        <v>288</v>
      </c>
      <c r="R56" s="160"/>
      <c r="S56" s="160"/>
      <c r="T56" s="160"/>
      <c r="U56" s="160"/>
      <c r="V56" s="160"/>
      <c r="W56" s="160"/>
      <c r="X56" s="688" t="s">
        <v>3135</v>
      </c>
      <c r="Y56" s="696" t="s">
        <v>3142</v>
      </c>
      <c r="Z56" s="688" t="s">
        <v>3127</v>
      </c>
    </row>
    <row r="57" spans="1:26">
      <c r="A57" s="160"/>
      <c r="B57" s="160"/>
      <c r="C57" s="160" t="s">
        <v>451</v>
      </c>
      <c r="D57" s="160"/>
      <c r="E57" s="160" t="s">
        <v>18</v>
      </c>
      <c r="F57" s="160" t="s">
        <v>15</v>
      </c>
      <c r="G57" s="160" t="s">
        <v>19</v>
      </c>
      <c r="H57" s="160" t="s">
        <v>28</v>
      </c>
      <c r="I57" s="160" t="s">
        <v>447</v>
      </c>
      <c r="J57" s="160" t="s">
        <v>432</v>
      </c>
      <c r="K57" s="160"/>
      <c r="L57" s="160"/>
      <c r="M57" s="160"/>
      <c r="N57" s="160"/>
      <c r="O57" s="160"/>
      <c r="P57" s="437" t="s">
        <v>291</v>
      </c>
      <c r="Q57" s="437" t="s">
        <v>290</v>
      </c>
      <c r="R57" s="160"/>
      <c r="S57" s="160"/>
      <c r="T57" s="160"/>
      <c r="U57" s="160"/>
      <c r="V57" s="160"/>
      <c r="W57" s="160"/>
      <c r="X57" s="688" t="s">
        <v>3135</v>
      </c>
      <c r="Y57" s="696" t="s">
        <v>3142</v>
      </c>
      <c r="Z57" s="688" t="s">
        <v>3127</v>
      </c>
    </row>
    <row r="58" spans="1:26">
      <c r="A58" s="160"/>
      <c r="B58" s="160"/>
      <c r="C58" s="160" t="s">
        <v>452</v>
      </c>
      <c r="D58" s="160"/>
      <c r="E58" s="160" t="s">
        <v>18</v>
      </c>
      <c r="F58" s="160" t="s">
        <v>15</v>
      </c>
      <c r="G58" s="160" t="s">
        <v>22</v>
      </c>
      <c r="H58" s="160" t="s">
        <v>28</v>
      </c>
      <c r="I58" s="160" t="s">
        <v>447</v>
      </c>
      <c r="J58" s="160" t="s">
        <v>432</v>
      </c>
      <c r="K58" s="160"/>
      <c r="L58" s="160"/>
      <c r="M58" s="160"/>
      <c r="N58" s="160" t="s">
        <v>499</v>
      </c>
      <c r="O58" s="160"/>
      <c r="P58" s="437" t="s">
        <v>291</v>
      </c>
      <c r="Q58" s="437" t="s">
        <v>290</v>
      </c>
      <c r="R58" s="160"/>
      <c r="S58" s="160"/>
      <c r="T58" s="160"/>
      <c r="U58" s="160"/>
      <c r="V58" s="160"/>
      <c r="W58" s="160"/>
      <c r="X58" s="688" t="s">
        <v>3135</v>
      </c>
      <c r="Y58" s="696" t="s">
        <v>3142</v>
      </c>
      <c r="Z58" s="688" t="s">
        <v>3127</v>
      </c>
    </row>
    <row r="59" spans="1:26" s="446" customFormat="1">
      <c r="A59" s="160"/>
      <c r="B59" s="160"/>
      <c r="C59" s="160" t="s">
        <v>453</v>
      </c>
      <c r="D59" s="160"/>
      <c r="E59" s="160" t="s">
        <v>18</v>
      </c>
      <c r="F59" s="160" t="s">
        <v>16</v>
      </c>
      <c r="G59" s="160" t="s">
        <v>22</v>
      </c>
      <c r="H59" s="160" t="s">
        <v>28</v>
      </c>
      <c r="I59" s="160" t="s">
        <v>24</v>
      </c>
      <c r="J59" s="160" t="s">
        <v>431</v>
      </c>
      <c r="K59" s="160"/>
      <c r="L59" s="160"/>
      <c r="M59" s="160"/>
      <c r="N59" s="160" t="s">
        <v>499</v>
      </c>
      <c r="O59" s="160"/>
      <c r="P59" s="437" t="s">
        <v>291</v>
      </c>
      <c r="Q59" s="437" t="s">
        <v>290</v>
      </c>
      <c r="R59" s="160"/>
      <c r="S59" s="160"/>
      <c r="T59" s="160"/>
      <c r="U59" s="160"/>
      <c r="V59" s="160"/>
      <c r="W59" s="160"/>
      <c r="X59" s="688" t="s">
        <v>3135</v>
      </c>
      <c r="Y59" s="696" t="s">
        <v>3142</v>
      </c>
      <c r="Z59" s="688" t="s">
        <v>3127</v>
      </c>
    </row>
    <row r="60" spans="1:26" s="446" customFormat="1">
      <c r="A60" s="160"/>
      <c r="B60" s="160"/>
      <c r="C60" s="160" t="s">
        <v>455</v>
      </c>
      <c r="D60" s="160"/>
      <c r="E60" s="160" t="s">
        <v>17</v>
      </c>
      <c r="F60" s="160" t="s">
        <v>14</v>
      </c>
      <c r="G60" s="160" t="s">
        <v>19</v>
      </c>
      <c r="H60" s="160" t="s">
        <v>28</v>
      </c>
      <c r="I60" s="160" t="s">
        <v>24</v>
      </c>
      <c r="J60" s="160" t="s">
        <v>433</v>
      </c>
      <c r="K60" s="160"/>
      <c r="L60" s="160"/>
      <c r="M60" s="160"/>
      <c r="N60" s="160"/>
      <c r="O60" s="160"/>
      <c r="P60" s="437" t="s">
        <v>291</v>
      </c>
      <c r="Q60" s="437" t="s">
        <v>290</v>
      </c>
      <c r="R60" s="160"/>
      <c r="S60" s="160"/>
      <c r="T60" s="160"/>
      <c r="U60" s="160"/>
      <c r="V60" s="160"/>
      <c r="W60" s="160"/>
      <c r="X60" s="688" t="s">
        <v>3135</v>
      </c>
      <c r="Y60" s="696" t="s">
        <v>3142</v>
      </c>
      <c r="Z60" s="688" t="s">
        <v>3127</v>
      </c>
    </row>
    <row r="61" spans="1:26" s="446" customFormat="1">
      <c r="A61" s="160"/>
      <c r="B61" s="160"/>
      <c r="C61" s="160" t="s">
        <v>455</v>
      </c>
      <c r="D61" s="160"/>
      <c r="E61" s="160" t="s">
        <v>17</v>
      </c>
      <c r="F61" s="160" t="s">
        <v>15</v>
      </c>
      <c r="G61" s="160" t="s">
        <v>19</v>
      </c>
      <c r="H61" s="160" t="s">
        <v>28</v>
      </c>
      <c r="I61" s="160" t="s">
        <v>24</v>
      </c>
      <c r="J61" s="160" t="s">
        <v>432</v>
      </c>
      <c r="K61" s="160"/>
      <c r="L61" s="160"/>
      <c r="M61" s="160"/>
      <c r="N61" s="160"/>
      <c r="O61" s="160"/>
      <c r="P61" s="437" t="s">
        <v>291</v>
      </c>
      <c r="Q61" s="437" t="s">
        <v>290</v>
      </c>
      <c r="R61" s="160"/>
      <c r="S61" s="160"/>
      <c r="T61" s="160"/>
      <c r="U61" s="160"/>
      <c r="V61" s="160"/>
      <c r="W61" s="160"/>
      <c r="X61" s="688" t="s">
        <v>3135</v>
      </c>
      <c r="Y61" s="696" t="s">
        <v>3142</v>
      </c>
      <c r="Z61" s="688" t="s">
        <v>3127</v>
      </c>
    </row>
    <row r="62" spans="1:26">
      <c r="A62" s="160"/>
      <c r="B62" s="160"/>
      <c r="C62" s="160" t="s">
        <v>385</v>
      </c>
      <c r="D62" s="160"/>
      <c r="E62" s="160" t="s">
        <v>18</v>
      </c>
      <c r="F62" s="160" t="s">
        <v>16</v>
      </c>
      <c r="G62" s="160" t="s">
        <v>19</v>
      </c>
      <c r="H62" s="160" t="s">
        <v>28</v>
      </c>
      <c r="I62" s="160" t="s">
        <v>24</v>
      </c>
      <c r="J62" s="160"/>
      <c r="K62" s="160"/>
      <c r="L62" s="160"/>
      <c r="M62" s="160"/>
      <c r="N62" s="160"/>
      <c r="O62" s="160" t="s">
        <v>28</v>
      </c>
      <c r="P62" s="437" t="s">
        <v>291</v>
      </c>
      <c r="Q62" s="437" t="s">
        <v>290</v>
      </c>
      <c r="R62" s="160"/>
      <c r="S62" s="160"/>
      <c r="T62" s="160"/>
      <c r="U62" s="160"/>
      <c r="V62" s="160"/>
      <c r="W62" s="160"/>
      <c r="X62" s="688" t="s">
        <v>3135</v>
      </c>
      <c r="Y62" s="696" t="s">
        <v>3142</v>
      </c>
      <c r="Z62" s="688" t="s">
        <v>3127</v>
      </c>
    </row>
    <row r="63" spans="1:26">
      <c r="A63" s="160"/>
      <c r="B63" s="160"/>
      <c r="C63" s="160" t="s">
        <v>387</v>
      </c>
      <c r="D63" s="160"/>
      <c r="E63" s="160" t="s">
        <v>18</v>
      </c>
      <c r="F63" s="160" t="s">
        <v>14</v>
      </c>
      <c r="G63" s="160" t="s">
        <v>19</v>
      </c>
      <c r="H63" s="160" t="s">
        <v>28</v>
      </c>
      <c r="I63" s="160" t="s">
        <v>24</v>
      </c>
      <c r="J63" s="160" t="s">
        <v>433</v>
      </c>
      <c r="K63" s="160"/>
      <c r="L63" s="160"/>
      <c r="M63" s="160"/>
      <c r="N63" s="160"/>
      <c r="O63" s="160"/>
      <c r="P63" s="437" t="s">
        <v>291</v>
      </c>
      <c r="Q63" s="437" t="s">
        <v>290</v>
      </c>
      <c r="R63" s="160"/>
      <c r="S63" s="160"/>
      <c r="T63" s="160"/>
      <c r="U63" s="160"/>
      <c r="V63" s="160"/>
      <c r="W63" s="160"/>
      <c r="X63" s="688" t="s">
        <v>3135</v>
      </c>
      <c r="Y63" s="696" t="s">
        <v>3142</v>
      </c>
      <c r="Z63" s="688" t="s">
        <v>3127</v>
      </c>
    </row>
    <row r="64" spans="1:26">
      <c r="A64" s="160"/>
      <c r="B64" s="160"/>
      <c r="C64" s="160" t="s">
        <v>387</v>
      </c>
      <c r="D64" s="160"/>
      <c r="E64" s="160" t="s">
        <v>18</v>
      </c>
      <c r="F64" s="160" t="s">
        <v>15</v>
      </c>
      <c r="G64" s="160" t="s">
        <v>19</v>
      </c>
      <c r="H64" s="160" t="s">
        <v>28</v>
      </c>
      <c r="I64" s="160" t="s">
        <v>24</v>
      </c>
      <c r="J64" s="160" t="s">
        <v>434</v>
      </c>
      <c r="K64" s="160"/>
      <c r="L64" s="160"/>
      <c r="M64" s="160"/>
      <c r="N64" s="160"/>
      <c r="O64" s="160"/>
      <c r="P64" s="437" t="s">
        <v>291</v>
      </c>
      <c r="Q64" s="437" t="s">
        <v>290</v>
      </c>
      <c r="R64" s="160"/>
      <c r="S64" s="160"/>
      <c r="T64" s="160"/>
      <c r="U64" s="160"/>
      <c r="V64" s="160"/>
      <c r="W64" s="160"/>
      <c r="X64" s="688" t="s">
        <v>3135</v>
      </c>
      <c r="Y64" s="696" t="s">
        <v>3142</v>
      </c>
      <c r="Z64" s="688" t="s">
        <v>3127</v>
      </c>
    </row>
    <row r="65" spans="1:26">
      <c r="A65" s="160"/>
      <c r="B65" s="160"/>
      <c r="C65" s="160" t="s">
        <v>388</v>
      </c>
      <c r="D65" s="160"/>
      <c r="E65" s="160" t="s">
        <v>18</v>
      </c>
      <c r="F65" s="160" t="s">
        <v>14</v>
      </c>
      <c r="G65" s="160" t="s">
        <v>19</v>
      </c>
      <c r="H65" s="160" t="s">
        <v>28</v>
      </c>
      <c r="I65" s="160" t="s">
        <v>445</v>
      </c>
      <c r="J65" s="160" t="s">
        <v>431</v>
      </c>
      <c r="K65" s="160"/>
      <c r="L65" s="160"/>
      <c r="M65" s="160"/>
      <c r="N65" s="160" t="s">
        <v>499</v>
      </c>
      <c r="O65" s="160"/>
      <c r="P65" s="437" t="s">
        <v>291</v>
      </c>
      <c r="Q65" s="436" t="s">
        <v>288</v>
      </c>
      <c r="R65" s="160"/>
      <c r="S65" s="160"/>
      <c r="T65" s="160"/>
      <c r="U65" s="160"/>
      <c r="V65" s="160"/>
      <c r="W65" s="160"/>
      <c r="X65" s="688" t="s">
        <v>3135</v>
      </c>
      <c r="Y65" s="696" t="s">
        <v>3142</v>
      </c>
      <c r="Z65" s="688" t="s">
        <v>3127</v>
      </c>
    </row>
    <row r="66" spans="1:26" s="446" customFormat="1">
      <c r="A66" s="160"/>
      <c r="B66" s="160"/>
      <c r="C66" s="160" t="s">
        <v>388</v>
      </c>
      <c r="D66" s="160"/>
      <c r="E66" s="160" t="s">
        <v>18</v>
      </c>
      <c r="F66" s="160" t="s">
        <v>15</v>
      </c>
      <c r="G66" s="160" t="s">
        <v>19</v>
      </c>
      <c r="H66" s="160" t="s">
        <v>28</v>
      </c>
      <c r="I66" s="160" t="s">
        <v>841</v>
      </c>
      <c r="J66" s="160" t="s">
        <v>431</v>
      </c>
      <c r="K66" s="160"/>
      <c r="L66" s="160"/>
      <c r="M66" s="160"/>
      <c r="N66" s="160" t="s">
        <v>499</v>
      </c>
      <c r="O66" s="160"/>
      <c r="P66" s="437" t="s">
        <v>291</v>
      </c>
      <c r="Q66" s="436" t="s">
        <v>288</v>
      </c>
      <c r="R66" s="160" t="s">
        <v>1280</v>
      </c>
      <c r="S66" s="160"/>
      <c r="T66" s="160"/>
      <c r="U66" s="160"/>
      <c r="V66" s="160"/>
      <c r="W66" s="160"/>
      <c r="X66" s="688" t="s">
        <v>3135</v>
      </c>
      <c r="Y66" s="696" t="s">
        <v>3142</v>
      </c>
      <c r="Z66" s="688" t="s">
        <v>3127</v>
      </c>
    </row>
    <row r="67" spans="1:26" s="446" customFormat="1">
      <c r="A67" s="160"/>
      <c r="B67" s="160"/>
      <c r="C67" s="160" t="s">
        <v>389</v>
      </c>
      <c r="D67" s="160"/>
      <c r="E67" s="160" t="s">
        <v>18</v>
      </c>
      <c r="F67" s="160" t="s">
        <v>14</v>
      </c>
      <c r="G67" s="160" t="s">
        <v>22</v>
      </c>
      <c r="H67" s="160" t="s">
        <v>304</v>
      </c>
      <c r="I67" s="160" t="s">
        <v>24</v>
      </c>
      <c r="J67" s="160"/>
      <c r="K67" s="160"/>
      <c r="L67" s="160"/>
      <c r="M67" s="160"/>
      <c r="N67" s="160"/>
      <c r="O67" s="160" t="s">
        <v>48</v>
      </c>
      <c r="P67" s="437" t="s">
        <v>291</v>
      </c>
      <c r="Q67" s="436" t="s">
        <v>288</v>
      </c>
      <c r="R67" s="160"/>
      <c r="S67" s="160"/>
      <c r="T67" s="160"/>
      <c r="U67" s="160"/>
      <c r="V67" s="160"/>
      <c r="W67" s="160"/>
      <c r="X67" s="688" t="s">
        <v>3135</v>
      </c>
      <c r="Y67" s="696" t="s">
        <v>3142</v>
      </c>
      <c r="Z67" s="688" t="s">
        <v>3127</v>
      </c>
    </row>
    <row r="68" spans="1:26">
      <c r="A68" s="160"/>
      <c r="B68" s="160"/>
      <c r="C68" s="160" t="s">
        <v>389</v>
      </c>
      <c r="D68" s="160"/>
      <c r="E68" s="160" t="s">
        <v>18</v>
      </c>
      <c r="F68" s="160" t="s">
        <v>15</v>
      </c>
      <c r="G68" s="160" t="s">
        <v>22</v>
      </c>
      <c r="H68" s="160" t="s">
        <v>304</v>
      </c>
      <c r="I68" s="160" t="s">
        <v>24</v>
      </c>
      <c r="J68" s="160"/>
      <c r="K68" s="160"/>
      <c r="L68" s="160"/>
      <c r="M68" s="160"/>
      <c r="N68" s="160"/>
      <c r="O68" s="160" t="s">
        <v>48</v>
      </c>
      <c r="P68" s="437" t="s">
        <v>291</v>
      </c>
      <c r="Q68" s="436" t="s">
        <v>288</v>
      </c>
      <c r="R68" s="160"/>
      <c r="S68" s="160"/>
      <c r="T68" s="160"/>
      <c r="U68" s="160"/>
      <c r="V68" s="160"/>
      <c r="W68" s="160"/>
      <c r="X68" s="688" t="s">
        <v>3135</v>
      </c>
      <c r="Y68" s="696" t="s">
        <v>3142</v>
      </c>
      <c r="Z68" s="688" t="s">
        <v>3127</v>
      </c>
    </row>
    <row r="69" spans="1:26">
      <c r="A69" s="160"/>
      <c r="B69" s="160"/>
      <c r="C69" s="160" t="s">
        <v>390</v>
      </c>
      <c r="D69" s="160"/>
      <c r="E69" s="160" t="s">
        <v>18</v>
      </c>
      <c r="F69" s="160" t="s">
        <v>14</v>
      </c>
      <c r="G69" s="160" t="s">
        <v>19</v>
      </c>
      <c r="H69" s="160" t="s">
        <v>28</v>
      </c>
      <c r="I69" s="160" t="s">
        <v>24</v>
      </c>
      <c r="J69" s="160"/>
      <c r="K69" s="160"/>
      <c r="L69" s="160"/>
      <c r="M69" s="160"/>
      <c r="N69" s="160"/>
      <c r="O69" s="160" t="s">
        <v>28</v>
      </c>
      <c r="P69" s="437" t="s">
        <v>291</v>
      </c>
      <c r="Q69" s="436" t="s">
        <v>288</v>
      </c>
      <c r="R69" s="160"/>
      <c r="S69" s="160"/>
      <c r="T69" s="160"/>
      <c r="U69" s="160"/>
      <c r="V69" s="160"/>
      <c r="W69" s="160"/>
      <c r="X69" s="688" t="s">
        <v>3135</v>
      </c>
      <c r="Y69" s="696" t="s">
        <v>3142</v>
      </c>
      <c r="Z69" s="688" t="s">
        <v>3127</v>
      </c>
    </row>
    <row r="70" spans="1:26">
      <c r="A70" s="160"/>
      <c r="B70" s="160"/>
      <c r="C70" s="160" t="s">
        <v>390</v>
      </c>
      <c r="D70" s="160"/>
      <c r="E70" s="160" t="s">
        <v>18</v>
      </c>
      <c r="F70" s="160" t="s">
        <v>15</v>
      </c>
      <c r="G70" s="160" t="s">
        <v>19</v>
      </c>
      <c r="H70" s="160" t="s">
        <v>28</v>
      </c>
      <c r="I70" s="160" t="s">
        <v>24</v>
      </c>
      <c r="J70" s="160" t="s">
        <v>432</v>
      </c>
      <c r="K70" s="160"/>
      <c r="L70" s="160"/>
      <c r="M70" s="160"/>
      <c r="N70" s="160"/>
      <c r="O70" s="160"/>
      <c r="P70" s="437" t="s">
        <v>291</v>
      </c>
      <c r="Q70" s="436" t="s">
        <v>288</v>
      </c>
      <c r="R70" s="160"/>
      <c r="S70" s="160"/>
      <c r="T70" s="160"/>
      <c r="U70" s="160"/>
      <c r="V70" s="160"/>
      <c r="W70" s="160"/>
      <c r="X70" s="688" t="s">
        <v>3135</v>
      </c>
      <c r="Y70" s="696" t="s">
        <v>3142</v>
      </c>
      <c r="Z70" s="688" t="s">
        <v>3127</v>
      </c>
    </row>
    <row r="71" spans="1:26">
      <c r="A71" s="160"/>
      <c r="B71" s="160"/>
      <c r="C71" s="160" t="s">
        <v>391</v>
      </c>
      <c r="D71" s="160"/>
      <c r="E71" s="160" t="s">
        <v>17</v>
      </c>
      <c r="F71" s="160" t="s">
        <v>14</v>
      </c>
      <c r="G71" s="160" t="s">
        <v>19</v>
      </c>
      <c r="H71" s="160" t="s">
        <v>28</v>
      </c>
      <c r="I71" s="160" t="s">
        <v>841</v>
      </c>
      <c r="J71" s="160" t="s">
        <v>432</v>
      </c>
      <c r="K71" s="160"/>
      <c r="L71" s="160"/>
      <c r="M71" s="160"/>
      <c r="N71" s="160"/>
      <c r="O71" s="160"/>
      <c r="P71" s="443" t="s">
        <v>286</v>
      </c>
      <c r="Q71" s="437" t="s">
        <v>290</v>
      </c>
      <c r="R71" s="160" t="s">
        <v>1279</v>
      </c>
      <c r="S71" s="160"/>
      <c r="T71" s="160"/>
      <c r="U71" s="160"/>
      <c r="V71" s="160"/>
      <c r="W71" s="160"/>
      <c r="X71" s="688" t="s">
        <v>3135</v>
      </c>
      <c r="Y71" s="696" t="s">
        <v>3142</v>
      </c>
      <c r="Z71" s="688" t="s">
        <v>3127</v>
      </c>
    </row>
    <row r="72" spans="1:26" s="446" customFormat="1">
      <c r="A72" s="160"/>
      <c r="B72" s="160"/>
      <c r="C72" s="160" t="s">
        <v>392</v>
      </c>
      <c r="D72" s="160"/>
      <c r="E72" s="160" t="s">
        <v>17</v>
      </c>
      <c r="F72" s="160" t="s">
        <v>15</v>
      </c>
      <c r="G72" s="160" t="s">
        <v>19</v>
      </c>
      <c r="H72" s="160" t="s">
        <v>28</v>
      </c>
      <c r="I72" s="160" t="s">
        <v>445</v>
      </c>
      <c r="J72" s="160" t="s">
        <v>432</v>
      </c>
      <c r="K72" s="160"/>
      <c r="L72" s="160"/>
      <c r="M72" s="160"/>
      <c r="N72" s="160" t="s">
        <v>499</v>
      </c>
      <c r="O72" s="160"/>
      <c r="P72" s="443" t="s">
        <v>286</v>
      </c>
      <c r="Q72" s="437" t="s">
        <v>290</v>
      </c>
      <c r="R72" s="160"/>
      <c r="S72" s="160"/>
      <c r="T72" s="160"/>
      <c r="U72" s="160"/>
      <c r="V72" s="160"/>
      <c r="W72" s="160"/>
      <c r="X72" s="688" t="s">
        <v>3135</v>
      </c>
      <c r="Y72" s="696" t="s">
        <v>3142</v>
      </c>
      <c r="Z72" s="688" t="s">
        <v>3127</v>
      </c>
    </row>
    <row r="73" spans="1:26" s="446" customFormat="1">
      <c r="A73" s="160"/>
      <c r="B73" s="160"/>
      <c r="C73" s="160" t="s">
        <v>393</v>
      </c>
      <c r="D73" s="160"/>
      <c r="E73" s="160" t="s">
        <v>18</v>
      </c>
      <c r="F73" s="160" t="s">
        <v>14</v>
      </c>
      <c r="G73" s="160" t="s">
        <v>19</v>
      </c>
      <c r="H73" s="160" t="s">
        <v>28</v>
      </c>
      <c r="I73" s="160" t="s">
        <v>841</v>
      </c>
      <c r="J73" s="160"/>
      <c r="K73" s="160"/>
      <c r="L73" s="160"/>
      <c r="M73" s="160"/>
      <c r="N73" s="160"/>
      <c r="O73" s="160" t="s">
        <v>28</v>
      </c>
      <c r="P73" s="443" t="s">
        <v>286</v>
      </c>
      <c r="Q73" s="437" t="s">
        <v>290</v>
      </c>
      <c r="R73" s="160"/>
      <c r="S73" s="160"/>
      <c r="T73" s="160"/>
      <c r="U73" s="160"/>
      <c r="V73" s="160"/>
      <c r="W73" s="160"/>
      <c r="X73" s="688" t="s">
        <v>3135</v>
      </c>
      <c r="Y73" s="696" t="s">
        <v>3142</v>
      </c>
      <c r="Z73" s="688" t="s">
        <v>3127</v>
      </c>
    </row>
    <row r="74" spans="1:26">
      <c r="A74" s="160"/>
      <c r="B74" s="160"/>
      <c r="C74" s="160" t="s">
        <v>393</v>
      </c>
      <c r="D74" s="160"/>
      <c r="E74" s="160" t="s">
        <v>18</v>
      </c>
      <c r="F74" s="160" t="s">
        <v>15</v>
      </c>
      <c r="G74" s="160" t="s">
        <v>19</v>
      </c>
      <c r="H74" s="160" t="s">
        <v>28</v>
      </c>
      <c r="I74" s="160" t="s">
        <v>24</v>
      </c>
      <c r="J74" s="160"/>
      <c r="K74" s="160"/>
      <c r="L74" s="160"/>
      <c r="M74" s="160"/>
      <c r="N74" s="160"/>
      <c r="O74" s="160" t="s">
        <v>28</v>
      </c>
      <c r="P74" s="443" t="s">
        <v>286</v>
      </c>
      <c r="Q74" s="437" t="s">
        <v>290</v>
      </c>
      <c r="R74" s="160"/>
      <c r="S74" s="160"/>
      <c r="T74" s="160"/>
      <c r="U74" s="160"/>
      <c r="V74" s="160"/>
      <c r="W74" s="160"/>
      <c r="X74" s="688" t="s">
        <v>3135</v>
      </c>
      <c r="Y74" s="696" t="s">
        <v>3142</v>
      </c>
      <c r="Z74" s="688" t="s">
        <v>3127</v>
      </c>
    </row>
    <row r="75" spans="1:26">
      <c r="A75" s="160"/>
      <c r="B75" s="160"/>
      <c r="C75" s="160" t="s">
        <v>459</v>
      </c>
      <c r="D75" s="160"/>
      <c r="E75" s="160" t="s">
        <v>18</v>
      </c>
      <c r="F75" s="160" t="s">
        <v>16</v>
      </c>
      <c r="G75" s="160" t="s">
        <v>19</v>
      </c>
      <c r="H75" s="160" t="s">
        <v>28</v>
      </c>
      <c r="I75" s="160" t="s">
        <v>24</v>
      </c>
      <c r="J75" s="160"/>
      <c r="K75" s="160"/>
      <c r="L75" s="160"/>
      <c r="M75" s="160"/>
      <c r="N75" s="160"/>
      <c r="O75" s="160" t="s">
        <v>28</v>
      </c>
      <c r="P75" s="443" t="s">
        <v>286</v>
      </c>
      <c r="Q75" s="437" t="s">
        <v>290</v>
      </c>
      <c r="R75" s="160"/>
      <c r="S75" s="160"/>
      <c r="T75" s="160"/>
      <c r="U75" s="160"/>
      <c r="V75" s="160"/>
      <c r="W75" s="160"/>
      <c r="X75" s="688" t="s">
        <v>3135</v>
      </c>
      <c r="Y75" s="696" t="s">
        <v>3142</v>
      </c>
      <c r="Z75" s="688" t="s">
        <v>3127</v>
      </c>
    </row>
    <row r="76" spans="1:26">
      <c r="A76" s="160"/>
      <c r="B76" s="160"/>
      <c r="C76" s="160" t="s">
        <v>460</v>
      </c>
      <c r="D76" s="160"/>
      <c r="E76" s="160" t="s">
        <v>18</v>
      </c>
      <c r="F76" s="160" t="s">
        <v>14</v>
      </c>
      <c r="G76" s="160" t="s">
        <v>19</v>
      </c>
      <c r="H76" s="160" t="s">
        <v>28</v>
      </c>
      <c r="I76" s="160" t="s">
        <v>819</v>
      </c>
      <c r="J76" s="160" t="s">
        <v>432</v>
      </c>
      <c r="K76" s="160"/>
      <c r="L76" s="160"/>
      <c r="M76" s="160"/>
      <c r="N76" s="160" t="s">
        <v>499</v>
      </c>
      <c r="O76" s="160"/>
      <c r="P76" s="443" t="s">
        <v>286</v>
      </c>
      <c r="Q76" s="437" t="s">
        <v>290</v>
      </c>
      <c r="R76" s="160"/>
      <c r="S76" s="160"/>
      <c r="T76" s="160"/>
      <c r="U76" s="160"/>
      <c r="V76" s="160"/>
      <c r="W76" s="160"/>
      <c r="X76" s="688" t="s">
        <v>3135</v>
      </c>
      <c r="Y76" s="696" t="s">
        <v>3142</v>
      </c>
      <c r="Z76" s="688" t="s">
        <v>3127</v>
      </c>
    </row>
    <row r="77" spans="1:26">
      <c r="A77" s="160"/>
      <c r="B77" s="160"/>
      <c r="C77" s="160" t="s">
        <v>461</v>
      </c>
      <c r="D77" s="160"/>
      <c r="E77" s="160" t="s">
        <v>17</v>
      </c>
      <c r="F77" s="160" t="s">
        <v>15</v>
      </c>
      <c r="G77" s="160" t="s">
        <v>19</v>
      </c>
      <c r="H77" s="160" t="s">
        <v>28</v>
      </c>
      <c r="I77" s="160" t="s">
        <v>819</v>
      </c>
      <c r="J77" s="160" t="s">
        <v>434</v>
      </c>
      <c r="K77" s="160"/>
      <c r="L77" s="160"/>
      <c r="M77" s="160"/>
      <c r="N77" s="160"/>
      <c r="O77" s="160"/>
      <c r="P77" s="443" t="s">
        <v>286</v>
      </c>
      <c r="Q77" s="437" t="s">
        <v>290</v>
      </c>
      <c r="R77" s="160"/>
      <c r="S77" s="160"/>
      <c r="T77" s="160"/>
      <c r="U77" s="160"/>
      <c r="V77" s="160"/>
      <c r="W77" s="160"/>
      <c r="X77" s="688" t="s">
        <v>3135</v>
      </c>
      <c r="Y77" s="696" t="s">
        <v>3142</v>
      </c>
      <c r="Z77" s="688" t="s">
        <v>3127</v>
      </c>
    </row>
    <row r="78" spans="1:26" s="445" customFormat="1">
      <c r="A78" s="160"/>
      <c r="B78" s="160"/>
      <c r="C78" s="160" t="s">
        <v>462</v>
      </c>
      <c r="D78" s="160"/>
      <c r="E78" s="160" t="s">
        <v>17</v>
      </c>
      <c r="F78" s="160" t="s">
        <v>14</v>
      </c>
      <c r="G78" s="160" t="s">
        <v>19</v>
      </c>
      <c r="H78" s="160" t="s">
        <v>28</v>
      </c>
      <c r="I78" s="160" t="s">
        <v>24</v>
      </c>
      <c r="J78" s="160"/>
      <c r="K78" s="160"/>
      <c r="L78" s="160"/>
      <c r="M78" s="160"/>
      <c r="N78" s="160"/>
      <c r="O78" s="160" t="s">
        <v>28</v>
      </c>
      <c r="P78" s="443" t="s">
        <v>286</v>
      </c>
      <c r="Q78" s="437" t="s">
        <v>290</v>
      </c>
      <c r="R78" s="160"/>
      <c r="S78" s="160"/>
      <c r="T78" s="160"/>
      <c r="U78" s="160"/>
      <c r="V78" s="160"/>
      <c r="W78" s="160"/>
      <c r="X78" s="688" t="s">
        <v>3135</v>
      </c>
      <c r="Y78" s="696" t="s">
        <v>3142</v>
      </c>
      <c r="Z78" s="688" t="s">
        <v>3127</v>
      </c>
    </row>
    <row r="79" spans="1:26" s="445" customFormat="1">
      <c r="A79" s="160"/>
      <c r="B79" s="160"/>
      <c r="C79" s="160" t="s">
        <v>462</v>
      </c>
      <c r="D79" s="160"/>
      <c r="E79" s="160" t="s">
        <v>17</v>
      </c>
      <c r="F79" s="160" t="s">
        <v>15</v>
      </c>
      <c r="G79" s="160" t="s">
        <v>19</v>
      </c>
      <c r="H79" s="160" t="s">
        <v>28</v>
      </c>
      <c r="I79" s="160" t="s">
        <v>24</v>
      </c>
      <c r="J79" s="160"/>
      <c r="K79" s="160"/>
      <c r="L79" s="160"/>
      <c r="M79" s="160"/>
      <c r="N79" s="160"/>
      <c r="O79" s="160" t="s">
        <v>28</v>
      </c>
      <c r="P79" s="443" t="s">
        <v>286</v>
      </c>
      <c r="Q79" s="437" t="s">
        <v>290</v>
      </c>
      <c r="R79" s="160"/>
      <c r="S79" s="160"/>
      <c r="T79" s="160"/>
      <c r="U79" s="160"/>
      <c r="V79" s="160"/>
      <c r="W79" s="160"/>
      <c r="X79" s="688" t="s">
        <v>3135</v>
      </c>
      <c r="Y79" s="696" t="s">
        <v>3142</v>
      </c>
      <c r="Z79" s="688" t="s">
        <v>3127</v>
      </c>
    </row>
    <row r="80" spans="1:26" s="445" customFormat="1">
      <c r="A80" s="160"/>
      <c r="B80" s="160"/>
      <c r="C80" s="160" t="s">
        <v>394</v>
      </c>
      <c r="D80" s="160"/>
      <c r="E80" s="160" t="s">
        <v>18</v>
      </c>
      <c r="F80" s="160" t="s">
        <v>14</v>
      </c>
      <c r="G80" s="160" t="s">
        <v>19</v>
      </c>
      <c r="H80" s="160" t="s">
        <v>28</v>
      </c>
      <c r="I80" s="160" t="s">
        <v>24</v>
      </c>
      <c r="J80" s="160" t="s">
        <v>431</v>
      </c>
      <c r="K80" s="160"/>
      <c r="L80" s="160"/>
      <c r="M80" s="160"/>
      <c r="N80" s="160" t="s">
        <v>499</v>
      </c>
      <c r="O80" s="160"/>
      <c r="P80" s="443" t="s">
        <v>286</v>
      </c>
      <c r="Q80" s="437" t="s">
        <v>290</v>
      </c>
      <c r="R80" s="160"/>
      <c r="S80" s="160"/>
      <c r="T80" s="160"/>
      <c r="U80" s="160"/>
      <c r="V80" s="160"/>
      <c r="W80" s="160"/>
      <c r="X80" s="688" t="s">
        <v>3135</v>
      </c>
      <c r="Y80" s="696" t="s">
        <v>3142</v>
      </c>
      <c r="Z80" s="688" t="s">
        <v>3127</v>
      </c>
    </row>
    <row r="81" spans="1:26">
      <c r="A81" s="160"/>
      <c r="B81" s="160"/>
      <c r="C81" s="160" t="s">
        <v>394</v>
      </c>
      <c r="D81" s="160"/>
      <c r="E81" s="160" t="s">
        <v>18</v>
      </c>
      <c r="F81" s="160" t="s">
        <v>15</v>
      </c>
      <c r="G81" s="160" t="s">
        <v>19</v>
      </c>
      <c r="H81" s="160" t="s">
        <v>28</v>
      </c>
      <c r="I81" s="160" t="s">
        <v>24</v>
      </c>
      <c r="J81" s="160" t="s">
        <v>432</v>
      </c>
      <c r="K81" s="160"/>
      <c r="L81" s="160"/>
      <c r="M81" s="160"/>
      <c r="N81" s="160"/>
      <c r="O81" s="160"/>
      <c r="P81" s="443" t="s">
        <v>286</v>
      </c>
      <c r="Q81" s="437" t="s">
        <v>290</v>
      </c>
      <c r="R81" s="160"/>
      <c r="S81" s="160"/>
      <c r="T81" s="160"/>
      <c r="U81" s="160"/>
      <c r="V81" s="160"/>
      <c r="W81" s="160"/>
      <c r="X81" s="688" t="s">
        <v>3135</v>
      </c>
      <c r="Y81" s="696" t="s">
        <v>3142</v>
      </c>
      <c r="Z81" s="688" t="s">
        <v>3127</v>
      </c>
    </row>
    <row r="82" spans="1:26">
      <c r="A82" s="160"/>
      <c r="B82" s="160"/>
      <c r="C82" s="160" t="s">
        <v>464</v>
      </c>
      <c r="D82" s="160"/>
      <c r="E82" s="160" t="s">
        <v>18</v>
      </c>
      <c r="F82" s="160" t="s">
        <v>14</v>
      </c>
      <c r="G82" s="160" t="s">
        <v>19</v>
      </c>
      <c r="H82" s="160" t="s">
        <v>28</v>
      </c>
      <c r="I82" s="160" t="s">
        <v>24</v>
      </c>
      <c r="J82" s="160" t="s">
        <v>434</v>
      </c>
      <c r="K82" s="160"/>
      <c r="L82" s="160"/>
      <c r="M82" s="160"/>
      <c r="N82" s="160"/>
      <c r="O82" s="160"/>
      <c r="P82" s="443" t="s">
        <v>286</v>
      </c>
      <c r="Q82" s="437" t="s">
        <v>290</v>
      </c>
      <c r="R82" s="160"/>
      <c r="S82" s="160"/>
      <c r="T82" s="160"/>
      <c r="U82" s="160"/>
      <c r="V82" s="160"/>
      <c r="W82" s="160"/>
      <c r="X82" s="688" t="s">
        <v>3135</v>
      </c>
      <c r="Y82" s="696" t="s">
        <v>3142</v>
      </c>
      <c r="Z82" s="688" t="s">
        <v>3127</v>
      </c>
    </row>
    <row r="83" spans="1:26">
      <c r="A83" s="160"/>
      <c r="B83" s="160"/>
      <c r="C83" s="160" t="s">
        <v>464</v>
      </c>
      <c r="D83" s="160"/>
      <c r="E83" s="160" t="s">
        <v>18</v>
      </c>
      <c r="F83" s="160" t="s">
        <v>15</v>
      </c>
      <c r="G83" s="160" t="s">
        <v>19</v>
      </c>
      <c r="H83" s="160" t="s">
        <v>28</v>
      </c>
      <c r="I83" s="160" t="s">
        <v>24</v>
      </c>
      <c r="J83" s="160" t="s">
        <v>434</v>
      </c>
      <c r="K83" s="160"/>
      <c r="L83" s="160"/>
      <c r="M83" s="160"/>
      <c r="N83" s="160"/>
      <c r="O83" s="160"/>
      <c r="P83" s="443" t="s">
        <v>286</v>
      </c>
      <c r="Q83" s="437" t="s">
        <v>290</v>
      </c>
      <c r="R83" s="160"/>
      <c r="S83" s="160"/>
      <c r="T83" s="160"/>
      <c r="U83" s="160"/>
      <c r="V83" s="160"/>
      <c r="W83" s="160"/>
      <c r="X83" s="688" t="s">
        <v>3135</v>
      </c>
      <c r="Y83" s="696" t="s">
        <v>3142</v>
      </c>
      <c r="Z83" s="688" t="s">
        <v>3127</v>
      </c>
    </row>
    <row r="84" spans="1:26">
      <c r="A84" s="160"/>
      <c r="B84" s="160"/>
      <c r="C84" s="160" t="s">
        <v>465</v>
      </c>
      <c r="D84" s="160"/>
      <c r="E84" s="160" t="s">
        <v>18</v>
      </c>
      <c r="F84" s="160" t="s">
        <v>14</v>
      </c>
      <c r="G84" s="160" t="s">
        <v>19</v>
      </c>
      <c r="H84" s="160" t="s">
        <v>28</v>
      </c>
      <c r="I84" s="160" t="s">
        <v>447</v>
      </c>
      <c r="J84" s="160" t="s">
        <v>432</v>
      </c>
      <c r="K84" s="160"/>
      <c r="L84" s="160"/>
      <c r="M84" s="160"/>
      <c r="N84" s="160" t="s">
        <v>499</v>
      </c>
      <c r="O84" s="160"/>
      <c r="P84" s="443" t="s">
        <v>286</v>
      </c>
      <c r="Q84" s="437" t="s">
        <v>290</v>
      </c>
      <c r="R84" s="160"/>
      <c r="S84" s="160"/>
      <c r="T84" s="160"/>
      <c r="U84" s="160"/>
      <c r="V84" s="160"/>
      <c r="W84" s="160"/>
      <c r="X84" s="688" t="s">
        <v>3135</v>
      </c>
      <c r="Y84" s="696" t="s">
        <v>3142</v>
      </c>
      <c r="Z84" s="688" t="s">
        <v>3127</v>
      </c>
    </row>
    <row r="85" spans="1:26" s="445" customFormat="1">
      <c r="A85" s="160"/>
      <c r="B85" s="160"/>
      <c r="C85" s="160" t="s">
        <v>465</v>
      </c>
      <c r="D85" s="160"/>
      <c r="E85" s="160" t="s">
        <v>18</v>
      </c>
      <c r="F85" s="160" t="s">
        <v>15</v>
      </c>
      <c r="G85" s="160" t="s">
        <v>19</v>
      </c>
      <c r="H85" s="160" t="s">
        <v>28</v>
      </c>
      <c r="I85" s="160" t="s">
        <v>445</v>
      </c>
      <c r="J85" s="160" t="s">
        <v>432</v>
      </c>
      <c r="K85" s="160"/>
      <c r="L85" s="160"/>
      <c r="M85" s="160"/>
      <c r="N85" s="160" t="s">
        <v>499</v>
      </c>
      <c r="O85" s="160"/>
      <c r="P85" s="443" t="s">
        <v>286</v>
      </c>
      <c r="Q85" s="437" t="s">
        <v>290</v>
      </c>
      <c r="R85" s="160"/>
      <c r="S85" s="160"/>
      <c r="T85" s="160"/>
      <c r="U85" s="160"/>
      <c r="V85" s="160"/>
      <c r="W85" s="160"/>
      <c r="X85" s="688" t="s">
        <v>3135</v>
      </c>
      <c r="Y85" s="696" t="s">
        <v>3142</v>
      </c>
      <c r="Z85" s="688" t="s">
        <v>3127</v>
      </c>
    </row>
    <row r="86" spans="1:26" s="445" customFormat="1">
      <c r="A86" s="160"/>
      <c r="B86" s="160"/>
      <c r="C86" s="160" t="s">
        <v>466</v>
      </c>
      <c r="D86" s="160"/>
      <c r="E86" s="160" t="s">
        <v>17</v>
      </c>
      <c r="F86" s="160" t="s">
        <v>16</v>
      </c>
      <c r="G86" s="160" t="s">
        <v>19</v>
      </c>
      <c r="H86" s="160" t="s">
        <v>28</v>
      </c>
      <c r="I86" s="160" t="s">
        <v>24</v>
      </c>
      <c r="J86" s="160"/>
      <c r="K86" s="160"/>
      <c r="L86" s="160"/>
      <c r="M86" s="160"/>
      <c r="N86" s="160"/>
      <c r="O86" s="160" t="s">
        <v>28</v>
      </c>
      <c r="P86" s="443" t="s">
        <v>286</v>
      </c>
      <c r="Q86" s="437" t="s">
        <v>290</v>
      </c>
      <c r="R86" s="160"/>
      <c r="S86" s="160"/>
      <c r="T86" s="160"/>
      <c r="U86" s="160"/>
      <c r="V86" s="160"/>
      <c r="W86" s="160"/>
      <c r="X86" s="688" t="s">
        <v>3135</v>
      </c>
      <c r="Y86" s="696" t="s">
        <v>3142</v>
      </c>
      <c r="Z86" s="688" t="s">
        <v>3127</v>
      </c>
    </row>
    <row r="87" spans="1:26">
      <c r="A87" s="160"/>
      <c r="B87" s="160"/>
      <c r="C87" s="160" t="s">
        <v>395</v>
      </c>
      <c r="D87" s="160"/>
      <c r="E87" s="160" t="s">
        <v>18</v>
      </c>
      <c r="F87" s="160" t="s">
        <v>15</v>
      </c>
      <c r="G87" s="160" t="s">
        <v>19</v>
      </c>
      <c r="H87" s="160" t="s">
        <v>28</v>
      </c>
      <c r="I87" s="160" t="s">
        <v>24</v>
      </c>
      <c r="J87" s="160"/>
      <c r="K87" s="160"/>
      <c r="L87" s="160"/>
      <c r="M87" s="160"/>
      <c r="N87" s="160"/>
      <c r="O87" s="160" t="s">
        <v>28</v>
      </c>
      <c r="P87" s="443" t="s">
        <v>286</v>
      </c>
      <c r="Q87" s="437" t="s">
        <v>290</v>
      </c>
      <c r="R87" s="160"/>
      <c r="S87" s="160"/>
      <c r="T87" s="160"/>
      <c r="U87" s="160"/>
      <c r="V87" s="160"/>
      <c r="W87" s="160"/>
      <c r="X87" s="688" t="s">
        <v>3135</v>
      </c>
      <c r="Y87" s="696" t="s">
        <v>3142</v>
      </c>
      <c r="Z87" s="688" t="s">
        <v>3127</v>
      </c>
    </row>
    <row r="88" spans="1:26">
      <c r="A88" s="160"/>
      <c r="B88" s="160"/>
      <c r="C88" s="160" t="s">
        <v>395</v>
      </c>
      <c r="D88" s="160"/>
      <c r="E88" s="160" t="s">
        <v>18</v>
      </c>
      <c r="F88" s="160" t="s">
        <v>14</v>
      </c>
      <c r="G88" s="160" t="s">
        <v>19</v>
      </c>
      <c r="H88" s="160" t="s">
        <v>28</v>
      </c>
      <c r="I88" s="160" t="s">
        <v>24</v>
      </c>
      <c r="J88" s="160"/>
      <c r="K88" s="160"/>
      <c r="L88" s="160"/>
      <c r="M88" s="160"/>
      <c r="N88" s="160"/>
      <c r="O88" s="160" t="s">
        <v>28</v>
      </c>
      <c r="P88" s="443" t="s">
        <v>286</v>
      </c>
      <c r="Q88" s="437" t="s">
        <v>290</v>
      </c>
      <c r="R88" s="160"/>
      <c r="S88" s="160"/>
      <c r="T88" s="160"/>
      <c r="U88" s="160"/>
      <c r="V88" s="160"/>
      <c r="W88" s="160"/>
      <c r="X88" s="688" t="s">
        <v>3135</v>
      </c>
      <c r="Y88" s="696" t="s">
        <v>3142</v>
      </c>
      <c r="Z88" s="688" t="s">
        <v>3127</v>
      </c>
    </row>
    <row r="89" spans="1:26">
      <c r="A89" s="160"/>
      <c r="B89" s="160"/>
      <c r="C89" s="160" t="s">
        <v>396</v>
      </c>
      <c r="D89" s="160"/>
      <c r="E89" s="160" t="s">
        <v>18</v>
      </c>
      <c r="F89" s="160" t="s">
        <v>14</v>
      </c>
      <c r="G89" s="160" t="s">
        <v>19</v>
      </c>
      <c r="H89" s="160" t="s">
        <v>28</v>
      </c>
      <c r="I89" s="160" t="s">
        <v>24</v>
      </c>
      <c r="J89" s="160"/>
      <c r="K89" s="160"/>
      <c r="L89" s="160"/>
      <c r="M89" s="160"/>
      <c r="N89" s="160"/>
      <c r="O89" s="160"/>
      <c r="P89" s="443" t="s">
        <v>286</v>
      </c>
      <c r="Q89" s="437" t="s">
        <v>290</v>
      </c>
      <c r="R89" s="160"/>
      <c r="S89" s="160"/>
      <c r="T89" s="160"/>
      <c r="U89" s="160"/>
      <c r="V89" s="160"/>
      <c r="W89" s="160"/>
      <c r="X89" s="688" t="s">
        <v>3135</v>
      </c>
      <c r="Y89" s="696" t="s">
        <v>3142</v>
      </c>
      <c r="Z89" s="688" t="s">
        <v>3127</v>
      </c>
    </row>
    <row r="90" spans="1:26">
      <c r="A90" s="160"/>
      <c r="B90" s="160"/>
      <c r="C90" s="160" t="s">
        <v>396</v>
      </c>
      <c r="D90" s="160"/>
      <c r="E90" s="160" t="s">
        <v>18</v>
      </c>
      <c r="F90" s="160" t="s">
        <v>15</v>
      </c>
      <c r="G90" s="160" t="s">
        <v>19</v>
      </c>
      <c r="H90" s="160" t="s">
        <v>28</v>
      </c>
      <c r="I90" s="160" t="s">
        <v>24</v>
      </c>
      <c r="J90" s="160"/>
      <c r="K90" s="160"/>
      <c r="L90" s="160"/>
      <c r="M90" s="160"/>
      <c r="N90" s="160"/>
      <c r="O90" s="160"/>
      <c r="P90" s="443" t="s">
        <v>286</v>
      </c>
      <c r="Q90" s="437" t="s">
        <v>290</v>
      </c>
      <c r="R90" s="160"/>
      <c r="S90" s="160"/>
      <c r="T90" s="160"/>
      <c r="U90" s="160"/>
      <c r="V90" s="160"/>
      <c r="W90" s="160"/>
      <c r="X90" s="688" t="s">
        <v>3135</v>
      </c>
      <c r="Y90" s="696" t="s">
        <v>3142</v>
      </c>
      <c r="Z90" s="688" t="s">
        <v>3127</v>
      </c>
    </row>
    <row r="91" spans="1:26">
      <c r="A91" s="160"/>
      <c r="B91" s="160"/>
      <c r="C91" s="160" t="s">
        <v>397</v>
      </c>
      <c r="D91" s="160"/>
      <c r="E91" s="160" t="s">
        <v>17</v>
      </c>
      <c r="F91" s="160" t="s">
        <v>16</v>
      </c>
      <c r="G91" s="160" t="s">
        <v>19</v>
      </c>
      <c r="H91" s="701" t="s">
        <v>28</v>
      </c>
      <c r="I91" s="160" t="s">
        <v>24</v>
      </c>
      <c r="J91" s="160"/>
      <c r="K91" s="160"/>
      <c r="L91" s="160"/>
      <c r="M91" s="160"/>
      <c r="N91" s="160"/>
      <c r="O91" s="160" t="s">
        <v>48</v>
      </c>
      <c r="P91" s="443" t="s">
        <v>286</v>
      </c>
      <c r="Q91" s="437" t="s">
        <v>290</v>
      </c>
      <c r="R91" s="160"/>
      <c r="S91" s="160"/>
      <c r="T91" s="160"/>
      <c r="U91" s="160"/>
      <c r="V91" s="160"/>
      <c r="W91" s="160"/>
      <c r="X91" s="688" t="s">
        <v>3135</v>
      </c>
      <c r="Y91" s="696" t="s">
        <v>3142</v>
      </c>
      <c r="Z91" s="688" t="s">
        <v>3127</v>
      </c>
    </row>
    <row r="92" spans="1:26">
      <c r="A92" s="160"/>
      <c r="B92" s="160"/>
      <c r="C92" s="160" t="s">
        <v>398</v>
      </c>
      <c r="D92" s="160"/>
      <c r="E92" s="160" t="s">
        <v>17</v>
      </c>
      <c r="F92" s="160" t="s">
        <v>14</v>
      </c>
      <c r="G92" s="160" t="s">
        <v>19</v>
      </c>
      <c r="H92" s="701" t="s">
        <v>28</v>
      </c>
      <c r="I92" s="160" t="s">
        <v>24</v>
      </c>
      <c r="J92" s="160"/>
      <c r="K92" s="160"/>
      <c r="L92" s="160"/>
      <c r="M92" s="160"/>
      <c r="N92" s="160"/>
      <c r="O92" s="160" t="s">
        <v>48</v>
      </c>
      <c r="P92" s="443" t="s">
        <v>286</v>
      </c>
      <c r="Q92" s="437" t="s">
        <v>290</v>
      </c>
      <c r="R92" s="160"/>
      <c r="S92" s="160"/>
      <c r="T92" s="160"/>
      <c r="U92" s="160"/>
      <c r="V92" s="160"/>
      <c r="W92" s="160"/>
      <c r="X92" s="688" t="s">
        <v>3135</v>
      </c>
      <c r="Y92" s="696" t="s">
        <v>3142</v>
      </c>
      <c r="Z92" s="688" t="s">
        <v>3127</v>
      </c>
    </row>
    <row r="93" spans="1:26">
      <c r="A93" s="160"/>
      <c r="B93" s="160"/>
      <c r="C93" s="160" t="s">
        <v>398</v>
      </c>
      <c r="D93" s="160"/>
      <c r="E93" s="160" t="s">
        <v>17</v>
      </c>
      <c r="F93" s="160" t="s">
        <v>15</v>
      </c>
      <c r="G93" s="160" t="s">
        <v>19</v>
      </c>
      <c r="H93" s="701" t="s">
        <v>28</v>
      </c>
      <c r="I93" s="160" t="s">
        <v>24</v>
      </c>
      <c r="J93" s="160"/>
      <c r="K93" s="160"/>
      <c r="L93" s="160"/>
      <c r="M93" s="160"/>
      <c r="N93" s="160"/>
      <c r="O93" s="160" t="s">
        <v>48</v>
      </c>
      <c r="P93" s="443" t="s">
        <v>286</v>
      </c>
      <c r="Q93" s="437" t="s">
        <v>290</v>
      </c>
      <c r="R93" s="160"/>
      <c r="S93" s="160"/>
      <c r="T93" s="160"/>
      <c r="U93" s="160"/>
      <c r="V93" s="160"/>
      <c r="W93" s="160"/>
      <c r="X93" s="688" t="s">
        <v>3135</v>
      </c>
      <c r="Y93" s="696" t="s">
        <v>3142</v>
      </c>
      <c r="Z93" s="688" t="s">
        <v>3127</v>
      </c>
    </row>
    <row r="94" spans="1:26">
      <c r="A94" s="160"/>
      <c r="B94" s="160"/>
      <c r="C94" s="160" t="s">
        <v>1278</v>
      </c>
      <c r="D94" s="160"/>
      <c r="E94" s="160" t="s">
        <v>17</v>
      </c>
      <c r="F94" s="160" t="s">
        <v>14</v>
      </c>
      <c r="G94" s="160" t="s">
        <v>19</v>
      </c>
      <c r="H94" s="160" t="s">
        <v>28</v>
      </c>
      <c r="I94" s="160" t="s">
        <v>447</v>
      </c>
      <c r="J94" s="160" t="s">
        <v>433</v>
      </c>
      <c r="K94" s="160"/>
      <c r="L94" s="160"/>
      <c r="M94" s="160"/>
      <c r="N94" s="160"/>
      <c r="O94" s="160"/>
      <c r="P94" s="443" t="s">
        <v>286</v>
      </c>
      <c r="Q94" s="437" t="s">
        <v>290</v>
      </c>
      <c r="R94" s="160"/>
      <c r="S94" s="160"/>
      <c r="T94" s="160"/>
      <c r="U94" s="160"/>
      <c r="V94" s="160"/>
      <c r="W94" s="160"/>
      <c r="X94" s="688" t="s">
        <v>3135</v>
      </c>
      <c r="Y94" s="696" t="s">
        <v>3142</v>
      </c>
      <c r="Z94" s="688" t="s">
        <v>3127</v>
      </c>
    </row>
    <row r="95" spans="1:26">
      <c r="A95" s="160"/>
      <c r="B95" s="160"/>
      <c r="C95" s="160" t="s">
        <v>1278</v>
      </c>
      <c r="D95" s="160"/>
      <c r="E95" s="160" t="s">
        <v>17</v>
      </c>
      <c r="F95" s="160" t="s">
        <v>15</v>
      </c>
      <c r="G95" s="160" t="s">
        <v>19</v>
      </c>
      <c r="H95" s="160" t="s">
        <v>28</v>
      </c>
      <c r="I95" s="160" t="s">
        <v>445</v>
      </c>
      <c r="J95" s="160" t="s">
        <v>434</v>
      </c>
      <c r="K95" s="160"/>
      <c r="L95" s="160"/>
      <c r="M95" s="160"/>
      <c r="N95" s="160"/>
      <c r="O95" s="160"/>
      <c r="P95" s="443" t="s">
        <v>286</v>
      </c>
      <c r="Q95" s="437" t="s">
        <v>290</v>
      </c>
      <c r="R95" s="160"/>
      <c r="S95" s="160"/>
      <c r="T95" s="160"/>
      <c r="U95" s="160"/>
      <c r="V95" s="160"/>
      <c r="W95" s="160"/>
      <c r="X95" s="688" t="s">
        <v>3135</v>
      </c>
      <c r="Y95" s="696" t="s">
        <v>3142</v>
      </c>
      <c r="Z95" s="688" t="s">
        <v>3127</v>
      </c>
    </row>
    <row r="96" spans="1:26">
      <c r="A96" s="160"/>
      <c r="B96" s="160"/>
      <c r="C96" s="160" t="s">
        <v>401</v>
      </c>
      <c r="D96" s="160"/>
      <c r="E96" s="160" t="s">
        <v>17</v>
      </c>
      <c r="F96" s="160" t="s">
        <v>14</v>
      </c>
      <c r="G96" s="160" t="s">
        <v>19</v>
      </c>
      <c r="H96" s="160" t="s">
        <v>28</v>
      </c>
      <c r="I96" s="160" t="s">
        <v>24</v>
      </c>
      <c r="J96" s="160" t="s">
        <v>432</v>
      </c>
      <c r="K96" s="160"/>
      <c r="L96" s="160"/>
      <c r="M96" s="160"/>
      <c r="N96" s="160"/>
      <c r="O96" s="160"/>
      <c r="P96" s="443" t="s">
        <v>286</v>
      </c>
      <c r="Q96" s="437" t="s">
        <v>290</v>
      </c>
      <c r="R96" s="160"/>
      <c r="S96" s="160"/>
      <c r="T96" s="160"/>
      <c r="U96" s="160"/>
      <c r="V96" s="160"/>
      <c r="W96" s="160"/>
      <c r="X96" s="688" t="s">
        <v>3135</v>
      </c>
      <c r="Y96" s="696" t="s">
        <v>3142</v>
      </c>
      <c r="Z96" s="688" t="s">
        <v>3127</v>
      </c>
    </row>
    <row r="97" spans="1:26">
      <c r="A97" s="160"/>
      <c r="B97" s="160"/>
      <c r="C97" s="160" t="s">
        <v>401</v>
      </c>
      <c r="D97" s="160"/>
      <c r="E97" s="160" t="s">
        <v>17</v>
      </c>
      <c r="F97" s="160" t="s">
        <v>15</v>
      </c>
      <c r="G97" s="160" t="s">
        <v>19</v>
      </c>
      <c r="H97" s="160" t="s">
        <v>28</v>
      </c>
      <c r="I97" s="160" t="s">
        <v>24</v>
      </c>
      <c r="J97" s="160" t="s">
        <v>433</v>
      </c>
      <c r="K97" s="160"/>
      <c r="L97" s="160"/>
      <c r="M97" s="160"/>
      <c r="N97" s="160"/>
      <c r="O97" s="160"/>
      <c r="P97" s="443" t="s">
        <v>286</v>
      </c>
      <c r="Q97" s="437" t="s">
        <v>290</v>
      </c>
      <c r="R97" s="160"/>
      <c r="S97" s="160"/>
      <c r="T97" s="160"/>
      <c r="U97" s="160"/>
      <c r="V97" s="160"/>
      <c r="W97" s="160"/>
      <c r="X97" s="688" t="s">
        <v>3135</v>
      </c>
      <c r="Y97" s="696" t="s">
        <v>3142</v>
      </c>
      <c r="Z97" s="688" t="s">
        <v>3127</v>
      </c>
    </row>
    <row r="98" spans="1:26">
      <c r="A98" s="160"/>
      <c r="B98" s="160"/>
      <c r="C98" s="160" t="s">
        <v>402</v>
      </c>
      <c r="D98" s="160"/>
      <c r="E98" s="160" t="s">
        <v>17</v>
      </c>
      <c r="F98" s="160" t="s">
        <v>14</v>
      </c>
      <c r="G98" s="160" t="s">
        <v>19</v>
      </c>
      <c r="H98" s="160" t="s">
        <v>28</v>
      </c>
      <c r="I98" s="160" t="s">
        <v>24</v>
      </c>
      <c r="J98" s="160" t="s">
        <v>434</v>
      </c>
      <c r="K98" s="160"/>
      <c r="L98" s="160"/>
      <c r="M98" s="160"/>
      <c r="N98" s="160"/>
      <c r="O98" s="160"/>
      <c r="P98" s="443" t="s">
        <v>286</v>
      </c>
      <c r="Q98" s="437" t="s">
        <v>290</v>
      </c>
      <c r="R98" s="160"/>
      <c r="S98" s="160"/>
      <c r="T98" s="160"/>
      <c r="U98" s="160"/>
      <c r="V98" s="160"/>
      <c r="W98" s="160"/>
      <c r="X98" s="688" t="s">
        <v>3135</v>
      </c>
      <c r="Y98" s="696" t="s">
        <v>3142</v>
      </c>
      <c r="Z98" s="688" t="s">
        <v>3127</v>
      </c>
    </row>
    <row r="99" spans="1:26">
      <c r="A99" s="160"/>
      <c r="B99" s="160"/>
      <c r="C99" s="160" t="s">
        <v>402</v>
      </c>
      <c r="D99" s="160"/>
      <c r="E99" s="160" t="s">
        <v>17</v>
      </c>
      <c r="F99" s="160" t="s">
        <v>15</v>
      </c>
      <c r="G99" s="160" t="s">
        <v>19</v>
      </c>
      <c r="H99" s="160" t="s">
        <v>28</v>
      </c>
      <c r="I99" s="160" t="s">
        <v>24</v>
      </c>
      <c r="J99" s="160" t="s">
        <v>432</v>
      </c>
      <c r="K99" s="160"/>
      <c r="L99" s="160"/>
      <c r="M99" s="160"/>
      <c r="N99" s="160" t="s">
        <v>499</v>
      </c>
      <c r="O99" s="160"/>
      <c r="P99" s="443" t="s">
        <v>286</v>
      </c>
      <c r="Q99" s="437" t="s">
        <v>290</v>
      </c>
      <c r="R99" s="160"/>
      <c r="S99" s="160"/>
      <c r="T99" s="160"/>
      <c r="U99" s="160"/>
      <c r="V99" s="160"/>
      <c r="W99" s="160"/>
      <c r="X99" s="688" t="s">
        <v>3135</v>
      </c>
      <c r="Y99" s="696" t="s">
        <v>3142</v>
      </c>
      <c r="Z99" s="688" t="s">
        <v>3127</v>
      </c>
    </row>
    <row r="100" spans="1:26">
      <c r="A100" s="160"/>
      <c r="B100" s="160"/>
      <c r="C100" s="160" t="s">
        <v>404</v>
      </c>
      <c r="D100" s="160"/>
      <c r="E100" s="160" t="s">
        <v>17</v>
      </c>
      <c r="F100" s="160" t="s">
        <v>15</v>
      </c>
      <c r="G100" s="160" t="s">
        <v>19</v>
      </c>
      <c r="H100" s="160" t="s">
        <v>28</v>
      </c>
      <c r="I100" s="160" t="s">
        <v>24</v>
      </c>
      <c r="J100" s="160" t="s">
        <v>433</v>
      </c>
      <c r="K100" s="160"/>
      <c r="L100" s="160"/>
      <c r="M100" s="160"/>
      <c r="N100" s="160"/>
      <c r="O100" s="160"/>
      <c r="P100" s="443" t="s">
        <v>286</v>
      </c>
      <c r="Q100" s="437" t="s">
        <v>290</v>
      </c>
      <c r="R100" s="160"/>
      <c r="S100" s="160"/>
      <c r="T100" s="160"/>
      <c r="U100" s="160"/>
      <c r="V100" s="160"/>
      <c r="W100" s="160"/>
      <c r="X100" s="688" t="s">
        <v>3135</v>
      </c>
      <c r="Y100" s="696" t="s">
        <v>3142</v>
      </c>
      <c r="Z100" s="688" t="s">
        <v>3127</v>
      </c>
    </row>
    <row r="101" spans="1:26">
      <c r="A101" s="160"/>
      <c r="B101" s="160"/>
      <c r="C101" s="160" t="s">
        <v>404</v>
      </c>
      <c r="D101" s="160"/>
      <c r="E101" s="160" t="s">
        <v>18</v>
      </c>
      <c r="F101" s="160" t="s">
        <v>14</v>
      </c>
      <c r="G101" s="160" t="s">
        <v>19</v>
      </c>
      <c r="H101" s="160" t="s">
        <v>28</v>
      </c>
      <c r="I101" s="160" t="s">
        <v>24</v>
      </c>
      <c r="J101" s="160" t="s">
        <v>432</v>
      </c>
      <c r="K101" s="160"/>
      <c r="L101" s="160"/>
      <c r="M101" s="160"/>
      <c r="N101" s="160"/>
      <c r="O101" s="160"/>
      <c r="P101" s="443" t="s">
        <v>286</v>
      </c>
      <c r="Q101" s="437" t="s">
        <v>290</v>
      </c>
      <c r="R101" s="160"/>
      <c r="S101" s="160"/>
      <c r="T101" s="160"/>
      <c r="U101" s="160"/>
      <c r="V101" s="160"/>
      <c r="W101" s="160"/>
      <c r="X101" s="688" t="s">
        <v>3135</v>
      </c>
      <c r="Y101" s="696" t="s">
        <v>3142</v>
      </c>
      <c r="Z101" s="688" t="s">
        <v>3127</v>
      </c>
    </row>
    <row r="102" spans="1:26">
      <c r="A102" s="160"/>
      <c r="B102" s="160"/>
      <c r="C102" s="160" t="s">
        <v>404</v>
      </c>
      <c r="D102" s="160"/>
      <c r="E102" s="160" t="s">
        <v>18</v>
      </c>
      <c r="F102" s="160" t="s">
        <v>15</v>
      </c>
      <c r="G102" s="160" t="s">
        <v>19</v>
      </c>
      <c r="H102" s="160" t="s">
        <v>28</v>
      </c>
      <c r="I102" s="160" t="s">
        <v>24</v>
      </c>
      <c r="J102" s="160" t="s">
        <v>432</v>
      </c>
      <c r="K102" s="160"/>
      <c r="L102" s="160"/>
      <c r="M102" s="160"/>
      <c r="N102" s="160"/>
      <c r="O102" s="160"/>
      <c r="P102" s="443" t="s">
        <v>286</v>
      </c>
      <c r="Q102" s="437" t="s">
        <v>290</v>
      </c>
      <c r="R102" s="160"/>
      <c r="S102" s="160"/>
      <c r="T102" s="160"/>
      <c r="U102" s="160"/>
      <c r="V102" s="160"/>
      <c r="W102" s="160"/>
      <c r="X102" s="688" t="s">
        <v>3135</v>
      </c>
      <c r="Y102" s="696" t="s">
        <v>3142</v>
      </c>
      <c r="Z102" s="688" t="s">
        <v>3127</v>
      </c>
    </row>
    <row r="103" spans="1:26">
      <c r="A103" s="160"/>
      <c r="B103" s="160"/>
      <c r="C103" s="160" t="s">
        <v>635</v>
      </c>
      <c r="D103" s="160"/>
      <c r="E103" s="160" t="s">
        <v>18</v>
      </c>
      <c r="F103" s="160" t="s">
        <v>14</v>
      </c>
      <c r="G103" s="160" t="s">
        <v>19</v>
      </c>
      <c r="H103" s="160" t="s">
        <v>28</v>
      </c>
      <c r="I103" s="160" t="s">
        <v>24</v>
      </c>
      <c r="J103" s="160" t="s">
        <v>433</v>
      </c>
      <c r="K103" s="160"/>
      <c r="L103" s="160"/>
      <c r="M103" s="160"/>
      <c r="N103" s="160"/>
      <c r="O103" s="160"/>
      <c r="P103" s="443" t="s">
        <v>286</v>
      </c>
      <c r="Q103" s="437" t="s">
        <v>290</v>
      </c>
      <c r="R103" s="160"/>
      <c r="S103" s="160"/>
      <c r="T103" s="160"/>
      <c r="U103" s="160"/>
      <c r="V103" s="160"/>
      <c r="W103" s="160"/>
      <c r="X103" s="688" t="s">
        <v>3135</v>
      </c>
      <c r="Y103" s="696" t="s">
        <v>3142</v>
      </c>
      <c r="Z103" s="688" t="s">
        <v>3127</v>
      </c>
    </row>
    <row r="104" spans="1:26">
      <c r="A104" s="160"/>
      <c r="B104" s="160"/>
      <c r="C104" s="160" t="s">
        <v>635</v>
      </c>
      <c r="D104" s="160"/>
      <c r="E104" s="160" t="s">
        <v>18</v>
      </c>
      <c r="F104" s="160" t="s">
        <v>15</v>
      </c>
      <c r="G104" s="160" t="s">
        <v>19</v>
      </c>
      <c r="H104" s="160" t="s">
        <v>28</v>
      </c>
      <c r="I104" s="160" t="s">
        <v>24</v>
      </c>
      <c r="J104" s="160" t="s">
        <v>434</v>
      </c>
      <c r="K104" s="160"/>
      <c r="L104" s="160"/>
      <c r="M104" s="160"/>
      <c r="N104" s="160"/>
      <c r="O104" s="160"/>
      <c r="P104" s="443" t="s">
        <v>286</v>
      </c>
      <c r="Q104" s="437" t="s">
        <v>290</v>
      </c>
      <c r="R104" s="160"/>
      <c r="S104" s="160"/>
      <c r="T104" s="160"/>
      <c r="U104" s="160"/>
      <c r="V104" s="160"/>
      <c r="W104" s="160"/>
      <c r="X104" s="688" t="s">
        <v>3135</v>
      </c>
      <c r="Y104" s="696" t="s">
        <v>3142</v>
      </c>
      <c r="Z104" s="688" t="s">
        <v>3127</v>
      </c>
    </row>
    <row r="105" spans="1:26">
      <c r="A105" s="160"/>
      <c r="B105" s="160"/>
      <c r="C105" s="160" t="s">
        <v>636</v>
      </c>
      <c r="D105" s="160"/>
      <c r="E105" s="160" t="s">
        <v>18</v>
      </c>
      <c r="F105" s="160" t="s">
        <v>16</v>
      </c>
      <c r="G105" s="160"/>
      <c r="H105" s="160"/>
      <c r="I105" s="160"/>
      <c r="J105" s="160"/>
      <c r="K105" s="160"/>
      <c r="L105" s="160"/>
      <c r="M105" s="160"/>
      <c r="N105" s="160"/>
      <c r="O105" s="160"/>
      <c r="P105" s="443" t="s">
        <v>286</v>
      </c>
      <c r="Q105" s="437" t="s">
        <v>290</v>
      </c>
      <c r="R105" s="160" t="s">
        <v>1240</v>
      </c>
      <c r="S105" s="160"/>
      <c r="T105" s="160"/>
      <c r="U105" s="160"/>
      <c r="V105" s="160"/>
      <c r="W105" s="160"/>
      <c r="X105" s="688" t="s">
        <v>3135</v>
      </c>
      <c r="Y105" s="696" t="s">
        <v>3142</v>
      </c>
      <c r="Z105" s="688" t="s">
        <v>3127</v>
      </c>
    </row>
    <row r="106" spans="1:26">
      <c r="A106" s="160"/>
      <c r="B106" s="160"/>
      <c r="C106" s="160" t="s">
        <v>405</v>
      </c>
      <c r="D106" s="160"/>
      <c r="E106" s="160" t="s">
        <v>18</v>
      </c>
      <c r="F106" s="160" t="s">
        <v>15</v>
      </c>
      <c r="G106" s="160" t="s">
        <v>19</v>
      </c>
      <c r="H106" s="160" t="s">
        <v>28</v>
      </c>
      <c r="I106" s="160" t="s">
        <v>24</v>
      </c>
      <c r="J106" s="441" t="s">
        <v>433</v>
      </c>
      <c r="K106" s="160"/>
      <c r="L106" s="160"/>
      <c r="M106" s="160"/>
      <c r="N106" s="160"/>
      <c r="O106" s="160"/>
      <c r="P106" s="443" t="s">
        <v>286</v>
      </c>
      <c r="Q106" s="437" t="s">
        <v>290</v>
      </c>
      <c r="R106" s="160" t="s">
        <v>1277</v>
      </c>
      <c r="S106" s="160"/>
      <c r="T106" s="160"/>
      <c r="U106" s="160"/>
      <c r="V106" s="160"/>
      <c r="W106" s="160"/>
      <c r="X106" s="688" t="s">
        <v>3135</v>
      </c>
      <c r="Y106" s="696" t="s">
        <v>3142</v>
      </c>
      <c r="Z106" s="688" t="s">
        <v>3127</v>
      </c>
    </row>
    <row r="107" spans="1:26">
      <c r="A107" s="160"/>
      <c r="B107" s="160"/>
      <c r="C107" s="160" t="s">
        <v>405</v>
      </c>
      <c r="D107" s="160"/>
      <c r="E107" s="160" t="s">
        <v>18</v>
      </c>
      <c r="F107" s="160" t="s">
        <v>14</v>
      </c>
      <c r="G107" s="160" t="s">
        <v>19</v>
      </c>
      <c r="H107" s="160" t="s">
        <v>28</v>
      </c>
      <c r="I107" s="160" t="s">
        <v>24</v>
      </c>
      <c r="J107" s="160"/>
      <c r="K107" s="160"/>
      <c r="L107" s="160"/>
      <c r="M107" s="160"/>
      <c r="N107" s="160"/>
      <c r="O107" s="160"/>
      <c r="P107" s="443" t="s">
        <v>286</v>
      </c>
      <c r="Q107" s="437" t="s">
        <v>290</v>
      </c>
      <c r="R107" s="160"/>
      <c r="S107" s="160"/>
      <c r="T107" s="160"/>
      <c r="U107" s="160"/>
      <c r="V107" s="160"/>
      <c r="W107" s="160"/>
      <c r="X107" s="688" t="s">
        <v>3135</v>
      </c>
      <c r="Y107" s="696" t="s">
        <v>3142</v>
      </c>
      <c r="Z107" s="688" t="s">
        <v>3127</v>
      </c>
    </row>
    <row r="108" spans="1:26">
      <c r="A108" s="160"/>
      <c r="B108" s="160"/>
      <c r="C108" s="160" t="s">
        <v>468</v>
      </c>
      <c r="D108" s="160"/>
      <c r="E108" s="160" t="s">
        <v>18</v>
      </c>
      <c r="F108" s="160" t="s">
        <v>15</v>
      </c>
      <c r="G108" s="160" t="s">
        <v>19</v>
      </c>
      <c r="H108" s="160" t="s">
        <v>28</v>
      </c>
      <c r="I108" s="160" t="s">
        <v>24</v>
      </c>
      <c r="J108" s="160"/>
      <c r="K108" s="160"/>
      <c r="L108" s="160"/>
      <c r="M108" s="160"/>
      <c r="N108" s="160"/>
      <c r="O108" s="160" t="s">
        <v>28</v>
      </c>
      <c r="P108" s="443" t="s">
        <v>286</v>
      </c>
      <c r="Q108" s="437" t="s">
        <v>290</v>
      </c>
      <c r="R108" s="160"/>
      <c r="S108" s="160"/>
      <c r="T108" s="160"/>
      <c r="U108" s="160"/>
      <c r="V108" s="160"/>
      <c r="W108" s="160"/>
      <c r="X108" s="688" t="s">
        <v>3135</v>
      </c>
      <c r="Y108" s="696" t="s">
        <v>3142</v>
      </c>
      <c r="Z108" s="688" t="s">
        <v>3127</v>
      </c>
    </row>
    <row r="109" spans="1:26">
      <c r="A109" s="160"/>
      <c r="B109" s="160"/>
      <c r="C109" s="160" t="s">
        <v>468</v>
      </c>
      <c r="D109" s="160"/>
      <c r="E109" s="160" t="s">
        <v>18</v>
      </c>
      <c r="F109" s="160" t="s">
        <v>14</v>
      </c>
      <c r="G109" s="160" t="s">
        <v>19</v>
      </c>
      <c r="H109" s="160" t="s">
        <v>28</v>
      </c>
      <c r="I109" s="160" t="s">
        <v>24</v>
      </c>
      <c r="J109" s="160"/>
      <c r="K109" s="160"/>
      <c r="L109" s="160"/>
      <c r="M109" s="160"/>
      <c r="N109" s="160"/>
      <c r="O109" s="160" t="s">
        <v>28</v>
      </c>
      <c r="P109" s="443" t="s">
        <v>286</v>
      </c>
      <c r="Q109" s="437" t="s">
        <v>290</v>
      </c>
      <c r="R109" s="160"/>
      <c r="S109" s="160"/>
      <c r="T109" s="160"/>
      <c r="U109" s="160"/>
      <c r="V109" s="160"/>
      <c r="W109" s="160"/>
      <c r="X109" s="688" t="s">
        <v>3135</v>
      </c>
      <c r="Y109" s="696" t="s">
        <v>3142</v>
      </c>
      <c r="Z109" s="688" t="s">
        <v>3127</v>
      </c>
    </row>
    <row r="110" spans="1:26">
      <c r="A110" s="160"/>
      <c r="B110" s="160"/>
      <c r="C110" s="160" t="s">
        <v>406</v>
      </c>
      <c r="D110" s="160"/>
      <c r="E110" s="160" t="s">
        <v>18</v>
      </c>
      <c r="F110" s="160" t="s">
        <v>15</v>
      </c>
      <c r="G110" s="160" t="s">
        <v>19</v>
      </c>
      <c r="H110" s="160" t="s">
        <v>28</v>
      </c>
      <c r="I110" s="160" t="s">
        <v>24</v>
      </c>
      <c r="J110" s="160"/>
      <c r="K110" s="160"/>
      <c r="L110" s="160"/>
      <c r="M110" s="160"/>
      <c r="N110" s="160"/>
      <c r="O110" s="160" t="s">
        <v>28</v>
      </c>
      <c r="P110" s="443" t="s">
        <v>286</v>
      </c>
      <c r="Q110" s="437" t="s">
        <v>290</v>
      </c>
      <c r="R110" s="160"/>
      <c r="S110" s="160"/>
      <c r="T110" s="160"/>
      <c r="U110" s="160"/>
      <c r="V110" s="160"/>
      <c r="W110" s="160"/>
      <c r="X110" s="688" t="s">
        <v>3135</v>
      </c>
      <c r="Y110" s="696" t="s">
        <v>3142</v>
      </c>
      <c r="Z110" s="688" t="s">
        <v>3127</v>
      </c>
    </row>
    <row r="111" spans="1:26">
      <c r="A111" s="160"/>
      <c r="B111" s="160"/>
      <c r="C111" s="160" t="s">
        <v>406</v>
      </c>
      <c r="D111" s="160"/>
      <c r="E111" s="160" t="s">
        <v>18</v>
      </c>
      <c r="F111" s="160" t="s">
        <v>14</v>
      </c>
      <c r="G111" s="160" t="s">
        <v>19</v>
      </c>
      <c r="H111" s="160" t="s">
        <v>28</v>
      </c>
      <c r="I111" s="160" t="s">
        <v>24</v>
      </c>
      <c r="J111" s="160"/>
      <c r="K111" s="160"/>
      <c r="L111" s="160"/>
      <c r="M111" s="160"/>
      <c r="N111" s="160"/>
      <c r="O111" s="160" t="s">
        <v>28</v>
      </c>
      <c r="P111" s="443" t="s">
        <v>286</v>
      </c>
      <c r="Q111" s="437" t="s">
        <v>290</v>
      </c>
      <c r="R111" s="160"/>
      <c r="S111" s="160"/>
      <c r="T111" s="160"/>
      <c r="U111" s="160"/>
      <c r="V111" s="160"/>
      <c r="W111" s="160"/>
      <c r="X111" s="688" t="s">
        <v>3135</v>
      </c>
      <c r="Y111" s="696" t="s">
        <v>3142</v>
      </c>
      <c r="Z111" s="688" t="s">
        <v>3127</v>
      </c>
    </row>
    <row r="112" spans="1:26">
      <c r="A112" s="160"/>
      <c r="B112" s="160"/>
      <c r="C112" s="160" t="s">
        <v>467</v>
      </c>
      <c r="D112" s="160"/>
      <c r="E112" s="160" t="s">
        <v>17</v>
      </c>
      <c r="F112" s="160" t="s">
        <v>14</v>
      </c>
      <c r="G112" s="160" t="s">
        <v>19</v>
      </c>
      <c r="H112" s="160" t="s">
        <v>28</v>
      </c>
      <c r="I112" s="160" t="s">
        <v>24</v>
      </c>
      <c r="J112" s="160"/>
      <c r="K112" s="160"/>
      <c r="L112" s="160"/>
      <c r="M112" s="160"/>
      <c r="N112" s="160"/>
      <c r="O112" s="160" t="s">
        <v>28</v>
      </c>
      <c r="P112" s="443" t="s">
        <v>286</v>
      </c>
      <c r="Q112" s="437" t="s">
        <v>290</v>
      </c>
      <c r="R112" s="160"/>
      <c r="S112" s="160"/>
      <c r="T112" s="160"/>
      <c r="U112" s="160"/>
      <c r="V112" s="160"/>
      <c r="W112" s="160"/>
      <c r="X112" s="688" t="s">
        <v>3135</v>
      </c>
      <c r="Y112" s="696" t="s">
        <v>3142</v>
      </c>
      <c r="Z112" s="688" t="s">
        <v>3127</v>
      </c>
    </row>
    <row r="113" spans="1:26">
      <c r="A113" s="160"/>
      <c r="B113" s="160"/>
      <c r="C113" s="160" t="s">
        <v>467</v>
      </c>
      <c r="D113" s="160"/>
      <c r="E113" s="160" t="s">
        <v>17</v>
      </c>
      <c r="F113" s="160" t="s">
        <v>15</v>
      </c>
      <c r="G113" s="160" t="s">
        <v>19</v>
      </c>
      <c r="H113" s="160" t="s">
        <v>28</v>
      </c>
      <c r="I113" s="160" t="s">
        <v>24</v>
      </c>
      <c r="J113" s="160" t="s">
        <v>432</v>
      </c>
      <c r="K113" s="160"/>
      <c r="L113" s="160"/>
      <c r="M113" s="160"/>
      <c r="N113" s="160"/>
      <c r="O113" s="160"/>
      <c r="P113" s="443" t="s">
        <v>286</v>
      </c>
      <c r="Q113" s="437" t="s">
        <v>290</v>
      </c>
      <c r="R113" s="160"/>
      <c r="S113" s="160"/>
      <c r="T113" s="160"/>
      <c r="U113" s="160"/>
      <c r="V113" s="160"/>
      <c r="W113" s="160"/>
      <c r="X113" s="688" t="s">
        <v>3135</v>
      </c>
      <c r="Y113" s="696" t="s">
        <v>3142</v>
      </c>
      <c r="Z113" s="688" t="s">
        <v>3127</v>
      </c>
    </row>
    <row r="114" spans="1:26">
      <c r="A114" s="160"/>
      <c r="B114" s="160"/>
      <c r="C114" s="160" t="s">
        <v>469</v>
      </c>
      <c r="D114" s="160"/>
      <c r="E114" s="160" t="s">
        <v>18</v>
      </c>
      <c r="F114" s="160" t="s">
        <v>15</v>
      </c>
      <c r="G114" s="160" t="s">
        <v>19</v>
      </c>
      <c r="H114" s="160" t="s">
        <v>28</v>
      </c>
      <c r="I114" s="160" t="s">
        <v>24</v>
      </c>
      <c r="J114" s="160" t="s">
        <v>433</v>
      </c>
      <c r="K114" s="160"/>
      <c r="L114" s="160"/>
      <c r="M114" s="160"/>
      <c r="N114" s="160"/>
      <c r="O114" s="160"/>
      <c r="P114" s="443" t="s">
        <v>286</v>
      </c>
      <c r="Q114" s="437" t="s">
        <v>290</v>
      </c>
      <c r="R114" s="160"/>
      <c r="S114" s="160"/>
      <c r="T114" s="160"/>
      <c r="U114" s="160"/>
      <c r="V114" s="160"/>
      <c r="W114" s="160"/>
      <c r="X114" s="688" t="s">
        <v>3135</v>
      </c>
      <c r="Y114" s="696" t="s">
        <v>3142</v>
      </c>
      <c r="Z114" s="688" t="s">
        <v>3127</v>
      </c>
    </row>
    <row r="115" spans="1:26">
      <c r="A115" s="160"/>
      <c r="B115" s="160"/>
      <c r="C115" s="160" t="s">
        <v>407</v>
      </c>
      <c r="D115" s="160"/>
      <c r="E115" s="160" t="s">
        <v>18</v>
      </c>
      <c r="F115" s="160" t="s">
        <v>15</v>
      </c>
      <c r="G115" s="160" t="s">
        <v>19</v>
      </c>
      <c r="H115" s="160" t="s">
        <v>28</v>
      </c>
      <c r="I115" s="160" t="s">
        <v>24</v>
      </c>
      <c r="J115" s="160"/>
      <c r="K115" s="160"/>
      <c r="L115" s="160"/>
      <c r="M115" s="160"/>
      <c r="N115" s="160"/>
      <c r="O115" s="160" t="s">
        <v>28</v>
      </c>
      <c r="P115" s="443" t="s">
        <v>286</v>
      </c>
      <c r="Q115" s="437" t="s">
        <v>290</v>
      </c>
      <c r="R115" s="160"/>
      <c r="S115" s="160"/>
      <c r="T115" s="160"/>
      <c r="U115" s="160"/>
      <c r="V115" s="160"/>
      <c r="W115" s="160"/>
      <c r="X115" s="688" t="s">
        <v>3135</v>
      </c>
      <c r="Y115" s="696" t="s">
        <v>3142</v>
      </c>
      <c r="Z115" s="688" t="s">
        <v>3127</v>
      </c>
    </row>
    <row r="116" spans="1:26">
      <c r="A116" s="160"/>
      <c r="B116" s="160"/>
      <c r="C116" s="160" t="s">
        <v>407</v>
      </c>
      <c r="D116" s="160"/>
      <c r="E116" s="160" t="s">
        <v>18</v>
      </c>
      <c r="F116" s="160" t="s">
        <v>14</v>
      </c>
      <c r="G116" s="160" t="s">
        <v>19</v>
      </c>
      <c r="H116" s="160" t="s">
        <v>28</v>
      </c>
      <c r="I116" s="160" t="s">
        <v>24</v>
      </c>
      <c r="J116" s="160"/>
      <c r="K116" s="160"/>
      <c r="L116" s="160"/>
      <c r="M116" s="160"/>
      <c r="N116" s="160"/>
      <c r="O116" s="160" t="s">
        <v>28</v>
      </c>
      <c r="P116" s="443" t="s">
        <v>286</v>
      </c>
      <c r="Q116" s="437" t="s">
        <v>290</v>
      </c>
      <c r="R116" s="160"/>
      <c r="S116" s="160"/>
      <c r="T116" s="160"/>
      <c r="U116" s="160"/>
      <c r="V116" s="160"/>
      <c r="W116" s="160"/>
      <c r="X116" s="688" t="s">
        <v>3135</v>
      </c>
      <c r="Y116" s="696" t="s">
        <v>3142</v>
      </c>
      <c r="Z116" s="688" t="s">
        <v>3127</v>
      </c>
    </row>
    <row r="117" spans="1:26">
      <c r="A117" s="160"/>
      <c r="B117" s="160"/>
      <c r="C117" s="160" t="s">
        <v>408</v>
      </c>
      <c r="D117" s="160"/>
      <c r="E117" s="160" t="s">
        <v>18</v>
      </c>
      <c r="F117" s="160" t="s">
        <v>15</v>
      </c>
      <c r="G117" s="160" t="s">
        <v>19</v>
      </c>
      <c r="H117" s="160" t="s">
        <v>28</v>
      </c>
      <c r="I117" s="160" t="s">
        <v>24</v>
      </c>
      <c r="J117" s="160"/>
      <c r="K117" s="160"/>
      <c r="L117" s="160"/>
      <c r="M117" s="160"/>
      <c r="N117" s="160"/>
      <c r="O117" s="160"/>
      <c r="P117" s="443" t="s">
        <v>286</v>
      </c>
      <c r="Q117" s="437" t="s">
        <v>290</v>
      </c>
      <c r="R117" s="160"/>
      <c r="S117" s="160"/>
      <c r="T117" s="160"/>
      <c r="U117" s="160"/>
      <c r="V117" s="160"/>
      <c r="W117" s="160"/>
      <c r="X117" s="688" t="s">
        <v>3135</v>
      </c>
      <c r="Y117" s="696" t="s">
        <v>3142</v>
      </c>
      <c r="Z117" s="688" t="s">
        <v>3127</v>
      </c>
    </row>
    <row r="118" spans="1:26">
      <c r="A118" s="160"/>
      <c r="B118" s="160"/>
      <c r="C118" s="160" t="s">
        <v>408</v>
      </c>
      <c r="D118" s="160"/>
      <c r="E118" s="160" t="s">
        <v>18</v>
      </c>
      <c r="F118" s="160" t="s">
        <v>14</v>
      </c>
      <c r="G118" s="160" t="s">
        <v>19</v>
      </c>
      <c r="H118" s="160" t="s">
        <v>28</v>
      </c>
      <c r="I118" s="160" t="s">
        <v>24</v>
      </c>
      <c r="J118" s="160"/>
      <c r="K118" s="160"/>
      <c r="L118" s="160"/>
      <c r="M118" s="160"/>
      <c r="N118" s="160"/>
      <c r="O118" s="160"/>
      <c r="P118" s="443" t="s">
        <v>286</v>
      </c>
      <c r="Q118" s="437" t="s">
        <v>290</v>
      </c>
      <c r="R118" s="160"/>
      <c r="S118" s="160"/>
      <c r="T118" s="160"/>
      <c r="U118" s="160"/>
      <c r="V118" s="160"/>
      <c r="W118" s="160"/>
      <c r="X118" s="688" t="s">
        <v>3135</v>
      </c>
      <c r="Y118" s="696" t="s">
        <v>3142</v>
      </c>
      <c r="Z118" s="688" t="s">
        <v>3127</v>
      </c>
    </row>
    <row r="119" spans="1:26">
      <c r="A119" s="160"/>
      <c r="B119" s="160"/>
      <c r="C119" s="160" t="s">
        <v>408</v>
      </c>
      <c r="D119" s="160"/>
      <c r="E119" s="160" t="s">
        <v>18</v>
      </c>
      <c r="F119" s="160" t="s">
        <v>15</v>
      </c>
      <c r="G119" s="160" t="s">
        <v>19</v>
      </c>
      <c r="H119" s="160" t="s">
        <v>28</v>
      </c>
      <c r="I119" s="160" t="s">
        <v>24</v>
      </c>
      <c r="J119" s="160"/>
      <c r="K119" s="160"/>
      <c r="L119" s="160"/>
      <c r="M119" s="160"/>
      <c r="N119" s="160"/>
      <c r="O119" s="160"/>
      <c r="P119" s="443" t="s">
        <v>286</v>
      </c>
      <c r="Q119" s="437" t="s">
        <v>290</v>
      </c>
      <c r="R119" s="160"/>
      <c r="S119" s="160"/>
      <c r="T119" s="160"/>
      <c r="U119" s="160"/>
      <c r="V119" s="160"/>
      <c r="W119" s="160"/>
      <c r="X119" s="688" t="s">
        <v>3135</v>
      </c>
      <c r="Y119" s="696" t="s">
        <v>3142</v>
      </c>
      <c r="Z119" s="688" t="s">
        <v>3127</v>
      </c>
    </row>
    <row r="120" spans="1:26">
      <c r="A120" s="160"/>
      <c r="B120" s="160"/>
      <c r="C120" s="160" t="s">
        <v>408</v>
      </c>
      <c r="D120" s="160"/>
      <c r="E120" s="160" t="s">
        <v>17</v>
      </c>
      <c r="F120" s="160" t="s">
        <v>14</v>
      </c>
      <c r="G120" s="160" t="s">
        <v>19</v>
      </c>
      <c r="H120" s="160" t="s">
        <v>28</v>
      </c>
      <c r="I120" s="160" t="s">
        <v>24</v>
      </c>
      <c r="J120" s="160"/>
      <c r="K120" s="160"/>
      <c r="L120" s="160"/>
      <c r="M120" s="160"/>
      <c r="N120" s="160"/>
      <c r="O120" s="160"/>
      <c r="P120" s="443" t="s">
        <v>286</v>
      </c>
      <c r="Q120" s="437" t="s">
        <v>290</v>
      </c>
      <c r="R120" s="160"/>
      <c r="S120" s="160"/>
      <c r="T120" s="160"/>
      <c r="U120" s="160"/>
      <c r="V120" s="160"/>
      <c r="W120" s="160"/>
      <c r="X120" s="688" t="s">
        <v>3135</v>
      </c>
      <c r="Y120" s="696" t="s">
        <v>3142</v>
      </c>
      <c r="Z120" s="688" t="s">
        <v>3127</v>
      </c>
    </row>
    <row r="121" spans="1:26">
      <c r="A121" s="160"/>
      <c r="B121" s="160"/>
      <c r="C121" s="160" t="s">
        <v>408</v>
      </c>
      <c r="D121" s="160"/>
      <c r="E121" s="160" t="s">
        <v>17</v>
      </c>
      <c r="F121" s="160" t="s">
        <v>15</v>
      </c>
      <c r="G121" s="160" t="s">
        <v>19</v>
      </c>
      <c r="H121" s="160" t="s">
        <v>28</v>
      </c>
      <c r="I121" s="160" t="s">
        <v>24</v>
      </c>
      <c r="J121" s="160"/>
      <c r="K121" s="160"/>
      <c r="L121" s="160"/>
      <c r="M121" s="160"/>
      <c r="N121" s="160"/>
      <c r="O121" s="160"/>
      <c r="P121" s="443" t="s">
        <v>286</v>
      </c>
      <c r="Q121" s="437" t="s">
        <v>290</v>
      </c>
      <c r="R121" s="160"/>
      <c r="S121" s="160"/>
      <c r="T121" s="160"/>
      <c r="U121" s="160"/>
      <c r="V121" s="160"/>
      <c r="W121" s="160"/>
      <c r="X121" s="688" t="s">
        <v>3135</v>
      </c>
      <c r="Y121" s="696" t="s">
        <v>3142</v>
      </c>
      <c r="Z121" s="688" t="s">
        <v>3127</v>
      </c>
    </row>
    <row r="122" spans="1:26">
      <c r="A122" s="160"/>
      <c r="B122" s="160"/>
      <c r="C122" s="160" t="s">
        <v>409</v>
      </c>
      <c r="D122" s="160"/>
      <c r="E122" s="160" t="s">
        <v>17</v>
      </c>
      <c r="F122" s="160" t="s">
        <v>14</v>
      </c>
      <c r="G122" s="160" t="s">
        <v>19</v>
      </c>
      <c r="H122" s="160" t="s">
        <v>28</v>
      </c>
      <c r="I122" s="160" t="s">
        <v>24</v>
      </c>
      <c r="J122" s="160" t="s">
        <v>434</v>
      </c>
      <c r="K122" s="160"/>
      <c r="L122" s="160"/>
      <c r="M122" s="160"/>
      <c r="N122" s="160"/>
      <c r="O122" s="160"/>
      <c r="P122" s="443" t="s">
        <v>286</v>
      </c>
      <c r="Q122" s="437" t="s">
        <v>290</v>
      </c>
      <c r="R122" s="160"/>
      <c r="S122" s="160"/>
      <c r="T122" s="160"/>
      <c r="U122" s="160"/>
      <c r="V122" s="160"/>
      <c r="W122" s="160"/>
      <c r="X122" s="688" t="s">
        <v>3135</v>
      </c>
      <c r="Y122" s="696" t="s">
        <v>3142</v>
      </c>
      <c r="Z122" s="688" t="s">
        <v>3127</v>
      </c>
    </row>
    <row r="123" spans="1:26">
      <c r="A123" s="160"/>
      <c r="B123" s="160"/>
      <c r="C123" s="160" t="s">
        <v>410</v>
      </c>
      <c r="D123" s="160"/>
      <c r="E123" s="160" t="s">
        <v>17</v>
      </c>
      <c r="F123" s="160" t="s">
        <v>15</v>
      </c>
      <c r="G123" s="160" t="s">
        <v>19</v>
      </c>
      <c r="H123" s="160" t="s">
        <v>28</v>
      </c>
      <c r="I123" s="160" t="s">
        <v>24</v>
      </c>
      <c r="J123" s="160" t="s">
        <v>433</v>
      </c>
      <c r="K123" s="160"/>
      <c r="L123" s="160"/>
      <c r="M123" s="160"/>
      <c r="N123" s="160"/>
      <c r="O123" s="160"/>
      <c r="P123" s="443" t="s">
        <v>286</v>
      </c>
      <c r="Q123" s="437" t="s">
        <v>290</v>
      </c>
      <c r="R123" s="160"/>
      <c r="S123" s="160"/>
      <c r="T123" s="160"/>
      <c r="U123" s="160"/>
      <c r="V123" s="160"/>
      <c r="W123" s="160"/>
      <c r="X123" s="688" t="s">
        <v>3135</v>
      </c>
      <c r="Y123" s="696" t="s">
        <v>3142</v>
      </c>
      <c r="Z123" s="688" t="s">
        <v>3127</v>
      </c>
    </row>
    <row r="124" spans="1:26">
      <c r="A124" s="160"/>
      <c r="B124" s="160"/>
      <c r="C124" s="160" t="s">
        <v>410</v>
      </c>
      <c r="D124" s="160"/>
      <c r="E124" s="160" t="s">
        <v>17</v>
      </c>
      <c r="F124" s="160" t="s">
        <v>14</v>
      </c>
      <c r="G124" s="160" t="s">
        <v>19</v>
      </c>
      <c r="H124" s="160" t="s">
        <v>28</v>
      </c>
      <c r="I124" s="160" t="s">
        <v>24</v>
      </c>
      <c r="J124" s="160" t="s">
        <v>432</v>
      </c>
      <c r="K124" s="160"/>
      <c r="L124" s="160"/>
      <c r="M124" s="160"/>
      <c r="N124" s="160"/>
      <c r="O124" s="160"/>
      <c r="P124" s="443" t="s">
        <v>286</v>
      </c>
      <c r="Q124" s="437" t="s">
        <v>290</v>
      </c>
      <c r="R124" s="160"/>
      <c r="S124" s="160"/>
      <c r="T124" s="160"/>
      <c r="U124" s="160"/>
      <c r="V124" s="160"/>
      <c r="W124" s="160"/>
      <c r="X124" s="688" t="s">
        <v>3135</v>
      </c>
      <c r="Y124" s="696" t="s">
        <v>3142</v>
      </c>
      <c r="Z124" s="688" t="s">
        <v>3127</v>
      </c>
    </row>
    <row r="125" spans="1:26">
      <c r="A125" s="160"/>
      <c r="B125" s="160"/>
      <c r="C125" s="160" t="s">
        <v>411</v>
      </c>
      <c r="D125" s="160"/>
      <c r="E125" s="160" t="s">
        <v>17</v>
      </c>
      <c r="F125" s="160" t="s">
        <v>14</v>
      </c>
      <c r="G125" s="160" t="s">
        <v>19</v>
      </c>
      <c r="H125" s="160" t="s">
        <v>28</v>
      </c>
      <c r="I125" s="160" t="s">
        <v>24</v>
      </c>
      <c r="J125" s="160" t="s">
        <v>434</v>
      </c>
      <c r="K125" s="160"/>
      <c r="L125" s="160"/>
      <c r="M125" s="160"/>
      <c r="N125" s="160"/>
      <c r="O125" s="160"/>
      <c r="P125" s="443" t="s">
        <v>286</v>
      </c>
      <c r="Q125" s="437" t="s">
        <v>290</v>
      </c>
      <c r="R125" s="160"/>
      <c r="S125" s="160"/>
      <c r="T125" s="160"/>
      <c r="U125" s="160"/>
      <c r="V125" s="160"/>
      <c r="W125" s="160"/>
      <c r="X125" s="688" t="s">
        <v>3135</v>
      </c>
      <c r="Y125" s="696" t="s">
        <v>3142</v>
      </c>
      <c r="Z125" s="688" t="s">
        <v>3127</v>
      </c>
    </row>
    <row r="126" spans="1:26">
      <c r="A126" s="160"/>
      <c r="B126" s="160"/>
      <c r="C126" s="160" t="s">
        <v>411</v>
      </c>
      <c r="D126" s="160"/>
      <c r="E126" s="160" t="s">
        <v>18</v>
      </c>
      <c r="F126" s="160" t="s">
        <v>15</v>
      </c>
      <c r="G126" s="160" t="s">
        <v>19</v>
      </c>
      <c r="H126" s="160" t="s">
        <v>28</v>
      </c>
      <c r="I126" s="160" t="s">
        <v>24</v>
      </c>
      <c r="J126" s="160" t="s">
        <v>433</v>
      </c>
      <c r="K126" s="160"/>
      <c r="L126" s="160"/>
      <c r="M126" s="160"/>
      <c r="N126" s="160"/>
      <c r="O126" s="160"/>
      <c r="P126" s="443" t="s">
        <v>286</v>
      </c>
      <c r="Q126" s="437" t="s">
        <v>290</v>
      </c>
      <c r="R126" s="160"/>
      <c r="S126" s="160"/>
      <c r="T126" s="160"/>
      <c r="U126" s="160"/>
      <c r="V126" s="160"/>
      <c r="W126" s="160"/>
      <c r="X126" s="688" t="s">
        <v>3135</v>
      </c>
      <c r="Y126" s="696" t="s">
        <v>3142</v>
      </c>
      <c r="Z126" s="688" t="s">
        <v>3127</v>
      </c>
    </row>
    <row r="127" spans="1:26">
      <c r="A127" s="160"/>
      <c r="B127" s="160"/>
      <c r="C127" s="160" t="s">
        <v>412</v>
      </c>
      <c r="D127" s="160"/>
      <c r="E127" s="160" t="s">
        <v>17</v>
      </c>
      <c r="F127" s="160" t="s">
        <v>14</v>
      </c>
      <c r="G127" s="160" t="s">
        <v>19</v>
      </c>
      <c r="H127" s="160" t="s">
        <v>28</v>
      </c>
      <c r="I127" s="160" t="s">
        <v>445</v>
      </c>
      <c r="J127" s="160" t="s">
        <v>434</v>
      </c>
      <c r="K127" s="160"/>
      <c r="L127" s="160"/>
      <c r="M127" s="160"/>
      <c r="N127" s="160"/>
      <c r="O127" s="160"/>
      <c r="P127" s="443" t="s">
        <v>286</v>
      </c>
      <c r="Q127" s="437" t="s">
        <v>290</v>
      </c>
      <c r="R127" s="160"/>
      <c r="S127" s="160"/>
      <c r="T127" s="160"/>
      <c r="U127" s="160"/>
      <c r="V127" s="160"/>
      <c r="W127" s="160"/>
      <c r="X127" s="688" t="s">
        <v>3135</v>
      </c>
      <c r="Y127" s="696" t="s">
        <v>3142</v>
      </c>
      <c r="Z127" s="688" t="s">
        <v>3127</v>
      </c>
    </row>
    <row r="128" spans="1:26">
      <c r="A128" s="160"/>
      <c r="B128" s="160"/>
      <c r="C128" s="160" t="s">
        <v>412</v>
      </c>
      <c r="D128" s="160"/>
      <c r="E128" s="160" t="s">
        <v>17</v>
      </c>
      <c r="F128" s="160" t="s">
        <v>15</v>
      </c>
      <c r="G128" s="160" t="s">
        <v>19</v>
      </c>
      <c r="H128" s="160" t="s">
        <v>28</v>
      </c>
      <c r="I128" s="160" t="s">
        <v>26</v>
      </c>
      <c r="J128" s="160"/>
      <c r="K128" s="160"/>
      <c r="L128" s="160"/>
      <c r="M128" s="160"/>
      <c r="N128" s="160"/>
      <c r="O128" s="160" t="s">
        <v>28</v>
      </c>
      <c r="P128" s="443" t="s">
        <v>286</v>
      </c>
      <c r="Q128" s="437" t="s">
        <v>290</v>
      </c>
      <c r="R128" s="160"/>
      <c r="S128" s="160"/>
      <c r="T128" s="160"/>
      <c r="U128" s="160"/>
      <c r="V128" s="160"/>
      <c r="W128" s="160"/>
      <c r="X128" s="688" t="s">
        <v>3135</v>
      </c>
      <c r="Y128" s="696" t="s">
        <v>3142</v>
      </c>
      <c r="Z128" s="688" t="s">
        <v>3127</v>
      </c>
    </row>
    <row r="129" spans="1:26">
      <c r="A129" s="160"/>
      <c r="B129" s="160"/>
      <c r="C129" s="160" t="s">
        <v>413</v>
      </c>
      <c r="D129" s="160"/>
      <c r="E129" s="160" t="s">
        <v>18</v>
      </c>
      <c r="F129" s="160" t="s">
        <v>14</v>
      </c>
      <c r="G129" s="160" t="s">
        <v>19</v>
      </c>
      <c r="H129" s="160" t="s">
        <v>28</v>
      </c>
      <c r="I129" s="160" t="s">
        <v>24</v>
      </c>
      <c r="J129" s="441" t="s">
        <v>433</v>
      </c>
      <c r="K129" s="160"/>
      <c r="L129" s="160"/>
      <c r="M129" s="160"/>
      <c r="N129" s="160"/>
      <c r="O129" s="160"/>
      <c r="P129" s="443" t="s">
        <v>286</v>
      </c>
      <c r="Q129" s="437" t="s">
        <v>290</v>
      </c>
      <c r="R129" s="160"/>
      <c r="S129" s="160"/>
      <c r="T129" s="160"/>
      <c r="U129" s="160"/>
      <c r="V129" s="160"/>
      <c r="W129" s="160"/>
      <c r="X129" s="688" t="s">
        <v>3135</v>
      </c>
      <c r="Y129" s="696" t="s">
        <v>3142</v>
      </c>
      <c r="Z129" s="688" t="s">
        <v>3127</v>
      </c>
    </row>
    <row r="130" spans="1:26" s="444" customFormat="1">
      <c r="A130" s="160"/>
      <c r="B130" s="160"/>
      <c r="C130" s="160" t="s">
        <v>413</v>
      </c>
      <c r="D130" s="160"/>
      <c r="E130" s="160" t="s">
        <v>18</v>
      </c>
      <c r="F130" s="160" t="s">
        <v>15</v>
      </c>
      <c r="G130" s="160" t="s">
        <v>19</v>
      </c>
      <c r="H130" s="160" t="s">
        <v>28</v>
      </c>
      <c r="I130" s="160" t="s">
        <v>24</v>
      </c>
      <c r="J130" s="441" t="s">
        <v>433</v>
      </c>
      <c r="K130" s="160"/>
      <c r="L130" s="160"/>
      <c r="M130" s="160"/>
      <c r="N130" s="160"/>
      <c r="O130" s="160"/>
      <c r="P130" s="443" t="s">
        <v>286</v>
      </c>
      <c r="Q130" s="437" t="s">
        <v>290</v>
      </c>
      <c r="R130" s="160"/>
      <c r="S130" s="160"/>
      <c r="T130" s="160"/>
      <c r="U130" s="160"/>
      <c r="V130" s="160"/>
      <c r="W130" s="160"/>
      <c r="X130" s="688" t="s">
        <v>3135</v>
      </c>
      <c r="Y130" s="696" t="s">
        <v>3142</v>
      </c>
      <c r="Z130" s="688" t="s">
        <v>3127</v>
      </c>
    </row>
    <row r="131" spans="1:26" s="444" customFormat="1">
      <c r="A131" s="160"/>
      <c r="B131" s="160"/>
      <c r="C131" s="160" t="s">
        <v>414</v>
      </c>
      <c r="D131" s="160"/>
      <c r="E131" s="160" t="s">
        <v>18</v>
      </c>
      <c r="F131" s="160" t="s">
        <v>14</v>
      </c>
      <c r="G131" s="160" t="s">
        <v>19</v>
      </c>
      <c r="H131" s="160" t="s">
        <v>28</v>
      </c>
      <c r="I131" s="160" t="s">
        <v>24</v>
      </c>
      <c r="J131" s="160" t="s">
        <v>433</v>
      </c>
      <c r="K131" s="160"/>
      <c r="L131" s="160"/>
      <c r="M131" s="160"/>
      <c r="N131" s="160"/>
      <c r="O131" s="160"/>
      <c r="P131" s="443" t="s">
        <v>286</v>
      </c>
      <c r="Q131" s="437" t="s">
        <v>290</v>
      </c>
      <c r="R131" s="160"/>
      <c r="S131" s="160"/>
      <c r="T131" s="160"/>
      <c r="U131" s="160"/>
      <c r="V131" s="160"/>
      <c r="W131" s="160"/>
      <c r="X131" s="688" t="s">
        <v>3135</v>
      </c>
      <c r="Y131" s="696" t="s">
        <v>3142</v>
      </c>
      <c r="Z131" s="688" t="s">
        <v>3127</v>
      </c>
    </row>
    <row r="132" spans="1:26">
      <c r="A132" s="160"/>
      <c r="B132" s="160"/>
      <c r="C132" s="160" t="s">
        <v>415</v>
      </c>
      <c r="D132" s="160"/>
      <c r="E132" s="160" t="s">
        <v>18</v>
      </c>
      <c r="F132" s="160" t="s">
        <v>14</v>
      </c>
      <c r="G132" s="160" t="s">
        <v>19</v>
      </c>
      <c r="H132" s="160" t="s">
        <v>28</v>
      </c>
      <c r="I132" s="160" t="s">
        <v>447</v>
      </c>
      <c r="J132" s="160" t="s">
        <v>433</v>
      </c>
      <c r="K132" s="160"/>
      <c r="L132" s="160"/>
      <c r="M132" s="160"/>
      <c r="N132" s="160"/>
      <c r="O132" s="160"/>
      <c r="P132" s="443" t="s">
        <v>286</v>
      </c>
      <c r="Q132" s="437" t="s">
        <v>290</v>
      </c>
      <c r="R132" s="160"/>
      <c r="S132" s="160"/>
      <c r="T132" s="160"/>
      <c r="U132" s="160"/>
      <c r="V132" s="160"/>
      <c r="W132" s="160"/>
      <c r="X132" s="688" t="s">
        <v>3135</v>
      </c>
      <c r="Y132" s="696" t="s">
        <v>3142</v>
      </c>
      <c r="Z132" s="688" t="s">
        <v>3127</v>
      </c>
    </row>
    <row r="133" spans="1:26">
      <c r="A133" s="160"/>
      <c r="B133" s="160"/>
      <c r="C133" s="160" t="s">
        <v>415</v>
      </c>
      <c r="D133" s="160"/>
      <c r="E133" s="160" t="s">
        <v>18</v>
      </c>
      <c r="F133" s="160" t="s">
        <v>15</v>
      </c>
      <c r="G133" s="160" t="s">
        <v>19</v>
      </c>
      <c r="H133" s="160" t="s">
        <v>28</v>
      </c>
      <c r="I133" s="160" t="s">
        <v>24</v>
      </c>
      <c r="J133" s="160" t="s">
        <v>433</v>
      </c>
      <c r="K133" s="160"/>
      <c r="L133" s="160"/>
      <c r="M133" s="160"/>
      <c r="N133" s="160"/>
      <c r="O133" s="160"/>
      <c r="P133" s="443" t="s">
        <v>286</v>
      </c>
      <c r="Q133" s="437" t="s">
        <v>290</v>
      </c>
      <c r="R133" s="160"/>
      <c r="S133" s="160"/>
      <c r="T133" s="160"/>
      <c r="U133" s="160"/>
      <c r="V133" s="160"/>
      <c r="W133" s="160"/>
      <c r="X133" s="688" t="s">
        <v>3135</v>
      </c>
      <c r="Y133" s="696" t="s">
        <v>3142</v>
      </c>
      <c r="Z133" s="688" t="s">
        <v>3127</v>
      </c>
    </row>
    <row r="134" spans="1:26">
      <c r="A134" s="160"/>
      <c r="B134" s="160"/>
      <c r="C134" s="160" t="s">
        <v>416</v>
      </c>
      <c r="D134" s="160"/>
      <c r="E134" s="160" t="s">
        <v>17</v>
      </c>
      <c r="F134" s="160" t="s">
        <v>14</v>
      </c>
      <c r="G134" s="160" t="s">
        <v>19</v>
      </c>
      <c r="H134" s="160" t="s">
        <v>28</v>
      </c>
      <c r="I134" s="160" t="s">
        <v>1276</v>
      </c>
      <c r="J134" s="160" t="s">
        <v>433</v>
      </c>
      <c r="K134" s="160"/>
      <c r="L134" s="160"/>
      <c r="M134" s="160"/>
      <c r="N134" s="160"/>
      <c r="O134" s="160"/>
      <c r="P134" s="443" t="s">
        <v>286</v>
      </c>
      <c r="Q134" s="437" t="s">
        <v>290</v>
      </c>
      <c r="R134" s="160"/>
      <c r="S134" s="160"/>
      <c r="T134" s="160"/>
      <c r="U134" s="160"/>
      <c r="V134" s="160"/>
      <c r="W134" s="160"/>
      <c r="X134" s="688" t="s">
        <v>3135</v>
      </c>
      <c r="Y134" s="696" t="s">
        <v>3142</v>
      </c>
      <c r="Z134" s="688" t="s">
        <v>3127</v>
      </c>
    </row>
    <row r="135" spans="1:26">
      <c r="A135" s="160"/>
      <c r="B135" s="160"/>
      <c r="C135" s="160" t="s">
        <v>416</v>
      </c>
      <c r="D135" s="160"/>
      <c r="E135" s="160" t="s">
        <v>17</v>
      </c>
      <c r="F135" s="160" t="s">
        <v>15</v>
      </c>
      <c r="G135" s="160" t="s">
        <v>19</v>
      </c>
      <c r="H135" s="160" t="s">
        <v>28</v>
      </c>
      <c r="I135" s="160" t="s">
        <v>24</v>
      </c>
      <c r="J135" s="160" t="s">
        <v>433</v>
      </c>
      <c r="K135" s="160"/>
      <c r="L135" s="160"/>
      <c r="M135" s="160"/>
      <c r="N135" s="160"/>
      <c r="O135" s="160"/>
      <c r="P135" s="443" t="s">
        <v>286</v>
      </c>
      <c r="Q135" s="437" t="s">
        <v>290</v>
      </c>
      <c r="R135" s="160"/>
      <c r="S135" s="160"/>
      <c r="T135" s="160"/>
      <c r="U135" s="160"/>
      <c r="V135" s="160"/>
      <c r="W135" s="160"/>
      <c r="X135" s="688" t="s">
        <v>3135</v>
      </c>
      <c r="Y135" s="696" t="s">
        <v>3142</v>
      </c>
      <c r="Z135" s="688" t="s">
        <v>3127</v>
      </c>
    </row>
    <row r="136" spans="1:26">
      <c r="A136" s="160"/>
      <c r="B136" s="160"/>
      <c r="C136" s="160" t="s">
        <v>417</v>
      </c>
      <c r="D136" s="160"/>
      <c r="E136" s="441" t="s">
        <v>17</v>
      </c>
      <c r="F136" s="160" t="s">
        <v>14</v>
      </c>
      <c r="G136" s="160" t="s">
        <v>19</v>
      </c>
      <c r="H136" s="160" t="s">
        <v>28</v>
      </c>
      <c r="I136" s="160" t="s">
        <v>24</v>
      </c>
      <c r="J136" s="160"/>
      <c r="K136" s="160"/>
      <c r="L136" s="160"/>
      <c r="M136" s="160"/>
      <c r="N136" s="160"/>
      <c r="O136" s="160" t="s">
        <v>28</v>
      </c>
      <c r="P136" s="443" t="s">
        <v>286</v>
      </c>
      <c r="Q136" s="437" t="s">
        <v>290</v>
      </c>
      <c r="R136" s="160"/>
      <c r="S136" s="160"/>
      <c r="T136" s="160"/>
      <c r="U136" s="160"/>
      <c r="V136" s="160"/>
      <c r="W136" s="160"/>
      <c r="X136" s="688" t="s">
        <v>3135</v>
      </c>
      <c r="Y136" s="696" t="s">
        <v>3142</v>
      </c>
      <c r="Z136" s="688" t="s">
        <v>3127</v>
      </c>
    </row>
    <row r="137" spans="1:26">
      <c r="A137" s="160"/>
      <c r="B137" s="160"/>
      <c r="C137" s="160" t="s">
        <v>417</v>
      </c>
      <c r="D137" s="160"/>
      <c r="E137" s="441" t="s">
        <v>17</v>
      </c>
      <c r="F137" s="160" t="s">
        <v>15</v>
      </c>
      <c r="G137" s="160" t="s">
        <v>19</v>
      </c>
      <c r="H137" s="160" t="s">
        <v>28</v>
      </c>
      <c r="I137" s="160" t="s">
        <v>841</v>
      </c>
      <c r="J137" s="160"/>
      <c r="K137" s="160"/>
      <c r="L137" s="160"/>
      <c r="M137" s="160"/>
      <c r="N137" s="160"/>
      <c r="O137" s="160" t="s">
        <v>28</v>
      </c>
      <c r="P137" s="443" t="s">
        <v>286</v>
      </c>
      <c r="Q137" s="437" t="s">
        <v>290</v>
      </c>
      <c r="R137" s="160"/>
      <c r="S137" s="160"/>
      <c r="T137" s="160"/>
      <c r="U137" s="160"/>
      <c r="V137" s="160"/>
      <c r="W137" s="160"/>
      <c r="X137" s="688" t="s">
        <v>3135</v>
      </c>
      <c r="Y137" s="696" t="s">
        <v>3142</v>
      </c>
      <c r="Z137" s="688" t="s">
        <v>3127</v>
      </c>
    </row>
    <row r="138" spans="1:26">
      <c r="A138" s="160"/>
      <c r="B138" s="160"/>
      <c r="C138" s="160" t="s">
        <v>418</v>
      </c>
      <c r="D138" s="160"/>
      <c r="E138" s="160" t="s">
        <v>17</v>
      </c>
      <c r="F138" s="160" t="s">
        <v>14</v>
      </c>
      <c r="G138" s="160" t="s">
        <v>19</v>
      </c>
      <c r="H138" s="160" t="s">
        <v>28</v>
      </c>
      <c r="I138" s="160" t="s">
        <v>24</v>
      </c>
      <c r="J138" s="160"/>
      <c r="K138" s="160"/>
      <c r="L138" s="160"/>
      <c r="M138" s="160"/>
      <c r="N138" s="160"/>
      <c r="O138" s="160" t="s">
        <v>28</v>
      </c>
      <c r="P138" s="443" t="s">
        <v>286</v>
      </c>
      <c r="Q138" s="437" t="s">
        <v>290</v>
      </c>
      <c r="R138" s="160"/>
      <c r="S138" s="160"/>
      <c r="T138" s="160"/>
      <c r="U138" s="160"/>
      <c r="V138" s="160"/>
      <c r="W138" s="160"/>
      <c r="X138" s="688" t="s">
        <v>3135</v>
      </c>
      <c r="Y138" s="696" t="s">
        <v>3142</v>
      </c>
      <c r="Z138" s="688" t="s">
        <v>3127</v>
      </c>
    </row>
    <row r="139" spans="1:26">
      <c r="A139" s="160"/>
      <c r="B139" s="160"/>
      <c r="C139" s="160" t="s">
        <v>418</v>
      </c>
      <c r="D139" s="160"/>
      <c r="E139" s="160" t="s">
        <v>17</v>
      </c>
      <c r="F139" s="160" t="s">
        <v>15</v>
      </c>
      <c r="G139" s="160" t="s">
        <v>19</v>
      </c>
      <c r="H139" s="160" t="s">
        <v>28</v>
      </c>
      <c r="I139" s="160" t="s">
        <v>24</v>
      </c>
      <c r="J139" s="160"/>
      <c r="K139" s="160"/>
      <c r="L139" s="160"/>
      <c r="M139" s="160"/>
      <c r="N139" s="160"/>
      <c r="O139" s="160" t="s">
        <v>28</v>
      </c>
      <c r="P139" s="443" t="s">
        <v>286</v>
      </c>
      <c r="Q139" s="437" t="s">
        <v>290</v>
      </c>
      <c r="R139" s="160"/>
      <c r="S139" s="160"/>
      <c r="T139" s="160"/>
      <c r="U139" s="160"/>
      <c r="V139" s="160"/>
      <c r="W139" s="160"/>
      <c r="X139" s="688" t="s">
        <v>3135</v>
      </c>
      <c r="Y139" s="696" t="s">
        <v>3142</v>
      </c>
      <c r="Z139" s="688" t="s">
        <v>3127</v>
      </c>
    </row>
    <row r="140" spans="1:26">
      <c r="A140" s="160"/>
      <c r="B140" s="160"/>
      <c r="C140" s="160" t="s">
        <v>419</v>
      </c>
      <c r="D140" s="160"/>
      <c r="E140" s="160" t="s">
        <v>1274</v>
      </c>
      <c r="F140" s="160" t="s">
        <v>15</v>
      </c>
      <c r="G140" s="160" t="s">
        <v>19</v>
      </c>
      <c r="H140" s="160" t="s">
        <v>28</v>
      </c>
      <c r="I140" s="160" t="s">
        <v>24</v>
      </c>
      <c r="J140" s="160"/>
      <c r="K140" s="160"/>
      <c r="L140" s="160"/>
      <c r="M140" s="160"/>
      <c r="N140" s="160"/>
      <c r="O140" s="160" t="s">
        <v>28</v>
      </c>
      <c r="P140" s="443" t="s">
        <v>286</v>
      </c>
      <c r="Q140" s="437" t="s">
        <v>290</v>
      </c>
      <c r="R140" s="160"/>
      <c r="S140" s="160"/>
      <c r="T140" s="160"/>
      <c r="U140" s="160"/>
      <c r="V140" s="160"/>
      <c r="W140" s="160"/>
      <c r="X140" s="688" t="s">
        <v>3135</v>
      </c>
      <c r="Y140" s="696" t="s">
        <v>3142</v>
      </c>
      <c r="Z140" s="688" t="s">
        <v>3127</v>
      </c>
    </row>
    <row r="141" spans="1:26">
      <c r="A141" s="160"/>
      <c r="B141" s="160"/>
      <c r="C141" s="160" t="s">
        <v>419</v>
      </c>
      <c r="D141" s="160"/>
      <c r="E141" s="160" t="s">
        <v>1274</v>
      </c>
      <c r="F141" s="160" t="s">
        <v>14</v>
      </c>
      <c r="G141" s="160" t="s">
        <v>19</v>
      </c>
      <c r="H141" s="160" t="s">
        <v>28</v>
      </c>
      <c r="I141" s="160" t="s">
        <v>26</v>
      </c>
      <c r="J141" s="160"/>
      <c r="K141" s="160"/>
      <c r="L141" s="160"/>
      <c r="M141" s="160"/>
      <c r="N141" s="160"/>
      <c r="O141" s="160" t="s">
        <v>28</v>
      </c>
      <c r="P141" s="443" t="s">
        <v>286</v>
      </c>
      <c r="Q141" s="437" t="s">
        <v>290</v>
      </c>
      <c r="R141" s="160"/>
      <c r="S141" s="160"/>
      <c r="T141" s="160"/>
      <c r="U141" s="160"/>
      <c r="V141" s="160"/>
      <c r="W141" s="160"/>
      <c r="X141" s="688" t="s">
        <v>3135</v>
      </c>
      <c r="Y141" s="696" t="s">
        <v>3142</v>
      </c>
      <c r="Z141" s="688" t="s">
        <v>3127</v>
      </c>
    </row>
    <row r="142" spans="1:26">
      <c r="A142" s="160"/>
      <c r="B142" s="160"/>
      <c r="C142" s="160" t="s">
        <v>1275</v>
      </c>
      <c r="D142" s="160"/>
      <c r="E142" s="160" t="s">
        <v>1274</v>
      </c>
      <c r="F142" s="160" t="s">
        <v>15</v>
      </c>
      <c r="G142" s="160" t="s">
        <v>19</v>
      </c>
      <c r="H142" s="160" t="s">
        <v>28</v>
      </c>
      <c r="I142" s="160" t="s">
        <v>24</v>
      </c>
      <c r="J142" s="160"/>
      <c r="K142" s="160"/>
      <c r="L142" s="160"/>
      <c r="M142" s="160"/>
      <c r="N142" s="160"/>
      <c r="O142" s="160" t="s">
        <v>28</v>
      </c>
      <c r="P142" s="443" t="s">
        <v>286</v>
      </c>
      <c r="Q142" s="437" t="s">
        <v>290</v>
      </c>
      <c r="R142" s="160"/>
      <c r="S142" s="160"/>
      <c r="T142" s="160"/>
      <c r="U142" s="160"/>
      <c r="V142" s="160"/>
      <c r="W142" s="160"/>
      <c r="X142" s="688" t="s">
        <v>3135</v>
      </c>
      <c r="Y142" s="696" t="s">
        <v>3142</v>
      </c>
      <c r="Z142" s="688" t="s">
        <v>3127</v>
      </c>
    </row>
    <row r="143" spans="1:26">
      <c r="A143" s="160"/>
      <c r="B143" s="160"/>
      <c r="C143" s="160" t="s">
        <v>1275</v>
      </c>
      <c r="D143" s="160"/>
      <c r="E143" s="160" t="s">
        <v>1274</v>
      </c>
      <c r="F143" s="160" t="s">
        <v>14</v>
      </c>
      <c r="G143" s="160" t="s">
        <v>19</v>
      </c>
      <c r="H143" s="160" t="s">
        <v>28</v>
      </c>
      <c r="I143" s="160" t="s">
        <v>24</v>
      </c>
      <c r="J143" s="160"/>
      <c r="K143" s="160"/>
      <c r="L143" s="160"/>
      <c r="M143" s="160"/>
      <c r="N143" s="160"/>
      <c r="O143" s="160" t="s">
        <v>28</v>
      </c>
      <c r="P143" s="443" t="s">
        <v>286</v>
      </c>
      <c r="Q143" s="437" t="s">
        <v>290</v>
      </c>
      <c r="R143" s="160"/>
      <c r="S143" s="160"/>
      <c r="T143" s="160"/>
      <c r="U143" s="160"/>
      <c r="V143" s="160"/>
      <c r="W143" s="160"/>
      <c r="X143" s="688" t="s">
        <v>3135</v>
      </c>
      <c r="Y143" s="696" t="s">
        <v>3142</v>
      </c>
      <c r="Z143" s="688" t="s">
        <v>3127</v>
      </c>
    </row>
    <row r="144" spans="1:26">
      <c r="A144" s="160"/>
      <c r="B144" s="160"/>
      <c r="C144" s="160" t="s">
        <v>421</v>
      </c>
      <c r="D144" s="160"/>
      <c r="E144" s="160" t="s">
        <v>17</v>
      </c>
      <c r="F144" s="160" t="s">
        <v>15</v>
      </c>
      <c r="G144" s="160" t="s">
        <v>19</v>
      </c>
      <c r="H144" s="160" t="s">
        <v>28</v>
      </c>
      <c r="I144" s="160" t="s">
        <v>24</v>
      </c>
      <c r="J144" s="160" t="s">
        <v>433</v>
      </c>
      <c r="K144" s="160"/>
      <c r="L144" s="160"/>
      <c r="M144" s="160"/>
      <c r="N144" s="160"/>
      <c r="O144" s="160"/>
      <c r="P144" s="443" t="s">
        <v>286</v>
      </c>
      <c r="Q144" s="437" t="s">
        <v>290</v>
      </c>
      <c r="R144" s="160"/>
      <c r="S144" s="160"/>
      <c r="T144" s="160"/>
      <c r="U144" s="160"/>
      <c r="V144" s="160"/>
      <c r="W144" s="160"/>
      <c r="X144" s="688" t="s">
        <v>3135</v>
      </c>
      <c r="Y144" s="696" t="s">
        <v>3142</v>
      </c>
      <c r="Z144" s="688" t="s">
        <v>3127</v>
      </c>
    </row>
    <row r="145" spans="1:26">
      <c r="A145" s="160"/>
      <c r="B145" s="160"/>
      <c r="C145" s="160" t="s">
        <v>421</v>
      </c>
      <c r="D145" s="160"/>
      <c r="E145" s="160" t="s">
        <v>17</v>
      </c>
      <c r="F145" s="160" t="s">
        <v>14</v>
      </c>
      <c r="G145" s="160" t="s">
        <v>19</v>
      </c>
      <c r="H145" s="160" t="s">
        <v>28</v>
      </c>
      <c r="I145" s="160" t="s">
        <v>24</v>
      </c>
      <c r="J145" s="160" t="s">
        <v>431</v>
      </c>
      <c r="K145" s="160"/>
      <c r="L145" s="160"/>
      <c r="M145" s="160"/>
      <c r="N145" s="160" t="s">
        <v>499</v>
      </c>
      <c r="O145" s="160"/>
      <c r="P145" s="443" t="s">
        <v>286</v>
      </c>
      <c r="Q145" s="437" t="s">
        <v>290</v>
      </c>
      <c r="R145" s="160"/>
      <c r="S145" s="160"/>
      <c r="T145" s="160"/>
      <c r="U145" s="160"/>
      <c r="V145" s="160"/>
      <c r="W145" s="160"/>
      <c r="X145" s="688" t="s">
        <v>3135</v>
      </c>
      <c r="Y145" s="696" t="s">
        <v>3142</v>
      </c>
      <c r="Z145" s="688" t="s">
        <v>3127</v>
      </c>
    </row>
    <row r="146" spans="1:26">
      <c r="A146" s="160"/>
      <c r="B146" s="160"/>
      <c r="C146" s="160" t="s">
        <v>422</v>
      </c>
      <c r="D146" s="160"/>
      <c r="E146" s="160" t="s">
        <v>17</v>
      </c>
      <c r="F146" s="160" t="s">
        <v>16</v>
      </c>
      <c r="G146" s="160" t="s">
        <v>19</v>
      </c>
      <c r="H146" s="160" t="s">
        <v>28</v>
      </c>
      <c r="I146" s="160" t="s">
        <v>24</v>
      </c>
      <c r="J146" s="160"/>
      <c r="K146" s="160"/>
      <c r="L146" s="160"/>
      <c r="M146" s="160"/>
      <c r="N146" s="160"/>
      <c r="O146" s="160" t="s">
        <v>28</v>
      </c>
      <c r="P146" s="443" t="s">
        <v>286</v>
      </c>
      <c r="Q146" s="437" t="s">
        <v>290</v>
      </c>
      <c r="R146" s="160"/>
      <c r="S146" s="160"/>
      <c r="T146" s="160"/>
      <c r="U146" s="160"/>
      <c r="V146" s="160"/>
      <c r="W146" s="160"/>
      <c r="X146" s="688" t="s">
        <v>3135</v>
      </c>
      <c r="Y146" s="696" t="s">
        <v>3142</v>
      </c>
      <c r="Z146" s="688" t="s">
        <v>3127</v>
      </c>
    </row>
    <row r="147" spans="1:26">
      <c r="A147" s="160"/>
      <c r="B147" s="160"/>
      <c r="C147" s="160" t="s">
        <v>1110</v>
      </c>
      <c r="D147" s="160"/>
      <c r="E147" s="160" t="s">
        <v>17</v>
      </c>
      <c r="F147" s="160" t="s">
        <v>16</v>
      </c>
      <c r="G147" s="160" t="s">
        <v>19</v>
      </c>
      <c r="H147" s="160" t="s">
        <v>28</v>
      </c>
      <c r="I147" s="160" t="s">
        <v>24</v>
      </c>
      <c r="J147" s="160"/>
      <c r="K147" s="160"/>
      <c r="L147" s="160"/>
      <c r="M147" s="160"/>
      <c r="N147" s="160"/>
      <c r="O147" s="160" t="s">
        <v>28</v>
      </c>
      <c r="P147" s="443" t="s">
        <v>286</v>
      </c>
      <c r="Q147" s="437" t="s">
        <v>290</v>
      </c>
      <c r="R147" s="160"/>
      <c r="S147" s="160"/>
      <c r="T147" s="160"/>
      <c r="U147" s="160"/>
      <c r="V147" s="160"/>
      <c r="W147" s="160"/>
      <c r="X147" s="688" t="s">
        <v>3135</v>
      </c>
      <c r="Y147" s="696" t="s">
        <v>3142</v>
      </c>
      <c r="Z147" s="688" t="s">
        <v>3127</v>
      </c>
    </row>
    <row r="148" spans="1:26">
      <c r="A148" s="160"/>
      <c r="B148" s="160"/>
      <c r="C148" s="160" t="s">
        <v>1156</v>
      </c>
      <c r="D148" s="160"/>
      <c r="E148" s="160" t="s">
        <v>18</v>
      </c>
      <c r="F148" s="160" t="s">
        <v>14</v>
      </c>
      <c r="G148" s="160" t="s">
        <v>19</v>
      </c>
      <c r="H148" s="160" t="s">
        <v>28</v>
      </c>
      <c r="I148" s="160" t="s">
        <v>24</v>
      </c>
      <c r="J148" s="160" t="s">
        <v>433</v>
      </c>
      <c r="K148" s="160"/>
      <c r="L148" s="160"/>
      <c r="M148" s="160"/>
      <c r="N148" s="160"/>
      <c r="O148" s="160"/>
      <c r="P148" s="443" t="s">
        <v>286</v>
      </c>
      <c r="Q148" s="437" t="s">
        <v>290</v>
      </c>
      <c r="R148" s="160"/>
      <c r="S148" s="160"/>
      <c r="T148" s="160"/>
      <c r="U148" s="160"/>
      <c r="V148" s="160"/>
      <c r="W148" s="160"/>
      <c r="X148" s="688" t="s">
        <v>3135</v>
      </c>
      <c r="Y148" s="696" t="s">
        <v>3142</v>
      </c>
      <c r="Z148" s="688" t="s">
        <v>3127</v>
      </c>
    </row>
    <row r="149" spans="1:26">
      <c r="A149" s="160"/>
      <c r="B149" s="160"/>
      <c r="C149" s="160" t="s">
        <v>1156</v>
      </c>
      <c r="D149" s="160"/>
      <c r="E149" s="160" t="s">
        <v>18</v>
      </c>
      <c r="F149" s="160" t="s">
        <v>15</v>
      </c>
      <c r="G149" s="160" t="s">
        <v>19</v>
      </c>
      <c r="H149" s="160" t="s">
        <v>28</v>
      </c>
      <c r="I149" s="160" t="s">
        <v>24</v>
      </c>
      <c r="J149" s="160"/>
      <c r="K149" s="160"/>
      <c r="L149" s="160"/>
      <c r="M149" s="160"/>
      <c r="N149" s="160"/>
      <c r="O149" s="160" t="s">
        <v>28</v>
      </c>
      <c r="P149" s="443" t="s">
        <v>286</v>
      </c>
      <c r="Q149" s="437" t="s">
        <v>290</v>
      </c>
      <c r="R149" s="160"/>
      <c r="S149" s="160"/>
      <c r="T149" s="160"/>
      <c r="U149" s="160"/>
      <c r="V149" s="160"/>
      <c r="W149" s="160"/>
      <c r="X149" s="688" t="s">
        <v>3135</v>
      </c>
      <c r="Y149" s="696" t="s">
        <v>3142</v>
      </c>
      <c r="Z149" s="688" t="s">
        <v>3127</v>
      </c>
    </row>
    <row r="150" spans="1:26">
      <c r="A150" s="160"/>
      <c r="B150" s="160"/>
      <c r="C150" s="160" t="s">
        <v>1156</v>
      </c>
      <c r="D150" s="160" t="s">
        <v>1273</v>
      </c>
      <c r="E150" s="160" t="s">
        <v>18</v>
      </c>
      <c r="F150" s="160" t="s">
        <v>14</v>
      </c>
      <c r="G150" s="160" t="s">
        <v>23</v>
      </c>
      <c r="H150" s="160" t="s">
        <v>29</v>
      </c>
      <c r="I150" s="160" t="s">
        <v>30</v>
      </c>
      <c r="J150" s="160" t="s">
        <v>434</v>
      </c>
      <c r="K150" s="160"/>
      <c r="L150" s="160"/>
      <c r="M150" s="160"/>
      <c r="N150" s="160"/>
      <c r="O150" s="160"/>
      <c r="P150" s="443" t="s">
        <v>286</v>
      </c>
      <c r="Q150" s="437" t="s">
        <v>290</v>
      </c>
      <c r="R150" s="160"/>
      <c r="S150" s="160"/>
      <c r="T150" s="160"/>
      <c r="U150" s="160" t="s">
        <v>46</v>
      </c>
      <c r="V150" s="160" t="s">
        <v>1273</v>
      </c>
      <c r="W150" s="160" t="s">
        <v>1272</v>
      </c>
      <c r="X150" s="688" t="s">
        <v>3135</v>
      </c>
      <c r="Y150" s="696" t="s">
        <v>3142</v>
      </c>
      <c r="Z150" s="688" t="s">
        <v>3127</v>
      </c>
    </row>
    <row r="151" spans="1:26">
      <c r="A151" s="160"/>
      <c r="B151" s="160"/>
      <c r="C151" s="160" t="s">
        <v>1156</v>
      </c>
      <c r="D151" s="160" t="s">
        <v>1271</v>
      </c>
      <c r="E151" s="160" t="s">
        <v>18</v>
      </c>
      <c r="F151" s="160" t="s">
        <v>15</v>
      </c>
      <c r="G151" s="160" t="s">
        <v>23</v>
      </c>
      <c r="H151" s="160" t="s">
        <v>29</v>
      </c>
      <c r="I151" s="160" t="s">
        <v>30</v>
      </c>
      <c r="J151" s="160" t="s">
        <v>434</v>
      </c>
      <c r="K151" s="160"/>
      <c r="L151" s="160"/>
      <c r="M151" s="160"/>
      <c r="N151" s="160"/>
      <c r="O151" s="160"/>
      <c r="P151" s="443" t="s">
        <v>286</v>
      </c>
      <c r="Q151" s="437" t="s">
        <v>290</v>
      </c>
      <c r="R151" s="160"/>
      <c r="S151" s="160"/>
      <c r="T151" s="160"/>
      <c r="U151" s="160" t="s">
        <v>45</v>
      </c>
      <c r="V151" s="160" t="s">
        <v>1271</v>
      </c>
      <c r="W151" s="160" t="s">
        <v>1270</v>
      </c>
      <c r="X151" s="688" t="s">
        <v>3135</v>
      </c>
      <c r="Y151" s="696" t="s">
        <v>3142</v>
      </c>
      <c r="Z151" s="688" t="s">
        <v>3127</v>
      </c>
    </row>
    <row r="152" spans="1:26">
      <c r="A152" s="160"/>
      <c r="B152" s="160"/>
      <c r="C152" s="160" t="s">
        <v>1109</v>
      </c>
      <c r="D152" s="160"/>
      <c r="E152" s="160" t="s">
        <v>17</v>
      </c>
      <c r="F152" s="160" t="s">
        <v>14</v>
      </c>
      <c r="G152" s="160" t="s">
        <v>19</v>
      </c>
      <c r="H152" s="160" t="s">
        <v>28</v>
      </c>
      <c r="I152" s="160" t="s">
        <v>24</v>
      </c>
      <c r="J152" s="160"/>
      <c r="K152" s="160"/>
      <c r="L152" s="160"/>
      <c r="M152" s="160"/>
      <c r="N152" s="160"/>
      <c r="O152" s="160" t="s">
        <v>28</v>
      </c>
      <c r="P152" s="443" t="s">
        <v>286</v>
      </c>
      <c r="Q152" s="437" t="s">
        <v>290</v>
      </c>
      <c r="R152" s="160"/>
      <c r="S152" s="160"/>
      <c r="T152" s="160"/>
      <c r="U152" s="160"/>
      <c r="V152" s="160"/>
      <c r="W152" s="160"/>
      <c r="X152" s="688" t="s">
        <v>3135</v>
      </c>
      <c r="Y152" s="696" t="s">
        <v>3142</v>
      </c>
      <c r="Z152" s="688" t="s">
        <v>3127</v>
      </c>
    </row>
    <row r="153" spans="1:26">
      <c r="A153" s="160"/>
      <c r="B153" s="160"/>
      <c r="C153" s="160" t="s">
        <v>1109</v>
      </c>
      <c r="D153" s="160"/>
      <c r="E153" s="160" t="s">
        <v>17</v>
      </c>
      <c r="F153" s="160" t="s">
        <v>15</v>
      </c>
      <c r="G153" s="160" t="s">
        <v>19</v>
      </c>
      <c r="H153" s="160" t="s">
        <v>28</v>
      </c>
      <c r="I153" s="160" t="s">
        <v>24</v>
      </c>
      <c r="J153" s="160"/>
      <c r="K153" s="160"/>
      <c r="L153" s="160"/>
      <c r="M153" s="160"/>
      <c r="N153" s="160"/>
      <c r="O153" s="160" t="s">
        <v>28</v>
      </c>
      <c r="P153" s="443" t="s">
        <v>286</v>
      </c>
      <c r="Q153" s="437" t="s">
        <v>290</v>
      </c>
      <c r="R153" s="160"/>
      <c r="S153" s="160"/>
      <c r="T153" s="160"/>
      <c r="U153" s="160"/>
      <c r="V153" s="160"/>
      <c r="W153" s="160"/>
      <c r="X153" s="688" t="s">
        <v>3135</v>
      </c>
      <c r="Y153" s="696" t="s">
        <v>3142</v>
      </c>
      <c r="Z153" s="688" t="s">
        <v>3127</v>
      </c>
    </row>
    <row r="154" spans="1:26">
      <c r="A154" s="160"/>
      <c r="B154" s="160"/>
      <c r="C154" s="160" t="s">
        <v>1108</v>
      </c>
      <c r="D154" s="160"/>
      <c r="E154" s="160" t="s">
        <v>18</v>
      </c>
      <c r="F154" s="160" t="s">
        <v>14</v>
      </c>
      <c r="G154" s="160" t="s">
        <v>19</v>
      </c>
      <c r="H154" s="160" t="s">
        <v>28</v>
      </c>
      <c r="I154" s="160" t="s">
        <v>24</v>
      </c>
      <c r="J154" s="160" t="s">
        <v>432</v>
      </c>
      <c r="K154" s="160"/>
      <c r="L154" s="160"/>
      <c r="M154" s="160"/>
      <c r="N154" s="160"/>
      <c r="O154" s="160"/>
      <c r="P154" s="443" t="s">
        <v>286</v>
      </c>
      <c r="Q154" s="437" t="s">
        <v>290</v>
      </c>
      <c r="R154" s="160"/>
      <c r="S154" s="160"/>
      <c r="T154" s="160"/>
      <c r="U154" s="160"/>
      <c r="V154" s="160"/>
      <c r="W154" s="160"/>
      <c r="X154" s="688" t="s">
        <v>3135</v>
      </c>
      <c r="Y154" s="696" t="s">
        <v>3142</v>
      </c>
      <c r="Z154" s="688" t="s">
        <v>3127</v>
      </c>
    </row>
    <row r="155" spans="1:26">
      <c r="A155" s="160"/>
      <c r="B155" s="160"/>
      <c r="C155" s="160" t="s">
        <v>1108</v>
      </c>
      <c r="D155" s="160"/>
      <c r="E155" s="160" t="s">
        <v>18</v>
      </c>
      <c r="F155" s="160" t="s">
        <v>15</v>
      </c>
      <c r="G155" s="160" t="s">
        <v>19</v>
      </c>
      <c r="H155" s="160" t="s">
        <v>28</v>
      </c>
      <c r="I155" s="160" t="s">
        <v>24</v>
      </c>
      <c r="J155" s="160" t="s">
        <v>432</v>
      </c>
      <c r="K155" s="160"/>
      <c r="L155" s="160"/>
      <c r="M155" s="160"/>
      <c r="N155" s="160"/>
      <c r="O155" s="160"/>
      <c r="P155" s="443" t="s">
        <v>286</v>
      </c>
      <c r="Q155" s="437" t="s">
        <v>290</v>
      </c>
      <c r="R155" s="160"/>
      <c r="S155" s="160"/>
      <c r="T155" s="160"/>
      <c r="U155" s="160"/>
      <c r="V155" s="160"/>
      <c r="W155" s="160"/>
      <c r="X155" s="688" t="s">
        <v>3135</v>
      </c>
      <c r="Y155" s="696" t="s">
        <v>3142</v>
      </c>
      <c r="Z155" s="688" t="s">
        <v>3127</v>
      </c>
    </row>
    <row r="156" spans="1:26">
      <c r="A156" s="160"/>
      <c r="B156" s="160"/>
      <c r="C156" s="160" t="s">
        <v>1107</v>
      </c>
      <c r="D156" s="160"/>
      <c r="E156" s="160" t="s">
        <v>18</v>
      </c>
      <c r="F156" s="160" t="s">
        <v>14</v>
      </c>
      <c r="G156" s="160" t="s">
        <v>19</v>
      </c>
      <c r="H156" s="160" t="s">
        <v>28</v>
      </c>
      <c r="I156" s="160" t="s">
        <v>24</v>
      </c>
      <c r="J156" s="160"/>
      <c r="K156" s="160"/>
      <c r="L156" s="160"/>
      <c r="M156" s="160"/>
      <c r="N156" s="160"/>
      <c r="O156" s="160" t="s">
        <v>28</v>
      </c>
      <c r="P156" s="443" t="s">
        <v>286</v>
      </c>
      <c r="Q156" s="437" t="s">
        <v>290</v>
      </c>
      <c r="R156" s="160"/>
      <c r="S156" s="160"/>
      <c r="T156" s="160"/>
      <c r="U156" s="160"/>
      <c r="V156" s="160"/>
      <c r="W156" s="160"/>
      <c r="X156" s="688" t="s">
        <v>3135</v>
      </c>
      <c r="Y156" s="696" t="s">
        <v>3142</v>
      </c>
      <c r="Z156" s="688" t="s">
        <v>3127</v>
      </c>
    </row>
    <row r="157" spans="1:26">
      <c r="A157" s="160"/>
      <c r="B157" s="160"/>
      <c r="C157" s="160" t="s">
        <v>1107</v>
      </c>
      <c r="D157" s="160"/>
      <c r="E157" s="160" t="s">
        <v>18</v>
      </c>
      <c r="F157" s="160" t="s">
        <v>15</v>
      </c>
      <c r="G157" s="160" t="s">
        <v>19</v>
      </c>
      <c r="H157" s="160" t="s">
        <v>28</v>
      </c>
      <c r="I157" s="160" t="s">
        <v>24</v>
      </c>
      <c r="J157" s="160"/>
      <c r="K157" s="160"/>
      <c r="L157" s="160"/>
      <c r="M157" s="160"/>
      <c r="N157" s="160"/>
      <c r="O157" s="160" t="s">
        <v>28</v>
      </c>
      <c r="P157" s="443" t="s">
        <v>286</v>
      </c>
      <c r="Q157" s="437" t="s">
        <v>290</v>
      </c>
      <c r="R157" s="160"/>
      <c r="S157" s="160"/>
      <c r="T157" s="160"/>
      <c r="U157" s="160"/>
      <c r="V157" s="160"/>
      <c r="W157" s="160"/>
      <c r="X157" s="688" t="s">
        <v>3135</v>
      </c>
      <c r="Y157" s="696" t="s">
        <v>3142</v>
      </c>
      <c r="Z157" s="688" t="s">
        <v>3127</v>
      </c>
    </row>
    <row r="158" spans="1:26">
      <c r="A158" s="160"/>
      <c r="B158" s="160"/>
      <c r="C158" s="160" t="s">
        <v>1106</v>
      </c>
      <c r="D158" s="160"/>
      <c r="E158" s="160" t="s">
        <v>18</v>
      </c>
      <c r="F158" s="160" t="s">
        <v>14</v>
      </c>
      <c r="G158" s="160" t="s">
        <v>19</v>
      </c>
      <c r="H158" s="160" t="s">
        <v>28</v>
      </c>
      <c r="I158" s="160" t="s">
        <v>841</v>
      </c>
      <c r="J158" s="160" t="s">
        <v>433</v>
      </c>
      <c r="K158" s="160"/>
      <c r="L158" s="160"/>
      <c r="M158" s="160"/>
      <c r="N158" s="160"/>
      <c r="O158" s="160"/>
      <c r="P158" s="443" t="s">
        <v>286</v>
      </c>
      <c r="Q158" s="437" t="s">
        <v>290</v>
      </c>
      <c r="R158" s="160"/>
      <c r="S158" s="160"/>
      <c r="T158" s="160"/>
      <c r="U158" s="160"/>
      <c r="V158" s="160"/>
      <c r="W158" s="160"/>
      <c r="X158" s="688" t="s">
        <v>3135</v>
      </c>
      <c r="Y158" s="696" t="s">
        <v>3142</v>
      </c>
      <c r="Z158" s="688" t="s">
        <v>3127</v>
      </c>
    </row>
    <row r="159" spans="1:26">
      <c r="A159" s="160"/>
      <c r="B159" s="160"/>
      <c r="C159" s="160" t="s">
        <v>1106</v>
      </c>
      <c r="D159" s="160"/>
      <c r="E159" s="160" t="s">
        <v>18</v>
      </c>
      <c r="F159" s="160" t="s">
        <v>15</v>
      </c>
      <c r="G159" s="160" t="s">
        <v>19</v>
      </c>
      <c r="H159" s="160" t="s">
        <v>28</v>
      </c>
      <c r="I159" s="160" t="s">
        <v>24</v>
      </c>
      <c r="J159" s="160" t="s">
        <v>434</v>
      </c>
      <c r="K159" s="160"/>
      <c r="L159" s="160"/>
      <c r="M159" s="160"/>
      <c r="N159" s="160"/>
      <c r="O159" s="160"/>
      <c r="P159" s="443" t="s">
        <v>286</v>
      </c>
      <c r="Q159" s="437" t="s">
        <v>290</v>
      </c>
      <c r="R159" s="160"/>
      <c r="S159" s="160"/>
      <c r="T159" s="160"/>
      <c r="U159" s="160"/>
      <c r="V159" s="160"/>
      <c r="W159" s="160"/>
      <c r="X159" s="688" t="s">
        <v>3135</v>
      </c>
      <c r="Y159" s="696" t="s">
        <v>3142</v>
      </c>
      <c r="Z159" s="688" t="s">
        <v>3127</v>
      </c>
    </row>
    <row r="160" spans="1:26">
      <c r="A160" s="160"/>
      <c r="B160" s="160"/>
      <c r="C160" s="160" t="s">
        <v>1269</v>
      </c>
      <c r="D160" s="160"/>
      <c r="E160" s="160" t="s">
        <v>18</v>
      </c>
      <c r="F160" s="160" t="s">
        <v>14</v>
      </c>
      <c r="G160" s="160" t="s">
        <v>19</v>
      </c>
      <c r="H160" s="160" t="s">
        <v>28</v>
      </c>
      <c r="I160" s="160" t="s">
        <v>24</v>
      </c>
      <c r="J160" s="160" t="s">
        <v>434</v>
      </c>
      <c r="K160" s="160"/>
      <c r="L160" s="160"/>
      <c r="M160" s="160"/>
      <c r="N160" s="160"/>
      <c r="O160" s="160"/>
      <c r="P160" s="443" t="s">
        <v>286</v>
      </c>
      <c r="Q160" s="437" t="s">
        <v>290</v>
      </c>
      <c r="R160" s="160"/>
      <c r="S160" s="160"/>
      <c r="T160" s="160"/>
      <c r="U160" s="160"/>
      <c r="V160" s="160"/>
      <c r="W160" s="160"/>
      <c r="X160" s="688" t="s">
        <v>3135</v>
      </c>
      <c r="Y160" s="696" t="s">
        <v>3142</v>
      </c>
      <c r="Z160" s="688" t="s">
        <v>3127</v>
      </c>
    </row>
    <row r="161" spans="1:26">
      <c r="A161" s="160"/>
      <c r="B161" s="160"/>
      <c r="C161" s="160" t="s">
        <v>1269</v>
      </c>
      <c r="D161" s="160"/>
      <c r="E161" s="160" t="s">
        <v>18</v>
      </c>
      <c r="F161" s="160" t="s">
        <v>15</v>
      </c>
      <c r="G161" s="160" t="s">
        <v>19</v>
      </c>
      <c r="H161" s="160" t="s">
        <v>28</v>
      </c>
      <c r="I161" s="160" t="s">
        <v>24</v>
      </c>
      <c r="J161" s="160" t="s">
        <v>434</v>
      </c>
      <c r="K161" s="160"/>
      <c r="L161" s="160"/>
      <c r="M161" s="160"/>
      <c r="N161" s="160"/>
      <c r="O161" s="160"/>
      <c r="P161" s="443" t="s">
        <v>286</v>
      </c>
      <c r="Q161" s="437" t="s">
        <v>290</v>
      </c>
      <c r="R161" s="160" t="s">
        <v>1268</v>
      </c>
      <c r="S161" s="160"/>
      <c r="T161" s="160"/>
      <c r="U161" s="160"/>
      <c r="V161" s="160"/>
      <c r="W161" s="160"/>
      <c r="X161" s="688" t="s">
        <v>3135</v>
      </c>
      <c r="Y161" s="696" t="s">
        <v>3142</v>
      </c>
      <c r="Z161" s="688" t="s">
        <v>3127</v>
      </c>
    </row>
    <row r="162" spans="1:26">
      <c r="A162" s="160"/>
      <c r="B162" s="160"/>
      <c r="C162" s="160" t="s">
        <v>1105</v>
      </c>
      <c r="D162" s="160"/>
      <c r="E162" s="160" t="s">
        <v>18</v>
      </c>
      <c r="F162" s="160" t="s">
        <v>14</v>
      </c>
      <c r="G162" s="160" t="s">
        <v>19</v>
      </c>
      <c r="H162" s="160" t="s">
        <v>28</v>
      </c>
      <c r="I162" s="160" t="s">
        <v>24</v>
      </c>
      <c r="J162" s="160"/>
      <c r="K162" s="160"/>
      <c r="L162" s="160"/>
      <c r="M162" s="160"/>
      <c r="N162" s="160"/>
      <c r="O162" s="160" t="s">
        <v>28</v>
      </c>
      <c r="P162" s="443" t="s">
        <v>286</v>
      </c>
      <c r="Q162" s="437" t="s">
        <v>290</v>
      </c>
      <c r="R162" s="160"/>
      <c r="S162" s="160"/>
      <c r="T162" s="160"/>
      <c r="U162" s="160"/>
      <c r="V162" s="160"/>
      <c r="W162" s="160"/>
      <c r="X162" s="688" t="s">
        <v>3135</v>
      </c>
      <c r="Y162" s="696" t="s">
        <v>3142</v>
      </c>
      <c r="Z162" s="688" t="s">
        <v>3127</v>
      </c>
    </row>
    <row r="163" spans="1:26">
      <c r="A163" s="160"/>
      <c r="B163" s="160"/>
      <c r="C163" s="160" t="s">
        <v>1105</v>
      </c>
      <c r="D163" s="160"/>
      <c r="E163" s="160" t="s">
        <v>18</v>
      </c>
      <c r="F163" s="160" t="s">
        <v>15</v>
      </c>
      <c r="G163" s="160" t="s">
        <v>19</v>
      </c>
      <c r="H163" s="160" t="s">
        <v>28</v>
      </c>
      <c r="I163" s="160" t="s">
        <v>26</v>
      </c>
      <c r="J163" s="160"/>
      <c r="K163" s="160"/>
      <c r="L163" s="160"/>
      <c r="M163" s="160"/>
      <c r="N163" s="160"/>
      <c r="O163" s="160" t="s">
        <v>28</v>
      </c>
      <c r="P163" s="443" t="s">
        <v>286</v>
      </c>
      <c r="Q163" s="437" t="s">
        <v>290</v>
      </c>
      <c r="R163" s="160"/>
      <c r="S163" s="160"/>
      <c r="T163" s="160"/>
      <c r="U163" s="160"/>
      <c r="V163" s="160"/>
      <c r="W163" s="160"/>
      <c r="X163" s="688" t="s">
        <v>3135</v>
      </c>
      <c r="Y163" s="696" t="s">
        <v>3142</v>
      </c>
      <c r="Z163" s="688" t="s">
        <v>3127</v>
      </c>
    </row>
    <row r="164" spans="1:26">
      <c r="A164" s="160"/>
      <c r="B164" s="160"/>
      <c r="C164" s="160" t="s">
        <v>1104</v>
      </c>
      <c r="D164" s="160"/>
      <c r="E164" s="160" t="s">
        <v>18</v>
      </c>
      <c r="F164" s="160" t="s">
        <v>14</v>
      </c>
      <c r="G164" s="160" t="s">
        <v>19</v>
      </c>
      <c r="H164" s="160" t="s">
        <v>28</v>
      </c>
      <c r="I164" s="160" t="s">
        <v>24</v>
      </c>
      <c r="J164" s="160" t="s">
        <v>432</v>
      </c>
      <c r="K164" s="160"/>
      <c r="L164" s="160"/>
      <c r="M164" s="160"/>
      <c r="N164" s="160" t="s">
        <v>499</v>
      </c>
      <c r="O164" s="160"/>
      <c r="P164" s="443" t="s">
        <v>286</v>
      </c>
      <c r="Q164" s="437" t="s">
        <v>290</v>
      </c>
      <c r="R164" s="160"/>
      <c r="S164" s="160"/>
      <c r="T164" s="160"/>
      <c r="U164" s="160"/>
      <c r="V164" s="160"/>
      <c r="W164" s="160"/>
      <c r="X164" s="688" t="s">
        <v>3135</v>
      </c>
      <c r="Y164" s="696" t="s">
        <v>3142</v>
      </c>
      <c r="Z164" s="688" t="s">
        <v>3127</v>
      </c>
    </row>
    <row r="165" spans="1:26">
      <c r="A165" s="160"/>
      <c r="B165" s="160"/>
      <c r="C165" s="160" t="s">
        <v>1104</v>
      </c>
      <c r="D165" s="160"/>
      <c r="E165" s="160" t="s">
        <v>18</v>
      </c>
      <c r="F165" s="160" t="s">
        <v>15</v>
      </c>
      <c r="G165" s="160" t="s">
        <v>19</v>
      </c>
      <c r="H165" s="160" t="s">
        <v>28</v>
      </c>
      <c r="I165" s="160" t="s">
        <v>24</v>
      </c>
      <c r="J165" s="160" t="s">
        <v>432</v>
      </c>
      <c r="K165" s="160"/>
      <c r="L165" s="160"/>
      <c r="M165" s="160"/>
      <c r="N165" s="160" t="s">
        <v>499</v>
      </c>
      <c r="O165" s="160"/>
      <c r="P165" s="443" t="s">
        <v>286</v>
      </c>
      <c r="Q165" s="437" t="s">
        <v>290</v>
      </c>
      <c r="R165" s="160"/>
      <c r="S165" s="160"/>
      <c r="T165" s="160"/>
      <c r="U165" s="160"/>
      <c r="V165" s="160"/>
      <c r="W165" s="160"/>
      <c r="X165" s="688" t="s">
        <v>3135</v>
      </c>
      <c r="Y165" s="696" t="s">
        <v>3142</v>
      </c>
      <c r="Z165" s="688" t="s">
        <v>3127</v>
      </c>
    </row>
    <row r="166" spans="1:26">
      <c r="A166" s="160"/>
      <c r="B166" s="160"/>
      <c r="C166" s="160" t="s">
        <v>1103</v>
      </c>
      <c r="D166" s="160"/>
      <c r="E166" s="160" t="s">
        <v>17</v>
      </c>
      <c r="F166" s="160" t="s">
        <v>14</v>
      </c>
      <c r="G166" s="160" t="s">
        <v>19</v>
      </c>
      <c r="H166" s="160" t="s">
        <v>28</v>
      </c>
      <c r="I166" s="160" t="s">
        <v>447</v>
      </c>
      <c r="J166" s="160" t="s">
        <v>433</v>
      </c>
      <c r="K166" s="160"/>
      <c r="L166" s="160"/>
      <c r="M166" s="160"/>
      <c r="N166" s="160"/>
      <c r="O166" s="160"/>
      <c r="P166" s="443" t="s">
        <v>286</v>
      </c>
      <c r="Q166" s="437" t="s">
        <v>290</v>
      </c>
      <c r="R166" s="160"/>
      <c r="S166" s="160"/>
      <c r="T166" s="160"/>
      <c r="U166" s="160"/>
      <c r="V166" s="160"/>
      <c r="W166" s="160"/>
      <c r="X166" s="688" t="s">
        <v>3135</v>
      </c>
      <c r="Y166" s="696" t="s">
        <v>3142</v>
      </c>
      <c r="Z166" s="688" t="s">
        <v>3127</v>
      </c>
    </row>
    <row r="167" spans="1:26">
      <c r="A167" s="160"/>
      <c r="B167" s="160"/>
      <c r="C167" s="160" t="s">
        <v>1103</v>
      </c>
      <c r="D167" s="160"/>
      <c r="E167" s="160" t="s">
        <v>17</v>
      </c>
      <c r="F167" s="160" t="s">
        <v>15</v>
      </c>
      <c r="G167" s="160" t="s">
        <v>19</v>
      </c>
      <c r="H167" s="160" t="s">
        <v>28</v>
      </c>
      <c r="I167" s="160" t="s">
        <v>24</v>
      </c>
      <c r="J167" s="160"/>
      <c r="K167" s="160"/>
      <c r="L167" s="160"/>
      <c r="M167" s="160"/>
      <c r="N167" s="160"/>
      <c r="O167" s="160" t="s">
        <v>28</v>
      </c>
      <c r="P167" s="443" t="s">
        <v>286</v>
      </c>
      <c r="Q167" s="437" t="s">
        <v>290</v>
      </c>
      <c r="R167" s="160"/>
      <c r="S167" s="160"/>
      <c r="T167" s="160"/>
      <c r="U167" s="160"/>
      <c r="V167" s="160"/>
      <c r="W167" s="160"/>
      <c r="X167" s="688" t="s">
        <v>3135</v>
      </c>
      <c r="Y167" s="696" t="s">
        <v>3142</v>
      </c>
      <c r="Z167" s="688" t="s">
        <v>3127</v>
      </c>
    </row>
    <row r="168" spans="1:26">
      <c r="A168" s="160"/>
      <c r="B168" s="160"/>
      <c r="C168" s="160" t="s">
        <v>1102</v>
      </c>
      <c r="D168" s="160"/>
      <c r="E168" s="160" t="s">
        <v>18</v>
      </c>
      <c r="F168" s="160" t="s">
        <v>14</v>
      </c>
      <c r="G168" s="160" t="s">
        <v>19</v>
      </c>
      <c r="H168" s="160" t="s">
        <v>28</v>
      </c>
      <c r="I168" s="160" t="s">
        <v>24</v>
      </c>
      <c r="J168" s="160"/>
      <c r="K168" s="160"/>
      <c r="L168" s="160"/>
      <c r="M168" s="160"/>
      <c r="N168" s="160"/>
      <c r="O168" s="160" t="s">
        <v>28</v>
      </c>
      <c r="P168" s="443" t="s">
        <v>286</v>
      </c>
      <c r="Q168" s="437" t="s">
        <v>290</v>
      </c>
      <c r="R168" s="160"/>
      <c r="S168" s="160"/>
      <c r="T168" s="160"/>
      <c r="U168" s="160"/>
      <c r="V168" s="160"/>
      <c r="W168" s="160"/>
      <c r="X168" s="688" t="s">
        <v>3135</v>
      </c>
      <c r="Y168" s="696" t="s">
        <v>3142</v>
      </c>
      <c r="Z168" s="688" t="s">
        <v>3127</v>
      </c>
    </row>
    <row r="169" spans="1:26">
      <c r="A169" s="160"/>
      <c r="B169" s="160"/>
      <c r="C169" s="160" t="s">
        <v>1101</v>
      </c>
      <c r="D169" s="160"/>
      <c r="E169" s="160" t="s">
        <v>17</v>
      </c>
      <c r="F169" s="160" t="s">
        <v>14</v>
      </c>
      <c r="G169" s="160" t="s">
        <v>19</v>
      </c>
      <c r="H169" s="160" t="s">
        <v>28</v>
      </c>
      <c r="I169" s="160" t="s">
        <v>445</v>
      </c>
      <c r="J169" s="160" t="s">
        <v>434</v>
      </c>
      <c r="K169" s="160"/>
      <c r="L169" s="160"/>
      <c r="M169" s="160"/>
      <c r="N169" s="160"/>
      <c r="O169" s="160"/>
      <c r="P169" s="443" t="s">
        <v>286</v>
      </c>
      <c r="Q169" s="437" t="s">
        <v>290</v>
      </c>
      <c r="R169" s="160"/>
      <c r="S169" s="160"/>
      <c r="T169" s="160"/>
      <c r="U169" s="160"/>
      <c r="V169" s="160"/>
      <c r="W169" s="160"/>
      <c r="X169" s="688" t="s">
        <v>3135</v>
      </c>
      <c r="Y169" s="696" t="s">
        <v>3142</v>
      </c>
      <c r="Z169" s="688" t="s">
        <v>3127</v>
      </c>
    </row>
    <row r="170" spans="1:26">
      <c r="A170" s="160"/>
      <c r="B170" s="160"/>
      <c r="C170" s="160" t="s">
        <v>1101</v>
      </c>
      <c r="D170" s="160"/>
      <c r="E170" s="160" t="s">
        <v>17</v>
      </c>
      <c r="F170" s="160" t="s">
        <v>15</v>
      </c>
      <c r="G170" s="160" t="s">
        <v>19</v>
      </c>
      <c r="H170" s="160" t="s">
        <v>28</v>
      </c>
      <c r="I170" s="160" t="s">
        <v>24</v>
      </c>
      <c r="J170" s="160" t="s">
        <v>433</v>
      </c>
      <c r="K170" s="160"/>
      <c r="L170" s="160"/>
      <c r="M170" s="160"/>
      <c r="N170" s="160"/>
      <c r="O170" s="160"/>
      <c r="P170" s="443" t="s">
        <v>286</v>
      </c>
      <c r="Q170" s="437" t="s">
        <v>290</v>
      </c>
      <c r="R170" s="160"/>
      <c r="S170" s="160"/>
      <c r="T170" s="160"/>
      <c r="U170" s="160"/>
      <c r="V170" s="160"/>
      <c r="W170" s="160"/>
      <c r="X170" s="688" t="s">
        <v>3135</v>
      </c>
      <c r="Y170" s="696" t="s">
        <v>3142</v>
      </c>
      <c r="Z170" s="688" t="s">
        <v>3127</v>
      </c>
    </row>
    <row r="171" spans="1:26">
      <c r="A171" s="160"/>
      <c r="B171" s="160"/>
      <c r="C171" s="160" t="s">
        <v>1100</v>
      </c>
      <c r="D171" s="160"/>
      <c r="E171" s="160" t="s">
        <v>18</v>
      </c>
      <c r="F171" s="160" t="s">
        <v>14</v>
      </c>
      <c r="G171" s="160" t="s">
        <v>19</v>
      </c>
      <c r="H171" s="160" t="s">
        <v>28</v>
      </c>
      <c r="I171" s="160" t="s">
        <v>24</v>
      </c>
      <c r="J171" s="160" t="s">
        <v>434</v>
      </c>
      <c r="K171" s="160"/>
      <c r="L171" s="160"/>
      <c r="M171" s="160"/>
      <c r="N171" s="160"/>
      <c r="O171" s="160"/>
      <c r="P171" s="443" t="s">
        <v>286</v>
      </c>
      <c r="Q171" s="437" t="s">
        <v>290</v>
      </c>
      <c r="R171" s="160"/>
      <c r="S171" s="160"/>
      <c r="T171" s="160"/>
      <c r="U171" s="160"/>
      <c r="V171" s="160"/>
      <c r="W171" s="160"/>
      <c r="X171" s="688" t="s">
        <v>3135</v>
      </c>
      <c r="Y171" s="696" t="s">
        <v>3142</v>
      </c>
      <c r="Z171" s="688" t="s">
        <v>3127</v>
      </c>
    </row>
    <row r="172" spans="1:26">
      <c r="A172" s="160"/>
      <c r="B172" s="160"/>
      <c r="C172" s="160" t="s">
        <v>1100</v>
      </c>
      <c r="D172" s="160"/>
      <c r="E172" s="160" t="s">
        <v>18</v>
      </c>
      <c r="F172" s="160" t="s">
        <v>15</v>
      </c>
      <c r="G172" s="160" t="s">
        <v>19</v>
      </c>
      <c r="H172" s="160" t="s">
        <v>28</v>
      </c>
      <c r="I172" s="160" t="s">
        <v>24</v>
      </c>
      <c r="J172" s="160" t="s">
        <v>434</v>
      </c>
      <c r="K172" s="160"/>
      <c r="L172" s="160"/>
      <c r="M172" s="160"/>
      <c r="N172" s="160"/>
      <c r="O172" s="160"/>
      <c r="P172" s="443" t="s">
        <v>286</v>
      </c>
      <c r="Q172" s="437" t="s">
        <v>290</v>
      </c>
      <c r="R172" s="160"/>
      <c r="S172" s="160"/>
      <c r="T172" s="160"/>
      <c r="U172" s="160"/>
      <c r="V172" s="160"/>
      <c r="W172" s="160"/>
      <c r="X172" s="688" t="s">
        <v>3135</v>
      </c>
      <c r="Y172" s="696" t="s">
        <v>3142</v>
      </c>
      <c r="Z172" s="688" t="s">
        <v>3127</v>
      </c>
    </row>
    <row r="173" spans="1:26">
      <c r="A173" s="160"/>
      <c r="B173" s="160"/>
      <c r="C173" s="160" t="s">
        <v>1097</v>
      </c>
      <c r="D173" s="160"/>
      <c r="E173" s="160" t="s">
        <v>18</v>
      </c>
      <c r="F173" s="160" t="s">
        <v>14</v>
      </c>
      <c r="G173" s="160" t="s">
        <v>19</v>
      </c>
      <c r="H173" s="160" t="s">
        <v>28</v>
      </c>
      <c r="I173" s="160" t="s">
        <v>24</v>
      </c>
      <c r="J173" s="160"/>
      <c r="K173" s="160"/>
      <c r="L173" s="160"/>
      <c r="M173" s="160"/>
      <c r="N173" s="160"/>
      <c r="O173" s="160" t="s">
        <v>28</v>
      </c>
      <c r="P173" s="442" t="s">
        <v>444</v>
      </c>
      <c r="Q173" s="437" t="s">
        <v>290</v>
      </c>
      <c r="R173" s="160"/>
      <c r="S173" s="160"/>
      <c r="T173" s="160"/>
      <c r="U173" s="160"/>
      <c r="V173" s="160"/>
      <c r="W173" s="160"/>
      <c r="X173" s="688" t="s">
        <v>3135</v>
      </c>
      <c r="Y173" s="696" t="s">
        <v>3142</v>
      </c>
      <c r="Z173" s="688" t="s">
        <v>3127</v>
      </c>
    </row>
    <row r="174" spans="1:26">
      <c r="A174" s="160"/>
      <c r="B174" s="160"/>
      <c r="C174" s="160" t="s">
        <v>1097</v>
      </c>
      <c r="D174" s="160"/>
      <c r="E174" s="160" t="s">
        <v>18</v>
      </c>
      <c r="F174" s="160" t="s">
        <v>15</v>
      </c>
      <c r="G174" s="160" t="s">
        <v>19</v>
      </c>
      <c r="H174" s="160" t="s">
        <v>28</v>
      </c>
      <c r="I174" s="160" t="s">
        <v>24</v>
      </c>
      <c r="J174" s="160"/>
      <c r="K174" s="160"/>
      <c r="L174" s="160"/>
      <c r="M174" s="160"/>
      <c r="N174" s="160"/>
      <c r="O174" s="160" t="s">
        <v>28</v>
      </c>
      <c r="P174" s="442" t="s">
        <v>444</v>
      </c>
      <c r="Q174" s="437" t="s">
        <v>290</v>
      </c>
      <c r="R174" s="160"/>
      <c r="S174" s="160"/>
      <c r="T174" s="160"/>
      <c r="U174" s="160"/>
      <c r="V174" s="160"/>
      <c r="W174" s="160"/>
      <c r="X174" s="688" t="s">
        <v>3135</v>
      </c>
      <c r="Y174" s="696" t="s">
        <v>3142</v>
      </c>
      <c r="Z174" s="688" t="s">
        <v>3127</v>
      </c>
    </row>
    <row r="175" spans="1:26">
      <c r="A175" s="160"/>
      <c r="B175" s="160"/>
      <c r="C175" s="160" t="s">
        <v>1096</v>
      </c>
      <c r="D175" s="160"/>
      <c r="E175" s="160" t="s">
        <v>17</v>
      </c>
      <c r="F175" s="160" t="s">
        <v>16</v>
      </c>
      <c r="G175" s="160" t="s">
        <v>19</v>
      </c>
      <c r="H175" s="160" t="s">
        <v>28</v>
      </c>
      <c r="I175" s="160" t="s">
        <v>24</v>
      </c>
      <c r="J175" s="160" t="s">
        <v>434</v>
      </c>
      <c r="K175" s="160"/>
      <c r="L175" s="160"/>
      <c r="M175" s="160"/>
      <c r="N175" s="160"/>
      <c r="O175" s="160"/>
      <c r="P175" s="442" t="s">
        <v>444</v>
      </c>
      <c r="Q175" s="437" t="s">
        <v>290</v>
      </c>
      <c r="R175" s="160"/>
      <c r="S175" s="160"/>
      <c r="T175" s="160"/>
      <c r="U175" s="160"/>
      <c r="V175" s="160"/>
      <c r="W175" s="160"/>
      <c r="X175" s="688" t="s">
        <v>3135</v>
      </c>
      <c r="Y175" s="696" t="s">
        <v>3142</v>
      </c>
      <c r="Z175" s="688" t="s">
        <v>3127</v>
      </c>
    </row>
    <row r="176" spans="1:26">
      <c r="A176" s="160"/>
      <c r="B176" s="160"/>
      <c r="C176" s="160" t="s">
        <v>1095</v>
      </c>
      <c r="D176" s="160"/>
      <c r="E176" s="160" t="s">
        <v>17</v>
      </c>
      <c r="F176" s="160" t="s">
        <v>14</v>
      </c>
      <c r="G176" s="160" t="s">
        <v>19</v>
      </c>
      <c r="H176" s="160" t="s">
        <v>28</v>
      </c>
      <c r="I176" s="160" t="s">
        <v>24</v>
      </c>
      <c r="J176" s="160" t="s">
        <v>433</v>
      </c>
      <c r="K176" s="160"/>
      <c r="L176" s="160"/>
      <c r="M176" s="160"/>
      <c r="N176" s="160"/>
      <c r="O176" s="160"/>
      <c r="P176" s="442" t="s">
        <v>444</v>
      </c>
      <c r="Q176" s="437" t="s">
        <v>290</v>
      </c>
      <c r="R176" s="160"/>
      <c r="S176" s="160"/>
      <c r="T176" s="160"/>
      <c r="U176" s="160"/>
      <c r="V176" s="160"/>
      <c r="W176" s="160"/>
      <c r="X176" s="688" t="s">
        <v>3135</v>
      </c>
      <c r="Y176" s="696" t="s">
        <v>3142</v>
      </c>
      <c r="Z176" s="688" t="s">
        <v>3127</v>
      </c>
    </row>
    <row r="177" spans="1:26">
      <c r="A177" s="160"/>
      <c r="B177" s="160"/>
      <c r="C177" s="160" t="s">
        <v>1095</v>
      </c>
      <c r="D177" s="160"/>
      <c r="E177" s="160" t="s">
        <v>18</v>
      </c>
      <c r="F177" s="160" t="s">
        <v>15</v>
      </c>
      <c r="G177" s="160" t="s">
        <v>19</v>
      </c>
      <c r="H177" s="160" t="s">
        <v>28</v>
      </c>
      <c r="I177" s="160" t="s">
        <v>24</v>
      </c>
      <c r="J177" s="160" t="s">
        <v>433</v>
      </c>
      <c r="K177" s="160"/>
      <c r="L177" s="160"/>
      <c r="M177" s="160"/>
      <c r="N177" s="160"/>
      <c r="O177" s="160"/>
      <c r="P177" s="443" t="s">
        <v>286</v>
      </c>
      <c r="Q177" s="437" t="s">
        <v>290</v>
      </c>
      <c r="R177" s="160"/>
      <c r="S177" s="160"/>
      <c r="T177" s="160"/>
      <c r="U177" s="160"/>
      <c r="V177" s="160"/>
      <c r="W177" s="160"/>
      <c r="X177" s="688" t="s">
        <v>3135</v>
      </c>
      <c r="Y177" s="696" t="s">
        <v>3142</v>
      </c>
      <c r="Z177" s="688" t="s">
        <v>3127</v>
      </c>
    </row>
    <row r="178" spans="1:26">
      <c r="A178" s="160"/>
      <c r="B178" s="160"/>
      <c r="C178" s="160" t="s">
        <v>1091</v>
      </c>
      <c r="D178" s="160"/>
      <c r="E178" s="160" t="s">
        <v>18</v>
      </c>
      <c r="F178" s="160" t="s">
        <v>14</v>
      </c>
      <c r="G178" s="160" t="s">
        <v>19</v>
      </c>
      <c r="H178" s="160" t="s">
        <v>28</v>
      </c>
      <c r="I178" s="160" t="s">
        <v>24</v>
      </c>
      <c r="J178" s="160" t="s">
        <v>433</v>
      </c>
      <c r="K178" s="160"/>
      <c r="L178" s="160"/>
      <c r="M178" s="160"/>
      <c r="N178" s="160"/>
      <c r="O178" s="160"/>
      <c r="P178" s="443" t="s">
        <v>286</v>
      </c>
      <c r="Q178" s="437" t="s">
        <v>290</v>
      </c>
      <c r="R178" s="160"/>
      <c r="S178" s="160"/>
      <c r="T178" s="160"/>
      <c r="U178" s="160"/>
      <c r="V178" s="160"/>
      <c r="W178" s="160"/>
      <c r="X178" s="688" t="s">
        <v>3135</v>
      </c>
      <c r="Y178" s="696" t="s">
        <v>3142</v>
      </c>
      <c r="Z178" s="688" t="s">
        <v>3127</v>
      </c>
    </row>
    <row r="179" spans="1:26" s="444" customFormat="1">
      <c r="A179" s="160"/>
      <c r="B179" s="160"/>
      <c r="C179" s="160" t="s">
        <v>1090</v>
      </c>
      <c r="D179" s="160"/>
      <c r="E179" s="160" t="s">
        <v>17</v>
      </c>
      <c r="F179" s="160" t="s">
        <v>15</v>
      </c>
      <c r="G179" s="160" t="s">
        <v>19</v>
      </c>
      <c r="H179" s="160" t="s">
        <v>28</v>
      </c>
      <c r="I179" s="160" t="s">
        <v>24</v>
      </c>
      <c r="J179" s="160" t="s">
        <v>433</v>
      </c>
      <c r="K179" s="160"/>
      <c r="L179" s="160"/>
      <c r="M179" s="160"/>
      <c r="N179" s="160"/>
      <c r="O179" s="160"/>
      <c r="P179" s="443" t="s">
        <v>286</v>
      </c>
      <c r="Q179" s="437" t="s">
        <v>290</v>
      </c>
      <c r="R179" s="160"/>
      <c r="S179" s="160"/>
      <c r="T179" s="160"/>
      <c r="U179" s="160"/>
      <c r="V179" s="160"/>
      <c r="W179" s="160"/>
      <c r="X179" s="688" t="s">
        <v>3135</v>
      </c>
      <c r="Y179" s="696" t="s">
        <v>3142</v>
      </c>
      <c r="Z179" s="688" t="s">
        <v>3127</v>
      </c>
    </row>
    <row r="180" spans="1:26">
      <c r="A180" s="160"/>
      <c r="B180" s="160"/>
      <c r="C180" s="160" t="s">
        <v>1090</v>
      </c>
      <c r="D180" s="160"/>
      <c r="E180" s="160" t="s">
        <v>18</v>
      </c>
      <c r="F180" s="160" t="s">
        <v>14</v>
      </c>
      <c r="G180" s="160" t="s">
        <v>19</v>
      </c>
      <c r="H180" s="160" t="s">
        <v>28</v>
      </c>
      <c r="I180" s="160" t="s">
        <v>24</v>
      </c>
      <c r="J180" s="160" t="s">
        <v>434</v>
      </c>
      <c r="K180" s="160"/>
      <c r="L180" s="160"/>
      <c r="M180" s="160"/>
      <c r="N180" s="160"/>
      <c r="O180" s="160"/>
      <c r="P180" s="443" t="s">
        <v>286</v>
      </c>
      <c r="Q180" s="437" t="s">
        <v>290</v>
      </c>
      <c r="R180" s="160"/>
      <c r="S180" s="160"/>
      <c r="T180" s="160"/>
      <c r="U180" s="160"/>
      <c r="V180" s="160"/>
      <c r="W180" s="160"/>
      <c r="X180" s="688" t="s">
        <v>3135</v>
      </c>
      <c r="Y180" s="696" t="s">
        <v>3142</v>
      </c>
      <c r="Z180" s="688" t="s">
        <v>3127</v>
      </c>
    </row>
    <row r="181" spans="1:26">
      <c r="A181" s="160"/>
      <c r="B181" s="160"/>
      <c r="C181" s="160" t="s">
        <v>1088</v>
      </c>
      <c r="D181" s="160"/>
      <c r="E181" s="160" t="s">
        <v>17</v>
      </c>
      <c r="F181" s="160" t="s">
        <v>15</v>
      </c>
      <c r="G181" s="160" t="s">
        <v>19</v>
      </c>
      <c r="H181" s="160" t="s">
        <v>28</v>
      </c>
      <c r="I181" s="441" t="s">
        <v>819</v>
      </c>
      <c r="J181" s="160" t="s">
        <v>434</v>
      </c>
      <c r="K181" s="160"/>
      <c r="L181" s="160"/>
      <c r="M181" s="160"/>
      <c r="N181" s="160"/>
      <c r="O181" s="160"/>
      <c r="P181" s="443" t="s">
        <v>286</v>
      </c>
      <c r="Q181" s="437" t="s">
        <v>290</v>
      </c>
      <c r="R181" s="160"/>
      <c r="S181" s="160"/>
      <c r="T181" s="160"/>
      <c r="U181" s="160"/>
      <c r="V181" s="160"/>
      <c r="W181" s="160"/>
      <c r="X181" s="688" t="s">
        <v>3135</v>
      </c>
      <c r="Y181" s="696" t="s">
        <v>3142</v>
      </c>
      <c r="Z181" s="688" t="s">
        <v>3127</v>
      </c>
    </row>
    <row r="182" spans="1:26">
      <c r="A182" s="160"/>
      <c r="B182" s="160"/>
      <c r="C182" s="160" t="s">
        <v>1088</v>
      </c>
      <c r="D182" s="160"/>
      <c r="E182" s="160" t="s">
        <v>17</v>
      </c>
      <c r="F182" s="160" t="s">
        <v>14</v>
      </c>
      <c r="G182" s="160" t="s">
        <v>19</v>
      </c>
      <c r="H182" s="160" t="s">
        <v>28</v>
      </c>
      <c r="I182" s="160" t="s">
        <v>24</v>
      </c>
      <c r="J182" s="160" t="s">
        <v>434</v>
      </c>
      <c r="K182" s="160"/>
      <c r="L182" s="160"/>
      <c r="M182" s="160"/>
      <c r="N182" s="160"/>
      <c r="O182" s="160"/>
      <c r="P182" s="443" t="s">
        <v>286</v>
      </c>
      <c r="Q182" s="437" t="s">
        <v>290</v>
      </c>
      <c r="R182" s="160"/>
      <c r="S182" s="160"/>
      <c r="T182" s="160"/>
      <c r="U182" s="160"/>
      <c r="V182" s="160"/>
      <c r="W182" s="160"/>
      <c r="X182" s="688" t="s">
        <v>3135</v>
      </c>
      <c r="Y182" s="696" t="s">
        <v>3142</v>
      </c>
      <c r="Z182" s="688" t="s">
        <v>3127</v>
      </c>
    </row>
    <row r="183" spans="1:26">
      <c r="A183" s="160"/>
      <c r="B183" s="160"/>
      <c r="C183" s="160" t="s">
        <v>1087</v>
      </c>
      <c r="D183" s="160"/>
      <c r="E183" s="160" t="s">
        <v>17</v>
      </c>
      <c r="F183" s="160" t="s">
        <v>14</v>
      </c>
      <c r="G183" s="160" t="s">
        <v>19</v>
      </c>
      <c r="H183" s="160" t="s">
        <v>28</v>
      </c>
      <c r="I183" s="160" t="s">
        <v>445</v>
      </c>
      <c r="J183" s="160" t="s">
        <v>433</v>
      </c>
      <c r="K183" s="160"/>
      <c r="L183" s="160"/>
      <c r="M183" s="160"/>
      <c r="N183" s="160"/>
      <c r="O183" s="160"/>
      <c r="P183" s="443" t="s">
        <v>286</v>
      </c>
      <c r="Q183" s="437" t="s">
        <v>290</v>
      </c>
      <c r="R183" s="160"/>
      <c r="S183" s="160"/>
      <c r="T183" s="160"/>
      <c r="U183" s="160"/>
      <c r="V183" s="160"/>
      <c r="W183" s="160"/>
      <c r="X183" s="688" t="s">
        <v>3135</v>
      </c>
      <c r="Y183" s="696" t="s">
        <v>3142</v>
      </c>
      <c r="Z183" s="688" t="s">
        <v>3127</v>
      </c>
    </row>
    <row r="184" spans="1:26">
      <c r="A184" s="160"/>
      <c r="B184" s="160"/>
      <c r="C184" s="160" t="s">
        <v>1087</v>
      </c>
      <c r="D184" s="160"/>
      <c r="E184" s="160" t="s">
        <v>18</v>
      </c>
      <c r="F184" s="160" t="s">
        <v>15</v>
      </c>
      <c r="G184" s="160" t="s">
        <v>19</v>
      </c>
      <c r="H184" s="160" t="s">
        <v>28</v>
      </c>
      <c r="I184" s="160" t="s">
        <v>24</v>
      </c>
      <c r="J184" s="160" t="s">
        <v>434</v>
      </c>
      <c r="K184" s="160"/>
      <c r="L184" s="160"/>
      <c r="M184" s="160"/>
      <c r="N184" s="160"/>
      <c r="O184" s="160"/>
      <c r="P184" s="443" t="s">
        <v>286</v>
      </c>
      <c r="Q184" s="437" t="s">
        <v>290</v>
      </c>
      <c r="R184" s="160"/>
      <c r="S184" s="160"/>
      <c r="T184" s="160"/>
      <c r="U184" s="160"/>
      <c r="V184" s="160"/>
      <c r="W184" s="160"/>
      <c r="X184" s="688" t="s">
        <v>3135</v>
      </c>
      <c r="Y184" s="696" t="s">
        <v>3142</v>
      </c>
      <c r="Z184" s="688" t="s">
        <v>3127</v>
      </c>
    </row>
    <row r="185" spans="1:26">
      <c r="A185" s="160"/>
      <c r="B185" s="160"/>
      <c r="C185" s="160" t="s">
        <v>1086</v>
      </c>
      <c r="D185" s="160"/>
      <c r="E185" s="160" t="s">
        <v>17</v>
      </c>
      <c r="F185" s="160" t="s">
        <v>15</v>
      </c>
      <c r="G185" s="160" t="s">
        <v>19</v>
      </c>
      <c r="H185" s="160" t="s">
        <v>28</v>
      </c>
      <c r="I185" s="160" t="s">
        <v>447</v>
      </c>
      <c r="J185" s="160" t="s">
        <v>433</v>
      </c>
      <c r="K185" s="160"/>
      <c r="L185" s="160"/>
      <c r="M185" s="160"/>
      <c r="N185" s="160"/>
      <c r="O185" s="160"/>
      <c r="P185" s="443" t="s">
        <v>286</v>
      </c>
      <c r="Q185" s="437" t="s">
        <v>290</v>
      </c>
      <c r="R185" s="160" t="s">
        <v>1260</v>
      </c>
      <c r="S185" s="160"/>
      <c r="T185" s="160"/>
      <c r="U185" s="160"/>
      <c r="V185" s="160"/>
      <c r="W185" s="160"/>
      <c r="X185" s="688" t="s">
        <v>3135</v>
      </c>
      <c r="Y185" s="696" t="s">
        <v>3142</v>
      </c>
      <c r="Z185" s="688" t="s">
        <v>3127</v>
      </c>
    </row>
    <row r="186" spans="1:26">
      <c r="A186" s="160"/>
      <c r="B186" s="160"/>
      <c r="C186" s="160" t="s">
        <v>1086</v>
      </c>
      <c r="D186" s="160"/>
      <c r="E186" s="160" t="s">
        <v>17</v>
      </c>
      <c r="F186" s="160" t="s">
        <v>14</v>
      </c>
      <c r="G186" s="160" t="s">
        <v>19</v>
      </c>
      <c r="H186" s="160" t="s">
        <v>28</v>
      </c>
      <c r="I186" s="160" t="s">
        <v>24</v>
      </c>
      <c r="J186" s="160" t="s">
        <v>434</v>
      </c>
      <c r="K186" s="160"/>
      <c r="L186" s="160"/>
      <c r="M186" s="160"/>
      <c r="N186" s="160"/>
      <c r="O186" s="160"/>
      <c r="P186" s="443" t="s">
        <v>286</v>
      </c>
      <c r="Q186" s="437" t="s">
        <v>290</v>
      </c>
      <c r="R186" s="160"/>
      <c r="S186" s="160"/>
      <c r="T186" s="160"/>
      <c r="U186" s="160"/>
      <c r="V186" s="160"/>
      <c r="W186" s="160"/>
      <c r="X186" s="688" t="s">
        <v>3135</v>
      </c>
      <c r="Y186" s="696" t="s">
        <v>3142</v>
      </c>
      <c r="Z186" s="688" t="s">
        <v>3127</v>
      </c>
    </row>
    <row r="187" spans="1:26">
      <c r="A187" s="160"/>
      <c r="B187" s="160"/>
      <c r="C187" s="160" t="s">
        <v>1085</v>
      </c>
      <c r="D187" s="160"/>
      <c r="E187" s="160" t="s">
        <v>18</v>
      </c>
      <c r="F187" s="160" t="s">
        <v>15</v>
      </c>
      <c r="G187" s="160" t="s">
        <v>19</v>
      </c>
      <c r="H187" s="160" t="s">
        <v>28</v>
      </c>
      <c r="I187" s="160" t="s">
        <v>24</v>
      </c>
      <c r="J187" s="160"/>
      <c r="K187" s="160"/>
      <c r="L187" s="160"/>
      <c r="M187" s="160"/>
      <c r="N187" s="160"/>
      <c r="O187" s="160" t="s">
        <v>28</v>
      </c>
      <c r="P187" s="443" t="s">
        <v>286</v>
      </c>
      <c r="Q187" s="437" t="s">
        <v>290</v>
      </c>
      <c r="R187" s="160"/>
      <c r="S187" s="160"/>
      <c r="T187" s="160"/>
      <c r="U187" s="160"/>
      <c r="V187" s="160"/>
      <c r="W187" s="160"/>
      <c r="X187" s="688" t="s">
        <v>3135</v>
      </c>
      <c r="Y187" s="696" t="s">
        <v>3142</v>
      </c>
      <c r="Z187" s="688" t="s">
        <v>3127</v>
      </c>
    </row>
    <row r="188" spans="1:26">
      <c r="A188" s="160"/>
      <c r="B188" s="160"/>
      <c r="C188" s="160" t="s">
        <v>1084</v>
      </c>
      <c r="D188" s="160"/>
      <c r="E188" s="160" t="s">
        <v>17</v>
      </c>
      <c r="F188" s="160" t="s">
        <v>14</v>
      </c>
      <c r="G188" s="160" t="s">
        <v>19</v>
      </c>
      <c r="H188" s="160" t="s">
        <v>28</v>
      </c>
      <c r="I188" s="160" t="s">
        <v>24</v>
      </c>
      <c r="J188" s="160" t="s">
        <v>433</v>
      </c>
      <c r="K188" s="160"/>
      <c r="L188" s="160"/>
      <c r="M188" s="160"/>
      <c r="N188" s="160"/>
      <c r="O188" s="160"/>
      <c r="P188" s="443" t="s">
        <v>286</v>
      </c>
      <c r="Q188" s="437" t="s">
        <v>290</v>
      </c>
      <c r="R188" s="160"/>
      <c r="S188" s="160"/>
      <c r="T188" s="160"/>
      <c r="U188" s="160"/>
      <c r="V188" s="160"/>
      <c r="W188" s="160"/>
      <c r="X188" s="688" t="s">
        <v>3135</v>
      </c>
      <c r="Y188" s="696" t="s">
        <v>3142</v>
      </c>
      <c r="Z188" s="688" t="s">
        <v>3127</v>
      </c>
    </row>
    <row r="189" spans="1:26">
      <c r="A189" s="160"/>
      <c r="B189" s="160"/>
      <c r="C189" s="160" t="s">
        <v>1084</v>
      </c>
      <c r="D189" s="160"/>
      <c r="E189" s="160" t="s">
        <v>17</v>
      </c>
      <c r="F189" s="160" t="s">
        <v>15</v>
      </c>
      <c r="G189" s="160" t="s">
        <v>19</v>
      </c>
      <c r="H189" s="160" t="s">
        <v>28</v>
      </c>
      <c r="I189" s="160" t="s">
        <v>24</v>
      </c>
      <c r="J189" s="160" t="s">
        <v>434</v>
      </c>
      <c r="K189" s="160"/>
      <c r="L189" s="160"/>
      <c r="M189" s="160"/>
      <c r="N189" s="160"/>
      <c r="O189" s="160"/>
      <c r="P189" s="443" t="s">
        <v>286</v>
      </c>
      <c r="Q189" s="437" t="s">
        <v>290</v>
      </c>
      <c r="R189" s="160"/>
      <c r="S189" s="160"/>
      <c r="T189" s="160"/>
      <c r="U189" s="160"/>
      <c r="V189" s="160"/>
      <c r="W189" s="160"/>
      <c r="X189" s="688" t="s">
        <v>3135</v>
      </c>
      <c r="Y189" s="696" t="s">
        <v>3142</v>
      </c>
      <c r="Z189" s="688" t="s">
        <v>3127</v>
      </c>
    </row>
    <row r="190" spans="1:26">
      <c r="A190" s="160"/>
      <c r="B190" s="160"/>
      <c r="C190" s="160" t="s">
        <v>1083</v>
      </c>
      <c r="D190" s="160"/>
      <c r="E190" s="160" t="s">
        <v>18</v>
      </c>
      <c r="F190" s="160" t="s">
        <v>14</v>
      </c>
      <c r="G190" s="160" t="s">
        <v>19</v>
      </c>
      <c r="H190" s="160" t="s">
        <v>28</v>
      </c>
      <c r="I190" s="160" t="s">
        <v>24</v>
      </c>
      <c r="J190" s="160"/>
      <c r="K190" s="160"/>
      <c r="L190" s="160"/>
      <c r="M190" s="160"/>
      <c r="N190" s="160"/>
      <c r="O190" s="160" t="s">
        <v>28</v>
      </c>
      <c r="P190" s="443" t="s">
        <v>286</v>
      </c>
      <c r="Q190" s="437" t="s">
        <v>290</v>
      </c>
      <c r="R190" s="160"/>
      <c r="S190" s="160"/>
      <c r="T190" s="160"/>
      <c r="U190" s="160"/>
      <c r="V190" s="160"/>
      <c r="W190" s="160"/>
      <c r="X190" s="688" t="s">
        <v>3135</v>
      </c>
      <c r="Y190" s="696" t="s">
        <v>3142</v>
      </c>
      <c r="Z190" s="688" t="s">
        <v>3127</v>
      </c>
    </row>
    <row r="191" spans="1:26">
      <c r="A191" s="160"/>
      <c r="B191" s="160"/>
      <c r="C191" s="160" t="s">
        <v>1082</v>
      </c>
      <c r="D191" s="160"/>
      <c r="E191" s="160" t="s">
        <v>18</v>
      </c>
      <c r="F191" s="160" t="s">
        <v>15</v>
      </c>
      <c r="G191" s="160" t="s">
        <v>19</v>
      </c>
      <c r="H191" s="160" t="s">
        <v>28</v>
      </c>
      <c r="I191" s="160" t="s">
        <v>24</v>
      </c>
      <c r="J191" s="160" t="s">
        <v>434</v>
      </c>
      <c r="K191" s="160"/>
      <c r="L191" s="160"/>
      <c r="M191" s="160"/>
      <c r="N191" s="160"/>
      <c r="O191" s="160"/>
      <c r="P191" s="443" t="s">
        <v>286</v>
      </c>
      <c r="Q191" s="437" t="s">
        <v>290</v>
      </c>
      <c r="R191" s="160"/>
      <c r="S191" s="160"/>
      <c r="T191" s="160"/>
      <c r="U191" s="160"/>
      <c r="V191" s="160"/>
      <c r="W191" s="160"/>
      <c r="X191" s="688" t="s">
        <v>3135</v>
      </c>
      <c r="Y191" s="696" t="s">
        <v>3142</v>
      </c>
      <c r="Z191" s="688" t="s">
        <v>3127</v>
      </c>
    </row>
    <row r="192" spans="1:26">
      <c r="A192" s="160"/>
      <c r="B192" s="160"/>
      <c r="C192" s="160" t="s">
        <v>1082</v>
      </c>
      <c r="D192" s="160"/>
      <c r="E192" s="160" t="s">
        <v>18</v>
      </c>
      <c r="F192" s="160" t="s">
        <v>14</v>
      </c>
      <c r="G192" s="160" t="s">
        <v>19</v>
      </c>
      <c r="H192" s="160" t="s">
        <v>28</v>
      </c>
      <c r="I192" s="160" t="s">
        <v>24</v>
      </c>
      <c r="J192" s="160" t="s">
        <v>433</v>
      </c>
      <c r="K192" s="160"/>
      <c r="L192" s="160"/>
      <c r="M192" s="160"/>
      <c r="N192" s="160"/>
      <c r="O192" s="160"/>
      <c r="P192" s="443" t="s">
        <v>286</v>
      </c>
      <c r="Q192" s="437" t="s">
        <v>290</v>
      </c>
      <c r="R192" s="160"/>
      <c r="S192" s="160"/>
      <c r="T192" s="160"/>
      <c r="U192" s="160"/>
      <c r="V192" s="160"/>
      <c r="W192" s="160"/>
      <c r="X192" s="688" t="s">
        <v>3135</v>
      </c>
      <c r="Y192" s="696" t="s">
        <v>3142</v>
      </c>
      <c r="Z192" s="688" t="s">
        <v>3127</v>
      </c>
    </row>
    <row r="193" spans="1:26">
      <c r="A193" s="160"/>
      <c r="B193" s="160"/>
      <c r="C193" s="160" t="s">
        <v>1081</v>
      </c>
      <c r="D193" s="160"/>
      <c r="E193" s="160" t="s">
        <v>18</v>
      </c>
      <c r="F193" s="160" t="s">
        <v>15</v>
      </c>
      <c r="G193" s="160" t="s">
        <v>19</v>
      </c>
      <c r="H193" s="160" t="s">
        <v>28</v>
      </c>
      <c r="I193" s="160" t="s">
        <v>24</v>
      </c>
      <c r="J193" s="160" t="s">
        <v>433</v>
      </c>
      <c r="K193" s="160"/>
      <c r="L193" s="160"/>
      <c r="M193" s="160"/>
      <c r="N193" s="160"/>
      <c r="O193" s="160"/>
      <c r="P193" s="443" t="s">
        <v>286</v>
      </c>
      <c r="Q193" s="437" t="s">
        <v>290</v>
      </c>
      <c r="R193" s="160"/>
      <c r="S193" s="160"/>
      <c r="T193" s="160"/>
      <c r="U193" s="160"/>
      <c r="V193" s="160"/>
      <c r="W193" s="160"/>
      <c r="X193" s="688" t="s">
        <v>3135</v>
      </c>
      <c r="Y193" s="696" t="s">
        <v>3142</v>
      </c>
      <c r="Z193" s="688" t="s">
        <v>3127</v>
      </c>
    </row>
    <row r="194" spans="1:26">
      <c r="A194" s="160"/>
      <c r="B194" s="160"/>
      <c r="C194" s="160" t="s">
        <v>1079</v>
      </c>
      <c r="D194" s="160"/>
      <c r="E194" s="160" t="s">
        <v>18</v>
      </c>
      <c r="F194" s="160" t="s">
        <v>14</v>
      </c>
      <c r="G194" s="160" t="s">
        <v>19</v>
      </c>
      <c r="H194" s="160" t="s">
        <v>28</v>
      </c>
      <c r="I194" s="160" t="s">
        <v>24</v>
      </c>
      <c r="J194" s="160" t="s">
        <v>434</v>
      </c>
      <c r="K194" s="160"/>
      <c r="L194" s="160"/>
      <c r="M194" s="160"/>
      <c r="N194" s="160"/>
      <c r="O194" s="160"/>
      <c r="P194" s="443" t="s">
        <v>286</v>
      </c>
      <c r="Q194" s="437" t="s">
        <v>290</v>
      </c>
      <c r="R194" s="160"/>
      <c r="S194" s="160"/>
      <c r="T194" s="160"/>
      <c r="U194" s="160"/>
      <c r="V194" s="160"/>
      <c r="W194" s="160"/>
      <c r="X194" s="688" t="s">
        <v>3135</v>
      </c>
      <c r="Y194" s="696" t="s">
        <v>3142</v>
      </c>
      <c r="Z194" s="688" t="s">
        <v>3127</v>
      </c>
    </row>
    <row r="195" spans="1:26">
      <c r="A195" s="160"/>
      <c r="B195" s="160"/>
      <c r="C195" s="160" t="s">
        <v>1078</v>
      </c>
      <c r="D195" s="160"/>
      <c r="E195" s="160" t="s">
        <v>18</v>
      </c>
      <c r="F195" s="160" t="s">
        <v>14</v>
      </c>
      <c r="G195" s="160" t="s">
        <v>19</v>
      </c>
      <c r="H195" s="160" t="s">
        <v>28</v>
      </c>
      <c r="I195" s="160" t="s">
        <v>24</v>
      </c>
      <c r="J195" s="160" t="s">
        <v>432</v>
      </c>
      <c r="K195" s="160"/>
      <c r="L195" s="160"/>
      <c r="M195" s="160"/>
      <c r="N195" s="160" t="s">
        <v>499</v>
      </c>
      <c r="O195" s="160"/>
      <c r="P195" s="443" t="s">
        <v>286</v>
      </c>
      <c r="Q195" s="437" t="s">
        <v>290</v>
      </c>
      <c r="R195" s="160"/>
      <c r="S195" s="160"/>
      <c r="T195" s="160"/>
      <c r="U195" s="160"/>
      <c r="V195" s="160"/>
      <c r="W195" s="160"/>
      <c r="X195" s="688" t="s">
        <v>3135</v>
      </c>
      <c r="Y195" s="696" t="s">
        <v>3142</v>
      </c>
      <c r="Z195" s="688" t="s">
        <v>3127</v>
      </c>
    </row>
    <row r="196" spans="1:26">
      <c r="A196" s="160"/>
      <c r="B196" s="160"/>
      <c r="C196" s="160" t="s">
        <v>1078</v>
      </c>
      <c r="D196" s="160"/>
      <c r="E196" s="160" t="s">
        <v>17</v>
      </c>
      <c r="F196" s="160" t="s">
        <v>15</v>
      </c>
      <c r="G196" s="160" t="s">
        <v>19</v>
      </c>
      <c r="H196" s="160" t="s">
        <v>28</v>
      </c>
      <c r="I196" s="160" t="s">
        <v>447</v>
      </c>
      <c r="J196" s="160"/>
      <c r="K196" s="160"/>
      <c r="L196" s="160"/>
      <c r="M196" s="160"/>
      <c r="N196" s="160"/>
      <c r="O196" s="160" t="s">
        <v>28</v>
      </c>
      <c r="P196" s="443" t="s">
        <v>286</v>
      </c>
      <c r="Q196" s="437" t="s">
        <v>290</v>
      </c>
      <c r="R196" s="160"/>
      <c r="S196" s="160"/>
      <c r="T196" s="160"/>
      <c r="U196" s="160"/>
      <c r="V196" s="160"/>
      <c r="W196" s="160"/>
      <c r="X196" s="688" t="s">
        <v>3135</v>
      </c>
      <c r="Y196" s="696" t="s">
        <v>3142</v>
      </c>
      <c r="Z196" s="688" t="s">
        <v>3127</v>
      </c>
    </row>
    <row r="197" spans="1:26">
      <c r="A197" s="160"/>
      <c r="B197" s="160"/>
      <c r="C197" s="160" t="s">
        <v>1077</v>
      </c>
      <c r="D197" s="160"/>
      <c r="E197" s="160" t="s">
        <v>18</v>
      </c>
      <c r="F197" s="160" t="s">
        <v>14</v>
      </c>
      <c r="G197" s="160" t="s">
        <v>19</v>
      </c>
      <c r="H197" s="160" t="s">
        <v>28</v>
      </c>
      <c r="I197" s="160" t="s">
        <v>24</v>
      </c>
      <c r="J197" s="160"/>
      <c r="K197" s="160"/>
      <c r="L197" s="160"/>
      <c r="M197" s="160"/>
      <c r="N197" s="160"/>
      <c r="O197" s="160" t="s">
        <v>28</v>
      </c>
      <c r="P197" s="443" t="s">
        <v>286</v>
      </c>
      <c r="Q197" s="437" t="s">
        <v>290</v>
      </c>
      <c r="R197" s="160"/>
      <c r="S197" s="160"/>
      <c r="T197" s="160"/>
      <c r="U197" s="160"/>
      <c r="V197" s="160"/>
      <c r="W197" s="160"/>
      <c r="X197" s="688" t="s">
        <v>3135</v>
      </c>
      <c r="Y197" s="696" t="s">
        <v>3142</v>
      </c>
      <c r="Z197" s="688" t="s">
        <v>3127</v>
      </c>
    </row>
    <row r="198" spans="1:26">
      <c r="A198" s="160"/>
      <c r="B198" s="160"/>
      <c r="C198" s="160" t="s">
        <v>1077</v>
      </c>
      <c r="D198" s="160"/>
      <c r="E198" s="160" t="s">
        <v>18</v>
      </c>
      <c r="F198" s="160" t="s">
        <v>15</v>
      </c>
      <c r="G198" s="160" t="s">
        <v>19</v>
      </c>
      <c r="H198" s="160" t="s">
        <v>28</v>
      </c>
      <c r="I198" s="160" t="s">
        <v>445</v>
      </c>
      <c r="J198" s="160" t="s">
        <v>434</v>
      </c>
      <c r="K198" s="160"/>
      <c r="L198" s="160"/>
      <c r="M198" s="160"/>
      <c r="N198" s="160"/>
      <c r="O198" s="160"/>
      <c r="P198" s="443" t="s">
        <v>286</v>
      </c>
      <c r="Q198" s="437" t="s">
        <v>290</v>
      </c>
      <c r="R198" s="160"/>
      <c r="S198" s="160"/>
      <c r="T198" s="160"/>
      <c r="U198" s="160"/>
      <c r="V198" s="160"/>
      <c r="W198" s="160"/>
      <c r="X198" s="688" t="s">
        <v>3135</v>
      </c>
      <c r="Y198" s="696" t="s">
        <v>3142</v>
      </c>
      <c r="Z198" s="688" t="s">
        <v>3127</v>
      </c>
    </row>
    <row r="199" spans="1:26">
      <c r="A199" s="160"/>
      <c r="B199" s="160"/>
      <c r="C199" s="160" t="s">
        <v>1076</v>
      </c>
      <c r="D199" s="160"/>
      <c r="E199" s="160" t="s">
        <v>18</v>
      </c>
      <c r="F199" s="160" t="s">
        <v>15</v>
      </c>
      <c r="G199" s="160" t="s">
        <v>19</v>
      </c>
      <c r="H199" s="160" t="s">
        <v>28</v>
      </c>
      <c r="I199" s="160" t="s">
        <v>24</v>
      </c>
      <c r="J199" s="160" t="s">
        <v>434</v>
      </c>
      <c r="K199" s="160"/>
      <c r="L199" s="160"/>
      <c r="M199" s="160"/>
      <c r="N199" s="160"/>
      <c r="O199" s="160"/>
      <c r="P199" s="443" t="s">
        <v>286</v>
      </c>
      <c r="Q199" s="437" t="s">
        <v>290</v>
      </c>
      <c r="R199" s="160"/>
      <c r="S199" s="160"/>
      <c r="T199" s="160"/>
      <c r="U199" s="160"/>
      <c r="V199" s="160"/>
      <c r="W199" s="160"/>
      <c r="X199" s="688" t="s">
        <v>3135</v>
      </c>
      <c r="Y199" s="696" t="s">
        <v>3142</v>
      </c>
      <c r="Z199" s="688" t="s">
        <v>3127</v>
      </c>
    </row>
    <row r="200" spans="1:26">
      <c r="A200" s="160"/>
      <c r="B200" s="160"/>
      <c r="C200" s="160" t="s">
        <v>1076</v>
      </c>
      <c r="D200" s="160"/>
      <c r="E200" s="160" t="s">
        <v>18</v>
      </c>
      <c r="F200" s="160" t="s">
        <v>14</v>
      </c>
      <c r="G200" s="160" t="s">
        <v>19</v>
      </c>
      <c r="H200" s="160" t="s">
        <v>28</v>
      </c>
      <c r="I200" s="160" t="s">
        <v>24</v>
      </c>
      <c r="J200" s="160"/>
      <c r="K200" s="160"/>
      <c r="L200" s="160"/>
      <c r="M200" s="160"/>
      <c r="N200" s="160"/>
      <c r="O200" s="160" t="s">
        <v>28</v>
      </c>
      <c r="P200" s="443" t="s">
        <v>286</v>
      </c>
      <c r="Q200" s="437" t="s">
        <v>290</v>
      </c>
      <c r="R200" s="160"/>
      <c r="S200" s="160"/>
      <c r="T200" s="160"/>
      <c r="U200" s="160"/>
      <c r="V200" s="160"/>
      <c r="W200" s="160"/>
      <c r="X200" s="688" t="s">
        <v>3135</v>
      </c>
      <c r="Y200" s="696" t="s">
        <v>3142</v>
      </c>
      <c r="Z200" s="688" t="s">
        <v>3127</v>
      </c>
    </row>
    <row r="201" spans="1:26">
      <c r="A201" s="160"/>
      <c r="B201" s="160"/>
      <c r="C201" s="160" t="s">
        <v>1076</v>
      </c>
      <c r="D201" s="160"/>
      <c r="E201" s="160" t="s">
        <v>17</v>
      </c>
      <c r="F201" s="160" t="s">
        <v>14</v>
      </c>
      <c r="G201" s="160" t="s">
        <v>19</v>
      </c>
      <c r="H201" s="160" t="s">
        <v>28</v>
      </c>
      <c r="I201" s="160" t="s">
        <v>841</v>
      </c>
      <c r="J201" s="160" t="s">
        <v>434</v>
      </c>
      <c r="K201" s="160"/>
      <c r="L201" s="160"/>
      <c r="M201" s="160"/>
      <c r="N201" s="160"/>
      <c r="O201" s="160"/>
      <c r="P201" s="443" t="s">
        <v>286</v>
      </c>
      <c r="Q201" s="437" t="s">
        <v>290</v>
      </c>
      <c r="R201" s="160"/>
      <c r="S201" s="160"/>
      <c r="T201" s="160"/>
      <c r="U201" s="160"/>
      <c r="V201" s="160"/>
      <c r="W201" s="160"/>
      <c r="X201" s="688" t="s">
        <v>3135</v>
      </c>
      <c r="Y201" s="696" t="s">
        <v>3142</v>
      </c>
      <c r="Z201" s="688" t="s">
        <v>3127</v>
      </c>
    </row>
    <row r="202" spans="1:26">
      <c r="A202" s="160"/>
      <c r="B202" s="160"/>
      <c r="C202" s="160" t="s">
        <v>1076</v>
      </c>
      <c r="D202" s="160"/>
      <c r="E202" s="160" t="s">
        <v>17</v>
      </c>
      <c r="F202" s="160" t="s">
        <v>15</v>
      </c>
      <c r="G202" s="160" t="s">
        <v>19</v>
      </c>
      <c r="H202" s="160" t="s">
        <v>28</v>
      </c>
      <c r="I202" s="160" t="s">
        <v>819</v>
      </c>
      <c r="J202" s="160" t="s">
        <v>434</v>
      </c>
      <c r="K202" s="160"/>
      <c r="L202" s="160"/>
      <c r="M202" s="160"/>
      <c r="N202" s="160"/>
      <c r="O202" s="160"/>
      <c r="P202" s="443" t="s">
        <v>286</v>
      </c>
      <c r="Q202" s="437" t="s">
        <v>290</v>
      </c>
      <c r="R202" s="160"/>
      <c r="S202" s="160"/>
      <c r="T202" s="160"/>
      <c r="U202" s="160"/>
      <c r="V202" s="160"/>
      <c r="W202" s="160"/>
      <c r="X202" s="688" t="s">
        <v>3135</v>
      </c>
      <c r="Y202" s="696" t="s">
        <v>3142</v>
      </c>
      <c r="Z202" s="688" t="s">
        <v>3127</v>
      </c>
    </row>
    <row r="203" spans="1:26">
      <c r="A203" s="160"/>
      <c r="B203" s="160"/>
      <c r="C203" s="160" t="s">
        <v>1075</v>
      </c>
      <c r="D203" s="160"/>
      <c r="E203" s="160" t="s">
        <v>18</v>
      </c>
      <c r="F203" s="160" t="s">
        <v>14</v>
      </c>
      <c r="G203" s="160" t="s">
        <v>19</v>
      </c>
      <c r="H203" s="160" t="s">
        <v>28</v>
      </c>
      <c r="I203" s="160" t="s">
        <v>24</v>
      </c>
      <c r="J203" s="160"/>
      <c r="K203" s="160"/>
      <c r="L203" s="160"/>
      <c r="M203" s="160"/>
      <c r="N203" s="160"/>
      <c r="O203" s="160" t="s">
        <v>28</v>
      </c>
      <c r="P203" s="443" t="s">
        <v>286</v>
      </c>
      <c r="Q203" s="437" t="s">
        <v>290</v>
      </c>
      <c r="R203" s="160"/>
      <c r="S203" s="160"/>
      <c r="T203" s="160"/>
      <c r="U203" s="160"/>
      <c r="V203" s="160"/>
      <c r="W203" s="160"/>
      <c r="X203" s="688" t="s">
        <v>3135</v>
      </c>
      <c r="Y203" s="696" t="s">
        <v>3142</v>
      </c>
      <c r="Z203" s="688" t="s">
        <v>3127</v>
      </c>
    </row>
    <row r="204" spans="1:26">
      <c r="A204" s="160"/>
      <c r="B204" s="160"/>
      <c r="C204" s="160" t="s">
        <v>1075</v>
      </c>
      <c r="D204" s="160"/>
      <c r="E204" s="160" t="s">
        <v>18</v>
      </c>
      <c r="F204" s="160" t="s">
        <v>15</v>
      </c>
      <c r="G204" s="160" t="s">
        <v>19</v>
      </c>
      <c r="H204" s="160" t="s">
        <v>28</v>
      </c>
      <c r="I204" s="160" t="s">
        <v>24</v>
      </c>
      <c r="J204" s="160"/>
      <c r="K204" s="160"/>
      <c r="L204" s="160"/>
      <c r="M204" s="160"/>
      <c r="N204" s="160"/>
      <c r="O204" s="160" t="s">
        <v>28</v>
      </c>
      <c r="P204" s="443" t="s">
        <v>286</v>
      </c>
      <c r="Q204" s="437" t="s">
        <v>290</v>
      </c>
      <c r="R204" s="160"/>
      <c r="S204" s="160"/>
      <c r="T204" s="160"/>
      <c r="U204" s="160"/>
      <c r="V204" s="160"/>
      <c r="W204" s="160"/>
      <c r="X204" s="688" t="s">
        <v>3135</v>
      </c>
      <c r="Y204" s="696" t="s">
        <v>3142</v>
      </c>
      <c r="Z204" s="688" t="s">
        <v>3127</v>
      </c>
    </row>
    <row r="205" spans="1:26">
      <c r="A205" s="160"/>
      <c r="B205" s="160"/>
      <c r="C205" s="160" t="s">
        <v>1074</v>
      </c>
      <c r="D205" s="160"/>
      <c r="E205" s="160" t="s">
        <v>18</v>
      </c>
      <c r="F205" s="160" t="s">
        <v>14</v>
      </c>
      <c r="G205" s="160" t="s">
        <v>19</v>
      </c>
      <c r="H205" s="160" t="s">
        <v>28</v>
      </c>
      <c r="I205" s="160" t="s">
        <v>24</v>
      </c>
      <c r="J205" s="160" t="s">
        <v>433</v>
      </c>
      <c r="K205" s="160"/>
      <c r="L205" s="160"/>
      <c r="M205" s="160"/>
      <c r="N205" s="160"/>
      <c r="O205" s="160"/>
      <c r="P205" s="443" t="s">
        <v>286</v>
      </c>
      <c r="Q205" s="437" t="s">
        <v>290</v>
      </c>
      <c r="R205" s="160"/>
      <c r="S205" s="160"/>
      <c r="T205" s="160"/>
      <c r="U205" s="160"/>
      <c r="V205" s="160"/>
      <c r="W205" s="160"/>
      <c r="X205" s="688" t="s">
        <v>3135</v>
      </c>
      <c r="Y205" s="696" t="s">
        <v>3142</v>
      </c>
      <c r="Z205" s="688" t="s">
        <v>3127</v>
      </c>
    </row>
    <row r="206" spans="1:26">
      <c r="A206" s="160"/>
      <c r="B206" s="160"/>
      <c r="C206" s="160" t="s">
        <v>1074</v>
      </c>
      <c r="D206" s="160"/>
      <c r="E206" s="160" t="s">
        <v>18</v>
      </c>
      <c r="F206" s="160" t="s">
        <v>15</v>
      </c>
      <c r="G206" s="160" t="s">
        <v>19</v>
      </c>
      <c r="H206" s="160" t="s">
        <v>28</v>
      </c>
      <c r="I206" s="160" t="s">
        <v>24</v>
      </c>
      <c r="J206" s="160" t="s">
        <v>434</v>
      </c>
      <c r="K206" s="160"/>
      <c r="L206" s="160"/>
      <c r="M206" s="160"/>
      <c r="N206" s="160"/>
      <c r="O206" s="160"/>
      <c r="P206" s="443" t="s">
        <v>286</v>
      </c>
      <c r="Q206" s="437" t="s">
        <v>290</v>
      </c>
      <c r="R206" s="160"/>
      <c r="S206" s="160"/>
      <c r="T206" s="160"/>
      <c r="U206" s="160"/>
      <c r="V206" s="160"/>
      <c r="W206" s="160"/>
      <c r="X206" s="688" t="s">
        <v>3135</v>
      </c>
      <c r="Y206" s="696" t="s">
        <v>3142</v>
      </c>
      <c r="Z206" s="688" t="s">
        <v>3127</v>
      </c>
    </row>
    <row r="207" spans="1:26">
      <c r="A207" s="160"/>
      <c r="B207" s="160"/>
      <c r="C207" s="160" t="s">
        <v>1073</v>
      </c>
      <c r="D207" s="160"/>
      <c r="E207" s="160" t="s">
        <v>18</v>
      </c>
      <c r="F207" s="160" t="s">
        <v>15</v>
      </c>
      <c r="G207" s="160" t="s">
        <v>19</v>
      </c>
      <c r="H207" s="160" t="s">
        <v>28</v>
      </c>
      <c r="I207" s="160" t="s">
        <v>24</v>
      </c>
      <c r="J207" s="160"/>
      <c r="K207" s="160"/>
      <c r="L207" s="160"/>
      <c r="M207" s="160"/>
      <c r="N207" s="160"/>
      <c r="O207" s="160" t="s">
        <v>28</v>
      </c>
      <c r="P207" s="443" t="s">
        <v>286</v>
      </c>
      <c r="Q207" s="437" t="s">
        <v>290</v>
      </c>
      <c r="R207" s="160"/>
      <c r="S207" s="160"/>
      <c r="T207" s="160"/>
      <c r="U207" s="160"/>
      <c r="V207" s="160"/>
      <c r="W207" s="160"/>
      <c r="X207" s="688" t="s">
        <v>3135</v>
      </c>
      <c r="Y207" s="696" t="s">
        <v>3142</v>
      </c>
      <c r="Z207" s="688" t="s">
        <v>3127</v>
      </c>
    </row>
    <row r="208" spans="1:26">
      <c r="A208" s="160"/>
      <c r="B208" s="160"/>
      <c r="C208" s="160" t="s">
        <v>1073</v>
      </c>
      <c r="D208" s="160"/>
      <c r="E208" s="160" t="s">
        <v>18</v>
      </c>
      <c r="F208" s="160" t="s">
        <v>14</v>
      </c>
      <c r="G208" s="160" t="s">
        <v>19</v>
      </c>
      <c r="H208" s="160" t="s">
        <v>28</v>
      </c>
      <c r="I208" s="160" t="s">
        <v>445</v>
      </c>
      <c r="J208" s="160"/>
      <c r="K208" s="160"/>
      <c r="L208" s="160"/>
      <c r="M208" s="160"/>
      <c r="N208" s="160"/>
      <c r="O208" s="160" t="s">
        <v>28</v>
      </c>
      <c r="P208" s="443" t="s">
        <v>286</v>
      </c>
      <c r="Q208" s="437" t="s">
        <v>290</v>
      </c>
      <c r="R208" s="160"/>
      <c r="S208" s="160"/>
      <c r="T208" s="160"/>
      <c r="U208" s="160"/>
      <c r="V208" s="160"/>
      <c r="W208" s="160"/>
      <c r="X208" s="688" t="s">
        <v>3135</v>
      </c>
      <c r="Y208" s="696" t="s">
        <v>3142</v>
      </c>
      <c r="Z208" s="688" t="s">
        <v>3127</v>
      </c>
    </row>
    <row r="209" spans="1:26">
      <c r="A209" s="160"/>
      <c r="B209" s="160"/>
      <c r="C209" s="160" t="s">
        <v>1073</v>
      </c>
      <c r="D209" s="160"/>
      <c r="E209" s="160" t="s">
        <v>17</v>
      </c>
      <c r="F209" s="160" t="s">
        <v>14</v>
      </c>
      <c r="G209" s="160" t="s">
        <v>19</v>
      </c>
      <c r="H209" s="160" t="s">
        <v>28</v>
      </c>
      <c r="I209" s="160" t="s">
        <v>24</v>
      </c>
      <c r="J209" s="160" t="s">
        <v>433</v>
      </c>
      <c r="K209" s="160"/>
      <c r="L209" s="160"/>
      <c r="M209" s="160"/>
      <c r="N209" s="160" t="s">
        <v>36</v>
      </c>
      <c r="O209" s="160"/>
      <c r="P209" s="443" t="s">
        <v>286</v>
      </c>
      <c r="Q209" s="437" t="s">
        <v>290</v>
      </c>
      <c r="R209" s="160" t="s">
        <v>1262</v>
      </c>
      <c r="S209" s="160"/>
      <c r="T209" s="160"/>
      <c r="U209" s="160"/>
      <c r="V209" s="160"/>
      <c r="W209" s="160"/>
      <c r="X209" s="688" t="s">
        <v>3135</v>
      </c>
      <c r="Y209" s="696" t="s">
        <v>3142</v>
      </c>
      <c r="Z209" s="688" t="s">
        <v>3127</v>
      </c>
    </row>
    <row r="210" spans="1:26">
      <c r="A210" s="160"/>
      <c r="B210" s="160"/>
      <c r="C210" s="160" t="s">
        <v>1073</v>
      </c>
      <c r="D210" s="160"/>
      <c r="E210" s="160" t="s">
        <v>17</v>
      </c>
      <c r="F210" s="160" t="s">
        <v>15</v>
      </c>
      <c r="G210" s="160" t="s">
        <v>19</v>
      </c>
      <c r="H210" s="160" t="s">
        <v>28</v>
      </c>
      <c r="I210" s="160" t="s">
        <v>447</v>
      </c>
      <c r="J210" s="160"/>
      <c r="K210" s="160"/>
      <c r="L210" s="160"/>
      <c r="M210" s="160"/>
      <c r="N210" s="160"/>
      <c r="O210" s="160" t="s">
        <v>28</v>
      </c>
      <c r="P210" s="443" t="s">
        <v>286</v>
      </c>
      <c r="Q210" s="437" t="s">
        <v>290</v>
      </c>
      <c r="R210" s="160"/>
      <c r="S210" s="160"/>
      <c r="T210" s="160"/>
      <c r="U210" s="160"/>
      <c r="V210" s="160"/>
      <c r="W210" s="160"/>
      <c r="X210" s="688" t="s">
        <v>3135</v>
      </c>
      <c r="Y210" s="696" t="s">
        <v>3142</v>
      </c>
      <c r="Z210" s="688" t="s">
        <v>3127</v>
      </c>
    </row>
    <row r="211" spans="1:26">
      <c r="A211" s="160"/>
      <c r="B211" s="160"/>
      <c r="C211" s="160" t="s">
        <v>1072</v>
      </c>
      <c r="D211" s="160"/>
      <c r="E211" s="160" t="s">
        <v>17</v>
      </c>
      <c r="F211" s="160" t="s">
        <v>14</v>
      </c>
      <c r="G211" s="160" t="s">
        <v>19</v>
      </c>
      <c r="H211" s="160" t="s">
        <v>28</v>
      </c>
      <c r="I211" s="160" t="s">
        <v>24</v>
      </c>
      <c r="J211" s="160" t="s">
        <v>433</v>
      </c>
      <c r="K211" s="160"/>
      <c r="L211" s="160"/>
      <c r="M211" s="160"/>
      <c r="N211" s="160"/>
      <c r="O211" s="160"/>
      <c r="P211" s="443" t="s">
        <v>286</v>
      </c>
      <c r="Q211" s="437" t="s">
        <v>290</v>
      </c>
      <c r="R211" s="160"/>
      <c r="S211" s="160"/>
      <c r="T211" s="160"/>
      <c r="U211" s="160"/>
      <c r="V211" s="160"/>
      <c r="W211" s="160"/>
      <c r="X211" s="688" t="s">
        <v>3135</v>
      </c>
      <c r="Y211" s="696" t="s">
        <v>3142</v>
      </c>
      <c r="Z211" s="688" t="s">
        <v>3127</v>
      </c>
    </row>
    <row r="212" spans="1:26">
      <c r="A212" s="160"/>
      <c r="B212" s="160"/>
      <c r="C212" s="160" t="s">
        <v>1072</v>
      </c>
      <c r="D212" s="160"/>
      <c r="E212" s="160" t="s">
        <v>17</v>
      </c>
      <c r="F212" s="160" t="s">
        <v>15</v>
      </c>
      <c r="G212" s="160" t="s">
        <v>19</v>
      </c>
      <c r="H212" s="160" t="s">
        <v>28</v>
      </c>
      <c r="I212" s="160" t="s">
        <v>24</v>
      </c>
      <c r="J212" s="160"/>
      <c r="K212" s="160"/>
      <c r="L212" s="160"/>
      <c r="M212" s="160"/>
      <c r="N212" s="160"/>
      <c r="O212" s="160" t="s">
        <v>28</v>
      </c>
      <c r="P212" s="443" t="s">
        <v>286</v>
      </c>
      <c r="Q212" s="437" t="s">
        <v>290</v>
      </c>
      <c r="R212" s="160"/>
      <c r="S212" s="160"/>
      <c r="T212" s="160"/>
      <c r="U212" s="160"/>
      <c r="V212" s="160"/>
      <c r="W212" s="160"/>
      <c r="X212" s="688" t="s">
        <v>3135</v>
      </c>
      <c r="Y212" s="696" t="s">
        <v>3142</v>
      </c>
      <c r="Z212" s="688" t="s">
        <v>3127</v>
      </c>
    </row>
    <row r="213" spans="1:26">
      <c r="A213" s="160"/>
      <c r="B213" s="160"/>
      <c r="C213" s="160" t="s">
        <v>1070</v>
      </c>
      <c r="D213" s="160"/>
      <c r="E213" s="160" t="s">
        <v>17</v>
      </c>
      <c r="F213" s="160" t="s">
        <v>14</v>
      </c>
      <c r="G213" s="160" t="s">
        <v>19</v>
      </c>
      <c r="H213" s="160" t="s">
        <v>28</v>
      </c>
      <c r="I213" s="160" t="s">
        <v>24</v>
      </c>
      <c r="J213" s="160" t="s">
        <v>434</v>
      </c>
      <c r="K213" s="160"/>
      <c r="L213" s="160"/>
      <c r="M213" s="160"/>
      <c r="N213" s="160"/>
      <c r="O213" s="160"/>
      <c r="P213" s="443" t="s">
        <v>286</v>
      </c>
      <c r="Q213" s="437" t="s">
        <v>290</v>
      </c>
      <c r="R213" s="160"/>
      <c r="S213" s="160"/>
      <c r="T213" s="160"/>
      <c r="U213" s="160"/>
      <c r="V213" s="160"/>
      <c r="W213" s="160"/>
      <c r="X213" s="688" t="s">
        <v>3135</v>
      </c>
      <c r="Y213" s="696" t="s">
        <v>3142</v>
      </c>
      <c r="Z213" s="688" t="s">
        <v>3127</v>
      </c>
    </row>
    <row r="214" spans="1:26">
      <c r="A214" s="160"/>
      <c r="B214" s="160"/>
      <c r="C214" s="160" t="s">
        <v>1070</v>
      </c>
      <c r="D214" s="160"/>
      <c r="E214" s="160" t="s">
        <v>17</v>
      </c>
      <c r="F214" s="160" t="s">
        <v>15</v>
      </c>
      <c r="G214" s="160" t="s">
        <v>19</v>
      </c>
      <c r="H214" s="160" t="s">
        <v>28</v>
      </c>
      <c r="I214" s="160" t="s">
        <v>24</v>
      </c>
      <c r="J214" s="160" t="s">
        <v>434</v>
      </c>
      <c r="K214" s="160"/>
      <c r="L214" s="160"/>
      <c r="M214" s="160"/>
      <c r="N214" s="160"/>
      <c r="O214" s="160"/>
      <c r="P214" s="443" t="s">
        <v>286</v>
      </c>
      <c r="Q214" s="437" t="s">
        <v>290</v>
      </c>
      <c r="R214" s="160"/>
      <c r="S214" s="160"/>
      <c r="T214" s="160"/>
      <c r="U214" s="160"/>
      <c r="V214" s="160"/>
      <c r="W214" s="160"/>
      <c r="X214" s="688" t="s">
        <v>3135</v>
      </c>
      <c r="Y214" s="696" t="s">
        <v>3142</v>
      </c>
      <c r="Z214" s="688" t="s">
        <v>3127</v>
      </c>
    </row>
    <row r="215" spans="1:26">
      <c r="A215" s="160"/>
      <c r="B215" s="160"/>
      <c r="C215" s="160" t="s">
        <v>1069</v>
      </c>
      <c r="D215" s="160"/>
      <c r="E215" s="160" t="s">
        <v>18</v>
      </c>
      <c r="F215" s="160" t="s">
        <v>14</v>
      </c>
      <c r="G215" s="160" t="s">
        <v>19</v>
      </c>
      <c r="H215" s="160" t="s">
        <v>28</v>
      </c>
      <c r="I215" s="160" t="s">
        <v>26</v>
      </c>
      <c r="J215" s="160" t="s">
        <v>433</v>
      </c>
      <c r="K215" s="160"/>
      <c r="L215" s="160"/>
      <c r="M215" s="160"/>
      <c r="N215" s="160"/>
      <c r="O215" s="160"/>
      <c r="P215" s="443" t="s">
        <v>286</v>
      </c>
      <c r="Q215" s="437" t="s">
        <v>290</v>
      </c>
      <c r="R215" s="160"/>
      <c r="S215" s="160"/>
      <c r="T215" s="160"/>
      <c r="U215" s="160"/>
      <c r="V215" s="160"/>
      <c r="W215" s="160"/>
      <c r="X215" s="688" t="s">
        <v>3135</v>
      </c>
      <c r="Y215" s="696" t="s">
        <v>3142</v>
      </c>
      <c r="Z215" s="688" t="s">
        <v>3127</v>
      </c>
    </row>
    <row r="216" spans="1:26">
      <c r="A216" s="160"/>
      <c r="B216" s="160"/>
      <c r="C216" s="160" t="s">
        <v>1068</v>
      </c>
      <c r="D216" s="160"/>
      <c r="E216" s="160" t="s">
        <v>18</v>
      </c>
      <c r="F216" s="160" t="s">
        <v>14</v>
      </c>
      <c r="G216" s="160" t="s">
        <v>19</v>
      </c>
      <c r="H216" s="160" t="s">
        <v>28</v>
      </c>
      <c r="I216" s="441" t="s">
        <v>841</v>
      </c>
      <c r="J216" s="160"/>
      <c r="K216" s="160"/>
      <c r="L216" s="160"/>
      <c r="M216" s="160"/>
      <c r="N216" s="160"/>
      <c r="O216" s="160" t="s">
        <v>28</v>
      </c>
      <c r="P216" s="443" t="s">
        <v>286</v>
      </c>
      <c r="Q216" s="437" t="s">
        <v>290</v>
      </c>
      <c r="R216" s="160"/>
      <c r="S216" s="160"/>
      <c r="T216" s="160"/>
      <c r="U216" s="160"/>
      <c r="V216" s="160"/>
      <c r="W216" s="160"/>
      <c r="X216" s="688" t="s">
        <v>3135</v>
      </c>
      <c r="Y216" s="696" t="s">
        <v>3142</v>
      </c>
      <c r="Z216" s="688" t="s">
        <v>3127</v>
      </c>
    </row>
    <row r="217" spans="1:26">
      <c r="A217" s="160"/>
      <c r="B217" s="160"/>
      <c r="C217" s="160" t="s">
        <v>1068</v>
      </c>
      <c r="D217" s="160"/>
      <c r="E217" s="160" t="s">
        <v>18</v>
      </c>
      <c r="F217" s="160" t="s">
        <v>15</v>
      </c>
      <c r="G217" s="160" t="s">
        <v>19</v>
      </c>
      <c r="H217" s="160" t="s">
        <v>28</v>
      </c>
      <c r="I217" s="160" t="s">
        <v>25</v>
      </c>
      <c r="J217" s="160" t="s">
        <v>433</v>
      </c>
      <c r="K217" s="160"/>
      <c r="L217" s="160"/>
      <c r="M217" s="160"/>
      <c r="N217" s="160"/>
      <c r="O217" s="160"/>
      <c r="P217" s="443" t="s">
        <v>286</v>
      </c>
      <c r="Q217" s="437" t="s">
        <v>290</v>
      </c>
      <c r="R217" s="160"/>
      <c r="S217" s="160"/>
      <c r="T217" s="160"/>
      <c r="U217" s="160"/>
      <c r="V217" s="160"/>
      <c r="W217" s="160"/>
      <c r="X217" s="688" t="s">
        <v>3135</v>
      </c>
      <c r="Y217" s="696" t="s">
        <v>3142</v>
      </c>
      <c r="Z217" s="688" t="s">
        <v>3127</v>
      </c>
    </row>
    <row r="218" spans="1:26">
      <c r="A218" s="160"/>
      <c r="B218" s="160"/>
      <c r="C218" s="160" t="s">
        <v>1067</v>
      </c>
      <c r="D218" s="160"/>
      <c r="E218" s="160" t="s">
        <v>18</v>
      </c>
      <c r="F218" s="160" t="s">
        <v>14</v>
      </c>
      <c r="G218" s="160" t="s">
        <v>22</v>
      </c>
      <c r="H218" s="160" t="s">
        <v>28</v>
      </c>
      <c r="I218" s="160" t="s">
        <v>24</v>
      </c>
      <c r="J218" s="160"/>
      <c r="K218" s="160"/>
      <c r="L218" s="160"/>
      <c r="M218" s="160"/>
      <c r="N218" s="160"/>
      <c r="O218" s="160" t="s">
        <v>28</v>
      </c>
      <c r="P218" s="437" t="s">
        <v>291</v>
      </c>
      <c r="Q218" s="436" t="s">
        <v>288</v>
      </c>
      <c r="R218" s="160"/>
      <c r="S218" s="160"/>
      <c r="T218" s="160"/>
      <c r="U218" s="160"/>
      <c r="V218" s="160"/>
      <c r="W218" s="160"/>
      <c r="X218" s="688" t="s">
        <v>3135</v>
      </c>
      <c r="Y218" s="696" t="s">
        <v>3142</v>
      </c>
      <c r="Z218" s="688" t="s">
        <v>3127</v>
      </c>
    </row>
    <row r="219" spans="1:26">
      <c r="A219" s="160"/>
      <c r="B219" s="160"/>
      <c r="C219" s="160" t="s">
        <v>1067</v>
      </c>
      <c r="D219" s="160"/>
      <c r="E219" s="160" t="s">
        <v>18</v>
      </c>
      <c r="F219" s="160" t="s">
        <v>15</v>
      </c>
      <c r="G219" s="160" t="s">
        <v>22</v>
      </c>
      <c r="H219" s="160" t="s">
        <v>28</v>
      </c>
      <c r="I219" s="160" t="s">
        <v>24</v>
      </c>
      <c r="J219" s="160"/>
      <c r="K219" s="160"/>
      <c r="L219" s="160"/>
      <c r="M219" s="160"/>
      <c r="N219" s="160"/>
      <c r="O219" s="160" t="s">
        <v>28</v>
      </c>
      <c r="P219" s="437" t="s">
        <v>291</v>
      </c>
      <c r="Q219" s="436" t="s">
        <v>288</v>
      </c>
      <c r="R219" s="160"/>
      <c r="S219" s="160"/>
      <c r="T219" s="160"/>
      <c r="U219" s="160"/>
      <c r="V219" s="160"/>
      <c r="W219" s="160"/>
      <c r="X219" s="688" t="s">
        <v>3135</v>
      </c>
      <c r="Y219" s="696" t="s">
        <v>3142</v>
      </c>
      <c r="Z219" s="688" t="s">
        <v>3127</v>
      </c>
    </row>
    <row r="220" spans="1:26">
      <c r="A220" s="160"/>
      <c r="B220" s="160"/>
      <c r="C220" s="160" t="s">
        <v>1066</v>
      </c>
      <c r="D220" s="160"/>
      <c r="E220" s="160" t="s">
        <v>18</v>
      </c>
      <c r="F220" s="160" t="s">
        <v>14</v>
      </c>
      <c r="G220" s="160" t="s">
        <v>22</v>
      </c>
      <c r="H220" s="160" t="s">
        <v>28</v>
      </c>
      <c r="I220" s="160" t="s">
        <v>24</v>
      </c>
      <c r="J220" s="160"/>
      <c r="K220" s="160"/>
      <c r="L220" s="160"/>
      <c r="M220" s="160"/>
      <c r="N220" s="160"/>
      <c r="O220" s="160" t="s">
        <v>28</v>
      </c>
      <c r="P220" s="437" t="s">
        <v>291</v>
      </c>
      <c r="Q220" s="436" t="s">
        <v>288</v>
      </c>
      <c r="R220" s="160"/>
      <c r="S220" s="160"/>
      <c r="T220" s="160"/>
      <c r="U220" s="160"/>
      <c r="V220" s="160"/>
      <c r="W220" s="160"/>
      <c r="X220" s="688" t="s">
        <v>3135</v>
      </c>
      <c r="Y220" s="696" t="s">
        <v>3142</v>
      </c>
      <c r="Z220" s="688" t="s">
        <v>3127</v>
      </c>
    </row>
    <row r="221" spans="1:26">
      <c r="A221" s="160"/>
      <c r="B221" s="160"/>
      <c r="C221" s="160" t="s">
        <v>1066</v>
      </c>
      <c r="D221" s="160"/>
      <c r="E221" s="160" t="s">
        <v>18</v>
      </c>
      <c r="F221" s="160" t="s">
        <v>15</v>
      </c>
      <c r="G221" s="160" t="s">
        <v>22</v>
      </c>
      <c r="H221" s="160" t="s">
        <v>28</v>
      </c>
      <c r="I221" s="160" t="s">
        <v>24</v>
      </c>
      <c r="J221" s="160"/>
      <c r="K221" s="160"/>
      <c r="L221" s="160"/>
      <c r="M221" s="160"/>
      <c r="N221" s="160"/>
      <c r="O221" s="160" t="s">
        <v>28</v>
      </c>
      <c r="P221" s="437" t="s">
        <v>291</v>
      </c>
      <c r="Q221" s="436" t="s">
        <v>288</v>
      </c>
      <c r="R221" s="160"/>
      <c r="S221" s="160"/>
      <c r="T221" s="160"/>
      <c r="U221" s="160"/>
      <c r="V221" s="160"/>
      <c r="W221" s="160"/>
      <c r="X221" s="688" t="s">
        <v>3135</v>
      </c>
      <c r="Y221" s="696" t="s">
        <v>3142</v>
      </c>
      <c r="Z221" s="688" t="s">
        <v>3127</v>
      </c>
    </row>
    <row r="222" spans="1:26">
      <c r="A222" s="160"/>
      <c r="B222" s="160"/>
      <c r="C222" s="160" t="s">
        <v>1065</v>
      </c>
      <c r="D222" s="160"/>
      <c r="E222" s="160" t="s">
        <v>17</v>
      </c>
      <c r="F222" s="160" t="s">
        <v>16</v>
      </c>
      <c r="G222" s="160" t="s">
        <v>56</v>
      </c>
      <c r="H222" s="160" t="s">
        <v>61</v>
      </c>
      <c r="I222" s="160" t="s">
        <v>261</v>
      </c>
      <c r="J222" s="160" t="s">
        <v>434</v>
      </c>
      <c r="K222" s="160"/>
      <c r="L222" s="160"/>
      <c r="M222" s="160"/>
      <c r="N222" s="160"/>
      <c r="O222" s="160"/>
      <c r="P222" s="437" t="s">
        <v>291</v>
      </c>
      <c r="Q222" s="436" t="s">
        <v>288</v>
      </c>
      <c r="R222" s="160"/>
      <c r="S222" s="160"/>
      <c r="T222" s="160"/>
      <c r="U222" s="160"/>
      <c r="V222" s="160"/>
      <c r="W222" s="160"/>
      <c r="X222" s="688" t="s">
        <v>3135</v>
      </c>
      <c r="Y222" s="696" t="s">
        <v>3142</v>
      </c>
      <c r="Z222" s="688" t="s">
        <v>3127</v>
      </c>
    </row>
    <row r="223" spans="1:26">
      <c r="A223" s="160"/>
      <c r="B223" s="160"/>
      <c r="C223" s="160" t="s">
        <v>1065</v>
      </c>
      <c r="D223" s="160"/>
      <c r="E223" s="160" t="s">
        <v>17</v>
      </c>
      <c r="F223" s="160" t="s">
        <v>14</v>
      </c>
      <c r="G223" s="160" t="s">
        <v>23</v>
      </c>
      <c r="H223" s="160" t="s">
        <v>29</v>
      </c>
      <c r="I223" s="160" t="s">
        <v>24</v>
      </c>
      <c r="J223" s="441"/>
      <c r="K223" s="160"/>
      <c r="L223" s="160"/>
      <c r="M223" s="160"/>
      <c r="N223" s="160"/>
      <c r="O223" s="160" t="s">
        <v>29</v>
      </c>
      <c r="P223" s="437" t="s">
        <v>291</v>
      </c>
      <c r="Q223" s="436" t="s">
        <v>288</v>
      </c>
      <c r="R223" s="160"/>
      <c r="S223" s="160"/>
      <c r="T223" s="160"/>
      <c r="U223" s="160"/>
      <c r="V223" s="160"/>
      <c r="W223" s="160"/>
      <c r="X223" s="688" t="s">
        <v>3135</v>
      </c>
      <c r="Y223" s="696" t="s">
        <v>3142</v>
      </c>
      <c r="Z223" s="688" t="s">
        <v>3127</v>
      </c>
    </row>
    <row r="224" spans="1:26" ht="14.25" customHeight="1">
      <c r="A224" s="160"/>
      <c r="B224" s="160"/>
      <c r="C224" s="160" t="s">
        <v>1065</v>
      </c>
      <c r="D224" s="160"/>
      <c r="E224" s="160" t="s">
        <v>17</v>
      </c>
      <c r="F224" s="160" t="s">
        <v>15</v>
      </c>
      <c r="G224" s="160" t="s">
        <v>23</v>
      </c>
      <c r="H224" s="160" t="s">
        <v>29</v>
      </c>
      <c r="I224" s="160" t="s">
        <v>24</v>
      </c>
      <c r="J224" s="441"/>
      <c r="K224" s="160"/>
      <c r="L224" s="160"/>
      <c r="M224" s="160"/>
      <c r="N224" s="160"/>
      <c r="O224" s="160" t="s">
        <v>29</v>
      </c>
      <c r="P224" s="437" t="s">
        <v>291</v>
      </c>
      <c r="Q224" s="436" t="s">
        <v>288</v>
      </c>
      <c r="R224" s="160"/>
      <c r="S224" s="160"/>
      <c r="T224" s="160"/>
      <c r="U224" s="160"/>
      <c r="V224" s="160"/>
      <c r="W224" s="160"/>
      <c r="X224" s="688" t="s">
        <v>3135</v>
      </c>
      <c r="Y224" s="696" t="s">
        <v>3142</v>
      </c>
      <c r="Z224" s="688" t="s">
        <v>3127</v>
      </c>
    </row>
    <row r="225" spans="1:26">
      <c r="A225" s="160"/>
      <c r="B225" s="160"/>
      <c r="C225" s="160" t="s">
        <v>1063</v>
      </c>
      <c r="D225" s="160"/>
      <c r="E225" s="160" t="s">
        <v>18</v>
      </c>
      <c r="F225" s="160" t="s">
        <v>14</v>
      </c>
      <c r="G225" s="160" t="s">
        <v>19</v>
      </c>
      <c r="H225" s="160" t="s">
        <v>28</v>
      </c>
      <c r="I225" s="160" t="s">
        <v>24</v>
      </c>
      <c r="J225" s="160" t="s">
        <v>434</v>
      </c>
      <c r="K225" s="160"/>
      <c r="L225" s="160"/>
      <c r="M225" s="160"/>
      <c r="N225" s="160"/>
      <c r="O225" s="160"/>
      <c r="P225" s="437" t="s">
        <v>291</v>
      </c>
      <c r="Q225" s="436" t="s">
        <v>288</v>
      </c>
      <c r="R225" s="160"/>
      <c r="S225" s="160"/>
      <c r="T225" s="160"/>
      <c r="U225" s="160"/>
      <c r="V225" s="160"/>
      <c r="W225" s="160"/>
      <c r="X225" s="688" t="s">
        <v>3135</v>
      </c>
      <c r="Y225" s="696" t="s">
        <v>3142</v>
      </c>
      <c r="Z225" s="688" t="s">
        <v>3127</v>
      </c>
    </row>
    <row r="226" spans="1:26">
      <c r="A226" s="160"/>
      <c r="B226" s="160"/>
      <c r="C226" s="160" t="s">
        <v>1062</v>
      </c>
      <c r="D226" s="160"/>
      <c r="E226" s="160" t="s">
        <v>18</v>
      </c>
      <c r="F226" s="160" t="s">
        <v>15</v>
      </c>
      <c r="G226" s="160" t="s">
        <v>19</v>
      </c>
      <c r="H226" s="160" t="s">
        <v>28</v>
      </c>
      <c r="I226" s="160" t="s">
        <v>24</v>
      </c>
      <c r="J226" s="160" t="s">
        <v>434</v>
      </c>
      <c r="K226" s="160"/>
      <c r="L226" s="160"/>
      <c r="M226" s="160"/>
      <c r="N226" s="160"/>
      <c r="O226" s="160"/>
      <c r="P226" s="437" t="s">
        <v>291</v>
      </c>
      <c r="Q226" s="436" t="s">
        <v>288</v>
      </c>
      <c r="R226" s="160"/>
      <c r="S226" s="160"/>
      <c r="T226" s="160"/>
      <c r="U226" s="160"/>
      <c r="V226" s="160"/>
      <c r="W226" s="160"/>
      <c r="X226" s="688" t="s">
        <v>3135</v>
      </c>
      <c r="Y226" s="696" t="s">
        <v>3142</v>
      </c>
      <c r="Z226" s="688" t="s">
        <v>3127</v>
      </c>
    </row>
    <row r="227" spans="1:26">
      <c r="A227" s="160"/>
      <c r="B227" s="160"/>
      <c r="C227" s="160" t="s">
        <v>1061</v>
      </c>
      <c r="D227" s="160"/>
      <c r="E227" s="160" t="s">
        <v>17</v>
      </c>
      <c r="F227" s="160" t="s">
        <v>15</v>
      </c>
      <c r="G227" s="160" t="s">
        <v>19</v>
      </c>
      <c r="H227" s="160" t="s">
        <v>28</v>
      </c>
      <c r="I227" s="160" t="s">
        <v>24</v>
      </c>
      <c r="J227" s="160" t="s">
        <v>434</v>
      </c>
      <c r="K227" s="160"/>
      <c r="L227" s="160"/>
      <c r="M227" s="160"/>
      <c r="N227" s="160"/>
      <c r="O227" s="160"/>
      <c r="P227" s="437" t="s">
        <v>291</v>
      </c>
      <c r="Q227" s="436" t="s">
        <v>288</v>
      </c>
      <c r="R227" s="160"/>
      <c r="S227" s="160"/>
      <c r="T227" s="160"/>
      <c r="U227" s="160"/>
      <c r="V227" s="160"/>
      <c r="W227" s="160"/>
      <c r="X227" s="688" t="s">
        <v>3135</v>
      </c>
      <c r="Y227" s="696" t="s">
        <v>3142</v>
      </c>
      <c r="Z227" s="688" t="s">
        <v>3127</v>
      </c>
    </row>
    <row r="228" spans="1:26">
      <c r="A228" s="160"/>
      <c r="B228" s="160"/>
      <c r="C228" s="160" t="s">
        <v>1061</v>
      </c>
      <c r="D228" s="160" t="s">
        <v>1266</v>
      </c>
      <c r="E228" s="160" t="s">
        <v>18</v>
      </c>
      <c r="F228" s="160" t="s">
        <v>14</v>
      </c>
      <c r="G228" s="160" t="s">
        <v>19</v>
      </c>
      <c r="H228" s="160" t="s">
        <v>28</v>
      </c>
      <c r="I228" s="160" t="s">
        <v>447</v>
      </c>
      <c r="J228" s="160" t="s">
        <v>434</v>
      </c>
      <c r="K228" s="160"/>
      <c r="L228" s="160"/>
      <c r="M228" s="160"/>
      <c r="N228" s="160"/>
      <c r="O228" s="160"/>
      <c r="P228" s="437" t="s">
        <v>291</v>
      </c>
      <c r="Q228" s="436" t="s">
        <v>288</v>
      </c>
      <c r="R228" s="160"/>
      <c r="S228" s="160"/>
      <c r="T228" s="160"/>
      <c r="U228" s="160" t="s">
        <v>45</v>
      </c>
      <c r="V228" s="160" t="s">
        <v>1266</v>
      </c>
      <c r="W228" s="160" t="s">
        <v>1267</v>
      </c>
      <c r="X228" s="688" t="s">
        <v>3135</v>
      </c>
      <c r="Y228" s="696" t="s">
        <v>3142</v>
      </c>
      <c r="Z228" s="688" t="s">
        <v>3127</v>
      </c>
    </row>
    <row r="229" spans="1:26" s="440" customFormat="1">
      <c r="A229" s="441"/>
      <c r="B229" s="441"/>
      <c r="C229" s="441" t="s">
        <v>1061</v>
      </c>
      <c r="D229" s="441" t="s">
        <v>1266</v>
      </c>
      <c r="E229" s="441" t="s">
        <v>17</v>
      </c>
      <c r="F229" s="441" t="s">
        <v>14</v>
      </c>
      <c r="G229" s="441" t="s">
        <v>56</v>
      </c>
      <c r="H229" s="441" t="s">
        <v>29</v>
      </c>
      <c r="I229" s="441" t="s">
        <v>30</v>
      </c>
      <c r="J229" s="441" t="s">
        <v>433</v>
      </c>
      <c r="K229" s="441"/>
      <c r="L229" s="441"/>
      <c r="M229" s="441"/>
      <c r="N229" s="441"/>
      <c r="O229" s="441"/>
      <c r="P229" s="441" t="s">
        <v>291</v>
      </c>
      <c r="Q229" s="441" t="s">
        <v>288</v>
      </c>
      <c r="R229" s="441"/>
      <c r="S229" s="441"/>
      <c r="T229" s="441"/>
      <c r="U229" s="441" t="s">
        <v>45</v>
      </c>
      <c r="V229" s="441" t="s">
        <v>1266</v>
      </c>
      <c r="W229" s="441" t="s">
        <v>1265</v>
      </c>
      <c r="X229" s="688" t="s">
        <v>3135</v>
      </c>
      <c r="Y229" s="696" t="s">
        <v>3142</v>
      </c>
      <c r="Z229" s="688" t="s">
        <v>3127</v>
      </c>
    </row>
    <row r="230" spans="1:26" s="440" customFormat="1">
      <c r="A230" s="441"/>
      <c r="B230" s="441"/>
      <c r="C230" s="441" t="s">
        <v>1061</v>
      </c>
      <c r="D230" s="441"/>
      <c r="E230" s="441" t="s">
        <v>17</v>
      </c>
      <c r="F230" s="441" t="s">
        <v>15</v>
      </c>
      <c r="G230" s="441" t="s">
        <v>56</v>
      </c>
      <c r="H230" s="441" t="s">
        <v>29</v>
      </c>
      <c r="I230" s="441" t="s">
        <v>30</v>
      </c>
      <c r="J230" s="441" t="s">
        <v>433</v>
      </c>
      <c r="K230" s="441"/>
      <c r="L230" s="441"/>
      <c r="M230" s="441"/>
      <c r="N230" s="441"/>
      <c r="O230" s="441"/>
      <c r="P230" s="441" t="s">
        <v>291</v>
      </c>
      <c r="Q230" s="441" t="s">
        <v>288</v>
      </c>
      <c r="R230" s="441"/>
      <c r="S230" s="441"/>
      <c r="T230" s="441"/>
      <c r="U230" s="441"/>
      <c r="V230" s="441"/>
      <c r="W230" s="441"/>
      <c r="X230" s="688" t="s">
        <v>3135</v>
      </c>
      <c r="Y230" s="696" t="s">
        <v>3142</v>
      </c>
      <c r="Z230" s="688" t="s">
        <v>3127</v>
      </c>
    </row>
    <row r="231" spans="1:26">
      <c r="A231" s="160"/>
      <c r="B231" s="160"/>
      <c r="C231" s="160" t="s">
        <v>1061</v>
      </c>
      <c r="D231" s="160"/>
      <c r="E231" s="160" t="s">
        <v>18</v>
      </c>
      <c r="F231" s="160" t="s">
        <v>15</v>
      </c>
      <c r="G231" s="160" t="s">
        <v>19</v>
      </c>
      <c r="H231" s="160" t="s">
        <v>28</v>
      </c>
      <c r="I231" s="160" t="s">
        <v>447</v>
      </c>
      <c r="J231" s="160" t="s">
        <v>432</v>
      </c>
      <c r="K231" s="160"/>
      <c r="L231" s="160"/>
      <c r="M231" s="160"/>
      <c r="N231" s="160" t="s">
        <v>499</v>
      </c>
      <c r="O231" s="160"/>
      <c r="P231" s="437" t="s">
        <v>291</v>
      </c>
      <c r="Q231" s="436" t="s">
        <v>288</v>
      </c>
      <c r="R231" s="160"/>
      <c r="S231" s="160"/>
      <c r="T231" s="160"/>
      <c r="U231" s="160"/>
      <c r="V231" s="160"/>
      <c r="W231" s="160"/>
      <c r="X231" s="688" t="s">
        <v>3135</v>
      </c>
      <c r="Y231" s="696" t="s">
        <v>3142</v>
      </c>
      <c r="Z231" s="688" t="s">
        <v>3127</v>
      </c>
    </row>
    <row r="232" spans="1:26">
      <c r="A232" s="160"/>
      <c r="B232" s="160"/>
      <c r="C232" s="160" t="s">
        <v>1060</v>
      </c>
      <c r="D232" s="160"/>
      <c r="E232" s="160" t="s">
        <v>17</v>
      </c>
      <c r="F232" s="160" t="s">
        <v>14</v>
      </c>
      <c r="G232" s="160" t="s">
        <v>22</v>
      </c>
      <c r="H232" s="160" t="s">
        <v>28</v>
      </c>
      <c r="I232" s="160" t="s">
        <v>24</v>
      </c>
      <c r="J232" s="160" t="s">
        <v>431</v>
      </c>
      <c r="K232" s="160"/>
      <c r="L232" s="160"/>
      <c r="M232" s="160"/>
      <c r="N232" s="160" t="s">
        <v>39</v>
      </c>
      <c r="O232" s="160"/>
      <c r="P232" s="437" t="s">
        <v>291</v>
      </c>
      <c r="Q232" s="436" t="s">
        <v>288</v>
      </c>
      <c r="R232" s="160"/>
      <c r="S232" s="160"/>
      <c r="T232" s="160"/>
      <c r="U232" s="160"/>
      <c r="V232" s="160"/>
      <c r="W232" s="160"/>
      <c r="X232" s="688" t="s">
        <v>3135</v>
      </c>
      <c r="Y232" s="696" t="s">
        <v>3142</v>
      </c>
      <c r="Z232" s="688" t="s">
        <v>3127</v>
      </c>
    </row>
    <row r="233" spans="1:26">
      <c r="A233" s="160"/>
      <c r="B233" s="160"/>
      <c r="C233" s="160" t="s">
        <v>1060</v>
      </c>
      <c r="D233" s="160"/>
      <c r="E233" s="160" t="s">
        <v>18</v>
      </c>
      <c r="F233" s="160" t="s">
        <v>16</v>
      </c>
      <c r="G233" s="160" t="s">
        <v>19</v>
      </c>
      <c r="H233" s="160" t="s">
        <v>28</v>
      </c>
      <c r="I233" s="160" t="s">
        <v>24</v>
      </c>
      <c r="J233" s="160" t="s">
        <v>434</v>
      </c>
      <c r="K233" s="160"/>
      <c r="L233" s="160"/>
      <c r="M233" s="160"/>
      <c r="N233" s="160"/>
      <c r="O233" s="160"/>
      <c r="P233" s="437" t="s">
        <v>291</v>
      </c>
      <c r="Q233" s="436" t="s">
        <v>288</v>
      </c>
      <c r="R233" s="160"/>
      <c r="S233" s="160"/>
      <c r="T233" s="160"/>
      <c r="U233" s="160"/>
      <c r="V233" s="160"/>
      <c r="W233" s="160"/>
      <c r="X233" s="688" t="s">
        <v>3135</v>
      </c>
      <c r="Y233" s="696" t="s">
        <v>3142</v>
      </c>
      <c r="Z233" s="688" t="s">
        <v>3127</v>
      </c>
    </row>
    <row r="234" spans="1:26">
      <c r="A234" s="160"/>
      <c r="B234" s="160"/>
      <c r="C234" s="160" t="s">
        <v>1059</v>
      </c>
      <c r="D234" s="160"/>
      <c r="E234" s="160" t="s">
        <v>18</v>
      </c>
      <c r="F234" s="160" t="s">
        <v>16</v>
      </c>
      <c r="G234" s="160" t="s">
        <v>22</v>
      </c>
      <c r="H234" s="160" t="s">
        <v>28</v>
      </c>
      <c r="I234" s="160" t="s">
        <v>24</v>
      </c>
      <c r="J234" s="160"/>
      <c r="K234" s="160"/>
      <c r="L234" s="160"/>
      <c r="M234" s="160"/>
      <c r="N234" s="160"/>
      <c r="O234" s="160" t="s">
        <v>28</v>
      </c>
      <c r="P234" s="437" t="s">
        <v>291</v>
      </c>
      <c r="Q234" s="436" t="s">
        <v>288</v>
      </c>
      <c r="R234" s="160"/>
      <c r="S234" s="160"/>
      <c r="T234" s="160"/>
      <c r="U234" s="160"/>
      <c r="V234" s="160"/>
      <c r="W234" s="160"/>
      <c r="X234" s="688" t="s">
        <v>3135</v>
      </c>
      <c r="Y234" s="696" t="s">
        <v>3142</v>
      </c>
      <c r="Z234" s="688" t="s">
        <v>3127</v>
      </c>
    </row>
    <row r="235" spans="1:26">
      <c r="A235" s="160"/>
      <c r="B235" s="160"/>
      <c r="C235" s="160" t="s">
        <v>1058</v>
      </c>
      <c r="D235" s="160"/>
      <c r="E235" s="160" t="s">
        <v>18</v>
      </c>
      <c r="F235" s="160" t="s">
        <v>16</v>
      </c>
      <c r="G235" s="160" t="s">
        <v>22</v>
      </c>
      <c r="H235" s="160" t="s">
        <v>28</v>
      </c>
      <c r="I235" s="160" t="s">
        <v>24</v>
      </c>
      <c r="J235" s="160"/>
      <c r="K235" s="160"/>
      <c r="L235" s="160"/>
      <c r="M235" s="160"/>
      <c r="N235" s="160"/>
      <c r="O235" s="160" t="s">
        <v>28</v>
      </c>
      <c r="P235" s="437" t="s">
        <v>291</v>
      </c>
      <c r="Q235" s="436" t="s">
        <v>288</v>
      </c>
      <c r="R235" s="160"/>
      <c r="S235" s="160"/>
      <c r="T235" s="160"/>
      <c r="U235" s="160"/>
      <c r="V235" s="160"/>
      <c r="W235" s="160"/>
      <c r="X235" s="688" t="s">
        <v>3135</v>
      </c>
      <c r="Y235" s="696" t="s">
        <v>3142</v>
      </c>
      <c r="Z235" s="688" t="s">
        <v>3127</v>
      </c>
    </row>
    <row r="236" spans="1:26">
      <c r="A236" s="160"/>
      <c r="B236" s="160"/>
      <c r="C236" s="160" t="s">
        <v>480</v>
      </c>
      <c r="D236" s="160"/>
      <c r="E236" s="160" t="s">
        <v>18</v>
      </c>
      <c r="F236" s="160" t="s">
        <v>15</v>
      </c>
      <c r="G236" s="160" t="s">
        <v>22</v>
      </c>
      <c r="H236" s="160" t="s">
        <v>28</v>
      </c>
      <c r="I236" s="160" t="s">
        <v>24</v>
      </c>
      <c r="J236" s="160" t="s">
        <v>432</v>
      </c>
      <c r="K236" s="160"/>
      <c r="L236" s="160"/>
      <c r="M236" s="160"/>
      <c r="N236" s="160" t="s">
        <v>499</v>
      </c>
      <c r="O236" s="160"/>
      <c r="P236" s="437" t="s">
        <v>291</v>
      </c>
      <c r="Q236" s="436" t="s">
        <v>288</v>
      </c>
      <c r="R236" s="160"/>
      <c r="S236" s="160"/>
      <c r="T236" s="160"/>
      <c r="U236" s="160"/>
      <c r="V236" s="160"/>
      <c r="W236" s="160"/>
      <c r="X236" s="688" t="s">
        <v>3135</v>
      </c>
      <c r="Y236" s="696" t="s">
        <v>3142</v>
      </c>
      <c r="Z236" s="688" t="s">
        <v>3127</v>
      </c>
    </row>
    <row r="237" spans="1:26">
      <c r="A237" s="160"/>
      <c r="B237" s="160"/>
      <c r="C237" s="160" t="s">
        <v>481</v>
      </c>
      <c r="D237" s="160"/>
      <c r="E237" s="160" t="s">
        <v>17</v>
      </c>
      <c r="F237" s="160" t="s">
        <v>14</v>
      </c>
      <c r="G237" s="160" t="s">
        <v>19</v>
      </c>
      <c r="H237" s="160" t="s">
        <v>28</v>
      </c>
      <c r="I237" s="160" t="s">
        <v>24</v>
      </c>
      <c r="J237" s="160"/>
      <c r="K237" s="160"/>
      <c r="L237" s="160"/>
      <c r="M237" s="160"/>
      <c r="N237" s="160"/>
      <c r="O237" s="160"/>
      <c r="P237" s="437" t="s">
        <v>291</v>
      </c>
      <c r="Q237" s="436" t="s">
        <v>288</v>
      </c>
      <c r="R237" s="160"/>
      <c r="S237" s="160"/>
      <c r="T237" s="160"/>
      <c r="U237" s="160"/>
      <c r="V237" s="160"/>
      <c r="W237" s="160"/>
      <c r="X237" s="688" t="s">
        <v>3135</v>
      </c>
      <c r="Y237" s="696" t="s">
        <v>3142</v>
      </c>
      <c r="Z237" s="688" t="s">
        <v>3127</v>
      </c>
    </row>
    <row r="238" spans="1:26">
      <c r="A238" s="160"/>
      <c r="B238" s="160"/>
      <c r="C238" s="160" t="s">
        <v>481</v>
      </c>
      <c r="D238" s="160"/>
      <c r="E238" s="160" t="s">
        <v>17</v>
      </c>
      <c r="F238" s="160" t="s">
        <v>15</v>
      </c>
      <c r="G238" s="160" t="s">
        <v>19</v>
      </c>
      <c r="H238" s="160" t="s">
        <v>28</v>
      </c>
      <c r="I238" s="160" t="s">
        <v>24</v>
      </c>
      <c r="J238" s="160" t="s">
        <v>432</v>
      </c>
      <c r="K238" s="160"/>
      <c r="L238" s="160"/>
      <c r="M238" s="160"/>
      <c r="N238" s="160"/>
      <c r="O238" s="160" t="s">
        <v>28</v>
      </c>
      <c r="P238" s="437" t="s">
        <v>291</v>
      </c>
      <c r="Q238" s="436" t="s">
        <v>288</v>
      </c>
      <c r="R238" s="160"/>
      <c r="S238" s="160"/>
      <c r="T238" s="160"/>
      <c r="U238" s="160"/>
      <c r="V238" s="160"/>
      <c r="W238" s="160"/>
      <c r="X238" s="688" t="s">
        <v>3135</v>
      </c>
      <c r="Y238" s="696" t="s">
        <v>3142</v>
      </c>
      <c r="Z238" s="688" t="s">
        <v>3127</v>
      </c>
    </row>
    <row r="239" spans="1:26">
      <c r="A239" s="160"/>
      <c r="B239" s="160"/>
      <c r="C239" s="160" t="s">
        <v>481</v>
      </c>
      <c r="D239" s="160"/>
      <c r="E239" s="160" t="s">
        <v>17</v>
      </c>
      <c r="F239" s="160" t="s">
        <v>15</v>
      </c>
      <c r="G239" s="160" t="s">
        <v>19</v>
      </c>
      <c r="H239" s="160" t="s">
        <v>28</v>
      </c>
      <c r="I239" s="160" t="s">
        <v>24</v>
      </c>
      <c r="J239" s="160" t="s">
        <v>432</v>
      </c>
      <c r="K239" s="160"/>
      <c r="L239" s="160"/>
      <c r="M239" s="160"/>
      <c r="N239" s="160"/>
      <c r="O239" s="160"/>
      <c r="P239" s="437" t="s">
        <v>291</v>
      </c>
      <c r="Q239" s="436" t="s">
        <v>288</v>
      </c>
      <c r="R239" s="160" t="s">
        <v>1264</v>
      </c>
      <c r="S239" s="160"/>
      <c r="T239" s="160"/>
      <c r="U239" s="160"/>
      <c r="V239" s="160"/>
      <c r="W239" s="160"/>
      <c r="X239" s="688" t="s">
        <v>3135</v>
      </c>
      <c r="Y239" s="696" t="s">
        <v>3142</v>
      </c>
      <c r="Z239" s="688" t="s">
        <v>3127</v>
      </c>
    </row>
    <row r="240" spans="1:26">
      <c r="A240" s="160"/>
      <c r="B240" s="160"/>
      <c r="C240" s="160" t="s">
        <v>1057</v>
      </c>
      <c r="D240" s="160"/>
      <c r="E240" s="160" t="s">
        <v>17</v>
      </c>
      <c r="F240" s="160" t="s">
        <v>14</v>
      </c>
      <c r="G240" s="160" t="s">
        <v>19</v>
      </c>
      <c r="H240" s="160" t="s">
        <v>28</v>
      </c>
      <c r="I240" s="160" t="s">
        <v>25</v>
      </c>
      <c r="J240" s="160" t="s">
        <v>434</v>
      </c>
      <c r="K240" s="160"/>
      <c r="L240" s="160"/>
      <c r="M240" s="160"/>
      <c r="N240" s="160"/>
      <c r="O240" s="160"/>
      <c r="P240" s="437" t="s">
        <v>291</v>
      </c>
      <c r="Q240" s="436" t="s">
        <v>288</v>
      </c>
      <c r="R240" s="160"/>
      <c r="S240" s="160"/>
      <c r="T240" s="160"/>
      <c r="U240" s="160"/>
      <c r="V240" s="160"/>
      <c r="W240" s="160"/>
      <c r="X240" s="688" t="s">
        <v>3135</v>
      </c>
      <c r="Y240" s="696" t="s">
        <v>3142</v>
      </c>
      <c r="Z240" s="688" t="s">
        <v>3127</v>
      </c>
    </row>
    <row r="241" spans="1:26">
      <c r="A241" s="160"/>
      <c r="B241" s="160"/>
      <c r="C241" s="160" t="s">
        <v>1057</v>
      </c>
      <c r="D241" s="160"/>
      <c r="E241" s="160" t="s">
        <v>18</v>
      </c>
      <c r="F241" s="160" t="s">
        <v>15</v>
      </c>
      <c r="G241" s="160" t="s">
        <v>19</v>
      </c>
      <c r="H241" s="160" t="s">
        <v>28</v>
      </c>
      <c r="I241" s="160" t="s">
        <v>841</v>
      </c>
      <c r="J241" s="160" t="s">
        <v>432</v>
      </c>
      <c r="K241" s="160"/>
      <c r="L241" s="160"/>
      <c r="M241" s="160"/>
      <c r="N241" s="160" t="s">
        <v>499</v>
      </c>
      <c r="O241" s="160"/>
      <c r="P241" s="437" t="s">
        <v>291</v>
      </c>
      <c r="Q241" s="436" t="s">
        <v>288</v>
      </c>
      <c r="R241" s="160"/>
      <c r="S241" s="160"/>
      <c r="T241" s="160"/>
      <c r="U241" s="160"/>
      <c r="V241" s="160"/>
      <c r="W241" s="160"/>
      <c r="X241" s="688" t="s">
        <v>3135</v>
      </c>
      <c r="Y241" s="696" t="s">
        <v>3142</v>
      </c>
      <c r="Z241" s="688" t="s">
        <v>3127</v>
      </c>
    </row>
    <row r="242" spans="1:26">
      <c r="A242" s="160"/>
      <c r="B242" s="160"/>
      <c r="C242" s="160" t="s">
        <v>1056</v>
      </c>
      <c r="D242" s="160"/>
      <c r="E242" s="160" t="s">
        <v>17</v>
      </c>
      <c r="F242" s="160" t="s">
        <v>15</v>
      </c>
      <c r="G242" s="160" t="s">
        <v>19</v>
      </c>
      <c r="H242" s="160" t="s">
        <v>28</v>
      </c>
      <c r="I242" s="160" t="s">
        <v>24</v>
      </c>
      <c r="J242" s="160"/>
      <c r="K242" s="160"/>
      <c r="L242" s="160"/>
      <c r="M242" s="160"/>
      <c r="N242" s="160"/>
      <c r="O242" s="160"/>
      <c r="P242" s="437" t="s">
        <v>291</v>
      </c>
      <c r="Q242" s="4" t="s">
        <v>290</v>
      </c>
      <c r="R242" s="160"/>
      <c r="S242" s="160"/>
      <c r="T242" s="160"/>
      <c r="U242" s="160"/>
      <c r="V242" s="160"/>
      <c r="W242" s="160"/>
      <c r="X242" s="688" t="s">
        <v>3135</v>
      </c>
      <c r="Y242" s="696" t="s">
        <v>3142</v>
      </c>
      <c r="Z242" s="688" t="s">
        <v>3127</v>
      </c>
    </row>
    <row r="243" spans="1:26">
      <c r="A243" s="160"/>
      <c r="B243" s="160"/>
      <c r="C243" s="160" t="s">
        <v>1055</v>
      </c>
      <c r="D243" s="160"/>
      <c r="E243" s="160" t="s">
        <v>17</v>
      </c>
      <c r="F243" s="160" t="s">
        <v>14</v>
      </c>
      <c r="G243" s="160" t="s">
        <v>19</v>
      </c>
      <c r="H243" s="160" t="s">
        <v>28</v>
      </c>
      <c r="I243" s="160" t="s">
        <v>24</v>
      </c>
      <c r="J243" s="160" t="s">
        <v>432</v>
      </c>
      <c r="K243" s="160"/>
      <c r="L243" s="160"/>
      <c r="M243" s="160"/>
      <c r="N243" s="160" t="s">
        <v>499</v>
      </c>
      <c r="O243" s="160"/>
      <c r="P243" s="437" t="s">
        <v>291</v>
      </c>
      <c r="Q243" s="4" t="s">
        <v>290</v>
      </c>
      <c r="R243" s="160"/>
      <c r="S243" s="160"/>
      <c r="T243" s="160"/>
      <c r="U243" s="160"/>
      <c r="V243" s="160"/>
      <c r="W243" s="160"/>
      <c r="X243" s="688" t="s">
        <v>3135</v>
      </c>
      <c r="Y243" s="696" t="s">
        <v>3142</v>
      </c>
      <c r="Z243" s="688" t="s">
        <v>3127</v>
      </c>
    </row>
    <row r="244" spans="1:26">
      <c r="A244" s="160"/>
      <c r="B244" s="160"/>
      <c r="C244" s="160" t="s">
        <v>1055</v>
      </c>
      <c r="D244" s="160"/>
      <c r="E244" s="160" t="s">
        <v>17</v>
      </c>
      <c r="F244" s="160" t="s">
        <v>16</v>
      </c>
      <c r="G244" s="160" t="s">
        <v>19</v>
      </c>
      <c r="H244" s="160" t="s">
        <v>28</v>
      </c>
      <c r="I244" s="160" t="s">
        <v>24</v>
      </c>
      <c r="J244" s="160" t="s">
        <v>433</v>
      </c>
      <c r="K244" s="160"/>
      <c r="L244" s="160"/>
      <c r="M244" s="160"/>
      <c r="N244" s="160"/>
      <c r="O244" s="160"/>
      <c r="P244" s="437" t="s">
        <v>291</v>
      </c>
      <c r="Q244" s="4" t="s">
        <v>290</v>
      </c>
      <c r="R244" s="160"/>
      <c r="S244" s="160"/>
      <c r="T244" s="160"/>
      <c r="U244" s="160"/>
      <c r="V244" s="160"/>
      <c r="W244" s="160"/>
      <c r="X244" s="688" t="s">
        <v>3135</v>
      </c>
      <c r="Y244" s="696" t="s">
        <v>3142</v>
      </c>
      <c r="Z244" s="688" t="s">
        <v>3127</v>
      </c>
    </row>
    <row r="245" spans="1:26">
      <c r="A245" s="160"/>
      <c r="B245" s="160"/>
      <c r="C245" s="160" t="s">
        <v>1054</v>
      </c>
      <c r="D245" s="160"/>
      <c r="E245" s="160" t="s">
        <v>17</v>
      </c>
      <c r="F245" s="160" t="s">
        <v>15</v>
      </c>
      <c r="G245" s="160" t="s">
        <v>19</v>
      </c>
      <c r="H245" s="160" t="s">
        <v>28</v>
      </c>
      <c r="I245" s="160" t="s">
        <v>841</v>
      </c>
      <c r="J245" s="160"/>
      <c r="K245" s="160"/>
      <c r="L245" s="160"/>
      <c r="M245" s="160"/>
      <c r="N245" s="160"/>
      <c r="O245" s="160" t="s">
        <v>28</v>
      </c>
      <c r="P245" s="437" t="s">
        <v>291</v>
      </c>
      <c r="Q245" s="4" t="s">
        <v>290</v>
      </c>
      <c r="R245" s="160"/>
      <c r="S245" s="160"/>
      <c r="T245" s="160"/>
      <c r="U245" s="160"/>
      <c r="V245" s="160"/>
      <c r="W245" s="160"/>
      <c r="X245" s="688" t="s">
        <v>3135</v>
      </c>
      <c r="Y245" s="696" t="s">
        <v>3142</v>
      </c>
      <c r="Z245" s="688" t="s">
        <v>3127</v>
      </c>
    </row>
    <row r="246" spans="1:26">
      <c r="A246" s="160"/>
      <c r="B246" s="160"/>
      <c r="C246" s="160" t="s">
        <v>1054</v>
      </c>
      <c r="D246" s="160"/>
      <c r="E246" s="160" t="s">
        <v>17</v>
      </c>
      <c r="F246" s="160" t="s">
        <v>14</v>
      </c>
      <c r="G246" s="160" t="s">
        <v>19</v>
      </c>
      <c r="H246" s="160" t="s">
        <v>28</v>
      </c>
      <c r="I246" s="160" t="s">
        <v>24</v>
      </c>
      <c r="J246" s="160"/>
      <c r="K246" s="160"/>
      <c r="L246" s="160"/>
      <c r="M246" s="160"/>
      <c r="N246" s="160"/>
      <c r="O246" s="160" t="s">
        <v>28</v>
      </c>
      <c r="P246" s="437" t="s">
        <v>291</v>
      </c>
      <c r="Q246" s="4" t="s">
        <v>290</v>
      </c>
      <c r="R246" s="160"/>
      <c r="S246" s="160"/>
      <c r="T246" s="160"/>
      <c r="U246" s="160"/>
      <c r="V246" s="160"/>
      <c r="W246" s="160"/>
      <c r="X246" s="688" t="s">
        <v>3135</v>
      </c>
      <c r="Y246" s="696" t="s">
        <v>3142</v>
      </c>
      <c r="Z246" s="688" t="s">
        <v>3127</v>
      </c>
    </row>
    <row r="247" spans="1:26">
      <c r="A247" s="160"/>
      <c r="B247" s="160"/>
      <c r="C247" s="160" t="s">
        <v>1053</v>
      </c>
      <c r="D247" s="160"/>
      <c r="E247" s="160" t="s">
        <v>17</v>
      </c>
      <c r="F247" s="160" t="s">
        <v>16</v>
      </c>
      <c r="G247" s="160" t="s">
        <v>19</v>
      </c>
      <c r="H247" s="160" t="s">
        <v>28</v>
      </c>
      <c r="I247" s="160" t="s">
        <v>24</v>
      </c>
      <c r="J247" s="160" t="s">
        <v>434</v>
      </c>
      <c r="K247" s="160"/>
      <c r="L247" s="160"/>
      <c r="M247" s="160"/>
      <c r="N247" s="160"/>
      <c r="O247" s="160"/>
      <c r="P247" s="437" t="s">
        <v>291</v>
      </c>
      <c r="Q247" s="436" t="s">
        <v>288</v>
      </c>
      <c r="R247" s="160" t="s">
        <v>833</v>
      </c>
      <c r="S247" s="160"/>
      <c r="T247" s="160"/>
      <c r="U247" s="160"/>
      <c r="V247" s="160"/>
      <c r="W247" s="160"/>
      <c r="X247" s="688" t="s">
        <v>3135</v>
      </c>
      <c r="Y247" s="696" t="s">
        <v>3142</v>
      </c>
      <c r="Z247" s="688" t="s">
        <v>3127</v>
      </c>
    </row>
    <row r="248" spans="1:26">
      <c r="A248" s="160"/>
      <c r="B248" s="160"/>
      <c r="C248" s="160" t="s">
        <v>1053</v>
      </c>
      <c r="D248" s="160"/>
      <c r="E248" s="160" t="s">
        <v>18</v>
      </c>
      <c r="F248" s="160" t="s">
        <v>14</v>
      </c>
      <c r="G248" s="160" t="s">
        <v>19</v>
      </c>
      <c r="H248" s="160" t="s">
        <v>28</v>
      </c>
      <c r="I248" s="160" t="s">
        <v>24</v>
      </c>
      <c r="J248" s="160"/>
      <c r="K248" s="160"/>
      <c r="L248" s="160"/>
      <c r="M248" s="160"/>
      <c r="N248" s="160"/>
      <c r="O248" s="160" t="s">
        <v>28</v>
      </c>
      <c r="P248" s="437" t="s">
        <v>291</v>
      </c>
      <c r="Q248" s="436" t="s">
        <v>288</v>
      </c>
      <c r="R248" s="160"/>
      <c r="S248" s="160"/>
      <c r="T248" s="160"/>
      <c r="U248" s="160"/>
      <c r="V248" s="160"/>
      <c r="W248" s="160"/>
      <c r="X248" s="688" t="s">
        <v>3135</v>
      </c>
      <c r="Y248" s="696" t="s">
        <v>3142</v>
      </c>
      <c r="Z248" s="688" t="s">
        <v>3127</v>
      </c>
    </row>
    <row r="249" spans="1:26">
      <c r="A249" s="160"/>
      <c r="B249" s="160"/>
      <c r="C249" s="160" t="s">
        <v>1053</v>
      </c>
      <c r="D249" s="160"/>
      <c r="E249" s="160" t="s">
        <v>18</v>
      </c>
      <c r="F249" s="160" t="s">
        <v>15</v>
      </c>
      <c r="G249" s="160" t="s">
        <v>19</v>
      </c>
      <c r="H249" s="160" t="s">
        <v>28</v>
      </c>
      <c r="I249" s="160" t="s">
        <v>24</v>
      </c>
      <c r="J249" s="160"/>
      <c r="K249" s="160"/>
      <c r="L249" s="160"/>
      <c r="M249" s="160"/>
      <c r="N249" s="160"/>
      <c r="O249" s="160" t="s">
        <v>28</v>
      </c>
      <c r="P249" s="437" t="s">
        <v>291</v>
      </c>
      <c r="Q249" s="436" t="s">
        <v>288</v>
      </c>
      <c r="R249" s="160"/>
      <c r="S249" s="160"/>
      <c r="T249" s="160"/>
      <c r="U249" s="160"/>
      <c r="V249" s="160"/>
      <c r="W249" s="160"/>
      <c r="X249" s="688" t="s">
        <v>3135</v>
      </c>
      <c r="Y249" s="696" t="s">
        <v>3142</v>
      </c>
      <c r="Z249" s="688" t="s">
        <v>3127</v>
      </c>
    </row>
    <row r="250" spans="1:26">
      <c r="A250" s="160"/>
      <c r="B250" s="160"/>
      <c r="C250" s="160" t="s">
        <v>1052</v>
      </c>
      <c r="D250" s="160"/>
      <c r="E250" s="160" t="s">
        <v>17</v>
      </c>
      <c r="F250" s="160" t="s">
        <v>16</v>
      </c>
      <c r="G250" s="160" t="s">
        <v>19</v>
      </c>
      <c r="H250" s="160" t="s">
        <v>28</v>
      </c>
      <c r="I250" s="160" t="s">
        <v>24</v>
      </c>
      <c r="J250" s="160" t="s">
        <v>433</v>
      </c>
      <c r="K250" s="160"/>
      <c r="L250" s="160"/>
      <c r="M250" s="160"/>
      <c r="N250" s="160"/>
      <c r="O250" s="160"/>
      <c r="P250" s="437" t="s">
        <v>291</v>
      </c>
      <c r="Q250" s="439" t="s">
        <v>289</v>
      </c>
      <c r="R250" s="160"/>
      <c r="S250" s="160"/>
      <c r="T250" s="160"/>
      <c r="U250" s="160"/>
      <c r="V250" s="160"/>
      <c r="W250" s="160"/>
      <c r="X250" s="688" t="s">
        <v>3135</v>
      </c>
      <c r="Y250" s="696" t="s">
        <v>3142</v>
      </c>
      <c r="Z250" s="688" t="s">
        <v>3127</v>
      </c>
    </row>
    <row r="251" spans="1:26">
      <c r="A251" s="160"/>
      <c r="B251" s="160"/>
      <c r="C251" s="160" t="s">
        <v>1051</v>
      </c>
      <c r="D251" s="160"/>
      <c r="E251" s="160" t="s">
        <v>17</v>
      </c>
      <c r="F251" s="160" t="s">
        <v>14</v>
      </c>
      <c r="G251" s="160" t="s">
        <v>21</v>
      </c>
      <c r="H251" s="160" t="s">
        <v>28</v>
      </c>
      <c r="I251" s="160" t="s">
        <v>24</v>
      </c>
      <c r="J251" s="160" t="s">
        <v>432</v>
      </c>
      <c r="K251" s="160"/>
      <c r="L251" s="160"/>
      <c r="M251" s="160"/>
      <c r="N251" s="160" t="s">
        <v>499</v>
      </c>
      <c r="O251" s="160"/>
      <c r="P251" s="437" t="s">
        <v>291</v>
      </c>
      <c r="Q251" s="439" t="s">
        <v>289</v>
      </c>
      <c r="R251" s="160" t="s">
        <v>1263</v>
      </c>
      <c r="S251" s="160"/>
      <c r="T251" s="160"/>
      <c r="U251" s="160"/>
      <c r="V251" s="160"/>
      <c r="W251" s="160"/>
      <c r="X251" s="688" t="s">
        <v>3135</v>
      </c>
      <c r="Y251" s="696" t="s">
        <v>3142</v>
      </c>
      <c r="Z251" s="688" t="s">
        <v>3127</v>
      </c>
    </row>
    <row r="252" spans="1:26">
      <c r="A252" s="160"/>
      <c r="B252" s="160"/>
      <c r="C252" s="160" t="s">
        <v>1051</v>
      </c>
      <c r="D252" s="160"/>
      <c r="E252" s="160" t="s">
        <v>17</v>
      </c>
      <c r="F252" s="160" t="s">
        <v>15</v>
      </c>
      <c r="G252" s="160" t="s">
        <v>22</v>
      </c>
      <c r="H252" s="160" t="s">
        <v>28</v>
      </c>
      <c r="I252" s="160" t="s">
        <v>24</v>
      </c>
      <c r="J252" s="160" t="s">
        <v>432</v>
      </c>
      <c r="K252" s="160"/>
      <c r="L252" s="160"/>
      <c r="M252" s="160"/>
      <c r="N252" s="160" t="s">
        <v>499</v>
      </c>
      <c r="O252" s="160"/>
      <c r="P252" s="437" t="s">
        <v>291</v>
      </c>
      <c r="Q252" s="439" t="s">
        <v>289</v>
      </c>
      <c r="R252" s="160"/>
      <c r="S252" s="160"/>
      <c r="T252" s="160"/>
      <c r="U252" s="160"/>
      <c r="V252" s="160"/>
      <c r="W252" s="160"/>
      <c r="X252" s="688" t="s">
        <v>3135</v>
      </c>
      <c r="Y252" s="696" t="s">
        <v>3142</v>
      </c>
      <c r="Z252" s="688" t="s">
        <v>3127</v>
      </c>
    </row>
    <row r="253" spans="1:26">
      <c r="A253" s="160"/>
      <c r="B253" s="160"/>
      <c r="C253" s="160" t="s">
        <v>1050</v>
      </c>
      <c r="D253" s="160"/>
      <c r="E253" s="160" t="s">
        <v>17</v>
      </c>
      <c r="F253" s="160" t="s">
        <v>14</v>
      </c>
      <c r="G253" s="160" t="s">
        <v>19</v>
      </c>
      <c r="H253" s="160" t="s">
        <v>28</v>
      </c>
      <c r="I253" s="160" t="s">
        <v>24</v>
      </c>
      <c r="J253" s="160" t="s">
        <v>433</v>
      </c>
      <c r="K253" s="160" t="s">
        <v>283</v>
      </c>
      <c r="L253" s="160"/>
      <c r="M253" s="160"/>
      <c r="N253" s="160"/>
      <c r="O253" s="160"/>
      <c r="P253" s="437" t="s">
        <v>291</v>
      </c>
      <c r="Q253" s="439" t="s">
        <v>289</v>
      </c>
      <c r="R253" s="160"/>
      <c r="S253" s="160"/>
      <c r="T253" s="160"/>
      <c r="U253" s="160"/>
      <c r="V253" s="160"/>
      <c r="W253" s="160"/>
      <c r="X253" s="688" t="s">
        <v>3135</v>
      </c>
      <c r="Y253" s="696" t="s">
        <v>3142</v>
      </c>
      <c r="Z253" s="688" t="s">
        <v>3127</v>
      </c>
    </row>
    <row r="254" spans="1:26">
      <c r="A254" s="160"/>
      <c r="B254" s="160"/>
      <c r="C254" s="160" t="s">
        <v>1050</v>
      </c>
      <c r="D254" s="160"/>
      <c r="E254" s="160" t="s">
        <v>17</v>
      </c>
      <c r="F254" s="160" t="s">
        <v>15</v>
      </c>
      <c r="G254" s="160" t="s">
        <v>19</v>
      </c>
      <c r="H254" s="160" t="s">
        <v>28</v>
      </c>
      <c r="I254" s="160" t="s">
        <v>24</v>
      </c>
      <c r="J254" s="160" t="s">
        <v>433</v>
      </c>
      <c r="K254" s="160"/>
      <c r="L254" s="160"/>
      <c r="M254" s="160"/>
      <c r="N254" s="160"/>
      <c r="O254" s="160"/>
      <c r="P254" s="437" t="s">
        <v>291</v>
      </c>
      <c r="Q254" s="439" t="s">
        <v>289</v>
      </c>
      <c r="R254" s="160"/>
      <c r="S254" s="160"/>
      <c r="T254" s="160"/>
      <c r="U254" s="160"/>
      <c r="V254" s="160"/>
      <c r="W254" s="160"/>
      <c r="X254" s="688" t="s">
        <v>3135</v>
      </c>
      <c r="Y254" s="696" t="s">
        <v>3142</v>
      </c>
      <c r="Z254" s="688" t="s">
        <v>3127</v>
      </c>
    </row>
    <row r="255" spans="1:26">
      <c r="A255" s="160"/>
      <c r="B255" s="160"/>
      <c r="C255" s="160" t="s">
        <v>1049</v>
      </c>
      <c r="D255" s="160"/>
      <c r="E255" s="160" t="s">
        <v>17</v>
      </c>
      <c r="F255" s="160" t="s">
        <v>14</v>
      </c>
      <c r="G255" s="160" t="s">
        <v>19</v>
      </c>
      <c r="H255" s="160" t="s">
        <v>28</v>
      </c>
      <c r="I255" s="160" t="s">
        <v>24</v>
      </c>
      <c r="J255" s="160"/>
      <c r="K255" s="160"/>
      <c r="L255" s="160"/>
      <c r="M255" s="160"/>
      <c r="N255" s="160"/>
      <c r="O255" s="160" t="s">
        <v>28</v>
      </c>
      <c r="P255" s="437" t="s">
        <v>291</v>
      </c>
      <c r="Q255" s="439" t="s">
        <v>289</v>
      </c>
      <c r="R255" s="160"/>
      <c r="S255" s="160"/>
      <c r="T255" s="160"/>
      <c r="U255" s="160"/>
      <c r="V255" s="160"/>
      <c r="W255" s="160"/>
      <c r="X255" s="688" t="s">
        <v>3135</v>
      </c>
      <c r="Y255" s="696" t="s">
        <v>3142</v>
      </c>
      <c r="Z255" s="688" t="s">
        <v>3127</v>
      </c>
    </row>
    <row r="256" spans="1:26">
      <c r="A256" s="160"/>
      <c r="B256" s="160"/>
      <c r="C256" s="160" t="s">
        <v>1049</v>
      </c>
      <c r="D256" s="160"/>
      <c r="E256" s="160" t="s">
        <v>17</v>
      </c>
      <c r="F256" s="160" t="s">
        <v>15</v>
      </c>
      <c r="G256" s="160" t="s">
        <v>19</v>
      </c>
      <c r="H256" s="160" t="s">
        <v>28</v>
      </c>
      <c r="I256" s="160" t="s">
        <v>24</v>
      </c>
      <c r="J256" s="160"/>
      <c r="K256" s="160"/>
      <c r="L256" s="160"/>
      <c r="M256" s="160"/>
      <c r="N256" s="160"/>
      <c r="O256" s="160" t="s">
        <v>28</v>
      </c>
      <c r="P256" s="437" t="s">
        <v>291</v>
      </c>
      <c r="Q256" s="439" t="s">
        <v>289</v>
      </c>
      <c r="R256" s="160"/>
      <c r="S256" s="160"/>
      <c r="T256" s="160"/>
      <c r="U256" s="160"/>
      <c r="V256" s="160"/>
      <c r="W256" s="160"/>
      <c r="X256" s="688" t="s">
        <v>3135</v>
      </c>
      <c r="Y256" s="696" t="s">
        <v>3142</v>
      </c>
      <c r="Z256" s="688" t="s">
        <v>3127</v>
      </c>
    </row>
    <row r="257" spans="1:26">
      <c r="A257" s="160"/>
      <c r="B257" s="160"/>
      <c r="C257" s="160" t="s">
        <v>1046</v>
      </c>
      <c r="D257" s="160"/>
      <c r="E257" s="160" t="s">
        <v>18</v>
      </c>
      <c r="F257" s="160" t="s">
        <v>16</v>
      </c>
      <c r="G257" s="160" t="s">
        <v>19</v>
      </c>
      <c r="H257" s="160" t="s">
        <v>28</v>
      </c>
      <c r="I257" s="160" t="s">
        <v>24</v>
      </c>
      <c r="J257" s="160" t="s">
        <v>432</v>
      </c>
      <c r="K257" s="160"/>
      <c r="L257" s="160"/>
      <c r="M257" s="160"/>
      <c r="N257" s="160" t="s">
        <v>499</v>
      </c>
      <c r="O257" s="160"/>
      <c r="P257" s="437" t="s">
        <v>291</v>
      </c>
      <c r="Q257" s="436" t="s">
        <v>288</v>
      </c>
      <c r="R257" s="160"/>
      <c r="S257" s="160"/>
      <c r="T257" s="160"/>
      <c r="U257" s="160"/>
      <c r="V257" s="160"/>
      <c r="W257" s="160"/>
      <c r="X257" s="688" t="s">
        <v>3135</v>
      </c>
      <c r="Y257" s="696" t="s">
        <v>3142</v>
      </c>
      <c r="Z257" s="688" t="s">
        <v>3127</v>
      </c>
    </row>
    <row r="258" spans="1:26">
      <c r="A258" s="160"/>
      <c r="B258" s="160"/>
      <c r="C258" s="160" t="s">
        <v>1045</v>
      </c>
      <c r="D258" s="160"/>
      <c r="E258" s="160" t="s">
        <v>18</v>
      </c>
      <c r="F258" s="160" t="s">
        <v>14</v>
      </c>
      <c r="G258" s="160" t="s">
        <v>22</v>
      </c>
      <c r="H258" s="160" t="s">
        <v>28</v>
      </c>
      <c r="I258" s="160" t="s">
        <v>24</v>
      </c>
      <c r="J258" s="160" t="s">
        <v>431</v>
      </c>
      <c r="K258" s="160"/>
      <c r="L258" s="160"/>
      <c r="M258" s="160"/>
      <c r="N258" s="160" t="s">
        <v>499</v>
      </c>
      <c r="O258" s="160"/>
      <c r="P258" s="437" t="s">
        <v>291</v>
      </c>
      <c r="Q258" s="436" t="s">
        <v>288</v>
      </c>
      <c r="R258" s="160"/>
      <c r="S258" s="160"/>
      <c r="T258" s="160"/>
      <c r="U258" s="160"/>
      <c r="V258" s="160"/>
      <c r="W258" s="160"/>
      <c r="X258" s="688" t="s">
        <v>3135</v>
      </c>
      <c r="Y258" s="696" t="s">
        <v>3142</v>
      </c>
      <c r="Z258" s="688" t="s">
        <v>3127</v>
      </c>
    </row>
    <row r="259" spans="1:26">
      <c r="A259" s="160"/>
      <c r="B259" s="160"/>
      <c r="C259" s="160" t="s">
        <v>1045</v>
      </c>
      <c r="D259" s="160"/>
      <c r="E259" s="160" t="s">
        <v>18</v>
      </c>
      <c r="F259" s="160" t="s">
        <v>15</v>
      </c>
      <c r="G259" s="160" t="s">
        <v>22</v>
      </c>
      <c r="H259" s="160" t="s">
        <v>28</v>
      </c>
      <c r="I259" s="160" t="s">
        <v>26</v>
      </c>
      <c r="J259" s="160" t="s">
        <v>431</v>
      </c>
      <c r="K259" s="160"/>
      <c r="L259" s="160"/>
      <c r="M259" s="160"/>
      <c r="N259" s="160" t="s">
        <v>499</v>
      </c>
      <c r="O259" s="160"/>
      <c r="P259" s="437" t="s">
        <v>291</v>
      </c>
      <c r="Q259" s="436" t="s">
        <v>288</v>
      </c>
      <c r="R259" s="160"/>
      <c r="S259" s="160"/>
      <c r="T259" s="160"/>
      <c r="U259" s="160"/>
      <c r="V259" s="160"/>
      <c r="W259" s="160"/>
      <c r="X259" s="688" t="s">
        <v>3135</v>
      </c>
      <c r="Y259" s="696" t="s">
        <v>3142</v>
      </c>
      <c r="Z259" s="688" t="s">
        <v>3127</v>
      </c>
    </row>
    <row r="260" spans="1:26">
      <c r="A260" s="160"/>
      <c r="B260" s="160"/>
      <c r="C260" s="160" t="s">
        <v>1045</v>
      </c>
      <c r="D260" s="160"/>
      <c r="E260" s="160" t="s">
        <v>17</v>
      </c>
      <c r="F260" s="160" t="s">
        <v>14</v>
      </c>
      <c r="G260" s="160" t="s">
        <v>19</v>
      </c>
      <c r="H260" s="160" t="s">
        <v>28</v>
      </c>
      <c r="I260" s="160" t="s">
        <v>24</v>
      </c>
      <c r="J260" s="160" t="s">
        <v>434</v>
      </c>
      <c r="K260" s="160"/>
      <c r="L260" s="160"/>
      <c r="M260" s="160"/>
      <c r="N260" s="160"/>
      <c r="O260" s="160"/>
      <c r="P260" s="437" t="s">
        <v>291</v>
      </c>
      <c r="Q260" s="436" t="s">
        <v>288</v>
      </c>
      <c r="R260" s="160"/>
      <c r="S260" s="160"/>
      <c r="T260" s="160"/>
      <c r="U260" s="160"/>
      <c r="V260" s="160"/>
      <c r="W260" s="160"/>
      <c r="X260" s="688" t="s">
        <v>3135</v>
      </c>
      <c r="Y260" s="696" t="s">
        <v>3142</v>
      </c>
      <c r="Z260" s="688" t="s">
        <v>3127</v>
      </c>
    </row>
    <row r="261" spans="1:26">
      <c r="A261" s="160"/>
      <c r="B261" s="160"/>
      <c r="C261" s="160" t="s">
        <v>1043</v>
      </c>
      <c r="D261" s="160"/>
      <c r="E261" s="160" t="s">
        <v>17</v>
      </c>
      <c r="F261" s="160" t="s">
        <v>14</v>
      </c>
      <c r="G261" s="160" t="s">
        <v>21</v>
      </c>
      <c r="H261" s="160" t="s">
        <v>28</v>
      </c>
      <c r="I261" s="160" t="s">
        <v>24</v>
      </c>
      <c r="J261" s="160" t="s">
        <v>431</v>
      </c>
      <c r="K261" s="160"/>
      <c r="L261" s="160"/>
      <c r="M261" s="160"/>
      <c r="N261" s="160" t="s">
        <v>499</v>
      </c>
      <c r="O261" s="160"/>
      <c r="P261" s="437" t="s">
        <v>291</v>
      </c>
      <c r="Q261" s="436" t="s">
        <v>288</v>
      </c>
      <c r="R261" s="160"/>
      <c r="S261" s="160"/>
      <c r="T261" s="160"/>
      <c r="U261" s="160"/>
      <c r="V261" s="160"/>
      <c r="W261" s="160"/>
      <c r="X261" s="688" t="s">
        <v>3135</v>
      </c>
      <c r="Y261" s="696" t="s">
        <v>3142</v>
      </c>
      <c r="Z261" s="688" t="s">
        <v>3127</v>
      </c>
    </row>
    <row r="262" spans="1:26">
      <c r="A262" s="160"/>
      <c r="B262" s="160"/>
      <c r="C262" s="160" t="s">
        <v>1043</v>
      </c>
      <c r="D262" s="160"/>
      <c r="E262" s="160" t="s">
        <v>17</v>
      </c>
      <c r="F262" s="160" t="s">
        <v>15</v>
      </c>
      <c r="G262" s="160" t="s">
        <v>21</v>
      </c>
      <c r="H262" s="160" t="s">
        <v>28</v>
      </c>
      <c r="I262" s="160" t="s">
        <v>24</v>
      </c>
      <c r="J262" s="160" t="s">
        <v>431</v>
      </c>
      <c r="K262" s="160"/>
      <c r="L262" s="160"/>
      <c r="M262" s="160"/>
      <c r="N262" s="160" t="s">
        <v>499</v>
      </c>
      <c r="O262" s="160"/>
      <c r="P262" s="437" t="s">
        <v>291</v>
      </c>
      <c r="Q262" s="436" t="s">
        <v>288</v>
      </c>
      <c r="R262" s="160"/>
      <c r="S262" s="160"/>
      <c r="T262" s="160"/>
      <c r="U262" s="160"/>
      <c r="V262" s="160"/>
      <c r="W262" s="160"/>
      <c r="X262" s="688" t="s">
        <v>3135</v>
      </c>
      <c r="Y262" s="696" t="s">
        <v>3142</v>
      </c>
      <c r="Z262" s="688" t="s">
        <v>3127</v>
      </c>
    </row>
    <row r="263" spans="1:26">
      <c r="A263" s="160"/>
      <c r="B263" s="160"/>
      <c r="C263" s="160" t="s">
        <v>1131</v>
      </c>
      <c r="D263" s="160"/>
      <c r="E263" s="160" t="s">
        <v>17</v>
      </c>
      <c r="F263" s="160" t="s">
        <v>16</v>
      </c>
      <c r="G263" s="160" t="s">
        <v>19</v>
      </c>
      <c r="H263" s="160" t="s">
        <v>28</v>
      </c>
      <c r="I263" s="160" t="s">
        <v>24</v>
      </c>
      <c r="J263" s="160" t="s">
        <v>433</v>
      </c>
      <c r="K263" s="160"/>
      <c r="L263" s="160"/>
      <c r="M263" s="160"/>
      <c r="N263" s="160"/>
      <c r="O263" s="160"/>
      <c r="P263" s="437" t="s">
        <v>291</v>
      </c>
      <c r="Q263" s="436" t="s">
        <v>288</v>
      </c>
      <c r="R263" s="160"/>
      <c r="S263" s="160"/>
      <c r="T263" s="160"/>
      <c r="U263" s="160"/>
      <c r="V263" s="160"/>
      <c r="W263" s="160"/>
      <c r="X263" s="688" t="s">
        <v>3135</v>
      </c>
      <c r="Y263" s="696" t="s">
        <v>3142</v>
      </c>
      <c r="Z263" s="688" t="s">
        <v>3127</v>
      </c>
    </row>
    <row r="264" spans="1:26">
      <c r="A264" s="160"/>
      <c r="B264" s="160"/>
      <c r="C264" s="160" t="s">
        <v>1042</v>
      </c>
      <c r="D264" s="160"/>
      <c r="E264" s="160" t="s">
        <v>17</v>
      </c>
      <c r="F264" s="160" t="s">
        <v>14</v>
      </c>
      <c r="G264" s="160" t="s">
        <v>19</v>
      </c>
      <c r="H264" s="160" t="s">
        <v>28</v>
      </c>
      <c r="I264" s="160" t="s">
        <v>25</v>
      </c>
      <c r="J264" s="160" t="s">
        <v>432</v>
      </c>
      <c r="K264" s="160"/>
      <c r="L264" s="160"/>
      <c r="M264" s="160"/>
      <c r="N264" s="160" t="s">
        <v>36</v>
      </c>
      <c r="O264" s="160"/>
      <c r="P264" s="437" t="s">
        <v>291</v>
      </c>
      <c r="Q264" s="436" t="s">
        <v>288</v>
      </c>
      <c r="R264" s="160" t="s">
        <v>1262</v>
      </c>
      <c r="S264" s="160"/>
      <c r="T264" s="160"/>
      <c r="U264" s="160"/>
      <c r="V264" s="160"/>
      <c r="W264" s="160"/>
      <c r="X264" s="688" t="s">
        <v>3135</v>
      </c>
      <c r="Y264" s="696" t="s">
        <v>3142</v>
      </c>
      <c r="Z264" s="688" t="s">
        <v>3127</v>
      </c>
    </row>
    <row r="265" spans="1:26">
      <c r="A265" s="160"/>
      <c r="B265" s="160"/>
      <c r="C265" s="160" t="s">
        <v>1042</v>
      </c>
      <c r="D265" s="160"/>
      <c r="E265" s="160" t="s">
        <v>17</v>
      </c>
      <c r="F265" s="160" t="s">
        <v>14</v>
      </c>
      <c r="G265" s="160" t="s">
        <v>22</v>
      </c>
      <c r="H265" s="160" t="s">
        <v>28</v>
      </c>
      <c r="I265" s="160" t="s">
        <v>24</v>
      </c>
      <c r="J265" s="160"/>
      <c r="K265" s="160"/>
      <c r="L265" s="160"/>
      <c r="M265" s="160"/>
      <c r="N265" s="160"/>
      <c r="O265" s="160" t="s">
        <v>28</v>
      </c>
      <c r="P265" s="437" t="s">
        <v>291</v>
      </c>
      <c r="Q265" s="436" t="s">
        <v>288</v>
      </c>
      <c r="R265" s="160"/>
      <c r="S265" s="160"/>
      <c r="T265" s="160"/>
      <c r="U265" s="160"/>
      <c r="V265" s="160"/>
      <c r="W265" s="160"/>
      <c r="X265" s="688" t="s">
        <v>3135</v>
      </c>
      <c r="Y265" s="696" t="s">
        <v>3142</v>
      </c>
      <c r="Z265" s="688" t="s">
        <v>3127</v>
      </c>
    </row>
    <row r="266" spans="1:26">
      <c r="A266" s="160"/>
      <c r="B266" s="160"/>
      <c r="C266" s="160" t="s">
        <v>1042</v>
      </c>
      <c r="D266" s="160"/>
      <c r="E266" s="160" t="s">
        <v>18</v>
      </c>
      <c r="F266" s="160" t="s">
        <v>15</v>
      </c>
      <c r="G266" s="160" t="s">
        <v>20</v>
      </c>
      <c r="H266" s="160" t="s">
        <v>29</v>
      </c>
      <c r="I266" s="160" t="s">
        <v>24</v>
      </c>
      <c r="J266" s="160"/>
      <c r="K266" s="160"/>
      <c r="L266" s="160"/>
      <c r="M266" s="160"/>
      <c r="N266" s="160"/>
      <c r="O266" s="160" t="s">
        <v>29</v>
      </c>
      <c r="P266" s="437" t="s">
        <v>291</v>
      </c>
      <c r="Q266" s="436" t="s">
        <v>288</v>
      </c>
      <c r="R266" s="160"/>
      <c r="S266" s="160"/>
      <c r="T266" s="160"/>
      <c r="U266" s="160"/>
      <c r="V266" s="160"/>
      <c r="W266" s="160"/>
      <c r="X266" s="688" t="s">
        <v>3135</v>
      </c>
      <c r="Y266" s="696" t="s">
        <v>3142</v>
      </c>
      <c r="Z266" s="688" t="s">
        <v>3127</v>
      </c>
    </row>
    <row r="267" spans="1:26">
      <c r="A267" s="160"/>
      <c r="B267" s="160"/>
      <c r="C267" s="160" t="s">
        <v>1042</v>
      </c>
      <c r="D267" s="160"/>
      <c r="E267" s="160" t="s">
        <v>17</v>
      </c>
      <c r="F267" s="160" t="s">
        <v>15</v>
      </c>
      <c r="G267" s="160" t="s">
        <v>22</v>
      </c>
      <c r="H267" s="160" t="s">
        <v>28</v>
      </c>
      <c r="I267" s="160" t="s">
        <v>1261</v>
      </c>
      <c r="J267" s="160"/>
      <c r="K267" s="160"/>
      <c r="L267" s="160"/>
      <c r="M267" s="160"/>
      <c r="N267" s="160"/>
      <c r="O267" s="160" t="s">
        <v>28</v>
      </c>
      <c r="P267" s="437" t="s">
        <v>291</v>
      </c>
      <c r="Q267" s="436" t="s">
        <v>288</v>
      </c>
      <c r="R267" s="160"/>
      <c r="S267" s="160"/>
      <c r="T267" s="160"/>
      <c r="U267" s="160"/>
      <c r="V267" s="160"/>
      <c r="W267" s="160"/>
      <c r="X267" s="688" t="s">
        <v>3135</v>
      </c>
      <c r="Y267" s="696" t="s">
        <v>3142</v>
      </c>
      <c r="Z267" s="688" t="s">
        <v>3127</v>
      </c>
    </row>
    <row r="268" spans="1:26">
      <c r="A268" s="160"/>
      <c r="B268" s="160"/>
      <c r="C268" s="160" t="s">
        <v>1041</v>
      </c>
      <c r="D268" s="160"/>
      <c r="E268" s="160" t="s">
        <v>17</v>
      </c>
      <c r="F268" s="160" t="s">
        <v>16</v>
      </c>
      <c r="G268" s="160" t="s">
        <v>22</v>
      </c>
      <c r="H268" s="160" t="s">
        <v>28</v>
      </c>
      <c r="I268" s="160" t="s">
        <v>24</v>
      </c>
      <c r="J268" s="160"/>
      <c r="K268" s="160"/>
      <c r="L268" s="160"/>
      <c r="M268" s="160"/>
      <c r="N268" s="160"/>
      <c r="O268" s="160" t="s">
        <v>28</v>
      </c>
      <c r="P268" s="9" t="s">
        <v>286</v>
      </c>
      <c r="Q268" s="436" t="s">
        <v>288</v>
      </c>
      <c r="R268" s="160"/>
      <c r="S268" s="160"/>
      <c r="T268" s="160"/>
      <c r="U268" s="160"/>
      <c r="V268" s="160"/>
      <c r="W268" s="160"/>
      <c r="X268" s="688" t="s">
        <v>3135</v>
      </c>
      <c r="Y268" s="696" t="s">
        <v>3142</v>
      </c>
      <c r="Z268" s="688" t="s">
        <v>3127</v>
      </c>
    </row>
    <row r="269" spans="1:26">
      <c r="A269" s="160"/>
      <c r="B269" s="160"/>
      <c r="C269" s="160" t="s">
        <v>1040</v>
      </c>
      <c r="D269" s="160"/>
      <c r="E269" s="160" t="s">
        <v>17</v>
      </c>
      <c r="F269" s="160" t="s">
        <v>14</v>
      </c>
      <c r="G269" s="160" t="s">
        <v>21</v>
      </c>
      <c r="H269" s="160" t="s">
        <v>28</v>
      </c>
      <c r="I269" s="160" t="s">
        <v>841</v>
      </c>
      <c r="J269" s="160" t="s">
        <v>431</v>
      </c>
      <c r="K269" s="160"/>
      <c r="L269" s="160"/>
      <c r="M269" s="160"/>
      <c r="N269" s="160" t="s">
        <v>39</v>
      </c>
      <c r="O269" s="160"/>
      <c r="P269" s="9" t="s">
        <v>286</v>
      </c>
      <c r="Q269" s="439" t="s">
        <v>289</v>
      </c>
      <c r="R269" s="160"/>
      <c r="S269" s="160"/>
      <c r="T269" s="160"/>
      <c r="U269" s="160"/>
      <c r="V269" s="160"/>
      <c r="W269" s="160"/>
      <c r="X269" s="688" t="s">
        <v>3135</v>
      </c>
      <c r="Y269" s="696" t="s">
        <v>3142</v>
      </c>
      <c r="Z269" s="688" t="s">
        <v>3127</v>
      </c>
    </row>
    <row r="270" spans="1:26">
      <c r="A270" s="160"/>
      <c r="B270" s="160"/>
      <c r="C270" s="160" t="s">
        <v>1040</v>
      </c>
      <c r="D270" s="160"/>
      <c r="E270" s="160" t="s">
        <v>17</v>
      </c>
      <c r="F270" s="160" t="s">
        <v>15</v>
      </c>
      <c r="G270" s="160" t="s">
        <v>21</v>
      </c>
      <c r="H270" s="160" t="s">
        <v>28</v>
      </c>
      <c r="I270" s="160" t="s">
        <v>24</v>
      </c>
      <c r="J270" s="160"/>
      <c r="K270" s="160"/>
      <c r="L270" s="160"/>
      <c r="M270" s="160"/>
      <c r="N270" s="160"/>
      <c r="O270" s="160" t="s">
        <v>28</v>
      </c>
      <c r="P270" s="9" t="s">
        <v>286</v>
      </c>
      <c r="Q270" s="439" t="s">
        <v>289</v>
      </c>
      <c r="R270" s="160"/>
      <c r="S270" s="160"/>
      <c r="T270" s="160"/>
      <c r="U270" s="160"/>
      <c r="V270" s="160"/>
      <c r="W270" s="160"/>
      <c r="X270" s="688" t="s">
        <v>3135</v>
      </c>
      <c r="Y270" s="696" t="s">
        <v>3142</v>
      </c>
      <c r="Z270" s="688" t="s">
        <v>3127</v>
      </c>
    </row>
    <row r="271" spans="1:26">
      <c r="A271" s="160"/>
      <c r="B271" s="160"/>
      <c r="C271" s="160" t="s">
        <v>1040</v>
      </c>
      <c r="D271" s="160"/>
      <c r="E271" s="160" t="s">
        <v>17</v>
      </c>
      <c r="F271" s="160" t="s">
        <v>14</v>
      </c>
      <c r="G271" s="160" t="s">
        <v>21</v>
      </c>
      <c r="H271" s="160" t="s">
        <v>28</v>
      </c>
      <c r="I271" s="160" t="s">
        <v>25</v>
      </c>
      <c r="J271" s="160" t="s">
        <v>431</v>
      </c>
      <c r="K271" s="160"/>
      <c r="L271" s="160"/>
      <c r="M271" s="160"/>
      <c r="N271" s="160" t="s">
        <v>499</v>
      </c>
      <c r="O271" s="160"/>
      <c r="P271" s="9" t="s">
        <v>286</v>
      </c>
      <c r="Q271" s="439" t="s">
        <v>289</v>
      </c>
      <c r="R271" s="160" t="s">
        <v>1260</v>
      </c>
      <c r="S271" s="160"/>
      <c r="T271" s="160"/>
      <c r="U271" s="160"/>
      <c r="V271" s="160"/>
      <c r="W271" s="160"/>
      <c r="X271" s="688" t="s">
        <v>3135</v>
      </c>
      <c r="Y271" s="696" t="s">
        <v>3142</v>
      </c>
      <c r="Z271" s="688" t="s">
        <v>3127</v>
      </c>
    </row>
    <row r="272" spans="1:26">
      <c r="A272" s="160"/>
      <c r="B272" s="160"/>
      <c r="C272" s="160" t="s">
        <v>1039</v>
      </c>
      <c r="D272" s="160"/>
      <c r="E272" s="160" t="s">
        <v>17</v>
      </c>
      <c r="F272" s="160" t="s">
        <v>14</v>
      </c>
      <c r="G272" s="160" t="s">
        <v>19</v>
      </c>
      <c r="H272" s="160" t="s">
        <v>28</v>
      </c>
      <c r="I272" s="160" t="s">
        <v>24</v>
      </c>
      <c r="J272" s="160"/>
      <c r="K272" s="160"/>
      <c r="L272" s="160"/>
      <c r="M272" s="160"/>
      <c r="N272" s="160"/>
      <c r="O272" s="160" t="s">
        <v>28</v>
      </c>
      <c r="P272" s="9" t="s">
        <v>286</v>
      </c>
      <c r="Q272" s="439" t="s">
        <v>289</v>
      </c>
      <c r="R272" s="160"/>
      <c r="S272" s="160"/>
      <c r="T272" s="160"/>
      <c r="U272" s="160"/>
      <c r="V272" s="160"/>
      <c r="W272" s="160"/>
      <c r="X272" s="688" t="s">
        <v>3135</v>
      </c>
      <c r="Y272" s="696" t="s">
        <v>3142</v>
      </c>
      <c r="Z272" s="688" t="s">
        <v>3127</v>
      </c>
    </row>
    <row r="273" spans="1:26">
      <c r="A273" s="160"/>
      <c r="B273" s="160"/>
      <c r="C273" s="160" t="s">
        <v>1039</v>
      </c>
      <c r="D273" s="160"/>
      <c r="E273" s="160" t="s">
        <v>17</v>
      </c>
      <c r="F273" s="160" t="s">
        <v>15</v>
      </c>
      <c r="G273" s="160" t="s">
        <v>19</v>
      </c>
      <c r="H273" s="160" t="s">
        <v>28</v>
      </c>
      <c r="I273" s="160" t="s">
        <v>24</v>
      </c>
      <c r="J273" s="160"/>
      <c r="K273" s="160"/>
      <c r="L273" s="160"/>
      <c r="M273" s="160"/>
      <c r="N273" s="160"/>
      <c r="O273" s="160" t="s">
        <v>28</v>
      </c>
      <c r="P273" s="9" t="s">
        <v>286</v>
      </c>
      <c r="Q273" s="439" t="s">
        <v>289</v>
      </c>
      <c r="R273" s="160"/>
      <c r="S273" s="160"/>
      <c r="T273" s="160"/>
      <c r="U273" s="160"/>
      <c r="V273" s="160"/>
      <c r="W273" s="160"/>
      <c r="X273" s="688" t="s">
        <v>3135</v>
      </c>
      <c r="Y273" s="696" t="s">
        <v>3142</v>
      </c>
      <c r="Z273" s="688" t="s">
        <v>3127</v>
      </c>
    </row>
    <row r="274" spans="1:26">
      <c r="A274" s="160"/>
      <c r="B274" s="160"/>
      <c r="C274" s="160" t="s">
        <v>1038</v>
      </c>
      <c r="D274" s="160"/>
      <c r="E274" s="160" t="s">
        <v>18</v>
      </c>
      <c r="F274" s="160" t="s">
        <v>15</v>
      </c>
      <c r="G274" s="160" t="s">
        <v>1259</v>
      </c>
      <c r="H274" s="160" t="s">
        <v>29</v>
      </c>
      <c r="I274" s="160" t="s">
        <v>24</v>
      </c>
      <c r="J274" s="160"/>
      <c r="K274" s="160"/>
      <c r="L274" s="160"/>
      <c r="M274" s="160"/>
      <c r="N274" s="160"/>
      <c r="O274" s="160" t="s">
        <v>29</v>
      </c>
      <c r="P274" s="9" t="s">
        <v>286</v>
      </c>
      <c r="Q274" s="439" t="s">
        <v>289</v>
      </c>
      <c r="R274" s="160"/>
      <c r="S274" s="160"/>
      <c r="T274" s="160"/>
      <c r="U274" s="160"/>
      <c r="V274" s="160"/>
      <c r="W274" s="160"/>
      <c r="X274" s="688" t="s">
        <v>3135</v>
      </c>
      <c r="Y274" s="696" t="s">
        <v>3142</v>
      </c>
      <c r="Z274" s="688" t="s">
        <v>3127</v>
      </c>
    </row>
    <row r="275" spans="1:26">
      <c r="A275" s="160"/>
      <c r="B275" s="160"/>
      <c r="C275" s="160" t="s">
        <v>1038</v>
      </c>
      <c r="D275" s="160"/>
      <c r="E275" s="160" t="s">
        <v>18</v>
      </c>
      <c r="F275" s="160" t="s">
        <v>14</v>
      </c>
      <c r="G275" s="160" t="s">
        <v>1259</v>
      </c>
      <c r="H275" s="160" t="s">
        <v>29</v>
      </c>
      <c r="I275" s="160" t="s">
        <v>24</v>
      </c>
      <c r="J275" s="160"/>
      <c r="K275" s="160"/>
      <c r="L275" s="160"/>
      <c r="M275" s="160"/>
      <c r="N275" s="160"/>
      <c r="O275" s="160" t="s">
        <v>29</v>
      </c>
      <c r="P275" s="9" t="s">
        <v>286</v>
      </c>
      <c r="Q275" s="439" t="s">
        <v>289</v>
      </c>
      <c r="R275" s="160"/>
      <c r="S275" s="160"/>
      <c r="T275" s="160"/>
      <c r="U275" s="160"/>
      <c r="V275" s="160"/>
      <c r="W275" s="160"/>
      <c r="X275" s="688" t="s">
        <v>3135</v>
      </c>
      <c r="Y275" s="696" t="s">
        <v>3142</v>
      </c>
      <c r="Z275" s="688" t="s">
        <v>3127</v>
      </c>
    </row>
    <row r="276" spans="1:26">
      <c r="A276" s="160"/>
      <c r="B276" s="160"/>
      <c r="C276" s="160" t="s">
        <v>1037</v>
      </c>
      <c r="D276" s="160"/>
      <c r="E276" s="160" t="s">
        <v>17</v>
      </c>
      <c r="F276" s="160" t="s">
        <v>16</v>
      </c>
      <c r="G276" s="160" t="s">
        <v>19</v>
      </c>
      <c r="H276" s="160" t="s">
        <v>28</v>
      </c>
      <c r="I276" s="160" t="s">
        <v>24</v>
      </c>
      <c r="J276" s="160" t="s">
        <v>432</v>
      </c>
      <c r="K276" s="160"/>
      <c r="L276" s="160"/>
      <c r="M276" s="160"/>
      <c r="N276" s="160" t="s">
        <v>499</v>
      </c>
      <c r="O276" s="160"/>
      <c r="P276" s="9" t="s">
        <v>286</v>
      </c>
      <c r="Q276" s="439" t="s">
        <v>289</v>
      </c>
      <c r="R276" s="160"/>
      <c r="S276" s="160"/>
      <c r="T276" s="160"/>
      <c r="U276" s="160"/>
      <c r="V276" s="160"/>
      <c r="W276" s="160"/>
      <c r="X276" s="688" t="s">
        <v>3135</v>
      </c>
      <c r="Y276" s="696" t="s">
        <v>3142</v>
      </c>
      <c r="Z276" s="688" t="s">
        <v>3127</v>
      </c>
    </row>
    <row r="277" spans="1:26">
      <c r="A277" s="160"/>
      <c r="B277" s="160"/>
      <c r="C277" s="160" t="s">
        <v>1036</v>
      </c>
      <c r="D277" s="160"/>
      <c r="E277" s="160" t="s">
        <v>18</v>
      </c>
      <c r="F277" s="160" t="s">
        <v>14</v>
      </c>
      <c r="G277" s="160" t="s">
        <v>19</v>
      </c>
      <c r="H277" s="160" t="s">
        <v>28</v>
      </c>
      <c r="I277" s="160" t="s">
        <v>24</v>
      </c>
      <c r="J277" s="160" t="s">
        <v>433</v>
      </c>
      <c r="K277" s="160"/>
      <c r="L277" s="160"/>
      <c r="M277" s="160"/>
      <c r="N277" s="160"/>
      <c r="O277" s="160"/>
      <c r="P277" s="9" t="s">
        <v>286</v>
      </c>
      <c r="Q277" s="439" t="s">
        <v>289</v>
      </c>
      <c r="R277" s="160"/>
      <c r="S277" s="160"/>
      <c r="T277" s="160"/>
      <c r="U277" s="160"/>
      <c r="V277" s="160"/>
      <c r="W277" s="160"/>
      <c r="X277" s="688" t="s">
        <v>3135</v>
      </c>
      <c r="Y277" s="696" t="s">
        <v>3142</v>
      </c>
      <c r="Z277" s="688" t="s">
        <v>3127</v>
      </c>
    </row>
    <row r="278" spans="1:26">
      <c r="A278" s="160"/>
      <c r="B278" s="160"/>
      <c r="C278" s="160" t="s">
        <v>1036</v>
      </c>
      <c r="D278" s="160"/>
      <c r="E278" s="160" t="s">
        <v>18</v>
      </c>
      <c r="F278" s="160" t="s">
        <v>15</v>
      </c>
      <c r="G278" s="160" t="s">
        <v>19</v>
      </c>
      <c r="H278" s="160" t="s">
        <v>28</v>
      </c>
      <c r="I278" s="160" t="s">
        <v>24</v>
      </c>
      <c r="J278" s="160" t="s">
        <v>434</v>
      </c>
      <c r="K278" s="160"/>
      <c r="L278" s="160"/>
      <c r="M278" s="160"/>
      <c r="N278" s="160"/>
      <c r="O278" s="160"/>
      <c r="P278" s="9" t="s">
        <v>286</v>
      </c>
      <c r="Q278" s="439" t="s">
        <v>289</v>
      </c>
      <c r="R278" s="160"/>
      <c r="S278" s="160"/>
      <c r="T278" s="160"/>
      <c r="U278" s="160"/>
      <c r="V278" s="160"/>
      <c r="W278" s="160"/>
      <c r="X278" s="688" t="s">
        <v>3135</v>
      </c>
      <c r="Y278" s="696" t="s">
        <v>3142</v>
      </c>
      <c r="Z278" s="688" t="s">
        <v>3127</v>
      </c>
    </row>
    <row r="279" spans="1:26">
      <c r="A279" s="160"/>
      <c r="B279" s="160"/>
      <c r="C279" s="160" t="s">
        <v>1035</v>
      </c>
      <c r="D279" s="160"/>
      <c r="E279" s="160" t="s">
        <v>17</v>
      </c>
      <c r="F279" s="160" t="s">
        <v>14</v>
      </c>
      <c r="G279" s="160" t="s">
        <v>19</v>
      </c>
      <c r="H279" s="160" t="s">
        <v>28</v>
      </c>
      <c r="I279" s="160" t="s">
        <v>24</v>
      </c>
      <c r="J279" s="160"/>
      <c r="K279" s="160"/>
      <c r="L279" s="160"/>
      <c r="M279" s="160" t="s">
        <v>50</v>
      </c>
      <c r="N279" s="160"/>
      <c r="O279" s="160"/>
      <c r="P279" s="9" t="s">
        <v>286</v>
      </c>
      <c r="Q279" s="4" t="s">
        <v>290</v>
      </c>
      <c r="R279" s="160"/>
      <c r="S279" s="160"/>
      <c r="T279" s="160"/>
      <c r="U279" s="160"/>
      <c r="V279" s="160"/>
      <c r="W279" s="160"/>
      <c r="X279" s="688" t="s">
        <v>3135</v>
      </c>
      <c r="Y279" s="696" t="s">
        <v>3142</v>
      </c>
      <c r="Z279" s="688" t="s">
        <v>3127</v>
      </c>
    </row>
    <row r="280" spans="1:26">
      <c r="A280" s="160"/>
      <c r="B280" s="160"/>
      <c r="C280" s="160" t="s">
        <v>1035</v>
      </c>
      <c r="D280" s="160"/>
      <c r="E280" s="160" t="s">
        <v>17</v>
      </c>
      <c r="F280" s="160" t="s">
        <v>15</v>
      </c>
      <c r="G280" s="160" t="s">
        <v>19</v>
      </c>
      <c r="H280" s="160" t="s">
        <v>28</v>
      </c>
      <c r="I280" s="160" t="s">
        <v>447</v>
      </c>
      <c r="J280" s="160" t="s">
        <v>434</v>
      </c>
      <c r="K280" s="160"/>
      <c r="L280" s="160"/>
      <c r="M280" s="160"/>
      <c r="N280" s="160"/>
      <c r="O280" s="160"/>
      <c r="P280" s="9" t="s">
        <v>286</v>
      </c>
      <c r="Q280" s="4" t="s">
        <v>290</v>
      </c>
      <c r="R280" s="160"/>
      <c r="S280" s="160"/>
      <c r="T280" s="160"/>
      <c r="U280" s="160"/>
      <c r="V280" s="160"/>
      <c r="W280" s="160"/>
      <c r="X280" s="688" t="s">
        <v>3135</v>
      </c>
      <c r="Y280" s="696" t="s">
        <v>3142</v>
      </c>
      <c r="Z280" s="688" t="s">
        <v>3127</v>
      </c>
    </row>
    <row r="281" spans="1:26">
      <c r="A281" s="160"/>
      <c r="B281" s="160"/>
      <c r="C281" s="160" t="s">
        <v>1034</v>
      </c>
      <c r="D281" s="160"/>
      <c r="E281" s="160" t="s">
        <v>17</v>
      </c>
      <c r="F281" s="160" t="s">
        <v>14</v>
      </c>
      <c r="G281" s="160" t="s">
        <v>19</v>
      </c>
      <c r="H281" s="160" t="s">
        <v>28</v>
      </c>
      <c r="I281" s="160" t="s">
        <v>24</v>
      </c>
      <c r="J281" s="160" t="s">
        <v>434</v>
      </c>
      <c r="K281" s="160"/>
      <c r="L281" s="160"/>
      <c r="M281" s="160"/>
      <c r="N281" s="160"/>
      <c r="O281" s="160"/>
      <c r="P281" s="9" t="s">
        <v>286</v>
      </c>
      <c r="Q281" s="4" t="s">
        <v>290</v>
      </c>
      <c r="R281" s="160"/>
      <c r="S281" s="160"/>
      <c r="T281" s="160"/>
      <c r="U281" s="160"/>
      <c r="V281" s="160"/>
      <c r="W281" s="160"/>
      <c r="X281" s="688" t="s">
        <v>3135</v>
      </c>
      <c r="Y281" s="696" t="s">
        <v>3142</v>
      </c>
      <c r="Z281" s="688" t="s">
        <v>3127</v>
      </c>
    </row>
    <row r="282" spans="1:26">
      <c r="A282" s="160"/>
      <c r="B282" s="160"/>
      <c r="C282" s="160" t="s">
        <v>1034</v>
      </c>
      <c r="D282" s="160"/>
      <c r="E282" s="160" t="s">
        <v>17</v>
      </c>
      <c r="F282" s="160" t="s">
        <v>15</v>
      </c>
      <c r="G282" s="160" t="s">
        <v>19</v>
      </c>
      <c r="H282" s="160" t="s">
        <v>28</v>
      </c>
      <c r="I282" s="160" t="s">
        <v>24</v>
      </c>
      <c r="J282" s="160" t="s">
        <v>431</v>
      </c>
      <c r="K282" s="160"/>
      <c r="L282" s="160"/>
      <c r="M282" s="160"/>
      <c r="N282" s="160" t="s">
        <v>499</v>
      </c>
      <c r="O282" s="160"/>
      <c r="P282" s="9" t="s">
        <v>286</v>
      </c>
      <c r="Q282" s="4" t="s">
        <v>290</v>
      </c>
      <c r="R282" s="160"/>
      <c r="S282" s="160"/>
      <c r="T282" s="160"/>
      <c r="U282" s="160"/>
      <c r="V282" s="160"/>
      <c r="W282" s="160"/>
      <c r="X282" s="688" t="s">
        <v>3135</v>
      </c>
      <c r="Y282" s="696" t="s">
        <v>3142</v>
      </c>
      <c r="Z282" s="688" t="s">
        <v>3127</v>
      </c>
    </row>
    <row r="283" spans="1:26">
      <c r="A283" s="160"/>
      <c r="B283" s="160"/>
      <c r="C283" s="160" t="s">
        <v>1033</v>
      </c>
      <c r="D283" s="160"/>
      <c r="E283" s="160" t="s">
        <v>17</v>
      </c>
      <c r="F283" s="160" t="s">
        <v>14</v>
      </c>
      <c r="G283" s="160" t="s">
        <v>19</v>
      </c>
      <c r="H283" s="160" t="s">
        <v>28</v>
      </c>
      <c r="I283" s="160" t="s">
        <v>841</v>
      </c>
      <c r="J283" s="160"/>
      <c r="K283" s="160"/>
      <c r="L283" s="160"/>
      <c r="M283" s="160"/>
      <c r="N283" s="160"/>
      <c r="O283" s="160" t="s">
        <v>28</v>
      </c>
      <c r="P283" s="9" t="s">
        <v>286</v>
      </c>
      <c r="Q283" s="4" t="s">
        <v>290</v>
      </c>
      <c r="R283" s="160"/>
      <c r="S283" s="160"/>
      <c r="T283" s="160"/>
      <c r="U283" s="160"/>
      <c r="V283" s="160"/>
      <c r="W283" s="160"/>
      <c r="X283" s="688" t="s">
        <v>3135</v>
      </c>
      <c r="Y283" s="696" t="s">
        <v>3142</v>
      </c>
      <c r="Z283" s="688" t="s">
        <v>3127</v>
      </c>
    </row>
    <row r="284" spans="1:26">
      <c r="A284" s="160"/>
      <c r="B284" s="160"/>
      <c r="C284" s="160" t="s">
        <v>1033</v>
      </c>
      <c r="D284" s="160"/>
      <c r="E284" s="160" t="s">
        <v>17</v>
      </c>
      <c r="F284" s="160" t="s">
        <v>15</v>
      </c>
      <c r="G284" s="160" t="s">
        <v>19</v>
      </c>
      <c r="H284" s="160" t="s">
        <v>28</v>
      </c>
      <c r="I284" s="160" t="s">
        <v>24</v>
      </c>
      <c r="J284" s="160"/>
      <c r="K284" s="160"/>
      <c r="L284" s="160"/>
      <c r="M284" s="160"/>
      <c r="N284" s="160"/>
      <c r="O284" s="160" t="s">
        <v>28</v>
      </c>
      <c r="P284" s="9" t="s">
        <v>286</v>
      </c>
      <c r="Q284" s="4" t="s">
        <v>290</v>
      </c>
      <c r="R284" s="160"/>
      <c r="S284" s="160"/>
      <c r="T284" s="160"/>
      <c r="U284" s="160"/>
      <c r="V284" s="160"/>
      <c r="W284" s="160"/>
      <c r="X284" s="688" t="s">
        <v>3135</v>
      </c>
      <c r="Y284" s="696" t="s">
        <v>3142</v>
      </c>
      <c r="Z284" s="688" t="s">
        <v>3127</v>
      </c>
    </row>
    <row r="285" spans="1:26">
      <c r="A285" s="160"/>
      <c r="B285" s="160"/>
      <c r="C285" s="160" t="s">
        <v>1032</v>
      </c>
      <c r="D285" s="160"/>
      <c r="E285" s="160" t="s">
        <v>17</v>
      </c>
      <c r="F285" s="160" t="s">
        <v>14</v>
      </c>
      <c r="G285" s="160" t="s">
        <v>19</v>
      </c>
      <c r="H285" s="160" t="s">
        <v>28</v>
      </c>
      <c r="I285" s="160" t="s">
        <v>841</v>
      </c>
      <c r="J285" s="160" t="s">
        <v>432</v>
      </c>
      <c r="K285" s="160"/>
      <c r="L285" s="160"/>
      <c r="M285" s="160"/>
      <c r="N285" s="160"/>
      <c r="O285" s="160"/>
      <c r="P285" s="9" t="s">
        <v>286</v>
      </c>
      <c r="Q285" s="4" t="s">
        <v>290</v>
      </c>
      <c r="R285" s="160" t="s">
        <v>1258</v>
      </c>
      <c r="S285" s="160"/>
      <c r="T285" s="160"/>
      <c r="U285" s="160"/>
      <c r="V285" s="160"/>
      <c r="W285" s="160"/>
      <c r="X285" s="688" t="s">
        <v>3135</v>
      </c>
      <c r="Y285" s="696" t="s">
        <v>3142</v>
      </c>
      <c r="Z285" s="688" t="s">
        <v>3127</v>
      </c>
    </row>
    <row r="286" spans="1:26">
      <c r="A286" s="160"/>
      <c r="B286" s="160"/>
      <c r="C286" s="160" t="s">
        <v>431</v>
      </c>
      <c r="D286" s="160"/>
      <c r="E286" s="160" t="s">
        <v>18</v>
      </c>
      <c r="F286" s="160" t="s">
        <v>15</v>
      </c>
      <c r="G286" s="160" t="s">
        <v>19</v>
      </c>
      <c r="H286" s="160" t="s">
        <v>28</v>
      </c>
      <c r="I286" s="160" t="s">
        <v>445</v>
      </c>
      <c r="J286" s="160" t="s">
        <v>433</v>
      </c>
      <c r="K286" s="160"/>
      <c r="L286" s="160"/>
      <c r="M286" s="160"/>
      <c r="N286" s="160" t="s">
        <v>36</v>
      </c>
      <c r="O286" s="160"/>
      <c r="P286" s="9" t="s">
        <v>286</v>
      </c>
      <c r="Q286" s="4" t="s">
        <v>290</v>
      </c>
      <c r="R286" s="160" t="s">
        <v>1257</v>
      </c>
      <c r="S286" s="160"/>
      <c r="T286" s="160"/>
      <c r="U286" s="160"/>
      <c r="V286" s="160"/>
      <c r="W286" s="160"/>
      <c r="X286" s="688" t="s">
        <v>3135</v>
      </c>
      <c r="Y286" s="696" t="s">
        <v>3142</v>
      </c>
      <c r="Z286" s="688" t="s">
        <v>3127</v>
      </c>
    </row>
    <row r="287" spans="1:26" s="440" customFormat="1">
      <c r="A287" s="441"/>
      <c r="B287" s="441"/>
      <c r="C287" s="441" t="s">
        <v>431</v>
      </c>
      <c r="D287" s="441"/>
      <c r="E287" s="441" t="s">
        <v>17</v>
      </c>
      <c r="F287" s="441" t="s">
        <v>15</v>
      </c>
      <c r="G287" s="441" t="s">
        <v>19</v>
      </c>
      <c r="H287" s="441" t="s">
        <v>28</v>
      </c>
      <c r="I287" s="441" t="s">
        <v>819</v>
      </c>
      <c r="J287" s="441" t="s">
        <v>433</v>
      </c>
      <c r="K287" s="441"/>
      <c r="L287" s="441"/>
      <c r="M287" s="441"/>
      <c r="N287" s="441"/>
      <c r="O287" s="441" t="s">
        <v>28</v>
      </c>
      <c r="P287" s="9" t="s">
        <v>286</v>
      </c>
      <c r="Q287" s="4" t="s">
        <v>290</v>
      </c>
      <c r="R287" s="441"/>
      <c r="S287" s="441"/>
      <c r="T287" s="441"/>
      <c r="U287" s="441"/>
      <c r="V287" s="441"/>
      <c r="W287" s="441"/>
      <c r="X287" s="688" t="s">
        <v>3135</v>
      </c>
      <c r="Y287" s="696" t="s">
        <v>3142</v>
      </c>
      <c r="Z287" s="688" t="s">
        <v>3127</v>
      </c>
    </row>
    <row r="288" spans="1:26">
      <c r="A288" s="160"/>
      <c r="B288" s="160"/>
      <c r="C288" s="160" t="s">
        <v>432</v>
      </c>
      <c r="D288" s="160"/>
      <c r="E288" s="160" t="s">
        <v>18</v>
      </c>
      <c r="F288" s="160" t="s">
        <v>15</v>
      </c>
      <c r="G288" s="160" t="s">
        <v>19</v>
      </c>
      <c r="H288" s="160" t="s">
        <v>28</v>
      </c>
      <c r="I288" s="160" t="s">
        <v>24</v>
      </c>
      <c r="J288" s="160" t="s">
        <v>434</v>
      </c>
      <c r="K288" s="160"/>
      <c r="L288" s="160"/>
      <c r="M288" s="160"/>
      <c r="N288" s="160"/>
      <c r="O288" s="160"/>
      <c r="P288" s="9" t="s">
        <v>286</v>
      </c>
      <c r="Q288" s="4" t="s">
        <v>290</v>
      </c>
      <c r="R288" s="160"/>
      <c r="S288" s="160"/>
      <c r="T288" s="160"/>
      <c r="U288" s="160"/>
      <c r="V288" s="160"/>
      <c r="W288" s="160"/>
      <c r="X288" s="688" t="s">
        <v>3135</v>
      </c>
      <c r="Y288" s="696" t="s">
        <v>3142</v>
      </c>
      <c r="Z288" s="688" t="s">
        <v>3127</v>
      </c>
    </row>
    <row r="289" spans="1:26">
      <c r="A289" s="160"/>
      <c r="B289" s="160"/>
      <c r="C289" s="160" t="s">
        <v>432</v>
      </c>
      <c r="D289" s="160"/>
      <c r="E289" s="160" t="s">
        <v>18</v>
      </c>
      <c r="F289" s="160" t="s">
        <v>14</v>
      </c>
      <c r="G289" s="160" t="s">
        <v>19</v>
      </c>
      <c r="H289" s="160" t="s">
        <v>28</v>
      </c>
      <c r="I289" s="160" t="s">
        <v>24</v>
      </c>
      <c r="J289" s="160"/>
      <c r="K289" s="160"/>
      <c r="L289" s="160"/>
      <c r="M289" s="160"/>
      <c r="N289" s="160"/>
      <c r="O289" s="160" t="s">
        <v>28</v>
      </c>
      <c r="P289" s="9" t="s">
        <v>286</v>
      </c>
      <c r="Q289" s="4" t="s">
        <v>290</v>
      </c>
      <c r="R289" s="160"/>
      <c r="S289" s="160"/>
      <c r="T289" s="160"/>
      <c r="U289" s="160"/>
      <c r="V289" s="160"/>
      <c r="W289" s="160"/>
      <c r="X289" s="688" t="s">
        <v>3135</v>
      </c>
      <c r="Y289" s="696" t="s">
        <v>3142</v>
      </c>
      <c r="Z289" s="688" t="s">
        <v>3127</v>
      </c>
    </row>
    <row r="290" spans="1:26">
      <c r="A290" s="160"/>
      <c r="B290" s="160"/>
      <c r="C290" s="160" t="s">
        <v>432</v>
      </c>
      <c r="D290" s="160"/>
      <c r="E290" s="160" t="s">
        <v>17</v>
      </c>
      <c r="F290" s="160" t="s">
        <v>14</v>
      </c>
      <c r="G290" s="160" t="s">
        <v>19</v>
      </c>
      <c r="H290" s="160" t="s">
        <v>28</v>
      </c>
      <c r="I290" s="160" t="s">
        <v>24</v>
      </c>
      <c r="J290" s="160" t="s">
        <v>432</v>
      </c>
      <c r="K290" s="160"/>
      <c r="L290" s="160"/>
      <c r="M290" s="160"/>
      <c r="N290" s="160"/>
      <c r="O290" s="160"/>
      <c r="P290" s="9" t="s">
        <v>286</v>
      </c>
      <c r="Q290" s="4" t="s">
        <v>290</v>
      </c>
      <c r="R290" s="160" t="s">
        <v>833</v>
      </c>
      <c r="S290" s="160"/>
      <c r="T290" s="160"/>
      <c r="U290" s="160"/>
      <c r="V290" s="160"/>
      <c r="W290" s="160"/>
      <c r="X290" s="688" t="s">
        <v>3135</v>
      </c>
      <c r="Y290" s="696" t="s">
        <v>3142</v>
      </c>
      <c r="Z290" s="688" t="s">
        <v>3127</v>
      </c>
    </row>
    <row r="291" spans="1:26">
      <c r="A291" s="160"/>
      <c r="B291" s="160"/>
      <c r="C291" s="160" t="s">
        <v>433</v>
      </c>
      <c r="D291" s="160"/>
      <c r="E291" s="160" t="s">
        <v>17</v>
      </c>
      <c r="F291" s="160" t="s">
        <v>16</v>
      </c>
      <c r="G291" s="160" t="s">
        <v>19</v>
      </c>
      <c r="H291" s="160" t="s">
        <v>28</v>
      </c>
      <c r="I291" s="441" t="s">
        <v>24</v>
      </c>
      <c r="J291" s="160"/>
      <c r="K291" s="160"/>
      <c r="L291" s="160"/>
      <c r="M291" s="160"/>
      <c r="N291" s="160"/>
      <c r="O291" s="160" t="s">
        <v>28</v>
      </c>
      <c r="P291" s="9" t="s">
        <v>286</v>
      </c>
      <c r="Q291" s="4" t="s">
        <v>290</v>
      </c>
      <c r="R291" s="160"/>
      <c r="S291" s="160"/>
      <c r="T291" s="160"/>
      <c r="U291" s="160"/>
      <c r="V291" s="160"/>
      <c r="W291" s="160"/>
      <c r="X291" s="688" t="s">
        <v>3135</v>
      </c>
      <c r="Y291" s="696" t="s">
        <v>3142</v>
      </c>
      <c r="Z291" s="688" t="s">
        <v>3127</v>
      </c>
    </row>
    <row r="292" spans="1:26">
      <c r="A292" s="160"/>
      <c r="B292" s="160"/>
      <c r="C292" s="160" t="s">
        <v>433</v>
      </c>
      <c r="D292" s="160"/>
      <c r="E292" s="160" t="s">
        <v>18</v>
      </c>
      <c r="F292" s="160" t="s">
        <v>15</v>
      </c>
      <c r="G292" s="160" t="s">
        <v>19</v>
      </c>
      <c r="H292" s="160" t="s">
        <v>28</v>
      </c>
      <c r="I292" s="160" t="s">
        <v>24</v>
      </c>
      <c r="J292" s="160"/>
      <c r="K292" s="160"/>
      <c r="L292" s="160"/>
      <c r="M292" s="160"/>
      <c r="N292" s="160"/>
      <c r="O292" s="160" t="s">
        <v>28</v>
      </c>
      <c r="P292" s="9" t="s">
        <v>286</v>
      </c>
      <c r="Q292" s="4" t="s">
        <v>290</v>
      </c>
      <c r="R292" s="160"/>
      <c r="S292" s="160"/>
      <c r="T292" s="160"/>
      <c r="U292" s="160"/>
      <c r="V292" s="160"/>
      <c r="W292" s="160"/>
      <c r="X292" s="688" t="s">
        <v>3135</v>
      </c>
      <c r="Y292" s="696" t="s">
        <v>3142</v>
      </c>
      <c r="Z292" s="688" t="s">
        <v>3127</v>
      </c>
    </row>
    <row r="293" spans="1:26">
      <c r="A293" s="160"/>
      <c r="B293" s="160"/>
      <c r="C293" s="160" t="s">
        <v>433</v>
      </c>
      <c r="D293" s="160"/>
      <c r="E293" s="160" t="s">
        <v>18</v>
      </c>
      <c r="F293" s="160" t="s">
        <v>14</v>
      </c>
      <c r="G293" s="160" t="s">
        <v>19</v>
      </c>
      <c r="H293" s="160" t="s">
        <v>28</v>
      </c>
      <c r="I293" s="160" t="s">
        <v>24</v>
      </c>
      <c r="J293" s="160" t="s">
        <v>433</v>
      </c>
      <c r="K293" s="160"/>
      <c r="L293" s="160"/>
      <c r="M293" s="160"/>
      <c r="N293" s="160"/>
      <c r="O293" s="160"/>
      <c r="P293" s="9" t="s">
        <v>286</v>
      </c>
      <c r="Q293" s="4" t="s">
        <v>290</v>
      </c>
      <c r="R293" s="160"/>
      <c r="S293" s="160"/>
      <c r="T293" s="160"/>
      <c r="U293" s="160"/>
      <c r="V293" s="160"/>
      <c r="W293" s="160"/>
      <c r="X293" s="688" t="s">
        <v>3135</v>
      </c>
      <c r="Y293" s="696" t="s">
        <v>3142</v>
      </c>
      <c r="Z293" s="688" t="s">
        <v>3127</v>
      </c>
    </row>
    <row r="294" spans="1:26">
      <c r="A294" s="160"/>
      <c r="B294" s="160"/>
      <c r="C294" s="160" t="s">
        <v>433</v>
      </c>
      <c r="D294" s="160"/>
      <c r="E294" s="160" t="s">
        <v>18</v>
      </c>
      <c r="F294" s="160" t="s">
        <v>15</v>
      </c>
      <c r="G294" s="160" t="s">
        <v>19</v>
      </c>
      <c r="H294" s="160" t="s">
        <v>28</v>
      </c>
      <c r="I294" s="160" t="s">
        <v>24</v>
      </c>
      <c r="J294" s="160" t="s">
        <v>433</v>
      </c>
      <c r="K294" s="160"/>
      <c r="L294" s="160"/>
      <c r="M294" s="160"/>
      <c r="N294" s="160"/>
      <c r="O294" s="160"/>
      <c r="P294" s="9" t="s">
        <v>286</v>
      </c>
      <c r="Q294" s="4" t="s">
        <v>290</v>
      </c>
      <c r="R294" s="160"/>
      <c r="S294" s="160"/>
      <c r="T294" s="160"/>
      <c r="U294" s="160"/>
      <c r="V294" s="160"/>
      <c r="W294" s="160"/>
      <c r="X294" s="688" t="s">
        <v>3135</v>
      </c>
      <c r="Y294" s="696" t="s">
        <v>3142</v>
      </c>
      <c r="Z294" s="688" t="s">
        <v>3127</v>
      </c>
    </row>
    <row r="295" spans="1:26">
      <c r="A295" s="160"/>
      <c r="B295" s="160"/>
      <c r="C295" s="160" t="s">
        <v>434</v>
      </c>
      <c r="D295" s="160"/>
      <c r="E295" s="160" t="s">
        <v>17</v>
      </c>
      <c r="F295" s="441" t="s">
        <v>14</v>
      </c>
      <c r="G295" s="160" t="s">
        <v>19</v>
      </c>
      <c r="H295" s="160" t="s">
        <v>28</v>
      </c>
      <c r="I295" s="160" t="s">
        <v>24</v>
      </c>
      <c r="J295" s="160" t="s">
        <v>433</v>
      </c>
      <c r="K295" s="160"/>
      <c r="L295" s="160"/>
      <c r="M295" s="160"/>
      <c r="N295" s="160"/>
      <c r="O295" s="160"/>
      <c r="P295" s="9" t="s">
        <v>286</v>
      </c>
      <c r="Q295" s="439" t="s">
        <v>289</v>
      </c>
      <c r="R295" s="160"/>
      <c r="S295" s="160"/>
      <c r="T295" s="160"/>
      <c r="U295" s="160"/>
      <c r="V295" s="160"/>
      <c r="W295" s="160"/>
      <c r="X295" s="688" t="s">
        <v>3135</v>
      </c>
      <c r="Y295" s="696" t="s">
        <v>3142</v>
      </c>
      <c r="Z295" s="688" t="s">
        <v>3127</v>
      </c>
    </row>
    <row r="296" spans="1:26">
      <c r="A296" s="160"/>
      <c r="B296" s="160"/>
      <c r="C296" s="160" t="s">
        <v>434</v>
      </c>
      <c r="D296" s="160"/>
      <c r="E296" s="160" t="s">
        <v>18</v>
      </c>
      <c r="F296" s="441" t="s">
        <v>15</v>
      </c>
      <c r="G296" s="160" t="s">
        <v>19</v>
      </c>
      <c r="H296" s="160" t="s">
        <v>28</v>
      </c>
      <c r="I296" s="160" t="s">
        <v>24</v>
      </c>
      <c r="J296" s="160" t="s">
        <v>433</v>
      </c>
      <c r="K296" s="160"/>
      <c r="L296" s="160"/>
      <c r="M296" s="160"/>
      <c r="N296" s="160"/>
      <c r="O296" s="160"/>
      <c r="P296" s="9" t="s">
        <v>286</v>
      </c>
      <c r="Q296" s="439" t="s">
        <v>289</v>
      </c>
      <c r="R296" s="160"/>
      <c r="S296" s="160"/>
      <c r="T296" s="160"/>
      <c r="U296" s="160"/>
      <c r="V296" s="160"/>
      <c r="W296" s="160"/>
      <c r="X296" s="688" t="s">
        <v>3135</v>
      </c>
      <c r="Y296" s="696" t="s">
        <v>3142</v>
      </c>
      <c r="Z296" s="688" t="s">
        <v>3127</v>
      </c>
    </row>
    <row r="297" spans="1:26">
      <c r="A297" s="160"/>
      <c r="B297" s="160"/>
      <c r="C297" s="160" t="s">
        <v>423</v>
      </c>
      <c r="D297" s="160"/>
      <c r="E297" s="160" t="s">
        <v>17</v>
      </c>
      <c r="F297" s="160" t="s">
        <v>14</v>
      </c>
      <c r="G297" s="160" t="s">
        <v>22</v>
      </c>
      <c r="H297" s="160" t="s">
        <v>28</v>
      </c>
      <c r="I297" s="160" t="s">
        <v>25</v>
      </c>
      <c r="J297" s="160" t="s">
        <v>432</v>
      </c>
      <c r="K297" s="160"/>
      <c r="L297" s="160"/>
      <c r="M297" s="160"/>
      <c r="N297" s="160" t="s">
        <v>499</v>
      </c>
      <c r="O297" s="160"/>
      <c r="P297" s="437" t="s">
        <v>291</v>
      </c>
      <c r="Q297" s="439" t="s">
        <v>289</v>
      </c>
      <c r="R297" s="160"/>
      <c r="S297" s="160"/>
      <c r="T297" s="160"/>
      <c r="U297" s="160"/>
      <c r="V297" s="160"/>
      <c r="W297" s="160"/>
      <c r="X297" s="688" t="s">
        <v>3135</v>
      </c>
      <c r="Y297" s="696" t="s">
        <v>3142</v>
      </c>
      <c r="Z297" s="688" t="s">
        <v>3127</v>
      </c>
    </row>
    <row r="298" spans="1:26">
      <c r="A298" s="160"/>
      <c r="B298" s="160"/>
      <c r="C298" s="160" t="s">
        <v>423</v>
      </c>
      <c r="D298" s="160"/>
      <c r="E298" s="160" t="s">
        <v>17</v>
      </c>
      <c r="F298" s="160" t="s">
        <v>15</v>
      </c>
      <c r="G298" s="160" t="s">
        <v>22</v>
      </c>
      <c r="H298" s="160" t="s">
        <v>28</v>
      </c>
      <c r="I298" s="160" t="s">
        <v>26</v>
      </c>
      <c r="J298" s="160" t="s">
        <v>431</v>
      </c>
      <c r="K298" s="160"/>
      <c r="L298" s="160"/>
      <c r="M298" s="160"/>
      <c r="N298" s="160" t="s">
        <v>499</v>
      </c>
      <c r="O298" s="160"/>
      <c r="P298" s="437" t="s">
        <v>291</v>
      </c>
      <c r="Q298" s="439" t="s">
        <v>289</v>
      </c>
      <c r="R298" s="160"/>
      <c r="S298" s="160"/>
      <c r="T298" s="160"/>
      <c r="U298" s="160"/>
      <c r="V298" s="160"/>
      <c r="W298" s="160"/>
      <c r="X298" s="688" t="s">
        <v>3135</v>
      </c>
      <c r="Y298" s="696" t="s">
        <v>3142</v>
      </c>
      <c r="Z298" s="688" t="s">
        <v>3127</v>
      </c>
    </row>
    <row r="299" spans="1:26">
      <c r="A299" s="160"/>
      <c r="B299" s="160"/>
      <c r="C299" s="160" t="s">
        <v>435</v>
      </c>
      <c r="D299" s="160"/>
      <c r="E299" s="160" t="s">
        <v>18</v>
      </c>
      <c r="F299" s="160" t="s">
        <v>14</v>
      </c>
      <c r="G299" s="160" t="s">
        <v>22</v>
      </c>
      <c r="H299" s="160" t="s">
        <v>28</v>
      </c>
      <c r="I299" s="160" t="s">
        <v>26</v>
      </c>
      <c r="J299" s="160" t="s">
        <v>432</v>
      </c>
      <c r="K299" s="160"/>
      <c r="L299" s="160"/>
      <c r="M299" s="160"/>
      <c r="N299" s="160" t="s">
        <v>499</v>
      </c>
      <c r="O299" s="160"/>
      <c r="P299" s="442" t="s">
        <v>444</v>
      </c>
      <c r="Q299" s="439" t="s">
        <v>289</v>
      </c>
      <c r="R299" s="160"/>
      <c r="S299" s="160"/>
      <c r="T299" s="160"/>
      <c r="U299" s="160"/>
      <c r="V299" s="160"/>
      <c r="W299" s="160"/>
      <c r="X299" s="688" t="s">
        <v>3135</v>
      </c>
      <c r="Y299" s="696" t="s">
        <v>3142</v>
      </c>
      <c r="Z299" s="688" t="s">
        <v>3127</v>
      </c>
    </row>
    <row r="300" spans="1:26">
      <c r="A300" s="160"/>
      <c r="B300" s="160"/>
      <c r="C300" s="160" t="s">
        <v>435</v>
      </c>
      <c r="D300" s="160"/>
      <c r="E300" s="160" t="s">
        <v>18</v>
      </c>
      <c r="F300" s="160" t="s">
        <v>15</v>
      </c>
      <c r="G300" s="160" t="s">
        <v>22</v>
      </c>
      <c r="H300" s="160" t="s">
        <v>28</v>
      </c>
      <c r="I300" s="160" t="s">
        <v>25</v>
      </c>
      <c r="J300" s="160" t="s">
        <v>431</v>
      </c>
      <c r="K300" s="160"/>
      <c r="L300" s="160"/>
      <c r="M300" s="160"/>
      <c r="N300" s="160" t="s">
        <v>499</v>
      </c>
      <c r="O300" s="160"/>
      <c r="P300" s="442" t="s">
        <v>444</v>
      </c>
      <c r="Q300" s="439" t="s">
        <v>289</v>
      </c>
      <c r="R300" s="160"/>
      <c r="S300" s="160"/>
      <c r="T300" s="160"/>
      <c r="U300" s="160"/>
      <c r="V300" s="160"/>
      <c r="W300" s="160"/>
      <c r="X300" s="688" t="s">
        <v>3135</v>
      </c>
      <c r="Y300" s="696" t="s">
        <v>3142</v>
      </c>
      <c r="Z300" s="688" t="s">
        <v>3127</v>
      </c>
    </row>
    <row r="301" spans="1:26">
      <c r="A301" s="160"/>
      <c r="B301" s="160"/>
      <c r="C301" s="160" t="s">
        <v>436</v>
      </c>
      <c r="D301" s="160"/>
      <c r="E301" s="160" t="s">
        <v>17</v>
      </c>
      <c r="F301" s="160" t="s">
        <v>16</v>
      </c>
      <c r="G301" s="160" t="s">
        <v>21</v>
      </c>
      <c r="H301" s="160" t="s">
        <v>28</v>
      </c>
      <c r="I301" s="160" t="s">
        <v>24</v>
      </c>
      <c r="J301" s="160" t="s">
        <v>431</v>
      </c>
      <c r="K301" s="160"/>
      <c r="L301" s="160"/>
      <c r="M301" s="160"/>
      <c r="N301" s="160" t="s">
        <v>499</v>
      </c>
      <c r="O301" s="160"/>
      <c r="P301" s="442" t="s">
        <v>444</v>
      </c>
      <c r="Q301" s="439" t="s">
        <v>289</v>
      </c>
      <c r="R301" s="160"/>
      <c r="S301" s="160"/>
      <c r="T301" s="160"/>
      <c r="U301" s="160"/>
      <c r="V301" s="160"/>
      <c r="W301" s="160"/>
      <c r="X301" s="688" t="s">
        <v>3135</v>
      </c>
      <c r="Y301" s="696" t="s">
        <v>3142</v>
      </c>
      <c r="Z301" s="688" t="s">
        <v>3127</v>
      </c>
    </row>
    <row r="302" spans="1:26">
      <c r="A302" s="160"/>
      <c r="B302" s="160"/>
      <c r="C302" s="160" t="s">
        <v>437</v>
      </c>
      <c r="D302" s="160"/>
      <c r="E302" s="160" t="s">
        <v>18</v>
      </c>
      <c r="F302" s="160" t="s">
        <v>16</v>
      </c>
      <c r="G302" s="160" t="s">
        <v>19</v>
      </c>
      <c r="H302" s="160" t="s">
        <v>28</v>
      </c>
      <c r="I302" s="160" t="s">
        <v>24</v>
      </c>
      <c r="J302" s="160" t="s">
        <v>432</v>
      </c>
      <c r="K302" s="160"/>
      <c r="L302" s="160"/>
      <c r="M302" s="160"/>
      <c r="N302" s="160" t="s">
        <v>499</v>
      </c>
      <c r="O302" s="160"/>
      <c r="P302" s="442" t="s">
        <v>444</v>
      </c>
      <c r="Q302" s="439" t="s">
        <v>289</v>
      </c>
      <c r="R302" s="160"/>
      <c r="S302" s="160"/>
      <c r="T302" s="160"/>
      <c r="U302" s="160"/>
      <c r="V302" s="160"/>
      <c r="W302" s="160"/>
      <c r="X302" s="688" t="s">
        <v>3135</v>
      </c>
      <c r="Y302" s="696" t="s">
        <v>3142</v>
      </c>
      <c r="Z302" s="688" t="s">
        <v>3127</v>
      </c>
    </row>
    <row r="303" spans="1:26" s="440" customFormat="1">
      <c r="A303" s="160"/>
      <c r="B303" s="160"/>
      <c r="C303" s="160" t="s">
        <v>438</v>
      </c>
      <c r="D303" s="441"/>
      <c r="E303" s="160" t="s">
        <v>18</v>
      </c>
      <c r="F303" s="160" t="s">
        <v>16</v>
      </c>
      <c r="G303" s="160" t="s">
        <v>618</v>
      </c>
      <c r="H303" s="160" t="s">
        <v>28</v>
      </c>
      <c r="I303" s="441" t="s">
        <v>24</v>
      </c>
      <c r="J303" s="160"/>
      <c r="K303" s="160"/>
      <c r="L303" s="160"/>
      <c r="M303" s="160"/>
      <c r="N303" s="160"/>
      <c r="O303" s="160" t="s">
        <v>28</v>
      </c>
      <c r="P303" s="442" t="s">
        <v>444</v>
      </c>
      <c r="Q303" s="439" t="s">
        <v>289</v>
      </c>
      <c r="R303" s="160"/>
      <c r="S303" s="160"/>
      <c r="T303" s="441"/>
      <c r="U303" s="441"/>
      <c r="V303" s="441"/>
      <c r="W303" s="441"/>
      <c r="X303" s="688" t="s">
        <v>3135</v>
      </c>
      <c r="Y303" s="696" t="s">
        <v>3142</v>
      </c>
      <c r="Z303" s="688" t="s">
        <v>3127</v>
      </c>
    </row>
    <row r="304" spans="1:26" s="440" customFormat="1">
      <c r="A304" s="441"/>
      <c r="B304" s="441"/>
      <c r="C304" s="441" t="s">
        <v>375</v>
      </c>
      <c r="D304" s="441" t="s">
        <v>1254</v>
      </c>
      <c r="E304" s="441" t="s">
        <v>18</v>
      </c>
      <c r="F304" s="441" t="s">
        <v>14</v>
      </c>
      <c r="G304" s="441" t="s">
        <v>23</v>
      </c>
      <c r="H304" s="441" t="s">
        <v>29</v>
      </c>
      <c r="I304" s="441" t="s">
        <v>30</v>
      </c>
      <c r="J304" s="441" t="s">
        <v>434</v>
      </c>
      <c r="K304" s="441" t="s">
        <v>58</v>
      </c>
      <c r="L304" s="441"/>
      <c r="M304" s="441"/>
      <c r="N304" s="441"/>
      <c r="O304" s="441"/>
      <c r="P304" s="437" t="s">
        <v>291</v>
      </c>
      <c r="Q304" s="439" t="s">
        <v>289</v>
      </c>
      <c r="R304" s="441"/>
      <c r="S304" s="441"/>
      <c r="T304" s="441"/>
      <c r="U304" s="441" t="s">
        <v>46</v>
      </c>
      <c r="V304" s="441" t="s">
        <v>1254</v>
      </c>
      <c r="W304" s="441" t="s">
        <v>1256</v>
      </c>
      <c r="X304" s="688" t="s">
        <v>3135</v>
      </c>
      <c r="Y304" s="696" t="s">
        <v>3142</v>
      </c>
      <c r="Z304" s="688" t="s">
        <v>3127</v>
      </c>
    </row>
    <row r="305" spans="1:26" s="440" customFormat="1">
      <c r="A305" s="441"/>
      <c r="B305" s="441"/>
      <c r="C305" s="441" t="s">
        <v>375</v>
      </c>
      <c r="D305" s="441" t="s">
        <v>1254</v>
      </c>
      <c r="E305" s="441" t="s">
        <v>18</v>
      </c>
      <c r="F305" s="441" t="s">
        <v>15</v>
      </c>
      <c r="G305" s="441" t="s">
        <v>23</v>
      </c>
      <c r="H305" s="441" t="s">
        <v>29</v>
      </c>
      <c r="I305" s="441" t="s">
        <v>30</v>
      </c>
      <c r="J305" s="441" t="s">
        <v>434</v>
      </c>
      <c r="K305" s="441"/>
      <c r="L305" s="441"/>
      <c r="M305" s="441"/>
      <c r="N305" s="441"/>
      <c r="O305" s="441"/>
      <c r="P305" s="437" t="s">
        <v>291</v>
      </c>
      <c r="Q305" s="439" t="s">
        <v>289</v>
      </c>
      <c r="R305" s="441" t="s">
        <v>1255</v>
      </c>
      <c r="S305" s="441"/>
      <c r="T305" s="441"/>
      <c r="U305" s="441" t="s">
        <v>45</v>
      </c>
      <c r="V305" s="441" t="s">
        <v>1254</v>
      </c>
      <c r="W305" s="441" t="s">
        <v>1253</v>
      </c>
      <c r="X305" s="688" t="s">
        <v>3135</v>
      </c>
      <c r="Y305" s="696" t="s">
        <v>3142</v>
      </c>
      <c r="Z305" s="688" t="s">
        <v>3127</v>
      </c>
    </row>
    <row r="306" spans="1:26" s="440" customFormat="1">
      <c r="A306" s="160"/>
      <c r="B306" s="160"/>
      <c r="C306" s="160" t="s">
        <v>376</v>
      </c>
      <c r="D306" s="441"/>
      <c r="E306" s="160" t="s">
        <v>17</v>
      </c>
      <c r="F306" s="160" t="s">
        <v>14</v>
      </c>
      <c r="G306" s="160" t="s">
        <v>19</v>
      </c>
      <c r="H306" s="160" t="s">
        <v>28</v>
      </c>
      <c r="I306" s="160" t="s">
        <v>24</v>
      </c>
      <c r="J306" s="160" t="s">
        <v>434</v>
      </c>
      <c r="K306" s="160" t="s">
        <v>58</v>
      </c>
      <c r="L306" s="160"/>
      <c r="M306" s="160"/>
      <c r="N306" s="160"/>
      <c r="O306" s="160"/>
      <c r="P306" s="437" t="s">
        <v>291</v>
      </c>
      <c r="Q306" s="439" t="s">
        <v>289</v>
      </c>
      <c r="R306" s="160"/>
      <c r="S306" s="160"/>
      <c r="T306" s="441"/>
      <c r="U306" s="441"/>
      <c r="V306" s="441"/>
      <c r="W306" s="441"/>
      <c r="X306" s="688" t="s">
        <v>3135</v>
      </c>
      <c r="Y306" s="696" t="s">
        <v>3142</v>
      </c>
      <c r="Z306" s="688" t="s">
        <v>3127</v>
      </c>
    </row>
    <row r="307" spans="1:26" s="440" customFormat="1">
      <c r="A307" s="160"/>
      <c r="B307" s="160"/>
      <c r="C307" s="160" t="s">
        <v>376</v>
      </c>
      <c r="D307" s="441"/>
      <c r="E307" s="160" t="s">
        <v>17</v>
      </c>
      <c r="F307" s="160" t="s">
        <v>15</v>
      </c>
      <c r="G307" s="160" t="s">
        <v>19</v>
      </c>
      <c r="H307" s="160" t="s">
        <v>28</v>
      </c>
      <c r="I307" s="160" t="s">
        <v>24</v>
      </c>
      <c r="J307" s="160" t="s">
        <v>432</v>
      </c>
      <c r="K307" s="160" t="s">
        <v>58</v>
      </c>
      <c r="L307" s="160"/>
      <c r="M307" s="160"/>
      <c r="N307" s="160"/>
      <c r="O307" s="160"/>
      <c r="P307" s="437" t="s">
        <v>291</v>
      </c>
      <c r="Q307" s="439" t="s">
        <v>289</v>
      </c>
      <c r="R307" s="160"/>
      <c r="S307" s="160"/>
      <c r="T307" s="441"/>
      <c r="U307" s="441"/>
      <c r="V307" s="441"/>
      <c r="W307" s="441"/>
      <c r="X307" s="688" t="s">
        <v>3135</v>
      </c>
      <c r="Y307" s="696" t="s">
        <v>3142</v>
      </c>
      <c r="Z307" s="688" t="s">
        <v>3127</v>
      </c>
    </row>
    <row r="308" spans="1:26" s="440" customFormat="1">
      <c r="A308" s="160"/>
      <c r="B308" s="160"/>
      <c r="C308" s="160" t="s">
        <v>377</v>
      </c>
      <c r="D308" s="441"/>
      <c r="E308" s="160" t="s">
        <v>17</v>
      </c>
      <c r="F308" s="160" t="s">
        <v>15</v>
      </c>
      <c r="G308" s="160" t="s">
        <v>19</v>
      </c>
      <c r="H308" s="160" t="s">
        <v>28</v>
      </c>
      <c r="I308" s="160" t="s">
        <v>24</v>
      </c>
      <c r="J308" s="160" t="s">
        <v>434</v>
      </c>
      <c r="K308" s="160" t="s">
        <v>58</v>
      </c>
      <c r="L308" s="160"/>
      <c r="M308" s="160"/>
      <c r="N308" s="160"/>
      <c r="O308" s="160"/>
      <c r="P308" s="437" t="s">
        <v>291</v>
      </c>
      <c r="Q308" s="439" t="s">
        <v>289</v>
      </c>
      <c r="R308" s="160"/>
      <c r="S308" s="160"/>
      <c r="T308" s="441"/>
      <c r="U308" s="441"/>
      <c r="V308" s="441"/>
      <c r="W308" s="441"/>
      <c r="X308" s="688" t="s">
        <v>3135</v>
      </c>
      <c r="Y308" s="696" t="s">
        <v>3142</v>
      </c>
      <c r="Z308" s="688" t="s">
        <v>3127</v>
      </c>
    </row>
    <row r="309" spans="1:26">
      <c r="A309" s="160"/>
      <c r="B309" s="160"/>
      <c r="C309" s="160" t="s">
        <v>378</v>
      </c>
      <c r="D309" s="160"/>
      <c r="E309" s="160" t="s">
        <v>17</v>
      </c>
      <c r="F309" s="160" t="s">
        <v>16</v>
      </c>
      <c r="G309" s="160" t="s">
        <v>19</v>
      </c>
      <c r="H309" s="160" t="s">
        <v>28</v>
      </c>
      <c r="I309" s="160" t="s">
        <v>24</v>
      </c>
      <c r="J309" s="160" t="s">
        <v>434</v>
      </c>
      <c r="K309" s="160" t="s">
        <v>58</v>
      </c>
      <c r="L309" s="160"/>
      <c r="M309" s="160"/>
      <c r="N309" s="160"/>
      <c r="O309" s="160"/>
      <c r="P309" s="437" t="s">
        <v>291</v>
      </c>
      <c r="Q309" s="439" t="s">
        <v>289</v>
      </c>
      <c r="R309" s="160"/>
      <c r="S309" s="160"/>
      <c r="T309" s="160"/>
      <c r="U309" s="160"/>
      <c r="V309" s="160"/>
      <c r="W309" s="160"/>
      <c r="X309" s="688" t="s">
        <v>3135</v>
      </c>
      <c r="Y309" s="696" t="s">
        <v>3142</v>
      </c>
      <c r="Z309" s="688" t="s">
        <v>3127</v>
      </c>
    </row>
    <row r="310" spans="1:26">
      <c r="A310" s="160"/>
      <c r="B310" s="160"/>
      <c r="C310" s="160" t="s">
        <v>379</v>
      </c>
      <c r="D310" s="160"/>
      <c r="E310" s="160" t="s">
        <v>17</v>
      </c>
      <c r="F310" s="160" t="s">
        <v>14</v>
      </c>
      <c r="G310" s="160" t="s">
        <v>19</v>
      </c>
      <c r="H310" s="160" t="s">
        <v>28</v>
      </c>
      <c r="I310" s="160" t="s">
        <v>841</v>
      </c>
      <c r="J310" s="160" t="s">
        <v>434</v>
      </c>
      <c r="K310" s="160" t="s">
        <v>58</v>
      </c>
      <c r="L310" s="160"/>
      <c r="M310" s="160"/>
      <c r="N310" s="160"/>
      <c r="O310" s="160"/>
      <c r="P310" s="437" t="s">
        <v>291</v>
      </c>
      <c r="Q310" s="436" t="s">
        <v>288</v>
      </c>
      <c r="R310" s="160"/>
      <c r="S310" s="160"/>
      <c r="T310" s="160"/>
      <c r="U310" s="160"/>
      <c r="V310" s="160"/>
      <c r="W310" s="160"/>
      <c r="X310" s="688" t="s">
        <v>3135</v>
      </c>
      <c r="Y310" s="696" t="s">
        <v>3142</v>
      </c>
      <c r="Z310" s="688" t="s">
        <v>3127</v>
      </c>
    </row>
    <row r="311" spans="1:26">
      <c r="A311" s="160"/>
      <c r="B311" s="160"/>
      <c r="C311" s="160" t="s">
        <v>379</v>
      </c>
      <c r="D311" s="160"/>
      <c r="E311" s="160" t="s">
        <v>18</v>
      </c>
      <c r="F311" s="160" t="s">
        <v>15</v>
      </c>
      <c r="G311" s="160" t="s">
        <v>22</v>
      </c>
      <c r="H311" s="160" t="s">
        <v>28</v>
      </c>
      <c r="I311" s="160" t="s">
        <v>24</v>
      </c>
      <c r="J311" s="160" t="s">
        <v>432</v>
      </c>
      <c r="K311" s="160" t="s">
        <v>58</v>
      </c>
      <c r="L311" s="160"/>
      <c r="M311" s="160"/>
      <c r="N311" s="160"/>
      <c r="O311" s="160"/>
      <c r="P311" s="437" t="s">
        <v>291</v>
      </c>
      <c r="Q311" s="436" t="s">
        <v>288</v>
      </c>
      <c r="R311" s="160" t="s">
        <v>1252</v>
      </c>
      <c r="S311" s="160"/>
      <c r="T311" s="160"/>
      <c r="U311" s="160"/>
      <c r="V311" s="160"/>
      <c r="W311" s="160"/>
      <c r="X311" s="688" t="s">
        <v>3135</v>
      </c>
      <c r="Y311" s="696" t="s">
        <v>3142</v>
      </c>
      <c r="Z311" s="688" t="s">
        <v>3127</v>
      </c>
    </row>
    <row r="312" spans="1:26">
      <c r="A312" s="160"/>
      <c r="B312" s="160"/>
      <c r="C312" s="160" t="s">
        <v>380</v>
      </c>
      <c r="D312" s="160"/>
      <c r="E312" s="160" t="s">
        <v>17</v>
      </c>
      <c r="F312" s="160" t="s">
        <v>14</v>
      </c>
      <c r="G312" s="160" t="s">
        <v>19</v>
      </c>
      <c r="H312" s="160" t="s">
        <v>28</v>
      </c>
      <c r="I312" s="160" t="s">
        <v>24</v>
      </c>
      <c r="J312" s="160" t="s">
        <v>434</v>
      </c>
      <c r="K312" s="160" t="s">
        <v>58</v>
      </c>
      <c r="L312" s="160"/>
      <c r="M312" s="160"/>
      <c r="N312" s="160"/>
      <c r="O312" s="160"/>
      <c r="P312" s="437" t="s">
        <v>291</v>
      </c>
      <c r="Q312" s="436" t="s">
        <v>288</v>
      </c>
      <c r="R312" s="160"/>
      <c r="S312" s="160"/>
      <c r="T312" s="160"/>
      <c r="U312" s="160"/>
      <c r="V312" s="160"/>
      <c r="W312" s="160"/>
      <c r="X312" s="688" t="s">
        <v>3135</v>
      </c>
      <c r="Y312" s="696" t="s">
        <v>3142</v>
      </c>
      <c r="Z312" s="688" t="s">
        <v>3127</v>
      </c>
    </row>
    <row r="313" spans="1:26">
      <c r="A313" s="160"/>
      <c r="B313" s="160"/>
      <c r="C313" s="160" t="s">
        <v>381</v>
      </c>
      <c r="D313" s="160"/>
      <c r="E313" s="160" t="s">
        <v>18</v>
      </c>
      <c r="F313" s="160" t="s">
        <v>15</v>
      </c>
      <c r="G313" s="160" t="s">
        <v>22</v>
      </c>
      <c r="H313" s="160" t="s">
        <v>28</v>
      </c>
      <c r="I313" s="160" t="s">
        <v>24</v>
      </c>
      <c r="J313" s="160"/>
      <c r="K313" s="160"/>
      <c r="L313" s="160" t="s">
        <v>58</v>
      </c>
      <c r="M313" s="160"/>
      <c r="N313" s="160"/>
      <c r="O313" s="160" t="s">
        <v>28</v>
      </c>
      <c r="P313" s="437" t="s">
        <v>291</v>
      </c>
      <c r="Q313" s="436" t="s">
        <v>288</v>
      </c>
      <c r="R313" s="160"/>
      <c r="S313" s="160"/>
      <c r="T313" s="160"/>
      <c r="U313" s="160"/>
      <c r="V313" s="160"/>
      <c r="W313" s="160"/>
      <c r="X313" s="688" t="s">
        <v>3135</v>
      </c>
      <c r="Y313" s="696" t="s">
        <v>3142</v>
      </c>
      <c r="Z313" s="688" t="s">
        <v>3127</v>
      </c>
    </row>
    <row r="314" spans="1:26">
      <c r="A314" s="160"/>
      <c r="B314" s="160"/>
      <c r="C314" s="160" t="s">
        <v>381</v>
      </c>
      <c r="D314" s="160"/>
      <c r="E314" s="160" t="s">
        <v>17</v>
      </c>
      <c r="F314" s="160" t="s">
        <v>14</v>
      </c>
      <c r="G314" s="438" t="s">
        <v>262</v>
      </c>
      <c r="H314" s="160" t="s">
        <v>28</v>
      </c>
      <c r="I314" s="160" t="s">
        <v>447</v>
      </c>
      <c r="J314" s="160" t="s">
        <v>434</v>
      </c>
      <c r="K314" s="160" t="s">
        <v>58</v>
      </c>
      <c r="L314" s="160"/>
      <c r="M314" s="160"/>
      <c r="N314" s="160"/>
      <c r="O314" s="160"/>
      <c r="P314" s="437" t="s">
        <v>291</v>
      </c>
      <c r="Q314" s="436" t="s">
        <v>288</v>
      </c>
      <c r="R314" s="160"/>
      <c r="S314" s="160"/>
      <c r="T314" s="160"/>
      <c r="U314" s="160"/>
      <c r="V314" s="160"/>
      <c r="W314" s="160"/>
      <c r="X314" s="688" t="s">
        <v>3135</v>
      </c>
      <c r="Y314" s="696" t="s">
        <v>3142</v>
      </c>
      <c r="Z314" s="688" t="s">
        <v>3127</v>
      </c>
    </row>
    <row r="315" spans="1:26">
      <c r="A315" s="160"/>
      <c r="B315" s="160"/>
      <c r="C315" s="160" t="s">
        <v>439</v>
      </c>
      <c r="D315" s="160"/>
      <c r="E315" s="160" t="s">
        <v>18</v>
      </c>
      <c r="F315" s="160" t="s">
        <v>15</v>
      </c>
      <c r="G315" s="438" t="s">
        <v>262</v>
      </c>
      <c r="H315" s="160" t="s">
        <v>28</v>
      </c>
      <c r="I315" s="160" t="s">
        <v>841</v>
      </c>
      <c r="J315" s="160" t="s">
        <v>433</v>
      </c>
      <c r="K315" s="160" t="s">
        <v>58</v>
      </c>
      <c r="L315" s="160"/>
      <c r="M315" s="160"/>
      <c r="N315" s="160"/>
      <c r="O315" s="160"/>
      <c r="P315" s="437" t="s">
        <v>291</v>
      </c>
      <c r="Q315" s="436" t="s">
        <v>288</v>
      </c>
      <c r="R315" s="160"/>
      <c r="S315" s="160"/>
      <c r="T315" s="160"/>
      <c r="U315" s="160"/>
      <c r="V315" s="160"/>
      <c r="W315" s="160"/>
      <c r="X315" s="688" t="s">
        <v>3135</v>
      </c>
      <c r="Y315" s="696" t="s">
        <v>3142</v>
      </c>
      <c r="Z315" s="688" t="s">
        <v>3127</v>
      </c>
    </row>
    <row r="316" spans="1:26">
      <c r="A316" s="160"/>
      <c r="B316" s="160"/>
      <c r="C316" s="160" t="s">
        <v>439</v>
      </c>
      <c r="D316" s="160"/>
      <c r="E316" s="160" t="s">
        <v>17</v>
      </c>
      <c r="F316" s="160" t="s">
        <v>14</v>
      </c>
      <c r="G316" s="438" t="s">
        <v>23</v>
      </c>
      <c r="H316" s="160" t="s">
        <v>29</v>
      </c>
      <c r="I316" s="160" t="s">
        <v>24</v>
      </c>
      <c r="J316" s="160"/>
      <c r="K316" s="160"/>
      <c r="L316" s="160" t="s">
        <v>58</v>
      </c>
      <c r="M316" s="160"/>
      <c r="N316" s="160"/>
      <c r="O316" s="160" t="s">
        <v>29</v>
      </c>
      <c r="P316" s="437" t="s">
        <v>291</v>
      </c>
      <c r="Q316" s="436" t="s">
        <v>288</v>
      </c>
      <c r="R316" s="160"/>
      <c r="S316" s="160"/>
      <c r="T316" s="160"/>
      <c r="U316" s="160"/>
      <c r="V316" s="160"/>
      <c r="W316" s="160"/>
      <c r="X316" s="688" t="s">
        <v>3135</v>
      </c>
      <c r="Y316" s="696" t="s">
        <v>3142</v>
      </c>
      <c r="Z316" s="688" t="s">
        <v>3127</v>
      </c>
    </row>
    <row r="317" spans="1:26">
      <c r="A317" s="160"/>
      <c r="B317" s="160"/>
      <c r="C317" s="160" t="s">
        <v>439</v>
      </c>
      <c r="D317" s="160"/>
      <c r="E317" s="160" t="s">
        <v>17</v>
      </c>
      <c r="F317" s="160" t="s">
        <v>15</v>
      </c>
      <c r="G317" s="438" t="s">
        <v>23</v>
      </c>
      <c r="H317" s="160" t="s">
        <v>29</v>
      </c>
      <c r="I317" s="160" t="s">
        <v>25</v>
      </c>
      <c r="J317" s="160"/>
      <c r="K317" s="160"/>
      <c r="L317" s="160" t="s">
        <v>58</v>
      </c>
      <c r="M317" s="160"/>
      <c r="N317" s="160"/>
      <c r="O317" s="160" t="s">
        <v>29</v>
      </c>
      <c r="P317" s="437" t="s">
        <v>291</v>
      </c>
      <c r="Q317" s="436" t="s">
        <v>288</v>
      </c>
      <c r="R317" s="160"/>
      <c r="S317" s="160"/>
      <c r="T317" s="160"/>
      <c r="U317" s="160"/>
      <c r="V317" s="160"/>
      <c r="W317" s="160"/>
      <c r="X317" s="688" t="s">
        <v>3135</v>
      </c>
      <c r="Y317" s="696" t="s">
        <v>3142</v>
      </c>
      <c r="Z317" s="688" t="s">
        <v>3127</v>
      </c>
    </row>
    <row r="318" spans="1:26">
      <c r="A318" s="160"/>
      <c r="B318" s="160"/>
      <c r="C318" s="160" t="s">
        <v>382</v>
      </c>
      <c r="D318" s="160"/>
      <c r="E318" s="160" t="s">
        <v>18</v>
      </c>
      <c r="F318" s="160" t="s">
        <v>14</v>
      </c>
      <c r="G318" s="438" t="s">
        <v>22</v>
      </c>
      <c r="H318" s="160" t="s">
        <v>28</v>
      </c>
      <c r="I318" s="160" t="s">
        <v>24</v>
      </c>
      <c r="J318" s="160" t="s">
        <v>431</v>
      </c>
      <c r="K318" s="160"/>
      <c r="L318" s="160"/>
      <c r="M318" s="160"/>
      <c r="N318" s="160" t="s">
        <v>499</v>
      </c>
      <c r="O318" s="160"/>
      <c r="P318" s="437" t="s">
        <v>291</v>
      </c>
      <c r="Q318" s="436" t="s">
        <v>288</v>
      </c>
      <c r="R318" s="160"/>
      <c r="S318" s="160"/>
      <c r="T318" s="160"/>
      <c r="U318" s="160"/>
      <c r="V318" s="160"/>
      <c r="W318" s="160"/>
      <c r="X318" s="688" t="s">
        <v>3135</v>
      </c>
      <c r="Y318" s="696" t="s">
        <v>3142</v>
      </c>
      <c r="Z318" s="688" t="s">
        <v>3127</v>
      </c>
    </row>
    <row r="319" spans="1:26">
      <c r="A319" s="160"/>
      <c r="B319" s="160"/>
      <c r="C319" s="160" t="s">
        <v>382</v>
      </c>
      <c r="D319" s="160"/>
      <c r="E319" s="160" t="s">
        <v>18</v>
      </c>
      <c r="F319" s="160" t="s">
        <v>15</v>
      </c>
      <c r="G319" s="438" t="s">
        <v>22</v>
      </c>
      <c r="H319" s="160" t="s">
        <v>28</v>
      </c>
      <c r="I319" s="160" t="s">
        <v>445</v>
      </c>
      <c r="J319" s="160" t="s">
        <v>431</v>
      </c>
      <c r="K319" s="160"/>
      <c r="L319" s="160"/>
      <c r="M319" s="160"/>
      <c r="N319" s="160" t="s">
        <v>499</v>
      </c>
      <c r="O319" s="160"/>
      <c r="P319" s="437" t="s">
        <v>291</v>
      </c>
      <c r="Q319" s="436" t="s">
        <v>288</v>
      </c>
      <c r="R319" s="160"/>
      <c r="S319" s="160"/>
      <c r="T319" s="160"/>
      <c r="U319" s="160"/>
      <c r="V319" s="160"/>
      <c r="W319" s="160"/>
      <c r="X319" s="688" t="s">
        <v>3135</v>
      </c>
      <c r="Y319" s="696" t="s">
        <v>3142</v>
      </c>
      <c r="Z319" s="688" t="s">
        <v>3127</v>
      </c>
    </row>
    <row r="320" spans="1:26">
      <c r="A320" s="160"/>
      <c r="B320" s="160"/>
      <c r="C320" s="160" t="s">
        <v>383</v>
      </c>
      <c r="D320" s="160"/>
      <c r="E320" s="160" t="s">
        <v>18</v>
      </c>
      <c r="F320" s="160" t="s">
        <v>14</v>
      </c>
      <c r="G320" s="438" t="s">
        <v>22</v>
      </c>
      <c r="H320" s="160" t="s">
        <v>28</v>
      </c>
      <c r="I320" s="160" t="s">
        <v>24</v>
      </c>
      <c r="J320" s="160" t="s">
        <v>431</v>
      </c>
      <c r="K320" s="160"/>
      <c r="L320" s="160"/>
      <c r="M320" s="160"/>
      <c r="N320" s="160" t="s">
        <v>499</v>
      </c>
      <c r="O320" s="160"/>
      <c r="P320" s="437" t="s">
        <v>291</v>
      </c>
      <c r="Q320" s="436" t="s">
        <v>288</v>
      </c>
      <c r="R320" s="160"/>
      <c r="S320" s="160"/>
      <c r="T320" s="160"/>
      <c r="U320" s="160"/>
      <c r="V320" s="160"/>
      <c r="W320" s="160"/>
      <c r="X320" s="688" t="s">
        <v>3135</v>
      </c>
      <c r="Y320" s="696" t="s">
        <v>3142</v>
      </c>
      <c r="Z320" s="688" t="s">
        <v>3127</v>
      </c>
    </row>
    <row r="321" spans="1:26">
      <c r="A321" s="160"/>
      <c r="B321" s="160"/>
      <c r="C321" s="160" t="s">
        <v>383</v>
      </c>
      <c r="D321" s="160"/>
      <c r="E321" s="160" t="s">
        <v>18</v>
      </c>
      <c r="F321" s="160" t="s">
        <v>15</v>
      </c>
      <c r="G321" s="438" t="s">
        <v>22</v>
      </c>
      <c r="H321" s="160" t="s">
        <v>28</v>
      </c>
      <c r="I321" s="160" t="s">
        <v>24</v>
      </c>
      <c r="J321" s="160" t="s">
        <v>431</v>
      </c>
      <c r="K321" s="160"/>
      <c r="L321" s="160"/>
      <c r="M321" s="160"/>
      <c r="N321" s="160" t="s">
        <v>499</v>
      </c>
      <c r="O321" s="160"/>
      <c r="P321" s="437" t="s">
        <v>291</v>
      </c>
      <c r="Q321" s="436" t="s">
        <v>288</v>
      </c>
      <c r="R321" s="160"/>
      <c r="S321" s="160"/>
      <c r="T321" s="160"/>
      <c r="U321" s="160"/>
      <c r="V321" s="160"/>
      <c r="W321" s="160"/>
      <c r="X321" s="688" t="s">
        <v>3135</v>
      </c>
      <c r="Y321" s="696" t="s">
        <v>3142</v>
      </c>
      <c r="Z321" s="688" t="s">
        <v>3127</v>
      </c>
    </row>
    <row r="322" spans="1:26">
      <c r="A322" s="160"/>
      <c r="B322" s="160"/>
      <c r="C322" s="160" t="s">
        <v>384</v>
      </c>
      <c r="D322" s="160"/>
      <c r="E322" s="160" t="s">
        <v>18</v>
      </c>
      <c r="F322" s="160" t="s">
        <v>14</v>
      </c>
      <c r="G322" s="438" t="s">
        <v>19</v>
      </c>
      <c r="H322" s="160" t="s">
        <v>28</v>
      </c>
      <c r="I322" s="160" t="s">
        <v>24</v>
      </c>
      <c r="J322" s="160"/>
      <c r="K322" s="160"/>
      <c r="L322" s="160" t="s">
        <v>58</v>
      </c>
      <c r="M322" s="160"/>
      <c r="N322" s="160"/>
      <c r="O322" s="160"/>
      <c r="P322" s="437" t="s">
        <v>291</v>
      </c>
      <c r="Q322" s="436" t="s">
        <v>288</v>
      </c>
      <c r="R322" s="160"/>
      <c r="S322" s="160"/>
      <c r="T322" s="160"/>
      <c r="U322" s="160"/>
      <c r="V322" s="160"/>
      <c r="W322" s="160"/>
      <c r="X322" s="688" t="s">
        <v>3135</v>
      </c>
      <c r="Y322" s="696" t="s">
        <v>3142</v>
      </c>
      <c r="Z322" s="688" t="s">
        <v>3127</v>
      </c>
    </row>
    <row r="323" spans="1:26">
      <c r="A323" s="160"/>
      <c r="B323" s="160"/>
      <c r="C323" s="160" t="s">
        <v>384</v>
      </c>
      <c r="D323" s="160" t="s">
        <v>1251</v>
      </c>
      <c r="E323" s="160" t="s">
        <v>18</v>
      </c>
      <c r="F323" s="160" t="s">
        <v>15</v>
      </c>
      <c r="G323" s="438" t="s">
        <v>19</v>
      </c>
      <c r="H323" s="160" t="s">
        <v>28</v>
      </c>
      <c r="I323" s="160" t="s">
        <v>24</v>
      </c>
      <c r="J323" s="160"/>
      <c r="K323" s="160"/>
      <c r="L323" s="160" t="s">
        <v>58</v>
      </c>
      <c r="M323" s="160"/>
      <c r="N323" s="160"/>
      <c r="O323" s="160"/>
      <c r="P323" s="437" t="s">
        <v>291</v>
      </c>
      <c r="Q323" s="436" t="s">
        <v>288</v>
      </c>
      <c r="R323" s="160"/>
      <c r="S323" s="160"/>
      <c r="T323" s="160"/>
      <c r="U323" s="160"/>
      <c r="V323" s="160"/>
      <c r="W323" s="160"/>
      <c r="X323" s="688" t="s">
        <v>3135</v>
      </c>
      <c r="Y323" s="696" t="s">
        <v>3142</v>
      </c>
      <c r="Z323" s="688" t="s">
        <v>3127</v>
      </c>
    </row>
    <row r="324" spans="1:26">
      <c r="A324" s="430"/>
      <c r="B324" s="430"/>
      <c r="C324" s="430"/>
      <c r="D324" s="430"/>
      <c r="E324" s="430"/>
      <c r="F324" s="430"/>
      <c r="G324" s="430"/>
      <c r="H324" s="430"/>
      <c r="I324" s="430"/>
      <c r="J324" s="430"/>
      <c r="K324" s="430"/>
      <c r="L324" s="430"/>
      <c r="M324" s="430"/>
      <c r="N324" s="430"/>
      <c r="O324" s="430"/>
      <c r="P324" s="430"/>
      <c r="Q324" s="430"/>
      <c r="R324" s="430"/>
      <c r="S324" s="430"/>
      <c r="T324" s="430"/>
      <c r="U324" s="430"/>
      <c r="V324" s="430"/>
      <c r="W324" s="430"/>
    </row>
    <row r="325" spans="1:26">
      <c r="A325" s="430"/>
      <c r="B325" s="430"/>
      <c r="C325" s="430"/>
      <c r="D325" s="20"/>
      <c r="E325" s="20"/>
      <c r="F325" s="20"/>
      <c r="G325" s="430"/>
      <c r="H325" s="12"/>
      <c r="I325" s="12"/>
      <c r="J325" s="20"/>
      <c r="K325" s="20"/>
      <c r="L325" s="20"/>
      <c r="M325" s="20"/>
      <c r="N325" s="20"/>
      <c r="O325" s="20"/>
      <c r="P325" s="20"/>
      <c r="Q325" s="20"/>
      <c r="R325" s="435"/>
      <c r="S325" s="20"/>
      <c r="T325" s="21"/>
      <c r="U325" s="21"/>
      <c r="V325" s="434"/>
      <c r="W325" s="433"/>
    </row>
    <row r="326" spans="1:26">
      <c r="D326" s="432"/>
      <c r="G326" s="430"/>
    </row>
    <row r="327" spans="1:26">
      <c r="G327" s="430"/>
    </row>
    <row r="328" spans="1:26" ht="15.6">
      <c r="B328" s="431" t="s">
        <v>1250</v>
      </c>
      <c r="G328" s="430"/>
    </row>
    <row r="329" spans="1:26">
      <c r="G329" s="430"/>
    </row>
    <row r="330" spans="1:26">
      <c r="G330" s="17" t="s">
        <v>270</v>
      </c>
      <c r="H330" s="17"/>
      <c r="I330" s="16"/>
      <c r="P330" s="429"/>
      <c r="Q330" s="429"/>
    </row>
    <row r="331" spans="1:26">
      <c r="G331" s="8" t="s">
        <v>264</v>
      </c>
      <c r="H331" s="137">
        <f>COUNTIFS(H$14:H$323,"malowany",J$14:J$323,1)</f>
        <v>26</v>
      </c>
      <c r="I331" s="137" t="s">
        <v>268</v>
      </c>
      <c r="K331" s="417" t="s">
        <v>272</v>
      </c>
      <c r="L331" s="416"/>
      <c r="M331" s="415">
        <f>COUNTIF(M14:M323,"tak")</f>
        <v>1</v>
      </c>
      <c r="N331" s="36" t="s">
        <v>273</v>
      </c>
    </row>
    <row r="332" spans="1:26">
      <c r="G332" s="8" t="s">
        <v>265</v>
      </c>
      <c r="H332" s="137">
        <f>COUNTIFS(H$14:H$323,"malowany",J$14:J$323,2)</f>
        <v>45</v>
      </c>
      <c r="I332" s="137" t="s">
        <v>268</v>
      </c>
      <c r="N332" s="17"/>
    </row>
    <row r="333" spans="1:26">
      <c r="G333" s="8" t="s">
        <v>266</v>
      </c>
      <c r="H333" s="137">
        <f>COUNTIFS(H$14:H$323,"malowany",J$14:J$323,3)</f>
        <v>60</v>
      </c>
      <c r="I333" s="137" t="s">
        <v>268</v>
      </c>
      <c r="K333" s="428" t="s">
        <v>269</v>
      </c>
      <c r="L333" s="427"/>
      <c r="M333" s="426">
        <f>COUNTIF(O$14:O$323,"malowany")</f>
        <v>81</v>
      </c>
      <c r="N333" s="39" t="s">
        <v>274</v>
      </c>
    </row>
    <row r="334" spans="1:26">
      <c r="G334" s="8" t="s">
        <v>267</v>
      </c>
      <c r="H334" s="137">
        <f>COUNTIFS(H$14:H$323,"malowany",J$14:J$323,4)</f>
        <v>54</v>
      </c>
      <c r="I334" s="137" t="s">
        <v>268</v>
      </c>
      <c r="K334" s="423"/>
      <c r="L334" s="422"/>
      <c r="M334" s="421">
        <f>COUNTIF(O$14:O$323,"NALEPKA")</f>
        <v>8</v>
      </c>
      <c r="N334" s="53" t="s">
        <v>282</v>
      </c>
    </row>
    <row r="335" spans="1:26">
      <c r="G335" s="54" t="s">
        <v>271</v>
      </c>
      <c r="H335" s="425">
        <f>SUM(H331:H334)</f>
        <v>185</v>
      </c>
      <c r="I335" s="424" t="s">
        <v>268</v>
      </c>
      <c r="K335" s="423"/>
      <c r="L335" s="422"/>
      <c r="M335" s="421">
        <f>COUNTIF(O$14:O$323,"tabliczka")</f>
        <v>9</v>
      </c>
      <c r="N335" s="53" t="s">
        <v>280</v>
      </c>
    </row>
    <row r="336" spans="1:26">
      <c r="K336" s="423"/>
      <c r="L336" s="422"/>
      <c r="M336" s="421">
        <f>COUNTIF(O$14:O$323,"drogowskaz")</f>
        <v>0</v>
      </c>
      <c r="N336" s="53" t="s">
        <v>424</v>
      </c>
    </row>
    <row r="337" spans="7:15" ht="13.5" customHeight="1">
      <c r="G337" s="702" t="s">
        <v>428</v>
      </c>
      <c r="H337" s="702"/>
      <c r="I337" s="702"/>
      <c r="K337" s="420"/>
      <c r="L337" s="419"/>
      <c r="M337" s="418">
        <f>COUNTIF(O$14:O$323,"plansza")</f>
        <v>0</v>
      </c>
      <c r="N337" s="42" t="s">
        <v>425</v>
      </c>
    </row>
    <row r="338" spans="7:15">
      <c r="G338" s="8" t="s">
        <v>264</v>
      </c>
      <c r="H338" s="137">
        <f>COUNTIFS(H$14:H$323,"tabliczka",J$14:J$323,1,I$14:I$323,"&lt;&gt;drogowskaz")</f>
        <v>0</v>
      </c>
      <c r="I338" s="137" t="s">
        <v>268</v>
      </c>
    </row>
    <row r="339" spans="7:15">
      <c r="G339" s="8" t="s">
        <v>265</v>
      </c>
      <c r="H339" s="137">
        <f>COUNTIFS(H$14:H$323,"tabliczka",J$14:J$323,2,I$14:I$323,"&lt;&gt;drogowskaz")</f>
        <v>0</v>
      </c>
      <c r="I339" s="137" t="s">
        <v>268</v>
      </c>
      <c r="K339" s="417" t="s">
        <v>281</v>
      </c>
      <c r="L339" s="416"/>
      <c r="M339" s="415">
        <f>COUNTIF(N14:N323,"usunąć")</f>
        <v>3</v>
      </c>
      <c r="N339" s="36" t="s">
        <v>307</v>
      </c>
    </row>
    <row r="340" spans="7:15">
      <c r="G340" s="8" t="s">
        <v>266</v>
      </c>
      <c r="H340" s="137">
        <f>COUNTIFS(H$14:H$323,"tabliczka",J$14:J$323,3,I$14:I$323,"&lt;&gt;drogowskaz")</f>
        <v>1</v>
      </c>
      <c r="I340" s="137" t="s">
        <v>268</v>
      </c>
    </row>
    <row r="341" spans="7:15">
      <c r="G341" s="8" t="s">
        <v>267</v>
      </c>
      <c r="H341" s="137">
        <f>COUNTIFS(H$14:H$323,"tabliczka",J$14:J$323,4,I$14:I$323,"&lt;&gt;drogowskaz")</f>
        <v>0</v>
      </c>
      <c r="I341" s="137" t="s">
        <v>268</v>
      </c>
      <c r="K341" s="413" t="s">
        <v>279</v>
      </c>
      <c r="L341" s="412"/>
      <c r="M341" s="412"/>
      <c r="N341" s="414">
        <v>13</v>
      </c>
    </row>
    <row r="342" spans="7:15">
      <c r="G342" s="78" t="s">
        <v>271</v>
      </c>
      <c r="H342" s="398">
        <f>SUM(H338:H341)</f>
        <v>1</v>
      </c>
      <c r="I342" s="398" t="s">
        <v>268</v>
      </c>
      <c r="K342" s="413" t="s">
        <v>278</v>
      </c>
      <c r="L342" s="412"/>
      <c r="M342" s="412"/>
      <c r="N342" s="411">
        <f>(H335+H342+H356+H349+H363)/N341</f>
        <v>15.384615384615385</v>
      </c>
    </row>
    <row r="344" spans="7:15">
      <c r="G344" s="12" t="s">
        <v>427</v>
      </c>
    </row>
    <row r="345" spans="7:15">
      <c r="G345" s="8" t="s">
        <v>264</v>
      </c>
      <c r="H345" s="137">
        <f>COUNTIFS(H$14:H$323,"naklejka",J$14:J$323,1)</f>
        <v>0</v>
      </c>
      <c r="I345" s="137" t="s">
        <v>268</v>
      </c>
      <c r="K345" s="714" t="s">
        <v>296</v>
      </c>
      <c r="L345" s="715"/>
      <c r="M345" s="715"/>
      <c r="N345" s="715"/>
      <c r="O345" s="716"/>
    </row>
    <row r="346" spans="7:15">
      <c r="G346" s="8" t="s">
        <v>265</v>
      </c>
      <c r="H346" s="137">
        <f>COUNTIFS(H$14:H$323,"naklejka",J$14:J$323,2)</f>
        <v>0</v>
      </c>
      <c r="I346" s="137" t="s">
        <v>268</v>
      </c>
      <c r="K346" s="404" t="s">
        <v>259</v>
      </c>
      <c r="L346" s="410">
        <f>M346/M$349</f>
        <v>0.28387096774193549</v>
      </c>
      <c r="M346" s="402">
        <f>(COUNTIF(Q14:Q323,"zabudowa")/309*N341)</f>
        <v>3.7022653721682848</v>
      </c>
      <c r="N346" s="137" t="s">
        <v>299</v>
      </c>
      <c r="O346" s="137"/>
    </row>
    <row r="347" spans="7:15">
      <c r="G347" s="8" t="s">
        <v>266</v>
      </c>
      <c r="H347" s="137">
        <f>COUNTIFS(H$14:H$323,"naklejka",J$14:J$323,3)</f>
        <v>0</v>
      </c>
      <c r="I347" s="137" t="s">
        <v>268</v>
      </c>
      <c r="K347" s="404" t="s">
        <v>258</v>
      </c>
      <c r="L347" s="410">
        <f>M347/M$349</f>
        <v>0.1032258064516129</v>
      </c>
      <c r="M347" s="402">
        <f>(COUNTIF(Q14:Q323,"OTWARTY")/309*N341)</f>
        <v>1.3462783171521036</v>
      </c>
      <c r="N347" s="137" t="s">
        <v>297</v>
      </c>
      <c r="O347" s="137"/>
    </row>
    <row r="348" spans="7:15">
      <c r="G348" s="8" t="s">
        <v>267</v>
      </c>
      <c r="H348" s="137">
        <f>COUNTIFS(H$14:H$323,"naklejka",J$14:J$323,4)</f>
        <v>0</v>
      </c>
      <c r="I348" s="137" t="s">
        <v>268</v>
      </c>
      <c r="K348" s="404" t="s">
        <v>257</v>
      </c>
      <c r="L348" s="410">
        <f>M348/M$349</f>
        <v>0.61290322580645162</v>
      </c>
      <c r="M348" s="402">
        <f>(COUNTIF(Q14:Q323,"LAS")/309*N341)</f>
        <v>7.9935275080906152</v>
      </c>
      <c r="N348" s="409" t="s">
        <v>298</v>
      </c>
      <c r="O348" s="408"/>
    </row>
    <row r="349" spans="7:15">
      <c r="G349" s="78" t="s">
        <v>271</v>
      </c>
      <c r="H349" s="398">
        <f>SUM(H345:H348)</f>
        <v>0</v>
      </c>
      <c r="I349" s="398" t="s">
        <v>268</v>
      </c>
      <c r="L349" s="401">
        <f>SUM(L346:L348)</f>
        <v>1</v>
      </c>
      <c r="M349" s="400">
        <f>SUM(M346:M348)</f>
        <v>13.042071197411003</v>
      </c>
      <c r="N349" s="399" t="s">
        <v>263</v>
      </c>
    </row>
    <row r="350" spans="7:15" ht="14.25" customHeight="1">
      <c r="M350" s="407"/>
    </row>
    <row r="351" spans="7:15" ht="14.25" customHeight="1">
      <c r="G351" s="702" t="s">
        <v>429</v>
      </c>
      <c r="H351" s="702"/>
      <c r="I351" s="702"/>
      <c r="K351" s="714" t="s">
        <v>295</v>
      </c>
      <c r="L351" s="715"/>
      <c r="M351" s="715"/>
      <c r="N351" s="715"/>
      <c r="O351" s="716"/>
    </row>
    <row r="352" spans="7:15">
      <c r="G352" s="8" t="s">
        <v>264</v>
      </c>
      <c r="H352" s="137">
        <f>COUNTIFS(J$14:J$323,1,I$14:I$323,"drogowskaz")</f>
        <v>0</v>
      </c>
      <c r="I352" s="137" t="s">
        <v>268</v>
      </c>
      <c r="K352" s="404" t="s">
        <v>292</v>
      </c>
      <c r="L352" s="403">
        <f>M352/M$357</f>
        <v>0.4096774193548387</v>
      </c>
      <c r="M352" s="402">
        <f>(COUNTIF(P14:P323,"UTWARDZONA")/309*N341)</f>
        <v>5.3430420711974111</v>
      </c>
      <c r="N352" s="137" t="s">
        <v>301</v>
      </c>
      <c r="O352" s="137"/>
    </row>
    <row r="353" spans="7:15">
      <c r="G353" s="8" t="s">
        <v>265</v>
      </c>
      <c r="H353" s="137">
        <f>COUNTIFS(J$14:J$323,2,I$14:I$323,"drogowskaz")</f>
        <v>0</v>
      </c>
      <c r="I353" s="137" t="s">
        <v>268</v>
      </c>
      <c r="K353" s="404" t="s">
        <v>293</v>
      </c>
      <c r="L353" s="403">
        <f>M353/M$357</f>
        <v>0.56129032258064515</v>
      </c>
      <c r="M353" s="402">
        <f>(COUNTIF(P14:P323,"GRUNTOWA")/309*N341)</f>
        <v>7.3203883495145625</v>
      </c>
      <c r="N353" s="137" t="s">
        <v>302</v>
      </c>
      <c r="O353" s="137"/>
    </row>
    <row r="354" spans="7:15">
      <c r="G354" s="8" t="s">
        <v>266</v>
      </c>
      <c r="H354" s="137">
        <f>COUNTIFS(J$14:J$323,3,I$14:I$323,"drogowskaz")</f>
        <v>2</v>
      </c>
      <c r="I354" s="137" t="s">
        <v>268</v>
      </c>
      <c r="K354" s="404" t="s">
        <v>294</v>
      </c>
      <c r="L354" s="403">
        <f>M354/M$357</f>
        <v>0</v>
      </c>
      <c r="M354" s="402">
        <f>(COUNTIF(P14:P323,"PIASZCZYSTA")/309*N341)</f>
        <v>0</v>
      </c>
      <c r="N354" s="137" t="s">
        <v>303</v>
      </c>
      <c r="O354" s="137"/>
    </row>
    <row r="355" spans="7:15">
      <c r="G355" s="8" t="s">
        <v>267</v>
      </c>
      <c r="H355" s="137">
        <f>COUNTIFS(J$14:J$323,4,I$14:I$323,"drogowskaz")</f>
        <v>8</v>
      </c>
      <c r="I355" s="137" t="s">
        <v>268</v>
      </c>
      <c r="K355" s="404" t="s">
        <v>757</v>
      </c>
      <c r="L355" s="403">
        <f>M355/M$357</f>
        <v>2.903225806451613E-2</v>
      </c>
      <c r="M355" s="402">
        <f>(COUNTIF(P14:P323,"ścieżka")/309*N341)</f>
        <v>0.37864077669902912</v>
      </c>
      <c r="N355" s="717" t="s">
        <v>761</v>
      </c>
      <c r="O355" s="718"/>
    </row>
    <row r="356" spans="7:15" ht="14.25" customHeight="1">
      <c r="G356" s="78" t="s">
        <v>271</v>
      </c>
      <c r="H356" s="398">
        <f>SUM(H352:H355)</f>
        <v>10</v>
      </c>
      <c r="I356" s="398" t="s">
        <v>268</v>
      </c>
      <c r="K356" s="404" t="s">
        <v>760</v>
      </c>
      <c r="L356" s="403">
        <f>M356/M$357</f>
        <v>0</v>
      </c>
      <c r="M356" s="402">
        <f>(COUNTIF(P14:P323,"przełaj")/309*N342)</f>
        <v>0</v>
      </c>
      <c r="N356" s="717" t="s">
        <v>759</v>
      </c>
      <c r="O356" s="718"/>
    </row>
    <row r="357" spans="7:15" ht="14.25" customHeight="1">
      <c r="L357" s="401">
        <f>SUM(L352:L356)</f>
        <v>1</v>
      </c>
      <c r="M357" s="400">
        <f>SUM(M352:M356)</f>
        <v>13.042071197411003</v>
      </c>
      <c r="N357" s="399" t="s">
        <v>263</v>
      </c>
    </row>
    <row r="358" spans="7:15">
      <c r="G358" s="12" t="s">
        <v>430</v>
      </c>
    </row>
    <row r="359" spans="7:15">
      <c r="G359" s="8" t="s">
        <v>264</v>
      </c>
      <c r="H359" s="137">
        <f>COUNTIFS(H$14:H$323,"plansza",J$14:J$323,1)</f>
        <v>0</v>
      </c>
      <c r="I359" s="137" t="s">
        <v>268</v>
      </c>
    </row>
    <row r="360" spans="7:15">
      <c r="G360" s="8" t="s">
        <v>265</v>
      </c>
      <c r="H360" s="137">
        <f>COUNTIFS(H$14:H$323,"plansza",J$14:J$323,2)</f>
        <v>2</v>
      </c>
      <c r="I360" s="137" t="s">
        <v>268</v>
      </c>
    </row>
    <row r="361" spans="7:15">
      <c r="G361" s="8" t="s">
        <v>266</v>
      </c>
      <c r="H361" s="137">
        <f>COUNTIFS(H$14:H$323,"plansza",J$14:J$323,3)</f>
        <v>1</v>
      </c>
      <c r="I361" s="137" t="s">
        <v>268</v>
      </c>
    </row>
    <row r="362" spans="7:15">
      <c r="G362" s="8" t="s">
        <v>267</v>
      </c>
      <c r="H362" s="137">
        <f>COUNTIFS(H$14:H$323,"plansza",J$14:J$323,4)</f>
        <v>1</v>
      </c>
      <c r="I362" s="137" t="s">
        <v>268</v>
      </c>
    </row>
    <row r="363" spans="7:15">
      <c r="G363" s="78" t="s">
        <v>271</v>
      </c>
      <c r="H363" s="398">
        <f>SUM(H359:H362)</f>
        <v>4</v>
      </c>
      <c r="I363" s="398" t="s">
        <v>268</v>
      </c>
    </row>
  </sheetData>
  <autoFilter ref="A13:XFD323"/>
  <mergeCells count="6">
    <mergeCell ref="G337:I337"/>
    <mergeCell ref="K345:O345"/>
    <mergeCell ref="G351:I351"/>
    <mergeCell ref="K351:O351"/>
    <mergeCell ref="N356:O356"/>
    <mergeCell ref="N355:O355"/>
  </mergeCells>
  <conditionalFormatting sqref="Q325">
    <cfRule type="containsText" dxfId="636" priority="50" operator="containsText" text="zabudowa">
      <formula>NOT(ISERROR(SEARCH("zabudowa",Q325)))</formula>
    </cfRule>
  </conditionalFormatting>
  <conditionalFormatting sqref="P325">
    <cfRule type="containsText" dxfId="635" priority="44" operator="containsText" text="UTWARDZONA">
      <formula>NOT(ISERROR(SEARCH("UTWARDZONA",P325)))</formula>
    </cfRule>
    <cfRule type="containsText" dxfId="634" priority="45" operator="containsText" text="PIASZCZYSTA">
      <formula>NOT(ISERROR(SEARCH("PIASZCZYSTA",P325)))</formula>
    </cfRule>
    <cfRule type="containsText" dxfId="633" priority="46" operator="containsText" text="UTWARDZONA">
      <formula>NOT(ISERROR(SEARCH("UTWARDZONA",P325)))</formula>
    </cfRule>
    <cfRule type="containsText" dxfId="632" priority="47" operator="containsText" text="GRUNTOWA">
      <formula>NOT(ISERROR(SEARCH("GRUNTOWA",P325)))</formula>
    </cfRule>
    <cfRule type="containsText" dxfId="631" priority="48" operator="containsText" text="UTWARDZONA">
      <formula>NOT(ISERROR(SEARCH("UTWARDZONA",P325)))</formula>
    </cfRule>
    <cfRule type="expression" dxfId="630" priority="49">
      <formula>"UTWARDZONA"</formula>
    </cfRule>
  </conditionalFormatting>
  <conditionalFormatting sqref="Q325">
    <cfRule type="containsText" dxfId="629" priority="41" operator="containsText" text="LAS">
      <formula>NOT(ISERROR(SEARCH("LAS",Q325)))</formula>
    </cfRule>
    <cfRule type="containsText" dxfId="628" priority="42" operator="containsText" text="OTWARTY">
      <formula>NOT(ISERROR(SEARCH("OTWARTY",Q325)))</formula>
    </cfRule>
    <cfRule type="containsText" dxfId="627" priority="43" operator="containsText" text="ZABUDOWA">
      <formula>NOT(ISERROR(SEARCH("ZABUDOWA",Q325)))</formula>
    </cfRule>
  </conditionalFormatting>
  <conditionalFormatting sqref="Q325">
    <cfRule type="containsText" dxfId="626" priority="39" operator="containsText" text="LAS">
      <formula>NOT(ISERROR(SEARCH("LAS",Q325)))</formula>
    </cfRule>
    <cfRule type="containsText" dxfId="625" priority="40" operator="containsText" text="OTWARTY">
      <formula>NOT(ISERROR(SEARCH("OTWARTY",Q325)))</formula>
    </cfRule>
  </conditionalFormatting>
  <conditionalFormatting sqref="Q325">
    <cfRule type="containsText" dxfId="624" priority="38" operator="containsText" text="ZABUDOWA">
      <formula>NOT(ISERROR(SEARCH("ZABUDOWA",Q325)))</formula>
    </cfRule>
  </conditionalFormatting>
  <conditionalFormatting sqref="P325">
    <cfRule type="containsText" dxfId="623" priority="37" operator="containsText" text="PIASZCZYSTA">
      <formula>NOT(ISERROR(SEARCH("PIASZCZYSTA",P325)))</formula>
    </cfRule>
  </conditionalFormatting>
  <conditionalFormatting sqref="P325">
    <cfRule type="containsText" dxfId="622" priority="36" operator="containsText" text="PIASZCZYSTA">
      <formula>NOT(ISERROR(SEARCH("PIASZCZYSTA",P325)))</formula>
    </cfRule>
  </conditionalFormatting>
  <conditionalFormatting sqref="P325">
    <cfRule type="containsText" dxfId="621" priority="35" operator="containsText" text="GRUNTOWA">
      <formula>NOT(ISERROR(SEARCH("GRUNTOWA",P325)))</formula>
    </cfRule>
  </conditionalFormatting>
  <conditionalFormatting sqref="Q325">
    <cfRule type="containsText" dxfId="620" priority="34" operator="containsText" text="ZABUDOWA">
      <formula>NOT(ISERROR(SEARCH("ZABUDOWA",Q325)))</formula>
    </cfRule>
  </conditionalFormatting>
  <conditionalFormatting sqref="P268:P296">
    <cfRule type="containsText" dxfId="619" priority="28" operator="containsText" text="UTWARDZONA">
      <formula>NOT(ISERROR(SEARCH("UTWARDZONA",P268)))</formula>
    </cfRule>
    <cfRule type="containsText" dxfId="618" priority="29" operator="containsText" text="PIASZCZYSTA">
      <formula>NOT(ISERROR(SEARCH("PIASZCZYSTA",P268)))</formula>
    </cfRule>
    <cfRule type="containsText" dxfId="617" priority="30" operator="containsText" text="UTWARDZONA">
      <formula>NOT(ISERROR(SEARCH("UTWARDZONA",P268)))</formula>
    </cfRule>
    <cfRule type="containsText" dxfId="616" priority="31" operator="containsText" text="GRUNTOWA">
      <formula>NOT(ISERROR(SEARCH("GRUNTOWA",P268)))</formula>
    </cfRule>
    <cfRule type="containsText" dxfId="615" priority="32" operator="containsText" text="UTWARDZONA">
      <formula>NOT(ISERROR(SEARCH("UTWARDZONA",P268)))</formula>
    </cfRule>
    <cfRule type="expression" dxfId="614" priority="33">
      <formula>"UTWARDZONA"</formula>
    </cfRule>
  </conditionalFormatting>
  <conditionalFormatting sqref="P268:P296">
    <cfRule type="containsText" dxfId="613" priority="27" operator="containsText" text="PIASZCZYSTA">
      <formula>NOT(ISERROR(SEARCH("PIASZCZYSTA",P268)))</formula>
    </cfRule>
  </conditionalFormatting>
  <conditionalFormatting sqref="P268:P296">
    <cfRule type="containsText" dxfId="612" priority="26" operator="containsText" text="PIASZCZYSTA">
      <formula>NOT(ISERROR(SEARCH("PIASZCZYSTA",P268)))</formula>
    </cfRule>
  </conditionalFormatting>
  <conditionalFormatting sqref="P268:P296">
    <cfRule type="containsText" dxfId="611" priority="25" operator="containsText" text="GRUNTOWA">
      <formula>NOT(ISERROR(SEARCH("GRUNTOWA",P268)))</formula>
    </cfRule>
  </conditionalFormatting>
  <conditionalFormatting sqref="P268:P296">
    <cfRule type="containsText" dxfId="610" priority="19" operator="containsText" text="UTWARDZONA">
      <formula>NOT(ISERROR(SEARCH("UTWARDZONA",P268)))</formula>
    </cfRule>
    <cfRule type="containsText" dxfId="609" priority="20" operator="containsText" text="PIASZCZYSTA">
      <formula>NOT(ISERROR(SEARCH("PIASZCZYSTA",P268)))</formula>
    </cfRule>
    <cfRule type="containsText" dxfId="608" priority="21" operator="containsText" text="UTWARDZONA">
      <formula>NOT(ISERROR(SEARCH("UTWARDZONA",P268)))</formula>
    </cfRule>
    <cfRule type="containsText" dxfId="607" priority="22" operator="containsText" text="GRUNTOWA">
      <formula>NOT(ISERROR(SEARCH("GRUNTOWA",P268)))</formula>
    </cfRule>
    <cfRule type="containsText" dxfId="606" priority="23" operator="containsText" text="UTWARDZONA">
      <formula>NOT(ISERROR(SEARCH("UTWARDZONA",P268)))</formula>
    </cfRule>
    <cfRule type="expression" dxfId="605" priority="24">
      <formula>"UTWARDZONA"</formula>
    </cfRule>
  </conditionalFormatting>
  <conditionalFormatting sqref="P268:P296">
    <cfRule type="containsText" dxfId="604" priority="18" operator="containsText" text="PIASZCZYSTA">
      <formula>NOT(ISERROR(SEARCH("PIASZCZYSTA",P268)))</formula>
    </cfRule>
  </conditionalFormatting>
  <conditionalFormatting sqref="P268:P296">
    <cfRule type="containsText" dxfId="603" priority="17" operator="containsText" text="GRUNTOWA">
      <formula>NOT(ISERROR(SEARCH("GRUNTOWA",P268)))</formula>
    </cfRule>
  </conditionalFormatting>
  <conditionalFormatting sqref="Q279:Q294">
    <cfRule type="containsText" dxfId="602" priority="16" operator="containsText" text="zabudowa">
      <formula>NOT(ISERROR(SEARCH("zabudowa",Q279)))</formula>
    </cfRule>
  </conditionalFormatting>
  <conditionalFormatting sqref="Q279:Q294">
    <cfRule type="containsText" dxfId="601" priority="13" operator="containsText" text="LAS">
      <formula>NOT(ISERROR(SEARCH("LAS",Q279)))</formula>
    </cfRule>
    <cfRule type="containsText" dxfId="600" priority="14" operator="containsText" text="OTWARTY">
      <formula>NOT(ISERROR(SEARCH("OTWARTY",Q279)))</formula>
    </cfRule>
    <cfRule type="containsText" dxfId="599" priority="15" operator="containsText" text="ZABUDOWA">
      <formula>NOT(ISERROR(SEARCH("ZABUDOWA",Q279)))</formula>
    </cfRule>
  </conditionalFormatting>
  <conditionalFormatting sqref="Q279:Q294">
    <cfRule type="containsText" dxfId="598" priority="11" operator="containsText" text="LAS">
      <formula>NOT(ISERROR(SEARCH("LAS",Q279)))</formula>
    </cfRule>
    <cfRule type="containsText" dxfId="597" priority="12" operator="containsText" text="OTWARTY">
      <formula>NOT(ISERROR(SEARCH("OTWARTY",Q279)))</formula>
    </cfRule>
  </conditionalFormatting>
  <conditionalFormatting sqref="Q279:Q294">
    <cfRule type="containsText" dxfId="596" priority="10" operator="containsText" text="ZABUDOWA">
      <formula>NOT(ISERROR(SEARCH("ZABUDOWA",Q279)))</formula>
    </cfRule>
  </conditionalFormatting>
  <conditionalFormatting sqref="Q279:Q294">
    <cfRule type="containsText" dxfId="595" priority="9" operator="containsText" text="ZABUDOWA">
      <formula>NOT(ISERROR(SEARCH("ZABUDOWA",Q279)))</formula>
    </cfRule>
  </conditionalFormatting>
  <conditionalFormatting sqref="Q242:Q246">
    <cfRule type="containsText" dxfId="594" priority="8" operator="containsText" text="zabudowa">
      <formula>NOT(ISERROR(SEARCH("zabudowa",Q242)))</formula>
    </cfRule>
  </conditionalFormatting>
  <conditionalFormatting sqref="Q242:Q246">
    <cfRule type="containsText" dxfId="593" priority="5" operator="containsText" text="LAS">
      <formula>NOT(ISERROR(SEARCH("LAS",Q242)))</formula>
    </cfRule>
    <cfRule type="containsText" dxfId="592" priority="6" operator="containsText" text="OTWARTY">
      <formula>NOT(ISERROR(SEARCH("OTWARTY",Q242)))</formula>
    </cfRule>
    <cfRule type="containsText" dxfId="591" priority="7" operator="containsText" text="ZABUDOWA">
      <formula>NOT(ISERROR(SEARCH("ZABUDOWA",Q242)))</formula>
    </cfRule>
  </conditionalFormatting>
  <conditionalFormatting sqref="Q242:Q246">
    <cfRule type="containsText" dxfId="590" priority="3" operator="containsText" text="LAS">
      <formula>NOT(ISERROR(SEARCH("LAS",Q242)))</formula>
    </cfRule>
    <cfRule type="containsText" dxfId="589" priority="4" operator="containsText" text="OTWARTY">
      <formula>NOT(ISERROR(SEARCH("OTWARTY",Q242)))</formula>
    </cfRule>
  </conditionalFormatting>
  <conditionalFormatting sqref="Q242:Q246">
    <cfRule type="containsText" dxfId="588" priority="2" operator="containsText" text="ZABUDOWA">
      <formula>NOT(ISERROR(SEARCH("ZABUDOWA",Q242)))</formula>
    </cfRule>
  </conditionalFormatting>
  <conditionalFormatting sqref="Q242:Q246">
    <cfRule type="containsText" dxfId="587" priority="1" operator="containsText" text="ZABUDOWA">
      <formula>NOT(ISERROR(SEARCH("ZABUDOWA",Q242)))</formula>
    </cfRule>
  </conditionalFormatting>
  <dataValidations count="13">
    <dataValidation type="list" allowBlank="1" sqref="U325">
      <formula1>$U$1:$U$5</formula1>
    </dataValidation>
    <dataValidation type="list" allowBlank="1" sqref="E325">
      <formula1>$E$1:$E$2</formula1>
    </dataValidation>
    <dataValidation type="list" allowBlank="1" sqref="F325">
      <formula1>$F$1:$F$3</formula1>
    </dataValidation>
    <dataValidation type="list" allowBlank="1" sqref="H325">
      <formula1>$H$1:$H$4</formula1>
    </dataValidation>
    <dataValidation type="list" allowBlank="1" sqref="I325">
      <formula1>$I$1:$I$12</formula1>
    </dataValidation>
    <dataValidation type="list" allowBlank="1" sqref="J325">
      <formula1>$J$1:$J$4</formula1>
    </dataValidation>
    <dataValidation type="list" allowBlank="1" sqref="K325">
      <formula1>$K$1:$K$7</formula1>
    </dataValidation>
    <dataValidation type="list" allowBlank="1" sqref="L325">
      <formula1>$L$1:$L$7</formula1>
    </dataValidation>
    <dataValidation type="list" allowBlank="1" sqref="M325">
      <formula1>$M$1</formula1>
    </dataValidation>
    <dataValidation type="list" allowBlank="1" sqref="N325">
      <formula1>$N$1:$N$2</formula1>
    </dataValidation>
    <dataValidation type="list" allowBlank="1" sqref="O325">
      <formula1>$O$1:$O$5</formula1>
    </dataValidation>
    <dataValidation type="list" allowBlank="1" sqref="P325 P268:P296">
      <formula1>$P$1:$P$3</formula1>
    </dataValidation>
    <dataValidation type="list" allowBlank="1" sqref="Q325 Q279:Q294 Q242:Q246">
      <formula1>$Q$1:$Q$3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Z513"/>
  <sheetViews>
    <sheetView topLeftCell="A13" zoomScale="70" zoomScaleNormal="70" workbookViewId="0">
      <selection activeCell="O273" sqref="O273"/>
    </sheetView>
  </sheetViews>
  <sheetFormatPr defaultColWidth="9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customWidth="1"/>
    <col min="25" max="25" width="14.59765625" customWidth="1"/>
    <col min="26" max="26" width="9.59765625" customWidth="1"/>
    <col min="27" max="27" width="12.5" customWidth="1"/>
    <col min="28" max="28" width="2" customWidth="1"/>
    <col min="29" max="29" width="10.59765625" customWidth="1"/>
    <col min="30" max="30" width="3.69921875" customWidth="1"/>
    <col min="31" max="31" width="11.8984375" customWidth="1"/>
    <col min="32" max="32" width="11.3984375" customWidth="1"/>
    <col min="33" max="33" width="8.8984375" customWidth="1"/>
    <col min="34" max="34" width="11.5" customWidth="1"/>
    <col min="35" max="35" width="9.5" customWidth="1"/>
    <col min="36" max="50" width="9" customWidth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30" customHeight="1">
      <c r="A13" s="6" t="s">
        <v>1249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ht="15.6" hidden="1">
      <c r="A14" s="3"/>
      <c r="B14" s="13"/>
      <c r="C14" s="13" t="s">
        <v>431</v>
      </c>
      <c r="D14" s="2" t="s">
        <v>1217</v>
      </c>
      <c r="E14" s="4" t="s">
        <v>18</v>
      </c>
      <c r="F14" s="4" t="s">
        <v>14</v>
      </c>
      <c r="G14" s="1" t="s">
        <v>19</v>
      </c>
      <c r="H14" s="1" t="s">
        <v>28</v>
      </c>
      <c r="I14" s="1" t="s">
        <v>24</v>
      </c>
      <c r="J14" s="4">
        <v>4</v>
      </c>
      <c r="K14" s="4"/>
      <c r="L14" s="4"/>
      <c r="M14" s="4"/>
      <c r="N14" s="4"/>
      <c r="O14" s="4"/>
      <c r="P14" s="276" t="s">
        <v>444</v>
      </c>
      <c r="Q14" s="4" t="s">
        <v>290</v>
      </c>
      <c r="R14" s="19"/>
      <c r="S14" s="4"/>
      <c r="T14" s="5"/>
      <c r="U14" s="5"/>
      <c r="V14" s="14"/>
      <c r="W14" s="15"/>
      <c r="X14" s="688" t="s">
        <v>3135</v>
      </c>
      <c r="Y14" s="696" t="s">
        <v>3143</v>
      </c>
      <c r="Z14" s="688" t="s">
        <v>3130</v>
      </c>
    </row>
    <row r="15" spans="1:26" ht="15.6" hidden="1">
      <c r="A15" s="3"/>
      <c r="B15" s="13"/>
      <c r="C15" s="13" t="s">
        <v>432</v>
      </c>
      <c r="D15" s="2"/>
      <c r="E15" s="4" t="s">
        <v>18</v>
      </c>
      <c r="F15" s="4" t="s">
        <v>14</v>
      </c>
      <c r="G15" s="1" t="s">
        <v>19</v>
      </c>
      <c r="H15" s="1" t="s">
        <v>28</v>
      </c>
      <c r="I15" s="1" t="s">
        <v>24</v>
      </c>
      <c r="J15" s="4">
        <v>4</v>
      </c>
      <c r="K15" s="4"/>
      <c r="L15" s="4"/>
      <c r="M15" s="4"/>
      <c r="N15" s="4"/>
      <c r="O15" s="4"/>
      <c r="P15" s="276" t="s">
        <v>444</v>
      </c>
      <c r="Q15" s="4" t="s">
        <v>290</v>
      </c>
      <c r="R15" s="19"/>
      <c r="S15" s="4"/>
      <c r="T15" s="5"/>
      <c r="U15" s="5"/>
      <c r="V15" s="14"/>
      <c r="W15" s="15"/>
      <c r="X15" s="688" t="s">
        <v>3135</v>
      </c>
      <c r="Y15" s="696" t="s">
        <v>3143</v>
      </c>
      <c r="Z15" s="688" t="s">
        <v>3130</v>
      </c>
    </row>
    <row r="16" spans="1:26" ht="15.6" hidden="1">
      <c r="A16" s="3"/>
      <c r="B16" s="13"/>
      <c r="C16" s="13"/>
      <c r="D16" s="2"/>
      <c r="E16" s="4" t="s">
        <v>18</v>
      </c>
      <c r="F16" s="4" t="s">
        <v>15</v>
      </c>
      <c r="G16" s="1" t="s">
        <v>19</v>
      </c>
      <c r="H16" s="1" t="s">
        <v>28</v>
      </c>
      <c r="I16" s="1" t="s">
        <v>24</v>
      </c>
      <c r="J16" s="4">
        <v>4</v>
      </c>
      <c r="K16" s="4"/>
      <c r="L16" s="4"/>
      <c r="M16" s="4"/>
      <c r="N16" s="4"/>
      <c r="O16" s="4"/>
      <c r="P16" s="276" t="s">
        <v>444</v>
      </c>
      <c r="Q16" s="4" t="s">
        <v>290</v>
      </c>
      <c r="R16" s="19"/>
      <c r="S16" s="4"/>
      <c r="T16" s="5"/>
      <c r="U16" s="5"/>
      <c r="V16" s="14"/>
      <c r="W16" s="15"/>
      <c r="X16" s="688" t="s">
        <v>3135</v>
      </c>
      <c r="Y16" s="696" t="s">
        <v>3143</v>
      </c>
      <c r="Z16" s="688" t="s">
        <v>3130</v>
      </c>
    </row>
    <row r="17" spans="1:26" ht="15.6" hidden="1">
      <c r="A17" s="3"/>
      <c r="B17" s="13"/>
      <c r="C17" s="13" t="s">
        <v>433</v>
      </c>
      <c r="D17" s="2"/>
      <c r="E17" s="4" t="s">
        <v>18</v>
      </c>
      <c r="F17" s="4" t="s">
        <v>14</v>
      </c>
      <c r="G17" s="1" t="s">
        <v>19</v>
      </c>
      <c r="H17" s="1" t="s">
        <v>28</v>
      </c>
      <c r="I17" s="1" t="s">
        <v>24</v>
      </c>
      <c r="J17" s="4">
        <v>4</v>
      </c>
      <c r="K17" s="4" t="s">
        <v>34</v>
      </c>
      <c r="L17" s="4"/>
      <c r="M17" s="4"/>
      <c r="N17" s="4"/>
      <c r="O17" s="4"/>
      <c r="P17" s="276" t="s">
        <v>444</v>
      </c>
      <c r="Q17" s="4" t="s">
        <v>290</v>
      </c>
      <c r="R17" s="19"/>
      <c r="S17" s="4"/>
      <c r="T17" s="5"/>
      <c r="U17" s="5"/>
      <c r="V17" s="14"/>
      <c r="W17" s="15"/>
      <c r="X17" s="688" t="s">
        <v>3135</v>
      </c>
      <c r="Y17" s="696" t="s">
        <v>3143</v>
      </c>
      <c r="Z17" s="688" t="s">
        <v>3130</v>
      </c>
    </row>
    <row r="18" spans="1:26" ht="15.6" hidden="1">
      <c r="A18" s="3"/>
      <c r="B18" s="13"/>
      <c r="C18" s="13" t="s">
        <v>434</v>
      </c>
      <c r="D18" s="2"/>
      <c r="E18" s="4" t="s">
        <v>18</v>
      </c>
      <c r="F18" s="4" t="s">
        <v>14</v>
      </c>
      <c r="G18" s="1" t="s">
        <v>19</v>
      </c>
      <c r="H18" s="1" t="s">
        <v>28</v>
      </c>
      <c r="I18" s="1" t="s">
        <v>24</v>
      </c>
      <c r="J18" s="4">
        <v>4</v>
      </c>
      <c r="K18" s="4" t="s">
        <v>34</v>
      </c>
      <c r="L18" s="4"/>
      <c r="M18" s="4"/>
      <c r="N18" s="4"/>
      <c r="O18" s="4"/>
      <c r="P18" s="276" t="s">
        <v>444</v>
      </c>
      <c r="Q18" s="4" t="s">
        <v>290</v>
      </c>
      <c r="R18" s="19"/>
      <c r="S18" s="4"/>
      <c r="T18" s="5"/>
      <c r="U18" s="5"/>
      <c r="V18" s="14"/>
      <c r="W18" s="15"/>
      <c r="X18" s="688" t="s">
        <v>3135</v>
      </c>
      <c r="Y18" s="696" t="s">
        <v>3143</v>
      </c>
      <c r="Z18" s="688" t="s">
        <v>3130</v>
      </c>
    </row>
    <row r="19" spans="1:26" ht="15.6" hidden="1">
      <c r="A19" s="3"/>
      <c r="B19" s="13"/>
      <c r="C19" s="13"/>
      <c r="D19" s="2"/>
      <c r="E19" s="4" t="s">
        <v>18</v>
      </c>
      <c r="F19" s="4" t="s">
        <v>15</v>
      </c>
      <c r="G19" s="1" t="s">
        <v>19</v>
      </c>
      <c r="H19" s="1" t="s">
        <v>28</v>
      </c>
      <c r="I19" s="1" t="s">
        <v>24</v>
      </c>
      <c r="J19" s="4">
        <v>4</v>
      </c>
      <c r="K19" s="4" t="s">
        <v>34</v>
      </c>
      <c r="L19" s="4"/>
      <c r="M19" s="4"/>
      <c r="N19" s="4"/>
      <c r="O19" s="4"/>
      <c r="P19" s="276" t="s">
        <v>444</v>
      </c>
      <c r="Q19" s="4" t="s">
        <v>290</v>
      </c>
      <c r="R19" s="19"/>
      <c r="S19" s="4"/>
      <c r="T19" s="5"/>
      <c r="U19" s="5"/>
      <c r="V19" s="14"/>
      <c r="W19" s="15"/>
      <c r="X19" s="688" t="s">
        <v>3135</v>
      </c>
      <c r="Y19" s="696" t="s">
        <v>3143</v>
      </c>
      <c r="Z19" s="688" t="s">
        <v>3130</v>
      </c>
    </row>
    <row r="20" spans="1:26" ht="15.6" hidden="1">
      <c r="A20" s="3"/>
      <c r="B20" s="13"/>
      <c r="C20" s="13" t="s">
        <v>423</v>
      </c>
      <c r="D20" s="2"/>
      <c r="E20" s="4" t="s">
        <v>18</v>
      </c>
      <c r="F20" s="4" t="s">
        <v>14</v>
      </c>
      <c r="G20" s="1" t="s">
        <v>19</v>
      </c>
      <c r="H20" s="1" t="s">
        <v>28</v>
      </c>
      <c r="I20" s="1" t="s">
        <v>24</v>
      </c>
      <c r="J20" s="4">
        <v>4</v>
      </c>
      <c r="K20" s="4" t="s">
        <v>34</v>
      </c>
      <c r="L20" s="4"/>
      <c r="M20" s="4"/>
      <c r="N20" s="4"/>
      <c r="O20" s="4"/>
      <c r="P20" s="276" t="s">
        <v>444</v>
      </c>
      <c r="Q20" s="4" t="s">
        <v>290</v>
      </c>
      <c r="R20" s="19"/>
      <c r="S20" s="4"/>
      <c r="T20" s="5"/>
      <c r="U20" s="5"/>
      <c r="V20" s="14"/>
      <c r="W20" s="15"/>
      <c r="X20" s="688" t="s">
        <v>3135</v>
      </c>
      <c r="Y20" s="696" t="s">
        <v>3143</v>
      </c>
      <c r="Z20" s="688" t="s">
        <v>3130</v>
      </c>
    </row>
    <row r="21" spans="1:26" ht="15.6" hidden="1">
      <c r="A21" s="3"/>
      <c r="B21" s="13"/>
      <c r="C21" s="13"/>
      <c r="D21" s="2"/>
      <c r="E21" s="4" t="s">
        <v>18</v>
      </c>
      <c r="F21" s="4" t="s">
        <v>15</v>
      </c>
      <c r="G21" s="1" t="s">
        <v>19</v>
      </c>
      <c r="H21" s="1" t="s">
        <v>28</v>
      </c>
      <c r="I21" s="1" t="s">
        <v>24</v>
      </c>
      <c r="J21" s="4">
        <v>4</v>
      </c>
      <c r="K21" s="4" t="s">
        <v>34</v>
      </c>
      <c r="L21" s="4"/>
      <c r="M21" s="4"/>
      <c r="N21" s="4"/>
      <c r="O21" s="4"/>
      <c r="P21" s="276" t="s">
        <v>444</v>
      </c>
      <c r="Q21" s="4" t="s">
        <v>290</v>
      </c>
      <c r="R21" s="19"/>
      <c r="S21" s="4"/>
      <c r="T21" s="5"/>
      <c r="U21" s="5"/>
      <c r="V21" s="14"/>
      <c r="W21" s="15"/>
      <c r="X21" s="688" t="s">
        <v>3135</v>
      </c>
      <c r="Y21" s="696" t="s">
        <v>3143</v>
      </c>
      <c r="Z21" s="688" t="s">
        <v>3130</v>
      </c>
    </row>
    <row r="22" spans="1:26" ht="15.6" hidden="1">
      <c r="A22" s="3"/>
      <c r="B22" s="13"/>
      <c r="C22" s="13" t="s">
        <v>435</v>
      </c>
      <c r="D22" s="396"/>
      <c r="E22" s="4" t="s">
        <v>18</v>
      </c>
      <c r="F22" s="4" t="s">
        <v>15</v>
      </c>
      <c r="G22" s="1" t="s">
        <v>19</v>
      </c>
      <c r="H22" s="1" t="s">
        <v>28</v>
      </c>
      <c r="I22" s="1" t="s">
        <v>24</v>
      </c>
      <c r="J22" s="4">
        <v>4</v>
      </c>
      <c r="K22" s="4" t="s">
        <v>34</v>
      </c>
      <c r="L22" s="4"/>
      <c r="M22" s="4"/>
      <c r="N22" s="4"/>
      <c r="O22" s="4"/>
      <c r="P22" s="276" t="s">
        <v>444</v>
      </c>
      <c r="Q22" s="4" t="s">
        <v>290</v>
      </c>
      <c r="R22" s="19"/>
      <c r="S22" s="4"/>
      <c r="T22" s="5"/>
      <c r="U22" s="5"/>
      <c r="V22" s="14"/>
      <c r="W22" s="15"/>
      <c r="X22" s="688" t="s">
        <v>3135</v>
      </c>
      <c r="Y22" s="696" t="s">
        <v>3143</v>
      </c>
      <c r="Z22" s="688" t="s">
        <v>3130</v>
      </c>
    </row>
    <row r="23" spans="1:26" ht="15.6" hidden="1">
      <c r="A23" s="3"/>
      <c r="B23" s="13"/>
      <c r="C23" s="13" t="s">
        <v>436</v>
      </c>
      <c r="D23" s="2"/>
      <c r="E23" s="4" t="s">
        <v>17</v>
      </c>
      <c r="F23" s="4" t="s">
        <v>14</v>
      </c>
      <c r="G23" s="1" t="s">
        <v>19</v>
      </c>
      <c r="H23" s="1" t="s">
        <v>28</v>
      </c>
      <c r="I23" s="1" t="s">
        <v>24</v>
      </c>
      <c r="J23" s="4">
        <v>4</v>
      </c>
      <c r="K23" s="4" t="s">
        <v>34</v>
      </c>
      <c r="L23" s="4"/>
      <c r="M23" s="4"/>
      <c r="N23" s="4"/>
      <c r="O23" s="4"/>
      <c r="P23" s="276" t="s">
        <v>444</v>
      </c>
      <c r="Q23" s="4" t="s">
        <v>290</v>
      </c>
      <c r="R23" s="19"/>
      <c r="S23" s="4"/>
      <c r="T23" s="5"/>
      <c r="U23" s="5"/>
      <c r="V23" s="14"/>
      <c r="W23" s="15"/>
      <c r="X23" s="688" t="s">
        <v>3135</v>
      </c>
      <c r="Y23" s="696" t="s">
        <v>3143</v>
      </c>
      <c r="Z23" s="688" t="s">
        <v>3130</v>
      </c>
    </row>
    <row r="24" spans="1:26" ht="15.6" hidden="1">
      <c r="A24" s="3"/>
      <c r="B24" s="13"/>
      <c r="C24" s="13"/>
      <c r="D24" s="2"/>
      <c r="E24" s="4" t="s">
        <v>17</v>
      </c>
      <c r="F24" s="4" t="s">
        <v>15</v>
      </c>
      <c r="G24" s="1" t="s">
        <v>19</v>
      </c>
      <c r="H24" s="1" t="s">
        <v>28</v>
      </c>
      <c r="I24" s="1" t="s">
        <v>445</v>
      </c>
      <c r="J24" s="4">
        <v>4</v>
      </c>
      <c r="K24" s="4" t="s">
        <v>34</v>
      </c>
      <c r="L24" s="4"/>
      <c r="M24" s="4"/>
      <c r="N24" s="4"/>
      <c r="O24" s="4"/>
      <c r="P24" s="276" t="s">
        <v>444</v>
      </c>
      <c r="Q24" s="4" t="s">
        <v>290</v>
      </c>
      <c r="R24" s="19"/>
      <c r="S24" s="4"/>
      <c r="T24" s="5"/>
      <c r="U24" s="5"/>
      <c r="V24" s="14"/>
      <c r="W24" s="15"/>
      <c r="X24" s="688" t="s">
        <v>3135</v>
      </c>
      <c r="Y24" s="696" t="s">
        <v>3143</v>
      </c>
      <c r="Z24" s="688" t="s">
        <v>3130</v>
      </c>
    </row>
    <row r="25" spans="1:26" ht="36" hidden="1">
      <c r="A25" s="3"/>
      <c r="B25" s="13"/>
      <c r="C25" s="13" t="s">
        <v>437</v>
      </c>
      <c r="D25" s="2" t="s">
        <v>1018</v>
      </c>
      <c r="E25" s="4" t="s">
        <v>17</v>
      </c>
      <c r="F25" s="4" t="s">
        <v>14</v>
      </c>
      <c r="G25" s="1" t="s">
        <v>56</v>
      </c>
      <c r="H25" s="1" t="s">
        <v>29</v>
      </c>
      <c r="I25" s="1" t="s">
        <v>30</v>
      </c>
      <c r="J25" s="4">
        <v>4</v>
      </c>
      <c r="K25" s="4" t="s">
        <v>33</v>
      </c>
      <c r="L25" s="4"/>
      <c r="M25" s="4"/>
      <c r="N25" s="4"/>
      <c r="O25" s="4"/>
      <c r="P25" s="4" t="s">
        <v>291</v>
      </c>
      <c r="Q25" s="4" t="s">
        <v>288</v>
      </c>
      <c r="R25" s="19" t="s">
        <v>1248</v>
      </c>
      <c r="S25" s="4"/>
      <c r="T25" s="5"/>
      <c r="U25" s="5" t="s">
        <v>45</v>
      </c>
      <c r="V25" s="14" t="s">
        <v>1246</v>
      </c>
      <c r="W25" s="15" t="s">
        <v>1247</v>
      </c>
      <c r="X25" s="688" t="s">
        <v>3135</v>
      </c>
      <c r="Y25" s="696" t="s">
        <v>3143</v>
      </c>
      <c r="Z25" s="688" t="s">
        <v>3130</v>
      </c>
    </row>
    <row r="26" spans="1:26" ht="24" hidden="1">
      <c r="A26" s="3"/>
      <c r="B26" s="13"/>
      <c r="C26" s="13"/>
      <c r="D26" s="2"/>
      <c r="E26" s="4" t="s">
        <v>17</v>
      </c>
      <c r="F26" s="4" t="s">
        <v>15</v>
      </c>
      <c r="G26" s="1" t="s">
        <v>56</v>
      </c>
      <c r="H26" s="1" t="s">
        <v>29</v>
      </c>
      <c r="I26" s="1" t="s">
        <v>30</v>
      </c>
      <c r="J26" s="4">
        <v>3</v>
      </c>
      <c r="K26" s="4"/>
      <c r="L26" s="4"/>
      <c r="M26" s="4"/>
      <c r="N26" s="4"/>
      <c r="O26" s="4"/>
      <c r="P26" s="4" t="s">
        <v>291</v>
      </c>
      <c r="Q26" s="4" t="s">
        <v>288</v>
      </c>
      <c r="R26" s="19"/>
      <c r="S26" s="4"/>
      <c r="T26" s="5"/>
      <c r="U26" s="5" t="s">
        <v>46</v>
      </c>
      <c r="V26" s="14" t="s">
        <v>1246</v>
      </c>
      <c r="W26" s="15" t="s">
        <v>1245</v>
      </c>
      <c r="X26" s="688" t="s">
        <v>3135</v>
      </c>
      <c r="Y26" s="696" t="s">
        <v>3143</v>
      </c>
      <c r="Z26" s="688" t="s">
        <v>3130</v>
      </c>
    </row>
    <row r="27" spans="1:26" ht="15.6" hidden="1">
      <c r="A27" s="3"/>
      <c r="B27" s="13"/>
      <c r="C27" s="13"/>
      <c r="D27" s="2"/>
      <c r="E27" s="4" t="s">
        <v>17</v>
      </c>
      <c r="F27" s="4" t="s">
        <v>16</v>
      </c>
      <c r="G27" s="1" t="s">
        <v>56</v>
      </c>
      <c r="H27" s="1" t="s">
        <v>61</v>
      </c>
      <c r="I27" s="1" t="s">
        <v>783</v>
      </c>
      <c r="J27" s="4">
        <v>3</v>
      </c>
      <c r="K27" s="4"/>
      <c r="L27" s="4"/>
      <c r="M27" s="4"/>
      <c r="N27" s="4"/>
      <c r="O27" s="4"/>
      <c r="P27" s="4" t="s">
        <v>291</v>
      </c>
      <c r="Q27" s="4" t="s">
        <v>288</v>
      </c>
      <c r="R27" s="19" t="s">
        <v>1244</v>
      </c>
      <c r="S27" s="4"/>
      <c r="T27" s="5"/>
      <c r="U27" s="5"/>
      <c r="V27" s="14"/>
      <c r="W27" s="15"/>
      <c r="X27" s="688" t="s">
        <v>3135</v>
      </c>
      <c r="Y27" s="696" t="s">
        <v>3143</v>
      </c>
      <c r="Z27" s="688" t="s">
        <v>3130</v>
      </c>
    </row>
    <row r="28" spans="1:26" ht="15.6">
      <c r="A28" s="3"/>
      <c r="B28" s="13"/>
      <c r="C28" s="13" t="s">
        <v>438</v>
      </c>
      <c r="D28" s="2"/>
      <c r="E28" s="4" t="s">
        <v>17</v>
      </c>
      <c r="F28" s="4" t="s">
        <v>16</v>
      </c>
      <c r="G28" s="1" t="s">
        <v>22</v>
      </c>
      <c r="H28" s="1" t="s">
        <v>304</v>
      </c>
      <c r="I28" s="1" t="s">
        <v>24</v>
      </c>
      <c r="J28" s="4">
        <v>4</v>
      </c>
      <c r="K28" s="4" t="s">
        <v>35</v>
      </c>
      <c r="L28" s="4"/>
      <c r="M28" s="4"/>
      <c r="N28" s="4"/>
      <c r="O28" s="4"/>
      <c r="P28" s="4" t="s">
        <v>291</v>
      </c>
      <c r="Q28" s="4" t="s">
        <v>288</v>
      </c>
      <c r="R28" s="19"/>
      <c r="S28" s="4"/>
      <c r="T28" s="5"/>
      <c r="U28" s="5"/>
      <c r="V28" s="14"/>
      <c r="W28" s="15"/>
      <c r="X28" s="688" t="s">
        <v>3135</v>
      </c>
      <c r="Y28" s="696" t="s">
        <v>3143</v>
      </c>
      <c r="Z28" s="688" t="s">
        <v>3130</v>
      </c>
    </row>
    <row r="29" spans="1:26" ht="15.6">
      <c r="A29" s="3"/>
      <c r="B29" s="13"/>
      <c r="C29" s="13" t="s">
        <v>375</v>
      </c>
      <c r="D29" s="2"/>
      <c r="E29" s="4" t="s">
        <v>17</v>
      </c>
      <c r="F29" s="4" t="s">
        <v>14</v>
      </c>
      <c r="G29" s="1" t="s">
        <v>22</v>
      </c>
      <c r="H29" s="1" t="s">
        <v>304</v>
      </c>
      <c r="I29" s="1" t="s">
        <v>24</v>
      </c>
      <c r="J29" s="4">
        <v>4</v>
      </c>
      <c r="K29" s="4" t="s">
        <v>35</v>
      </c>
      <c r="L29" s="4"/>
      <c r="M29" s="4"/>
      <c r="N29" s="4"/>
      <c r="O29" s="4"/>
      <c r="P29" s="4" t="s">
        <v>291</v>
      </c>
      <c r="Q29" s="4" t="s">
        <v>288</v>
      </c>
      <c r="R29" s="19"/>
      <c r="S29" s="4"/>
      <c r="T29" s="5"/>
      <c r="U29" s="5"/>
      <c r="V29" s="14"/>
      <c r="W29" s="15"/>
      <c r="X29" s="688" t="s">
        <v>3135</v>
      </c>
      <c r="Y29" s="696" t="s">
        <v>3143</v>
      </c>
      <c r="Z29" s="688" t="s">
        <v>3130</v>
      </c>
    </row>
    <row r="30" spans="1:26" ht="15.6">
      <c r="A30" s="3"/>
      <c r="B30" s="13"/>
      <c r="C30" s="13"/>
      <c r="D30" s="2"/>
      <c r="E30" s="4" t="s">
        <v>17</v>
      </c>
      <c r="F30" s="4" t="s">
        <v>15</v>
      </c>
      <c r="G30" s="1" t="s">
        <v>22</v>
      </c>
      <c r="H30" s="1" t="s">
        <v>304</v>
      </c>
      <c r="I30" s="1" t="s">
        <v>24</v>
      </c>
      <c r="J30" s="4">
        <v>4</v>
      </c>
      <c r="K30" s="4" t="s">
        <v>35</v>
      </c>
      <c r="L30" s="4"/>
      <c r="M30" s="4"/>
      <c r="N30" s="4"/>
      <c r="O30" s="4"/>
      <c r="P30" s="4" t="s">
        <v>291</v>
      </c>
      <c r="Q30" s="4" t="s">
        <v>288</v>
      </c>
      <c r="R30" s="19"/>
      <c r="S30" s="4"/>
      <c r="T30" s="5"/>
      <c r="U30" s="5"/>
      <c r="V30" s="14"/>
      <c r="W30" s="15"/>
      <c r="X30" s="688" t="s">
        <v>3135</v>
      </c>
      <c r="Y30" s="696" t="s">
        <v>3143</v>
      </c>
      <c r="Z30" s="688" t="s">
        <v>3130</v>
      </c>
    </row>
    <row r="31" spans="1:26" ht="15.6">
      <c r="A31" s="3"/>
      <c r="B31" s="13"/>
      <c r="C31" s="13" t="s">
        <v>376</v>
      </c>
      <c r="D31" s="2"/>
      <c r="E31" s="4" t="s">
        <v>17</v>
      </c>
      <c r="F31" s="4" t="s">
        <v>14</v>
      </c>
      <c r="G31" s="1" t="s">
        <v>22</v>
      </c>
      <c r="H31" s="1" t="s">
        <v>304</v>
      </c>
      <c r="I31" s="1" t="s">
        <v>24</v>
      </c>
      <c r="J31" s="4">
        <v>4</v>
      </c>
      <c r="K31" s="4" t="s">
        <v>35</v>
      </c>
      <c r="L31" s="4"/>
      <c r="M31" s="4"/>
      <c r="N31" s="4"/>
      <c r="O31" s="4"/>
      <c r="P31" s="4" t="s">
        <v>291</v>
      </c>
      <c r="Q31" s="4" t="s">
        <v>288</v>
      </c>
      <c r="R31" s="19"/>
      <c r="S31" s="4"/>
      <c r="T31" s="5"/>
      <c r="U31" s="5"/>
      <c r="V31" s="14"/>
      <c r="W31" s="15"/>
      <c r="X31" s="688" t="s">
        <v>3135</v>
      </c>
      <c r="Y31" s="696" t="s">
        <v>3143</v>
      </c>
      <c r="Z31" s="688" t="s">
        <v>3130</v>
      </c>
    </row>
    <row r="32" spans="1:26" ht="15.6">
      <c r="A32" s="3"/>
      <c r="B32" s="13"/>
      <c r="C32" s="13"/>
      <c r="D32" s="2"/>
      <c r="E32" s="4" t="s">
        <v>17</v>
      </c>
      <c r="F32" s="4" t="s">
        <v>15</v>
      </c>
      <c r="G32" s="1" t="s">
        <v>22</v>
      </c>
      <c r="H32" s="1" t="s">
        <v>304</v>
      </c>
      <c r="I32" s="1" t="s">
        <v>24</v>
      </c>
      <c r="J32" s="4">
        <v>4</v>
      </c>
      <c r="K32" s="4" t="s">
        <v>35</v>
      </c>
      <c r="L32" s="4"/>
      <c r="M32" s="4"/>
      <c r="N32" s="4"/>
      <c r="O32" s="4"/>
      <c r="P32" s="4" t="s">
        <v>291</v>
      </c>
      <c r="Q32" s="4" t="s">
        <v>288</v>
      </c>
      <c r="R32" s="19"/>
      <c r="S32" s="4"/>
      <c r="T32" s="5"/>
      <c r="U32" s="5"/>
      <c r="V32" s="14"/>
      <c r="W32" s="15"/>
      <c r="X32" s="688" t="s">
        <v>3135</v>
      </c>
      <c r="Y32" s="696" t="s">
        <v>3143</v>
      </c>
      <c r="Z32" s="688" t="s">
        <v>3130</v>
      </c>
    </row>
    <row r="33" spans="1:26" ht="15.6">
      <c r="A33" s="3"/>
      <c r="B33" s="13"/>
      <c r="C33" s="13"/>
      <c r="D33" s="2"/>
      <c r="E33" s="4" t="s">
        <v>17</v>
      </c>
      <c r="F33" s="4" t="s">
        <v>14</v>
      </c>
      <c r="G33" s="1" t="s">
        <v>22</v>
      </c>
      <c r="H33" s="1" t="s">
        <v>304</v>
      </c>
      <c r="I33" s="1" t="s">
        <v>24</v>
      </c>
      <c r="J33" s="4">
        <v>4</v>
      </c>
      <c r="K33" s="4" t="s">
        <v>35</v>
      </c>
      <c r="L33" s="4"/>
      <c r="M33" s="4"/>
      <c r="N33" s="4"/>
      <c r="O33" s="4"/>
      <c r="P33" s="4" t="s">
        <v>291</v>
      </c>
      <c r="Q33" s="4" t="s">
        <v>288</v>
      </c>
      <c r="R33" s="19"/>
      <c r="S33" s="4"/>
      <c r="T33" s="5"/>
      <c r="U33" s="5"/>
      <c r="V33" s="14"/>
      <c r="W33" s="15"/>
      <c r="X33" s="688" t="s">
        <v>3135</v>
      </c>
      <c r="Y33" s="696" t="s">
        <v>3143</v>
      </c>
      <c r="Z33" s="688" t="s">
        <v>3130</v>
      </c>
    </row>
    <row r="34" spans="1:26" ht="15.6">
      <c r="A34" s="3"/>
      <c r="B34" s="13"/>
      <c r="C34" s="13"/>
      <c r="D34" s="2"/>
      <c r="E34" s="4" t="s">
        <v>17</v>
      </c>
      <c r="F34" s="4" t="s">
        <v>15</v>
      </c>
      <c r="G34" s="1" t="s">
        <v>22</v>
      </c>
      <c r="H34" s="1" t="s">
        <v>304</v>
      </c>
      <c r="I34" s="1" t="s">
        <v>24</v>
      </c>
      <c r="J34" s="4">
        <v>4</v>
      </c>
      <c r="K34" s="4" t="s">
        <v>35</v>
      </c>
      <c r="L34" s="4"/>
      <c r="M34" s="4"/>
      <c r="N34" s="4"/>
      <c r="O34" s="4"/>
      <c r="P34" s="4" t="s">
        <v>291</v>
      </c>
      <c r="Q34" s="4" t="s">
        <v>288</v>
      </c>
      <c r="R34" s="19"/>
      <c r="S34" s="4"/>
      <c r="T34" s="5"/>
      <c r="U34" s="5"/>
      <c r="V34" s="14"/>
      <c r="W34" s="15"/>
      <c r="X34" s="688" t="s">
        <v>3135</v>
      </c>
      <c r="Y34" s="696" t="s">
        <v>3143</v>
      </c>
      <c r="Z34" s="688" t="s">
        <v>3130</v>
      </c>
    </row>
    <row r="35" spans="1:26" ht="15.6">
      <c r="A35" s="3"/>
      <c r="B35" s="13"/>
      <c r="C35" s="13" t="s">
        <v>377</v>
      </c>
      <c r="D35" s="2"/>
      <c r="E35" s="4" t="s">
        <v>18</v>
      </c>
      <c r="F35" s="4" t="s">
        <v>14</v>
      </c>
      <c r="G35" s="1" t="s">
        <v>22</v>
      </c>
      <c r="H35" s="1" t="s">
        <v>28</v>
      </c>
      <c r="I35" s="1" t="s">
        <v>447</v>
      </c>
      <c r="J35" s="4">
        <v>4</v>
      </c>
      <c r="K35" s="4" t="s">
        <v>35</v>
      </c>
      <c r="L35" s="4"/>
      <c r="M35" s="4"/>
      <c r="N35" s="4"/>
      <c r="O35" s="4"/>
      <c r="P35" s="4" t="s">
        <v>291</v>
      </c>
      <c r="Q35" s="4" t="s">
        <v>288</v>
      </c>
      <c r="R35" s="19" t="s">
        <v>1243</v>
      </c>
      <c r="S35" s="4"/>
      <c r="T35" s="5"/>
      <c r="U35" s="5"/>
      <c r="V35" s="14"/>
      <c r="W35" s="15"/>
      <c r="X35" s="688" t="s">
        <v>3135</v>
      </c>
      <c r="Y35" s="696" t="s">
        <v>3143</v>
      </c>
      <c r="Z35" s="688" t="s">
        <v>3130</v>
      </c>
    </row>
    <row r="36" spans="1:26" ht="15.6" hidden="1">
      <c r="A36" s="3"/>
      <c r="B36" s="13"/>
      <c r="C36" s="13"/>
      <c r="D36" s="2"/>
      <c r="E36" s="4" t="s">
        <v>18</v>
      </c>
      <c r="F36" s="4" t="s">
        <v>15</v>
      </c>
      <c r="G36" s="1" t="s">
        <v>22</v>
      </c>
      <c r="H36" s="1" t="s">
        <v>304</v>
      </c>
      <c r="I36" s="1" t="s">
        <v>24</v>
      </c>
      <c r="J36" s="4">
        <v>4</v>
      </c>
      <c r="K36" s="4"/>
      <c r="L36" s="4"/>
      <c r="M36" s="4"/>
      <c r="N36" s="4"/>
      <c r="O36" s="4"/>
      <c r="P36" s="4" t="s">
        <v>291</v>
      </c>
      <c r="Q36" s="4" t="s">
        <v>288</v>
      </c>
      <c r="R36" s="19"/>
      <c r="S36" s="4"/>
      <c r="T36" s="5"/>
      <c r="U36" s="5"/>
      <c r="V36" s="14"/>
      <c r="W36" s="15"/>
      <c r="X36" s="688" t="s">
        <v>3135</v>
      </c>
      <c r="Y36" s="696" t="s">
        <v>3143</v>
      </c>
      <c r="Z36" s="688" t="s">
        <v>3130</v>
      </c>
    </row>
    <row r="37" spans="1:26" ht="15.6" hidden="1">
      <c r="A37" s="3"/>
      <c r="B37" s="13"/>
      <c r="C37" s="13" t="s">
        <v>378</v>
      </c>
      <c r="D37" s="2"/>
      <c r="E37" s="4" t="s">
        <v>18</v>
      </c>
      <c r="F37" s="4" t="s">
        <v>14</v>
      </c>
      <c r="G37" s="1" t="s">
        <v>23</v>
      </c>
      <c r="H37" s="1" t="s">
        <v>28</v>
      </c>
      <c r="I37" s="1" t="s">
        <v>26</v>
      </c>
      <c r="J37" s="4">
        <v>3</v>
      </c>
      <c r="K37" s="4"/>
      <c r="L37" s="4"/>
      <c r="M37" s="4"/>
      <c r="N37" s="4"/>
      <c r="O37" s="4"/>
      <c r="P37" s="4" t="s">
        <v>291</v>
      </c>
      <c r="Q37" s="4" t="s">
        <v>288</v>
      </c>
      <c r="R37" s="19"/>
      <c r="S37" s="4"/>
      <c r="T37" s="5"/>
      <c r="U37" s="5"/>
      <c r="V37" s="14"/>
      <c r="W37" s="15"/>
      <c r="X37" s="688" t="s">
        <v>3135</v>
      </c>
      <c r="Y37" s="696" t="s">
        <v>3143</v>
      </c>
      <c r="Z37" s="688" t="s">
        <v>3130</v>
      </c>
    </row>
    <row r="38" spans="1:26" ht="15.6" hidden="1">
      <c r="A38" s="3"/>
      <c r="B38" s="13"/>
      <c r="C38" s="13" t="s">
        <v>379</v>
      </c>
      <c r="D38" s="2"/>
      <c r="E38" s="4" t="s">
        <v>17</v>
      </c>
      <c r="F38" s="4" t="s">
        <v>14</v>
      </c>
      <c r="G38" s="1" t="s">
        <v>22</v>
      </c>
      <c r="H38" s="1" t="s">
        <v>28</v>
      </c>
      <c r="I38" s="1" t="s">
        <v>445</v>
      </c>
      <c r="J38" s="4">
        <v>4</v>
      </c>
      <c r="K38" s="4"/>
      <c r="L38" s="4"/>
      <c r="M38" s="4"/>
      <c r="N38" s="4"/>
      <c r="O38" s="4"/>
      <c r="P38" s="4" t="s">
        <v>291</v>
      </c>
      <c r="Q38" s="4" t="s">
        <v>288</v>
      </c>
      <c r="R38" s="19"/>
      <c r="S38" s="4"/>
      <c r="T38" s="5"/>
      <c r="U38" s="5"/>
      <c r="V38" s="14"/>
      <c r="W38" s="15"/>
      <c r="X38" s="688" t="s">
        <v>3135</v>
      </c>
      <c r="Y38" s="696" t="s">
        <v>3143</v>
      </c>
      <c r="Z38" s="688" t="s">
        <v>3130</v>
      </c>
    </row>
    <row r="39" spans="1:26" ht="15.6" hidden="1">
      <c r="A39" s="3"/>
      <c r="B39" s="13"/>
      <c r="C39" s="13"/>
      <c r="D39" s="2"/>
      <c r="E39" s="4" t="s">
        <v>17</v>
      </c>
      <c r="F39" s="4" t="s">
        <v>15</v>
      </c>
      <c r="G39" s="1" t="s">
        <v>22</v>
      </c>
      <c r="H39" s="1" t="s">
        <v>28</v>
      </c>
      <c r="I39" s="1" t="s">
        <v>445</v>
      </c>
      <c r="J39" s="4">
        <v>4</v>
      </c>
      <c r="K39" s="4"/>
      <c r="L39" s="4"/>
      <c r="M39" s="4"/>
      <c r="N39" s="4"/>
      <c r="O39" s="4"/>
      <c r="P39" s="4" t="s">
        <v>291</v>
      </c>
      <c r="Q39" s="4" t="s">
        <v>288</v>
      </c>
      <c r="R39" s="19"/>
      <c r="S39" s="4"/>
      <c r="T39" s="5"/>
      <c r="U39" s="5"/>
      <c r="V39" s="14"/>
      <c r="W39" s="15"/>
      <c r="X39" s="688" t="s">
        <v>3135</v>
      </c>
      <c r="Y39" s="696" t="s">
        <v>3143</v>
      </c>
      <c r="Z39" s="688" t="s">
        <v>3130</v>
      </c>
    </row>
    <row r="40" spans="1:26" ht="15.6" hidden="1">
      <c r="A40" s="3"/>
      <c r="B40" s="13"/>
      <c r="C40" s="13" t="s">
        <v>380</v>
      </c>
      <c r="D40" s="2"/>
      <c r="E40" s="4" t="s">
        <v>18</v>
      </c>
      <c r="F40" s="4" t="s">
        <v>14</v>
      </c>
      <c r="G40" s="1" t="s">
        <v>22</v>
      </c>
      <c r="H40" s="1" t="s">
        <v>28</v>
      </c>
      <c r="I40" s="1" t="s">
        <v>24</v>
      </c>
      <c r="J40" s="4">
        <v>2</v>
      </c>
      <c r="K40" s="4"/>
      <c r="L40" s="4"/>
      <c r="M40" s="4"/>
      <c r="N40" s="4"/>
      <c r="O40" s="4"/>
      <c r="P40" s="276" t="s">
        <v>444</v>
      </c>
      <c r="Q40" s="4" t="s">
        <v>289</v>
      </c>
      <c r="R40" s="19"/>
      <c r="S40" s="4"/>
      <c r="T40" s="5"/>
      <c r="U40" s="5"/>
      <c r="V40" s="14"/>
      <c r="W40" s="15"/>
      <c r="X40" s="688" t="s">
        <v>3135</v>
      </c>
      <c r="Y40" s="696" t="s">
        <v>3143</v>
      </c>
      <c r="Z40" s="688" t="s">
        <v>3130</v>
      </c>
    </row>
    <row r="41" spans="1:26" ht="15.6" hidden="1">
      <c r="A41" s="3"/>
      <c r="B41" s="13"/>
      <c r="C41" s="13"/>
      <c r="D41" s="2"/>
      <c r="E41" s="4" t="s">
        <v>18</v>
      </c>
      <c r="F41" s="4" t="s">
        <v>15</v>
      </c>
      <c r="G41" s="1" t="s">
        <v>22</v>
      </c>
      <c r="H41" s="1" t="s">
        <v>28</v>
      </c>
      <c r="I41" s="1" t="s">
        <v>24</v>
      </c>
      <c r="J41" s="4">
        <v>4</v>
      </c>
      <c r="K41" s="4"/>
      <c r="L41" s="4"/>
      <c r="M41" s="4"/>
      <c r="N41" s="4"/>
      <c r="O41" s="4"/>
      <c r="P41" s="276" t="s">
        <v>444</v>
      </c>
      <c r="Q41" s="4" t="s">
        <v>289</v>
      </c>
      <c r="R41" s="19"/>
      <c r="S41" s="4"/>
      <c r="T41" s="5"/>
      <c r="U41" s="5"/>
      <c r="V41" s="14"/>
      <c r="W41" s="15"/>
      <c r="X41" s="688" t="s">
        <v>3135</v>
      </c>
      <c r="Y41" s="696" t="s">
        <v>3143</v>
      </c>
      <c r="Z41" s="688" t="s">
        <v>3130</v>
      </c>
    </row>
    <row r="42" spans="1:26" ht="15.6" hidden="1">
      <c r="A42" s="3"/>
      <c r="B42" s="13"/>
      <c r="C42" s="13" t="s">
        <v>381</v>
      </c>
      <c r="D42" s="2"/>
      <c r="E42" s="4" t="s">
        <v>18</v>
      </c>
      <c r="F42" s="4" t="s">
        <v>15</v>
      </c>
      <c r="G42" s="1" t="s">
        <v>56</v>
      </c>
      <c r="H42" s="1" t="s">
        <v>29</v>
      </c>
      <c r="I42" s="1" t="s">
        <v>24</v>
      </c>
      <c r="J42" s="4"/>
      <c r="K42" s="4"/>
      <c r="L42" s="4"/>
      <c r="M42" s="4"/>
      <c r="N42" s="4"/>
      <c r="O42" s="4" t="s">
        <v>29</v>
      </c>
      <c r="P42" s="276" t="s">
        <v>444</v>
      </c>
      <c r="Q42" s="4" t="s">
        <v>289</v>
      </c>
      <c r="R42" s="19"/>
      <c r="S42" s="4"/>
      <c r="T42" s="5"/>
      <c r="U42" s="5"/>
      <c r="V42" s="14"/>
      <c r="W42" s="15"/>
      <c r="X42" s="688" t="s">
        <v>3135</v>
      </c>
      <c r="Y42" s="696" t="s">
        <v>3143</v>
      </c>
      <c r="Z42" s="688" t="s">
        <v>3130</v>
      </c>
    </row>
    <row r="43" spans="1:26" ht="15.6" hidden="1">
      <c r="A43" s="3"/>
      <c r="B43" s="13"/>
      <c r="C43" s="13"/>
      <c r="D43" s="2"/>
      <c r="E43" s="4" t="s">
        <v>17</v>
      </c>
      <c r="F43" s="4" t="s">
        <v>15</v>
      </c>
      <c r="G43" s="1" t="s">
        <v>19</v>
      </c>
      <c r="H43" s="1" t="s">
        <v>28</v>
      </c>
      <c r="I43" s="1" t="s">
        <v>24</v>
      </c>
      <c r="J43" s="4">
        <v>4</v>
      </c>
      <c r="K43" s="4"/>
      <c r="L43" s="4"/>
      <c r="M43" s="4"/>
      <c r="N43" s="4"/>
      <c r="O43" s="4"/>
      <c r="P43" s="276" t="s">
        <v>444</v>
      </c>
      <c r="Q43" s="4" t="s">
        <v>289</v>
      </c>
      <c r="R43" s="19" t="s">
        <v>1242</v>
      </c>
      <c r="S43" s="4"/>
      <c r="T43" s="5"/>
      <c r="U43" s="5"/>
      <c r="V43" s="14"/>
      <c r="W43" s="15"/>
      <c r="X43" s="688" t="s">
        <v>3135</v>
      </c>
      <c r="Y43" s="696" t="s">
        <v>3143</v>
      </c>
      <c r="Z43" s="688" t="s">
        <v>3130</v>
      </c>
    </row>
    <row r="44" spans="1:26" s="386" customFormat="1" ht="15.6" hidden="1">
      <c r="A44" s="395"/>
      <c r="B44" s="394"/>
      <c r="C44" s="394"/>
      <c r="D44" s="393" t="s">
        <v>1241</v>
      </c>
      <c r="E44" s="390"/>
      <c r="F44" s="390"/>
      <c r="G44" s="392"/>
      <c r="H44" s="392"/>
      <c r="I44" s="392"/>
      <c r="J44" s="390"/>
      <c r="K44" s="390"/>
      <c r="L44" s="390"/>
      <c r="M44" s="390"/>
      <c r="N44" s="390"/>
      <c r="O44" s="390"/>
      <c r="P44" s="390"/>
      <c r="Q44" s="390"/>
      <c r="R44" s="391"/>
      <c r="S44" s="390"/>
      <c r="T44" s="389"/>
      <c r="U44" s="389"/>
      <c r="V44" s="388"/>
      <c r="W44" s="387"/>
      <c r="X44" s="688" t="s">
        <v>3135</v>
      </c>
      <c r="Y44" s="696" t="s">
        <v>3143</v>
      </c>
      <c r="Z44" s="688" t="s">
        <v>3130</v>
      </c>
    </row>
    <row r="45" spans="1:26" ht="15.6" hidden="1">
      <c r="A45" s="3"/>
      <c r="B45" s="13"/>
      <c r="C45" s="13" t="s">
        <v>439</v>
      </c>
      <c r="D45" s="2"/>
      <c r="E45" s="4" t="s">
        <v>17</v>
      </c>
      <c r="F45" s="4" t="s">
        <v>14</v>
      </c>
      <c r="G45" s="1" t="s">
        <v>19</v>
      </c>
      <c r="H45" s="1" t="s">
        <v>28</v>
      </c>
      <c r="I45" s="1" t="s">
        <v>445</v>
      </c>
      <c r="J45" s="4">
        <v>4</v>
      </c>
      <c r="K45" s="4"/>
      <c r="L45" s="4"/>
      <c r="M45" s="4"/>
      <c r="N45" s="4"/>
      <c r="O45" s="4"/>
      <c r="P45" s="4" t="s">
        <v>286</v>
      </c>
      <c r="Q45" s="4" t="s">
        <v>289</v>
      </c>
      <c r="R45" s="19"/>
      <c r="S45" s="4"/>
      <c r="T45" s="5"/>
      <c r="U45" s="5"/>
      <c r="V45" s="14"/>
      <c r="W45" s="15"/>
      <c r="X45" s="688" t="s">
        <v>3135</v>
      </c>
      <c r="Y45" s="696" t="s">
        <v>3143</v>
      </c>
      <c r="Z45" s="688" t="s">
        <v>3130</v>
      </c>
    </row>
    <row r="46" spans="1:26" ht="15.6" hidden="1">
      <c r="A46" s="3"/>
      <c r="B46" s="13"/>
      <c r="C46" s="13"/>
      <c r="D46" s="2"/>
      <c r="E46" s="4" t="s">
        <v>18</v>
      </c>
      <c r="F46" s="4" t="s">
        <v>15</v>
      </c>
      <c r="G46" s="1" t="s">
        <v>19</v>
      </c>
      <c r="H46" s="1" t="s">
        <v>28</v>
      </c>
      <c r="I46" s="1" t="s">
        <v>24</v>
      </c>
      <c r="J46" s="4">
        <v>4</v>
      </c>
      <c r="K46" s="4"/>
      <c r="L46" s="4"/>
      <c r="M46" s="4"/>
      <c r="N46" s="4"/>
      <c r="O46" s="4"/>
      <c r="P46" s="4" t="s">
        <v>286</v>
      </c>
      <c r="Q46" s="4" t="s">
        <v>289</v>
      </c>
      <c r="R46" s="19"/>
      <c r="S46" s="4"/>
      <c r="T46" s="5"/>
      <c r="U46" s="5"/>
      <c r="V46" s="14"/>
      <c r="W46" s="15"/>
      <c r="X46" s="688" t="s">
        <v>3135</v>
      </c>
      <c r="Y46" s="696" t="s">
        <v>3143</v>
      </c>
      <c r="Z46" s="688" t="s">
        <v>3130</v>
      </c>
    </row>
    <row r="47" spans="1:26" ht="15.6" hidden="1">
      <c r="A47" s="3"/>
      <c r="B47" s="13"/>
      <c r="C47" s="13" t="s">
        <v>382</v>
      </c>
      <c r="D47" s="2"/>
      <c r="E47" s="4" t="s">
        <v>18</v>
      </c>
      <c r="F47" s="4" t="s">
        <v>14</v>
      </c>
      <c r="G47" s="1" t="s">
        <v>22</v>
      </c>
      <c r="H47" s="1" t="s">
        <v>28</v>
      </c>
      <c r="I47" s="1" t="s">
        <v>24</v>
      </c>
      <c r="J47" s="4">
        <v>4</v>
      </c>
      <c r="K47" s="4"/>
      <c r="L47" s="4"/>
      <c r="M47" s="4"/>
      <c r="N47" s="4"/>
      <c r="O47" s="4"/>
      <c r="P47" s="4" t="s">
        <v>286</v>
      </c>
      <c r="Q47" s="4" t="s">
        <v>289</v>
      </c>
      <c r="R47" s="19"/>
      <c r="S47" s="4"/>
      <c r="T47" s="5"/>
      <c r="U47" s="5"/>
      <c r="V47" s="14"/>
      <c r="W47" s="15"/>
      <c r="X47" s="688" t="s">
        <v>3135</v>
      </c>
      <c r="Y47" s="696" t="s">
        <v>3143</v>
      </c>
      <c r="Z47" s="688" t="s">
        <v>3130</v>
      </c>
    </row>
    <row r="48" spans="1:26" ht="15.6" hidden="1">
      <c r="A48" s="3"/>
      <c r="B48" s="13"/>
      <c r="C48" s="13"/>
      <c r="D48" s="2"/>
      <c r="E48" s="4" t="s">
        <v>18</v>
      </c>
      <c r="F48" s="4" t="s">
        <v>15</v>
      </c>
      <c r="G48" s="1" t="s">
        <v>22</v>
      </c>
      <c r="H48" s="1" t="s">
        <v>28</v>
      </c>
      <c r="I48" s="1" t="s">
        <v>447</v>
      </c>
      <c r="J48" s="4">
        <v>4</v>
      </c>
      <c r="K48" s="4"/>
      <c r="L48" s="4"/>
      <c r="M48" s="4"/>
      <c r="N48" s="4"/>
      <c r="O48" s="4"/>
      <c r="P48" s="4" t="s">
        <v>286</v>
      </c>
      <c r="Q48" s="4" t="s">
        <v>289</v>
      </c>
      <c r="R48" s="19"/>
      <c r="S48" s="4"/>
      <c r="T48" s="5"/>
      <c r="U48" s="5"/>
      <c r="V48" s="14"/>
      <c r="W48" s="15"/>
      <c r="X48" s="688" t="s">
        <v>3135</v>
      </c>
      <c r="Y48" s="696" t="s">
        <v>3143</v>
      </c>
      <c r="Z48" s="688" t="s">
        <v>3130</v>
      </c>
    </row>
    <row r="49" spans="1:26" ht="15.6" hidden="1">
      <c r="A49" s="3"/>
      <c r="B49" s="13"/>
      <c r="C49" s="13" t="s">
        <v>383</v>
      </c>
      <c r="D49" s="2"/>
      <c r="E49" s="4" t="s">
        <v>18</v>
      </c>
      <c r="F49" s="4" t="s">
        <v>15</v>
      </c>
      <c r="G49" s="1" t="s">
        <v>22</v>
      </c>
      <c r="H49" s="1" t="s">
        <v>28</v>
      </c>
      <c r="I49" s="1" t="s">
        <v>24</v>
      </c>
      <c r="J49" s="4">
        <v>3</v>
      </c>
      <c r="K49" s="4"/>
      <c r="L49" s="4"/>
      <c r="M49" s="4"/>
      <c r="N49" s="4"/>
      <c r="O49" s="4"/>
      <c r="P49" s="4" t="s">
        <v>286</v>
      </c>
      <c r="Q49" s="4" t="s">
        <v>289</v>
      </c>
      <c r="R49" s="19"/>
      <c r="S49" s="4"/>
      <c r="T49" s="5"/>
      <c r="U49" s="5"/>
      <c r="V49" s="14"/>
      <c r="W49" s="15"/>
      <c r="X49" s="688" t="s">
        <v>3135</v>
      </c>
      <c r="Y49" s="696" t="s">
        <v>3143</v>
      </c>
      <c r="Z49" s="688" t="s">
        <v>3130</v>
      </c>
    </row>
    <row r="50" spans="1:26" ht="15.6" hidden="1">
      <c r="A50" s="3"/>
      <c r="B50" s="13"/>
      <c r="C50" s="13"/>
      <c r="D50" s="2"/>
      <c r="E50" s="4" t="s">
        <v>17</v>
      </c>
      <c r="F50" s="4" t="s">
        <v>14</v>
      </c>
      <c r="G50" s="1" t="s">
        <v>19</v>
      </c>
      <c r="H50" s="1" t="s">
        <v>28</v>
      </c>
      <c r="I50" s="1" t="s">
        <v>24</v>
      </c>
      <c r="J50" s="4"/>
      <c r="K50" s="4"/>
      <c r="L50" s="4"/>
      <c r="M50" s="4"/>
      <c r="N50" s="4"/>
      <c r="O50" s="4" t="s">
        <v>28</v>
      </c>
      <c r="P50" s="4" t="s">
        <v>286</v>
      </c>
      <c r="Q50" s="4" t="s">
        <v>289</v>
      </c>
      <c r="R50" s="19"/>
      <c r="S50" s="4"/>
      <c r="T50" s="5"/>
      <c r="U50" s="5"/>
      <c r="V50" s="14"/>
      <c r="W50" s="15"/>
      <c r="X50" s="688" t="s">
        <v>3135</v>
      </c>
      <c r="Y50" s="696" t="s">
        <v>3143</v>
      </c>
      <c r="Z50" s="688" t="s">
        <v>3130</v>
      </c>
    </row>
    <row r="51" spans="1:26" ht="15.6" hidden="1">
      <c r="A51" s="3"/>
      <c r="B51" s="13"/>
      <c r="C51" s="13"/>
      <c r="D51" s="2"/>
      <c r="E51" s="4" t="s">
        <v>17</v>
      </c>
      <c r="F51" s="4" t="s">
        <v>15</v>
      </c>
      <c r="G51" s="1" t="s">
        <v>19</v>
      </c>
      <c r="H51" s="1" t="s">
        <v>28</v>
      </c>
      <c r="I51" s="1" t="s">
        <v>24</v>
      </c>
      <c r="J51" s="4"/>
      <c r="K51" s="4"/>
      <c r="L51" s="4"/>
      <c r="M51" s="4"/>
      <c r="N51" s="4"/>
      <c r="O51" s="4" t="s">
        <v>28</v>
      </c>
      <c r="P51" s="4" t="s">
        <v>286</v>
      </c>
      <c r="Q51" s="4" t="s">
        <v>289</v>
      </c>
      <c r="R51" s="19"/>
      <c r="S51" s="4"/>
      <c r="T51" s="5"/>
      <c r="U51" s="5"/>
      <c r="V51" s="14"/>
      <c r="W51" s="15"/>
      <c r="X51" s="688" t="s">
        <v>3135</v>
      </c>
      <c r="Y51" s="696" t="s">
        <v>3143</v>
      </c>
      <c r="Z51" s="688" t="s">
        <v>3130</v>
      </c>
    </row>
    <row r="52" spans="1:26" ht="15.6" hidden="1">
      <c r="A52" s="3"/>
      <c r="B52" s="13"/>
      <c r="C52" s="13" t="s">
        <v>384</v>
      </c>
      <c r="D52" s="2"/>
      <c r="E52" s="4" t="s">
        <v>18</v>
      </c>
      <c r="F52" s="4" t="s">
        <v>14</v>
      </c>
      <c r="G52" s="1" t="s">
        <v>19</v>
      </c>
      <c r="H52" s="1" t="s">
        <v>28</v>
      </c>
      <c r="I52" s="1" t="s">
        <v>24</v>
      </c>
      <c r="J52" s="4">
        <v>4</v>
      </c>
      <c r="K52" s="4"/>
      <c r="L52" s="4"/>
      <c r="M52" s="4"/>
      <c r="N52" s="4"/>
      <c r="O52" s="4"/>
      <c r="P52" s="4" t="s">
        <v>291</v>
      </c>
      <c r="Q52" s="4" t="s">
        <v>288</v>
      </c>
      <c r="R52" s="19"/>
      <c r="S52" s="4"/>
      <c r="T52" s="5"/>
      <c r="U52" s="5"/>
      <c r="V52" s="14"/>
      <c r="W52" s="15"/>
      <c r="X52" s="688" t="s">
        <v>3135</v>
      </c>
      <c r="Y52" s="696" t="s">
        <v>3143</v>
      </c>
      <c r="Z52" s="688" t="s">
        <v>3130</v>
      </c>
    </row>
    <row r="53" spans="1:26" ht="15.6" hidden="1">
      <c r="A53" s="3"/>
      <c r="B53" s="13"/>
      <c r="C53" s="13"/>
      <c r="D53" s="2"/>
      <c r="E53" s="4" t="s">
        <v>18</v>
      </c>
      <c r="F53" s="4" t="s">
        <v>15</v>
      </c>
      <c r="G53" s="1" t="s">
        <v>20</v>
      </c>
      <c r="H53" s="1" t="s">
        <v>28</v>
      </c>
      <c r="I53" s="1" t="s">
        <v>24</v>
      </c>
      <c r="J53" s="4">
        <v>4</v>
      </c>
      <c r="K53" s="4"/>
      <c r="L53" s="4"/>
      <c r="M53" s="4"/>
      <c r="N53" s="4"/>
      <c r="O53" s="4"/>
      <c r="P53" s="4" t="s">
        <v>291</v>
      </c>
      <c r="Q53" s="4" t="s">
        <v>288</v>
      </c>
      <c r="R53" s="19"/>
      <c r="S53" s="4"/>
      <c r="T53" s="5"/>
      <c r="U53" s="5"/>
      <c r="V53" s="14"/>
      <c r="W53" s="15"/>
      <c r="X53" s="688" t="s">
        <v>3135</v>
      </c>
      <c r="Y53" s="696" t="s">
        <v>3143</v>
      </c>
      <c r="Z53" s="688" t="s">
        <v>3130</v>
      </c>
    </row>
    <row r="54" spans="1:26" ht="15.6" hidden="1">
      <c r="A54" s="3"/>
      <c r="B54" s="13"/>
      <c r="C54" s="13" t="s">
        <v>451</v>
      </c>
      <c r="D54" s="2"/>
      <c r="E54" s="4" t="s">
        <v>17</v>
      </c>
      <c r="F54" s="4" t="s">
        <v>14</v>
      </c>
      <c r="G54" s="1" t="s">
        <v>19</v>
      </c>
      <c r="H54" s="1" t="s">
        <v>28</v>
      </c>
      <c r="I54" s="1" t="s">
        <v>24</v>
      </c>
      <c r="J54" s="4"/>
      <c r="K54" s="4"/>
      <c r="L54" s="4"/>
      <c r="M54" s="4"/>
      <c r="N54" s="4"/>
      <c r="O54" s="4" t="s">
        <v>28</v>
      </c>
      <c r="P54" s="4" t="s">
        <v>291</v>
      </c>
      <c r="Q54" s="4" t="s">
        <v>288</v>
      </c>
      <c r="R54" s="19"/>
      <c r="S54" s="4"/>
      <c r="T54" s="5"/>
      <c r="U54" s="5"/>
      <c r="V54" s="14"/>
      <c r="W54" s="15"/>
      <c r="X54" s="688" t="s">
        <v>3135</v>
      </c>
      <c r="Y54" s="696" t="s">
        <v>3143</v>
      </c>
      <c r="Z54" s="688" t="s">
        <v>3130</v>
      </c>
    </row>
    <row r="55" spans="1:26" ht="15.6" hidden="1">
      <c r="A55" s="3"/>
      <c r="B55" s="13"/>
      <c r="C55" s="13"/>
      <c r="D55" s="2"/>
      <c r="E55" s="4" t="s">
        <v>18</v>
      </c>
      <c r="F55" s="4" t="s">
        <v>15</v>
      </c>
      <c r="G55" s="1" t="s">
        <v>19</v>
      </c>
      <c r="H55" s="1" t="s">
        <v>28</v>
      </c>
      <c r="I55" s="1" t="s">
        <v>24</v>
      </c>
      <c r="J55" s="4">
        <v>4</v>
      </c>
      <c r="K55" s="4"/>
      <c r="L55" s="4"/>
      <c r="M55" s="4"/>
      <c r="N55" s="4"/>
      <c r="O55" s="4"/>
      <c r="P55" s="4" t="s">
        <v>291</v>
      </c>
      <c r="Q55" s="4" t="s">
        <v>288</v>
      </c>
      <c r="R55" s="19"/>
      <c r="S55" s="4"/>
      <c r="T55" s="5"/>
      <c r="U55" s="5"/>
      <c r="V55" s="14"/>
      <c r="W55" s="15"/>
      <c r="X55" s="688" t="s">
        <v>3135</v>
      </c>
      <c r="Y55" s="696" t="s">
        <v>3143</v>
      </c>
      <c r="Z55" s="688" t="s">
        <v>3130</v>
      </c>
    </row>
    <row r="56" spans="1:26" ht="15.6" hidden="1">
      <c r="A56" s="3"/>
      <c r="B56" s="13"/>
      <c r="C56" s="13" t="s">
        <v>452</v>
      </c>
      <c r="D56" s="2"/>
      <c r="E56" s="4" t="s">
        <v>17</v>
      </c>
      <c r="F56" s="4" t="s">
        <v>14</v>
      </c>
      <c r="G56" s="1" t="s">
        <v>19</v>
      </c>
      <c r="H56" s="1" t="s">
        <v>28</v>
      </c>
      <c r="I56" s="1" t="s">
        <v>24</v>
      </c>
      <c r="J56" s="4">
        <v>4</v>
      </c>
      <c r="K56" s="4"/>
      <c r="L56" s="4"/>
      <c r="M56" s="4"/>
      <c r="N56" s="4"/>
      <c r="O56" s="4"/>
      <c r="P56" s="4" t="s">
        <v>291</v>
      </c>
      <c r="Q56" s="4" t="s">
        <v>288</v>
      </c>
      <c r="R56" s="19"/>
      <c r="S56" s="4"/>
      <c r="T56" s="5"/>
      <c r="U56" s="5"/>
      <c r="V56" s="14"/>
      <c r="W56" s="15"/>
      <c r="X56" s="688" t="s">
        <v>3135</v>
      </c>
      <c r="Y56" s="696" t="s">
        <v>3143</v>
      </c>
      <c r="Z56" s="688" t="s">
        <v>3130</v>
      </c>
    </row>
    <row r="57" spans="1:26" ht="15.6" hidden="1">
      <c r="A57" s="3"/>
      <c r="B57" s="13"/>
      <c r="C57" s="13"/>
      <c r="D57" s="2"/>
      <c r="E57" s="4" t="s">
        <v>17</v>
      </c>
      <c r="F57" s="4" t="s">
        <v>15</v>
      </c>
      <c r="G57" s="1" t="s">
        <v>19</v>
      </c>
      <c r="H57" s="1" t="s">
        <v>28</v>
      </c>
      <c r="I57" s="1" t="s">
        <v>24</v>
      </c>
      <c r="J57" s="4">
        <v>4</v>
      </c>
      <c r="K57" s="4"/>
      <c r="L57" s="4"/>
      <c r="M57" s="4"/>
      <c r="N57" s="4"/>
      <c r="O57" s="4"/>
      <c r="P57" s="4" t="s">
        <v>291</v>
      </c>
      <c r="Q57" s="4" t="s">
        <v>288</v>
      </c>
      <c r="R57" s="19"/>
      <c r="S57" s="4"/>
      <c r="T57" s="5"/>
      <c r="U57" s="5"/>
      <c r="V57" s="14"/>
      <c r="W57" s="15"/>
      <c r="X57" s="688" t="s">
        <v>3135</v>
      </c>
      <c r="Y57" s="696" t="s">
        <v>3143</v>
      </c>
      <c r="Z57" s="688" t="s">
        <v>3130</v>
      </c>
    </row>
    <row r="58" spans="1:26" ht="27.6" hidden="1">
      <c r="A58" s="3"/>
      <c r="B58" s="13"/>
      <c r="C58" s="13"/>
      <c r="D58" s="2"/>
      <c r="E58" s="4" t="s">
        <v>17</v>
      </c>
      <c r="F58" s="4" t="s">
        <v>14</v>
      </c>
      <c r="G58" s="1" t="s">
        <v>19</v>
      </c>
      <c r="H58" s="1" t="s">
        <v>28</v>
      </c>
      <c r="I58" s="1" t="s">
        <v>841</v>
      </c>
      <c r="J58" s="4">
        <v>4</v>
      </c>
      <c r="K58" s="4"/>
      <c r="L58" s="4"/>
      <c r="M58" s="4"/>
      <c r="N58" s="4"/>
      <c r="O58" s="4"/>
      <c r="P58" s="4" t="s">
        <v>291</v>
      </c>
      <c r="Q58" s="4" t="s">
        <v>288</v>
      </c>
      <c r="R58" s="19"/>
      <c r="S58" s="4"/>
      <c r="T58" s="5"/>
      <c r="U58" s="5"/>
      <c r="V58" s="14"/>
      <c r="W58" s="15"/>
      <c r="X58" s="688" t="s">
        <v>3135</v>
      </c>
      <c r="Y58" s="696" t="s">
        <v>3143</v>
      </c>
      <c r="Z58" s="688" t="s">
        <v>3130</v>
      </c>
    </row>
    <row r="59" spans="1:26" ht="15.6" hidden="1">
      <c r="A59" s="3"/>
      <c r="B59" s="13"/>
      <c r="C59" s="13"/>
      <c r="D59" s="2"/>
      <c r="E59" s="4" t="s">
        <v>17</v>
      </c>
      <c r="F59" s="4" t="s">
        <v>15</v>
      </c>
      <c r="G59" s="1" t="s">
        <v>19</v>
      </c>
      <c r="H59" s="1" t="s">
        <v>28</v>
      </c>
      <c r="I59" s="1" t="s">
        <v>24</v>
      </c>
      <c r="J59" s="4">
        <v>4</v>
      </c>
      <c r="K59" s="4"/>
      <c r="L59" s="4"/>
      <c r="M59" s="4"/>
      <c r="N59" s="4"/>
      <c r="O59" s="4"/>
      <c r="P59" s="4" t="s">
        <v>291</v>
      </c>
      <c r="Q59" s="4" t="s">
        <v>288</v>
      </c>
      <c r="R59" s="19"/>
      <c r="S59" s="4"/>
      <c r="T59" s="5"/>
      <c r="U59" s="5"/>
      <c r="V59" s="14"/>
      <c r="W59" s="15"/>
      <c r="X59" s="688" t="s">
        <v>3135</v>
      </c>
      <c r="Y59" s="696" t="s">
        <v>3143</v>
      </c>
      <c r="Z59" s="688" t="s">
        <v>3130</v>
      </c>
    </row>
    <row r="60" spans="1:26" ht="15.6" hidden="1">
      <c r="A60" s="3"/>
      <c r="B60" s="13"/>
      <c r="C60" s="13" t="s">
        <v>453</v>
      </c>
      <c r="D60" s="2"/>
      <c r="E60" s="4" t="s">
        <v>18</v>
      </c>
      <c r="F60" s="4" t="s">
        <v>14</v>
      </c>
      <c r="G60" s="1" t="s">
        <v>23</v>
      </c>
      <c r="H60" s="1" t="s">
        <v>28</v>
      </c>
      <c r="I60" s="1" t="s">
        <v>24</v>
      </c>
      <c r="J60" s="4">
        <v>4</v>
      </c>
      <c r="K60" s="4"/>
      <c r="L60" s="4"/>
      <c r="M60" s="4"/>
      <c r="N60" s="4"/>
      <c r="O60" s="4"/>
      <c r="P60" s="4" t="s">
        <v>291</v>
      </c>
      <c r="Q60" s="4" t="s">
        <v>288</v>
      </c>
      <c r="R60" s="19"/>
      <c r="S60" s="4"/>
      <c r="T60" s="5"/>
      <c r="U60" s="5"/>
      <c r="V60" s="14"/>
      <c r="W60" s="15"/>
      <c r="X60" s="688" t="s">
        <v>3135</v>
      </c>
      <c r="Y60" s="696" t="s">
        <v>3143</v>
      </c>
      <c r="Z60" s="688" t="s">
        <v>3130</v>
      </c>
    </row>
    <row r="61" spans="1:26" ht="15.6" hidden="1">
      <c r="A61" s="3"/>
      <c r="B61" s="13"/>
      <c r="C61" s="13"/>
      <c r="D61" s="2"/>
      <c r="E61" s="4" t="s">
        <v>18</v>
      </c>
      <c r="F61" s="4" t="s">
        <v>15</v>
      </c>
      <c r="G61" s="1" t="s">
        <v>23</v>
      </c>
      <c r="H61" s="1" t="s">
        <v>28</v>
      </c>
      <c r="I61" s="1" t="s">
        <v>24</v>
      </c>
      <c r="J61" s="4">
        <v>4</v>
      </c>
      <c r="K61" s="4"/>
      <c r="L61" s="4"/>
      <c r="M61" s="4"/>
      <c r="N61" s="4"/>
      <c r="O61" s="4"/>
      <c r="P61" s="4" t="s">
        <v>291</v>
      </c>
      <c r="Q61" s="4" t="s">
        <v>288</v>
      </c>
      <c r="R61" s="19"/>
      <c r="S61" s="4"/>
      <c r="T61" s="5"/>
      <c r="U61" s="5"/>
      <c r="V61" s="14"/>
      <c r="W61" s="15"/>
      <c r="X61" s="688" t="s">
        <v>3135</v>
      </c>
      <c r="Y61" s="696" t="s">
        <v>3143</v>
      </c>
      <c r="Z61" s="688" t="s">
        <v>3130</v>
      </c>
    </row>
    <row r="62" spans="1:26" ht="15.6" hidden="1">
      <c r="A62" s="3"/>
      <c r="B62" s="13"/>
      <c r="C62" s="13" t="s">
        <v>455</v>
      </c>
      <c r="D62" s="2"/>
      <c r="E62" s="4" t="s">
        <v>17</v>
      </c>
      <c r="F62" s="4" t="s">
        <v>14</v>
      </c>
      <c r="G62" s="1" t="s">
        <v>19</v>
      </c>
      <c r="H62" s="1" t="s">
        <v>28</v>
      </c>
      <c r="I62" s="1" t="s">
        <v>24</v>
      </c>
      <c r="J62" s="4">
        <v>3</v>
      </c>
      <c r="K62" s="4"/>
      <c r="L62" s="4"/>
      <c r="M62" s="4"/>
      <c r="N62" s="4"/>
      <c r="O62" s="4"/>
      <c r="P62" s="4" t="s">
        <v>291</v>
      </c>
      <c r="Q62" s="4" t="s">
        <v>288</v>
      </c>
      <c r="R62" s="19"/>
      <c r="S62" s="4"/>
      <c r="T62" s="5"/>
      <c r="U62" s="5"/>
      <c r="V62" s="14"/>
      <c r="W62" s="15"/>
      <c r="X62" s="688" t="s">
        <v>3135</v>
      </c>
      <c r="Y62" s="696" t="s">
        <v>3143</v>
      </c>
      <c r="Z62" s="688" t="s">
        <v>3130</v>
      </c>
    </row>
    <row r="63" spans="1:26" ht="15.6" hidden="1">
      <c r="A63" s="3"/>
      <c r="B63" s="13"/>
      <c r="C63" s="13"/>
      <c r="D63" s="2"/>
      <c r="E63" s="4" t="s">
        <v>17</v>
      </c>
      <c r="F63" s="4" t="s">
        <v>15</v>
      </c>
      <c r="G63" s="1" t="s">
        <v>19</v>
      </c>
      <c r="H63" s="1" t="s">
        <v>28</v>
      </c>
      <c r="I63" s="1" t="s">
        <v>24</v>
      </c>
      <c r="J63" s="4">
        <v>4</v>
      </c>
      <c r="K63" s="4"/>
      <c r="L63" s="4"/>
      <c r="M63" s="4"/>
      <c r="N63" s="4"/>
      <c r="O63" s="4"/>
      <c r="P63" s="4" t="s">
        <v>291</v>
      </c>
      <c r="Q63" s="4" t="s">
        <v>288</v>
      </c>
      <c r="R63" s="19"/>
      <c r="S63" s="4"/>
      <c r="T63" s="5"/>
      <c r="U63" s="5"/>
      <c r="V63" s="14"/>
      <c r="W63" s="15"/>
      <c r="X63" s="688" t="s">
        <v>3135</v>
      </c>
      <c r="Y63" s="696" t="s">
        <v>3143</v>
      </c>
      <c r="Z63" s="688" t="s">
        <v>3130</v>
      </c>
    </row>
    <row r="64" spans="1:26" ht="15.6" hidden="1">
      <c r="A64" s="3"/>
      <c r="B64" s="13"/>
      <c r="C64" s="13" t="s">
        <v>385</v>
      </c>
      <c r="D64" s="2"/>
      <c r="E64" s="4" t="s">
        <v>17</v>
      </c>
      <c r="F64" s="4" t="s">
        <v>14</v>
      </c>
      <c r="G64" s="1" t="s">
        <v>22</v>
      </c>
      <c r="H64" s="1" t="s">
        <v>28</v>
      </c>
      <c r="I64" s="1" t="s">
        <v>24</v>
      </c>
      <c r="J64" s="4">
        <v>4</v>
      </c>
      <c r="K64" s="4"/>
      <c r="L64" s="4"/>
      <c r="M64" s="4"/>
      <c r="N64" s="4"/>
      <c r="O64" s="4"/>
      <c r="P64" s="4" t="s">
        <v>291</v>
      </c>
      <c r="Q64" s="4" t="s">
        <v>288</v>
      </c>
      <c r="R64" s="19"/>
      <c r="S64" s="4"/>
      <c r="T64" s="5"/>
      <c r="U64" s="5"/>
      <c r="V64" s="14"/>
      <c r="W64" s="15"/>
      <c r="X64" s="688" t="s">
        <v>3135</v>
      </c>
      <c r="Y64" s="696" t="s">
        <v>3143</v>
      </c>
      <c r="Z64" s="688" t="s">
        <v>3130</v>
      </c>
    </row>
    <row r="65" spans="1:26" ht="15.6" hidden="1">
      <c r="A65" s="3"/>
      <c r="B65" s="13"/>
      <c r="C65" s="13"/>
      <c r="D65" s="2"/>
      <c r="E65" s="4" t="s">
        <v>17</v>
      </c>
      <c r="F65" s="4" t="s">
        <v>15</v>
      </c>
      <c r="G65" s="1" t="s">
        <v>22</v>
      </c>
      <c r="H65" s="1" t="s">
        <v>28</v>
      </c>
      <c r="I65" s="1" t="s">
        <v>24</v>
      </c>
      <c r="J65" s="4">
        <v>4</v>
      </c>
      <c r="K65" s="4"/>
      <c r="L65" s="4"/>
      <c r="M65" s="4"/>
      <c r="N65" s="4"/>
      <c r="O65" s="4"/>
      <c r="P65" s="4" t="s">
        <v>291</v>
      </c>
      <c r="Q65" s="4" t="s">
        <v>288</v>
      </c>
      <c r="R65" s="19"/>
      <c r="S65" s="4"/>
      <c r="T65" s="5"/>
      <c r="U65" s="5"/>
      <c r="V65" s="14"/>
      <c r="W65" s="15"/>
      <c r="X65" s="688" t="s">
        <v>3135</v>
      </c>
      <c r="Y65" s="696" t="s">
        <v>3143</v>
      </c>
      <c r="Z65" s="688" t="s">
        <v>3130</v>
      </c>
    </row>
    <row r="66" spans="1:26" ht="15.6" hidden="1">
      <c r="A66" s="3"/>
      <c r="B66" s="13"/>
      <c r="C66" s="13" t="s">
        <v>386</v>
      </c>
      <c r="D66" s="2"/>
      <c r="E66" s="4" t="s">
        <v>17</v>
      </c>
      <c r="F66" s="4" t="s">
        <v>15</v>
      </c>
      <c r="G66" s="1" t="s">
        <v>19</v>
      </c>
      <c r="H66" s="1" t="s">
        <v>28</v>
      </c>
      <c r="I66" s="1" t="s">
        <v>24</v>
      </c>
      <c r="J66" s="4">
        <v>4</v>
      </c>
      <c r="K66" s="4"/>
      <c r="L66" s="4"/>
      <c r="M66" s="4"/>
      <c r="N66" s="4"/>
      <c r="O66" s="4"/>
      <c r="P66" s="4" t="s">
        <v>291</v>
      </c>
      <c r="Q66" s="4" t="s">
        <v>288</v>
      </c>
      <c r="R66" s="19"/>
      <c r="S66" s="4"/>
      <c r="T66" s="5"/>
      <c r="U66" s="5"/>
      <c r="V66" s="14"/>
      <c r="W66" s="15"/>
      <c r="X66" s="688" t="s">
        <v>3135</v>
      </c>
      <c r="Y66" s="696" t="s">
        <v>3143</v>
      </c>
      <c r="Z66" s="688" t="s">
        <v>3130</v>
      </c>
    </row>
    <row r="67" spans="1:26" ht="15.6" hidden="1">
      <c r="A67" s="3"/>
      <c r="B67" s="13"/>
      <c r="C67" s="13" t="s">
        <v>387</v>
      </c>
      <c r="D67" s="2"/>
      <c r="E67" s="4" t="s">
        <v>17</v>
      </c>
      <c r="F67" s="4" t="s">
        <v>16</v>
      </c>
      <c r="G67" s="1"/>
      <c r="H67" s="1"/>
      <c r="I67" s="1"/>
      <c r="J67" s="4"/>
      <c r="K67" s="4"/>
      <c r="L67" s="4"/>
      <c r="M67" s="4"/>
      <c r="N67" s="4"/>
      <c r="O67" s="4"/>
      <c r="P67" s="4" t="s">
        <v>291</v>
      </c>
      <c r="Q67" s="4" t="s">
        <v>288</v>
      </c>
      <c r="R67" s="19" t="s">
        <v>1240</v>
      </c>
      <c r="S67" s="4"/>
      <c r="T67" s="5"/>
      <c r="U67" s="5"/>
      <c r="V67" s="14"/>
      <c r="W67" s="15"/>
      <c r="X67" s="688" t="s">
        <v>3135</v>
      </c>
      <c r="Y67" s="696" t="s">
        <v>3143</v>
      </c>
      <c r="Z67" s="688" t="s">
        <v>3130</v>
      </c>
    </row>
    <row r="68" spans="1:26" ht="15.6" hidden="1">
      <c r="A68" s="3"/>
      <c r="B68" s="13"/>
      <c r="C68" s="13" t="s">
        <v>388</v>
      </c>
      <c r="D68" s="2"/>
      <c r="E68" s="4" t="s">
        <v>17</v>
      </c>
      <c r="F68" s="4" t="s">
        <v>15</v>
      </c>
      <c r="G68" s="1" t="s">
        <v>22</v>
      </c>
      <c r="H68" s="1" t="s">
        <v>28</v>
      </c>
      <c r="I68" s="1" t="s">
        <v>24</v>
      </c>
      <c r="J68" s="4">
        <v>4</v>
      </c>
      <c r="K68" s="4"/>
      <c r="L68" s="4"/>
      <c r="M68" s="4"/>
      <c r="N68" s="4"/>
      <c r="O68" s="4"/>
      <c r="P68" s="4" t="s">
        <v>291</v>
      </c>
      <c r="Q68" s="4" t="s">
        <v>288</v>
      </c>
      <c r="R68" s="19"/>
      <c r="S68" s="4"/>
      <c r="T68" s="5"/>
      <c r="U68" s="5"/>
      <c r="V68" s="14"/>
      <c r="W68" s="15"/>
      <c r="X68" s="688" t="s">
        <v>3135</v>
      </c>
      <c r="Y68" s="696" t="s">
        <v>3143</v>
      </c>
      <c r="Z68" s="688" t="s">
        <v>3130</v>
      </c>
    </row>
    <row r="69" spans="1:26" ht="15.6" hidden="1">
      <c r="A69" s="3"/>
      <c r="B69" s="13"/>
      <c r="C69" s="13" t="s">
        <v>389</v>
      </c>
      <c r="D69" s="2"/>
      <c r="E69" s="4" t="s">
        <v>17</v>
      </c>
      <c r="F69" s="4" t="s">
        <v>14</v>
      </c>
      <c r="G69" s="1" t="s">
        <v>23</v>
      </c>
      <c r="H69" s="1" t="s">
        <v>28</v>
      </c>
      <c r="I69" s="1" t="s">
        <v>24</v>
      </c>
      <c r="J69" s="4">
        <v>4</v>
      </c>
      <c r="K69" s="4"/>
      <c r="L69" s="4"/>
      <c r="M69" s="4"/>
      <c r="N69" s="4"/>
      <c r="O69" s="4"/>
      <c r="P69" s="4" t="s">
        <v>291</v>
      </c>
      <c r="Q69" s="4" t="s">
        <v>288</v>
      </c>
      <c r="R69" s="19"/>
      <c r="S69" s="4"/>
      <c r="T69" s="5"/>
      <c r="U69" s="5"/>
      <c r="V69" s="14"/>
      <c r="W69" s="15"/>
      <c r="X69" s="688" t="s">
        <v>3135</v>
      </c>
      <c r="Y69" s="696" t="s">
        <v>3143</v>
      </c>
      <c r="Z69" s="688" t="s">
        <v>3130</v>
      </c>
    </row>
    <row r="70" spans="1:26" ht="15.6" hidden="1">
      <c r="A70" s="3"/>
      <c r="B70" s="13"/>
      <c r="C70" s="13"/>
      <c r="D70" s="2"/>
      <c r="E70" s="4" t="s">
        <v>17</v>
      </c>
      <c r="F70" s="4" t="s">
        <v>15</v>
      </c>
      <c r="G70" s="1" t="s">
        <v>262</v>
      </c>
      <c r="H70" s="1" t="s">
        <v>28</v>
      </c>
      <c r="I70" s="1" t="s">
        <v>24</v>
      </c>
      <c r="J70" s="4">
        <v>3</v>
      </c>
      <c r="K70" s="4"/>
      <c r="L70" s="4"/>
      <c r="M70" s="4"/>
      <c r="N70" s="4"/>
      <c r="O70" s="4"/>
      <c r="P70" s="4" t="s">
        <v>291</v>
      </c>
      <c r="Q70" s="4" t="s">
        <v>288</v>
      </c>
      <c r="R70" s="19"/>
      <c r="S70" s="4"/>
      <c r="T70" s="5"/>
      <c r="U70" s="5"/>
      <c r="V70" s="14"/>
      <c r="W70" s="15"/>
      <c r="X70" s="688" t="s">
        <v>3135</v>
      </c>
      <c r="Y70" s="696" t="s">
        <v>3143</v>
      </c>
      <c r="Z70" s="688" t="s">
        <v>3130</v>
      </c>
    </row>
    <row r="71" spans="1:26" ht="15.6" hidden="1">
      <c r="A71" s="3"/>
      <c r="B71" s="13"/>
      <c r="C71" s="13"/>
      <c r="D71" s="2"/>
      <c r="E71" s="4" t="s">
        <v>17</v>
      </c>
      <c r="F71" s="4" t="s">
        <v>16</v>
      </c>
      <c r="G71" s="1" t="s">
        <v>20</v>
      </c>
      <c r="H71" s="1" t="s">
        <v>304</v>
      </c>
      <c r="I71" s="1" t="s">
        <v>24</v>
      </c>
      <c r="J71" s="4">
        <v>4</v>
      </c>
      <c r="K71" s="4"/>
      <c r="L71" s="4"/>
      <c r="M71" s="4"/>
      <c r="N71" s="4"/>
      <c r="O71" s="4"/>
      <c r="P71" s="4" t="s">
        <v>291</v>
      </c>
      <c r="Q71" s="4" t="s">
        <v>288</v>
      </c>
      <c r="R71" s="19"/>
      <c r="S71" s="4"/>
      <c r="T71" s="5"/>
      <c r="U71" s="5"/>
      <c r="V71" s="14"/>
      <c r="W71" s="15"/>
      <c r="X71" s="688" t="s">
        <v>3135</v>
      </c>
      <c r="Y71" s="696" t="s">
        <v>3143</v>
      </c>
      <c r="Z71" s="688" t="s">
        <v>3130</v>
      </c>
    </row>
    <row r="72" spans="1:26" ht="15.6" hidden="1">
      <c r="A72" s="3"/>
      <c r="B72" s="13"/>
      <c r="C72" s="13" t="s">
        <v>390</v>
      </c>
      <c r="D72" s="2"/>
      <c r="E72" s="4" t="s">
        <v>17</v>
      </c>
      <c r="F72" s="4" t="s">
        <v>14</v>
      </c>
      <c r="G72" s="1" t="s">
        <v>23</v>
      </c>
      <c r="H72" s="1" t="s">
        <v>28</v>
      </c>
      <c r="I72" s="1" t="s">
        <v>445</v>
      </c>
      <c r="J72" s="4">
        <v>2</v>
      </c>
      <c r="K72" s="4"/>
      <c r="L72" s="4"/>
      <c r="M72" s="4"/>
      <c r="N72" s="4" t="s">
        <v>499</v>
      </c>
      <c r="O72" s="4"/>
      <c r="P72" s="4" t="s">
        <v>291</v>
      </c>
      <c r="Q72" s="4" t="s">
        <v>288</v>
      </c>
      <c r="R72" s="19" t="s">
        <v>1239</v>
      </c>
      <c r="S72" s="4"/>
      <c r="T72" s="5"/>
      <c r="U72" s="5"/>
      <c r="V72" s="14"/>
      <c r="W72" s="15"/>
      <c r="X72" s="688" t="s">
        <v>3135</v>
      </c>
      <c r="Y72" s="696" t="s">
        <v>3143</v>
      </c>
      <c r="Z72" s="688" t="s">
        <v>3130</v>
      </c>
    </row>
    <row r="73" spans="1:26" ht="15.6" hidden="1">
      <c r="A73" s="3"/>
      <c r="B73" s="13"/>
      <c r="C73" s="13"/>
      <c r="D73" s="2"/>
      <c r="E73" s="4" t="s">
        <v>18</v>
      </c>
      <c r="F73" s="4" t="s">
        <v>14</v>
      </c>
      <c r="G73" s="1" t="s">
        <v>19</v>
      </c>
      <c r="H73" s="1" t="s">
        <v>28</v>
      </c>
      <c r="I73" s="1" t="s">
        <v>24</v>
      </c>
      <c r="J73" s="4">
        <v>4</v>
      </c>
      <c r="K73" s="4"/>
      <c r="L73" s="4"/>
      <c r="M73" s="4"/>
      <c r="N73" s="4"/>
      <c r="O73" s="4"/>
      <c r="P73" s="4" t="s">
        <v>291</v>
      </c>
      <c r="Q73" s="4" t="s">
        <v>288</v>
      </c>
      <c r="R73" s="19"/>
      <c r="S73" s="4"/>
      <c r="T73" s="5"/>
      <c r="U73" s="5"/>
      <c r="V73" s="14"/>
      <c r="W73" s="15"/>
      <c r="X73" s="688" t="s">
        <v>3135</v>
      </c>
      <c r="Y73" s="696" t="s">
        <v>3143</v>
      </c>
      <c r="Z73" s="688" t="s">
        <v>3130</v>
      </c>
    </row>
    <row r="74" spans="1:26" ht="15.6" hidden="1">
      <c r="A74" s="3"/>
      <c r="B74" s="13"/>
      <c r="C74" s="13"/>
      <c r="D74" s="2"/>
      <c r="E74" s="4" t="s">
        <v>18</v>
      </c>
      <c r="F74" s="4" t="s">
        <v>15</v>
      </c>
      <c r="G74" s="1" t="s">
        <v>19</v>
      </c>
      <c r="H74" s="1" t="s">
        <v>28</v>
      </c>
      <c r="I74" s="1" t="s">
        <v>447</v>
      </c>
      <c r="J74" s="4">
        <v>3</v>
      </c>
      <c r="K74" s="4"/>
      <c r="L74" s="4"/>
      <c r="M74" s="4"/>
      <c r="N74" s="4"/>
      <c r="O74" s="4"/>
      <c r="P74" s="4" t="s">
        <v>291</v>
      </c>
      <c r="Q74" s="4" t="s">
        <v>288</v>
      </c>
      <c r="R74" s="19"/>
      <c r="S74" s="4"/>
      <c r="T74" s="5"/>
      <c r="U74" s="5"/>
      <c r="V74" s="14"/>
      <c r="W74" s="15"/>
      <c r="X74" s="688" t="s">
        <v>3135</v>
      </c>
      <c r="Y74" s="696" t="s">
        <v>3143</v>
      </c>
      <c r="Z74" s="688" t="s">
        <v>3130</v>
      </c>
    </row>
    <row r="75" spans="1:26" ht="15.6" hidden="1">
      <c r="A75" s="3"/>
      <c r="B75" s="13"/>
      <c r="C75" s="13" t="s">
        <v>391</v>
      </c>
      <c r="D75" s="2"/>
      <c r="E75" s="4" t="s">
        <v>18</v>
      </c>
      <c r="F75" s="4" t="s">
        <v>15</v>
      </c>
      <c r="G75" s="1" t="s">
        <v>19</v>
      </c>
      <c r="H75" s="1" t="s">
        <v>28</v>
      </c>
      <c r="I75" s="1" t="s">
        <v>24</v>
      </c>
      <c r="J75" s="4">
        <v>4</v>
      </c>
      <c r="K75" s="4"/>
      <c r="L75" s="4"/>
      <c r="M75" s="4"/>
      <c r="N75" s="4"/>
      <c r="O75" s="4"/>
      <c r="P75" s="4" t="s">
        <v>291</v>
      </c>
      <c r="Q75" s="4" t="s">
        <v>288</v>
      </c>
      <c r="R75" s="19"/>
      <c r="S75" s="4"/>
      <c r="T75" s="5"/>
      <c r="U75" s="5"/>
      <c r="V75" s="14"/>
      <c r="W75" s="15"/>
      <c r="X75" s="688" t="s">
        <v>3135</v>
      </c>
      <c r="Y75" s="696" t="s">
        <v>3143</v>
      </c>
      <c r="Z75" s="688" t="s">
        <v>3130</v>
      </c>
    </row>
    <row r="76" spans="1:26" ht="36" hidden="1">
      <c r="A76" s="3"/>
      <c r="B76" s="13"/>
      <c r="C76" s="13"/>
      <c r="D76" s="2" t="s">
        <v>1238</v>
      </c>
      <c r="E76" s="4" t="s">
        <v>18</v>
      </c>
      <c r="F76" s="4" t="s">
        <v>15</v>
      </c>
      <c r="G76" s="1" t="s">
        <v>19</v>
      </c>
      <c r="H76" s="1" t="s">
        <v>28</v>
      </c>
      <c r="I76" s="1" t="s">
        <v>24</v>
      </c>
      <c r="J76" s="4">
        <v>4</v>
      </c>
      <c r="K76" s="4" t="s">
        <v>33</v>
      </c>
      <c r="L76" s="4"/>
      <c r="M76" s="4"/>
      <c r="N76" s="4"/>
      <c r="O76" s="4"/>
      <c r="P76" s="4" t="s">
        <v>291</v>
      </c>
      <c r="Q76" s="4" t="s">
        <v>288</v>
      </c>
      <c r="R76" s="19" t="s">
        <v>1237</v>
      </c>
      <c r="S76" s="4"/>
      <c r="T76" s="5"/>
      <c r="U76" s="5"/>
      <c r="V76" s="14"/>
      <c r="W76" s="15"/>
      <c r="X76" s="688" t="s">
        <v>3135</v>
      </c>
      <c r="Y76" s="696" t="s">
        <v>3143</v>
      </c>
      <c r="Z76" s="688" t="s">
        <v>3130</v>
      </c>
    </row>
    <row r="77" spans="1:26" ht="15.6" hidden="1">
      <c r="A77" s="3"/>
      <c r="B77" s="13"/>
      <c r="C77" s="13"/>
      <c r="D77" s="2"/>
      <c r="E77" s="4" t="s">
        <v>18</v>
      </c>
      <c r="F77" s="4" t="s">
        <v>16</v>
      </c>
      <c r="G77" s="1" t="s">
        <v>23</v>
      </c>
      <c r="H77" s="1" t="s">
        <v>304</v>
      </c>
      <c r="I77" s="1" t="s">
        <v>24</v>
      </c>
      <c r="J77" s="4">
        <v>4</v>
      </c>
      <c r="K77" s="4" t="s">
        <v>33</v>
      </c>
      <c r="L77" s="4"/>
      <c r="M77" s="4"/>
      <c r="N77" s="4"/>
      <c r="O77" s="4"/>
      <c r="P77" s="4" t="s">
        <v>291</v>
      </c>
      <c r="Q77" s="4" t="s">
        <v>288</v>
      </c>
      <c r="R77" s="19"/>
      <c r="S77" s="4"/>
      <c r="T77" s="5"/>
      <c r="U77" s="5"/>
      <c r="V77" s="14"/>
      <c r="W77" s="15"/>
      <c r="X77" s="688" t="s">
        <v>3135</v>
      </c>
      <c r="Y77" s="696" t="s">
        <v>3143</v>
      </c>
      <c r="Z77" s="688" t="s">
        <v>3130</v>
      </c>
    </row>
    <row r="78" spans="1:26" ht="15.6" hidden="1">
      <c r="A78" s="3"/>
      <c r="B78" s="13"/>
      <c r="C78" s="13" t="s">
        <v>392</v>
      </c>
      <c r="D78" s="2"/>
      <c r="E78" s="4" t="s">
        <v>18</v>
      </c>
      <c r="F78" s="4" t="s">
        <v>14</v>
      </c>
      <c r="G78" s="1" t="s">
        <v>19</v>
      </c>
      <c r="H78" s="1" t="s">
        <v>28</v>
      </c>
      <c r="I78" s="1" t="s">
        <v>24</v>
      </c>
      <c r="J78" s="4">
        <v>4</v>
      </c>
      <c r="K78" s="4" t="s">
        <v>33</v>
      </c>
      <c r="L78" s="4"/>
      <c r="M78" s="4"/>
      <c r="N78" s="4"/>
      <c r="O78" s="4"/>
      <c r="P78" s="4" t="s">
        <v>291</v>
      </c>
      <c r="Q78" s="4" t="s">
        <v>288</v>
      </c>
      <c r="R78" s="19"/>
      <c r="S78" s="4"/>
      <c r="T78" s="5"/>
      <c r="U78" s="5"/>
      <c r="V78" s="14"/>
      <c r="W78" s="15"/>
      <c r="X78" s="688" t="s">
        <v>3135</v>
      </c>
      <c r="Y78" s="696" t="s">
        <v>3143</v>
      </c>
      <c r="Z78" s="688" t="s">
        <v>3130</v>
      </c>
    </row>
    <row r="79" spans="1:26" ht="15.6" hidden="1">
      <c r="A79" s="3"/>
      <c r="B79" s="13"/>
      <c r="C79" s="13"/>
      <c r="D79" s="2"/>
      <c r="E79" s="4" t="s">
        <v>18</v>
      </c>
      <c r="F79" s="4" t="s">
        <v>15</v>
      </c>
      <c r="G79" s="1" t="s">
        <v>19</v>
      </c>
      <c r="H79" s="1" t="s">
        <v>28</v>
      </c>
      <c r="I79" s="1" t="s">
        <v>24</v>
      </c>
      <c r="J79" s="4">
        <v>4</v>
      </c>
      <c r="K79" s="4" t="s">
        <v>33</v>
      </c>
      <c r="L79" s="4"/>
      <c r="M79" s="4"/>
      <c r="N79" s="4"/>
      <c r="O79" s="4"/>
      <c r="P79" s="4" t="s">
        <v>291</v>
      </c>
      <c r="Q79" s="4" t="s">
        <v>288</v>
      </c>
      <c r="R79" s="19"/>
      <c r="S79" s="4"/>
      <c r="T79" s="5"/>
      <c r="U79" s="5"/>
      <c r="V79" s="14"/>
      <c r="W79" s="15"/>
      <c r="X79" s="688" t="s">
        <v>3135</v>
      </c>
      <c r="Y79" s="696" t="s">
        <v>3143</v>
      </c>
      <c r="Z79" s="688" t="s">
        <v>3130</v>
      </c>
    </row>
    <row r="80" spans="1:26" ht="15.6" hidden="1">
      <c r="A80" s="3"/>
      <c r="B80" s="13"/>
      <c r="C80" s="13"/>
      <c r="D80" s="2"/>
      <c r="E80" s="4" t="s">
        <v>17</v>
      </c>
      <c r="F80" s="4" t="s">
        <v>16</v>
      </c>
      <c r="G80" s="1" t="s">
        <v>19</v>
      </c>
      <c r="H80" s="1" t="s">
        <v>304</v>
      </c>
      <c r="I80" s="1" t="s">
        <v>24</v>
      </c>
      <c r="J80" s="4">
        <v>4</v>
      </c>
      <c r="K80" s="4" t="s">
        <v>33</v>
      </c>
      <c r="L80" s="4"/>
      <c r="M80" s="4"/>
      <c r="N80" s="4"/>
      <c r="O80" s="4"/>
      <c r="P80" s="4" t="s">
        <v>291</v>
      </c>
      <c r="Q80" s="4" t="s">
        <v>288</v>
      </c>
      <c r="R80" s="19"/>
      <c r="S80" s="4"/>
      <c r="T80" s="5"/>
      <c r="U80" s="5"/>
      <c r="V80" s="14"/>
      <c r="W80" s="15"/>
      <c r="X80" s="688" t="s">
        <v>3135</v>
      </c>
      <c r="Y80" s="696" t="s">
        <v>3143</v>
      </c>
      <c r="Z80" s="688" t="s">
        <v>3130</v>
      </c>
    </row>
    <row r="81" spans="1:26" ht="15.6" hidden="1">
      <c r="A81" s="3"/>
      <c r="B81" s="13"/>
      <c r="C81" s="13" t="s">
        <v>393</v>
      </c>
      <c r="D81" s="2"/>
      <c r="E81" s="4" t="s">
        <v>18</v>
      </c>
      <c r="F81" s="4" t="s">
        <v>16</v>
      </c>
      <c r="G81" s="1" t="s">
        <v>23</v>
      </c>
      <c r="H81" s="1" t="s">
        <v>304</v>
      </c>
      <c r="I81" s="1" t="s">
        <v>24</v>
      </c>
      <c r="J81" s="4">
        <v>4</v>
      </c>
      <c r="K81" s="4" t="s">
        <v>33</v>
      </c>
      <c r="L81" s="4"/>
      <c r="M81" s="4"/>
      <c r="N81" s="4"/>
      <c r="O81" s="4"/>
      <c r="P81" s="4" t="s">
        <v>291</v>
      </c>
      <c r="Q81" s="4" t="s">
        <v>288</v>
      </c>
      <c r="R81" s="19"/>
      <c r="S81" s="4"/>
      <c r="T81" s="5"/>
      <c r="U81" s="5"/>
      <c r="V81" s="14"/>
      <c r="W81" s="15"/>
      <c r="X81" s="688" t="s">
        <v>3135</v>
      </c>
      <c r="Y81" s="696" t="s">
        <v>3143</v>
      </c>
      <c r="Z81" s="688" t="s">
        <v>3130</v>
      </c>
    </row>
    <row r="82" spans="1:26" ht="15.6" hidden="1">
      <c r="A82" s="3"/>
      <c r="B82" s="13"/>
      <c r="C82" s="13"/>
      <c r="D82" s="2"/>
      <c r="E82" s="4" t="s">
        <v>18</v>
      </c>
      <c r="F82" s="4" t="s">
        <v>16</v>
      </c>
      <c r="G82" s="1" t="s">
        <v>23</v>
      </c>
      <c r="H82" s="1" t="s">
        <v>304</v>
      </c>
      <c r="I82" s="1" t="s">
        <v>24</v>
      </c>
      <c r="J82" s="4">
        <v>3</v>
      </c>
      <c r="K82" s="4" t="s">
        <v>33</v>
      </c>
      <c r="L82" s="4"/>
      <c r="M82" s="4"/>
      <c r="N82" s="4"/>
      <c r="O82" s="4"/>
      <c r="P82" s="4" t="s">
        <v>291</v>
      </c>
      <c r="Q82" s="4" t="s">
        <v>288</v>
      </c>
      <c r="R82" s="19" t="s">
        <v>1122</v>
      </c>
      <c r="S82" s="4"/>
      <c r="T82" s="5"/>
      <c r="U82" s="5"/>
      <c r="V82" s="14"/>
      <c r="W82" s="15"/>
      <c r="X82" s="688" t="s">
        <v>3135</v>
      </c>
      <c r="Y82" s="696" t="s">
        <v>3143</v>
      </c>
      <c r="Z82" s="688" t="s">
        <v>3130</v>
      </c>
    </row>
    <row r="83" spans="1:26" ht="15.6" hidden="1">
      <c r="A83" s="3"/>
      <c r="B83" s="13"/>
      <c r="C83" s="13" t="s">
        <v>459</v>
      </c>
      <c r="D83" s="2"/>
      <c r="E83" s="4" t="s">
        <v>18</v>
      </c>
      <c r="F83" s="4" t="s">
        <v>16</v>
      </c>
      <c r="G83" s="1" t="s">
        <v>23</v>
      </c>
      <c r="H83" s="1" t="s">
        <v>304</v>
      </c>
      <c r="I83" s="1" t="s">
        <v>24</v>
      </c>
      <c r="J83" s="4">
        <v>4</v>
      </c>
      <c r="K83" s="4" t="s">
        <v>33</v>
      </c>
      <c r="L83" s="4"/>
      <c r="M83" s="4"/>
      <c r="N83" s="4"/>
      <c r="O83" s="4"/>
      <c r="P83" s="4" t="s">
        <v>291</v>
      </c>
      <c r="Q83" s="4" t="s">
        <v>288</v>
      </c>
      <c r="R83" s="19"/>
      <c r="S83" s="4"/>
      <c r="T83" s="5"/>
      <c r="U83" s="5"/>
      <c r="V83" s="14"/>
      <c r="W83" s="15"/>
      <c r="X83" s="688" t="s">
        <v>3135</v>
      </c>
      <c r="Y83" s="696" t="s">
        <v>3143</v>
      </c>
      <c r="Z83" s="688" t="s">
        <v>3130</v>
      </c>
    </row>
    <row r="84" spans="1:26" ht="15.6" hidden="1">
      <c r="A84" s="3"/>
      <c r="B84" s="13"/>
      <c r="C84" s="13" t="s">
        <v>460</v>
      </c>
      <c r="D84" s="2"/>
      <c r="E84" s="4" t="s">
        <v>18</v>
      </c>
      <c r="F84" s="4" t="s">
        <v>14</v>
      </c>
      <c r="G84" s="1" t="s">
        <v>19</v>
      </c>
      <c r="H84" s="1" t="s">
        <v>28</v>
      </c>
      <c r="I84" s="1" t="s">
        <v>24</v>
      </c>
      <c r="J84" s="4">
        <v>4</v>
      </c>
      <c r="K84" s="4" t="s">
        <v>33</v>
      </c>
      <c r="L84" s="4"/>
      <c r="M84" s="4"/>
      <c r="N84" s="4"/>
      <c r="O84" s="4"/>
      <c r="P84" s="4" t="s">
        <v>291</v>
      </c>
      <c r="Q84" s="4" t="s">
        <v>289</v>
      </c>
      <c r="R84" s="19"/>
      <c r="S84" s="4"/>
      <c r="T84" s="5"/>
      <c r="U84" s="5"/>
      <c r="V84" s="14"/>
      <c r="W84" s="15"/>
      <c r="X84" s="688" t="s">
        <v>3135</v>
      </c>
      <c r="Y84" s="696" t="s">
        <v>3143</v>
      </c>
      <c r="Z84" s="688" t="s">
        <v>3130</v>
      </c>
    </row>
    <row r="85" spans="1:26" ht="15.6" hidden="1">
      <c r="A85" s="3"/>
      <c r="B85" s="13"/>
      <c r="C85" s="13"/>
      <c r="D85" s="2"/>
      <c r="E85" s="4" t="s">
        <v>18</v>
      </c>
      <c r="F85" s="4" t="s">
        <v>15</v>
      </c>
      <c r="G85" s="1" t="s">
        <v>262</v>
      </c>
      <c r="H85" s="1" t="s">
        <v>28</v>
      </c>
      <c r="I85" s="1" t="s">
        <v>24</v>
      </c>
      <c r="J85" s="4">
        <v>4</v>
      </c>
      <c r="K85" s="4" t="s">
        <v>33</v>
      </c>
      <c r="L85" s="4"/>
      <c r="M85" s="4"/>
      <c r="N85" s="4"/>
      <c r="O85" s="4"/>
      <c r="P85" s="4" t="s">
        <v>291</v>
      </c>
      <c r="Q85" s="4" t="s">
        <v>289</v>
      </c>
      <c r="R85" s="19"/>
      <c r="S85" s="4"/>
      <c r="T85" s="5"/>
      <c r="U85" s="5"/>
      <c r="V85" s="14"/>
      <c r="W85" s="15"/>
      <c r="X85" s="688" t="s">
        <v>3135</v>
      </c>
      <c r="Y85" s="696" t="s">
        <v>3143</v>
      </c>
      <c r="Z85" s="688" t="s">
        <v>3130</v>
      </c>
    </row>
    <row r="86" spans="1:26" ht="15.6" hidden="1">
      <c r="A86" s="3"/>
      <c r="B86" s="13"/>
      <c r="C86" s="13"/>
      <c r="D86" s="2"/>
      <c r="E86" s="4" t="s">
        <v>17</v>
      </c>
      <c r="F86" s="4" t="s">
        <v>14</v>
      </c>
      <c r="G86" s="1" t="s">
        <v>19</v>
      </c>
      <c r="H86" s="1" t="s">
        <v>28</v>
      </c>
      <c r="I86" s="1" t="s">
        <v>25</v>
      </c>
      <c r="J86" s="4">
        <v>3</v>
      </c>
      <c r="K86" s="4" t="s">
        <v>33</v>
      </c>
      <c r="L86" s="4"/>
      <c r="M86" s="4"/>
      <c r="N86" s="4"/>
      <c r="O86" s="4"/>
      <c r="P86" s="4" t="s">
        <v>291</v>
      </c>
      <c r="Q86" s="4" t="s">
        <v>289</v>
      </c>
      <c r="R86" s="19"/>
      <c r="S86" s="4"/>
      <c r="T86" s="5"/>
      <c r="U86" s="5"/>
      <c r="V86" s="14"/>
      <c r="W86" s="15"/>
      <c r="X86" s="688" t="s">
        <v>3135</v>
      </c>
      <c r="Y86" s="696" t="s">
        <v>3143</v>
      </c>
      <c r="Z86" s="688" t="s">
        <v>3130</v>
      </c>
    </row>
    <row r="87" spans="1:26" ht="15.6" hidden="1">
      <c r="A87" s="3"/>
      <c r="B87" s="13"/>
      <c r="C87" s="13" t="s">
        <v>461</v>
      </c>
      <c r="D87" s="2"/>
      <c r="E87" s="4" t="s">
        <v>17</v>
      </c>
      <c r="F87" s="4" t="s">
        <v>14</v>
      </c>
      <c r="G87" s="1" t="s">
        <v>19</v>
      </c>
      <c r="H87" s="1" t="s">
        <v>28</v>
      </c>
      <c r="I87" s="1" t="s">
        <v>447</v>
      </c>
      <c r="J87" s="4">
        <v>3</v>
      </c>
      <c r="K87" s="4"/>
      <c r="L87" s="4"/>
      <c r="M87" s="4"/>
      <c r="N87" s="4"/>
      <c r="O87" s="4"/>
      <c r="P87" s="4" t="s">
        <v>286</v>
      </c>
      <c r="Q87" s="4" t="s">
        <v>289</v>
      </c>
      <c r="R87" s="19"/>
      <c r="S87" s="4"/>
      <c r="T87" s="5"/>
      <c r="U87" s="5"/>
      <c r="V87" s="14"/>
      <c r="W87" s="15"/>
      <c r="X87" s="688" t="s">
        <v>3135</v>
      </c>
      <c r="Y87" s="696" t="s">
        <v>3143</v>
      </c>
      <c r="Z87" s="688" t="s">
        <v>3130</v>
      </c>
    </row>
    <row r="88" spans="1:26" ht="15.6" hidden="1">
      <c r="A88" s="3"/>
      <c r="B88" s="13"/>
      <c r="C88" s="13"/>
      <c r="D88" s="2"/>
      <c r="E88" s="4" t="s">
        <v>17</v>
      </c>
      <c r="F88" s="4" t="s">
        <v>15</v>
      </c>
      <c r="G88" s="1" t="s">
        <v>19</v>
      </c>
      <c r="H88" s="1" t="s">
        <v>28</v>
      </c>
      <c r="I88" s="1" t="s">
        <v>24</v>
      </c>
      <c r="J88" s="4">
        <v>4</v>
      </c>
      <c r="K88" s="4"/>
      <c r="L88" s="4"/>
      <c r="M88" s="4"/>
      <c r="N88" s="4"/>
      <c r="O88" s="4"/>
      <c r="P88" s="4" t="s">
        <v>286</v>
      </c>
      <c r="Q88" s="4" t="s">
        <v>289</v>
      </c>
      <c r="R88" s="19"/>
      <c r="S88" s="4"/>
      <c r="T88" s="5"/>
      <c r="U88" s="5"/>
      <c r="V88" s="14"/>
      <c r="W88" s="15"/>
      <c r="X88" s="688" t="s">
        <v>3135</v>
      </c>
      <c r="Y88" s="696" t="s">
        <v>3143</v>
      </c>
      <c r="Z88" s="688" t="s">
        <v>3130</v>
      </c>
    </row>
    <row r="89" spans="1:26" ht="15.6" hidden="1">
      <c r="A89" s="3"/>
      <c r="B89" s="13"/>
      <c r="C89" s="13"/>
      <c r="D89" s="2"/>
      <c r="E89" s="4" t="s">
        <v>18</v>
      </c>
      <c r="F89" s="4" t="s">
        <v>14</v>
      </c>
      <c r="G89" s="1" t="s">
        <v>19</v>
      </c>
      <c r="H89" s="1" t="s">
        <v>28</v>
      </c>
      <c r="I89" s="1" t="s">
        <v>447</v>
      </c>
      <c r="J89" s="4"/>
      <c r="K89" s="4"/>
      <c r="L89" s="4"/>
      <c r="M89" s="4"/>
      <c r="N89" s="4"/>
      <c r="O89" s="4" t="s">
        <v>28</v>
      </c>
      <c r="P89" s="4" t="s">
        <v>286</v>
      </c>
      <c r="Q89" s="4" t="s">
        <v>289</v>
      </c>
      <c r="R89" s="19"/>
      <c r="S89" s="4"/>
      <c r="T89" s="5"/>
      <c r="U89" s="5"/>
      <c r="V89" s="14"/>
      <c r="W89" s="15"/>
      <c r="X89" s="688" t="s">
        <v>3135</v>
      </c>
      <c r="Y89" s="696" t="s">
        <v>3143</v>
      </c>
      <c r="Z89" s="688" t="s">
        <v>3130</v>
      </c>
    </row>
    <row r="90" spans="1:26" ht="15.6" hidden="1">
      <c r="A90" s="3"/>
      <c r="B90" s="13"/>
      <c r="C90" s="13"/>
      <c r="D90" s="2"/>
      <c r="E90" s="4" t="s">
        <v>18</v>
      </c>
      <c r="F90" s="4" t="s">
        <v>14</v>
      </c>
      <c r="G90" s="1" t="s">
        <v>19</v>
      </c>
      <c r="H90" s="1" t="s">
        <v>28</v>
      </c>
      <c r="I90" s="1" t="s">
        <v>24</v>
      </c>
      <c r="J90" s="4"/>
      <c r="K90" s="4"/>
      <c r="L90" s="4"/>
      <c r="M90" s="4"/>
      <c r="N90" s="4"/>
      <c r="O90" s="4" t="s">
        <v>28</v>
      </c>
      <c r="P90" s="4" t="s">
        <v>286</v>
      </c>
      <c r="Q90" s="4" t="s">
        <v>289</v>
      </c>
      <c r="R90" s="19"/>
      <c r="S90" s="4"/>
      <c r="T90" s="5"/>
      <c r="U90" s="5"/>
      <c r="V90" s="14"/>
      <c r="W90" s="15"/>
      <c r="X90" s="688" t="s">
        <v>3135</v>
      </c>
      <c r="Y90" s="696" t="s">
        <v>3143</v>
      </c>
      <c r="Z90" s="688" t="s">
        <v>3130</v>
      </c>
    </row>
    <row r="91" spans="1:26" ht="15.6" hidden="1">
      <c r="A91" s="3"/>
      <c r="B91" s="13"/>
      <c r="C91" s="13"/>
      <c r="D91" s="2"/>
      <c r="E91" s="4" t="s">
        <v>17</v>
      </c>
      <c r="F91" s="4" t="s">
        <v>15</v>
      </c>
      <c r="G91" s="1" t="s">
        <v>19</v>
      </c>
      <c r="H91" s="1" t="s">
        <v>28</v>
      </c>
      <c r="I91" s="1" t="s">
        <v>445</v>
      </c>
      <c r="J91" s="4">
        <v>4</v>
      </c>
      <c r="K91" s="4"/>
      <c r="L91" s="4"/>
      <c r="M91" s="4"/>
      <c r="N91" s="4"/>
      <c r="O91" s="4"/>
      <c r="P91" s="4" t="s">
        <v>286</v>
      </c>
      <c r="Q91" s="4" t="s">
        <v>289</v>
      </c>
      <c r="R91" s="19"/>
      <c r="S91" s="4"/>
      <c r="T91" s="5"/>
      <c r="U91" s="5"/>
      <c r="V91" s="14"/>
      <c r="W91" s="15"/>
      <c r="X91" s="688" t="s">
        <v>3135</v>
      </c>
      <c r="Y91" s="696" t="s">
        <v>3143</v>
      </c>
      <c r="Z91" s="688" t="s">
        <v>3130</v>
      </c>
    </row>
    <row r="92" spans="1:26" ht="15.6" hidden="1">
      <c r="A92" s="3"/>
      <c r="B92" s="13"/>
      <c r="C92" s="13" t="s">
        <v>462</v>
      </c>
      <c r="D92" s="2"/>
      <c r="E92" s="4" t="s">
        <v>17</v>
      </c>
      <c r="F92" s="4" t="s">
        <v>14</v>
      </c>
      <c r="G92" s="1" t="s">
        <v>19</v>
      </c>
      <c r="H92" s="1" t="s">
        <v>28</v>
      </c>
      <c r="I92" s="1" t="s">
        <v>447</v>
      </c>
      <c r="J92" s="4">
        <v>3</v>
      </c>
      <c r="K92" s="4"/>
      <c r="L92" s="4"/>
      <c r="M92" s="4"/>
      <c r="N92" s="4"/>
      <c r="O92" s="4"/>
      <c r="P92" s="4" t="s">
        <v>286</v>
      </c>
      <c r="Q92" s="4" t="s">
        <v>289</v>
      </c>
      <c r="R92" s="19"/>
      <c r="S92" s="4"/>
      <c r="T92" s="5"/>
      <c r="U92" s="5"/>
      <c r="V92" s="14"/>
      <c r="W92" s="15"/>
      <c r="X92" s="688" t="s">
        <v>3135</v>
      </c>
      <c r="Y92" s="696" t="s">
        <v>3143</v>
      </c>
      <c r="Z92" s="688" t="s">
        <v>3130</v>
      </c>
    </row>
    <row r="93" spans="1:26" ht="15.6" hidden="1">
      <c r="A93" s="3"/>
      <c r="B93" s="13"/>
      <c r="C93" s="13"/>
      <c r="D93" s="2"/>
      <c r="E93" s="4" t="s">
        <v>17</v>
      </c>
      <c r="F93" s="4" t="s">
        <v>15</v>
      </c>
      <c r="G93" s="1" t="s">
        <v>19</v>
      </c>
      <c r="H93" s="1" t="s">
        <v>28</v>
      </c>
      <c r="I93" s="1" t="s">
        <v>24</v>
      </c>
      <c r="J93" s="4">
        <v>4</v>
      </c>
      <c r="K93" s="4"/>
      <c r="L93" s="4"/>
      <c r="M93" s="4"/>
      <c r="N93" s="4"/>
      <c r="O93" s="4"/>
      <c r="P93" s="4" t="s">
        <v>286</v>
      </c>
      <c r="Q93" s="4" t="s">
        <v>289</v>
      </c>
      <c r="R93" s="19"/>
      <c r="S93" s="4"/>
      <c r="T93" s="5"/>
      <c r="U93" s="5"/>
      <c r="V93" s="14"/>
      <c r="W93" s="15"/>
      <c r="X93" s="688" t="s">
        <v>3135</v>
      </c>
      <c r="Y93" s="696" t="s">
        <v>3143</v>
      </c>
      <c r="Z93" s="688" t="s">
        <v>3130</v>
      </c>
    </row>
    <row r="94" spans="1:26" ht="15.6" hidden="1">
      <c r="A94" s="3"/>
      <c r="B94" s="13"/>
      <c r="C94" s="13" t="s">
        <v>394</v>
      </c>
      <c r="D94" s="2"/>
      <c r="E94" s="4" t="s">
        <v>17</v>
      </c>
      <c r="F94" s="4" t="s">
        <v>15</v>
      </c>
      <c r="G94" s="1" t="s">
        <v>19</v>
      </c>
      <c r="H94" s="1" t="s">
        <v>28</v>
      </c>
      <c r="I94" s="1" t="s">
        <v>24</v>
      </c>
      <c r="J94" s="4"/>
      <c r="K94" s="4"/>
      <c r="L94" s="4"/>
      <c r="M94" s="4"/>
      <c r="N94" s="4"/>
      <c r="O94" s="4" t="s">
        <v>28</v>
      </c>
      <c r="P94" s="4" t="s">
        <v>286</v>
      </c>
      <c r="Q94" s="4" t="s">
        <v>289</v>
      </c>
      <c r="R94" s="19"/>
      <c r="S94" s="4"/>
      <c r="T94" s="5"/>
      <c r="U94" s="5"/>
      <c r="V94" s="14"/>
      <c r="W94" s="15"/>
      <c r="X94" s="688" t="s">
        <v>3135</v>
      </c>
      <c r="Y94" s="696" t="s">
        <v>3143</v>
      </c>
      <c r="Z94" s="688" t="s">
        <v>3130</v>
      </c>
    </row>
    <row r="95" spans="1:26" ht="15.6" hidden="1">
      <c r="A95" s="3"/>
      <c r="B95" s="13"/>
      <c r="C95" s="13"/>
      <c r="D95" s="2"/>
      <c r="E95" s="4" t="s">
        <v>17</v>
      </c>
      <c r="F95" s="4" t="s">
        <v>14</v>
      </c>
      <c r="G95" s="1" t="s">
        <v>19</v>
      </c>
      <c r="H95" s="1" t="s">
        <v>28</v>
      </c>
      <c r="I95" s="1" t="s">
        <v>24</v>
      </c>
      <c r="J95" s="4"/>
      <c r="K95" s="4"/>
      <c r="L95" s="4"/>
      <c r="M95" s="4"/>
      <c r="N95" s="4"/>
      <c r="O95" s="4" t="s">
        <v>28</v>
      </c>
      <c r="P95" s="4" t="s">
        <v>286</v>
      </c>
      <c r="Q95" s="4" t="s">
        <v>289</v>
      </c>
      <c r="R95" s="19"/>
      <c r="S95" s="4"/>
      <c r="T95" s="5"/>
      <c r="U95" s="5"/>
      <c r="V95" s="14"/>
      <c r="W95" s="15"/>
      <c r="X95" s="688" t="s">
        <v>3135</v>
      </c>
      <c r="Y95" s="696" t="s">
        <v>3143</v>
      </c>
      <c r="Z95" s="688" t="s">
        <v>3130</v>
      </c>
    </row>
    <row r="96" spans="1:26" ht="15.6" hidden="1">
      <c r="A96" s="3"/>
      <c r="B96" s="13"/>
      <c r="C96" s="13" t="s">
        <v>1236</v>
      </c>
      <c r="D96" s="2"/>
      <c r="E96" s="4" t="s">
        <v>17</v>
      </c>
      <c r="F96" s="4" t="s">
        <v>15</v>
      </c>
      <c r="G96" s="1" t="s">
        <v>19</v>
      </c>
      <c r="H96" s="1" t="s">
        <v>28</v>
      </c>
      <c r="I96" s="1" t="s">
        <v>24</v>
      </c>
      <c r="J96" s="4"/>
      <c r="K96" s="4"/>
      <c r="L96" s="4"/>
      <c r="M96" s="4"/>
      <c r="N96" s="4"/>
      <c r="O96" s="4" t="s">
        <v>28</v>
      </c>
      <c r="P96" s="4" t="s">
        <v>286</v>
      </c>
      <c r="Q96" s="4" t="s">
        <v>289</v>
      </c>
      <c r="R96" s="19"/>
      <c r="S96" s="4"/>
      <c r="T96" s="5"/>
      <c r="U96" s="5"/>
      <c r="V96" s="14"/>
      <c r="W96" s="15"/>
      <c r="X96" s="688" t="s">
        <v>3135</v>
      </c>
      <c r="Y96" s="696" t="s">
        <v>3143</v>
      </c>
      <c r="Z96" s="688" t="s">
        <v>3130</v>
      </c>
    </row>
    <row r="97" spans="1:26" ht="15.6" hidden="1">
      <c r="A97" s="3"/>
      <c r="B97" s="13"/>
      <c r="C97" s="13"/>
      <c r="D97" s="2"/>
      <c r="E97" s="4" t="s">
        <v>17</v>
      </c>
      <c r="F97" s="4" t="s">
        <v>14</v>
      </c>
      <c r="G97" s="1" t="s">
        <v>19</v>
      </c>
      <c r="H97" s="1" t="s">
        <v>28</v>
      </c>
      <c r="I97" s="1" t="s">
        <v>24</v>
      </c>
      <c r="J97" s="4"/>
      <c r="K97" s="4"/>
      <c r="L97" s="4"/>
      <c r="M97" s="4"/>
      <c r="N97" s="4"/>
      <c r="O97" s="4" t="s">
        <v>28</v>
      </c>
      <c r="P97" s="4" t="s">
        <v>286</v>
      </c>
      <c r="Q97" s="4" t="s">
        <v>289</v>
      </c>
      <c r="R97" s="19"/>
      <c r="S97" s="4"/>
      <c r="T97" s="5"/>
      <c r="U97" s="5"/>
      <c r="V97" s="14"/>
      <c r="W97" s="15"/>
      <c r="X97" s="688" t="s">
        <v>3135</v>
      </c>
      <c r="Y97" s="696" t="s">
        <v>3143</v>
      </c>
      <c r="Z97" s="688" t="s">
        <v>3130</v>
      </c>
    </row>
    <row r="98" spans="1:26" ht="15.6" hidden="1">
      <c r="A98" s="3"/>
      <c r="B98" s="13"/>
      <c r="C98" s="13" t="s">
        <v>464</v>
      </c>
      <c r="D98" s="2"/>
      <c r="E98" s="4" t="s">
        <v>17</v>
      </c>
      <c r="F98" s="4" t="s">
        <v>14</v>
      </c>
      <c r="G98" s="1" t="s">
        <v>19</v>
      </c>
      <c r="H98" s="1" t="s">
        <v>28</v>
      </c>
      <c r="I98" s="1" t="s">
        <v>24</v>
      </c>
      <c r="J98" s="4">
        <v>4</v>
      </c>
      <c r="K98" s="4"/>
      <c r="L98" s="4"/>
      <c r="M98" s="4"/>
      <c r="N98" s="4"/>
      <c r="O98" s="4"/>
      <c r="P98" s="4" t="s">
        <v>286</v>
      </c>
      <c r="Q98" s="4" t="s">
        <v>289</v>
      </c>
      <c r="R98" s="19"/>
      <c r="S98" s="4"/>
      <c r="T98" s="5"/>
      <c r="U98" s="5"/>
      <c r="V98" s="14"/>
      <c r="W98" s="15"/>
      <c r="X98" s="688" t="s">
        <v>3135</v>
      </c>
      <c r="Y98" s="696" t="s">
        <v>3143</v>
      </c>
      <c r="Z98" s="688" t="s">
        <v>3130</v>
      </c>
    </row>
    <row r="99" spans="1:26" ht="15.6" hidden="1">
      <c r="A99" s="3"/>
      <c r="B99" s="13"/>
      <c r="C99" s="13"/>
      <c r="D99" s="2"/>
      <c r="E99" s="4" t="s">
        <v>17</v>
      </c>
      <c r="F99" s="4" t="s">
        <v>15</v>
      </c>
      <c r="G99" s="1" t="s">
        <v>19</v>
      </c>
      <c r="H99" s="1" t="s">
        <v>28</v>
      </c>
      <c r="I99" s="1" t="s">
        <v>24</v>
      </c>
      <c r="J99" s="4">
        <v>4</v>
      </c>
      <c r="K99" s="4"/>
      <c r="L99" s="4"/>
      <c r="M99" s="4"/>
      <c r="N99" s="4"/>
      <c r="O99" s="4"/>
      <c r="P99" s="4" t="s">
        <v>286</v>
      </c>
      <c r="Q99" s="4" t="s">
        <v>289</v>
      </c>
      <c r="R99" s="19"/>
      <c r="S99" s="4"/>
      <c r="T99" s="5"/>
      <c r="U99" s="5"/>
      <c r="V99" s="14"/>
      <c r="W99" s="15"/>
      <c r="X99" s="688" t="s">
        <v>3135</v>
      </c>
      <c r="Y99" s="696" t="s">
        <v>3143</v>
      </c>
      <c r="Z99" s="688" t="s">
        <v>3130</v>
      </c>
    </row>
    <row r="100" spans="1:26" ht="15.6" hidden="1">
      <c r="A100" s="3"/>
      <c r="B100" s="13"/>
      <c r="C100" s="13" t="s">
        <v>465</v>
      </c>
      <c r="D100" s="2"/>
      <c r="E100" s="4" t="s">
        <v>17</v>
      </c>
      <c r="F100" s="4" t="s">
        <v>14</v>
      </c>
      <c r="G100" s="1" t="s">
        <v>19</v>
      </c>
      <c r="H100" s="1" t="s">
        <v>28</v>
      </c>
      <c r="I100" s="1" t="s">
        <v>24</v>
      </c>
      <c r="J100" s="4">
        <v>4</v>
      </c>
      <c r="K100" s="4"/>
      <c r="L100" s="4"/>
      <c r="M100" s="4"/>
      <c r="N100" s="4"/>
      <c r="O100" s="4"/>
      <c r="P100" s="4" t="s">
        <v>286</v>
      </c>
      <c r="Q100" s="4" t="s">
        <v>289</v>
      </c>
      <c r="R100" s="19" t="s">
        <v>1235</v>
      </c>
      <c r="S100" s="4"/>
      <c r="T100" s="5"/>
      <c r="U100" s="5"/>
      <c r="V100" s="14"/>
      <c r="W100" s="15"/>
      <c r="X100" s="688" t="s">
        <v>3135</v>
      </c>
      <c r="Y100" s="696" t="s">
        <v>3143</v>
      </c>
      <c r="Z100" s="688" t="s">
        <v>3130</v>
      </c>
    </row>
    <row r="101" spans="1:26" ht="15.6" hidden="1">
      <c r="A101" s="3"/>
      <c r="B101" s="13"/>
      <c r="C101" s="13"/>
      <c r="D101" s="2"/>
      <c r="E101" s="4" t="s">
        <v>17</v>
      </c>
      <c r="F101" s="4" t="s">
        <v>15</v>
      </c>
      <c r="G101" s="1" t="s">
        <v>19</v>
      </c>
      <c r="H101" s="1" t="s">
        <v>28</v>
      </c>
      <c r="I101" s="1" t="s">
        <v>24</v>
      </c>
      <c r="J101" s="4">
        <v>3</v>
      </c>
      <c r="K101" s="4"/>
      <c r="L101" s="4"/>
      <c r="M101" s="4"/>
      <c r="N101" s="4"/>
      <c r="O101" s="4"/>
      <c r="P101" s="4" t="s">
        <v>286</v>
      </c>
      <c r="Q101" s="4" t="s">
        <v>289</v>
      </c>
      <c r="R101" s="19"/>
      <c r="S101" s="4"/>
      <c r="T101" s="5"/>
      <c r="U101" s="5"/>
      <c r="V101" s="14"/>
      <c r="W101" s="15"/>
      <c r="X101" s="688" t="s">
        <v>3135</v>
      </c>
      <c r="Y101" s="696" t="s">
        <v>3143</v>
      </c>
      <c r="Z101" s="688" t="s">
        <v>3130</v>
      </c>
    </row>
    <row r="102" spans="1:26" ht="15.6" hidden="1">
      <c r="A102" s="3"/>
      <c r="B102" s="13"/>
      <c r="C102" s="13"/>
      <c r="D102" s="2"/>
      <c r="E102" s="4" t="s">
        <v>17</v>
      </c>
      <c r="F102" s="4" t="s">
        <v>15</v>
      </c>
      <c r="G102" s="1" t="s">
        <v>19</v>
      </c>
      <c r="H102" s="1" t="s">
        <v>28</v>
      </c>
      <c r="I102" s="1" t="s">
        <v>24</v>
      </c>
      <c r="J102" s="4"/>
      <c r="K102" s="4"/>
      <c r="L102" s="4"/>
      <c r="M102" s="4"/>
      <c r="N102" s="4"/>
      <c r="O102" s="4" t="s">
        <v>28</v>
      </c>
      <c r="P102" s="4" t="s">
        <v>286</v>
      </c>
      <c r="Q102" s="4" t="s">
        <v>289</v>
      </c>
      <c r="R102" s="19"/>
      <c r="S102" s="4"/>
      <c r="T102" s="5"/>
      <c r="U102" s="5"/>
      <c r="V102" s="14"/>
      <c r="W102" s="15"/>
      <c r="X102" s="688" t="s">
        <v>3135</v>
      </c>
      <c r="Y102" s="696" t="s">
        <v>3143</v>
      </c>
      <c r="Z102" s="688" t="s">
        <v>3130</v>
      </c>
    </row>
    <row r="103" spans="1:26" ht="15.6" hidden="1">
      <c r="A103" s="3"/>
      <c r="B103" s="13"/>
      <c r="C103" s="13" t="s">
        <v>466</v>
      </c>
      <c r="D103" s="2"/>
      <c r="E103" s="4" t="s">
        <v>17</v>
      </c>
      <c r="F103" s="4" t="s">
        <v>14</v>
      </c>
      <c r="G103" s="1" t="s">
        <v>22</v>
      </c>
      <c r="H103" s="1" t="s">
        <v>28</v>
      </c>
      <c r="I103" s="1" t="s">
        <v>24</v>
      </c>
      <c r="J103" s="4">
        <v>2</v>
      </c>
      <c r="K103" s="4"/>
      <c r="L103" s="4"/>
      <c r="M103" s="4"/>
      <c r="N103" s="4" t="s">
        <v>499</v>
      </c>
      <c r="O103" s="4"/>
      <c r="P103" s="4" t="s">
        <v>286</v>
      </c>
      <c r="Q103" s="4" t="s">
        <v>289</v>
      </c>
      <c r="R103" s="19"/>
      <c r="S103" s="4"/>
      <c r="T103" s="5"/>
      <c r="U103" s="5"/>
      <c r="V103" s="14"/>
      <c r="W103" s="15"/>
      <c r="X103" s="688" t="s">
        <v>3135</v>
      </c>
      <c r="Y103" s="696" t="s">
        <v>3143</v>
      </c>
      <c r="Z103" s="688" t="s">
        <v>3130</v>
      </c>
    </row>
    <row r="104" spans="1:26" ht="15.6" hidden="1">
      <c r="A104" s="3"/>
      <c r="B104" s="13"/>
      <c r="C104" s="13"/>
      <c r="D104" s="2"/>
      <c r="E104" s="4" t="s">
        <v>17</v>
      </c>
      <c r="F104" s="4" t="s">
        <v>15</v>
      </c>
      <c r="G104" s="1" t="s">
        <v>22</v>
      </c>
      <c r="H104" s="1" t="s">
        <v>28</v>
      </c>
      <c r="I104" s="1" t="s">
        <v>24</v>
      </c>
      <c r="J104" s="4">
        <v>3</v>
      </c>
      <c r="K104" s="4"/>
      <c r="L104" s="4"/>
      <c r="M104" s="4"/>
      <c r="N104" s="4"/>
      <c r="O104" s="4"/>
      <c r="P104" s="4" t="s">
        <v>286</v>
      </c>
      <c r="Q104" s="4" t="s">
        <v>289</v>
      </c>
      <c r="R104" s="19"/>
      <c r="S104" s="4"/>
      <c r="T104" s="5"/>
      <c r="U104" s="5"/>
      <c r="V104" s="14"/>
      <c r="W104" s="15"/>
      <c r="X104" s="688" t="s">
        <v>3135</v>
      </c>
      <c r="Y104" s="696" t="s">
        <v>3143</v>
      </c>
      <c r="Z104" s="688" t="s">
        <v>3130</v>
      </c>
    </row>
    <row r="105" spans="1:26" ht="15.6" hidden="1">
      <c r="A105" s="3"/>
      <c r="B105" s="13"/>
      <c r="C105" s="13" t="s">
        <v>395</v>
      </c>
      <c r="D105" s="2"/>
      <c r="E105" s="4" t="s">
        <v>17</v>
      </c>
      <c r="F105" s="4" t="s">
        <v>14</v>
      </c>
      <c r="G105" s="1" t="s">
        <v>19</v>
      </c>
      <c r="H105" s="1" t="s">
        <v>28</v>
      </c>
      <c r="I105" s="1" t="s">
        <v>24</v>
      </c>
      <c r="J105" s="4">
        <v>1</v>
      </c>
      <c r="K105" s="4"/>
      <c r="L105" s="4"/>
      <c r="M105" s="4"/>
      <c r="N105" s="4" t="s">
        <v>499</v>
      </c>
      <c r="O105" s="4"/>
      <c r="P105" s="4" t="s">
        <v>286</v>
      </c>
      <c r="Q105" s="4" t="s">
        <v>289</v>
      </c>
      <c r="R105" s="19"/>
      <c r="S105" s="4"/>
      <c r="T105" s="5"/>
      <c r="U105" s="5"/>
      <c r="V105" s="14"/>
      <c r="W105" s="15"/>
      <c r="X105" s="688" t="s">
        <v>3135</v>
      </c>
      <c r="Y105" s="696" t="s">
        <v>3143</v>
      </c>
      <c r="Z105" s="688" t="s">
        <v>3130</v>
      </c>
    </row>
    <row r="106" spans="1:26" ht="15.6" hidden="1">
      <c r="A106" s="3"/>
      <c r="B106" s="13"/>
      <c r="C106" s="13"/>
      <c r="D106" s="2"/>
      <c r="E106" s="4" t="s">
        <v>17</v>
      </c>
      <c r="F106" s="4" t="s">
        <v>15</v>
      </c>
      <c r="G106" s="1" t="s">
        <v>19</v>
      </c>
      <c r="H106" s="1" t="s">
        <v>28</v>
      </c>
      <c r="I106" s="1" t="s">
        <v>24</v>
      </c>
      <c r="J106" s="4">
        <v>1</v>
      </c>
      <c r="K106" s="4"/>
      <c r="L106" s="4"/>
      <c r="M106" s="4"/>
      <c r="N106" s="4" t="s">
        <v>499</v>
      </c>
      <c r="O106" s="4"/>
      <c r="P106" s="4" t="s">
        <v>286</v>
      </c>
      <c r="Q106" s="4" t="s">
        <v>289</v>
      </c>
      <c r="R106" s="19"/>
      <c r="S106" s="4"/>
      <c r="T106" s="5"/>
      <c r="U106" s="5"/>
      <c r="V106" s="14"/>
      <c r="W106" s="15"/>
      <c r="X106" s="688" t="s">
        <v>3135</v>
      </c>
      <c r="Y106" s="696" t="s">
        <v>3143</v>
      </c>
      <c r="Z106" s="688" t="s">
        <v>3130</v>
      </c>
    </row>
    <row r="107" spans="1:26" ht="15.6" hidden="1">
      <c r="A107" s="3"/>
      <c r="B107" s="13"/>
      <c r="C107" s="13" t="s">
        <v>396</v>
      </c>
      <c r="D107" s="2"/>
      <c r="E107" s="4" t="s">
        <v>17</v>
      </c>
      <c r="F107" s="4" t="s">
        <v>14</v>
      </c>
      <c r="G107" s="1" t="s">
        <v>19</v>
      </c>
      <c r="H107" s="1" t="s">
        <v>28</v>
      </c>
      <c r="I107" s="1" t="s">
        <v>24</v>
      </c>
      <c r="J107" s="4">
        <v>3</v>
      </c>
      <c r="K107" s="4"/>
      <c r="L107" s="4"/>
      <c r="M107" s="4"/>
      <c r="N107" s="4"/>
      <c r="O107" s="4"/>
      <c r="P107" s="4" t="s">
        <v>286</v>
      </c>
      <c r="Q107" s="4" t="s">
        <v>289</v>
      </c>
      <c r="R107" s="19"/>
      <c r="S107" s="4"/>
      <c r="T107" s="5"/>
      <c r="U107" s="5"/>
      <c r="V107" s="14"/>
      <c r="W107" s="15"/>
      <c r="X107" s="688" t="s">
        <v>3135</v>
      </c>
      <c r="Y107" s="696" t="s">
        <v>3143</v>
      </c>
      <c r="Z107" s="688" t="s">
        <v>3130</v>
      </c>
    </row>
    <row r="108" spans="1:26" ht="15.6" hidden="1">
      <c r="A108" s="3"/>
      <c r="B108" s="13"/>
      <c r="C108" s="13"/>
      <c r="D108" s="2"/>
      <c r="E108" s="4" t="s">
        <v>17</v>
      </c>
      <c r="F108" s="4" t="s">
        <v>15</v>
      </c>
      <c r="G108" s="1" t="s">
        <v>19</v>
      </c>
      <c r="H108" s="1" t="s">
        <v>28</v>
      </c>
      <c r="I108" s="1" t="s">
        <v>24</v>
      </c>
      <c r="J108" s="4">
        <v>3</v>
      </c>
      <c r="K108" s="4"/>
      <c r="L108" s="4"/>
      <c r="M108" s="4"/>
      <c r="N108" s="4"/>
      <c r="O108" s="4"/>
      <c r="P108" s="4" t="s">
        <v>286</v>
      </c>
      <c r="Q108" s="4" t="s">
        <v>289</v>
      </c>
      <c r="R108" s="19"/>
      <c r="S108" s="4"/>
      <c r="T108" s="5"/>
      <c r="U108" s="5"/>
      <c r="V108" s="14"/>
      <c r="W108" s="15"/>
      <c r="X108" s="688" t="s">
        <v>3135</v>
      </c>
      <c r="Y108" s="696" t="s">
        <v>3143</v>
      </c>
      <c r="Z108" s="688" t="s">
        <v>3130</v>
      </c>
    </row>
    <row r="109" spans="1:26" ht="15.6" hidden="1">
      <c r="A109" s="3"/>
      <c r="B109" s="13"/>
      <c r="C109" s="13" t="s">
        <v>397</v>
      </c>
      <c r="D109" s="2"/>
      <c r="E109" s="4" t="s">
        <v>18</v>
      </c>
      <c r="F109" s="4" t="s">
        <v>14</v>
      </c>
      <c r="G109" s="1" t="s">
        <v>19</v>
      </c>
      <c r="H109" s="1" t="s">
        <v>28</v>
      </c>
      <c r="I109" s="1" t="s">
        <v>24</v>
      </c>
      <c r="J109" s="4"/>
      <c r="K109" s="4"/>
      <c r="L109" s="4"/>
      <c r="M109" s="4"/>
      <c r="N109" s="4"/>
      <c r="O109" s="4" t="s">
        <v>28</v>
      </c>
      <c r="P109" s="4" t="s">
        <v>286</v>
      </c>
      <c r="Q109" s="4" t="s">
        <v>289</v>
      </c>
      <c r="R109" s="19"/>
      <c r="S109" s="4"/>
      <c r="T109" s="5"/>
      <c r="U109" s="5"/>
      <c r="V109" s="14"/>
      <c r="W109" s="15"/>
      <c r="X109" s="688" t="s">
        <v>3135</v>
      </c>
      <c r="Y109" s="696" t="s">
        <v>3143</v>
      </c>
      <c r="Z109" s="688" t="s">
        <v>3130</v>
      </c>
    </row>
    <row r="110" spans="1:26" ht="15.6" hidden="1">
      <c r="A110" s="3"/>
      <c r="B110" s="13"/>
      <c r="C110" s="13"/>
      <c r="D110" s="2"/>
      <c r="E110" s="4" t="s">
        <v>18</v>
      </c>
      <c r="F110" s="4" t="s">
        <v>15</v>
      </c>
      <c r="G110" s="1" t="s">
        <v>19</v>
      </c>
      <c r="H110" s="1" t="s">
        <v>28</v>
      </c>
      <c r="I110" s="1" t="s">
        <v>24</v>
      </c>
      <c r="J110" s="4"/>
      <c r="K110" s="4"/>
      <c r="L110" s="4"/>
      <c r="M110" s="4"/>
      <c r="N110" s="4"/>
      <c r="O110" s="4" t="s">
        <v>28</v>
      </c>
      <c r="P110" s="4" t="s">
        <v>286</v>
      </c>
      <c r="Q110" s="4" t="s">
        <v>289</v>
      </c>
      <c r="R110" s="19"/>
      <c r="S110" s="4"/>
      <c r="T110" s="5"/>
      <c r="U110" s="5"/>
      <c r="V110" s="14"/>
      <c r="W110" s="15"/>
      <c r="X110" s="688" t="s">
        <v>3135</v>
      </c>
      <c r="Y110" s="696" t="s">
        <v>3143</v>
      </c>
      <c r="Z110" s="688" t="s">
        <v>3130</v>
      </c>
    </row>
    <row r="111" spans="1:26" ht="15.6" hidden="1">
      <c r="A111" s="3"/>
      <c r="B111" s="13"/>
      <c r="C111" s="13" t="s">
        <v>398</v>
      </c>
      <c r="D111" s="2"/>
      <c r="E111" s="4" t="s">
        <v>17</v>
      </c>
      <c r="F111" s="4" t="s">
        <v>16</v>
      </c>
      <c r="G111" s="1" t="s">
        <v>1234</v>
      </c>
      <c r="H111" s="1" t="s">
        <v>61</v>
      </c>
      <c r="I111" s="1" t="s">
        <v>783</v>
      </c>
      <c r="J111" s="4">
        <v>4</v>
      </c>
      <c r="K111" s="4"/>
      <c r="L111" s="4"/>
      <c r="M111" s="4"/>
      <c r="N111" s="4"/>
      <c r="O111" s="4"/>
      <c r="P111" s="4" t="s">
        <v>286</v>
      </c>
      <c r="Q111" s="4" t="s">
        <v>289</v>
      </c>
      <c r="R111" s="19" t="s">
        <v>1233</v>
      </c>
      <c r="S111" s="4"/>
      <c r="T111" s="5"/>
      <c r="U111" s="5"/>
      <c r="V111" s="14"/>
      <c r="W111" s="15"/>
      <c r="X111" s="688" t="s">
        <v>3135</v>
      </c>
      <c r="Y111" s="696" t="s">
        <v>3143</v>
      </c>
      <c r="Z111" s="688" t="s">
        <v>3130</v>
      </c>
    </row>
    <row r="112" spans="1:26" ht="15.6" hidden="1">
      <c r="A112" s="3"/>
      <c r="B112" s="13"/>
      <c r="C112" s="13"/>
      <c r="D112" s="2"/>
      <c r="E112" s="4" t="s">
        <v>17</v>
      </c>
      <c r="F112" s="4" t="s">
        <v>14</v>
      </c>
      <c r="G112" s="1" t="s">
        <v>262</v>
      </c>
      <c r="H112" s="1" t="s">
        <v>28</v>
      </c>
      <c r="I112" s="1" t="s">
        <v>24</v>
      </c>
      <c r="J112" s="4">
        <v>4</v>
      </c>
      <c r="K112" s="4"/>
      <c r="L112" s="4"/>
      <c r="M112" s="4"/>
      <c r="N112" s="4"/>
      <c r="O112" s="4"/>
      <c r="P112" s="4" t="s">
        <v>286</v>
      </c>
      <c r="Q112" s="4" t="s">
        <v>289</v>
      </c>
      <c r="R112" s="19"/>
      <c r="S112" s="4"/>
      <c r="T112" s="5"/>
      <c r="U112" s="5"/>
      <c r="V112" s="14"/>
      <c r="W112" s="15"/>
      <c r="X112" s="688" t="s">
        <v>3135</v>
      </c>
      <c r="Y112" s="696" t="s">
        <v>3143</v>
      </c>
      <c r="Z112" s="688" t="s">
        <v>3130</v>
      </c>
    </row>
    <row r="113" spans="1:26" ht="15.6" hidden="1">
      <c r="A113" s="3"/>
      <c r="B113" s="13"/>
      <c r="C113" s="13"/>
      <c r="D113" s="2"/>
      <c r="E113" s="4" t="s">
        <v>17</v>
      </c>
      <c r="F113" s="4" t="s">
        <v>15</v>
      </c>
      <c r="G113" s="1" t="s">
        <v>1232</v>
      </c>
      <c r="H113" s="1" t="s">
        <v>28</v>
      </c>
      <c r="I113" s="1" t="s">
        <v>24</v>
      </c>
      <c r="J113" s="4">
        <v>4</v>
      </c>
      <c r="K113" s="4"/>
      <c r="L113" s="4"/>
      <c r="M113" s="4"/>
      <c r="N113" s="4"/>
      <c r="O113" s="4"/>
      <c r="P113" s="4" t="s">
        <v>286</v>
      </c>
      <c r="Q113" s="4" t="s">
        <v>289</v>
      </c>
      <c r="R113" s="19"/>
      <c r="S113" s="4"/>
      <c r="T113" s="5"/>
      <c r="U113" s="5"/>
      <c r="V113" s="14"/>
      <c r="W113" s="15"/>
      <c r="X113" s="688" t="s">
        <v>3135</v>
      </c>
      <c r="Y113" s="696" t="s">
        <v>3143</v>
      </c>
      <c r="Z113" s="688" t="s">
        <v>3130</v>
      </c>
    </row>
    <row r="114" spans="1:26" ht="15.6" hidden="1">
      <c r="A114" s="3"/>
      <c r="B114" s="13"/>
      <c r="C114" s="13"/>
      <c r="D114" s="2"/>
      <c r="E114" s="4" t="s">
        <v>17</v>
      </c>
      <c r="F114" s="4" t="s">
        <v>14</v>
      </c>
      <c r="G114" s="1" t="s">
        <v>19</v>
      </c>
      <c r="H114" s="1" t="s">
        <v>28</v>
      </c>
      <c r="I114" s="1" t="s">
        <v>25</v>
      </c>
      <c r="J114" s="4">
        <v>4</v>
      </c>
      <c r="K114" s="4"/>
      <c r="L114" s="4"/>
      <c r="M114" s="4"/>
      <c r="N114" s="4"/>
      <c r="O114" s="4"/>
      <c r="P114" s="4" t="s">
        <v>286</v>
      </c>
      <c r="Q114" s="4" t="s">
        <v>289</v>
      </c>
      <c r="R114" s="19"/>
      <c r="S114" s="4"/>
      <c r="T114" s="5"/>
      <c r="U114" s="5"/>
      <c r="V114" s="14"/>
      <c r="W114" s="15"/>
      <c r="X114" s="688" t="s">
        <v>3135</v>
      </c>
      <c r="Y114" s="696" t="s">
        <v>3143</v>
      </c>
      <c r="Z114" s="688" t="s">
        <v>3130</v>
      </c>
    </row>
    <row r="115" spans="1:26" ht="15.6" hidden="1">
      <c r="A115" s="3"/>
      <c r="B115" s="13"/>
      <c r="C115" s="13"/>
      <c r="D115" s="2"/>
      <c r="E115" s="4" t="s">
        <v>17</v>
      </c>
      <c r="F115" s="4" t="s">
        <v>15</v>
      </c>
      <c r="G115" s="1" t="s">
        <v>19</v>
      </c>
      <c r="H115" s="1" t="s">
        <v>28</v>
      </c>
      <c r="I115" s="1" t="s">
        <v>26</v>
      </c>
      <c r="J115" s="4">
        <v>4</v>
      </c>
      <c r="K115" s="4" t="s">
        <v>58</v>
      </c>
      <c r="L115" s="4"/>
      <c r="M115" s="4"/>
      <c r="N115" s="4"/>
      <c r="O115" s="4"/>
      <c r="P115" s="4" t="s">
        <v>286</v>
      </c>
      <c r="Q115" s="4" t="s">
        <v>289</v>
      </c>
      <c r="R115" s="19"/>
      <c r="S115" s="4"/>
      <c r="T115" s="5"/>
      <c r="U115" s="5"/>
      <c r="V115" s="14"/>
      <c r="W115" s="15"/>
      <c r="X115" s="688" t="s">
        <v>3135</v>
      </c>
      <c r="Y115" s="696" t="s">
        <v>3143</v>
      </c>
      <c r="Z115" s="688" t="s">
        <v>3130</v>
      </c>
    </row>
    <row r="116" spans="1:26" ht="15.6" hidden="1">
      <c r="A116" s="3"/>
      <c r="B116" s="13"/>
      <c r="C116" s="13"/>
      <c r="D116" s="2"/>
      <c r="E116" s="4" t="s">
        <v>18</v>
      </c>
      <c r="F116" s="4" t="s">
        <v>15</v>
      </c>
      <c r="G116" s="1" t="s">
        <v>262</v>
      </c>
      <c r="H116" s="1" t="s">
        <v>28</v>
      </c>
      <c r="I116" s="1" t="s">
        <v>447</v>
      </c>
      <c r="J116" s="4">
        <v>3</v>
      </c>
      <c r="K116" s="4"/>
      <c r="L116" s="4"/>
      <c r="M116" s="4"/>
      <c r="N116" s="4"/>
      <c r="O116" s="4"/>
      <c r="P116" s="4" t="s">
        <v>286</v>
      </c>
      <c r="Q116" s="4" t="s">
        <v>289</v>
      </c>
      <c r="R116" s="19"/>
      <c r="S116" s="4"/>
      <c r="T116" s="5"/>
      <c r="U116" s="5"/>
      <c r="V116" s="14"/>
      <c r="W116" s="15"/>
      <c r="X116" s="688" t="s">
        <v>3135</v>
      </c>
      <c r="Y116" s="696" t="s">
        <v>3143</v>
      </c>
      <c r="Z116" s="688" t="s">
        <v>3130</v>
      </c>
    </row>
    <row r="117" spans="1:26" ht="15.6" hidden="1">
      <c r="A117" s="3"/>
      <c r="B117" s="13"/>
      <c r="C117" s="13" t="s">
        <v>399</v>
      </c>
      <c r="D117" s="2"/>
      <c r="E117" s="4" t="s">
        <v>18</v>
      </c>
      <c r="F117" s="4" t="s">
        <v>14</v>
      </c>
      <c r="G117" s="1" t="s">
        <v>22</v>
      </c>
      <c r="H117" s="1" t="s">
        <v>28</v>
      </c>
      <c r="I117" s="1" t="s">
        <v>24</v>
      </c>
      <c r="J117" s="4">
        <v>4</v>
      </c>
      <c r="K117" s="4" t="s">
        <v>58</v>
      </c>
      <c r="L117" s="4"/>
      <c r="M117" s="4"/>
      <c r="N117" s="4"/>
      <c r="O117" s="4"/>
      <c r="P117" s="276" t="s">
        <v>444</v>
      </c>
      <c r="Q117" s="4" t="s">
        <v>289</v>
      </c>
      <c r="R117" s="19"/>
      <c r="S117" s="4"/>
      <c r="T117" s="5"/>
      <c r="U117" s="5"/>
      <c r="V117" s="14"/>
      <c r="W117" s="15"/>
      <c r="X117" s="688" t="s">
        <v>3135</v>
      </c>
      <c r="Y117" s="696" t="s">
        <v>3143</v>
      </c>
      <c r="Z117" s="688" t="s">
        <v>3130</v>
      </c>
    </row>
    <row r="118" spans="1:26" ht="15.6" hidden="1">
      <c r="A118" s="3"/>
      <c r="B118" s="13"/>
      <c r="C118" s="13"/>
      <c r="D118" s="2"/>
      <c r="E118" s="4" t="s">
        <v>18</v>
      </c>
      <c r="F118" s="4" t="s">
        <v>15</v>
      </c>
      <c r="G118" s="1" t="s">
        <v>22</v>
      </c>
      <c r="H118" s="1" t="s">
        <v>28</v>
      </c>
      <c r="I118" s="1" t="s">
        <v>24</v>
      </c>
      <c r="J118" s="4">
        <v>4</v>
      </c>
      <c r="K118" s="4" t="s">
        <v>58</v>
      </c>
      <c r="L118" s="4"/>
      <c r="M118" s="4"/>
      <c r="N118" s="4"/>
      <c r="O118" s="4"/>
      <c r="P118" s="276" t="s">
        <v>444</v>
      </c>
      <c r="Q118" s="4" t="s">
        <v>289</v>
      </c>
      <c r="R118" s="19"/>
      <c r="S118" s="4"/>
      <c r="T118" s="5"/>
      <c r="U118" s="5"/>
      <c r="V118" s="14"/>
      <c r="W118" s="15"/>
      <c r="X118" s="688" t="s">
        <v>3135</v>
      </c>
      <c r="Y118" s="696" t="s">
        <v>3143</v>
      </c>
      <c r="Z118" s="688" t="s">
        <v>3130</v>
      </c>
    </row>
    <row r="119" spans="1:26" ht="15.6" hidden="1">
      <c r="A119" s="3"/>
      <c r="B119" s="13"/>
      <c r="C119" s="13" t="s">
        <v>400</v>
      </c>
      <c r="D119" s="2"/>
      <c r="E119" s="4" t="s">
        <v>17</v>
      </c>
      <c r="F119" s="4" t="s">
        <v>14</v>
      </c>
      <c r="G119" s="300" t="s">
        <v>22</v>
      </c>
      <c r="H119" s="1" t="s">
        <v>28</v>
      </c>
      <c r="I119" s="1" t="s">
        <v>24</v>
      </c>
      <c r="J119" s="4">
        <v>4</v>
      </c>
      <c r="K119" s="4" t="s">
        <v>58</v>
      </c>
      <c r="L119" s="4"/>
      <c r="M119" s="4"/>
      <c r="N119" s="4"/>
      <c r="O119" s="4"/>
      <c r="P119" s="276" t="s">
        <v>444</v>
      </c>
      <c r="Q119" s="4" t="s">
        <v>289</v>
      </c>
      <c r="R119" s="19"/>
      <c r="S119" s="4"/>
      <c r="T119" s="5"/>
      <c r="U119" s="5"/>
      <c r="V119" s="14"/>
      <c r="W119" s="15"/>
      <c r="X119" s="688" t="s">
        <v>3135</v>
      </c>
      <c r="Y119" s="696" t="s">
        <v>3143</v>
      </c>
      <c r="Z119" s="688" t="s">
        <v>3130</v>
      </c>
    </row>
    <row r="120" spans="1:26" ht="15.6" hidden="1">
      <c r="A120" s="3"/>
      <c r="B120" s="13"/>
      <c r="C120" s="13"/>
      <c r="D120" s="2"/>
      <c r="E120" s="4" t="s">
        <v>17</v>
      </c>
      <c r="F120" s="4" t="s">
        <v>15</v>
      </c>
      <c r="G120" s="300" t="s">
        <v>22</v>
      </c>
      <c r="H120" s="1" t="s">
        <v>28</v>
      </c>
      <c r="I120" s="1" t="s">
        <v>24</v>
      </c>
      <c r="J120" s="4">
        <v>4</v>
      </c>
      <c r="K120" s="4" t="s">
        <v>58</v>
      </c>
      <c r="L120" s="4"/>
      <c r="M120" s="4"/>
      <c r="N120" s="4"/>
      <c r="O120" s="4"/>
      <c r="P120" s="276" t="s">
        <v>444</v>
      </c>
      <c r="Q120" s="4" t="s">
        <v>289</v>
      </c>
      <c r="R120" s="19"/>
      <c r="S120" s="4"/>
      <c r="T120" s="5"/>
      <c r="U120" s="5"/>
      <c r="V120" s="14"/>
      <c r="W120" s="15"/>
      <c r="X120" s="688" t="s">
        <v>3135</v>
      </c>
      <c r="Y120" s="696" t="s">
        <v>3143</v>
      </c>
      <c r="Z120" s="688" t="s">
        <v>3130</v>
      </c>
    </row>
    <row r="121" spans="1:26" ht="15.6" hidden="1">
      <c r="A121" s="3"/>
      <c r="B121" s="13"/>
      <c r="C121" s="13" t="s">
        <v>401</v>
      </c>
      <c r="D121" s="2"/>
      <c r="E121" s="4" t="s">
        <v>18</v>
      </c>
      <c r="F121" s="4" t="s">
        <v>14</v>
      </c>
      <c r="G121" s="1" t="s">
        <v>23</v>
      </c>
      <c r="H121" s="1" t="s">
        <v>28</v>
      </c>
      <c r="I121" s="1" t="s">
        <v>26</v>
      </c>
      <c r="J121" s="4">
        <v>3</v>
      </c>
      <c r="K121" s="4" t="s">
        <v>58</v>
      </c>
      <c r="L121" s="4"/>
      <c r="M121" s="4"/>
      <c r="N121" s="4"/>
      <c r="O121" s="4"/>
      <c r="P121" s="276" t="s">
        <v>444</v>
      </c>
      <c r="Q121" s="4" t="s">
        <v>289</v>
      </c>
      <c r="R121" s="19"/>
      <c r="S121" s="4"/>
      <c r="T121" s="5"/>
      <c r="U121" s="5"/>
      <c r="V121" s="14"/>
      <c r="W121" s="15"/>
      <c r="X121" s="688" t="s">
        <v>3135</v>
      </c>
      <c r="Y121" s="696" t="s">
        <v>3143</v>
      </c>
      <c r="Z121" s="688" t="s">
        <v>3130</v>
      </c>
    </row>
    <row r="122" spans="1:26" ht="15.6" hidden="1">
      <c r="A122" s="3"/>
      <c r="B122" s="13"/>
      <c r="C122" s="13"/>
      <c r="D122" s="2"/>
      <c r="E122" s="4" t="s">
        <v>18</v>
      </c>
      <c r="F122" s="4" t="s">
        <v>15</v>
      </c>
      <c r="G122" s="1" t="s">
        <v>23</v>
      </c>
      <c r="H122" s="1" t="s">
        <v>28</v>
      </c>
      <c r="I122" s="1" t="s">
        <v>25</v>
      </c>
      <c r="J122" s="4">
        <v>3</v>
      </c>
      <c r="K122" s="4"/>
      <c r="L122" s="4"/>
      <c r="M122" s="4"/>
      <c r="N122" s="4"/>
      <c r="O122" s="4"/>
      <c r="P122" s="276" t="s">
        <v>444</v>
      </c>
      <c r="Q122" s="4" t="s">
        <v>289</v>
      </c>
      <c r="R122" s="19"/>
      <c r="S122" s="4"/>
      <c r="T122" s="5"/>
      <c r="U122" s="5"/>
      <c r="V122" s="14"/>
      <c r="W122" s="15"/>
      <c r="X122" s="688" t="s">
        <v>3135</v>
      </c>
      <c r="Y122" s="696" t="s">
        <v>3143</v>
      </c>
      <c r="Z122" s="688" t="s">
        <v>3130</v>
      </c>
    </row>
    <row r="123" spans="1:26" ht="15.6" hidden="1">
      <c r="A123" s="3"/>
      <c r="B123" s="13"/>
      <c r="C123" s="13" t="s">
        <v>402</v>
      </c>
      <c r="D123" s="2"/>
      <c r="E123" s="4" t="s">
        <v>18</v>
      </c>
      <c r="F123" s="4" t="s">
        <v>14</v>
      </c>
      <c r="G123" s="1" t="s">
        <v>22</v>
      </c>
      <c r="H123" s="1" t="s">
        <v>28</v>
      </c>
      <c r="I123" s="1" t="s">
        <v>24</v>
      </c>
      <c r="J123" s="4">
        <v>4</v>
      </c>
      <c r="K123" s="4"/>
      <c r="L123" s="4"/>
      <c r="M123" s="4"/>
      <c r="N123" s="4"/>
      <c r="O123" s="4"/>
      <c r="P123" s="276" t="s">
        <v>444</v>
      </c>
      <c r="Q123" s="4" t="s">
        <v>289</v>
      </c>
      <c r="R123" s="385"/>
      <c r="S123" s="4"/>
      <c r="T123" s="5"/>
      <c r="U123" s="5"/>
      <c r="V123" s="14"/>
      <c r="W123" s="15"/>
      <c r="X123" s="688" t="s">
        <v>3135</v>
      </c>
      <c r="Y123" s="696" t="s">
        <v>3143</v>
      </c>
      <c r="Z123" s="688" t="s">
        <v>3130</v>
      </c>
    </row>
    <row r="124" spans="1:26" ht="15.6" hidden="1">
      <c r="A124" s="3"/>
      <c r="B124" s="13"/>
      <c r="C124" s="13"/>
      <c r="D124" s="2"/>
      <c r="E124" s="4" t="s">
        <v>18</v>
      </c>
      <c r="F124" s="4" t="s">
        <v>14</v>
      </c>
      <c r="G124" s="1" t="s">
        <v>22</v>
      </c>
      <c r="H124" s="1" t="s">
        <v>28</v>
      </c>
      <c r="I124" s="1" t="s">
        <v>26</v>
      </c>
      <c r="J124" s="4">
        <v>4</v>
      </c>
      <c r="K124" s="4"/>
      <c r="L124" s="4"/>
      <c r="M124" s="4"/>
      <c r="N124" s="4"/>
      <c r="O124" s="4"/>
      <c r="P124" s="276" t="s">
        <v>444</v>
      </c>
      <c r="Q124" s="4" t="s">
        <v>289</v>
      </c>
      <c r="R124" s="19"/>
      <c r="S124" s="4"/>
      <c r="T124" s="5"/>
      <c r="U124" s="5"/>
      <c r="V124" s="14"/>
      <c r="W124" s="15"/>
      <c r="X124" s="688" t="s">
        <v>3135</v>
      </c>
      <c r="Y124" s="696" t="s">
        <v>3143</v>
      </c>
      <c r="Z124" s="688" t="s">
        <v>3130</v>
      </c>
    </row>
    <row r="125" spans="1:26" ht="15.6" hidden="1">
      <c r="A125" s="3"/>
      <c r="B125" s="13"/>
      <c r="C125" s="13"/>
      <c r="D125" s="2"/>
      <c r="E125" s="4" t="s">
        <v>18</v>
      </c>
      <c r="F125" s="4" t="s">
        <v>15</v>
      </c>
      <c r="G125" s="1" t="s">
        <v>22</v>
      </c>
      <c r="H125" s="1" t="s">
        <v>28</v>
      </c>
      <c r="I125" s="1" t="s">
        <v>26</v>
      </c>
      <c r="J125" s="4"/>
      <c r="K125" s="4"/>
      <c r="L125" s="4"/>
      <c r="M125" s="4"/>
      <c r="N125" s="4"/>
      <c r="O125" s="4" t="s">
        <v>28</v>
      </c>
      <c r="P125" s="276" t="s">
        <v>444</v>
      </c>
      <c r="Q125" s="4" t="s">
        <v>289</v>
      </c>
      <c r="R125" s="19"/>
      <c r="S125" s="4"/>
      <c r="T125" s="5"/>
      <c r="U125" s="5"/>
      <c r="V125" s="14"/>
      <c r="W125" s="15"/>
      <c r="X125" s="688" t="s">
        <v>3135</v>
      </c>
      <c r="Y125" s="696" t="s">
        <v>3143</v>
      </c>
      <c r="Z125" s="688" t="s">
        <v>3130</v>
      </c>
    </row>
    <row r="126" spans="1:26" ht="15.6" hidden="1">
      <c r="A126" s="3"/>
      <c r="B126" s="13"/>
      <c r="C126" s="13"/>
      <c r="D126" s="2"/>
      <c r="E126" s="4" t="s">
        <v>18</v>
      </c>
      <c r="F126" s="4" t="s">
        <v>15</v>
      </c>
      <c r="G126" s="1" t="s">
        <v>22</v>
      </c>
      <c r="H126" s="1" t="s">
        <v>28</v>
      </c>
      <c r="I126" s="1" t="s">
        <v>24</v>
      </c>
      <c r="J126" s="4">
        <v>4</v>
      </c>
      <c r="K126" s="4"/>
      <c r="L126" s="4"/>
      <c r="M126" s="4"/>
      <c r="N126" s="4"/>
      <c r="O126" s="4"/>
      <c r="P126" s="276" t="s">
        <v>444</v>
      </c>
      <c r="Q126" s="4" t="s">
        <v>289</v>
      </c>
      <c r="R126" s="19"/>
      <c r="S126" s="4"/>
      <c r="T126" s="5"/>
      <c r="U126" s="5"/>
      <c r="V126" s="14"/>
      <c r="W126" s="15"/>
      <c r="X126" s="688" t="s">
        <v>3135</v>
      </c>
      <c r="Y126" s="696" t="s">
        <v>3143</v>
      </c>
      <c r="Z126" s="688" t="s">
        <v>3130</v>
      </c>
    </row>
    <row r="127" spans="1:26" ht="15.6" hidden="1">
      <c r="A127" s="3"/>
      <c r="B127" s="13"/>
      <c r="C127" s="13" t="s">
        <v>403</v>
      </c>
      <c r="D127" s="2"/>
      <c r="E127" s="4" t="s">
        <v>17</v>
      </c>
      <c r="F127" s="4" t="s">
        <v>14</v>
      </c>
      <c r="G127" s="1" t="s">
        <v>22</v>
      </c>
      <c r="H127" s="1" t="s">
        <v>28</v>
      </c>
      <c r="I127" s="1" t="s">
        <v>24</v>
      </c>
      <c r="J127" s="4">
        <v>4</v>
      </c>
      <c r="K127" s="4"/>
      <c r="L127" s="4"/>
      <c r="M127" s="4"/>
      <c r="N127" s="4"/>
      <c r="O127" s="4"/>
      <c r="P127" s="276" t="s">
        <v>444</v>
      </c>
      <c r="Q127" s="4" t="s">
        <v>289</v>
      </c>
      <c r="R127" s="19"/>
      <c r="S127" s="4"/>
      <c r="T127" s="5"/>
      <c r="U127" s="5"/>
      <c r="V127" s="14"/>
      <c r="W127" s="15"/>
      <c r="X127" s="688" t="s">
        <v>3135</v>
      </c>
      <c r="Y127" s="696" t="s">
        <v>3143</v>
      </c>
      <c r="Z127" s="688" t="s">
        <v>3130</v>
      </c>
    </row>
    <row r="128" spans="1:26" ht="15.6" hidden="1">
      <c r="A128" s="3"/>
      <c r="B128" s="13"/>
      <c r="C128" s="13"/>
      <c r="D128" s="2"/>
      <c r="E128" s="4" t="s">
        <v>17</v>
      </c>
      <c r="F128" s="4" t="s">
        <v>15</v>
      </c>
      <c r="G128" s="1" t="s">
        <v>22</v>
      </c>
      <c r="H128" s="1" t="s">
        <v>28</v>
      </c>
      <c r="I128" s="1" t="s">
        <v>24</v>
      </c>
      <c r="J128" s="4">
        <v>4</v>
      </c>
      <c r="K128" s="4"/>
      <c r="L128" s="4"/>
      <c r="M128" s="4"/>
      <c r="N128" s="4"/>
      <c r="O128" s="4"/>
      <c r="P128" s="276" t="s">
        <v>444</v>
      </c>
      <c r="Q128" s="4" t="s">
        <v>289</v>
      </c>
      <c r="R128" s="19"/>
      <c r="S128" s="4"/>
      <c r="T128" s="5"/>
      <c r="U128" s="5"/>
      <c r="V128" s="14"/>
      <c r="W128" s="15"/>
      <c r="X128" s="688" t="s">
        <v>3135</v>
      </c>
      <c r="Y128" s="696" t="s">
        <v>3143</v>
      </c>
      <c r="Z128" s="688" t="s">
        <v>3130</v>
      </c>
    </row>
    <row r="129" spans="1:26" ht="15.6" hidden="1">
      <c r="A129" s="3"/>
      <c r="B129" s="13"/>
      <c r="C129" s="13" t="s">
        <v>404</v>
      </c>
      <c r="D129" s="2"/>
      <c r="E129" s="4" t="s">
        <v>17</v>
      </c>
      <c r="F129" s="4" t="s">
        <v>16</v>
      </c>
      <c r="G129" s="1" t="s">
        <v>19</v>
      </c>
      <c r="H129" s="1" t="s">
        <v>28</v>
      </c>
      <c r="I129" s="1" t="s">
        <v>24</v>
      </c>
      <c r="J129" s="4">
        <v>1</v>
      </c>
      <c r="K129" s="4"/>
      <c r="L129" s="4"/>
      <c r="M129" s="4"/>
      <c r="N129" s="4" t="s">
        <v>499</v>
      </c>
      <c r="O129" s="4"/>
      <c r="P129" s="276" t="s">
        <v>444</v>
      </c>
      <c r="Q129" s="4" t="s">
        <v>289</v>
      </c>
      <c r="R129" s="19"/>
      <c r="S129" s="4"/>
      <c r="T129" s="5"/>
      <c r="U129" s="5"/>
      <c r="V129" s="14"/>
      <c r="W129" s="15"/>
      <c r="X129" s="688" t="s">
        <v>3135</v>
      </c>
      <c r="Y129" s="696" t="s">
        <v>3143</v>
      </c>
      <c r="Z129" s="688" t="s">
        <v>3130</v>
      </c>
    </row>
    <row r="130" spans="1:26" ht="15.6" hidden="1">
      <c r="A130" s="3"/>
      <c r="B130" s="13"/>
      <c r="C130" s="13" t="s">
        <v>635</v>
      </c>
      <c r="D130" s="2"/>
      <c r="E130" s="4" t="s">
        <v>17</v>
      </c>
      <c r="F130" s="4" t="s">
        <v>14</v>
      </c>
      <c r="G130" s="1" t="s">
        <v>19</v>
      </c>
      <c r="H130" s="1" t="s">
        <v>28</v>
      </c>
      <c r="I130" s="1" t="s">
        <v>445</v>
      </c>
      <c r="J130" s="4"/>
      <c r="K130" s="4"/>
      <c r="L130" s="4"/>
      <c r="M130" s="4"/>
      <c r="N130" s="4"/>
      <c r="O130" s="4" t="s">
        <v>28</v>
      </c>
      <c r="P130" s="276" t="s">
        <v>444</v>
      </c>
      <c r="Q130" s="4" t="s">
        <v>289</v>
      </c>
      <c r="R130" s="19"/>
      <c r="S130" s="4"/>
      <c r="T130" s="5"/>
      <c r="U130" s="5"/>
      <c r="V130" s="14"/>
      <c r="W130" s="15"/>
      <c r="X130" s="688" t="s">
        <v>3135</v>
      </c>
      <c r="Y130" s="696" t="s">
        <v>3143</v>
      </c>
      <c r="Z130" s="688" t="s">
        <v>3130</v>
      </c>
    </row>
    <row r="131" spans="1:26" ht="15.6" hidden="1">
      <c r="A131" s="3"/>
      <c r="B131" s="13"/>
      <c r="C131" s="13"/>
      <c r="D131" s="2"/>
      <c r="E131" s="4" t="s">
        <v>17</v>
      </c>
      <c r="F131" s="4" t="s">
        <v>15</v>
      </c>
      <c r="G131" s="1" t="s">
        <v>19</v>
      </c>
      <c r="H131" s="1" t="s">
        <v>28</v>
      </c>
      <c r="I131" s="1" t="s">
        <v>24</v>
      </c>
      <c r="J131" s="4"/>
      <c r="K131" s="4"/>
      <c r="L131" s="4"/>
      <c r="M131" s="4"/>
      <c r="N131" s="4"/>
      <c r="O131" s="4" t="s">
        <v>28</v>
      </c>
      <c r="P131" s="276" t="s">
        <v>444</v>
      </c>
      <c r="Q131" s="4" t="s">
        <v>289</v>
      </c>
      <c r="R131" s="19"/>
      <c r="S131" s="4"/>
      <c r="T131" s="5"/>
      <c r="U131" s="5"/>
      <c r="V131" s="14"/>
      <c r="W131" s="15"/>
      <c r="X131" s="688" t="s">
        <v>3135</v>
      </c>
      <c r="Y131" s="696" t="s">
        <v>3143</v>
      </c>
      <c r="Z131" s="688" t="s">
        <v>3130</v>
      </c>
    </row>
    <row r="132" spans="1:26" ht="15.6" hidden="1">
      <c r="A132" s="3"/>
      <c r="B132" s="13"/>
      <c r="C132" s="13" t="s">
        <v>636</v>
      </c>
      <c r="D132" s="2"/>
      <c r="E132" s="4" t="s">
        <v>18</v>
      </c>
      <c r="F132" s="4" t="s">
        <v>14</v>
      </c>
      <c r="G132" s="1" t="s">
        <v>19</v>
      </c>
      <c r="H132" s="1" t="s">
        <v>28</v>
      </c>
      <c r="I132" s="1" t="s">
        <v>24</v>
      </c>
      <c r="J132" s="4">
        <v>4</v>
      </c>
      <c r="K132" s="4"/>
      <c r="L132" s="4"/>
      <c r="M132" s="4"/>
      <c r="N132" s="4"/>
      <c r="O132" s="4"/>
      <c r="P132" s="276" t="s">
        <v>444</v>
      </c>
      <c r="Q132" s="4" t="s">
        <v>289</v>
      </c>
      <c r="R132" s="19"/>
      <c r="S132" s="4"/>
      <c r="T132" s="5"/>
      <c r="U132" s="5"/>
      <c r="V132" s="14"/>
      <c r="W132" s="15"/>
      <c r="X132" s="688" t="s">
        <v>3135</v>
      </c>
      <c r="Y132" s="696" t="s">
        <v>3143</v>
      </c>
      <c r="Z132" s="688" t="s">
        <v>3130</v>
      </c>
    </row>
    <row r="133" spans="1:26" ht="15.6" hidden="1">
      <c r="A133" s="3"/>
      <c r="B133" s="13"/>
      <c r="C133" s="13"/>
      <c r="D133" s="2"/>
      <c r="E133" s="4" t="s">
        <v>18</v>
      </c>
      <c r="F133" s="4" t="s">
        <v>15</v>
      </c>
      <c r="G133" s="1" t="s">
        <v>19</v>
      </c>
      <c r="H133" s="1" t="s">
        <v>28</v>
      </c>
      <c r="I133" s="1" t="s">
        <v>447</v>
      </c>
      <c r="J133" s="4">
        <v>3</v>
      </c>
      <c r="K133" s="4"/>
      <c r="L133" s="4"/>
      <c r="M133" s="4"/>
      <c r="N133" s="4"/>
      <c r="O133" s="4"/>
      <c r="P133" s="276" t="s">
        <v>444</v>
      </c>
      <c r="Q133" s="4" t="s">
        <v>289</v>
      </c>
      <c r="R133" s="19"/>
      <c r="S133" s="4"/>
      <c r="T133" s="5"/>
      <c r="U133" s="5"/>
      <c r="V133" s="14"/>
      <c r="W133" s="15"/>
      <c r="X133" s="688" t="s">
        <v>3135</v>
      </c>
      <c r="Y133" s="696" t="s">
        <v>3143</v>
      </c>
      <c r="Z133" s="688" t="s">
        <v>3130</v>
      </c>
    </row>
    <row r="134" spans="1:26" ht="15.6" hidden="1">
      <c r="A134" s="3"/>
      <c r="B134" s="13"/>
      <c r="C134" s="13" t="s">
        <v>405</v>
      </c>
      <c r="D134" s="2"/>
      <c r="E134" s="4" t="s">
        <v>18</v>
      </c>
      <c r="F134" s="4" t="s">
        <v>14</v>
      </c>
      <c r="G134" s="1" t="s">
        <v>19</v>
      </c>
      <c r="H134" s="1" t="s">
        <v>28</v>
      </c>
      <c r="I134" s="1" t="s">
        <v>24</v>
      </c>
      <c r="J134" s="4">
        <v>4</v>
      </c>
      <c r="K134" s="4"/>
      <c r="L134" s="4"/>
      <c r="M134" s="4"/>
      <c r="N134" s="4"/>
      <c r="O134" s="4"/>
      <c r="P134" s="276" t="s">
        <v>444</v>
      </c>
      <c r="Q134" s="4" t="s">
        <v>289</v>
      </c>
      <c r="R134" s="19"/>
      <c r="S134" s="4"/>
      <c r="T134" s="5"/>
      <c r="U134" s="5"/>
      <c r="V134" s="14"/>
      <c r="W134" s="15"/>
      <c r="X134" s="688" t="s">
        <v>3135</v>
      </c>
      <c r="Y134" s="696" t="s">
        <v>3143</v>
      </c>
      <c r="Z134" s="688" t="s">
        <v>3130</v>
      </c>
    </row>
    <row r="135" spans="1:26" ht="15.6" hidden="1">
      <c r="A135" s="3"/>
      <c r="B135" s="13"/>
      <c r="C135" s="13"/>
      <c r="D135" s="2"/>
      <c r="E135" s="4" t="s">
        <v>18</v>
      </c>
      <c r="F135" s="4" t="s">
        <v>15</v>
      </c>
      <c r="G135" s="1" t="s">
        <v>19</v>
      </c>
      <c r="H135" s="1" t="s">
        <v>28</v>
      </c>
      <c r="I135" s="1" t="s">
        <v>24</v>
      </c>
      <c r="J135" s="4">
        <v>4</v>
      </c>
      <c r="K135" s="4"/>
      <c r="L135" s="4"/>
      <c r="M135" s="4"/>
      <c r="N135" s="4"/>
      <c r="O135" s="4"/>
      <c r="P135" s="276" t="s">
        <v>444</v>
      </c>
      <c r="Q135" s="4" t="s">
        <v>289</v>
      </c>
      <c r="R135" s="19"/>
      <c r="S135" s="4"/>
      <c r="T135" s="5"/>
      <c r="U135" s="5"/>
      <c r="V135" s="14"/>
      <c r="W135" s="15"/>
      <c r="X135" s="688" t="s">
        <v>3135</v>
      </c>
      <c r="Y135" s="696" t="s">
        <v>3143</v>
      </c>
      <c r="Z135" s="688" t="s">
        <v>3130</v>
      </c>
    </row>
    <row r="136" spans="1:26" ht="15.6" hidden="1">
      <c r="A136" s="3"/>
      <c r="B136" s="13"/>
      <c r="C136" s="13" t="s">
        <v>406</v>
      </c>
      <c r="D136" s="2"/>
      <c r="E136" s="4" t="s">
        <v>17</v>
      </c>
      <c r="F136" s="4" t="s">
        <v>14</v>
      </c>
      <c r="G136" s="1" t="s">
        <v>19</v>
      </c>
      <c r="H136" s="1" t="s">
        <v>28</v>
      </c>
      <c r="I136" s="1" t="s">
        <v>24</v>
      </c>
      <c r="J136" s="4">
        <v>4</v>
      </c>
      <c r="K136" s="4"/>
      <c r="L136" s="4"/>
      <c r="M136" s="4"/>
      <c r="N136" s="4"/>
      <c r="O136" s="4"/>
      <c r="P136" s="276" t="s">
        <v>444</v>
      </c>
      <c r="Q136" s="4" t="s">
        <v>289</v>
      </c>
      <c r="R136" s="19"/>
      <c r="S136" s="4"/>
      <c r="T136" s="5"/>
      <c r="U136" s="5"/>
      <c r="V136" s="14"/>
      <c r="W136" s="15"/>
      <c r="X136" s="688" t="s">
        <v>3135</v>
      </c>
      <c r="Y136" s="696" t="s">
        <v>3143</v>
      </c>
      <c r="Z136" s="688" t="s">
        <v>3130</v>
      </c>
    </row>
    <row r="137" spans="1:26" ht="15.6" hidden="1">
      <c r="A137" s="3"/>
      <c r="B137" s="13"/>
      <c r="C137" s="13"/>
      <c r="D137" s="2"/>
      <c r="E137" s="4" t="s">
        <v>17</v>
      </c>
      <c r="F137" s="4" t="s">
        <v>15</v>
      </c>
      <c r="G137" s="1" t="s">
        <v>19</v>
      </c>
      <c r="H137" s="1" t="s">
        <v>28</v>
      </c>
      <c r="I137" s="1" t="s">
        <v>24</v>
      </c>
      <c r="J137" s="4">
        <v>4</v>
      </c>
      <c r="K137" s="4"/>
      <c r="L137" s="4"/>
      <c r="M137" s="4"/>
      <c r="N137" s="4"/>
      <c r="O137" s="4"/>
      <c r="P137" s="276" t="s">
        <v>444</v>
      </c>
      <c r="Q137" s="4" t="s">
        <v>289</v>
      </c>
      <c r="R137" s="19"/>
      <c r="S137" s="4"/>
      <c r="T137" s="5"/>
      <c r="U137" s="5"/>
      <c r="V137" s="14"/>
      <c r="W137" s="15"/>
      <c r="X137" s="688" t="s">
        <v>3135</v>
      </c>
      <c r="Y137" s="696" t="s">
        <v>3143</v>
      </c>
      <c r="Z137" s="688" t="s">
        <v>3130</v>
      </c>
    </row>
    <row r="138" spans="1:26" ht="15.6" hidden="1">
      <c r="A138" s="3"/>
      <c r="B138" s="13"/>
      <c r="C138" s="13" t="s">
        <v>467</v>
      </c>
      <c r="D138" s="2"/>
      <c r="E138" s="4" t="s">
        <v>18</v>
      </c>
      <c r="F138" s="4" t="s">
        <v>14</v>
      </c>
      <c r="G138" s="1" t="s">
        <v>22</v>
      </c>
      <c r="H138" s="1" t="s">
        <v>28</v>
      </c>
      <c r="I138" s="1" t="s">
        <v>24</v>
      </c>
      <c r="J138" s="4">
        <v>3</v>
      </c>
      <c r="K138" s="4"/>
      <c r="L138" s="4"/>
      <c r="M138" s="4"/>
      <c r="N138" s="4"/>
      <c r="O138" s="4"/>
      <c r="P138" s="4" t="s">
        <v>291</v>
      </c>
      <c r="Q138" s="4" t="s">
        <v>288</v>
      </c>
      <c r="R138" s="19"/>
      <c r="S138" s="4"/>
      <c r="T138" s="5"/>
      <c r="U138" s="5"/>
      <c r="V138" s="14"/>
      <c r="W138" s="15"/>
      <c r="X138" s="688" t="s">
        <v>3135</v>
      </c>
      <c r="Y138" s="696" t="s">
        <v>3143</v>
      </c>
      <c r="Z138" s="688" t="s">
        <v>3130</v>
      </c>
    </row>
    <row r="139" spans="1:26" ht="15.6" hidden="1">
      <c r="A139" s="3"/>
      <c r="B139" s="13"/>
      <c r="C139" s="13"/>
      <c r="D139" s="2" t="s">
        <v>1231</v>
      </c>
      <c r="E139" s="4" t="s">
        <v>18</v>
      </c>
      <c r="F139" s="4" t="s">
        <v>15</v>
      </c>
      <c r="G139" s="1" t="s">
        <v>22</v>
      </c>
      <c r="H139" s="1" t="s">
        <v>28</v>
      </c>
      <c r="I139" s="1" t="s">
        <v>24</v>
      </c>
      <c r="J139" s="4">
        <v>3</v>
      </c>
      <c r="K139" s="4"/>
      <c r="L139" s="4"/>
      <c r="M139" s="4"/>
      <c r="N139" s="4"/>
      <c r="O139" s="4"/>
      <c r="P139" s="4" t="s">
        <v>291</v>
      </c>
      <c r="Q139" s="4" t="s">
        <v>288</v>
      </c>
      <c r="R139" s="19"/>
      <c r="S139" s="4"/>
      <c r="T139" s="5"/>
      <c r="U139" s="5"/>
      <c r="V139" s="14"/>
      <c r="W139" s="15"/>
      <c r="X139" s="688" t="s">
        <v>3135</v>
      </c>
      <c r="Y139" s="696" t="s">
        <v>3143</v>
      </c>
      <c r="Z139" s="688" t="s">
        <v>3130</v>
      </c>
    </row>
    <row r="140" spans="1:26" ht="15.6" hidden="1">
      <c r="A140" s="3"/>
      <c r="B140" s="13"/>
      <c r="C140" s="13"/>
      <c r="D140" s="2"/>
      <c r="E140" s="4" t="s">
        <v>18</v>
      </c>
      <c r="F140" s="4" t="s">
        <v>14</v>
      </c>
      <c r="G140" s="1" t="s">
        <v>22</v>
      </c>
      <c r="H140" s="1" t="s">
        <v>28</v>
      </c>
      <c r="I140" s="1" t="s">
        <v>24</v>
      </c>
      <c r="J140" s="4">
        <v>4</v>
      </c>
      <c r="K140" s="4"/>
      <c r="L140" s="4"/>
      <c r="M140" s="4"/>
      <c r="N140" s="4"/>
      <c r="O140" s="4"/>
      <c r="P140" s="4" t="s">
        <v>291</v>
      </c>
      <c r="Q140" s="4" t="s">
        <v>288</v>
      </c>
      <c r="R140" s="19"/>
      <c r="S140" s="4"/>
      <c r="T140" s="5"/>
      <c r="U140" s="5"/>
      <c r="V140" s="14"/>
      <c r="W140" s="15"/>
      <c r="X140" s="688" t="s">
        <v>3135</v>
      </c>
      <c r="Y140" s="696" t="s">
        <v>3143</v>
      </c>
      <c r="Z140" s="688" t="s">
        <v>3130</v>
      </c>
    </row>
    <row r="141" spans="1:26" ht="15.6" hidden="1">
      <c r="A141" s="3"/>
      <c r="B141" s="13"/>
      <c r="C141" s="13"/>
      <c r="D141" s="2"/>
      <c r="E141" s="4" t="s">
        <v>18</v>
      </c>
      <c r="F141" s="4" t="s">
        <v>15</v>
      </c>
      <c r="G141" s="1" t="s">
        <v>22</v>
      </c>
      <c r="H141" s="1" t="s">
        <v>28</v>
      </c>
      <c r="I141" s="1" t="s">
        <v>24</v>
      </c>
      <c r="J141" s="4">
        <v>2</v>
      </c>
      <c r="K141" s="4"/>
      <c r="L141" s="4"/>
      <c r="M141" s="4"/>
      <c r="N141" s="4"/>
      <c r="O141" s="4"/>
      <c r="P141" s="4" t="s">
        <v>291</v>
      </c>
      <c r="Q141" s="4" t="s">
        <v>288</v>
      </c>
      <c r="R141" s="19"/>
      <c r="S141" s="4"/>
      <c r="T141" s="5"/>
      <c r="U141" s="5"/>
      <c r="V141" s="14"/>
      <c r="W141" s="15"/>
      <c r="X141" s="688" t="s">
        <v>3135</v>
      </c>
      <c r="Y141" s="696" t="s">
        <v>3143</v>
      </c>
      <c r="Z141" s="688" t="s">
        <v>3130</v>
      </c>
    </row>
    <row r="142" spans="1:26" ht="27.6" hidden="1">
      <c r="A142" s="3"/>
      <c r="B142" s="13"/>
      <c r="C142" s="13" t="s">
        <v>407</v>
      </c>
      <c r="D142" s="2"/>
      <c r="E142" s="4" t="s">
        <v>17</v>
      </c>
      <c r="F142" s="4" t="s">
        <v>14</v>
      </c>
      <c r="G142" s="1" t="s">
        <v>19</v>
      </c>
      <c r="H142" s="1" t="s">
        <v>28</v>
      </c>
      <c r="I142" s="1" t="s">
        <v>841</v>
      </c>
      <c r="J142" s="4">
        <v>4</v>
      </c>
      <c r="K142" s="4"/>
      <c r="L142" s="4"/>
      <c r="M142" s="4"/>
      <c r="N142" s="4"/>
      <c r="O142" s="4"/>
      <c r="P142" s="4" t="s">
        <v>291</v>
      </c>
      <c r="Q142" s="4" t="s">
        <v>288</v>
      </c>
      <c r="R142" s="19"/>
      <c r="S142" s="4"/>
      <c r="T142" s="5"/>
      <c r="U142" s="5"/>
      <c r="V142" s="14"/>
      <c r="W142" s="15"/>
      <c r="X142" s="688" t="s">
        <v>3135</v>
      </c>
      <c r="Y142" s="696" t="s">
        <v>3143</v>
      </c>
      <c r="Z142" s="688" t="s">
        <v>3130</v>
      </c>
    </row>
    <row r="143" spans="1:26" ht="15.6" hidden="1">
      <c r="A143" s="3"/>
      <c r="B143" s="13"/>
      <c r="C143" s="13"/>
      <c r="D143" s="2"/>
      <c r="E143" s="4" t="s">
        <v>17</v>
      </c>
      <c r="F143" s="4" t="s">
        <v>15</v>
      </c>
      <c r="G143" s="1" t="s">
        <v>19</v>
      </c>
      <c r="H143" s="1" t="s">
        <v>28</v>
      </c>
      <c r="I143" s="1" t="s">
        <v>24</v>
      </c>
      <c r="J143" s="4">
        <v>4</v>
      </c>
      <c r="K143" s="4"/>
      <c r="L143" s="4"/>
      <c r="M143" s="4"/>
      <c r="N143" s="4"/>
      <c r="O143" s="4"/>
      <c r="P143" s="4" t="s">
        <v>291</v>
      </c>
      <c r="Q143" s="4" t="s">
        <v>288</v>
      </c>
      <c r="R143" s="19"/>
      <c r="S143" s="4"/>
      <c r="T143" s="5"/>
      <c r="U143" s="5"/>
      <c r="V143" s="14"/>
      <c r="W143" s="15"/>
      <c r="X143" s="688" t="s">
        <v>3135</v>
      </c>
      <c r="Y143" s="696" t="s">
        <v>3143</v>
      </c>
      <c r="Z143" s="688" t="s">
        <v>3130</v>
      </c>
    </row>
    <row r="144" spans="1:26" ht="15.6" hidden="1">
      <c r="A144" s="3"/>
      <c r="B144" s="13"/>
      <c r="C144" s="13" t="s">
        <v>408</v>
      </c>
      <c r="D144" s="2"/>
      <c r="E144" s="4" t="s">
        <v>17</v>
      </c>
      <c r="F144" s="4" t="s">
        <v>14</v>
      </c>
      <c r="G144" s="1" t="s">
        <v>19</v>
      </c>
      <c r="H144" s="1" t="s">
        <v>28</v>
      </c>
      <c r="I144" s="1" t="s">
        <v>24</v>
      </c>
      <c r="J144" s="4">
        <v>4</v>
      </c>
      <c r="K144" s="4"/>
      <c r="L144" s="4"/>
      <c r="M144" s="4"/>
      <c r="N144" s="4"/>
      <c r="O144" s="4"/>
      <c r="P144" s="4" t="s">
        <v>291</v>
      </c>
      <c r="Q144" s="4" t="s">
        <v>288</v>
      </c>
      <c r="R144" s="19"/>
      <c r="S144" s="4"/>
      <c r="T144" s="5"/>
      <c r="U144" s="5"/>
      <c r="V144" s="14"/>
      <c r="W144" s="15"/>
      <c r="X144" s="688" t="s">
        <v>3135</v>
      </c>
      <c r="Y144" s="696" t="s">
        <v>3143</v>
      </c>
      <c r="Z144" s="688" t="s">
        <v>3130</v>
      </c>
    </row>
    <row r="145" spans="1:26" ht="15.6" hidden="1">
      <c r="A145" s="3"/>
      <c r="B145" s="13"/>
      <c r="C145" s="13"/>
      <c r="D145" s="2"/>
      <c r="E145" s="4" t="s">
        <v>17</v>
      </c>
      <c r="F145" s="4" t="s">
        <v>15</v>
      </c>
      <c r="G145" s="1" t="s">
        <v>19</v>
      </c>
      <c r="H145" s="1" t="s">
        <v>28</v>
      </c>
      <c r="I145" s="1" t="s">
        <v>445</v>
      </c>
      <c r="J145" s="4">
        <v>4</v>
      </c>
      <c r="K145" s="4"/>
      <c r="L145" s="4"/>
      <c r="M145" s="4"/>
      <c r="N145" s="4"/>
      <c r="O145" s="4"/>
      <c r="P145" s="4" t="s">
        <v>291</v>
      </c>
      <c r="Q145" s="4" t="s">
        <v>288</v>
      </c>
      <c r="R145" s="19"/>
      <c r="S145" s="4"/>
      <c r="T145" s="5"/>
      <c r="U145" s="5"/>
      <c r="V145" s="14"/>
      <c r="W145" s="15"/>
      <c r="X145" s="688" t="s">
        <v>3135</v>
      </c>
      <c r="Y145" s="696" t="s">
        <v>3143</v>
      </c>
      <c r="Z145" s="688" t="s">
        <v>3130</v>
      </c>
    </row>
    <row r="146" spans="1:26" ht="15.6" hidden="1">
      <c r="A146" s="3"/>
      <c r="B146" s="13"/>
      <c r="C146" s="13"/>
      <c r="D146" s="2"/>
      <c r="E146" s="4" t="s">
        <v>17</v>
      </c>
      <c r="F146" s="4" t="s">
        <v>15</v>
      </c>
      <c r="G146" s="1" t="s">
        <v>19</v>
      </c>
      <c r="H146" s="1" t="s">
        <v>28</v>
      </c>
      <c r="I146" s="1" t="s">
        <v>24</v>
      </c>
      <c r="J146" s="4">
        <v>3</v>
      </c>
      <c r="K146" s="4"/>
      <c r="L146" s="4"/>
      <c r="M146" s="4"/>
      <c r="N146" s="4"/>
      <c r="O146" s="4"/>
      <c r="P146" s="4" t="s">
        <v>291</v>
      </c>
      <c r="Q146" s="4" t="s">
        <v>288</v>
      </c>
      <c r="R146" s="19"/>
      <c r="S146" s="4"/>
      <c r="T146" s="5"/>
      <c r="U146" s="5"/>
      <c r="V146" s="14"/>
      <c r="W146" s="15"/>
      <c r="X146" s="688" t="s">
        <v>3135</v>
      </c>
      <c r="Y146" s="696" t="s">
        <v>3143</v>
      </c>
      <c r="Z146" s="688" t="s">
        <v>3130</v>
      </c>
    </row>
    <row r="147" spans="1:26" ht="15.6" hidden="1">
      <c r="A147" s="3"/>
      <c r="B147" s="13"/>
      <c r="C147" s="13" t="s">
        <v>409</v>
      </c>
      <c r="D147" s="2"/>
      <c r="E147" s="4" t="s">
        <v>17</v>
      </c>
      <c r="F147" s="4" t="s">
        <v>14</v>
      </c>
      <c r="G147" s="1" t="s">
        <v>19</v>
      </c>
      <c r="H147" s="1" t="s">
        <v>28</v>
      </c>
      <c r="I147" s="1" t="s">
        <v>25</v>
      </c>
      <c r="J147" s="4">
        <v>4</v>
      </c>
      <c r="K147" s="4"/>
      <c r="L147" s="4"/>
      <c r="M147" s="4"/>
      <c r="N147" s="4"/>
      <c r="O147" s="4"/>
      <c r="P147" s="4" t="s">
        <v>291</v>
      </c>
      <c r="Q147" s="4" t="s">
        <v>288</v>
      </c>
      <c r="R147" s="19"/>
      <c r="S147" s="4"/>
      <c r="T147" s="5"/>
      <c r="U147" s="5"/>
      <c r="V147" s="14"/>
      <c r="W147" s="15"/>
      <c r="X147" s="688" t="s">
        <v>3135</v>
      </c>
      <c r="Y147" s="696" t="s">
        <v>3143</v>
      </c>
      <c r="Z147" s="688" t="s">
        <v>3130</v>
      </c>
    </row>
    <row r="148" spans="1:26" ht="15.6" hidden="1">
      <c r="A148" s="3"/>
      <c r="B148" s="13"/>
      <c r="C148" s="13"/>
      <c r="D148" s="2"/>
      <c r="E148" s="4" t="s">
        <v>17</v>
      </c>
      <c r="F148" s="4" t="s">
        <v>15</v>
      </c>
      <c r="G148" s="1" t="s">
        <v>19</v>
      </c>
      <c r="H148" s="1" t="s">
        <v>28</v>
      </c>
      <c r="I148" s="1" t="s">
        <v>26</v>
      </c>
      <c r="J148" s="4"/>
      <c r="K148" s="4"/>
      <c r="L148" s="4"/>
      <c r="M148" s="4"/>
      <c r="N148" s="4"/>
      <c r="O148" s="4" t="s">
        <v>28</v>
      </c>
      <c r="P148" s="4" t="s">
        <v>291</v>
      </c>
      <c r="Q148" s="4" t="s">
        <v>288</v>
      </c>
      <c r="R148" s="19"/>
      <c r="S148" s="4"/>
      <c r="T148" s="5"/>
      <c r="U148" s="5"/>
      <c r="V148" s="14"/>
      <c r="W148" s="15"/>
      <c r="X148" s="688" t="s">
        <v>3135</v>
      </c>
      <c r="Y148" s="696" t="s">
        <v>3143</v>
      </c>
      <c r="Z148" s="688" t="s">
        <v>3130</v>
      </c>
    </row>
    <row r="149" spans="1:26" ht="15.6" hidden="1">
      <c r="A149" s="3"/>
      <c r="B149" s="13"/>
      <c r="C149" s="13" t="s">
        <v>410</v>
      </c>
      <c r="D149" s="2"/>
      <c r="E149" s="4" t="s">
        <v>17</v>
      </c>
      <c r="F149" s="4" t="s">
        <v>14</v>
      </c>
      <c r="G149" s="1" t="s">
        <v>19</v>
      </c>
      <c r="H149" s="1" t="s">
        <v>28</v>
      </c>
      <c r="I149" s="1" t="s">
        <v>24</v>
      </c>
      <c r="J149" s="4">
        <v>4</v>
      </c>
      <c r="K149" s="4"/>
      <c r="L149" s="4"/>
      <c r="M149" s="4"/>
      <c r="N149" s="4"/>
      <c r="O149" s="4"/>
      <c r="P149" s="4" t="s">
        <v>291</v>
      </c>
      <c r="Q149" s="4" t="s">
        <v>290</v>
      </c>
      <c r="R149" s="19"/>
      <c r="S149" s="4"/>
      <c r="T149" s="5"/>
      <c r="U149" s="5"/>
      <c r="V149" s="14"/>
      <c r="W149" s="15"/>
      <c r="X149" s="688" t="s">
        <v>3135</v>
      </c>
      <c r="Y149" s="696" t="s">
        <v>3143</v>
      </c>
      <c r="Z149" s="688" t="s">
        <v>3130</v>
      </c>
    </row>
    <row r="150" spans="1:26" ht="15.6" hidden="1">
      <c r="A150" s="3"/>
      <c r="B150" s="13"/>
      <c r="C150" s="13"/>
      <c r="D150" s="2"/>
      <c r="E150" s="4" t="s">
        <v>17</v>
      </c>
      <c r="F150" s="4" t="s">
        <v>15</v>
      </c>
      <c r="G150" s="1" t="s">
        <v>19</v>
      </c>
      <c r="H150" s="1" t="s">
        <v>28</v>
      </c>
      <c r="I150" s="1" t="s">
        <v>24</v>
      </c>
      <c r="J150" s="4">
        <v>4</v>
      </c>
      <c r="K150" s="4"/>
      <c r="L150" s="4"/>
      <c r="M150" s="4"/>
      <c r="N150" s="4"/>
      <c r="O150" s="4"/>
      <c r="P150" s="4" t="s">
        <v>291</v>
      </c>
      <c r="Q150" s="4" t="s">
        <v>290</v>
      </c>
      <c r="R150" s="19"/>
      <c r="S150" s="4"/>
      <c r="T150" s="5"/>
      <c r="U150" s="5"/>
      <c r="V150" s="14"/>
      <c r="W150" s="15"/>
      <c r="X150" s="688" t="s">
        <v>3135</v>
      </c>
      <c r="Y150" s="696" t="s">
        <v>3143</v>
      </c>
      <c r="Z150" s="688" t="s">
        <v>3130</v>
      </c>
    </row>
    <row r="151" spans="1:26" ht="15.6" hidden="1">
      <c r="A151" s="3"/>
      <c r="B151" s="13"/>
      <c r="C151" s="13" t="s">
        <v>411</v>
      </c>
      <c r="D151" s="2"/>
      <c r="E151" s="4" t="s">
        <v>17</v>
      </c>
      <c r="F151" s="4" t="s">
        <v>15</v>
      </c>
      <c r="G151" s="1" t="s">
        <v>19</v>
      </c>
      <c r="H151" s="1" t="s">
        <v>28</v>
      </c>
      <c r="I151" s="1" t="s">
        <v>24</v>
      </c>
      <c r="J151" s="4"/>
      <c r="K151" s="4"/>
      <c r="L151" s="4"/>
      <c r="M151" s="4"/>
      <c r="N151" s="4"/>
      <c r="O151" s="4" t="s">
        <v>28</v>
      </c>
      <c r="P151" s="4" t="s">
        <v>291</v>
      </c>
      <c r="Q151" s="4" t="s">
        <v>290</v>
      </c>
      <c r="R151" s="19"/>
      <c r="S151" s="4"/>
      <c r="T151" s="5"/>
      <c r="U151" s="5"/>
      <c r="V151" s="14"/>
      <c r="W151" s="15"/>
      <c r="X151" s="688" t="s">
        <v>3135</v>
      </c>
      <c r="Y151" s="696" t="s">
        <v>3143</v>
      </c>
      <c r="Z151" s="688" t="s">
        <v>3130</v>
      </c>
    </row>
    <row r="152" spans="1:26" ht="15.6" hidden="1">
      <c r="A152" s="3"/>
      <c r="B152" s="13"/>
      <c r="C152" s="13"/>
      <c r="D152" s="2"/>
      <c r="E152" s="4" t="s">
        <v>17</v>
      </c>
      <c r="F152" s="4" t="s">
        <v>14</v>
      </c>
      <c r="G152" s="1" t="s">
        <v>19</v>
      </c>
      <c r="H152" s="1" t="s">
        <v>28</v>
      </c>
      <c r="I152" s="1" t="s">
        <v>24</v>
      </c>
      <c r="J152" s="4"/>
      <c r="K152" s="4"/>
      <c r="L152" s="4"/>
      <c r="M152" s="4"/>
      <c r="N152" s="4"/>
      <c r="O152" s="4" t="s">
        <v>28</v>
      </c>
      <c r="P152" s="4" t="s">
        <v>291</v>
      </c>
      <c r="Q152" s="4" t="s">
        <v>290</v>
      </c>
      <c r="R152" s="19"/>
      <c r="S152" s="4"/>
      <c r="T152" s="5"/>
      <c r="U152" s="5"/>
      <c r="V152" s="14"/>
      <c r="W152" s="15"/>
      <c r="X152" s="688" t="s">
        <v>3135</v>
      </c>
      <c r="Y152" s="696" t="s">
        <v>3143</v>
      </c>
      <c r="Z152" s="688" t="s">
        <v>3130</v>
      </c>
    </row>
    <row r="153" spans="1:26" ht="15.6" hidden="1">
      <c r="A153" s="3"/>
      <c r="B153" s="13"/>
      <c r="C153" s="13" t="s">
        <v>412</v>
      </c>
      <c r="D153" s="2"/>
      <c r="E153" s="4" t="s">
        <v>17</v>
      </c>
      <c r="F153" s="4" t="s">
        <v>15</v>
      </c>
      <c r="G153" s="1" t="s">
        <v>19</v>
      </c>
      <c r="H153" s="1" t="s">
        <v>28</v>
      </c>
      <c r="I153" s="1" t="s">
        <v>24</v>
      </c>
      <c r="J153" s="4">
        <v>4</v>
      </c>
      <c r="K153" s="4"/>
      <c r="L153" s="4"/>
      <c r="M153" s="4"/>
      <c r="N153" s="4"/>
      <c r="O153" s="4"/>
      <c r="P153" s="4" t="s">
        <v>291</v>
      </c>
      <c r="Q153" s="4" t="s">
        <v>290</v>
      </c>
      <c r="R153" s="19"/>
      <c r="S153" s="4"/>
      <c r="T153" s="5"/>
      <c r="U153" s="5"/>
      <c r="V153" s="14"/>
      <c r="W153" s="15"/>
      <c r="X153" s="688" t="s">
        <v>3135</v>
      </c>
      <c r="Y153" s="696" t="s">
        <v>3143</v>
      </c>
      <c r="Z153" s="688" t="s">
        <v>3130</v>
      </c>
    </row>
    <row r="154" spans="1:26" ht="15.6" hidden="1">
      <c r="A154" s="3"/>
      <c r="B154" s="13"/>
      <c r="C154" s="13"/>
      <c r="D154" s="2"/>
      <c r="E154" s="4" t="s">
        <v>17</v>
      </c>
      <c r="F154" s="4" t="s">
        <v>14</v>
      </c>
      <c r="G154" s="1" t="s">
        <v>19</v>
      </c>
      <c r="H154" s="1" t="s">
        <v>28</v>
      </c>
      <c r="I154" s="1" t="s">
        <v>24</v>
      </c>
      <c r="J154" s="4">
        <v>4</v>
      </c>
      <c r="K154" s="4"/>
      <c r="L154" s="4"/>
      <c r="M154" s="4"/>
      <c r="N154" s="4"/>
      <c r="O154" s="4"/>
      <c r="P154" s="4" t="s">
        <v>291</v>
      </c>
      <c r="Q154" s="4" t="s">
        <v>290</v>
      </c>
      <c r="R154" s="19"/>
      <c r="S154" s="4"/>
      <c r="T154" s="5"/>
      <c r="U154" s="5"/>
      <c r="V154" s="14"/>
      <c r="W154" s="15"/>
      <c r="X154" s="688" t="s">
        <v>3135</v>
      </c>
      <c r="Y154" s="696" t="s">
        <v>3143</v>
      </c>
      <c r="Z154" s="688" t="s">
        <v>3130</v>
      </c>
    </row>
    <row r="155" spans="1:26" ht="15.6" hidden="1">
      <c r="A155" s="3"/>
      <c r="B155" s="13"/>
      <c r="C155" s="13" t="s">
        <v>413</v>
      </c>
      <c r="D155" s="2"/>
      <c r="E155" s="4" t="s">
        <v>17</v>
      </c>
      <c r="F155" s="4" t="s">
        <v>14</v>
      </c>
      <c r="G155" s="1" t="s">
        <v>19</v>
      </c>
      <c r="H155" s="1" t="s">
        <v>28</v>
      </c>
      <c r="I155" s="1" t="s">
        <v>24</v>
      </c>
      <c r="J155" s="4">
        <v>3</v>
      </c>
      <c r="K155" s="4"/>
      <c r="L155" s="4"/>
      <c r="M155" s="4"/>
      <c r="N155" s="4"/>
      <c r="O155" s="4"/>
      <c r="P155" s="4" t="s">
        <v>291</v>
      </c>
      <c r="Q155" s="4" t="s">
        <v>290</v>
      </c>
      <c r="R155" s="19"/>
      <c r="S155" s="4"/>
      <c r="T155" s="5"/>
      <c r="U155" s="5"/>
      <c r="V155" s="14"/>
      <c r="W155" s="15"/>
      <c r="X155" s="688" t="s">
        <v>3135</v>
      </c>
      <c r="Y155" s="696" t="s">
        <v>3143</v>
      </c>
      <c r="Z155" s="688" t="s">
        <v>3130</v>
      </c>
    </row>
    <row r="156" spans="1:26" ht="15.6" hidden="1">
      <c r="A156" s="3"/>
      <c r="B156" s="13"/>
      <c r="C156" s="13"/>
      <c r="D156" s="2"/>
      <c r="E156" s="4" t="s">
        <v>17</v>
      </c>
      <c r="F156" s="4" t="s">
        <v>15</v>
      </c>
      <c r="G156" s="1" t="s">
        <v>19</v>
      </c>
      <c r="H156" s="1" t="s">
        <v>28</v>
      </c>
      <c r="I156" s="1" t="s">
        <v>24</v>
      </c>
      <c r="J156" s="4">
        <v>4</v>
      </c>
      <c r="K156" s="4"/>
      <c r="L156" s="4"/>
      <c r="M156" s="4"/>
      <c r="N156" s="4"/>
      <c r="O156" s="4"/>
      <c r="P156" s="4" t="s">
        <v>291</v>
      </c>
      <c r="Q156" s="4" t="s">
        <v>290</v>
      </c>
      <c r="R156" s="19"/>
      <c r="S156" s="4"/>
      <c r="T156" s="5"/>
      <c r="U156" s="5"/>
      <c r="V156" s="14"/>
      <c r="W156" s="15"/>
      <c r="X156" s="688" t="s">
        <v>3135</v>
      </c>
      <c r="Y156" s="696" t="s">
        <v>3143</v>
      </c>
      <c r="Z156" s="688" t="s">
        <v>3130</v>
      </c>
    </row>
    <row r="157" spans="1:26" ht="15.6" hidden="1">
      <c r="A157" s="3"/>
      <c r="B157" s="13"/>
      <c r="C157" s="13" t="s">
        <v>414</v>
      </c>
      <c r="D157" s="2"/>
      <c r="E157" s="4" t="s">
        <v>17</v>
      </c>
      <c r="F157" s="4" t="s">
        <v>14</v>
      </c>
      <c r="G157" s="1" t="s">
        <v>19</v>
      </c>
      <c r="H157" s="1" t="s">
        <v>28</v>
      </c>
      <c r="I157" s="1" t="s">
        <v>24</v>
      </c>
      <c r="J157" s="4">
        <v>4</v>
      </c>
      <c r="K157" s="4"/>
      <c r="L157" s="4"/>
      <c r="M157" s="4"/>
      <c r="N157" s="4"/>
      <c r="O157" s="4"/>
      <c r="P157" s="4" t="s">
        <v>291</v>
      </c>
      <c r="Q157" s="4" t="s">
        <v>290</v>
      </c>
      <c r="R157" s="19"/>
      <c r="S157" s="4"/>
      <c r="T157" s="5"/>
      <c r="U157" s="5"/>
      <c r="V157" s="14"/>
      <c r="W157" s="15"/>
      <c r="X157" s="688" t="s">
        <v>3135</v>
      </c>
      <c r="Y157" s="696" t="s">
        <v>3143</v>
      </c>
      <c r="Z157" s="688" t="s">
        <v>3130</v>
      </c>
    </row>
    <row r="158" spans="1:26" ht="15.6" hidden="1">
      <c r="A158" s="3"/>
      <c r="B158" s="13"/>
      <c r="C158" s="13"/>
      <c r="D158" s="2"/>
      <c r="E158" s="4" t="s">
        <v>17</v>
      </c>
      <c r="F158" s="4" t="s">
        <v>15</v>
      </c>
      <c r="G158" s="1" t="s">
        <v>19</v>
      </c>
      <c r="H158" s="1" t="s">
        <v>28</v>
      </c>
      <c r="I158" s="1" t="s">
        <v>24</v>
      </c>
      <c r="J158" s="4">
        <v>4</v>
      </c>
      <c r="K158" s="4"/>
      <c r="L158" s="4"/>
      <c r="M158" s="4"/>
      <c r="N158" s="4"/>
      <c r="O158" s="4"/>
      <c r="P158" s="4" t="s">
        <v>291</v>
      </c>
      <c r="Q158" s="4" t="s">
        <v>290</v>
      </c>
      <c r="R158" s="19"/>
      <c r="S158" s="4"/>
      <c r="T158" s="5"/>
      <c r="U158" s="5"/>
      <c r="V158" s="14"/>
      <c r="W158" s="15"/>
      <c r="X158" s="688" t="s">
        <v>3135</v>
      </c>
      <c r="Y158" s="696" t="s">
        <v>3143</v>
      </c>
      <c r="Z158" s="688" t="s">
        <v>3130</v>
      </c>
    </row>
    <row r="159" spans="1:26" ht="15.6" hidden="1">
      <c r="A159" s="3"/>
      <c r="B159" s="13"/>
      <c r="C159" s="13" t="s">
        <v>415</v>
      </c>
      <c r="D159" s="2"/>
      <c r="E159" s="4" t="s">
        <v>17</v>
      </c>
      <c r="F159" s="4" t="s">
        <v>14</v>
      </c>
      <c r="G159" s="1" t="s">
        <v>19</v>
      </c>
      <c r="H159" s="1" t="s">
        <v>28</v>
      </c>
      <c r="I159" s="1" t="s">
        <v>445</v>
      </c>
      <c r="J159" s="4">
        <v>3</v>
      </c>
      <c r="K159" s="4"/>
      <c r="L159" s="4"/>
      <c r="M159" s="4"/>
      <c r="N159" s="4"/>
      <c r="O159" s="4"/>
      <c r="P159" s="4" t="s">
        <v>291</v>
      </c>
      <c r="Q159" s="4" t="s">
        <v>290</v>
      </c>
      <c r="R159" s="19"/>
      <c r="S159" s="4"/>
      <c r="T159" s="5"/>
      <c r="U159" s="5"/>
      <c r="V159" s="14"/>
      <c r="W159" s="15"/>
      <c r="X159" s="688" t="s">
        <v>3135</v>
      </c>
      <c r="Y159" s="696" t="s">
        <v>3143</v>
      </c>
      <c r="Z159" s="688" t="s">
        <v>3130</v>
      </c>
    </row>
    <row r="160" spans="1:26" ht="15.6" hidden="1">
      <c r="A160" s="3"/>
      <c r="B160" s="13"/>
      <c r="C160" s="13"/>
      <c r="D160" s="2"/>
      <c r="E160" s="4" t="s">
        <v>17</v>
      </c>
      <c r="F160" s="4" t="s">
        <v>15</v>
      </c>
      <c r="G160" s="1" t="s">
        <v>19</v>
      </c>
      <c r="H160" s="1" t="s">
        <v>28</v>
      </c>
      <c r="I160" s="1" t="s">
        <v>24</v>
      </c>
      <c r="J160" s="4">
        <v>4</v>
      </c>
      <c r="K160" s="4"/>
      <c r="L160" s="4"/>
      <c r="M160" s="4"/>
      <c r="N160" s="4"/>
      <c r="O160" s="4"/>
      <c r="P160" s="4" t="s">
        <v>291</v>
      </c>
      <c r="Q160" s="4" t="s">
        <v>290</v>
      </c>
      <c r="R160" s="19"/>
      <c r="S160" s="4"/>
      <c r="T160" s="5"/>
      <c r="U160" s="5"/>
      <c r="V160" s="14"/>
      <c r="W160" s="15"/>
      <c r="X160" s="688" t="s">
        <v>3135</v>
      </c>
      <c r="Y160" s="696" t="s">
        <v>3143</v>
      </c>
      <c r="Z160" s="688" t="s">
        <v>3130</v>
      </c>
    </row>
    <row r="161" spans="1:26" ht="15.6" hidden="1">
      <c r="A161" s="3"/>
      <c r="B161" s="13"/>
      <c r="C161" s="13" t="s">
        <v>416</v>
      </c>
      <c r="D161" s="2"/>
      <c r="E161" s="4" t="s">
        <v>17</v>
      </c>
      <c r="F161" s="4" t="s">
        <v>14</v>
      </c>
      <c r="G161" s="1" t="s">
        <v>19</v>
      </c>
      <c r="H161" s="1" t="s">
        <v>28</v>
      </c>
      <c r="I161" s="1" t="s">
        <v>447</v>
      </c>
      <c r="J161" s="4">
        <v>4</v>
      </c>
      <c r="K161" s="4"/>
      <c r="L161" s="4"/>
      <c r="M161" s="4"/>
      <c r="N161" s="4"/>
      <c r="O161" s="4"/>
      <c r="P161" s="4" t="s">
        <v>286</v>
      </c>
      <c r="Q161" s="4" t="s">
        <v>290</v>
      </c>
      <c r="R161" s="19"/>
      <c r="S161" s="4"/>
      <c r="T161" s="5"/>
      <c r="U161" s="5"/>
      <c r="V161" s="14"/>
      <c r="W161" s="15"/>
      <c r="X161" s="688" t="s">
        <v>3135</v>
      </c>
      <c r="Y161" s="696" t="s">
        <v>3143</v>
      </c>
      <c r="Z161" s="688" t="s">
        <v>3130</v>
      </c>
    </row>
    <row r="162" spans="1:26" ht="15.6" hidden="1">
      <c r="A162" s="3"/>
      <c r="B162" s="13"/>
      <c r="C162" s="13"/>
      <c r="D162" s="2"/>
      <c r="E162" s="4" t="s">
        <v>17</v>
      </c>
      <c r="F162" s="4" t="s">
        <v>15</v>
      </c>
      <c r="G162" s="1" t="s">
        <v>19</v>
      </c>
      <c r="H162" s="1" t="s">
        <v>28</v>
      </c>
      <c r="I162" s="1" t="s">
        <v>24</v>
      </c>
      <c r="J162" s="4">
        <v>4</v>
      </c>
      <c r="K162" s="4"/>
      <c r="L162" s="4"/>
      <c r="M162" s="4"/>
      <c r="N162" s="4"/>
      <c r="O162" s="4"/>
      <c r="P162" s="4" t="s">
        <v>286</v>
      </c>
      <c r="Q162" s="4" t="s">
        <v>290</v>
      </c>
      <c r="R162" s="19"/>
      <c r="S162" s="4"/>
      <c r="T162" s="5"/>
      <c r="U162" s="5"/>
      <c r="V162" s="14"/>
      <c r="W162" s="15"/>
      <c r="X162" s="688" t="s">
        <v>3135</v>
      </c>
      <c r="Y162" s="696" t="s">
        <v>3143</v>
      </c>
      <c r="Z162" s="688" t="s">
        <v>3130</v>
      </c>
    </row>
    <row r="163" spans="1:26" ht="15.6" hidden="1">
      <c r="A163" s="3"/>
      <c r="B163" s="13"/>
      <c r="C163" s="13" t="s">
        <v>417</v>
      </c>
      <c r="D163" s="2"/>
      <c r="E163" s="4" t="s">
        <v>17</v>
      </c>
      <c r="F163" s="4" t="s">
        <v>14</v>
      </c>
      <c r="G163" s="1" t="s">
        <v>19</v>
      </c>
      <c r="H163" s="1" t="s">
        <v>28</v>
      </c>
      <c r="I163" s="1" t="s">
        <v>24</v>
      </c>
      <c r="J163" s="4">
        <v>4</v>
      </c>
      <c r="K163" s="4"/>
      <c r="L163" s="4"/>
      <c r="M163" s="4"/>
      <c r="N163" s="4"/>
      <c r="O163" s="4"/>
      <c r="P163" s="4" t="s">
        <v>286</v>
      </c>
      <c r="Q163" s="4" t="s">
        <v>290</v>
      </c>
      <c r="R163" s="19"/>
      <c r="S163" s="4"/>
      <c r="T163" s="5"/>
      <c r="U163" s="5"/>
      <c r="V163" s="14"/>
      <c r="W163" s="15"/>
      <c r="X163" s="688" t="s">
        <v>3135</v>
      </c>
      <c r="Y163" s="696" t="s">
        <v>3143</v>
      </c>
      <c r="Z163" s="688" t="s">
        <v>3130</v>
      </c>
    </row>
    <row r="164" spans="1:26" ht="15.6" hidden="1">
      <c r="A164" s="3"/>
      <c r="B164" s="13"/>
      <c r="C164" s="13"/>
      <c r="D164" s="2"/>
      <c r="E164" s="4" t="s">
        <v>17</v>
      </c>
      <c r="F164" s="4" t="s">
        <v>15</v>
      </c>
      <c r="G164" s="1" t="s">
        <v>19</v>
      </c>
      <c r="H164" s="1" t="s">
        <v>28</v>
      </c>
      <c r="I164" s="1" t="s">
        <v>24</v>
      </c>
      <c r="J164" s="4">
        <v>4</v>
      </c>
      <c r="K164" s="4"/>
      <c r="L164" s="4"/>
      <c r="M164" s="4"/>
      <c r="N164" s="4"/>
      <c r="O164" s="4"/>
      <c r="P164" s="4" t="s">
        <v>286</v>
      </c>
      <c r="Q164" s="4" t="s">
        <v>290</v>
      </c>
      <c r="R164" s="19"/>
      <c r="S164" s="4"/>
      <c r="T164" s="5"/>
      <c r="U164" s="5"/>
      <c r="V164" s="14"/>
      <c r="W164" s="15"/>
      <c r="X164" s="688" t="s">
        <v>3135</v>
      </c>
      <c r="Y164" s="696" t="s">
        <v>3143</v>
      </c>
      <c r="Z164" s="688" t="s">
        <v>3130</v>
      </c>
    </row>
    <row r="165" spans="1:26" ht="15.6" hidden="1">
      <c r="A165" s="3"/>
      <c r="B165" s="13"/>
      <c r="C165" s="13" t="s">
        <v>418</v>
      </c>
      <c r="D165" s="2"/>
      <c r="E165" s="4" t="s">
        <v>18</v>
      </c>
      <c r="F165" s="4" t="s">
        <v>14</v>
      </c>
      <c r="G165" s="1" t="s">
        <v>19</v>
      </c>
      <c r="H165" s="1" t="s">
        <v>28</v>
      </c>
      <c r="I165" s="1" t="s">
        <v>24</v>
      </c>
      <c r="J165" s="4">
        <v>4</v>
      </c>
      <c r="K165" s="4"/>
      <c r="L165" s="4"/>
      <c r="M165" s="4"/>
      <c r="N165" s="4"/>
      <c r="O165" s="4"/>
      <c r="P165" s="4" t="s">
        <v>286</v>
      </c>
      <c r="Q165" s="4" t="s">
        <v>290</v>
      </c>
      <c r="R165" s="19"/>
      <c r="S165" s="4"/>
      <c r="T165" s="5"/>
      <c r="U165" s="5"/>
      <c r="V165" s="14"/>
      <c r="W165" s="15"/>
      <c r="X165" s="688" t="s">
        <v>3135</v>
      </c>
      <c r="Y165" s="696" t="s">
        <v>3143</v>
      </c>
      <c r="Z165" s="688" t="s">
        <v>3130</v>
      </c>
    </row>
    <row r="166" spans="1:26" ht="15.6" hidden="1">
      <c r="A166" s="3"/>
      <c r="B166" s="13"/>
      <c r="C166" s="13"/>
      <c r="D166" s="2"/>
      <c r="E166" s="4" t="s">
        <v>18</v>
      </c>
      <c r="F166" s="4" t="s">
        <v>15</v>
      </c>
      <c r="G166" s="1" t="s">
        <v>19</v>
      </c>
      <c r="H166" s="1" t="s">
        <v>28</v>
      </c>
      <c r="I166" s="1" t="s">
        <v>24</v>
      </c>
      <c r="J166" s="4">
        <v>4</v>
      </c>
      <c r="K166" s="4"/>
      <c r="L166" s="4"/>
      <c r="M166" s="4"/>
      <c r="N166" s="4"/>
      <c r="O166" s="4"/>
      <c r="P166" s="4" t="s">
        <v>286</v>
      </c>
      <c r="Q166" s="4" t="s">
        <v>290</v>
      </c>
      <c r="R166" s="19"/>
      <c r="S166" s="4"/>
      <c r="T166" s="5"/>
      <c r="U166" s="5"/>
      <c r="V166" s="14"/>
      <c r="W166" s="15"/>
      <c r="X166" s="688" t="s">
        <v>3135</v>
      </c>
      <c r="Y166" s="696" t="s">
        <v>3143</v>
      </c>
      <c r="Z166" s="688" t="s">
        <v>3130</v>
      </c>
    </row>
    <row r="167" spans="1:26" ht="15.6" hidden="1">
      <c r="A167" s="3"/>
      <c r="B167" s="13"/>
      <c r="C167" s="13" t="s">
        <v>419</v>
      </c>
      <c r="D167" s="2"/>
      <c r="E167" s="4" t="s">
        <v>18</v>
      </c>
      <c r="F167" s="4" t="s">
        <v>14</v>
      </c>
      <c r="G167" s="1" t="s">
        <v>19</v>
      </c>
      <c r="H167" s="1" t="s">
        <v>28</v>
      </c>
      <c r="I167" s="1" t="s">
        <v>24</v>
      </c>
      <c r="J167" s="4">
        <v>4</v>
      </c>
      <c r="K167" s="4"/>
      <c r="L167" s="4"/>
      <c r="M167" s="4"/>
      <c r="N167" s="4"/>
      <c r="O167" s="4"/>
      <c r="P167" s="4" t="s">
        <v>286</v>
      </c>
      <c r="Q167" s="4" t="s">
        <v>290</v>
      </c>
      <c r="R167" s="19"/>
      <c r="S167" s="4"/>
      <c r="T167" s="5"/>
      <c r="U167" s="5"/>
      <c r="V167" s="14"/>
      <c r="W167" s="15"/>
      <c r="X167" s="688" t="s">
        <v>3135</v>
      </c>
      <c r="Y167" s="696" t="s">
        <v>3143</v>
      </c>
      <c r="Z167" s="688" t="s">
        <v>3130</v>
      </c>
    </row>
    <row r="168" spans="1:26" ht="15.6" hidden="1">
      <c r="A168" s="3"/>
      <c r="B168" s="13"/>
      <c r="C168" s="13"/>
      <c r="D168" s="2"/>
      <c r="E168" s="4" t="s">
        <v>18</v>
      </c>
      <c r="F168" s="4" t="s">
        <v>15</v>
      </c>
      <c r="G168" s="1" t="s">
        <v>19</v>
      </c>
      <c r="H168" s="1" t="s">
        <v>28</v>
      </c>
      <c r="I168" s="1" t="s">
        <v>24</v>
      </c>
      <c r="J168" s="4">
        <v>4</v>
      </c>
      <c r="K168" s="4"/>
      <c r="L168" s="4"/>
      <c r="M168" s="4"/>
      <c r="N168" s="4"/>
      <c r="O168" s="4"/>
      <c r="P168" s="4" t="s">
        <v>286</v>
      </c>
      <c r="Q168" s="4" t="s">
        <v>290</v>
      </c>
      <c r="R168" s="19"/>
      <c r="S168" s="4"/>
      <c r="T168" s="5"/>
      <c r="U168" s="5"/>
      <c r="V168" s="14"/>
      <c r="W168" s="15"/>
      <c r="X168" s="688" t="s">
        <v>3135</v>
      </c>
      <c r="Y168" s="696" t="s">
        <v>3143</v>
      </c>
      <c r="Z168" s="688" t="s">
        <v>3130</v>
      </c>
    </row>
    <row r="169" spans="1:26" ht="15.6" hidden="1">
      <c r="A169" s="3"/>
      <c r="B169" s="13"/>
      <c r="C169" s="13" t="s">
        <v>420</v>
      </c>
      <c r="D169" s="2"/>
      <c r="E169" s="4" t="s">
        <v>17</v>
      </c>
      <c r="F169" s="4" t="s">
        <v>15</v>
      </c>
      <c r="G169" s="1" t="s">
        <v>19</v>
      </c>
      <c r="H169" s="1" t="s">
        <v>28</v>
      </c>
      <c r="I169" s="1" t="s">
        <v>24</v>
      </c>
      <c r="J169" s="4">
        <v>4</v>
      </c>
      <c r="K169" s="4"/>
      <c r="L169" s="4"/>
      <c r="M169" s="4"/>
      <c r="N169" s="4"/>
      <c r="O169" s="4"/>
      <c r="P169" s="4" t="s">
        <v>287</v>
      </c>
      <c r="Q169" s="4" t="s">
        <v>290</v>
      </c>
      <c r="R169" s="19"/>
      <c r="S169" s="4"/>
      <c r="T169" s="5"/>
      <c r="U169" s="5"/>
      <c r="V169" s="14"/>
      <c r="W169" s="15"/>
      <c r="X169" s="688" t="s">
        <v>3135</v>
      </c>
      <c r="Y169" s="696" t="s">
        <v>3143</v>
      </c>
      <c r="Z169" s="688" t="s">
        <v>3130</v>
      </c>
    </row>
    <row r="170" spans="1:26" ht="15.6" hidden="1">
      <c r="A170" s="3"/>
      <c r="B170" s="13"/>
      <c r="C170" s="13"/>
      <c r="D170" s="2"/>
      <c r="E170" s="4" t="s">
        <v>18</v>
      </c>
      <c r="F170" s="4" t="s">
        <v>14</v>
      </c>
      <c r="G170" s="1" t="s">
        <v>19</v>
      </c>
      <c r="H170" s="1" t="s">
        <v>28</v>
      </c>
      <c r="I170" s="1" t="s">
        <v>24</v>
      </c>
      <c r="J170" s="4">
        <v>4</v>
      </c>
      <c r="K170" s="4"/>
      <c r="L170" s="4"/>
      <c r="M170" s="4"/>
      <c r="N170" s="4"/>
      <c r="O170" s="4"/>
      <c r="P170" s="4" t="s">
        <v>287</v>
      </c>
      <c r="Q170" s="4" t="s">
        <v>290</v>
      </c>
      <c r="R170" s="19"/>
      <c r="S170" s="4"/>
      <c r="T170" s="5"/>
      <c r="U170" s="5"/>
      <c r="V170" s="14"/>
      <c r="W170" s="15"/>
      <c r="X170" s="688" t="s">
        <v>3135</v>
      </c>
      <c r="Y170" s="696" t="s">
        <v>3143</v>
      </c>
      <c r="Z170" s="688" t="s">
        <v>3130</v>
      </c>
    </row>
    <row r="171" spans="1:26" ht="15.6" hidden="1">
      <c r="A171" s="3"/>
      <c r="B171" s="13"/>
      <c r="C171" s="13" t="s">
        <v>421</v>
      </c>
      <c r="D171" s="2"/>
      <c r="E171" s="4" t="s">
        <v>18</v>
      </c>
      <c r="F171" s="4" t="s">
        <v>14</v>
      </c>
      <c r="G171" s="1" t="s">
        <v>19</v>
      </c>
      <c r="H171" s="1" t="s">
        <v>28</v>
      </c>
      <c r="I171" s="1" t="s">
        <v>24</v>
      </c>
      <c r="J171" s="4">
        <v>4</v>
      </c>
      <c r="K171" s="4"/>
      <c r="L171" s="4"/>
      <c r="M171" s="4"/>
      <c r="N171" s="4"/>
      <c r="O171" s="4"/>
      <c r="P171" s="4" t="s">
        <v>287</v>
      </c>
      <c r="Q171" s="4" t="s">
        <v>290</v>
      </c>
      <c r="R171" s="19"/>
      <c r="S171" s="4"/>
      <c r="T171" s="5"/>
      <c r="U171" s="5"/>
      <c r="V171" s="14"/>
      <c r="W171" s="15"/>
      <c r="X171" s="688" t="s">
        <v>3135</v>
      </c>
      <c r="Y171" s="696" t="s">
        <v>3143</v>
      </c>
      <c r="Z171" s="688" t="s">
        <v>3130</v>
      </c>
    </row>
    <row r="172" spans="1:26" ht="15.6" hidden="1">
      <c r="A172" s="3"/>
      <c r="B172" s="13"/>
      <c r="C172" s="13"/>
      <c r="D172" s="2"/>
      <c r="E172" s="4" t="s">
        <v>18</v>
      </c>
      <c r="F172" s="4" t="s">
        <v>15</v>
      </c>
      <c r="G172" s="1" t="s">
        <v>19</v>
      </c>
      <c r="H172" s="1" t="s">
        <v>28</v>
      </c>
      <c r="I172" s="1" t="s">
        <v>24</v>
      </c>
      <c r="J172" s="4">
        <v>4</v>
      </c>
      <c r="K172" s="4"/>
      <c r="L172" s="4"/>
      <c r="M172" s="4"/>
      <c r="N172" s="4"/>
      <c r="O172" s="4"/>
      <c r="P172" s="4" t="s">
        <v>287</v>
      </c>
      <c r="Q172" s="4" t="s">
        <v>290</v>
      </c>
      <c r="R172" s="19"/>
      <c r="S172" s="4"/>
      <c r="T172" s="5"/>
      <c r="U172" s="5"/>
      <c r="V172" s="14"/>
      <c r="W172" s="15"/>
      <c r="X172" s="688" t="s">
        <v>3135</v>
      </c>
      <c r="Y172" s="696" t="s">
        <v>3143</v>
      </c>
      <c r="Z172" s="688" t="s">
        <v>3130</v>
      </c>
    </row>
    <row r="173" spans="1:26" ht="15.6" hidden="1">
      <c r="A173" s="3"/>
      <c r="B173" s="13"/>
      <c r="C173" s="13" t="s">
        <v>422</v>
      </c>
      <c r="D173" s="2"/>
      <c r="E173" s="4" t="s">
        <v>18</v>
      </c>
      <c r="F173" s="4" t="s">
        <v>14</v>
      </c>
      <c r="G173" s="1" t="s">
        <v>19</v>
      </c>
      <c r="H173" s="1" t="s">
        <v>28</v>
      </c>
      <c r="I173" s="1" t="s">
        <v>24</v>
      </c>
      <c r="J173" s="4"/>
      <c r="K173" s="4"/>
      <c r="L173" s="4"/>
      <c r="M173" s="4"/>
      <c r="N173" s="4"/>
      <c r="O173" s="4" t="s">
        <v>28</v>
      </c>
      <c r="P173" s="4" t="s">
        <v>287</v>
      </c>
      <c r="Q173" s="4" t="s">
        <v>290</v>
      </c>
      <c r="R173" s="19"/>
      <c r="S173" s="4"/>
      <c r="T173" s="5"/>
      <c r="U173" s="5"/>
      <c r="V173" s="14"/>
      <c r="W173" s="15"/>
      <c r="X173" s="688" t="s">
        <v>3135</v>
      </c>
      <c r="Y173" s="696" t="s">
        <v>3143</v>
      </c>
      <c r="Z173" s="688" t="s">
        <v>3130</v>
      </c>
    </row>
    <row r="174" spans="1:26" ht="15.6" hidden="1">
      <c r="A174" s="3"/>
      <c r="B174" s="13"/>
      <c r="C174" s="13"/>
      <c r="D174" s="2"/>
      <c r="E174" s="4" t="s">
        <v>18</v>
      </c>
      <c r="F174" s="4" t="s">
        <v>15</v>
      </c>
      <c r="G174" s="1" t="s">
        <v>19</v>
      </c>
      <c r="H174" s="1" t="s">
        <v>28</v>
      </c>
      <c r="I174" s="1" t="s">
        <v>24</v>
      </c>
      <c r="J174" s="4"/>
      <c r="K174" s="4"/>
      <c r="L174" s="4"/>
      <c r="M174" s="4"/>
      <c r="N174" s="4"/>
      <c r="O174" s="4" t="s">
        <v>28</v>
      </c>
      <c r="P174" s="4" t="s">
        <v>287</v>
      </c>
      <c r="Q174" s="4" t="s">
        <v>290</v>
      </c>
      <c r="R174" s="19"/>
      <c r="S174" s="4"/>
      <c r="T174" s="5"/>
      <c r="U174" s="5"/>
      <c r="V174" s="14"/>
      <c r="W174" s="15"/>
      <c r="X174" s="688" t="s">
        <v>3135</v>
      </c>
      <c r="Y174" s="696" t="s">
        <v>3143</v>
      </c>
      <c r="Z174" s="688" t="s">
        <v>3130</v>
      </c>
    </row>
    <row r="175" spans="1:26" ht="15.6" hidden="1">
      <c r="A175" s="3"/>
      <c r="B175" s="13"/>
      <c r="C175" s="13" t="s">
        <v>1110</v>
      </c>
      <c r="D175" s="2"/>
      <c r="E175" s="4" t="s">
        <v>17</v>
      </c>
      <c r="F175" s="4" t="s">
        <v>15</v>
      </c>
      <c r="G175" s="1" t="s">
        <v>22</v>
      </c>
      <c r="H175" s="1" t="s">
        <v>28</v>
      </c>
      <c r="I175" s="1" t="s">
        <v>24</v>
      </c>
      <c r="J175" s="4">
        <v>4</v>
      </c>
      <c r="K175" s="4"/>
      <c r="L175" s="4"/>
      <c r="M175" s="4"/>
      <c r="N175" s="4"/>
      <c r="O175" s="4"/>
      <c r="P175" s="4" t="s">
        <v>291</v>
      </c>
      <c r="Q175" s="4" t="s">
        <v>288</v>
      </c>
      <c r="R175" s="19"/>
      <c r="S175" s="4"/>
      <c r="T175" s="5"/>
      <c r="U175" s="5"/>
      <c r="V175" s="14"/>
      <c r="W175" s="15"/>
      <c r="X175" s="688" t="s">
        <v>3135</v>
      </c>
      <c r="Y175" s="696" t="s">
        <v>3143</v>
      </c>
      <c r="Z175" s="688" t="s">
        <v>3130</v>
      </c>
    </row>
    <row r="176" spans="1:26" ht="15.6" hidden="1">
      <c r="A176" s="3"/>
      <c r="B176" s="13"/>
      <c r="C176" s="13" t="s">
        <v>1156</v>
      </c>
      <c r="D176" s="2"/>
      <c r="E176" s="4" t="s">
        <v>18</v>
      </c>
      <c r="F176" s="4" t="s">
        <v>14</v>
      </c>
      <c r="G176" s="1" t="s">
        <v>19</v>
      </c>
      <c r="H176" s="1" t="s">
        <v>28</v>
      </c>
      <c r="I176" s="1" t="s">
        <v>24</v>
      </c>
      <c r="J176" s="4">
        <v>4</v>
      </c>
      <c r="K176" s="4"/>
      <c r="L176" s="4"/>
      <c r="M176" s="4"/>
      <c r="N176" s="4"/>
      <c r="O176" s="4"/>
      <c r="P176" s="4" t="s">
        <v>291</v>
      </c>
      <c r="Q176" s="4" t="s">
        <v>288</v>
      </c>
      <c r="R176" s="19"/>
      <c r="S176" s="4"/>
      <c r="T176" s="5"/>
      <c r="U176" s="5"/>
      <c r="V176" s="14"/>
      <c r="W176" s="15"/>
      <c r="X176" s="688" t="s">
        <v>3135</v>
      </c>
      <c r="Y176" s="696" t="s">
        <v>3143</v>
      </c>
      <c r="Z176" s="688" t="s">
        <v>3130</v>
      </c>
    </row>
    <row r="177" spans="1:26" ht="15.6" hidden="1">
      <c r="A177" s="3"/>
      <c r="B177" s="13"/>
      <c r="C177" s="13"/>
      <c r="D177" s="2"/>
      <c r="E177" s="4" t="s">
        <v>18</v>
      </c>
      <c r="F177" s="4" t="s">
        <v>15</v>
      </c>
      <c r="G177" s="1" t="s">
        <v>19</v>
      </c>
      <c r="H177" s="1" t="s">
        <v>28</v>
      </c>
      <c r="I177" s="1" t="s">
        <v>24</v>
      </c>
      <c r="J177" s="4">
        <v>4</v>
      </c>
      <c r="K177" s="4"/>
      <c r="L177" s="4"/>
      <c r="M177" s="4"/>
      <c r="N177" s="4"/>
      <c r="O177" s="4"/>
      <c r="P177" s="4" t="s">
        <v>291</v>
      </c>
      <c r="Q177" s="4" t="s">
        <v>288</v>
      </c>
      <c r="R177" s="19"/>
      <c r="S177" s="4"/>
      <c r="T177" s="5"/>
      <c r="U177" s="5"/>
      <c r="V177" s="14"/>
      <c r="W177" s="15"/>
      <c r="X177" s="688" t="s">
        <v>3135</v>
      </c>
      <c r="Y177" s="696" t="s">
        <v>3143</v>
      </c>
      <c r="Z177" s="688" t="s">
        <v>3130</v>
      </c>
    </row>
    <row r="178" spans="1:26" ht="15.6" hidden="1">
      <c r="A178" s="3"/>
      <c r="B178" s="13"/>
      <c r="C178" s="13" t="s">
        <v>1109</v>
      </c>
      <c r="D178" s="2"/>
      <c r="E178" s="4" t="s">
        <v>18</v>
      </c>
      <c r="F178" s="4" t="s">
        <v>14</v>
      </c>
      <c r="G178" s="1" t="s">
        <v>19</v>
      </c>
      <c r="H178" s="1" t="s">
        <v>28</v>
      </c>
      <c r="I178" s="1" t="s">
        <v>24</v>
      </c>
      <c r="J178" s="4">
        <v>4</v>
      </c>
      <c r="K178" s="4"/>
      <c r="L178" s="4"/>
      <c r="M178" s="4"/>
      <c r="N178" s="4"/>
      <c r="O178" s="4"/>
      <c r="P178" s="4" t="s">
        <v>291</v>
      </c>
      <c r="Q178" s="4" t="s">
        <v>289</v>
      </c>
      <c r="R178" s="19"/>
      <c r="S178" s="4"/>
      <c r="T178" s="5"/>
      <c r="U178" s="5"/>
      <c r="V178" s="14"/>
      <c r="W178" s="15"/>
      <c r="X178" s="688" t="s">
        <v>3135</v>
      </c>
      <c r="Y178" s="696" t="s">
        <v>3143</v>
      </c>
      <c r="Z178" s="688" t="s">
        <v>3130</v>
      </c>
    </row>
    <row r="179" spans="1:26" ht="15.6" hidden="1">
      <c r="A179" s="3"/>
      <c r="B179" s="13"/>
      <c r="C179" s="13"/>
      <c r="D179" s="2"/>
      <c r="E179" s="4" t="s">
        <v>18</v>
      </c>
      <c r="F179" s="4" t="s">
        <v>15</v>
      </c>
      <c r="G179" s="1" t="s">
        <v>19</v>
      </c>
      <c r="H179" s="1" t="s">
        <v>28</v>
      </c>
      <c r="I179" s="1" t="s">
        <v>24</v>
      </c>
      <c r="J179" s="4">
        <v>4</v>
      </c>
      <c r="K179" s="4"/>
      <c r="L179" s="4"/>
      <c r="M179" s="4"/>
      <c r="N179" s="4"/>
      <c r="O179" s="4"/>
      <c r="P179" s="4" t="s">
        <v>291</v>
      </c>
      <c r="Q179" s="4" t="s">
        <v>289</v>
      </c>
      <c r="R179" s="19"/>
      <c r="S179" s="4"/>
      <c r="T179" s="5"/>
      <c r="U179" s="5"/>
      <c r="V179" s="14"/>
      <c r="W179" s="15"/>
      <c r="X179" s="688" t="s">
        <v>3135</v>
      </c>
      <c r="Y179" s="696" t="s">
        <v>3143</v>
      </c>
      <c r="Z179" s="688" t="s">
        <v>3130</v>
      </c>
    </row>
    <row r="180" spans="1:26" ht="15.6" hidden="1">
      <c r="A180" s="3"/>
      <c r="B180" s="13"/>
      <c r="C180" s="13" t="s">
        <v>1108</v>
      </c>
      <c r="D180" s="2"/>
      <c r="E180" s="4" t="s">
        <v>17</v>
      </c>
      <c r="F180" s="4" t="s">
        <v>14</v>
      </c>
      <c r="G180" s="1" t="s">
        <v>19</v>
      </c>
      <c r="H180" s="1" t="s">
        <v>28</v>
      </c>
      <c r="I180" s="1" t="s">
        <v>24</v>
      </c>
      <c r="J180" s="4">
        <v>4</v>
      </c>
      <c r="K180" s="4"/>
      <c r="L180" s="4"/>
      <c r="M180" s="4"/>
      <c r="N180" s="4"/>
      <c r="O180" s="4"/>
      <c r="P180" s="4" t="s">
        <v>291</v>
      </c>
      <c r="Q180" s="4" t="s">
        <v>289</v>
      </c>
      <c r="R180" s="19"/>
      <c r="S180" s="4"/>
      <c r="T180" s="5"/>
      <c r="U180" s="5"/>
      <c r="V180" s="14"/>
      <c r="W180" s="15"/>
      <c r="X180" s="688" t="s">
        <v>3135</v>
      </c>
      <c r="Y180" s="696" t="s">
        <v>3143</v>
      </c>
      <c r="Z180" s="688" t="s">
        <v>3130</v>
      </c>
    </row>
    <row r="181" spans="1:26" ht="15.6" hidden="1">
      <c r="A181" s="3"/>
      <c r="B181" s="13"/>
      <c r="C181" s="13"/>
      <c r="D181" s="2"/>
      <c r="E181" s="4" t="s">
        <v>17</v>
      </c>
      <c r="F181" s="4" t="s">
        <v>15</v>
      </c>
      <c r="G181" s="1" t="s">
        <v>19</v>
      </c>
      <c r="H181" s="1" t="s">
        <v>28</v>
      </c>
      <c r="I181" s="1" t="s">
        <v>24</v>
      </c>
      <c r="J181" s="4">
        <v>3</v>
      </c>
      <c r="K181" s="4"/>
      <c r="L181" s="4"/>
      <c r="M181" s="4"/>
      <c r="N181" s="4"/>
      <c r="O181" s="4"/>
      <c r="P181" s="4" t="s">
        <v>291</v>
      </c>
      <c r="Q181" s="4" t="s">
        <v>289</v>
      </c>
      <c r="R181" s="19"/>
      <c r="S181" s="4"/>
      <c r="T181" s="5"/>
      <c r="U181" s="5"/>
      <c r="V181" s="14"/>
      <c r="W181" s="15"/>
      <c r="X181" s="688" t="s">
        <v>3135</v>
      </c>
      <c r="Y181" s="696" t="s">
        <v>3143</v>
      </c>
      <c r="Z181" s="688" t="s">
        <v>3130</v>
      </c>
    </row>
    <row r="182" spans="1:26" ht="15.6" hidden="1">
      <c r="A182" s="3"/>
      <c r="B182" s="13"/>
      <c r="C182" s="13" t="s">
        <v>1107</v>
      </c>
      <c r="D182" s="2"/>
      <c r="E182" s="4" t="s">
        <v>18</v>
      </c>
      <c r="F182" s="4" t="s">
        <v>15</v>
      </c>
      <c r="G182" s="1" t="s">
        <v>19</v>
      </c>
      <c r="H182" s="1" t="s">
        <v>28</v>
      </c>
      <c r="I182" s="1" t="s">
        <v>24</v>
      </c>
      <c r="J182" s="4">
        <v>4</v>
      </c>
      <c r="K182" s="4"/>
      <c r="L182" s="4"/>
      <c r="M182" s="4"/>
      <c r="N182" s="4"/>
      <c r="O182" s="4"/>
      <c r="P182" s="4" t="s">
        <v>291</v>
      </c>
      <c r="Q182" s="4" t="s">
        <v>289</v>
      </c>
      <c r="R182" s="19"/>
      <c r="S182" s="4"/>
      <c r="T182" s="5"/>
      <c r="U182" s="5"/>
      <c r="V182" s="14"/>
      <c r="W182" s="15"/>
      <c r="X182" s="688" t="s">
        <v>3135</v>
      </c>
      <c r="Y182" s="696" t="s">
        <v>3143</v>
      </c>
      <c r="Z182" s="688" t="s">
        <v>3130</v>
      </c>
    </row>
    <row r="183" spans="1:26" ht="15.6" hidden="1">
      <c r="A183" s="3"/>
      <c r="B183" s="13"/>
      <c r="C183" s="13" t="s">
        <v>1106</v>
      </c>
      <c r="D183" s="2"/>
      <c r="E183" s="4" t="s">
        <v>17</v>
      </c>
      <c r="F183" s="4" t="s">
        <v>16</v>
      </c>
      <c r="G183" s="1" t="s">
        <v>20</v>
      </c>
      <c r="H183" s="1" t="s">
        <v>304</v>
      </c>
      <c r="I183" s="1" t="s">
        <v>24</v>
      </c>
      <c r="J183" s="4">
        <v>4</v>
      </c>
      <c r="K183" s="4"/>
      <c r="L183" s="4"/>
      <c r="M183" s="4"/>
      <c r="N183" s="4"/>
      <c r="O183" s="4"/>
      <c r="P183" s="4" t="s">
        <v>291</v>
      </c>
      <c r="Q183" s="4" t="s">
        <v>288</v>
      </c>
      <c r="R183" s="19"/>
      <c r="S183" s="4"/>
      <c r="T183" s="5"/>
      <c r="U183" s="5"/>
      <c r="V183" s="14"/>
      <c r="W183" s="15"/>
      <c r="X183" s="688" t="s">
        <v>3135</v>
      </c>
      <c r="Y183" s="696" t="s">
        <v>3143</v>
      </c>
      <c r="Z183" s="688" t="s">
        <v>3130</v>
      </c>
    </row>
    <row r="184" spans="1:26" ht="15.6" hidden="1">
      <c r="A184" s="3"/>
      <c r="B184" s="13"/>
      <c r="C184" s="13" t="s">
        <v>1105</v>
      </c>
      <c r="D184" s="2"/>
      <c r="E184" s="4" t="s">
        <v>18</v>
      </c>
      <c r="F184" s="4" t="s">
        <v>14</v>
      </c>
      <c r="G184" s="1" t="s">
        <v>22</v>
      </c>
      <c r="H184" s="1" t="s">
        <v>28</v>
      </c>
      <c r="I184" s="1" t="s">
        <v>24</v>
      </c>
      <c r="J184" s="4">
        <v>4</v>
      </c>
      <c r="K184" s="4"/>
      <c r="L184" s="4"/>
      <c r="M184" s="4"/>
      <c r="N184" s="4"/>
      <c r="O184" s="4"/>
      <c r="P184" s="4" t="s">
        <v>291</v>
      </c>
      <c r="Q184" s="4" t="s">
        <v>288</v>
      </c>
      <c r="R184" s="19"/>
      <c r="S184" s="4"/>
      <c r="T184" s="5"/>
      <c r="U184" s="5"/>
      <c r="V184" s="14"/>
      <c r="W184" s="15"/>
      <c r="X184" s="688" t="s">
        <v>3135</v>
      </c>
      <c r="Y184" s="696" t="s">
        <v>3143</v>
      </c>
      <c r="Z184" s="688" t="s">
        <v>3130</v>
      </c>
    </row>
    <row r="185" spans="1:26" ht="15.6" hidden="1">
      <c r="A185" s="3"/>
      <c r="B185" s="13"/>
      <c r="C185" s="13"/>
      <c r="D185" s="2"/>
      <c r="E185" s="4" t="s">
        <v>18</v>
      </c>
      <c r="F185" s="4" t="s">
        <v>15</v>
      </c>
      <c r="G185" s="1" t="s">
        <v>22</v>
      </c>
      <c r="H185" s="1" t="s">
        <v>28</v>
      </c>
      <c r="I185" s="1" t="s">
        <v>24</v>
      </c>
      <c r="J185" s="4">
        <v>3</v>
      </c>
      <c r="K185" s="4"/>
      <c r="L185" s="4"/>
      <c r="M185" s="4"/>
      <c r="N185" s="4"/>
      <c r="O185" s="4"/>
      <c r="P185" s="4" t="s">
        <v>291</v>
      </c>
      <c r="Q185" s="4" t="s">
        <v>288</v>
      </c>
      <c r="R185" s="19" t="s">
        <v>1230</v>
      </c>
      <c r="S185" s="4"/>
      <c r="T185" s="5"/>
      <c r="U185" s="5"/>
      <c r="V185" s="14"/>
      <c r="W185" s="15"/>
      <c r="X185" s="688" t="s">
        <v>3135</v>
      </c>
      <c r="Y185" s="696" t="s">
        <v>3143</v>
      </c>
      <c r="Z185" s="688" t="s">
        <v>3130</v>
      </c>
    </row>
    <row r="186" spans="1:26" ht="15.6" hidden="1">
      <c r="A186" s="3"/>
      <c r="B186" s="13"/>
      <c r="C186" s="13" t="s">
        <v>1104</v>
      </c>
      <c r="D186" s="2" t="s">
        <v>1229</v>
      </c>
      <c r="E186" s="4" t="s">
        <v>17</v>
      </c>
      <c r="F186" s="4" t="s">
        <v>14</v>
      </c>
      <c r="G186" s="1" t="s">
        <v>19</v>
      </c>
      <c r="H186" s="1" t="s">
        <v>28</v>
      </c>
      <c r="I186" s="1" t="s">
        <v>24</v>
      </c>
      <c r="J186" s="4">
        <v>3</v>
      </c>
      <c r="K186" s="4"/>
      <c r="L186" s="4"/>
      <c r="M186" s="4"/>
      <c r="N186" s="4"/>
      <c r="O186" s="4"/>
      <c r="P186" s="4" t="s">
        <v>291</v>
      </c>
      <c r="Q186" s="4" t="s">
        <v>288</v>
      </c>
      <c r="R186" s="19" t="s">
        <v>791</v>
      </c>
      <c r="S186" s="4"/>
      <c r="T186" s="5"/>
      <c r="U186" s="5"/>
      <c r="V186" s="14"/>
      <c r="W186" s="15"/>
      <c r="X186" s="688" t="s">
        <v>3135</v>
      </c>
      <c r="Y186" s="696" t="s">
        <v>3143</v>
      </c>
      <c r="Z186" s="688" t="s">
        <v>3130</v>
      </c>
    </row>
    <row r="187" spans="1:26" ht="15.6" hidden="1">
      <c r="A187" s="3"/>
      <c r="B187" s="13"/>
      <c r="C187" s="13"/>
      <c r="D187" s="2"/>
      <c r="E187" s="4" t="s">
        <v>17</v>
      </c>
      <c r="F187" s="4" t="s">
        <v>15</v>
      </c>
      <c r="G187" s="1" t="s">
        <v>19</v>
      </c>
      <c r="H187" s="1" t="s">
        <v>28</v>
      </c>
      <c r="I187" s="1" t="s">
        <v>24</v>
      </c>
      <c r="J187" s="4">
        <v>3</v>
      </c>
      <c r="K187" s="4"/>
      <c r="L187" s="4"/>
      <c r="M187" s="4"/>
      <c r="N187" s="4"/>
      <c r="O187" s="4"/>
      <c r="P187" s="4" t="s">
        <v>291</v>
      </c>
      <c r="Q187" s="4" t="s">
        <v>288</v>
      </c>
      <c r="R187" s="19"/>
      <c r="S187" s="4"/>
      <c r="T187" s="5"/>
      <c r="U187" s="5"/>
      <c r="V187" s="14"/>
      <c r="W187" s="15"/>
      <c r="X187" s="688" t="s">
        <v>3135</v>
      </c>
      <c r="Y187" s="696" t="s">
        <v>3143</v>
      </c>
      <c r="Z187" s="688" t="s">
        <v>3130</v>
      </c>
    </row>
    <row r="188" spans="1:26" ht="15.6" hidden="1">
      <c r="A188" s="3"/>
      <c r="B188" s="13"/>
      <c r="C188" s="13" t="s">
        <v>1103</v>
      </c>
      <c r="D188" s="2"/>
      <c r="E188" s="4" t="s">
        <v>17</v>
      </c>
      <c r="F188" s="4" t="s">
        <v>14</v>
      </c>
      <c r="G188" s="1" t="s">
        <v>21</v>
      </c>
      <c r="H188" s="1" t="s">
        <v>28</v>
      </c>
      <c r="I188" s="1" t="s">
        <v>24</v>
      </c>
      <c r="J188" s="4">
        <v>4</v>
      </c>
      <c r="K188" s="4"/>
      <c r="L188" s="4"/>
      <c r="M188" s="4"/>
      <c r="N188" s="4"/>
      <c r="O188" s="4"/>
      <c r="P188" s="4" t="s">
        <v>291</v>
      </c>
      <c r="Q188" s="4" t="s">
        <v>288</v>
      </c>
      <c r="R188" s="19"/>
      <c r="S188" s="4"/>
      <c r="T188" s="5"/>
      <c r="U188" s="5"/>
      <c r="V188" s="14"/>
      <c r="W188" s="15"/>
      <c r="X188" s="688" t="s">
        <v>3135</v>
      </c>
      <c r="Y188" s="696" t="s">
        <v>3143</v>
      </c>
      <c r="Z188" s="688" t="s">
        <v>3130</v>
      </c>
    </row>
    <row r="189" spans="1:26" ht="15.6" hidden="1">
      <c r="A189" s="3"/>
      <c r="B189" s="13"/>
      <c r="C189" s="13"/>
      <c r="D189" s="2"/>
      <c r="E189" s="4" t="s">
        <v>17</v>
      </c>
      <c r="F189" s="4" t="s">
        <v>15</v>
      </c>
      <c r="G189" s="1" t="s">
        <v>21</v>
      </c>
      <c r="H189" s="1" t="s">
        <v>28</v>
      </c>
      <c r="I189" s="1" t="s">
        <v>24</v>
      </c>
      <c r="J189" s="4">
        <v>3</v>
      </c>
      <c r="K189" s="4"/>
      <c r="L189" s="4"/>
      <c r="M189" s="4"/>
      <c r="N189" s="4"/>
      <c r="O189" s="4"/>
      <c r="P189" s="4" t="s">
        <v>291</v>
      </c>
      <c r="Q189" s="4" t="s">
        <v>288</v>
      </c>
      <c r="R189" s="19"/>
      <c r="S189" s="4"/>
      <c r="T189" s="5"/>
      <c r="U189" s="5"/>
      <c r="V189" s="14"/>
      <c r="W189" s="15"/>
      <c r="X189" s="688" t="s">
        <v>3135</v>
      </c>
      <c r="Y189" s="696" t="s">
        <v>3143</v>
      </c>
      <c r="Z189" s="688" t="s">
        <v>3130</v>
      </c>
    </row>
    <row r="190" spans="1:26" ht="15.6" hidden="1">
      <c r="A190" s="3"/>
      <c r="B190" s="13"/>
      <c r="C190" s="13" t="s">
        <v>1102</v>
      </c>
      <c r="D190" s="2"/>
      <c r="E190" s="4" t="s">
        <v>17</v>
      </c>
      <c r="F190" s="4" t="s">
        <v>14</v>
      </c>
      <c r="G190" s="1" t="s">
        <v>22</v>
      </c>
      <c r="H190" s="1" t="s">
        <v>28</v>
      </c>
      <c r="I190" s="1" t="s">
        <v>24</v>
      </c>
      <c r="J190" s="4">
        <v>4</v>
      </c>
      <c r="K190" s="4"/>
      <c r="L190" s="4"/>
      <c r="M190" s="4"/>
      <c r="N190" s="4"/>
      <c r="O190" s="4"/>
      <c r="P190" s="4" t="s">
        <v>291</v>
      </c>
      <c r="Q190" s="4" t="s">
        <v>288</v>
      </c>
      <c r="R190" s="19"/>
      <c r="S190" s="4"/>
      <c r="T190" s="5"/>
      <c r="U190" s="5"/>
      <c r="V190" s="14"/>
      <c r="W190" s="15"/>
      <c r="X190" s="688" t="s">
        <v>3135</v>
      </c>
      <c r="Y190" s="696" t="s">
        <v>3143</v>
      </c>
      <c r="Z190" s="688" t="s">
        <v>3130</v>
      </c>
    </row>
    <row r="191" spans="1:26" ht="15.6" hidden="1">
      <c r="A191" s="3"/>
      <c r="B191" s="13"/>
      <c r="C191" s="13"/>
      <c r="D191" s="2"/>
      <c r="E191" s="4" t="s">
        <v>17</v>
      </c>
      <c r="F191" s="4" t="s">
        <v>15</v>
      </c>
      <c r="G191" s="1" t="s">
        <v>22</v>
      </c>
      <c r="H191" s="1" t="s">
        <v>28</v>
      </c>
      <c r="I191" s="1" t="s">
        <v>24</v>
      </c>
      <c r="J191" s="4">
        <v>4</v>
      </c>
      <c r="K191" s="4"/>
      <c r="L191" s="4"/>
      <c r="M191" s="4"/>
      <c r="N191" s="4"/>
      <c r="O191" s="4"/>
      <c r="P191" s="4" t="s">
        <v>291</v>
      </c>
      <c r="Q191" s="4" t="s">
        <v>288</v>
      </c>
      <c r="R191" s="19"/>
      <c r="S191" s="4"/>
      <c r="T191" s="5"/>
      <c r="U191" s="5"/>
      <c r="V191" s="14"/>
      <c r="W191" s="15"/>
      <c r="X191" s="688" t="s">
        <v>3135</v>
      </c>
      <c r="Y191" s="696" t="s">
        <v>3143</v>
      </c>
      <c r="Z191" s="688" t="s">
        <v>3130</v>
      </c>
    </row>
    <row r="192" spans="1:26" ht="15.6" hidden="1">
      <c r="A192" s="3"/>
      <c r="B192" s="13"/>
      <c r="C192" s="13" t="s">
        <v>1101</v>
      </c>
      <c r="D192" s="2"/>
      <c r="E192" s="4" t="s">
        <v>17</v>
      </c>
      <c r="F192" s="4" t="s">
        <v>14</v>
      </c>
      <c r="G192" s="1" t="s">
        <v>21</v>
      </c>
      <c r="H192" s="1" t="s">
        <v>28</v>
      </c>
      <c r="I192" s="1" t="s">
        <v>24</v>
      </c>
      <c r="J192" s="4">
        <v>4</v>
      </c>
      <c r="K192" s="4"/>
      <c r="L192" s="4"/>
      <c r="M192" s="4"/>
      <c r="N192" s="4"/>
      <c r="O192" s="4"/>
      <c r="P192" s="4" t="s">
        <v>291</v>
      </c>
      <c r="Q192" s="4" t="s">
        <v>289</v>
      </c>
      <c r="R192" s="19"/>
      <c r="S192" s="4"/>
      <c r="T192" s="5"/>
      <c r="U192" s="5"/>
      <c r="V192" s="14"/>
      <c r="W192" s="15"/>
      <c r="X192" s="688" t="s">
        <v>3135</v>
      </c>
      <c r="Y192" s="696" t="s">
        <v>3143</v>
      </c>
      <c r="Z192" s="688" t="s">
        <v>3130</v>
      </c>
    </row>
    <row r="193" spans="1:26" ht="15.6" hidden="1">
      <c r="A193" s="3"/>
      <c r="B193" s="13"/>
      <c r="C193" s="13"/>
      <c r="D193" s="2"/>
      <c r="E193" s="4" t="s">
        <v>18</v>
      </c>
      <c r="F193" s="4" t="s">
        <v>14</v>
      </c>
      <c r="G193" s="1" t="s">
        <v>19</v>
      </c>
      <c r="H193" s="1" t="s">
        <v>28</v>
      </c>
      <c r="I193" s="1" t="s">
        <v>24</v>
      </c>
      <c r="J193" s="4">
        <v>3</v>
      </c>
      <c r="K193" s="4"/>
      <c r="L193" s="4"/>
      <c r="M193" s="4"/>
      <c r="N193" s="4"/>
      <c r="O193" s="4"/>
      <c r="P193" s="4" t="s">
        <v>291</v>
      </c>
      <c r="Q193" s="4" t="s">
        <v>289</v>
      </c>
      <c r="R193" s="19" t="s">
        <v>1228</v>
      </c>
      <c r="S193" s="4"/>
      <c r="T193" s="5"/>
      <c r="U193" s="5"/>
      <c r="V193" s="14"/>
      <c r="W193" s="15"/>
      <c r="X193" s="688" t="s">
        <v>3135</v>
      </c>
      <c r="Y193" s="696" t="s">
        <v>3143</v>
      </c>
      <c r="Z193" s="688" t="s">
        <v>3130</v>
      </c>
    </row>
    <row r="194" spans="1:26" ht="15.6" hidden="1">
      <c r="A194" s="3"/>
      <c r="B194" s="13"/>
      <c r="C194" s="13"/>
      <c r="D194" s="2"/>
      <c r="E194" s="4" t="s">
        <v>17</v>
      </c>
      <c r="F194" s="4" t="s">
        <v>15</v>
      </c>
      <c r="G194" s="1" t="s">
        <v>22</v>
      </c>
      <c r="H194" s="1" t="s">
        <v>28</v>
      </c>
      <c r="I194" s="1" t="s">
        <v>24</v>
      </c>
      <c r="J194" s="4"/>
      <c r="K194" s="4"/>
      <c r="L194" s="4"/>
      <c r="M194" s="4"/>
      <c r="N194" s="4"/>
      <c r="O194" s="4" t="s">
        <v>28</v>
      </c>
      <c r="P194" s="4" t="s">
        <v>291</v>
      </c>
      <c r="Q194" s="4" t="s">
        <v>289</v>
      </c>
      <c r="R194" s="19"/>
      <c r="S194" s="4"/>
      <c r="T194" s="5"/>
      <c r="U194" s="5"/>
      <c r="V194" s="14"/>
      <c r="W194" s="15"/>
      <c r="X194" s="688" t="s">
        <v>3135</v>
      </c>
      <c r="Y194" s="696" t="s">
        <v>3143</v>
      </c>
      <c r="Z194" s="688" t="s">
        <v>3130</v>
      </c>
    </row>
    <row r="195" spans="1:26" ht="15.6" hidden="1">
      <c r="A195" s="3"/>
      <c r="B195" s="13"/>
      <c r="C195" s="13" t="s">
        <v>1100</v>
      </c>
      <c r="D195" s="2"/>
      <c r="E195" s="1" t="s">
        <v>17</v>
      </c>
      <c r="F195" s="4" t="s">
        <v>14</v>
      </c>
      <c r="G195" s="1" t="s">
        <v>22</v>
      </c>
      <c r="H195" s="1" t="s">
        <v>28</v>
      </c>
      <c r="I195" s="1" t="s">
        <v>24</v>
      </c>
      <c r="J195" s="4">
        <v>4</v>
      </c>
      <c r="K195" s="4"/>
      <c r="L195" s="4"/>
      <c r="M195" s="4"/>
      <c r="N195" s="4"/>
      <c r="O195" s="1"/>
      <c r="P195" s="4" t="s">
        <v>291</v>
      </c>
      <c r="Q195" s="4" t="s">
        <v>288</v>
      </c>
      <c r="R195" s="19"/>
      <c r="S195" s="4"/>
      <c r="T195" s="5"/>
      <c r="U195" s="5"/>
      <c r="V195" s="14"/>
      <c r="W195" s="15"/>
      <c r="X195" s="688" t="s">
        <v>3135</v>
      </c>
      <c r="Y195" s="696" t="s">
        <v>3143</v>
      </c>
      <c r="Z195" s="688" t="s">
        <v>3130</v>
      </c>
    </row>
    <row r="196" spans="1:26" ht="15.6" hidden="1">
      <c r="A196" s="3"/>
      <c r="B196" s="13"/>
      <c r="C196" s="13"/>
      <c r="D196" s="2"/>
      <c r="E196" s="1" t="s">
        <v>17</v>
      </c>
      <c r="F196" s="4" t="s">
        <v>15</v>
      </c>
      <c r="G196" s="1" t="s">
        <v>22</v>
      </c>
      <c r="H196" s="1" t="s">
        <v>28</v>
      </c>
      <c r="I196" s="1" t="s">
        <v>24</v>
      </c>
      <c r="J196" s="4">
        <v>4</v>
      </c>
      <c r="K196" s="4"/>
      <c r="L196" s="4"/>
      <c r="M196" s="4"/>
      <c r="N196" s="4"/>
      <c r="O196" s="1"/>
      <c r="P196" s="4" t="s">
        <v>291</v>
      </c>
      <c r="Q196" s="4" t="s">
        <v>288</v>
      </c>
      <c r="R196" s="19"/>
      <c r="S196" s="4"/>
      <c r="T196" s="5"/>
      <c r="U196" s="5"/>
      <c r="V196" s="14"/>
      <c r="W196" s="15"/>
      <c r="X196" s="688" t="s">
        <v>3135</v>
      </c>
      <c r="Y196" s="696" t="s">
        <v>3143</v>
      </c>
      <c r="Z196" s="688" t="s">
        <v>3130</v>
      </c>
    </row>
    <row r="197" spans="1:26" ht="15.6" hidden="1">
      <c r="A197" s="3"/>
      <c r="B197" s="13"/>
      <c r="C197" s="13"/>
      <c r="D197" s="2"/>
      <c r="E197" s="4" t="s">
        <v>17</v>
      </c>
      <c r="F197" s="4" t="s">
        <v>14</v>
      </c>
      <c r="G197" s="1" t="s">
        <v>843</v>
      </c>
      <c r="H197" s="1" t="s">
        <v>28</v>
      </c>
      <c r="I197" s="1" t="s">
        <v>24</v>
      </c>
      <c r="J197" s="4"/>
      <c r="K197" s="4"/>
      <c r="L197" s="4"/>
      <c r="M197" s="4"/>
      <c r="N197" s="4"/>
      <c r="O197" s="1" t="s">
        <v>28</v>
      </c>
      <c r="P197" s="4" t="s">
        <v>291</v>
      </c>
      <c r="Q197" s="4" t="s">
        <v>288</v>
      </c>
      <c r="R197" s="19"/>
      <c r="S197" s="4"/>
      <c r="T197" s="5"/>
      <c r="U197" s="5"/>
      <c r="V197" s="14"/>
      <c r="W197" s="15"/>
      <c r="X197" s="688" t="s">
        <v>3135</v>
      </c>
      <c r="Y197" s="696" t="s">
        <v>3143</v>
      </c>
      <c r="Z197" s="688" t="s">
        <v>3130</v>
      </c>
    </row>
    <row r="198" spans="1:26" ht="15.6" hidden="1">
      <c r="A198" s="3"/>
      <c r="B198" s="13"/>
      <c r="C198" s="13" t="s">
        <v>1097</v>
      </c>
      <c r="D198" s="2"/>
      <c r="E198" s="4" t="s">
        <v>17</v>
      </c>
      <c r="F198" s="4" t="s">
        <v>16</v>
      </c>
      <c r="G198" s="1" t="s">
        <v>20</v>
      </c>
      <c r="H198" s="1" t="s">
        <v>304</v>
      </c>
      <c r="I198" s="1" t="s">
        <v>24</v>
      </c>
      <c r="J198" s="4">
        <v>4</v>
      </c>
      <c r="K198" s="4"/>
      <c r="L198" s="4"/>
      <c r="M198" s="4"/>
      <c r="N198" s="4"/>
      <c r="O198" s="4"/>
      <c r="P198" s="4" t="s">
        <v>291</v>
      </c>
      <c r="Q198" s="4" t="s">
        <v>288</v>
      </c>
      <c r="R198" s="19"/>
      <c r="S198" s="4"/>
      <c r="T198" s="5"/>
      <c r="U198" s="5"/>
      <c r="V198" s="14"/>
      <c r="W198" s="15"/>
      <c r="X198" s="688" t="s">
        <v>3135</v>
      </c>
      <c r="Y198" s="696" t="s">
        <v>3143</v>
      </c>
      <c r="Z198" s="688" t="s">
        <v>3130</v>
      </c>
    </row>
    <row r="199" spans="1:26" ht="15.6" hidden="1">
      <c r="A199" s="3"/>
      <c r="B199" s="13"/>
      <c r="C199" s="13"/>
      <c r="D199" s="2"/>
      <c r="E199" s="4" t="s">
        <v>17</v>
      </c>
      <c r="F199" s="4" t="s">
        <v>15</v>
      </c>
      <c r="G199" s="1" t="s">
        <v>19</v>
      </c>
      <c r="H199" s="1" t="s">
        <v>28</v>
      </c>
      <c r="I199" s="1" t="s">
        <v>24</v>
      </c>
      <c r="J199" s="4">
        <v>4</v>
      </c>
      <c r="K199" s="4"/>
      <c r="L199" s="4"/>
      <c r="M199" s="4"/>
      <c r="N199" s="4"/>
      <c r="O199" s="4"/>
      <c r="P199" s="4" t="s">
        <v>291</v>
      </c>
      <c r="Q199" s="4" t="s">
        <v>288</v>
      </c>
      <c r="R199" s="19"/>
      <c r="S199" s="4"/>
      <c r="T199" s="5"/>
      <c r="U199" s="5"/>
      <c r="V199" s="14"/>
      <c r="W199" s="15"/>
      <c r="X199" s="688" t="s">
        <v>3135</v>
      </c>
      <c r="Y199" s="696" t="s">
        <v>3143</v>
      </c>
      <c r="Z199" s="688" t="s">
        <v>3130</v>
      </c>
    </row>
    <row r="200" spans="1:26" ht="15.6" hidden="1">
      <c r="A200" s="3"/>
      <c r="B200" s="13"/>
      <c r="C200" s="13" t="s">
        <v>1096</v>
      </c>
      <c r="D200" s="2"/>
      <c r="E200" s="4" t="s">
        <v>17</v>
      </c>
      <c r="F200" s="4" t="s">
        <v>14</v>
      </c>
      <c r="G200" s="1" t="s">
        <v>19</v>
      </c>
      <c r="H200" s="1" t="s">
        <v>28</v>
      </c>
      <c r="I200" s="1" t="s">
        <v>24</v>
      </c>
      <c r="J200" s="4"/>
      <c r="K200" s="4"/>
      <c r="L200" s="4"/>
      <c r="M200" s="4"/>
      <c r="N200" s="4"/>
      <c r="O200" s="4" t="s">
        <v>28</v>
      </c>
      <c r="P200" s="4" t="s">
        <v>291</v>
      </c>
      <c r="Q200" s="4" t="s">
        <v>288</v>
      </c>
      <c r="R200" s="19"/>
      <c r="S200" s="4"/>
      <c r="T200" s="5"/>
      <c r="U200" s="5"/>
      <c r="V200" s="14"/>
      <c r="W200" s="15"/>
      <c r="X200" s="688" t="s">
        <v>3135</v>
      </c>
      <c r="Y200" s="696" t="s">
        <v>3143</v>
      </c>
      <c r="Z200" s="688" t="s">
        <v>3130</v>
      </c>
    </row>
    <row r="201" spans="1:26" ht="15.6" hidden="1">
      <c r="A201" s="3"/>
      <c r="B201" s="13"/>
      <c r="C201" s="13"/>
      <c r="D201" s="2"/>
      <c r="E201" s="4" t="s">
        <v>18</v>
      </c>
      <c r="F201" s="4" t="s">
        <v>14</v>
      </c>
      <c r="G201" s="1" t="s">
        <v>19</v>
      </c>
      <c r="H201" s="1" t="s">
        <v>28</v>
      </c>
      <c r="I201" s="1" t="s">
        <v>24</v>
      </c>
      <c r="J201" s="4">
        <v>3</v>
      </c>
      <c r="K201" s="4"/>
      <c r="L201" s="4"/>
      <c r="M201" s="4"/>
      <c r="N201" s="4"/>
      <c r="O201" s="4"/>
      <c r="P201" s="4" t="s">
        <v>291</v>
      </c>
      <c r="Q201" s="4" t="s">
        <v>288</v>
      </c>
      <c r="R201" s="19" t="s">
        <v>1227</v>
      </c>
      <c r="S201" s="4"/>
      <c r="T201" s="5"/>
      <c r="U201" s="5"/>
      <c r="V201" s="14"/>
      <c r="W201" s="15"/>
      <c r="X201" s="688" t="s">
        <v>3135</v>
      </c>
      <c r="Y201" s="696" t="s">
        <v>3143</v>
      </c>
      <c r="Z201" s="688" t="s">
        <v>3130</v>
      </c>
    </row>
    <row r="202" spans="1:26" ht="15.6" hidden="1">
      <c r="A202" s="3"/>
      <c r="B202" s="13"/>
      <c r="C202" s="13"/>
      <c r="D202" s="2"/>
      <c r="E202" s="4" t="s">
        <v>17</v>
      </c>
      <c r="F202" s="4" t="s">
        <v>14</v>
      </c>
      <c r="G202" s="1" t="s">
        <v>19</v>
      </c>
      <c r="H202" s="1" t="s">
        <v>28</v>
      </c>
      <c r="I202" s="1" t="s">
        <v>24</v>
      </c>
      <c r="J202" s="4">
        <v>3</v>
      </c>
      <c r="K202" s="4"/>
      <c r="L202" s="4"/>
      <c r="M202" s="4"/>
      <c r="N202" s="4"/>
      <c r="O202" s="4"/>
      <c r="P202" s="4" t="s">
        <v>291</v>
      </c>
      <c r="Q202" s="4" t="s">
        <v>290</v>
      </c>
      <c r="R202" s="19" t="s">
        <v>1227</v>
      </c>
      <c r="S202" s="4"/>
      <c r="T202" s="5"/>
      <c r="U202" s="5"/>
      <c r="V202" s="14"/>
      <c r="W202" s="15"/>
      <c r="X202" s="688" t="s">
        <v>3135</v>
      </c>
      <c r="Y202" s="696" t="s">
        <v>3143</v>
      </c>
      <c r="Z202" s="688" t="s">
        <v>3130</v>
      </c>
    </row>
    <row r="203" spans="1:26" ht="15.6" hidden="1">
      <c r="A203" s="3"/>
      <c r="B203" s="13"/>
      <c r="C203" s="13" t="s">
        <v>1095</v>
      </c>
      <c r="D203" s="2"/>
      <c r="E203" s="4" t="s">
        <v>18</v>
      </c>
      <c r="F203" s="4" t="s">
        <v>14</v>
      </c>
      <c r="G203" s="1" t="s">
        <v>19</v>
      </c>
      <c r="H203" s="1" t="s">
        <v>28</v>
      </c>
      <c r="I203" s="1" t="s">
        <v>24</v>
      </c>
      <c r="J203" s="4">
        <v>4</v>
      </c>
      <c r="K203" s="4"/>
      <c r="L203" s="4"/>
      <c r="M203" s="4"/>
      <c r="N203" s="4"/>
      <c r="O203" s="4"/>
      <c r="P203" s="4" t="s">
        <v>291</v>
      </c>
      <c r="Q203" s="4" t="s">
        <v>290</v>
      </c>
      <c r="R203" s="19"/>
      <c r="S203" s="4"/>
      <c r="T203" s="5"/>
      <c r="U203" s="5"/>
      <c r="V203" s="14"/>
      <c r="W203" s="15"/>
      <c r="X203" s="688" t="s">
        <v>3135</v>
      </c>
      <c r="Y203" s="696" t="s">
        <v>3143</v>
      </c>
      <c r="Z203" s="688" t="s">
        <v>3130</v>
      </c>
    </row>
    <row r="204" spans="1:26" ht="15.6" hidden="1">
      <c r="A204" s="3"/>
      <c r="B204" s="13"/>
      <c r="C204" s="13" t="s">
        <v>1091</v>
      </c>
      <c r="D204" s="2"/>
      <c r="E204" s="4" t="s">
        <v>18</v>
      </c>
      <c r="F204" s="4" t="s">
        <v>14</v>
      </c>
      <c r="G204" s="1" t="s">
        <v>19</v>
      </c>
      <c r="H204" s="1" t="s">
        <v>28</v>
      </c>
      <c r="I204" s="1" t="s">
        <v>24</v>
      </c>
      <c r="J204" s="4">
        <v>3</v>
      </c>
      <c r="K204" s="4"/>
      <c r="L204" s="4"/>
      <c r="M204" s="4"/>
      <c r="N204" s="4"/>
      <c r="O204" s="4"/>
      <c r="P204" s="4" t="s">
        <v>291</v>
      </c>
      <c r="Q204" s="4" t="s">
        <v>290</v>
      </c>
      <c r="R204" s="19"/>
      <c r="S204" s="4"/>
      <c r="T204" s="5"/>
      <c r="U204" s="5"/>
      <c r="V204" s="14"/>
      <c r="W204" s="15"/>
      <c r="X204" s="688" t="s">
        <v>3135</v>
      </c>
      <c r="Y204" s="696" t="s">
        <v>3143</v>
      </c>
      <c r="Z204" s="688" t="s">
        <v>3130</v>
      </c>
    </row>
    <row r="205" spans="1:26" ht="15.6" hidden="1">
      <c r="A205" s="3"/>
      <c r="B205" s="13"/>
      <c r="C205" s="13"/>
      <c r="D205" s="2"/>
      <c r="E205" s="4" t="s">
        <v>18</v>
      </c>
      <c r="F205" s="4" t="s">
        <v>15</v>
      </c>
      <c r="G205" s="1" t="s">
        <v>19</v>
      </c>
      <c r="H205" s="1" t="s">
        <v>28</v>
      </c>
      <c r="I205" s="1" t="s">
        <v>24</v>
      </c>
      <c r="J205" s="4">
        <v>4</v>
      </c>
      <c r="K205" s="4"/>
      <c r="L205" s="4"/>
      <c r="M205" s="4"/>
      <c r="N205" s="4"/>
      <c r="O205" s="4"/>
      <c r="P205" s="4" t="s">
        <v>291</v>
      </c>
      <c r="Q205" s="4" t="s">
        <v>290</v>
      </c>
      <c r="R205" s="19"/>
      <c r="S205" s="4"/>
      <c r="T205" s="5"/>
      <c r="U205" s="5"/>
      <c r="V205" s="14"/>
      <c r="W205" s="15"/>
      <c r="X205" s="688" t="s">
        <v>3135</v>
      </c>
      <c r="Y205" s="696" t="s">
        <v>3143</v>
      </c>
      <c r="Z205" s="688" t="s">
        <v>3130</v>
      </c>
    </row>
    <row r="206" spans="1:26" ht="15.6" hidden="1">
      <c r="A206" s="3"/>
      <c r="B206" s="13"/>
      <c r="C206" s="13" t="s">
        <v>1090</v>
      </c>
      <c r="D206" s="2"/>
      <c r="E206" s="4" t="s">
        <v>17</v>
      </c>
      <c r="F206" s="4" t="s">
        <v>14</v>
      </c>
      <c r="G206" s="1" t="s">
        <v>19</v>
      </c>
      <c r="H206" s="1" t="s">
        <v>28</v>
      </c>
      <c r="I206" s="1" t="s">
        <v>24</v>
      </c>
      <c r="J206" s="4"/>
      <c r="K206" s="4"/>
      <c r="L206" s="4"/>
      <c r="M206" s="4"/>
      <c r="N206" s="4"/>
      <c r="O206" s="4" t="s">
        <v>28</v>
      </c>
      <c r="P206" s="4" t="s">
        <v>291</v>
      </c>
      <c r="Q206" s="4" t="s">
        <v>290</v>
      </c>
      <c r="R206" s="19"/>
      <c r="S206" s="4"/>
      <c r="T206" s="5"/>
      <c r="U206" s="5"/>
      <c r="V206" s="14"/>
      <c r="W206" s="15"/>
      <c r="X206" s="688" t="s">
        <v>3135</v>
      </c>
      <c r="Y206" s="696" t="s">
        <v>3143</v>
      </c>
      <c r="Z206" s="688" t="s">
        <v>3130</v>
      </c>
    </row>
    <row r="207" spans="1:26" ht="15.6" hidden="1">
      <c r="A207" s="3"/>
      <c r="B207" s="13"/>
      <c r="C207" s="13"/>
      <c r="D207" s="2"/>
      <c r="E207" s="4" t="s">
        <v>18</v>
      </c>
      <c r="F207" s="4" t="s">
        <v>15</v>
      </c>
      <c r="G207" s="1" t="s">
        <v>19</v>
      </c>
      <c r="H207" s="1" t="s">
        <v>28</v>
      </c>
      <c r="I207" s="1" t="s">
        <v>24</v>
      </c>
      <c r="J207" s="4"/>
      <c r="K207" s="4"/>
      <c r="L207" s="4"/>
      <c r="M207" s="4"/>
      <c r="N207" s="4"/>
      <c r="O207" s="4" t="s">
        <v>28</v>
      </c>
      <c r="P207" s="4" t="s">
        <v>291</v>
      </c>
      <c r="Q207" s="4" t="s">
        <v>290</v>
      </c>
      <c r="R207" s="19"/>
      <c r="S207" s="4"/>
      <c r="T207" s="5"/>
      <c r="U207" s="5"/>
      <c r="V207" s="14"/>
      <c r="W207" s="15"/>
      <c r="X207" s="688" t="s">
        <v>3135</v>
      </c>
      <c r="Y207" s="696" t="s">
        <v>3143</v>
      </c>
      <c r="Z207" s="688" t="s">
        <v>3130</v>
      </c>
    </row>
    <row r="208" spans="1:26" ht="15.6" hidden="1">
      <c r="A208" s="3"/>
      <c r="B208" s="13"/>
      <c r="C208" s="13" t="s">
        <v>1089</v>
      </c>
      <c r="D208" s="2"/>
      <c r="E208" s="4" t="s">
        <v>18</v>
      </c>
      <c r="F208" s="4" t="s">
        <v>14</v>
      </c>
      <c r="G208" s="1" t="s">
        <v>19</v>
      </c>
      <c r="H208" s="1" t="s">
        <v>28</v>
      </c>
      <c r="I208" s="1" t="s">
        <v>24</v>
      </c>
      <c r="J208" s="4">
        <v>4</v>
      </c>
      <c r="K208" s="4"/>
      <c r="L208" s="4"/>
      <c r="M208" s="4"/>
      <c r="N208" s="4"/>
      <c r="O208" s="4"/>
      <c r="P208" s="4" t="s">
        <v>291</v>
      </c>
      <c r="Q208" s="4" t="s">
        <v>290</v>
      </c>
      <c r="R208" s="19"/>
      <c r="S208" s="4"/>
      <c r="T208" s="5"/>
      <c r="U208" s="5"/>
      <c r="V208" s="14"/>
      <c r="W208" s="15"/>
      <c r="X208" s="688" t="s">
        <v>3135</v>
      </c>
      <c r="Y208" s="696" t="s">
        <v>3143</v>
      </c>
      <c r="Z208" s="688" t="s">
        <v>3130</v>
      </c>
    </row>
    <row r="209" spans="1:26" ht="15.6" hidden="1">
      <c r="A209" s="3"/>
      <c r="B209" s="13"/>
      <c r="C209" s="13"/>
      <c r="D209" s="2"/>
      <c r="E209" s="4" t="s">
        <v>17</v>
      </c>
      <c r="F209" s="4" t="s">
        <v>15</v>
      </c>
      <c r="G209" s="1" t="s">
        <v>19</v>
      </c>
      <c r="H209" s="1" t="s">
        <v>28</v>
      </c>
      <c r="I209" s="1" t="s">
        <v>24</v>
      </c>
      <c r="J209" s="4"/>
      <c r="K209" s="4"/>
      <c r="L209" s="4"/>
      <c r="M209" s="4"/>
      <c r="N209" s="4"/>
      <c r="O209" s="4" t="s">
        <v>28</v>
      </c>
      <c r="P209" s="4" t="s">
        <v>291</v>
      </c>
      <c r="Q209" s="4" t="s">
        <v>290</v>
      </c>
      <c r="R209" s="19"/>
      <c r="S209" s="4"/>
      <c r="T209" s="5"/>
      <c r="U209" s="5"/>
      <c r="V209" s="14"/>
      <c r="W209" s="15"/>
      <c r="X209" s="688" t="s">
        <v>3135</v>
      </c>
      <c r="Y209" s="696" t="s">
        <v>3143</v>
      </c>
      <c r="Z209" s="688" t="s">
        <v>3130</v>
      </c>
    </row>
    <row r="210" spans="1:26" ht="15.6" hidden="1">
      <c r="A210" s="3"/>
      <c r="B210" s="13"/>
      <c r="C210" s="13" t="s">
        <v>1088</v>
      </c>
      <c r="D210" s="2"/>
      <c r="E210" s="4" t="s">
        <v>18</v>
      </c>
      <c r="F210" s="330" t="s">
        <v>14</v>
      </c>
      <c r="G210" s="1" t="s">
        <v>19</v>
      </c>
      <c r="H210" s="1" t="s">
        <v>28</v>
      </c>
      <c r="I210" s="1" t="s">
        <v>24</v>
      </c>
      <c r="J210" s="4"/>
      <c r="K210" s="4"/>
      <c r="L210" s="4"/>
      <c r="M210" s="4"/>
      <c r="N210" s="4"/>
      <c r="O210" s="4" t="s">
        <v>28</v>
      </c>
      <c r="P210" s="4" t="s">
        <v>291</v>
      </c>
      <c r="Q210" s="4" t="s">
        <v>290</v>
      </c>
      <c r="R210" s="19"/>
      <c r="S210" s="4"/>
      <c r="T210" s="5"/>
      <c r="U210" s="5"/>
      <c r="V210" s="14"/>
      <c r="W210" s="15"/>
      <c r="X210" s="688" t="s">
        <v>3135</v>
      </c>
      <c r="Y210" s="696" t="s">
        <v>3143</v>
      </c>
      <c r="Z210" s="688" t="s">
        <v>3130</v>
      </c>
    </row>
    <row r="211" spans="1:26" ht="15.6" hidden="1">
      <c r="A211" s="3"/>
      <c r="B211" s="13"/>
      <c r="C211" s="13"/>
      <c r="D211" s="2"/>
      <c r="E211" s="4" t="s">
        <v>18</v>
      </c>
      <c r="F211" s="4" t="s">
        <v>15</v>
      </c>
      <c r="G211" s="1" t="s">
        <v>19</v>
      </c>
      <c r="H211" s="1" t="s">
        <v>28</v>
      </c>
      <c r="I211" s="1" t="s">
        <v>24</v>
      </c>
      <c r="J211" s="4"/>
      <c r="K211" s="4"/>
      <c r="L211" s="4"/>
      <c r="M211" s="4"/>
      <c r="N211" s="4"/>
      <c r="O211" s="4" t="s">
        <v>28</v>
      </c>
      <c r="P211" s="4" t="s">
        <v>291</v>
      </c>
      <c r="Q211" s="4" t="s">
        <v>290</v>
      </c>
      <c r="R211" s="19"/>
      <c r="S211" s="4"/>
      <c r="T211" s="5"/>
      <c r="U211" s="5"/>
      <c r="V211" s="14"/>
      <c r="W211" s="15"/>
      <c r="X211" s="688" t="s">
        <v>3135</v>
      </c>
      <c r="Y211" s="696" t="s">
        <v>3143</v>
      </c>
      <c r="Z211" s="688" t="s">
        <v>3130</v>
      </c>
    </row>
    <row r="212" spans="1:26" ht="15.6" hidden="1">
      <c r="A212" s="3"/>
      <c r="B212" s="13"/>
      <c r="C212" s="13" t="s">
        <v>1087</v>
      </c>
      <c r="D212" s="2"/>
      <c r="E212" s="4" t="s">
        <v>17</v>
      </c>
      <c r="F212" s="4" t="s">
        <v>14</v>
      </c>
      <c r="G212" s="1" t="s">
        <v>19</v>
      </c>
      <c r="H212" s="1" t="s">
        <v>28</v>
      </c>
      <c r="I212" s="1" t="s">
        <v>24</v>
      </c>
      <c r="J212" s="4">
        <v>4</v>
      </c>
      <c r="K212" s="4"/>
      <c r="L212" s="4"/>
      <c r="M212" s="4"/>
      <c r="N212" s="4"/>
      <c r="O212" s="4"/>
      <c r="P212" s="4" t="s">
        <v>291</v>
      </c>
      <c r="Q212" s="4" t="s">
        <v>290</v>
      </c>
      <c r="R212" s="19"/>
      <c r="S212" s="4"/>
      <c r="T212" s="5"/>
      <c r="U212" s="5"/>
      <c r="V212" s="14"/>
      <c r="W212" s="15"/>
      <c r="X212" s="688" t="s">
        <v>3135</v>
      </c>
      <c r="Y212" s="696" t="s">
        <v>3143</v>
      </c>
      <c r="Z212" s="688" t="s">
        <v>3130</v>
      </c>
    </row>
    <row r="213" spans="1:26" ht="15.6" hidden="1">
      <c r="A213" s="3"/>
      <c r="B213" s="13"/>
      <c r="C213" s="13"/>
      <c r="D213" s="2"/>
      <c r="E213" s="4" t="s">
        <v>17</v>
      </c>
      <c r="F213" s="4" t="s">
        <v>15</v>
      </c>
      <c r="G213" s="1" t="s">
        <v>19</v>
      </c>
      <c r="H213" s="1" t="s">
        <v>28</v>
      </c>
      <c r="I213" s="1" t="s">
        <v>24</v>
      </c>
      <c r="J213" s="4">
        <v>4</v>
      </c>
      <c r="K213" s="4"/>
      <c r="L213" s="4"/>
      <c r="M213" s="4"/>
      <c r="N213" s="4"/>
      <c r="O213" s="4"/>
      <c r="P213" s="4" t="s">
        <v>291</v>
      </c>
      <c r="Q213" s="4" t="s">
        <v>290</v>
      </c>
      <c r="R213" s="19"/>
      <c r="S213" s="4"/>
      <c r="T213" s="5"/>
      <c r="U213" s="5"/>
      <c r="V213" s="14"/>
      <c r="W213" s="15"/>
      <c r="X213" s="688" t="s">
        <v>3135</v>
      </c>
      <c r="Y213" s="696" t="s">
        <v>3143</v>
      </c>
      <c r="Z213" s="688" t="s">
        <v>3130</v>
      </c>
    </row>
    <row r="214" spans="1:26" ht="15.6" hidden="1">
      <c r="A214" s="3"/>
      <c r="B214" s="13"/>
      <c r="C214" s="13" t="s">
        <v>1086</v>
      </c>
      <c r="D214" s="2"/>
      <c r="E214" s="4" t="s">
        <v>17</v>
      </c>
      <c r="F214" s="4" t="s">
        <v>14</v>
      </c>
      <c r="G214" s="1" t="s">
        <v>19</v>
      </c>
      <c r="H214" s="1" t="s">
        <v>28</v>
      </c>
      <c r="I214" s="1" t="s">
        <v>24</v>
      </c>
      <c r="J214" s="4"/>
      <c r="K214" s="4"/>
      <c r="L214" s="4"/>
      <c r="M214" s="4"/>
      <c r="N214" s="4"/>
      <c r="O214" s="4" t="s">
        <v>28</v>
      </c>
      <c r="P214" s="4" t="s">
        <v>291</v>
      </c>
      <c r="Q214" s="4" t="s">
        <v>290</v>
      </c>
      <c r="R214" s="19"/>
      <c r="S214" s="4"/>
      <c r="T214" s="5"/>
      <c r="U214" s="5"/>
      <c r="V214" s="14"/>
      <c r="W214" s="15"/>
      <c r="X214" s="688" t="s">
        <v>3135</v>
      </c>
      <c r="Y214" s="696" t="s">
        <v>3143</v>
      </c>
      <c r="Z214" s="688" t="s">
        <v>3130</v>
      </c>
    </row>
    <row r="215" spans="1:26" ht="15.6" hidden="1">
      <c r="A215" s="3"/>
      <c r="B215" s="13"/>
      <c r="C215" s="13" t="s">
        <v>1085</v>
      </c>
      <c r="D215" s="2"/>
      <c r="E215" s="4" t="s">
        <v>17</v>
      </c>
      <c r="F215" s="4" t="s">
        <v>14</v>
      </c>
      <c r="G215" s="1" t="s">
        <v>19</v>
      </c>
      <c r="H215" s="1" t="s">
        <v>28</v>
      </c>
      <c r="I215" s="1" t="s">
        <v>445</v>
      </c>
      <c r="J215" s="4">
        <v>4</v>
      </c>
      <c r="K215" s="4"/>
      <c r="L215" s="4"/>
      <c r="M215" s="4"/>
      <c r="N215" s="4"/>
      <c r="O215" s="4"/>
      <c r="P215" s="4" t="s">
        <v>291</v>
      </c>
      <c r="Q215" s="4" t="s">
        <v>290</v>
      </c>
      <c r="R215" s="19"/>
      <c r="S215" s="4"/>
      <c r="T215" s="5"/>
      <c r="U215" s="5"/>
      <c r="V215" s="14"/>
      <c r="W215" s="15"/>
      <c r="X215" s="688" t="s">
        <v>3135</v>
      </c>
      <c r="Y215" s="696" t="s">
        <v>3143</v>
      </c>
      <c r="Z215" s="688" t="s">
        <v>3130</v>
      </c>
    </row>
    <row r="216" spans="1:26" ht="15.6" hidden="1">
      <c r="A216" s="3"/>
      <c r="B216" s="13"/>
      <c r="C216" s="13"/>
      <c r="D216" s="2"/>
      <c r="E216" s="4" t="s">
        <v>17</v>
      </c>
      <c r="F216" s="4" t="s">
        <v>15</v>
      </c>
      <c r="G216" s="1" t="s">
        <v>19</v>
      </c>
      <c r="H216" s="1" t="s">
        <v>28</v>
      </c>
      <c r="I216" s="1" t="s">
        <v>24</v>
      </c>
      <c r="J216" s="4">
        <v>4</v>
      </c>
      <c r="K216" s="4"/>
      <c r="L216" s="4"/>
      <c r="M216" s="4"/>
      <c r="N216" s="4"/>
      <c r="O216" s="4"/>
      <c r="P216" s="4" t="s">
        <v>291</v>
      </c>
      <c r="Q216" s="4" t="s">
        <v>290</v>
      </c>
      <c r="R216" s="19"/>
      <c r="S216" s="4"/>
      <c r="T216" s="5"/>
      <c r="U216" s="5"/>
      <c r="V216" s="14"/>
      <c r="W216" s="15"/>
      <c r="X216" s="688" t="s">
        <v>3135</v>
      </c>
      <c r="Y216" s="696" t="s">
        <v>3143</v>
      </c>
      <c r="Z216" s="688" t="s">
        <v>3130</v>
      </c>
    </row>
    <row r="217" spans="1:26" ht="15.6" hidden="1">
      <c r="A217" s="3"/>
      <c r="B217" s="13"/>
      <c r="C217" s="13" t="s">
        <v>1084</v>
      </c>
      <c r="D217" s="2"/>
      <c r="E217" s="4" t="s">
        <v>18</v>
      </c>
      <c r="F217" s="4" t="s">
        <v>14</v>
      </c>
      <c r="G217" s="1" t="s">
        <v>19</v>
      </c>
      <c r="H217" s="1" t="s">
        <v>28</v>
      </c>
      <c r="I217" s="1" t="s">
        <v>24</v>
      </c>
      <c r="J217" s="4">
        <v>4</v>
      </c>
      <c r="K217" s="4"/>
      <c r="L217" s="4"/>
      <c r="M217" s="4"/>
      <c r="N217" s="4"/>
      <c r="O217" s="4"/>
      <c r="P217" s="4" t="s">
        <v>286</v>
      </c>
      <c r="Q217" s="4" t="s">
        <v>290</v>
      </c>
      <c r="R217" s="19"/>
      <c r="S217" s="4"/>
      <c r="T217" s="5"/>
      <c r="U217" s="5"/>
      <c r="V217" s="14"/>
      <c r="W217" s="15"/>
      <c r="X217" s="688" t="s">
        <v>3135</v>
      </c>
      <c r="Y217" s="696" t="s">
        <v>3143</v>
      </c>
      <c r="Z217" s="688" t="s">
        <v>3130</v>
      </c>
    </row>
    <row r="218" spans="1:26" ht="15.6" hidden="1">
      <c r="A218" s="3"/>
      <c r="B218" s="13"/>
      <c r="C218" s="13"/>
      <c r="D218" s="2"/>
      <c r="E218" s="4" t="s">
        <v>18</v>
      </c>
      <c r="F218" s="4" t="s">
        <v>15</v>
      </c>
      <c r="G218" s="1" t="s">
        <v>19</v>
      </c>
      <c r="H218" s="1" t="s">
        <v>28</v>
      </c>
      <c r="I218" s="1" t="s">
        <v>447</v>
      </c>
      <c r="J218" s="4">
        <v>4</v>
      </c>
      <c r="K218" s="4"/>
      <c r="L218" s="4"/>
      <c r="M218" s="4"/>
      <c r="N218" s="4"/>
      <c r="O218" s="4"/>
      <c r="P218" s="4" t="s">
        <v>286</v>
      </c>
      <c r="Q218" s="4" t="s">
        <v>290</v>
      </c>
      <c r="R218" s="19"/>
      <c r="S218" s="4"/>
      <c r="T218" s="5"/>
      <c r="U218" s="5"/>
      <c r="V218" s="14"/>
      <c r="W218" s="15"/>
      <c r="X218" s="688" t="s">
        <v>3135</v>
      </c>
      <c r="Y218" s="696" t="s">
        <v>3143</v>
      </c>
      <c r="Z218" s="688" t="s">
        <v>3130</v>
      </c>
    </row>
    <row r="219" spans="1:26" ht="15.6" hidden="1">
      <c r="A219" s="3"/>
      <c r="B219" s="13"/>
      <c r="C219" s="13" t="s">
        <v>1083</v>
      </c>
      <c r="D219" s="2"/>
      <c r="E219" s="4" t="s">
        <v>17</v>
      </c>
      <c r="F219" s="4" t="s">
        <v>14</v>
      </c>
      <c r="G219" s="1" t="s">
        <v>19</v>
      </c>
      <c r="H219" s="1" t="s">
        <v>28</v>
      </c>
      <c r="I219" s="1" t="s">
        <v>24</v>
      </c>
      <c r="J219" s="4">
        <v>4</v>
      </c>
      <c r="K219" s="4"/>
      <c r="L219" s="4"/>
      <c r="M219" s="4"/>
      <c r="N219" s="4"/>
      <c r="O219" s="4"/>
      <c r="P219" s="4" t="s">
        <v>286</v>
      </c>
      <c r="Q219" s="4" t="s">
        <v>290</v>
      </c>
      <c r="R219" s="19"/>
      <c r="S219" s="4"/>
      <c r="T219" s="5"/>
      <c r="U219" s="5"/>
      <c r="V219" s="14"/>
      <c r="W219" s="15"/>
      <c r="X219" s="688" t="s">
        <v>3135</v>
      </c>
      <c r="Y219" s="696" t="s">
        <v>3143</v>
      </c>
      <c r="Z219" s="688" t="s">
        <v>3130</v>
      </c>
    </row>
    <row r="220" spans="1:26" ht="15.6" hidden="1">
      <c r="A220" s="3"/>
      <c r="B220" s="13"/>
      <c r="C220" s="13"/>
      <c r="D220" s="2"/>
      <c r="E220" s="4" t="s">
        <v>17</v>
      </c>
      <c r="F220" s="4" t="s">
        <v>15</v>
      </c>
      <c r="G220" s="1" t="s">
        <v>19</v>
      </c>
      <c r="H220" s="1" t="s">
        <v>28</v>
      </c>
      <c r="I220" s="1" t="s">
        <v>24</v>
      </c>
      <c r="J220" s="4">
        <v>4</v>
      </c>
      <c r="K220" s="4"/>
      <c r="L220" s="4"/>
      <c r="M220" s="4"/>
      <c r="N220" s="4"/>
      <c r="O220" s="4"/>
      <c r="P220" s="4" t="s">
        <v>286</v>
      </c>
      <c r="Q220" s="4" t="s">
        <v>290</v>
      </c>
      <c r="R220" s="19"/>
      <c r="S220" s="4"/>
      <c r="T220" s="5"/>
      <c r="U220" s="5"/>
      <c r="V220" s="14"/>
      <c r="W220" s="15"/>
      <c r="X220" s="688" t="s">
        <v>3135</v>
      </c>
      <c r="Y220" s="696" t="s">
        <v>3143</v>
      </c>
      <c r="Z220" s="688" t="s">
        <v>3130</v>
      </c>
    </row>
    <row r="221" spans="1:26" ht="15.6" hidden="1">
      <c r="A221" s="3"/>
      <c r="B221" s="13"/>
      <c r="C221" s="13" t="s">
        <v>1082</v>
      </c>
      <c r="D221" s="2"/>
      <c r="E221" s="4" t="s">
        <v>17</v>
      </c>
      <c r="F221" s="4" t="s">
        <v>14</v>
      </c>
      <c r="G221" s="1" t="s">
        <v>19</v>
      </c>
      <c r="H221" s="1" t="s">
        <v>28</v>
      </c>
      <c r="I221" s="1" t="s">
        <v>24</v>
      </c>
      <c r="J221" s="4">
        <v>4</v>
      </c>
      <c r="K221" s="4"/>
      <c r="L221" s="4"/>
      <c r="M221" s="4"/>
      <c r="N221" s="4"/>
      <c r="O221" s="4"/>
      <c r="P221" s="4" t="s">
        <v>286</v>
      </c>
      <c r="Q221" s="4" t="s">
        <v>290</v>
      </c>
      <c r="R221" s="19"/>
      <c r="S221" s="4"/>
      <c r="T221" s="5"/>
      <c r="U221" s="5"/>
      <c r="V221" s="14"/>
      <c r="W221" s="15"/>
      <c r="X221" s="688" t="s">
        <v>3135</v>
      </c>
      <c r="Y221" s="696" t="s">
        <v>3143</v>
      </c>
      <c r="Z221" s="688" t="s">
        <v>3130</v>
      </c>
    </row>
    <row r="222" spans="1:26" ht="15.6" hidden="1">
      <c r="A222" s="3"/>
      <c r="B222" s="13"/>
      <c r="C222" s="13"/>
      <c r="D222" s="2"/>
      <c r="E222" s="4" t="s">
        <v>18</v>
      </c>
      <c r="F222" s="4" t="s">
        <v>15</v>
      </c>
      <c r="G222" s="1" t="s">
        <v>19</v>
      </c>
      <c r="H222" s="1" t="s">
        <v>28</v>
      </c>
      <c r="I222" s="1" t="s">
        <v>24</v>
      </c>
      <c r="J222" s="4"/>
      <c r="K222" s="4"/>
      <c r="L222" s="4"/>
      <c r="M222" s="4"/>
      <c r="N222" s="4"/>
      <c r="O222" s="4" t="s">
        <v>28</v>
      </c>
      <c r="P222" s="4" t="s">
        <v>286</v>
      </c>
      <c r="Q222" s="4" t="s">
        <v>290</v>
      </c>
      <c r="R222" s="19"/>
      <c r="S222" s="4"/>
      <c r="T222" s="5"/>
      <c r="U222" s="5"/>
      <c r="V222" s="14"/>
      <c r="W222" s="15"/>
      <c r="X222" s="688" t="s">
        <v>3135</v>
      </c>
      <c r="Y222" s="696" t="s">
        <v>3143</v>
      </c>
      <c r="Z222" s="688" t="s">
        <v>3130</v>
      </c>
    </row>
    <row r="223" spans="1:26" ht="15.6" hidden="1">
      <c r="A223" s="3"/>
      <c r="B223" s="13"/>
      <c r="C223" s="13" t="s">
        <v>1081</v>
      </c>
      <c r="D223" s="2"/>
      <c r="E223" s="4" t="s">
        <v>17</v>
      </c>
      <c r="F223" s="4" t="s">
        <v>14</v>
      </c>
      <c r="G223" s="1" t="s">
        <v>19</v>
      </c>
      <c r="H223" s="1" t="s">
        <v>28</v>
      </c>
      <c r="I223" s="1" t="s">
        <v>24</v>
      </c>
      <c r="J223" s="4"/>
      <c r="K223" s="4"/>
      <c r="L223" s="4"/>
      <c r="M223" s="4"/>
      <c r="N223" s="4"/>
      <c r="O223" s="4" t="s">
        <v>28</v>
      </c>
      <c r="P223" s="4" t="s">
        <v>286</v>
      </c>
      <c r="Q223" s="4" t="s">
        <v>290</v>
      </c>
      <c r="R223" s="19"/>
      <c r="S223" s="4"/>
      <c r="T223" s="5"/>
      <c r="U223" s="5"/>
      <c r="V223" s="14"/>
      <c r="W223" s="15"/>
      <c r="X223" s="688" t="s">
        <v>3135</v>
      </c>
      <c r="Y223" s="696" t="s">
        <v>3143</v>
      </c>
      <c r="Z223" s="688" t="s">
        <v>3130</v>
      </c>
    </row>
    <row r="224" spans="1:26" ht="15.6" hidden="1">
      <c r="A224" s="3"/>
      <c r="B224" s="13"/>
      <c r="C224" s="13"/>
      <c r="D224" s="2"/>
      <c r="E224" s="4" t="s">
        <v>17</v>
      </c>
      <c r="F224" s="4" t="s">
        <v>15</v>
      </c>
      <c r="G224" s="1" t="s">
        <v>19</v>
      </c>
      <c r="H224" s="1" t="s">
        <v>28</v>
      </c>
      <c r="I224" s="1" t="s">
        <v>24</v>
      </c>
      <c r="J224" s="4"/>
      <c r="K224" s="4"/>
      <c r="L224" s="4"/>
      <c r="M224" s="4"/>
      <c r="N224" s="4"/>
      <c r="O224" s="4" t="s">
        <v>28</v>
      </c>
      <c r="P224" s="4" t="s">
        <v>286</v>
      </c>
      <c r="Q224" s="4" t="s">
        <v>290</v>
      </c>
      <c r="R224" s="19"/>
      <c r="S224" s="4"/>
      <c r="T224" s="5"/>
      <c r="U224" s="5"/>
      <c r="V224" s="14"/>
      <c r="W224" s="15"/>
      <c r="X224" s="688" t="s">
        <v>3135</v>
      </c>
      <c r="Y224" s="696" t="s">
        <v>3143</v>
      </c>
      <c r="Z224" s="688" t="s">
        <v>3130</v>
      </c>
    </row>
    <row r="225" spans="1:26" ht="15.6" hidden="1">
      <c r="A225" s="3"/>
      <c r="B225" s="13"/>
      <c r="C225" s="13" t="s">
        <v>1079</v>
      </c>
      <c r="D225" s="2"/>
      <c r="E225" s="4" t="s">
        <v>17</v>
      </c>
      <c r="F225" s="4" t="s">
        <v>14</v>
      </c>
      <c r="G225" s="1" t="s">
        <v>19</v>
      </c>
      <c r="H225" s="1" t="s">
        <v>28</v>
      </c>
      <c r="I225" s="1" t="s">
        <v>24</v>
      </c>
      <c r="J225" s="4">
        <v>4</v>
      </c>
      <c r="K225" s="4"/>
      <c r="L225" s="4"/>
      <c r="M225" s="4"/>
      <c r="N225" s="4"/>
      <c r="O225" s="4"/>
      <c r="P225" s="4" t="s">
        <v>286</v>
      </c>
      <c r="Q225" s="4" t="s">
        <v>290</v>
      </c>
      <c r="R225" s="19"/>
      <c r="S225" s="4"/>
      <c r="T225" s="5"/>
      <c r="U225" s="5"/>
      <c r="V225" s="14"/>
      <c r="W225" s="15"/>
      <c r="X225" s="688" t="s">
        <v>3135</v>
      </c>
      <c r="Y225" s="696" t="s">
        <v>3143</v>
      </c>
      <c r="Z225" s="688" t="s">
        <v>3130</v>
      </c>
    </row>
    <row r="226" spans="1:26" ht="15.6" hidden="1">
      <c r="A226" s="3"/>
      <c r="B226" s="13"/>
      <c r="C226" s="13"/>
      <c r="D226" s="2"/>
      <c r="E226" s="4" t="s">
        <v>17</v>
      </c>
      <c r="F226" s="4" t="s">
        <v>15</v>
      </c>
      <c r="G226" s="1" t="s">
        <v>19</v>
      </c>
      <c r="H226" s="1" t="s">
        <v>28</v>
      </c>
      <c r="I226" s="1" t="s">
        <v>24</v>
      </c>
      <c r="J226" s="4">
        <v>4</v>
      </c>
      <c r="K226" s="4"/>
      <c r="L226" s="4"/>
      <c r="M226" s="4"/>
      <c r="N226" s="4"/>
      <c r="O226" s="4"/>
      <c r="P226" s="4" t="s">
        <v>286</v>
      </c>
      <c r="Q226" s="4" t="s">
        <v>290</v>
      </c>
      <c r="R226" s="19"/>
      <c r="S226" s="4"/>
      <c r="T226" s="5"/>
      <c r="U226" s="5"/>
      <c r="V226" s="14"/>
      <c r="W226" s="15"/>
      <c r="X226" s="688" t="s">
        <v>3135</v>
      </c>
      <c r="Y226" s="696" t="s">
        <v>3143</v>
      </c>
      <c r="Z226" s="688" t="s">
        <v>3130</v>
      </c>
    </row>
    <row r="227" spans="1:26" ht="15.6" hidden="1">
      <c r="A227" s="3"/>
      <c r="B227" s="13"/>
      <c r="C227" s="13" t="s">
        <v>1078</v>
      </c>
      <c r="D227" s="2"/>
      <c r="E227" s="4" t="s">
        <v>17</v>
      </c>
      <c r="F227" s="4" t="s">
        <v>14</v>
      </c>
      <c r="G227" s="1" t="s">
        <v>19</v>
      </c>
      <c r="H227" s="1" t="s">
        <v>28</v>
      </c>
      <c r="I227" s="1" t="s">
        <v>24</v>
      </c>
      <c r="J227" s="4">
        <v>4</v>
      </c>
      <c r="K227" s="4"/>
      <c r="L227" s="4"/>
      <c r="M227" s="4"/>
      <c r="N227" s="4"/>
      <c r="O227" s="4"/>
      <c r="P227" s="4" t="s">
        <v>286</v>
      </c>
      <c r="Q227" s="4" t="s">
        <v>290</v>
      </c>
      <c r="R227" s="19"/>
      <c r="S227" s="4"/>
      <c r="T227" s="5"/>
      <c r="U227" s="5"/>
      <c r="V227" s="14"/>
      <c r="W227" s="15"/>
      <c r="X227" s="688" t="s">
        <v>3135</v>
      </c>
      <c r="Y227" s="696" t="s">
        <v>3143</v>
      </c>
      <c r="Z227" s="688" t="s">
        <v>3130</v>
      </c>
    </row>
    <row r="228" spans="1:26" ht="15.6" hidden="1">
      <c r="A228" s="3"/>
      <c r="B228" s="13"/>
      <c r="C228" s="13"/>
      <c r="D228" s="2"/>
      <c r="E228" s="4" t="s">
        <v>17</v>
      </c>
      <c r="F228" s="4" t="s">
        <v>15</v>
      </c>
      <c r="G228" s="1" t="s">
        <v>19</v>
      </c>
      <c r="H228" s="1" t="s">
        <v>28</v>
      </c>
      <c r="I228" s="1" t="s">
        <v>24</v>
      </c>
      <c r="J228" s="4">
        <v>4</v>
      </c>
      <c r="K228" s="4"/>
      <c r="L228" s="4"/>
      <c r="M228" s="4"/>
      <c r="N228" s="4"/>
      <c r="O228" s="4"/>
      <c r="P228" s="4" t="s">
        <v>286</v>
      </c>
      <c r="Q228" s="4" t="s">
        <v>290</v>
      </c>
      <c r="R228" s="19"/>
      <c r="S228" s="4"/>
      <c r="T228" s="5"/>
      <c r="U228" s="5"/>
      <c r="V228" s="14"/>
      <c r="W228" s="15"/>
      <c r="X228" s="688" t="s">
        <v>3135</v>
      </c>
      <c r="Y228" s="696" t="s">
        <v>3143</v>
      </c>
      <c r="Z228" s="688" t="s">
        <v>3130</v>
      </c>
    </row>
    <row r="229" spans="1:26" ht="15.6" hidden="1">
      <c r="A229" s="3"/>
      <c r="B229" s="13"/>
      <c r="C229" s="13"/>
      <c r="D229" s="2"/>
      <c r="E229" s="4" t="s">
        <v>17</v>
      </c>
      <c r="F229" s="4" t="s">
        <v>14</v>
      </c>
      <c r="G229" s="1" t="s">
        <v>19</v>
      </c>
      <c r="H229" s="1" t="s">
        <v>28</v>
      </c>
      <c r="I229" s="1" t="s">
        <v>24</v>
      </c>
      <c r="J229" s="4">
        <v>3</v>
      </c>
      <c r="K229" s="4"/>
      <c r="L229" s="4"/>
      <c r="M229" s="4"/>
      <c r="N229" s="4"/>
      <c r="O229" s="4"/>
      <c r="P229" s="4" t="s">
        <v>286</v>
      </c>
      <c r="Q229" s="4" t="s">
        <v>290</v>
      </c>
      <c r="R229" s="19"/>
      <c r="S229" s="4"/>
      <c r="T229" s="5"/>
      <c r="U229" s="5"/>
      <c r="V229" s="14"/>
      <c r="W229" s="15"/>
      <c r="X229" s="688" t="s">
        <v>3135</v>
      </c>
      <c r="Y229" s="696" t="s">
        <v>3143</v>
      </c>
      <c r="Z229" s="688" t="s">
        <v>3130</v>
      </c>
    </row>
    <row r="230" spans="1:26" ht="15.6" hidden="1">
      <c r="A230" s="3"/>
      <c r="B230" s="13"/>
      <c r="C230" s="13"/>
      <c r="D230" s="2"/>
      <c r="E230" s="4" t="s">
        <v>17</v>
      </c>
      <c r="F230" s="4" t="s">
        <v>15</v>
      </c>
      <c r="G230" s="1" t="s">
        <v>19</v>
      </c>
      <c r="H230" s="1" t="s">
        <v>28</v>
      </c>
      <c r="I230" s="1" t="s">
        <v>24</v>
      </c>
      <c r="J230" s="4">
        <v>2</v>
      </c>
      <c r="K230" s="4"/>
      <c r="L230" s="4"/>
      <c r="M230" s="4"/>
      <c r="N230" s="4" t="s">
        <v>39</v>
      </c>
      <c r="O230" s="4"/>
      <c r="P230" s="4" t="s">
        <v>286</v>
      </c>
      <c r="Q230" s="4" t="s">
        <v>290</v>
      </c>
      <c r="R230" s="19"/>
      <c r="S230" s="4"/>
      <c r="T230" s="5"/>
      <c r="U230" s="5"/>
      <c r="V230" s="14"/>
      <c r="W230" s="15"/>
      <c r="X230" s="688" t="s">
        <v>3135</v>
      </c>
      <c r="Y230" s="696" t="s">
        <v>3143</v>
      </c>
      <c r="Z230" s="688" t="s">
        <v>3130</v>
      </c>
    </row>
    <row r="231" spans="1:26" ht="15.6" hidden="1">
      <c r="A231" s="3"/>
      <c r="B231" s="13"/>
      <c r="C231" s="13" t="s">
        <v>1077</v>
      </c>
      <c r="D231" s="2"/>
      <c r="E231" s="4" t="s">
        <v>17</v>
      </c>
      <c r="F231" s="4" t="s">
        <v>14</v>
      </c>
      <c r="G231" s="1" t="s">
        <v>19</v>
      </c>
      <c r="H231" s="1" t="s">
        <v>28</v>
      </c>
      <c r="I231" s="1" t="s">
        <v>24</v>
      </c>
      <c r="J231" s="4">
        <v>3</v>
      </c>
      <c r="K231" s="4"/>
      <c r="L231" s="4"/>
      <c r="M231" s="4"/>
      <c r="N231" s="4"/>
      <c r="O231" s="4"/>
      <c r="P231" s="4" t="s">
        <v>286</v>
      </c>
      <c r="Q231" s="4" t="s">
        <v>290</v>
      </c>
      <c r="R231" s="19"/>
      <c r="S231" s="4"/>
      <c r="T231" s="5"/>
      <c r="U231" s="5"/>
      <c r="V231" s="14"/>
      <c r="W231" s="15"/>
      <c r="X231" s="688" t="s">
        <v>3135</v>
      </c>
      <c r="Y231" s="696" t="s">
        <v>3143</v>
      </c>
      <c r="Z231" s="688" t="s">
        <v>3130</v>
      </c>
    </row>
    <row r="232" spans="1:26" ht="15.6" hidden="1">
      <c r="A232" s="3"/>
      <c r="B232" s="13"/>
      <c r="C232" s="13"/>
      <c r="D232" s="2"/>
      <c r="E232" s="4" t="s">
        <v>17</v>
      </c>
      <c r="F232" s="4" t="s">
        <v>15</v>
      </c>
      <c r="G232" s="1" t="s">
        <v>19</v>
      </c>
      <c r="H232" s="1" t="s">
        <v>28</v>
      </c>
      <c r="I232" s="1" t="s">
        <v>24</v>
      </c>
      <c r="J232" s="4">
        <v>4</v>
      </c>
      <c r="K232" s="4"/>
      <c r="L232" s="4"/>
      <c r="M232" s="4"/>
      <c r="N232" s="4"/>
      <c r="O232" s="4"/>
      <c r="P232" s="4" t="s">
        <v>286</v>
      </c>
      <c r="Q232" s="4" t="s">
        <v>290</v>
      </c>
      <c r="R232" s="19"/>
      <c r="S232" s="4"/>
      <c r="T232" s="5"/>
      <c r="U232" s="5"/>
      <c r="V232" s="14"/>
      <c r="W232" s="15"/>
      <c r="X232" s="688" t="s">
        <v>3135</v>
      </c>
      <c r="Y232" s="696" t="s">
        <v>3143</v>
      </c>
      <c r="Z232" s="688" t="s">
        <v>3130</v>
      </c>
    </row>
    <row r="233" spans="1:26" ht="15.6" hidden="1">
      <c r="A233" s="3"/>
      <c r="B233" s="13"/>
      <c r="C233" s="13" t="s">
        <v>1076</v>
      </c>
      <c r="D233" s="2"/>
      <c r="E233" s="4" t="s">
        <v>17</v>
      </c>
      <c r="F233" s="4" t="s">
        <v>14</v>
      </c>
      <c r="G233" s="1" t="s">
        <v>19</v>
      </c>
      <c r="H233" s="1" t="s">
        <v>28</v>
      </c>
      <c r="I233" s="1" t="s">
        <v>25</v>
      </c>
      <c r="J233" s="4"/>
      <c r="K233" s="4"/>
      <c r="L233" s="4"/>
      <c r="M233" s="4"/>
      <c r="N233" s="4"/>
      <c r="O233" s="4" t="s">
        <v>28</v>
      </c>
      <c r="P233" s="4" t="s">
        <v>286</v>
      </c>
      <c r="Q233" s="4" t="s">
        <v>289</v>
      </c>
      <c r="R233" s="19"/>
      <c r="S233" s="4"/>
      <c r="T233" s="5"/>
      <c r="U233" s="5"/>
      <c r="V233" s="14"/>
      <c r="W233" s="15"/>
      <c r="X233" s="688" t="s">
        <v>3135</v>
      </c>
      <c r="Y233" s="696" t="s">
        <v>3143</v>
      </c>
      <c r="Z233" s="688" t="s">
        <v>3130</v>
      </c>
    </row>
    <row r="234" spans="1:26" ht="15.6" hidden="1">
      <c r="A234" s="3"/>
      <c r="B234" s="13"/>
      <c r="C234" s="13"/>
      <c r="D234" s="2"/>
      <c r="E234" s="4" t="s">
        <v>17</v>
      </c>
      <c r="F234" s="4" t="s">
        <v>15</v>
      </c>
      <c r="G234" s="1" t="s">
        <v>19</v>
      </c>
      <c r="H234" s="1" t="s">
        <v>28</v>
      </c>
      <c r="I234" s="1" t="s">
        <v>26</v>
      </c>
      <c r="J234" s="4"/>
      <c r="K234" s="4"/>
      <c r="L234" s="4"/>
      <c r="M234" s="4"/>
      <c r="N234" s="4"/>
      <c r="O234" s="4" t="s">
        <v>28</v>
      </c>
      <c r="P234" s="4" t="s">
        <v>286</v>
      </c>
      <c r="Q234" s="4" t="s">
        <v>289</v>
      </c>
      <c r="R234" s="19"/>
      <c r="S234" s="4"/>
      <c r="T234" s="5"/>
      <c r="U234" s="5"/>
      <c r="V234" s="14"/>
      <c r="W234" s="15"/>
      <c r="X234" s="688" t="s">
        <v>3135</v>
      </c>
      <c r="Y234" s="696" t="s">
        <v>3143</v>
      </c>
      <c r="Z234" s="688" t="s">
        <v>3130</v>
      </c>
    </row>
    <row r="235" spans="1:26" ht="15.6" hidden="1">
      <c r="A235" s="3"/>
      <c r="B235" s="13"/>
      <c r="C235" s="13" t="s">
        <v>1075</v>
      </c>
      <c r="D235" s="2"/>
      <c r="E235" s="4" t="s">
        <v>18</v>
      </c>
      <c r="F235" s="4" t="s">
        <v>16</v>
      </c>
      <c r="G235" s="1" t="s">
        <v>1226</v>
      </c>
      <c r="H235" s="1" t="s">
        <v>28</v>
      </c>
      <c r="I235" s="1" t="s">
        <v>24</v>
      </c>
      <c r="J235" s="4">
        <v>1</v>
      </c>
      <c r="K235" s="4"/>
      <c r="L235" s="4"/>
      <c r="M235" s="4"/>
      <c r="N235" s="4" t="s">
        <v>499</v>
      </c>
      <c r="O235" s="4"/>
      <c r="P235" s="4" t="s">
        <v>286</v>
      </c>
      <c r="Q235" s="4" t="s">
        <v>289</v>
      </c>
      <c r="R235" s="19"/>
      <c r="S235" s="4"/>
      <c r="T235" s="5"/>
      <c r="U235" s="5"/>
      <c r="V235" s="14"/>
      <c r="W235" s="15"/>
      <c r="X235" s="688" t="s">
        <v>3135</v>
      </c>
      <c r="Y235" s="696" t="s">
        <v>3143</v>
      </c>
      <c r="Z235" s="688" t="s">
        <v>3130</v>
      </c>
    </row>
    <row r="236" spans="1:26" ht="15.6" hidden="1">
      <c r="A236" s="3"/>
      <c r="B236" s="13"/>
      <c r="C236" s="13"/>
      <c r="D236" s="2"/>
      <c r="E236" s="4" t="s">
        <v>18</v>
      </c>
      <c r="F236" s="4" t="s">
        <v>15</v>
      </c>
      <c r="G236" s="1" t="s">
        <v>19</v>
      </c>
      <c r="H236" s="1" t="s">
        <v>28</v>
      </c>
      <c r="I236" s="1" t="s">
        <v>24</v>
      </c>
      <c r="J236" s="4"/>
      <c r="K236" s="4"/>
      <c r="L236" s="4"/>
      <c r="M236" s="4"/>
      <c r="N236" s="4"/>
      <c r="O236" s="4" t="s">
        <v>28</v>
      </c>
      <c r="P236" s="4" t="s">
        <v>286</v>
      </c>
      <c r="Q236" s="4" t="s">
        <v>289</v>
      </c>
      <c r="R236" s="19"/>
      <c r="S236" s="4"/>
      <c r="T236" s="5"/>
      <c r="U236" s="5"/>
      <c r="V236" s="14"/>
      <c r="W236" s="15"/>
      <c r="X236" s="688" t="s">
        <v>3135</v>
      </c>
      <c r="Y236" s="696" t="s">
        <v>3143</v>
      </c>
      <c r="Z236" s="688" t="s">
        <v>3130</v>
      </c>
    </row>
    <row r="237" spans="1:26" ht="15.6" hidden="1">
      <c r="A237" s="3"/>
      <c r="B237" s="13"/>
      <c r="C237" s="13"/>
      <c r="D237" s="2"/>
      <c r="E237" s="4" t="s">
        <v>18</v>
      </c>
      <c r="F237" s="4" t="s">
        <v>14</v>
      </c>
      <c r="G237" s="1" t="s">
        <v>19</v>
      </c>
      <c r="H237" s="1" t="s">
        <v>28</v>
      </c>
      <c r="I237" s="1" t="s">
        <v>24</v>
      </c>
      <c r="J237" s="4"/>
      <c r="K237" s="4"/>
      <c r="L237" s="4"/>
      <c r="M237" s="4"/>
      <c r="N237" s="4"/>
      <c r="O237" s="4" t="s">
        <v>28</v>
      </c>
      <c r="P237" s="4" t="s">
        <v>286</v>
      </c>
      <c r="Q237" s="4" t="s">
        <v>289</v>
      </c>
      <c r="R237" s="19"/>
      <c r="S237" s="4"/>
      <c r="T237" s="5"/>
      <c r="U237" s="5"/>
      <c r="V237" s="14"/>
      <c r="W237" s="15"/>
      <c r="X237" s="688" t="s">
        <v>3135</v>
      </c>
      <c r="Y237" s="696" t="s">
        <v>3143</v>
      </c>
      <c r="Z237" s="688" t="s">
        <v>3130</v>
      </c>
    </row>
    <row r="238" spans="1:26" ht="15.6" hidden="1">
      <c r="A238" s="3"/>
      <c r="B238" s="13"/>
      <c r="C238" s="13" t="s">
        <v>1074</v>
      </c>
      <c r="D238" s="2"/>
      <c r="E238" s="4" t="s">
        <v>17</v>
      </c>
      <c r="F238" s="4" t="s">
        <v>14</v>
      </c>
      <c r="G238" s="1" t="s">
        <v>19</v>
      </c>
      <c r="H238" s="1" t="s">
        <v>28</v>
      </c>
      <c r="I238" s="1" t="s">
        <v>447</v>
      </c>
      <c r="J238" s="4">
        <v>2</v>
      </c>
      <c r="K238" s="4"/>
      <c r="L238" s="4"/>
      <c r="M238" s="4"/>
      <c r="N238" s="4" t="s">
        <v>499</v>
      </c>
      <c r="O238" s="4"/>
      <c r="P238" s="4" t="s">
        <v>286</v>
      </c>
      <c r="Q238" s="4" t="s">
        <v>289</v>
      </c>
      <c r="R238" s="19"/>
      <c r="S238" s="4"/>
      <c r="T238" s="5"/>
      <c r="U238" s="5"/>
      <c r="V238" s="14"/>
      <c r="W238" s="15"/>
      <c r="X238" s="688" t="s">
        <v>3135</v>
      </c>
      <c r="Y238" s="696" t="s">
        <v>3143</v>
      </c>
      <c r="Z238" s="688" t="s">
        <v>3130</v>
      </c>
    </row>
    <row r="239" spans="1:26" ht="15.6" hidden="1">
      <c r="A239" s="3"/>
      <c r="B239" s="13"/>
      <c r="C239" s="13" t="s">
        <v>1073</v>
      </c>
      <c r="D239" s="2"/>
      <c r="E239" s="4" t="s">
        <v>17</v>
      </c>
      <c r="F239" s="4" t="s">
        <v>14</v>
      </c>
      <c r="G239" s="1" t="s">
        <v>19</v>
      </c>
      <c r="H239" s="1" t="s">
        <v>28</v>
      </c>
      <c r="I239" s="1" t="s">
        <v>24</v>
      </c>
      <c r="J239" s="4">
        <v>4</v>
      </c>
      <c r="K239" s="4"/>
      <c r="L239" s="4"/>
      <c r="M239" s="4"/>
      <c r="N239" s="4"/>
      <c r="O239" s="4"/>
      <c r="P239" s="4" t="s">
        <v>286</v>
      </c>
      <c r="Q239" s="4" t="s">
        <v>289</v>
      </c>
      <c r="R239" s="19"/>
      <c r="S239" s="4"/>
      <c r="T239" s="5"/>
      <c r="U239" s="5"/>
      <c r="V239" s="14"/>
      <c r="W239" s="15"/>
      <c r="X239" s="688" t="s">
        <v>3135</v>
      </c>
      <c r="Y239" s="696" t="s">
        <v>3143</v>
      </c>
      <c r="Z239" s="688" t="s">
        <v>3130</v>
      </c>
    </row>
    <row r="240" spans="1:26" ht="15.6" hidden="1">
      <c r="A240" s="3"/>
      <c r="B240" s="13"/>
      <c r="C240" s="13"/>
      <c r="D240" s="2"/>
      <c r="E240" s="4" t="s">
        <v>17</v>
      </c>
      <c r="F240" s="4" t="s">
        <v>15</v>
      </c>
      <c r="G240" s="1" t="s">
        <v>19</v>
      </c>
      <c r="H240" s="1" t="s">
        <v>28</v>
      </c>
      <c r="I240" s="1" t="s">
        <v>445</v>
      </c>
      <c r="J240" s="4">
        <v>3</v>
      </c>
      <c r="K240" s="4"/>
      <c r="L240" s="4"/>
      <c r="M240" s="4"/>
      <c r="N240" s="4"/>
      <c r="O240" s="4"/>
      <c r="P240" s="4" t="s">
        <v>286</v>
      </c>
      <c r="Q240" s="4" t="s">
        <v>289</v>
      </c>
      <c r="R240" s="19"/>
      <c r="S240" s="4"/>
      <c r="T240" s="5"/>
      <c r="U240" s="5"/>
      <c r="V240" s="14"/>
      <c r="W240" s="15"/>
      <c r="X240" s="688" t="s">
        <v>3135</v>
      </c>
      <c r="Y240" s="696" t="s">
        <v>3143</v>
      </c>
      <c r="Z240" s="688" t="s">
        <v>3130</v>
      </c>
    </row>
    <row r="241" spans="1:26" ht="15.6" hidden="1">
      <c r="A241" s="3"/>
      <c r="B241" s="13"/>
      <c r="C241" s="13"/>
      <c r="D241" s="2"/>
      <c r="E241" s="4" t="s">
        <v>17</v>
      </c>
      <c r="F241" s="4" t="s">
        <v>14</v>
      </c>
      <c r="G241" s="1" t="s">
        <v>19</v>
      </c>
      <c r="H241" s="1" t="s">
        <v>28</v>
      </c>
      <c r="I241" s="1" t="s">
        <v>24</v>
      </c>
      <c r="J241" s="4">
        <v>4</v>
      </c>
      <c r="K241" s="4"/>
      <c r="L241" s="4"/>
      <c r="M241" s="4"/>
      <c r="N241" s="4"/>
      <c r="O241" s="4"/>
      <c r="P241" s="4" t="s">
        <v>286</v>
      </c>
      <c r="Q241" s="4" t="s">
        <v>289</v>
      </c>
      <c r="R241" s="19"/>
      <c r="S241" s="4"/>
      <c r="T241" s="5"/>
      <c r="U241" s="5"/>
      <c r="V241" s="14"/>
      <c r="W241" s="15"/>
      <c r="X241" s="688" t="s">
        <v>3135</v>
      </c>
      <c r="Y241" s="696" t="s">
        <v>3143</v>
      </c>
      <c r="Z241" s="688" t="s">
        <v>3130</v>
      </c>
    </row>
    <row r="242" spans="1:26" ht="15.6" hidden="1">
      <c r="A242" s="3"/>
      <c r="B242" s="13"/>
      <c r="C242" s="13" t="s">
        <v>1072</v>
      </c>
      <c r="D242" s="2"/>
      <c r="E242" s="4" t="s">
        <v>18</v>
      </c>
      <c r="F242" s="4" t="s">
        <v>14</v>
      </c>
      <c r="G242" s="1" t="s">
        <v>19</v>
      </c>
      <c r="H242" s="1" t="s">
        <v>28</v>
      </c>
      <c r="I242" s="1" t="s">
        <v>24</v>
      </c>
      <c r="J242" s="4">
        <v>4</v>
      </c>
      <c r="K242" s="4"/>
      <c r="L242" s="4"/>
      <c r="M242" s="4"/>
      <c r="N242" s="4"/>
      <c r="O242" s="4"/>
      <c r="P242" s="4" t="s">
        <v>286</v>
      </c>
      <c r="Q242" s="4" t="s">
        <v>289</v>
      </c>
      <c r="R242" s="19"/>
      <c r="S242" s="4"/>
      <c r="T242" s="5"/>
      <c r="U242" s="5"/>
      <c r="V242" s="14"/>
      <c r="W242" s="15"/>
      <c r="X242" s="688" t="s">
        <v>3135</v>
      </c>
      <c r="Y242" s="696" t="s">
        <v>3143</v>
      </c>
      <c r="Z242" s="688" t="s">
        <v>3130</v>
      </c>
    </row>
    <row r="243" spans="1:26" ht="15.6" hidden="1">
      <c r="A243" s="3"/>
      <c r="B243" s="13"/>
      <c r="C243" s="13"/>
      <c r="D243" s="2"/>
      <c r="E243" s="4" t="s">
        <v>18</v>
      </c>
      <c r="F243" s="4" t="s">
        <v>15</v>
      </c>
      <c r="G243" s="1" t="s">
        <v>19</v>
      </c>
      <c r="H243" s="1" t="s">
        <v>28</v>
      </c>
      <c r="I243" s="1" t="s">
        <v>24</v>
      </c>
      <c r="J243" s="4">
        <v>4</v>
      </c>
      <c r="K243" s="4"/>
      <c r="L243" s="4"/>
      <c r="M243" s="4"/>
      <c r="N243" s="4"/>
      <c r="O243" s="4"/>
      <c r="P243" s="4" t="s">
        <v>286</v>
      </c>
      <c r="Q243" s="4" t="s">
        <v>289</v>
      </c>
      <c r="R243" s="19"/>
      <c r="S243" s="4"/>
      <c r="T243" s="5"/>
      <c r="U243" s="5"/>
      <c r="V243" s="14"/>
      <c r="W243" s="15"/>
      <c r="X243" s="688" t="s">
        <v>3135</v>
      </c>
      <c r="Y243" s="696" t="s">
        <v>3143</v>
      </c>
      <c r="Z243" s="688" t="s">
        <v>3130</v>
      </c>
    </row>
    <row r="244" spans="1:26" ht="15.6" hidden="1">
      <c r="A244" s="3"/>
      <c r="B244" s="13"/>
      <c r="C244" s="13" t="s">
        <v>1071</v>
      </c>
      <c r="D244" s="2"/>
      <c r="E244" s="4" t="s">
        <v>18</v>
      </c>
      <c r="F244" s="4" t="s">
        <v>14</v>
      </c>
      <c r="G244" s="1" t="s">
        <v>19</v>
      </c>
      <c r="H244" s="1" t="s">
        <v>28</v>
      </c>
      <c r="I244" s="1" t="s">
        <v>24</v>
      </c>
      <c r="J244" s="4">
        <v>4</v>
      </c>
      <c r="K244" s="4"/>
      <c r="L244" s="4"/>
      <c r="M244" s="4"/>
      <c r="N244" s="4"/>
      <c r="O244" s="4"/>
      <c r="P244" s="4" t="s">
        <v>286</v>
      </c>
      <c r="Q244" s="4" t="s">
        <v>289</v>
      </c>
      <c r="R244" s="19"/>
      <c r="S244" s="4"/>
      <c r="T244" s="5"/>
      <c r="U244" s="5"/>
      <c r="V244" s="14"/>
      <c r="W244" s="15"/>
      <c r="X244" s="688" t="s">
        <v>3135</v>
      </c>
      <c r="Y244" s="696" t="s">
        <v>3143</v>
      </c>
      <c r="Z244" s="688" t="s">
        <v>3130</v>
      </c>
    </row>
    <row r="245" spans="1:26" ht="15.6" hidden="1">
      <c r="A245" s="3"/>
      <c r="B245" s="13"/>
      <c r="C245" s="13"/>
      <c r="D245" s="2"/>
      <c r="E245" s="4" t="s">
        <v>18</v>
      </c>
      <c r="F245" s="4" t="s">
        <v>15</v>
      </c>
      <c r="G245" s="1" t="s">
        <v>19</v>
      </c>
      <c r="H245" s="1" t="s">
        <v>28</v>
      </c>
      <c r="I245" s="1" t="s">
        <v>24</v>
      </c>
      <c r="J245" s="4">
        <v>3</v>
      </c>
      <c r="K245" s="4"/>
      <c r="L245" s="4"/>
      <c r="M245" s="4"/>
      <c r="N245" s="4"/>
      <c r="O245" s="4"/>
      <c r="P245" s="4" t="s">
        <v>286</v>
      </c>
      <c r="Q245" s="4" t="s">
        <v>289</v>
      </c>
      <c r="R245" s="19"/>
      <c r="S245" s="4"/>
      <c r="T245" s="5"/>
      <c r="U245" s="5"/>
      <c r="V245" s="14"/>
      <c r="W245" s="15"/>
      <c r="X245" s="688" t="s">
        <v>3135</v>
      </c>
      <c r="Y245" s="696" t="s">
        <v>3143</v>
      </c>
      <c r="Z245" s="688" t="s">
        <v>3130</v>
      </c>
    </row>
    <row r="246" spans="1:26" ht="15.6" hidden="1">
      <c r="A246" s="3"/>
      <c r="B246" s="13"/>
      <c r="C246" s="13"/>
      <c r="D246" s="2"/>
      <c r="E246" s="4" t="s">
        <v>17</v>
      </c>
      <c r="F246" s="4" t="s">
        <v>15</v>
      </c>
      <c r="G246" s="1" t="s">
        <v>19</v>
      </c>
      <c r="H246" s="1" t="s">
        <v>28</v>
      </c>
      <c r="I246" s="1" t="s">
        <v>24</v>
      </c>
      <c r="J246" s="4">
        <v>4</v>
      </c>
      <c r="K246" s="4"/>
      <c r="L246" s="4"/>
      <c r="M246" s="4"/>
      <c r="N246" s="4"/>
      <c r="O246" s="4"/>
      <c r="P246" s="4" t="s">
        <v>286</v>
      </c>
      <c r="Q246" s="4" t="s">
        <v>289</v>
      </c>
      <c r="R246" s="19"/>
      <c r="S246" s="4"/>
      <c r="T246" s="5"/>
      <c r="U246" s="5"/>
      <c r="V246" s="14"/>
      <c r="W246" s="15"/>
      <c r="X246" s="688" t="s">
        <v>3135</v>
      </c>
      <c r="Y246" s="696" t="s">
        <v>3143</v>
      </c>
      <c r="Z246" s="688" t="s">
        <v>3130</v>
      </c>
    </row>
    <row r="247" spans="1:26" ht="15.6" hidden="1">
      <c r="A247" s="3"/>
      <c r="B247" s="13"/>
      <c r="C247" s="13" t="s">
        <v>1070</v>
      </c>
      <c r="D247" s="2"/>
      <c r="E247" s="4" t="s">
        <v>18</v>
      </c>
      <c r="F247" s="4" t="s">
        <v>15</v>
      </c>
      <c r="G247" s="1" t="s">
        <v>19</v>
      </c>
      <c r="H247" s="1" t="s">
        <v>28</v>
      </c>
      <c r="I247" s="1" t="s">
        <v>24</v>
      </c>
      <c r="J247" s="4">
        <v>4</v>
      </c>
      <c r="K247" s="4"/>
      <c r="L247" s="4"/>
      <c r="M247" s="4"/>
      <c r="N247" s="4"/>
      <c r="O247" s="4"/>
      <c r="P247" s="4" t="s">
        <v>286</v>
      </c>
      <c r="Q247" s="4" t="s">
        <v>289</v>
      </c>
      <c r="R247" s="19"/>
      <c r="S247" s="4"/>
      <c r="T247" s="5"/>
      <c r="U247" s="5"/>
      <c r="V247" s="14"/>
      <c r="W247" s="15"/>
      <c r="X247" s="688" t="s">
        <v>3135</v>
      </c>
      <c r="Y247" s="696" t="s">
        <v>3143</v>
      </c>
      <c r="Z247" s="688" t="s">
        <v>3130</v>
      </c>
    </row>
    <row r="248" spans="1:26" ht="15.6" hidden="1">
      <c r="A248" s="3"/>
      <c r="B248" s="13"/>
      <c r="C248" s="13"/>
      <c r="D248" s="2"/>
      <c r="E248" s="4" t="s">
        <v>18</v>
      </c>
      <c r="F248" s="4" t="s">
        <v>14</v>
      </c>
      <c r="G248" s="1" t="s">
        <v>19</v>
      </c>
      <c r="H248" s="1" t="s">
        <v>28</v>
      </c>
      <c r="I248" s="1" t="s">
        <v>24</v>
      </c>
      <c r="J248" s="4">
        <v>2</v>
      </c>
      <c r="K248" s="4"/>
      <c r="L248" s="4"/>
      <c r="M248" s="4"/>
      <c r="N248" s="4" t="s">
        <v>499</v>
      </c>
      <c r="O248" s="4"/>
      <c r="P248" s="4" t="s">
        <v>286</v>
      </c>
      <c r="Q248" s="4" t="s">
        <v>289</v>
      </c>
      <c r="R248" s="19"/>
      <c r="S248" s="4"/>
      <c r="T248" s="5"/>
      <c r="U248" s="5"/>
      <c r="V248" s="14"/>
      <c r="W248" s="15"/>
      <c r="X248" s="688" t="s">
        <v>3135</v>
      </c>
      <c r="Y248" s="696" t="s">
        <v>3143</v>
      </c>
      <c r="Z248" s="688" t="s">
        <v>3130</v>
      </c>
    </row>
    <row r="249" spans="1:26" ht="15.6" hidden="1">
      <c r="A249" s="3"/>
      <c r="B249" s="13"/>
      <c r="C249" s="13" t="s">
        <v>1069</v>
      </c>
      <c r="D249" s="2"/>
      <c r="E249" s="4" t="s">
        <v>17</v>
      </c>
      <c r="F249" s="4" t="s">
        <v>14</v>
      </c>
      <c r="G249" s="1" t="s">
        <v>19</v>
      </c>
      <c r="H249" s="1" t="s">
        <v>28</v>
      </c>
      <c r="I249" s="1" t="s">
        <v>24</v>
      </c>
      <c r="J249" s="4">
        <v>4</v>
      </c>
      <c r="K249" s="4"/>
      <c r="L249" s="4"/>
      <c r="M249" s="4"/>
      <c r="N249" s="4"/>
      <c r="O249" s="4"/>
      <c r="P249" s="4" t="s">
        <v>286</v>
      </c>
      <c r="Q249" s="4" t="s">
        <v>289</v>
      </c>
      <c r="R249" s="19"/>
      <c r="S249" s="4"/>
      <c r="T249" s="5"/>
      <c r="U249" s="5"/>
      <c r="V249" s="14"/>
      <c r="W249" s="15"/>
      <c r="X249" s="688" t="s">
        <v>3135</v>
      </c>
      <c r="Y249" s="696" t="s">
        <v>3143</v>
      </c>
      <c r="Z249" s="688" t="s">
        <v>3130</v>
      </c>
    </row>
    <row r="250" spans="1:26" ht="15.6" hidden="1">
      <c r="A250" s="3"/>
      <c r="B250" s="13"/>
      <c r="C250" s="13"/>
      <c r="D250" s="2"/>
      <c r="E250" s="4" t="s">
        <v>17</v>
      </c>
      <c r="F250" s="4" t="s">
        <v>15</v>
      </c>
      <c r="G250" s="1" t="s">
        <v>19</v>
      </c>
      <c r="H250" s="1" t="s">
        <v>28</v>
      </c>
      <c r="I250" s="1" t="s">
        <v>24</v>
      </c>
      <c r="J250" s="4">
        <v>4</v>
      </c>
      <c r="K250" s="4"/>
      <c r="L250" s="4"/>
      <c r="M250" s="4"/>
      <c r="N250" s="4"/>
      <c r="O250" s="4"/>
      <c r="P250" s="4" t="s">
        <v>286</v>
      </c>
      <c r="Q250" s="4" t="s">
        <v>289</v>
      </c>
      <c r="R250" s="19"/>
      <c r="S250" s="4"/>
      <c r="T250" s="5"/>
      <c r="U250" s="5"/>
      <c r="V250" s="14"/>
      <c r="W250" s="15"/>
      <c r="X250" s="688" t="s">
        <v>3135</v>
      </c>
      <c r="Y250" s="696" t="s">
        <v>3143</v>
      </c>
      <c r="Z250" s="688" t="s">
        <v>3130</v>
      </c>
    </row>
    <row r="251" spans="1:26" ht="15.6" hidden="1">
      <c r="A251" s="3"/>
      <c r="B251" s="13"/>
      <c r="C251" s="13" t="s">
        <v>1068</v>
      </c>
      <c r="D251" s="2"/>
      <c r="E251" s="4" t="s">
        <v>17</v>
      </c>
      <c r="F251" s="4" t="s">
        <v>14</v>
      </c>
      <c r="G251" s="1" t="s">
        <v>19</v>
      </c>
      <c r="H251" s="1" t="s">
        <v>28</v>
      </c>
      <c r="I251" s="1" t="s">
        <v>24</v>
      </c>
      <c r="J251" s="4">
        <v>4</v>
      </c>
      <c r="K251" s="4"/>
      <c r="L251" s="4"/>
      <c r="M251" s="4"/>
      <c r="N251" s="4"/>
      <c r="O251" s="4"/>
      <c r="P251" s="4" t="s">
        <v>286</v>
      </c>
      <c r="Q251" s="4" t="s">
        <v>289</v>
      </c>
      <c r="R251" s="19"/>
      <c r="S251" s="4"/>
      <c r="T251" s="5"/>
      <c r="U251" s="5"/>
      <c r="V251" s="14"/>
      <c r="W251" s="15"/>
      <c r="X251" s="688" t="s">
        <v>3135</v>
      </c>
      <c r="Y251" s="696" t="s">
        <v>3143</v>
      </c>
      <c r="Z251" s="688" t="s">
        <v>3130</v>
      </c>
    </row>
    <row r="252" spans="1:26" ht="15.6" hidden="1">
      <c r="A252" s="3"/>
      <c r="B252" s="13"/>
      <c r="C252" s="13"/>
      <c r="D252" s="2"/>
      <c r="E252" s="4" t="s">
        <v>17</v>
      </c>
      <c r="F252" s="4" t="s">
        <v>15</v>
      </c>
      <c r="G252" s="1" t="s">
        <v>19</v>
      </c>
      <c r="H252" s="1" t="s">
        <v>28</v>
      </c>
      <c r="I252" s="1" t="s">
        <v>24</v>
      </c>
      <c r="J252" s="4">
        <v>4</v>
      </c>
      <c r="K252" s="4"/>
      <c r="L252" s="4"/>
      <c r="M252" s="4"/>
      <c r="N252" s="4"/>
      <c r="O252" s="4"/>
      <c r="P252" s="4" t="s">
        <v>286</v>
      </c>
      <c r="Q252" s="4" t="s">
        <v>289</v>
      </c>
      <c r="R252" s="19"/>
      <c r="S252" s="4"/>
      <c r="T252" s="5"/>
      <c r="U252" s="5"/>
      <c r="V252" s="14"/>
      <c r="W252" s="15"/>
      <c r="X252" s="688" t="s">
        <v>3135</v>
      </c>
      <c r="Y252" s="696" t="s">
        <v>3143</v>
      </c>
      <c r="Z252" s="688" t="s">
        <v>3130</v>
      </c>
    </row>
    <row r="253" spans="1:26" ht="15.6" hidden="1">
      <c r="A253" s="3"/>
      <c r="B253" s="13"/>
      <c r="C253" s="13" t="s">
        <v>1067</v>
      </c>
      <c r="D253" s="2"/>
      <c r="E253" s="4" t="s">
        <v>18</v>
      </c>
      <c r="F253" s="4" t="s">
        <v>14</v>
      </c>
      <c r="G253" s="1" t="s">
        <v>19</v>
      </c>
      <c r="H253" s="1" t="s">
        <v>28</v>
      </c>
      <c r="I253" s="1" t="s">
        <v>24</v>
      </c>
      <c r="J253" s="4"/>
      <c r="K253" s="4"/>
      <c r="L253" s="4"/>
      <c r="M253" s="4"/>
      <c r="N253" s="4"/>
      <c r="O253" s="4" t="s">
        <v>28</v>
      </c>
      <c r="P253" s="4" t="s">
        <v>286</v>
      </c>
      <c r="Q253" s="4" t="s">
        <v>290</v>
      </c>
      <c r="R253" s="19"/>
      <c r="S253" s="4"/>
      <c r="T253" s="5"/>
      <c r="U253" s="5"/>
      <c r="V253" s="14"/>
      <c r="W253" s="15"/>
      <c r="X253" s="688" t="s">
        <v>3135</v>
      </c>
      <c r="Y253" s="696" t="s">
        <v>3143</v>
      </c>
      <c r="Z253" s="688" t="s">
        <v>3130</v>
      </c>
    </row>
    <row r="254" spans="1:26" ht="15.6" hidden="1">
      <c r="A254" s="3"/>
      <c r="B254" s="13"/>
      <c r="C254" s="13"/>
      <c r="D254" s="2"/>
      <c r="E254" s="4" t="s">
        <v>18</v>
      </c>
      <c r="F254" s="4" t="s">
        <v>15</v>
      </c>
      <c r="G254" s="1" t="s">
        <v>19</v>
      </c>
      <c r="H254" s="1" t="s">
        <v>28</v>
      </c>
      <c r="I254" s="1" t="s">
        <v>24</v>
      </c>
      <c r="J254" s="4"/>
      <c r="K254" s="4"/>
      <c r="L254" s="4"/>
      <c r="M254" s="4"/>
      <c r="N254" s="4"/>
      <c r="O254" s="4" t="s">
        <v>28</v>
      </c>
      <c r="P254" s="4" t="s">
        <v>286</v>
      </c>
      <c r="Q254" s="4" t="s">
        <v>290</v>
      </c>
      <c r="R254" s="19"/>
      <c r="S254" s="4"/>
      <c r="T254" s="5"/>
      <c r="U254" s="5"/>
      <c r="V254" s="14"/>
      <c r="W254" s="15"/>
      <c r="X254" s="688" t="s">
        <v>3135</v>
      </c>
      <c r="Y254" s="696" t="s">
        <v>3143</v>
      </c>
      <c r="Z254" s="688" t="s">
        <v>3130</v>
      </c>
    </row>
    <row r="255" spans="1:26" ht="15.6" hidden="1">
      <c r="A255" s="3"/>
      <c r="B255" s="13"/>
      <c r="C255" s="13" t="s">
        <v>1066</v>
      </c>
      <c r="D255" s="2"/>
      <c r="E255" s="4" t="s">
        <v>18</v>
      </c>
      <c r="F255" s="4" t="s">
        <v>14</v>
      </c>
      <c r="G255" s="1" t="s">
        <v>19</v>
      </c>
      <c r="H255" s="1" t="s">
        <v>28</v>
      </c>
      <c r="I255" s="1" t="s">
        <v>24</v>
      </c>
      <c r="J255" s="4">
        <v>4</v>
      </c>
      <c r="K255" s="4"/>
      <c r="L255" s="4"/>
      <c r="M255" s="4"/>
      <c r="N255" s="4"/>
      <c r="O255" s="4"/>
      <c r="P255" s="4" t="s">
        <v>286</v>
      </c>
      <c r="Q255" s="4" t="s">
        <v>290</v>
      </c>
      <c r="R255" s="19"/>
      <c r="S255" s="4"/>
      <c r="T255" s="5"/>
      <c r="U255" s="5"/>
      <c r="V255" s="14"/>
      <c r="W255" s="15"/>
      <c r="X255" s="688" t="s">
        <v>3135</v>
      </c>
      <c r="Y255" s="696" t="s">
        <v>3143</v>
      </c>
      <c r="Z255" s="688" t="s">
        <v>3130</v>
      </c>
    </row>
    <row r="256" spans="1:26" ht="15.6" hidden="1">
      <c r="A256" s="3"/>
      <c r="B256" s="13"/>
      <c r="C256" s="13"/>
      <c r="D256" s="2"/>
      <c r="E256" s="4" t="s">
        <v>18</v>
      </c>
      <c r="F256" s="4" t="s">
        <v>15</v>
      </c>
      <c r="G256" s="1" t="s">
        <v>19</v>
      </c>
      <c r="H256" s="1" t="s">
        <v>28</v>
      </c>
      <c r="I256" s="1" t="s">
        <v>24</v>
      </c>
      <c r="J256" s="4">
        <v>4</v>
      </c>
      <c r="K256" s="4"/>
      <c r="L256" s="4"/>
      <c r="M256" s="4"/>
      <c r="N256" s="4"/>
      <c r="O256" s="4"/>
      <c r="P256" s="4" t="s">
        <v>286</v>
      </c>
      <c r="Q256" s="4" t="s">
        <v>290</v>
      </c>
      <c r="R256" s="19"/>
      <c r="S256" s="4"/>
      <c r="T256" s="5"/>
      <c r="U256" s="5"/>
      <c r="V256" s="14"/>
      <c r="W256" s="15"/>
      <c r="X256" s="688" t="s">
        <v>3135</v>
      </c>
      <c r="Y256" s="696" t="s">
        <v>3143</v>
      </c>
      <c r="Z256" s="688" t="s">
        <v>3130</v>
      </c>
    </row>
    <row r="257" spans="1:26" ht="15.6" hidden="1">
      <c r="A257" s="3"/>
      <c r="B257" s="13"/>
      <c r="C257" s="13"/>
      <c r="D257" s="2"/>
      <c r="E257" s="4" t="s">
        <v>18</v>
      </c>
      <c r="F257" s="4" t="s">
        <v>14</v>
      </c>
      <c r="G257" s="1" t="s">
        <v>19</v>
      </c>
      <c r="H257" s="1" t="s">
        <v>28</v>
      </c>
      <c r="I257" s="1" t="s">
        <v>24</v>
      </c>
      <c r="J257" s="4">
        <v>1</v>
      </c>
      <c r="K257" s="4"/>
      <c r="L257" s="4"/>
      <c r="M257" s="4"/>
      <c r="N257" s="4" t="s">
        <v>39</v>
      </c>
      <c r="O257" s="4"/>
      <c r="P257" s="4" t="s">
        <v>291</v>
      </c>
      <c r="Q257" s="4" t="s">
        <v>290</v>
      </c>
      <c r="R257" s="19"/>
      <c r="S257" s="4"/>
      <c r="T257" s="5"/>
      <c r="U257" s="5"/>
      <c r="V257" s="14"/>
      <c r="W257" s="15"/>
      <c r="X257" s="688" t="s">
        <v>3135</v>
      </c>
      <c r="Y257" s="696" t="s">
        <v>3143</v>
      </c>
      <c r="Z257" s="688" t="s">
        <v>3130</v>
      </c>
    </row>
    <row r="258" spans="1:26" ht="15.6" hidden="1">
      <c r="A258" s="3"/>
      <c r="B258" s="13"/>
      <c r="C258" s="13"/>
      <c r="D258" s="2"/>
      <c r="E258" s="4" t="s">
        <v>18</v>
      </c>
      <c r="F258" s="4" t="s">
        <v>15</v>
      </c>
      <c r="G258" s="1" t="s">
        <v>19</v>
      </c>
      <c r="H258" s="1" t="s">
        <v>28</v>
      </c>
      <c r="I258" s="1" t="s">
        <v>24</v>
      </c>
      <c r="J258" s="4">
        <v>1</v>
      </c>
      <c r="K258" s="4"/>
      <c r="L258" s="4"/>
      <c r="M258" s="4"/>
      <c r="N258" s="4" t="s">
        <v>39</v>
      </c>
      <c r="O258" s="4"/>
      <c r="P258" s="4" t="s">
        <v>291</v>
      </c>
      <c r="Q258" s="4" t="s">
        <v>290</v>
      </c>
      <c r="R258" s="19"/>
      <c r="S258" s="4"/>
      <c r="T258" s="5"/>
      <c r="U258" s="5"/>
      <c r="V258" s="14"/>
      <c r="W258" s="15"/>
      <c r="X258" s="688" t="s">
        <v>3135</v>
      </c>
      <c r="Y258" s="696" t="s">
        <v>3143</v>
      </c>
      <c r="Z258" s="688" t="s">
        <v>3130</v>
      </c>
    </row>
    <row r="259" spans="1:26" ht="15.6" hidden="1">
      <c r="A259" s="3"/>
      <c r="B259" s="13"/>
      <c r="C259" s="13" t="s">
        <v>1064</v>
      </c>
      <c r="D259" s="2"/>
      <c r="E259" s="4" t="s">
        <v>18</v>
      </c>
      <c r="F259" s="4" t="s">
        <v>15</v>
      </c>
      <c r="G259" s="1" t="s">
        <v>19</v>
      </c>
      <c r="H259" s="1" t="s">
        <v>28</v>
      </c>
      <c r="I259" s="1" t="s">
        <v>447</v>
      </c>
      <c r="J259" s="4">
        <v>1</v>
      </c>
      <c r="K259" s="4"/>
      <c r="L259" s="4"/>
      <c r="M259" s="4"/>
      <c r="N259" s="4" t="s">
        <v>499</v>
      </c>
      <c r="O259" s="4"/>
      <c r="P259" s="4" t="s">
        <v>291</v>
      </c>
      <c r="Q259" s="4" t="s">
        <v>290</v>
      </c>
      <c r="R259" s="19"/>
      <c r="S259" s="4"/>
      <c r="T259" s="5"/>
      <c r="U259" s="5"/>
      <c r="V259" s="14"/>
      <c r="W259" s="15"/>
      <c r="X259" s="688" t="s">
        <v>3135</v>
      </c>
      <c r="Y259" s="696" t="s">
        <v>3143</v>
      </c>
      <c r="Z259" s="688" t="s">
        <v>3130</v>
      </c>
    </row>
    <row r="260" spans="1:26" ht="15.6" hidden="1">
      <c r="A260" s="3"/>
      <c r="B260" s="13"/>
      <c r="C260" s="13" t="s">
        <v>1063</v>
      </c>
      <c r="D260" s="2"/>
      <c r="E260" s="4" t="s">
        <v>18</v>
      </c>
      <c r="F260" s="4" t="s">
        <v>14</v>
      </c>
      <c r="G260" s="1" t="s">
        <v>19</v>
      </c>
      <c r="H260" s="1" t="s">
        <v>28</v>
      </c>
      <c r="I260" s="1" t="s">
        <v>24</v>
      </c>
      <c r="J260" s="4"/>
      <c r="K260" s="4"/>
      <c r="L260" s="4"/>
      <c r="M260" s="4"/>
      <c r="N260" s="4"/>
      <c r="O260" s="4" t="s">
        <v>28</v>
      </c>
      <c r="P260" s="4" t="s">
        <v>291</v>
      </c>
      <c r="Q260" s="4" t="s">
        <v>290</v>
      </c>
      <c r="R260" s="19"/>
      <c r="S260" s="4"/>
      <c r="T260" s="5"/>
      <c r="U260" s="5"/>
      <c r="V260" s="14"/>
      <c r="W260" s="15"/>
      <c r="X260" s="688" t="s">
        <v>3135</v>
      </c>
      <c r="Y260" s="696" t="s">
        <v>3143</v>
      </c>
      <c r="Z260" s="688" t="s">
        <v>3130</v>
      </c>
    </row>
    <row r="261" spans="1:26" ht="15.6" hidden="1">
      <c r="A261" s="3"/>
      <c r="B261" s="13"/>
      <c r="C261" s="13"/>
      <c r="D261" s="2"/>
      <c r="E261" s="4" t="s">
        <v>18</v>
      </c>
      <c r="F261" s="4" t="s">
        <v>15</v>
      </c>
      <c r="G261" s="1" t="s">
        <v>19</v>
      </c>
      <c r="H261" s="1" t="s">
        <v>28</v>
      </c>
      <c r="I261" s="1" t="s">
        <v>24</v>
      </c>
      <c r="J261" s="4"/>
      <c r="K261" s="4"/>
      <c r="L261" s="4"/>
      <c r="M261" s="4"/>
      <c r="N261" s="4"/>
      <c r="O261" s="4" t="s">
        <v>28</v>
      </c>
      <c r="P261" s="4" t="s">
        <v>291</v>
      </c>
      <c r="Q261" s="4" t="s">
        <v>290</v>
      </c>
      <c r="R261" s="19"/>
      <c r="S261" s="4"/>
      <c r="T261" s="5"/>
      <c r="U261" s="5"/>
      <c r="V261" s="14"/>
      <c r="W261" s="15"/>
      <c r="X261" s="688" t="s">
        <v>3135</v>
      </c>
      <c r="Y261" s="696" t="s">
        <v>3143</v>
      </c>
      <c r="Z261" s="688" t="s">
        <v>3130</v>
      </c>
    </row>
    <row r="262" spans="1:26" ht="15.6" hidden="1">
      <c r="A262" s="3"/>
      <c r="B262" s="13"/>
      <c r="C262" s="13" t="s">
        <v>1062</v>
      </c>
      <c r="D262" s="2"/>
      <c r="E262" s="4" t="s">
        <v>17</v>
      </c>
      <c r="F262" s="4" t="s">
        <v>16</v>
      </c>
      <c r="G262" s="1" t="s">
        <v>20</v>
      </c>
      <c r="H262" s="1" t="s">
        <v>304</v>
      </c>
      <c r="I262" s="1" t="s">
        <v>24</v>
      </c>
      <c r="J262" s="4">
        <v>4</v>
      </c>
      <c r="K262" s="4"/>
      <c r="L262" s="4"/>
      <c r="M262" s="4"/>
      <c r="N262" s="4"/>
      <c r="O262" s="4"/>
      <c r="P262" s="4" t="s">
        <v>291</v>
      </c>
      <c r="Q262" s="4" t="s">
        <v>290</v>
      </c>
      <c r="R262" s="19"/>
      <c r="S262" s="4"/>
      <c r="T262" s="5"/>
      <c r="U262" s="5"/>
      <c r="V262" s="14"/>
      <c r="W262" s="15"/>
      <c r="X262" s="688" t="s">
        <v>3135</v>
      </c>
      <c r="Y262" s="696" t="s">
        <v>3143</v>
      </c>
      <c r="Z262" s="688" t="s">
        <v>3130</v>
      </c>
    </row>
    <row r="263" spans="1:26" ht="15.6" hidden="1">
      <c r="A263" s="3"/>
      <c r="B263" s="13"/>
      <c r="C263" s="13" t="s">
        <v>1061</v>
      </c>
      <c r="D263" s="2"/>
      <c r="E263" s="4" t="s">
        <v>18</v>
      </c>
      <c r="F263" s="4" t="s">
        <v>14</v>
      </c>
      <c r="G263" s="1" t="s">
        <v>19</v>
      </c>
      <c r="H263" s="1" t="s">
        <v>28</v>
      </c>
      <c r="I263" s="1" t="s">
        <v>24</v>
      </c>
      <c r="J263" s="4">
        <v>2</v>
      </c>
      <c r="K263" s="4"/>
      <c r="L263" s="4"/>
      <c r="M263" s="4"/>
      <c r="N263" s="4" t="s">
        <v>499</v>
      </c>
      <c r="O263" s="4"/>
      <c r="P263" s="4" t="s">
        <v>291</v>
      </c>
      <c r="Q263" s="4" t="s">
        <v>290</v>
      </c>
      <c r="R263" s="19"/>
      <c r="S263" s="4"/>
      <c r="T263" s="5"/>
      <c r="U263" s="5"/>
      <c r="V263" s="14"/>
      <c r="W263" s="15"/>
      <c r="X263" s="688" t="s">
        <v>3135</v>
      </c>
      <c r="Y263" s="696" t="s">
        <v>3143</v>
      </c>
      <c r="Z263" s="688" t="s">
        <v>3130</v>
      </c>
    </row>
    <row r="264" spans="1:26" ht="15.6" hidden="1">
      <c r="A264" s="3"/>
      <c r="B264" s="13"/>
      <c r="C264" s="13"/>
      <c r="D264" s="2"/>
      <c r="E264" s="4" t="s">
        <v>18</v>
      </c>
      <c r="F264" s="4" t="s">
        <v>15</v>
      </c>
      <c r="G264" s="1" t="s">
        <v>19</v>
      </c>
      <c r="H264" s="1" t="s">
        <v>28</v>
      </c>
      <c r="I264" s="1" t="s">
        <v>24</v>
      </c>
      <c r="J264" s="4">
        <v>2</v>
      </c>
      <c r="K264" s="4"/>
      <c r="L264" s="4"/>
      <c r="M264" s="4"/>
      <c r="N264" s="4" t="s">
        <v>499</v>
      </c>
      <c r="O264" s="4"/>
      <c r="P264" s="4" t="s">
        <v>291</v>
      </c>
      <c r="Q264" s="4" t="s">
        <v>290</v>
      </c>
      <c r="R264" s="19"/>
      <c r="S264" s="4"/>
      <c r="T264" s="5"/>
      <c r="U264" s="5"/>
      <c r="V264" s="14"/>
      <c r="W264" s="15"/>
      <c r="X264" s="688" t="s">
        <v>3135</v>
      </c>
      <c r="Y264" s="696" t="s">
        <v>3143</v>
      </c>
      <c r="Z264" s="688" t="s">
        <v>3130</v>
      </c>
    </row>
    <row r="265" spans="1:26" ht="15.6" hidden="1">
      <c r="A265" s="3"/>
      <c r="B265" s="13"/>
      <c r="C265" s="13" t="s">
        <v>1060</v>
      </c>
      <c r="D265" s="2"/>
      <c r="E265" s="4" t="s">
        <v>18</v>
      </c>
      <c r="F265" s="4" t="s">
        <v>15</v>
      </c>
      <c r="G265" s="1" t="s">
        <v>20</v>
      </c>
      <c r="H265" s="1" t="s">
        <v>28</v>
      </c>
      <c r="I265" s="1" t="s">
        <v>445</v>
      </c>
      <c r="J265" s="4">
        <v>4</v>
      </c>
      <c r="K265" s="4"/>
      <c r="L265" s="4"/>
      <c r="M265" s="4"/>
      <c r="N265" s="4"/>
      <c r="O265" s="4"/>
      <c r="P265" s="4" t="s">
        <v>291</v>
      </c>
      <c r="Q265" s="4" t="s">
        <v>288</v>
      </c>
      <c r="R265" s="19"/>
      <c r="S265" s="4"/>
      <c r="T265" s="5"/>
      <c r="U265" s="5"/>
      <c r="V265" s="14"/>
      <c r="W265" s="15"/>
      <c r="X265" s="688" t="s">
        <v>3135</v>
      </c>
      <c r="Y265" s="696" t="s">
        <v>3143</v>
      </c>
      <c r="Z265" s="688" t="s">
        <v>3130</v>
      </c>
    </row>
    <row r="266" spans="1:26" ht="15.6" hidden="1">
      <c r="A266" s="3"/>
      <c r="B266" s="13"/>
      <c r="C266" s="13"/>
      <c r="D266" s="2"/>
      <c r="E266" s="4" t="s">
        <v>17</v>
      </c>
      <c r="F266" s="4" t="s">
        <v>14</v>
      </c>
      <c r="G266" s="1" t="s">
        <v>20</v>
      </c>
      <c r="H266" s="1" t="s">
        <v>28</v>
      </c>
      <c r="I266" s="1" t="s">
        <v>24</v>
      </c>
      <c r="J266" s="4">
        <v>4</v>
      </c>
      <c r="K266" s="4"/>
      <c r="L266" s="4"/>
      <c r="M266" s="4"/>
      <c r="N266" s="4"/>
      <c r="O266" s="4"/>
      <c r="P266" s="4" t="s">
        <v>291</v>
      </c>
      <c r="Q266" s="4" t="s">
        <v>288</v>
      </c>
      <c r="R266" s="19"/>
      <c r="S266" s="4"/>
      <c r="T266" s="5"/>
      <c r="U266" s="5"/>
      <c r="V266" s="14"/>
      <c r="W266" s="15"/>
      <c r="X266" s="688" t="s">
        <v>3135</v>
      </c>
      <c r="Y266" s="696" t="s">
        <v>3143</v>
      </c>
      <c r="Z266" s="688" t="s">
        <v>3130</v>
      </c>
    </row>
    <row r="267" spans="1:26" ht="15.6" hidden="1">
      <c r="A267" s="3"/>
      <c r="B267" s="13"/>
      <c r="C267" s="13"/>
      <c r="D267" s="2"/>
      <c r="E267" s="4" t="s">
        <v>18</v>
      </c>
      <c r="F267" s="4" t="s">
        <v>15</v>
      </c>
      <c r="G267" s="1" t="s">
        <v>19</v>
      </c>
      <c r="H267" s="1" t="s">
        <v>28</v>
      </c>
      <c r="I267" s="1" t="s">
        <v>24</v>
      </c>
      <c r="J267" s="4">
        <v>4</v>
      </c>
      <c r="K267" s="4"/>
      <c r="L267" s="4"/>
      <c r="M267" s="4"/>
      <c r="N267" s="4"/>
      <c r="O267" s="4"/>
      <c r="P267" s="4" t="s">
        <v>291</v>
      </c>
      <c r="Q267" s="4" t="s">
        <v>288</v>
      </c>
      <c r="R267" s="19"/>
      <c r="S267" s="4"/>
      <c r="T267" s="5"/>
      <c r="U267" s="5"/>
      <c r="V267" s="14"/>
      <c r="W267" s="15"/>
      <c r="X267" s="688" t="s">
        <v>3135</v>
      </c>
      <c r="Y267" s="696" t="s">
        <v>3143</v>
      </c>
      <c r="Z267" s="688" t="s">
        <v>3130</v>
      </c>
    </row>
    <row r="268" spans="1:26" ht="15.6" hidden="1">
      <c r="A268" s="3"/>
      <c r="B268" s="13"/>
      <c r="C268" s="13"/>
      <c r="D268" s="2"/>
      <c r="E268" s="4" t="s">
        <v>18</v>
      </c>
      <c r="F268" s="4" t="s">
        <v>14</v>
      </c>
      <c r="G268" s="1" t="s">
        <v>19</v>
      </c>
      <c r="H268" s="1" t="s">
        <v>28</v>
      </c>
      <c r="I268" s="1" t="s">
        <v>445</v>
      </c>
      <c r="J268" s="4">
        <v>4</v>
      </c>
      <c r="K268" s="4"/>
      <c r="L268" s="4"/>
      <c r="M268" s="4"/>
      <c r="N268" s="4"/>
      <c r="O268" s="4"/>
      <c r="P268" s="4" t="s">
        <v>291</v>
      </c>
      <c r="Q268" s="4" t="s">
        <v>288</v>
      </c>
      <c r="R268" s="19"/>
      <c r="S268" s="4"/>
      <c r="T268" s="5"/>
      <c r="U268" s="5"/>
      <c r="V268" s="14"/>
      <c r="W268" s="15"/>
      <c r="X268" s="688" t="s">
        <v>3135</v>
      </c>
      <c r="Y268" s="696" t="s">
        <v>3143</v>
      </c>
      <c r="Z268" s="688" t="s">
        <v>3130</v>
      </c>
    </row>
    <row r="269" spans="1:26" ht="15.6" hidden="1">
      <c r="A269" s="3"/>
      <c r="B269" s="13"/>
      <c r="C269" s="13" t="s">
        <v>1059</v>
      </c>
      <c r="D269" s="2"/>
      <c r="E269" s="4" t="s">
        <v>17</v>
      </c>
      <c r="F269" s="4" t="s">
        <v>16</v>
      </c>
      <c r="G269" s="1" t="s">
        <v>20</v>
      </c>
      <c r="H269" s="1" t="s">
        <v>304</v>
      </c>
      <c r="I269" s="1" t="s">
        <v>24</v>
      </c>
      <c r="J269" s="4">
        <v>4</v>
      </c>
      <c r="K269" s="4"/>
      <c r="L269" s="4"/>
      <c r="M269" s="4"/>
      <c r="N269" s="4"/>
      <c r="O269" s="4"/>
      <c r="P269" s="4" t="s">
        <v>291</v>
      </c>
      <c r="Q269" s="4" t="s">
        <v>288</v>
      </c>
      <c r="R269" s="19"/>
      <c r="S269" s="4"/>
      <c r="T269" s="5"/>
      <c r="U269" s="5"/>
      <c r="V269" s="14"/>
      <c r="W269" s="15"/>
      <c r="X269" s="688" t="s">
        <v>3135</v>
      </c>
      <c r="Y269" s="696" t="s">
        <v>3143</v>
      </c>
      <c r="Z269" s="688" t="s">
        <v>3130</v>
      </c>
    </row>
    <row r="270" spans="1:26" ht="15.6" hidden="1">
      <c r="A270" s="3"/>
      <c r="B270" s="13"/>
      <c r="C270" s="13"/>
      <c r="D270" s="2"/>
      <c r="E270" s="4" t="s">
        <v>17</v>
      </c>
      <c r="F270" s="4" t="s">
        <v>15</v>
      </c>
      <c r="G270" s="1" t="s">
        <v>20</v>
      </c>
      <c r="H270" s="1" t="s">
        <v>304</v>
      </c>
      <c r="I270" s="1" t="s">
        <v>447</v>
      </c>
      <c r="J270" s="4">
        <v>4</v>
      </c>
      <c r="K270" s="4"/>
      <c r="L270" s="4"/>
      <c r="M270" s="4"/>
      <c r="N270" s="4"/>
      <c r="O270" s="4"/>
      <c r="P270" s="4" t="s">
        <v>291</v>
      </c>
      <c r="Q270" s="4" t="s">
        <v>288</v>
      </c>
      <c r="R270" s="19"/>
      <c r="S270" s="4"/>
      <c r="T270" s="5"/>
      <c r="U270" s="5"/>
      <c r="V270" s="14"/>
      <c r="W270" s="15"/>
      <c r="X270" s="688" t="s">
        <v>3135</v>
      </c>
      <c r="Y270" s="696" t="s">
        <v>3143</v>
      </c>
      <c r="Z270" s="688" t="s">
        <v>3130</v>
      </c>
    </row>
    <row r="271" spans="1:26" ht="15.6" hidden="1">
      <c r="A271" s="3"/>
      <c r="B271" s="13"/>
      <c r="C271" s="13" t="s">
        <v>1058</v>
      </c>
      <c r="D271" s="2"/>
      <c r="E271" s="4" t="s">
        <v>18</v>
      </c>
      <c r="F271" s="4" t="s">
        <v>16</v>
      </c>
      <c r="G271" s="1" t="s">
        <v>20</v>
      </c>
      <c r="H271" s="1" t="s">
        <v>304</v>
      </c>
      <c r="I271" s="1" t="s">
        <v>24</v>
      </c>
      <c r="J271" s="4">
        <v>4</v>
      </c>
      <c r="K271" s="4"/>
      <c r="L271" s="4"/>
      <c r="M271" s="4"/>
      <c r="N271" s="4"/>
      <c r="O271" s="4"/>
      <c r="P271" s="4" t="s">
        <v>291</v>
      </c>
      <c r="Q271" s="4" t="s">
        <v>289</v>
      </c>
      <c r="R271" s="19"/>
      <c r="S271" s="4"/>
      <c r="T271" s="5"/>
      <c r="U271" s="5"/>
      <c r="V271" s="14"/>
      <c r="W271" s="15"/>
      <c r="X271" s="688" t="s">
        <v>3135</v>
      </c>
      <c r="Y271" s="696" t="s">
        <v>3143</v>
      </c>
      <c r="Z271" s="688" t="s">
        <v>3130</v>
      </c>
    </row>
    <row r="272" spans="1:26" ht="15.6" hidden="1">
      <c r="A272" s="3"/>
      <c r="B272" s="13"/>
      <c r="C272" s="13" t="s">
        <v>480</v>
      </c>
      <c r="D272" s="2"/>
      <c r="E272" s="4" t="s">
        <v>17</v>
      </c>
      <c r="F272" s="4" t="s">
        <v>16</v>
      </c>
      <c r="G272" s="1" t="s">
        <v>20</v>
      </c>
      <c r="H272" s="1" t="s">
        <v>304</v>
      </c>
      <c r="I272" s="1" t="s">
        <v>24</v>
      </c>
      <c r="J272" s="4">
        <v>4</v>
      </c>
      <c r="K272" s="4"/>
      <c r="L272" s="4"/>
      <c r="M272" s="4"/>
      <c r="N272" s="4"/>
      <c r="O272" s="4"/>
      <c r="P272" s="4" t="s">
        <v>291</v>
      </c>
      <c r="Q272" s="4" t="s">
        <v>289</v>
      </c>
      <c r="R272" s="19"/>
      <c r="S272" s="4"/>
      <c r="T272" s="5"/>
      <c r="U272" s="5"/>
      <c r="V272" s="14"/>
      <c r="W272" s="15"/>
      <c r="X272" s="688" t="s">
        <v>3135</v>
      </c>
      <c r="Y272" s="696" t="s">
        <v>3143</v>
      </c>
      <c r="Z272" s="688" t="s">
        <v>3130</v>
      </c>
    </row>
    <row r="273" spans="1:26" ht="15.6" hidden="1">
      <c r="A273" s="3"/>
      <c r="B273" s="13"/>
      <c r="C273" s="13" t="s">
        <v>481</v>
      </c>
      <c r="D273" s="2"/>
      <c r="E273" s="4" t="s">
        <v>18</v>
      </c>
      <c r="F273" s="4" t="s">
        <v>14</v>
      </c>
      <c r="G273" s="1" t="s">
        <v>650</v>
      </c>
      <c r="H273" s="675" t="s">
        <v>28</v>
      </c>
      <c r="I273" s="1" t="s">
        <v>24</v>
      </c>
      <c r="J273" s="4"/>
      <c r="K273" s="4"/>
      <c r="L273" s="4"/>
      <c r="M273" s="4"/>
      <c r="N273" s="4"/>
      <c r="O273" s="88" t="s">
        <v>48</v>
      </c>
      <c r="P273" s="4" t="s">
        <v>291</v>
      </c>
      <c r="Q273" s="4" t="s">
        <v>289</v>
      </c>
      <c r="R273" s="19"/>
      <c r="S273" s="4"/>
      <c r="T273" s="5"/>
      <c r="U273" s="5"/>
      <c r="V273" s="14"/>
      <c r="W273" s="15"/>
      <c r="X273" s="688" t="s">
        <v>3135</v>
      </c>
      <c r="Y273" s="696" t="s">
        <v>3143</v>
      </c>
      <c r="Z273" s="688" t="s">
        <v>3130</v>
      </c>
    </row>
    <row r="274" spans="1:26" ht="15.6" hidden="1">
      <c r="A274" s="3"/>
      <c r="B274" s="13"/>
      <c r="C274" s="13" t="s">
        <v>1057</v>
      </c>
      <c r="D274" s="2"/>
      <c r="E274" s="4" t="s">
        <v>17</v>
      </c>
      <c r="F274" s="4" t="s">
        <v>15</v>
      </c>
      <c r="G274" s="1" t="s">
        <v>19</v>
      </c>
      <c r="H274" s="1" t="s">
        <v>28</v>
      </c>
      <c r="I274" s="1" t="s">
        <v>24</v>
      </c>
      <c r="J274" s="4">
        <v>4</v>
      </c>
      <c r="K274" s="4"/>
      <c r="L274" s="4"/>
      <c r="M274" s="4"/>
      <c r="N274" s="4"/>
      <c r="O274" s="4"/>
      <c r="P274" s="4" t="s">
        <v>291</v>
      </c>
      <c r="Q274" s="4" t="s">
        <v>289</v>
      </c>
      <c r="R274" s="19"/>
      <c r="S274" s="4"/>
      <c r="T274" s="5"/>
      <c r="U274" s="5"/>
      <c r="V274" s="14"/>
      <c r="W274" s="15"/>
      <c r="X274" s="688" t="s">
        <v>3135</v>
      </c>
      <c r="Y274" s="696" t="s">
        <v>3143</v>
      </c>
      <c r="Z274" s="688" t="s">
        <v>3130</v>
      </c>
    </row>
    <row r="275" spans="1:26" ht="15.6" hidden="1">
      <c r="A275" s="3"/>
      <c r="B275" s="13"/>
      <c r="C275" s="13"/>
      <c r="D275" s="2"/>
      <c r="E275" s="4" t="s">
        <v>18</v>
      </c>
      <c r="F275" s="4" t="s">
        <v>14</v>
      </c>
      <c r="G275" s="1" t="s">
        <v>20</v>
      </c>
      <c r="H275" s="1" t="s">
        <v>304</v>
      </c>
      <c r="I275" s="1" t="s">
        <v>445</v>
      </c>
      <c r="J275" s="4">
        <v>4</v>
      </c>
      <c r="K275" s="4"/>
      <c r="L275" s="4"/>
      <c r="M275" s="4"/>
      <c r="N275" s="4"/>
      <c r="O275" s="4"/>
      <c r="P275" s="4" t="s">
        <v>291</v>
      </c>
      <c r="Q275" s="4" t="s">
        <v>289</v>
      </c>
      <c r="R275" s="19"/>
      <c r="S275" s="4"/>
      <c r="T275" s="5"/>
      <c r="U275" s="5"/>
      <c r="V275" s="14"/>
      <c r="W275" s="15"/>
      <c r="X275" s="688" t="s">
        <v>3135</v>
      </c>
      <c r="Y275" s="696" t="s">
        <v>3143</v>
      </c>
      <c r="Z275" s="688" t="s">
        <v>3130</v>
      </c>
    </row>
    <row r="276" spans="1:26" ht="15.6" hidden="1">
      <c r="A276" s="3"/>
      <c r="B276" s="13"/>
      <c r="C276" s="13" t="s">
        <v>1056</v>
      </c>
      <c r="D276" s="2"/>
      <c r="E276" s="4" t="s">
        <v>18</v>
      </c>
      <c r="F276" s="4" t="s">
        <v>14</v>
      </c>
      <c r="G276" s="1" t="s">
        <v>19</v>
      </c>
      <c r="H276" s="1" t="s">
        <v>28</v>
      </c>
      <c r="I276" s="1" t="s">
        <v>24</v>
      </c>
      <c r="J276" s="4">
        <v>4</v>
      </c>
      <c r="K276" s="4"/>
      <c r="L276" s="4"/>
      <c r="M276" s="4"/>
      <c r="N276" s="4"/>
      <c r="O276" s="4"/>
      <c r="P276" s="276" t="s">
        <v>444</v>
      </c>
      <c r="Q276" s="4" t="s">
        <v>289</v>
      </c>
      <c r="R276" s="19"/>
      <c r="S276" s="4"/>
      <c r="T276" s="5"/>
      <c r="U276" s="5"/>
      <c r="V276" s="14"/>
      <c r="W276" s="15"/>
      <c r="X276" s="688" t="s">
        <v>3135</v>
      </c>
      <c r="Y276" s="696" t="s">
        <v>3143</v>
      </c>
      <c r="Z276" s="688" t="s">
        <v>3130</v>
      </c>
    </row>
    <row r="277" spans="1:26" ht="15.6" hidden="1">
      <c r="A277" s="3"/>
      <c r="B277" s="13"/>
      <c r="C277" s="13"/>
      <c r="D277" s="2"/>
      <c r="E277" s="4" t="s">
        <v>18</v>
      </c>
      <c r="F277" s="4" t="s">
        <v>15</v>
      </c>
      <c r="G277" s="1" t="s">
        <v>19</v>
      </c>
      <c r="H277" s="1" t="s">
        <v>28</v>
      </c>
      <c r="I277" s="1" t="s">
        <v>447</v>
      </c>
      <c r="J277" s="4">
        <v>4</v>
      </c>
      <c r="K277" s="4"/>
      <c r="L277" s="4"/>
      <c r="M277" s="4"/>
      <c r="N277" s="4"/>
      <c r="O277" s="4"/>
      <c r="P277" s="276" t="s">
        <v>444</v>
      </c>
      <c r="Q277" s="4" t="s">
        <v>289</v>
      </c>
      <c r="R277" s="19"/>
      <c r="S277" s="4"/>
      <c r="T277" s="5"/>
      <c r="U277" s="5"/>
      <c r="V277" s="14"/>
      <c r="W277" s="15"/>
      <c r="X277" s="688" t="s">
        <v>3135</v>
      </c>
      <c r="Y277" s="696" t="s">
        <v>3143</v>
      </c>
      <c r="Z277" s="688" t="s">
        <v>3130</v>
      </c>
    </row>
    <row r="278" spans="1:26" ht="15.6" hidden="1">
      <c r="A278" s="3"/>
      <c r="B278" s="13"/>
      <c r="C278" s="13" t="s">
        <v>1055</v>
      </c>
      <c r="D278" s="2"/>
      <c r="E278" s="4" t="s">
        <v>18</v>
      </c>
      <c r="F278" s="4" t="s">
        <v>14</v>
      </c>
      <c r="G278" s="1" t="s">
        <v>19</v>
      </c>
      <c r="H278" s="1" t="s">
        <v>28</v>
      </c>
      <c r="I278" s="1" t="s">
        <v>24</v>
      </c>
      <c r="J278" s="4">
        <v>4</v>
      </c>
      <c r="K278" s="4"/>
      <c r="L278" s="4"/>
      <c r="M278" s="4"/>
      <c r="N278" s="4"/>
      <c r="O278" s="4"/>
      <c r="P278" s="276" t="s">
        <v>444</v>
      </c>
      <c r="Q278" s="4" t="s">
        <v>289</v>
      </c>
      <c r="R278" s="19"/>
      <c r="S278" s="4"/>
      <c r="T278" s="5"/>
      <c r="U278" s="5"/>
      <c r="V278" s="14"/>
      <c r="W278" s="15"/>
      <c r="X278" s="688" t="s">
        <v>3135</v>
      </c>
      <c r="Y278" s="696" t="s">
        <v>3143</v>
      </c>
      <c r="Z278" s="688" t="s">
        <v>3130</v>
      </c>
    </row>
    <row r="279" spans="1:26" ht="15.6" hidden="1">
      <c r="A279" s="3"/>
      <c r="B279" s="13"/>
      <c r="C279" s="13"/>
      <c r="D279" s="2"/>
      <c r="E279" s="4" t="s">
        <v>18</v>
      </c>
      <c r="F279" s="4" t="s">
        <v>15</v>
      </c>
      <c r="G279" s="1" t="s">
        <v>19</v>
      </c>
      <c r="H279" s="1" t="s">
        <v>28</v>
      </c>
      <c r="I279" s="1" t="s">
        <v>24</v>
      </c>
      <c r="J279" s="4">
        <v>4</v>
      </c>
      <c r="K279" s="4"/>
      <c r="L279" s="4"/>
      <c r="M279" s="4"/>
      <c r="N279" s="4"/>
      <c r="O279" s="4"/>
      <c r="P279" s="276" t="s">
        <v>444</v>
      </c>
      <c r="Q279" s="4" t="s">
        <v>289</v>
      </c>
      <c r="R279" s="19"/>
      <c r="S279" s="4"/>
      <c r="T279" s="5"/>
      <c r="U279" s="5"/>
      <c r="V279" s="14"/>
      <c r="W279" s="15"/>
      <c r="X279" s="688" t="s">
        <v>3135</v>
      </c>
      <c r="Y279" s="696" t="s">
        <v>3143</v>
      </c>
      <c r="Z279" s="688" t="s">
        <v>3130</v>
      </c>
    </row>
    <row r="280" spans="1:26" ht="15.6" hidden="1">
      <c r="A280" s="3"/>
      <c r="B280" s="13"/>
      <c r="C280" s="13" t="s">
        <v>1054</v>
      </c>
      <c r="D280" s="2"/>
      <c r="E280" s="4" t="s">
        <v>18</v>
      </c>
      <c r="F280" s="4" t="s">
        <v>14</v>
      </c>
      <c r="G280" s="1" t="s">
        <v>19</v>
      </c>
      <c r="H280" s="1" t="s">
        <v>28</v>
      </c>
      <c r="I280" s="1" t="s">
        <v>447</v>
      </c>
      <c r="J280" s="4">
        <v>4</v>
      </c>
      <c r="K280" s="4"/>
      <c r="L280" s="4"/>
      <c r="M280" s="4"/>
      <c r="N280" s="4"/>
      <c r="O280" s="4"/>
      <c r="P280" s="276" t="s">
        <v>444</v>
      </c>
      <c r="Q280" s="4" t="s">
        <v>289</v>
      </c>
      <c r="R280" s="19"/>
      <c r="S280" s="4"/>
      <c r="T280" s="5"/>
      <c r="U280" s="5"/>
      <c r="V280" s="14"/>
      <c r="W280" s="15"/>
      <c r="X280" s="688" t="s">
        <v>3135</v>
      </c>
      <c r="Y280" s="696" t="s">
        <v>3143</v>
      </c>
      <c r="Z280" s="688" t="s">
        <v>3130</v>
      </c>
    </row>
    <row r="281" spans="1:26" ht="15.6" hidden="1">
      <c r="A281" s="3"/>
      <c r="B281" s="13"/>
      <c r="C281" s="13"/>
      <c r="D281" s="2"/>
      <c r="E281" s="4" t="s">
        <v>18</v>
      </c>
      <c r="F281" s="4" t="s">
        <v>15</v>
      </c>
      <c r="G281" s="1" t="s">
        <v>19</v>
      </c>
      <c r="H281" s="1" t="s">
        <v>28</v>
      </c>
      <c r="I281" s="1" t="s">
        <v>24</v>
      </c>
      <c r="J281" s="4">
        <v>4</v>
      </c>
      <c r="K281" s="4"/>
      <c r="L281" s="4"/>
      <c r="M281" s="4"/>
      <c r="N281" s="4"/>
      <c r="O281" s="4"/>
      <c r="P281" s="276" t="s">
        <v>444</v>
      </c>
      <c r="Q281" s="4" t="s">
        <v>289</v>
      </c>
      <c r="R281" s="19"/>
      <c r="S281" s="4"/>
      <c r="T281" s="5"/>
      <c r="U281" s="5"/>
      <c r="V281" s="14"/>
      <c r="W281" s="15"/>
      <c r="X281" s="688" t="s">
        <v>3135</v>
      </c>
      <c r="Y281" s="696" t="s">
        <v>3143</v>
      </c>
      <c r="Z281" s="688" t="s">
        <v>3130</v>
      </c>
    </row>
    <row r="282" spans="1:26" ht="15.6" hidden="1">
      <c r="A282" s="3"/>
      <c r="B282" s="13"/>
      <c r="C282" s="13" t="s">
        <v>1053</v>
      </c>
      <c r="D282" s="2"/>
      <c r="E282" s="4" t="s">
        <v>18</v>
      </c>
      <c r="F282" s="4" t="s">
        <v>14</v>
      </c>
      <c r="G282" s="1" t="s">
        <v>19</v>
      </c>
      <c r="H282" s="1" t="s">
        <v>28</v>
      </c>
      <c r="I282" s="1" t="s">
        <v>24</v>
      </c>
      <c r="J282" s="4">
        <v>3</v>
      </c>
      <c r="K282" s="4"/>
      <c r="L282" s="4"/>
      <c r="M282" s="4"/>
      <c r="N282" s="4"/>
      <c r="O282" s="4"/>
      <c r="P282" s="276" t="s">
        <v>444</v>
      </c>
      <c r="Q282" s="4" t="s">
        <v>290</v>
      </c>
      <c r="R282" s="19"/>
      <c r="S282" s="4"/>
      <c r="T282" s="5"/>
      <c r="U282" s="5"/>
      <c r="V282" s="14"/>
      <c r="W282" s="15"/>
      <c r="X282" s="688" t="s">
        <v>3135</v>
      </c>
      <c r="Y282" s="696" t="s">
        <v>3143</v>
      </c>
      <c r="Z282" s="688" t="s">
        <v>3130</v>
      </c>
    </row>
    <row r="283" spans="1:26" ht="15.6" hidden="1">
      <c r="A283" s="3"/>
      <c r="B283" s="13"/>
      <c r="C283" s="13"/>
      <c r="D283" s="2"/>
      <c r="E283" s="4" t="s">
        <v>18</v>
      </c>
      <c r="F283" s="4" t="s">
        <v>15</v>
      </c>
      <c r="G283" s="1" t="s">
        <v>19</v>
      </c>
      <c r="H283" s="1" t="s">
        <v>28</v>
      </c>
      <c r="I283" s="1" t="s">
        <v>24</v>
      </c>
      <c r="J283" s="4">
        <v>4</v>
      </c>
      <c r="K283" s="4"/>
      <c r="L283" s="4"/>
      <c r="M283" s="4"/>
      <c r="N283" s="4"/>
      <c r="O283" s="4"/>
      <c r="P283" s="276" t="s">
        <v>444</v>
      </c>
      <c r="Q283" s="4" t="s">
        <v>290</v>
      </c>
      <c r="R283" s="19"/>
      <c r="S283" s="4"/>
      <c r="T283" s="5"/>
      <c r="U283" s="5"/>
      <c r="V283" s="14"/>
      <c r="W283" s="15"/>
      <c r="X283" s="688" t="s">
        <v>3135</v>
      </c>
      <c r="Y283" s="696" t="s">
        <v>3143</v>
      </c>
      <c r="Z283" s="688" t="s">
        <v>3130</v>
      </c>
    </row>
    <row r="284" spans="1:26" ht="15.6" hidden="1">
      <c r="A284" s="3"/>
      <c r="B284" s="13"/>
      <c r="C284" s="13" t="s">
        <v>1052</v>
      </c>
      <c r="D284" s="2"/>
      <c r="E284" s="4" t="s">
        <v>18</v>
      </c>
      <c r="F284" s="4" t="s">
        <v>14</v>
      </c>
      <c r="G284" s="1" t="s">
        <v>19</v>
      </c>
      <c r="H284" s="1" t="s">
        <v>28</v>
      </c>
      <c r="I284" s="1" t="s">
        <v>24</v>
      </c>
      <c r="J284" s="4">
        <v>3</v>
      </c>
      <c r="K284" s="4"/>
      <c r="L284" s="4"/>
      <c r="M284" s="4"/>
      <c r="N284" s="4"/>
      <c r="O284" s="4"/>
      <c r="P284" s="276" t="s">
        <v>444</v>
      </c>
      <c r="Q284" s="4" t="s">
        <v>290</v>
      </c>
      <c r="R284" s="19"/>
      <c r="S284" s="4"/>
      <c r="T284" s="5"/>
      <c r="U284" s="5"/>
      <c r="V284" s="14"/>
      <c r="W284" s="15"/>
      <c r="X284" s="688" t="s">
        <v>3135</v>
      </c>
      <c r="Y284" s="696" t="s">
        <v>3143</v>
      </c>
      <c r="Z284" s="688" t="s">
        <v>3130</v>
      </c>
    </row>
    <row r="285" spans="1:26" ht="15.6" hidden="1">
      <c r="A285" s="3"/>
      <c r="B285" s="13"/>
      <c r="C285" s="13"/>
      <c r="D285" s="2"/>
      <c r="E285" s="4" t="s">
        <v>18</v>
      </c>
      <c r="F285" s="4" t="s">
        <v>15</v>
      </c>
      <c r="G285" s="1" t="s">
        <v>19</v>
      </c>
      <c r="H285" s="1" t="s">
        <v>28</v>
      </c>
      <c r="I285" s="1" t="s">
        <v>24</v>
      </c>
      <c r="J285" s="4">
        <v>4</v>
      </c>
      <c r="K285" s="4"/>
      <c r="L285" s="4"/>
      <c r="M285" s="4"/>
      <c r="N285" s="4"/>
      <c r="O285" s="4"/>
      <c r="P285" s="276" t="s">
        <v>444</v>
      </c>
      <c r="Q285" s="4" t="s">
        <v>290</v>
      </c>
      <c r="R285" s="19"/>
      <c r="S285" s="4"/>
      <c r="T285" s="5"/>
      <c r="U285" s="5"/>
      <c r="V285" s="14"/>
      <c r="W285" s="15"/>
      <c r="X285" s="688" t="s">
        <v>3135</v>
      </c>
      <c r="Y285" s="696" t="s">
        <v>3143</v>
      </c>
      <c r="Z285" s="688" t="s">
        <v>3130</v>
      </c>
    </row>
    <row r="286" spans="1:26" ht="15.6" hidden="1">
      <c r="A286" s="3"/>
      <c r="B286" s="13"/>
      <c r="C286" s="13" t="s">
        <v>1051</v>
      </c>
      <c r="D286" s="2"/>
      <c r="E286" s="4" t="s">
        <v>17</v>
      </c>
      <c r="F286" s="4" t="s">
        <v>14</v>
      </c>
      <c r="G286" s="1" t="s">
        <v>19</v>
      </c>
      <c r="H286" s="1" t="s">
        <v>28</v>
      </c>
      <c r="I286" s="1" t="s">
        <v>24</v>
      </c>
      <c r="J286" s="4">
        <v>3</v>
      </c>
      <c r="K286" s="4"/>
      <c r="L286" s="4"/>
      <c r="M286" s="4"/>
      <c r="N286" s="4"/>
      <c r="O286" s="4"/>
      <c r="P286" s="276" t="s">
        <v>444</v>
      </c>
      <c r="Q286" s="4" t="s">
        <v>290</v>
      </c>
      <c r="R286" s="19"/>
      <c r="S286" s="4"/>
      <c r="T286" s="5"/>
      <c r="U286" s="5"/>
      <c r="V286" s="14"/>
      <c r="W286" s="15"/>
      <c r="X286" s="688" t="s">
        <v>3135</v>
      </c>
      <c r="Y286" s="696" t="s">
        <v>3143</v>
      </c>
      <c r="Z286" s="688" t="s">
        <v>3130</v>
      </c>
    </row>
    <row r="287" spans="1:26" ht="15.6" hidden="1">
      <c r="A287" s="3"/>
      <c r="B287" s="13"/>
      <c r="C287" s="13"/>
      <c r="D287" s="2"/>
      <c r="E287" s="4" t="s">
        <v>17</v>
      </c>
      <c r="F287" s="4" t="s">
        <v>15</v>
      </c>
      <c r="G287" s="1" t="s">
        <v>19</v>
      </c>
      <c r="H287" s="1" t="s">
        <v>28</v>
      </c>
      <c r="I287" s="1" t="s">
        <v>24</v>
      </c>
      <c r="J287" s="4"/>
      <c r="K287" s="4"/>
      <c r="L287" s="4"/>
      <c r="M287" s="4"/>
      <c r="N287" s="4"/>
      <c r="O287" s="4" t="s">
        <v>28</v>
      </c>
      <c r="P287" s="276" t="s">
        <v>444</v>
      </c>
      <c r="Q287" s="4" t="s">
        <v>290</v>
      </c>
      <c r="R287" s="19"/>
      <c r="S287" s="4"/>
      <c r="T287" s="5"/>
      <c r="U287" s="5"/>
      <c r="V287" s="14"/>
      <c r="W287" s="15"/>
      <c r="X287" s="688" t="s">
        <v>3135</v>
      </c>
      <c r="Y287" s="696" t="s">
        <v>3143</v>
      </c>
      <c r="Z287" s="688" t="s">
        <v>3130</v>
      </c>
    </row>
    <row r="288" spans="1:26" ht="15.6" hidden="1">
      <c r="A288" s="3"/>
      <c r="B288" s="13"/>
      <c r="C288" s="13" t="s">
        <v>1050</v>
      </c>
      <c r="D288" s="2"/>
      <c r="E288" s="4" t="s">
        <v>17</v>
      </c>
      <c r="F288" s="4" t="s">
        <v>14</v>
      </c>
      <c r="G288" s="1" t="s">
        <v>19</v>
      </c>
      <c r="H288" s="1" t="s">
        <v>28</v>
      </c>
      <c r="I288" s="1" t="s">
        <v>24</v>
      </c>
      <c r="J288" s="4">
        <v>4</v>
      </c>
      <c r="K288" s="4"/>
      <c r="L288" s="4"/>
      <c r="M288" s="4"/>
      <c r="N288" s="4"/>
      <c r="O288" s="4"/>
      <c r="P288" s="276" t="s">
        <v>444</v>
      </c>
      <c r="Q288" s="4" t="s">
        <v>290</v>
      </c>
      <c r="R288" s="19"/>
      <c r="S288" s="4"/>
      <c r="T288" s="5"/>
      <c r="U288" s="5"/>
      <c r="V288" s="14"/>
      <c r="W288" s="15"/>
      <c r="X288" s="688" t="s">
        <v>3135</v>
      </c>
      <c r="Y288" s="696" t="s">
        <v>3143</v>
      </c>
      <c r="Z288" s="688" t="s">
        <v>3130</v>
      </c>
    </row>
    <row r="289" spans="1:26" ht="15.6" hidden="1">
      <c r="A289" s="3"/>
      <c r="B289" s="13"/>
      <c r="C289" s="13"/>
      <c r="D289" s="2"/>
      <c r="E289" s="4" t="s">
        <v>17</v>
      </c>
      <c r="F289" s="4" t="s">
        <v>15</v>
      </c>
      <c r="G289" s="1" t="s">
        <v>19</v>
      </c>
      <c r="H289" s="1" t="s">
        <v>28</v>
      </c>
      <c r="I289" s="1" t="s">
        <v>24</v>
      </c>
      <c r="J289" s="4">
        <v>4</v>
      </c>
      <c r="K289" s="4"/>
      <c r="L289" s="4"/>
      <c r="M289" s="4"/>
      <c r="N289" s="4"/>
      <c r="O289" s="4"/>
      <c r="P289" s="276" t="s">
        <v>444</v>
      </c>
      <c r="Q289" s="4" t="s">
        <v>290</v>
      </c>
      <c r="R289" s="19"/>
      <c r="S289" s="4"/>
      <c r="T289" s="5"/>
      <c r="U289" s="5"/>
      <c r="V289" s="14"/>
      <c r="W289" s="15"/>
      <c r="X289" s="688" t="s">
        <v>3135</v>
      </c>
      <c r="Y289" s="696" t="s">
        <v>3143</v>
      </c>
      <c r="Z289" s="688" t="s">
        <v>3130</v>
      </c>
    </row>
    <row r="290" spans="1:26" ht="15.6" hidden="1">
      <c r="A290" s="3"/>
      <c r="B290" s="13"/>
      <c r="C290" s="13" t="s">
        <v>1049</v>
      </c>
      <c r="D290" s="2"/>
      <c r="E290" s="4" t="s">
        <v>17</v>
      </c>
      <c r="F290" s="4" t="s">
        <v>14</v>
      </c>
      <c r="G290" s="1" t="s">
        <v>19</v>
      </c>
      <c r="H290" s="1" t="s">
        <v>28</v>
      </c>
      <c r="I290" s="1" t="s">
        <v>24</v>
      </c>
      <c r="J290" s="4">
        <v>3</v>
      </c>
      <c r="K290" s="4"/>
      <c r="L290" s="4"/>
      <c r="M290" s="4"/>
      <c r="N290" s="4"/>
      <c r="O290" s="4"/>
      <c r="P290" s="276" t="s">
        <v>444</v>
      </c>
      <c r="Q290" s="4" t="s">
        <v>290</v>
      </c>
      <c r="R290" s="19"/>
      <c r="S290" s="4"/>
      <c r="T290" s="5"/>
      <c r="U290" s="5"/>
      <c r="V290" s="14"/>
      <c r="W290" s="15"/>
      <c r="X290" s="688" t="s">
        <v>3135</v>
      </c>
      <c r="Y290" s="696" t="s">
        <v>3143</v>
      </c>
      <c r="Z290" s="688" t="s">
        <v>3130</v>
      </c>
    </row>
    <row r="291" spans="1:26" ht="27.6" hidden="1">
      <c r="A291" s="3"/>
      <c r="B291" s="13"/>
      <c r="C291" s="13"/>
      <c r="D291" s="2"/>
      <c r="E291" s="4" t="s">
        <v>17</v>
      </c>
      <c r="F291" s="4" t="s">
        <v>15</v>
      </c>
      <c r="G291" s="1" t="s">
        <v>19</v>
      </c>
      <c r="H291" s="1" t="s">
        <v>28</v>
      </c>
      <c r="I291" s="1" t="s">
        <v>841</v>
      </c>
      <c r="J291" s="4">
        <v>4</v>
      </c>
      <c r="K291" s="4"/>
      <c r="L291" s="4"/>
      <c r="M291" s="4"/>
      <c r="N291" s="4"/>
      <c r="O291" s="4"/>
      <c r="P291" s="276" t="s">
        <v>444</v>
      </c>
      <c r="Q291" s="4" t="s">
        <v>290</v>
      </c>
      <c r="R291" s="19"/>
      <c r="S291" s="4"/>
      <c r="T291" s="5"/>
      <c r="U291" s="5"/>
      <c r="V291" s="14"/>
      <c r="W291" s="15"/>
      <c r="X291" s="688" t="s">
        <v>3135</v>
      </c>
      <c r="Y291" s="696" t="s">
        <v>3143</v>
      </c>
      <c r="Z291" s="688" t="s">
        <v>3130</v>
      </c>
    </row>
    <row r="292" spans="1:26" ht="15.6" hidden="1">
      <c r="A292" s="3"/>
      <c r="B292" s="13"/>
      <c r="C292" s="13" t="s">
        <v>1046</v>
      </c>
      <c r="D292" s="2"/>
      <c r="E292" s="4" t="s">
        <v>18</v>
      </c>
      <c r="F292" s="4" t="s">
        <v>15</v>
      </c>
      <c r="G292" s="1" t="s">
        <v>19</v>
      </c>
      <c r="H292" s="1" t="s">
        <v>28</v>
      </c>
      <c r="I292" s="1" t="s">
        <v>24</v>
      </c>
      <c r="J292" s="4">
        <v>4</v>
      </c>
      <c r="K292" s="4"/>
      <c r="L292" s="4"/>
      <c r="M292" s="4"/>
      <c r="N292" s="4"/>
      <c r="O292" s="4"/>
      <c r="P292" s="276" t="s">
        <v>444</v>
      </c>
      <c r="Q292" s="4" t="s">
        <v>290</v>
      </c>
      <c r="R292" s="19"/>
      <c r="S292" s="4"/>
      <c r="T292" s="5"/>
      <c r="U292" s="5"/>
      <c r="V292" s="14"/>
      <c r="W292" s="15"/>
      <c r="X292" s="688" t="s">
        <v>3135</v>
      </c>
      <c r="Y292" s="696" t="s">
        <v>3143</v>
      </c>
      <c r="Z292" s="688" t="s">
        <v>3130</v>
      </c>
    </row>
    <row r="293" spans="1:26" ht="15.6" hidden="1">
      <c r="A293" s="3"/>
      <c r="B293" s="13"/>
      <c r="C293" s="13" t="s">
        <v>1045</v>
      </c>
      <c r="D293" s="2"/>
      <c r="E293" s="4" t="s">
        <v>18</v>
      </c>
      <c r="F293" s="4" t="s">
        <v>14</v>
      </c>
      <c r="G293" s="1" t="s">
        <v>19</v>
      </c>
      <c r="H293" s="1" t="s">
        <v>28</v>
      </c>
      <c r="I293" s="1" t="s">
        <v>24</v>
      </c>
      <c r="J293" s="4">
        <v>4</v>
      </c>
      <c r="K293" s="4"/>
      <c r="L293" s="4"/>
      <c r="M293" s="4"/>
      <c r="N293" s="4"/>
      <c r="O293" s="4"/>
      <c r="P293" s="276" t="s">
        <v>444</v>
      </c>
      <c r="Q293" s="4" t="s">
        <v>290</v>
      </c>
      <c r="R293" s="19"/>
      <c r="S293" s="4"/>
      <c r="T293" s="5"/>
      <c r="U293" s="5"/>
      <c r="V293" s="14"/>
      <c r="W293" s="15"/>
      <c r="X293" s="688" t="s">
        <v>3135</v>
      </c>
      <c r="Y293" s="696" t="s">
        <v>3143</v>
      </c>
      <c r="Z293" s="688" t="s">
        <v>3130</v>
      </c>
    </row>
    <row r="294" spans="1:26" ht="15.6" hidden="1">
      <c r="A294" s="3"/>
      <c r="B294" s="13"/>
      <c r="C294" s="13"/>
      <c r="D294" s="2"/>
      <c r="E294" s="4" t="s">
        <v>18</v>
      </c>
      <c r="F294" s="4" t="s">
        <v>15</v>
      </c>
      <c r="G294" s="1" t="s">
        <v>19</v>
      </c>
      <c r="H294" s="1" t="s">
        <v>28</v>
      </c>
      <c r="I294" s="1" t="s">
        <v>24</v>
      </c>
      <c r="J294" s="4">
        <v>4</v>
      </c>
      <c r="K294" s="4"/>
      <c r="L294" s="4"/>
      <c r="M294" s="4"/>
      <c r="N294" s="4"/>
      <c r="O294" s="4"/>
      <c r="P294" s="276" t="s">
        <v>444</v>
      </c>
      <c r="Q294" s="4" t="s">
        <v>290</v>
      </c>
      <c r="R294" s="19"/>
      <c r="S294" s="4"/>
      <c r="T294" s="5"/>
      <c r="U294" s="5"/>
      <c r="V294" s="14"/>
      <c r="W294" s="15"/>
      <c r="X294" s="688" t="s">
        <v>3135</v>
      </c>
      <c r="Y294" s="696" t="s">
        <v>3143</v>
      </c>
      <c r="Z294" s="688" t="s">
        <v>3130</v>
      </c>
    </row>
    <row r="295" spans="1:26" ht="15.6" hidden="1">
      <c r="A295" s="3"/>
      <c r="B295" s="13"/>
      <c r="C295" s="13" t="s">
        <v>1044</v>
      </c>
      <c r="D295" s="2"/>
      <c r="E295" s="4" t="s">
        <v>18</v>
      </c>
      <c r="F295" s="4" t="s">
        <v>14</v>
      </c>
      <c r="G295" s="1" t="s">
        <v>19</v>
      </c>
      <c r="H295" s="1" t="s">
        <v>28</v>
      </c>
      <c r="I295" s="1" t="s">
        <v>24</v>
      </c>
      <c r="J295" s="4">
        <v>4</v>
      </c>
      <c r="K295" s="4"/>
      <c r="L295" s="4"/>
      <c r="M295" s="4"/>
      <c r="N295" s="4"/>
      <c r="O295" s="4"/>
      <c r="P295" s="4" t="s">
        <v>286</v>
      </c>
      <c r="Q295" s="4" t="s">
        <v>290</v>
      </c>
      <c r="R295" s="19"/>
      <c r="S295" s="4"/>
      <c r="T295" s="5"/>
      <c r="U295" s="5"/>
      <c r="V295" s="14"/>
      <c r="W295" s="15"/>
      <c r="X295" s="688" t="s">
        <v>3135</v>
      </c>
      <c r="Y295" s="696" t="s">
        <v>3143</v>
      </c>
      <c r="Z295" s="688" t="s">
        <v>3130</v>
      </c>
    </row>
    <row r="296" spans="1:26" ht="15.6" hidden="1">
      <c r="A296" s="3"/>
      <c r="B296" s="13"/>
      <c r="C296" s="13"/>
      <c r="D296" s="2"/>
      <c r="E296" s="4" t="s">
        <v>18</v>
      </c>
      <c r="F296" s="4" t="s">
        <v>15</v>
      </c>
      <c r="G296" s="1" t="s">
        <v>19</v>
      </c>
      <c r="H296" s="1" t="s">
        <v>28</v>
      </c>
      <c r="I296" s="1" t="s">
        <v>24</v>
      </c>
      <c r="J296" s="4">
        <v>4</v>
      </c>
      <c r="K296" s="4"/>
      <c r="L296" s="4"/>
      <c r="M296" s="4"/>
      <c r="N296" s="4"/>
      <c r="O296" s="4"/>
      <c r="P296" s="4" t="s">
        <v>286</v>
      </c>
      <c r="Q296" s="4" t="s">
        <v>290</v>
      </c>
      <c r="R296" s="19"/>
      <c r="S296" s="4"/>
      <c r="T296" s="5"/>
      <c r="U296" s="5"/>
      <c r="V296" s="14"/>
      <c r="W296" s="15"/>
      <c r="X296" s="688" t="s">
        <v>3135</v>
      </c>
      <c r="Y296" s="696" t="s">
        <v>3143</v>
      </c>
      <c r="Z296" s="688" t="s">
        <v>3130</v>
      </c>
    </row>
    <row r="297" spans="1:26" ht="15.6" hidden="1">
      <c r="A297" s="3"/>
      <c r="B297" s="13"/>
      <c r="C297" s="13" t="s">
        <v>1043</v>
      </c>
      <c r="D297" s="2"/>
      <c r="E297" s="4" t="s">
        <v>17</v>
      </c>
      <c r="F297" s="4" t="s">
        <v>14</v>
      </c>
      <c r="G297" s="1" t="s">
        <v>19</v>
      </c>
      <c r="H297" s="1" t="s">
        <v>28</v>
      </c>
      <c r="I297" s="1" t="s">
        <v>24</v>
      </c>
      <c r="J297" s="4">
        <v>4</v>
      </c>
      <c r="K297" s="4"/>
      <c r="L297" s="4"/>
      <c r="M297" s="4"/>
      <c r="N297" s="4"/>
      <c r="O297" s="4"/>
      <c r="P297" s="4" t="s">
        <v>286</v>
      </c>
      <c r="Q297" s="4" t="s">
        <v>290</v>
      </c>
      <c r="R297" s="19"/>
      <c r="S297" s="4"/>
      <c r="T297" s="5"/>
      <c r="U297" s="5"/>
      <c r="V297" s="14"/>
      <c r="W297" s="15"/>
      <c r="X297" s="688" t="s">
        <v>3135</v>
      </c>
      <c r="Y297" s="696" t="s">
        <v>3143</v>
      </c>
      <c r="Z297" s="688" t="s">
        <v>3130</v>
      </c>
    </row>
    <row r="298" spans="1:26" ht="15.6" hidden="1">
      <c r="A298" s="3"/>
      <c r="B298" s="13"/>
      <c r="C298" s="13"/>
      <c r="D298" s="2"/>
      <c r="E298" s="4" t="s">
        <v>17</v>
      </c>
      <c r="F298" s="4" t="s">
        <v>15</v>
      </c>
      <c r="G298" s="1" t="s">
        <v>19</v>
      </c>
      <c r="H298" s="1" t="s">
        <v>28</v>
      </c>
      <c r="I298" s="1" t="s">
        <v>24</v>
      </c>
      <c r="J298" s="4">
        <v>4</v>
      </c>
      <c r="K298" s="4"/>
      <c r="L298" s="4"/>
      <c r="M298" s="4"/>
      <c r="N298" s="4"/>
      <c r="O298" s="4"/>
      <c r="P298" s="4" t="s">
        <v>286</v>
      </c>
      <c r="Q298" s="4" t="s">
        <v>290</v>
      </c>
      <c r="R298" s="19"/>
      <c r="S298" s="4"/>
      <c r="T298" s="5"/>
      <c r="U298" s="5"/>
      <c r="V298" s="14"/>
      <c r="W298" s="15"/>
      <c r="X298" s="688" t="s">
        <v>3135</v>
      </c>
      <c r="Y298" s="696" t="s">
        <v>3143</v>
      </c>
      <c r="Z298" s="688" t="s">
        <v>3130</v>
      </c>
    </row>
    <row r="299" spans="1:26" ht="15.6" hidden="1">
      <c r="A299" s="3"/>
      <c r="B299" s="13"/>
      <c r="C299" s="13"/>
      <c r="D299" s="2"/>
      <c r="E299" s="4" t="s">
        <v>18</v>
      </c>
      <c r="F299" s="4" t="s">
        <v>14</v>
      </c>
      <c r="G299" s="1" t="s">
        <v>19</v>
      </c>
      <c r="H299" s="1" t="s">
        <v>28</v>
      </c>
      <c r="I299" s="1" t="s">
        <v>24</v>
      </c>
      <c r="J299" s="4">
        <v>3</v>
      </c>
      <c r="K299" s="4"/>
      <c r="L299" s="4"/>
      <c r="M299" s="4"/>
      <c r="N299" s="4"/>
      <c r="O299" s="4"/>
      <c r="P299" s="4" t="s">
        <v>286</v>
      </c>
      <c r="Q299" s="4" t="s">
        <v>290</v>
      </c>
      <c r="R299" s="19"/>
      <c r="S299" s="4"/>
      <c r="T299" s="5"/>
      <c r="U299" s="5"/>
      <c r="V299" s="14"/>
      <c r="W299" s="15"/>
      <c r="X299" s="688" t="s">
        <v>3135</v>
      </c>
      <c r="Y299" s="696" t="s">
        <v>3143</v>
      </c>
      <c r="Z299" s="688" t="s">
        <v>3130</v>
      </c>
    </row>
    <row r="300" spans="1:26" ht="15.6" hidden="1">
      <c r="A300" s="3"/>
      <c r="B300" s="13"/>
      <c r="C300" s="13"/>
      <c r="D300" s="2"/>
      <c r="E300" s="4" t="s">
        <v>18</v>
      </c>
      <c r="F300" s="4" t="s">
        <v>15</v>
      </c>
      <c r="G300" s="1" t="s">
        <v>19</v>
      </c>
      <c r="H300" s="1" t="s">
        <v>28</v>
      </c>
      <c r="I300" s="1" t="s">
        <v>24</v>
      </c>
      <c r="J300" s="4">
        <v>3</v>
      </c>
      <c r="K300" s="4"/>
      <c r="L300" s="4"/>
      <c r="M300" s="4"/>
      <c r="N300" s="4"/>
      <c r="O300" s="4"/>
      <c r="P300" s="4" t="s">
        <v>286</v>
      </c>
      <c r="Q300" s="4" t="s">
        <v>290</v>
      </c>
      <c r="R300" s="19"/>
      <c r="S300" s="4"/>
      <c r="T300" s="5"/>
      <c r="U300" s="5"/>
      <c r="V300" s="14"/>
      <c r="W300" s="15"/>
      <c r="X300" s="688" t="s">
        <v>3135</v>
      </c>
      <c r="Y300" s="696" t="s">
        <v>3143</v>
      </c>
      <c r="Z300" s="688" t="s">
        <v>3130</v>
      </c>
    </row>
    <row r="301" spans="1:26" ht="15.6" hidden="1">
      <c r="A301" s="3"/>
      <c r="B301" s="13"/>
      <c r="C301" s="13" t="s">
        <v>1131</v>
      </c>
      <c r="D301" s="2"/>
      <c r="E301" s="4" t="s">
        <v>18</v>
      </c>
      <c r="F301" s="4" t="s">
        <v>14</v>
      </c>
      <c r="G301" s="1" t="s">
        <v>19</v>
      </c>
      <c r="H301" s="1" t="s">
        <v>28</v>
      </c>
      <c r="I301" s="1" t="s">
        <v>24</v>
      </c>
      <c r="J301" s="4">
        <v>3</v>
      </c>
      <c r="K301" s="4"/>
      <c r="L301" s="4"/>
      <c r="M301" s="4"/>
      <c r="N301" s="4"/>
      <c r="O301" s="4"/>
      <c r="P301" s="4" t="s">
        <v>286</v>
      </c>
      <c r="Q301" s="4" t="s">
        <v>290</v>
      </c>
      <c r="R301" s="19"/>
      <c r="S301" s="4"/>
      <c r="T301" s="5"/>
      <c r="U301" s="5"/>
      <c r="V301" s="14"/>
      <c r="W301" s="15"/>
      <c r="X301" s="688" t="s">
        <v>3135</v>
      </c>
      <c r="Y301" s="696" t="s">
        <v>3143</v>
      </c>
      <c r="Z301" s="688" t="s">
        <v>3130</v>
      </c>
    </row>
    <row r="302" spans="1:26" ht="15.6" hidden="1">
      <c r="A302" s="3"/>
      <c r="B302" s="13"/>
      <c r="C302" s="13"/>
      <c r="D302" s="2"/>
      <c r="E302" s="4" t="s">
        <v>18</v>
      </c>
      <c r="F302" s="4" t="s">
        <v>15</v>
      </c>
      <c r="G302" s="1" t="s">
        <v>19</v>
      </c>
      <c r="H302" s="1" t="s">
        <v>28</v>
      </c>
      <c r="I302" s="1" t="s">
        <v>24</v>
      </c>
      <c r="J302" s="4">
        <v>3</v>
      </c>
      <c r="K302" s="4"/>
      <c r="L302" s="4"/>
      <c r="M302" s="4"/>
      <c r="N302" s="4"/>
      <c r="O302" s="4"/>
      <c r="P302" s="4" t="s">
        <v>286</v>
      </c>
      <c r="Q302" s="4" t="s">
        <v>290</v>
      </c>
      <c r="R302" s="19"/>
      <c r="S302" s="4"/>
      <c r="T302" s="5"/>
      <c r="U302" s="5"/>
      <c r="V302" s="14"/>
      <c r="W302" s="15"/>
      <c r="X302" s="688" t="s">
        <v>3135</v>
      </c>
      <c r="Y302" s="696" t="s">
        <v>3143</v>
      </c>
      <c r="Z302" s="688" t="s">
        <v>3130</v>
      </c>
    </row>
    <row r="303" spans="1:26" ht="15.6" hidden="1">
      <c r="A303" s="3"/>
      <c r="B303" s="13"/>
      <c r="C303" s="13" t="s">
        <v>1042</v>
      </c>
      <c r="D303" s="2"/>
      <c r="E303" s="4" t="s">
        <v>18</v>
      </c>
      <c r="F303" s="4" t="s">
        <v>14</v>
      </c>
      <c r="G303" s="1" t="s">
        <v>19</v>
      </c>
      <c r="H303" s="1" t="s">
        <v>28</v>
      </c>
      <c r="I303" s="1" t="s">
        <v>24</v>
      </c>
      <c r="J303" s="4">
        <v>4</v>
      </c>
      <c r="K303" s="4"/>
      <c r="L303" s="4"/>
      <c r="M303" s="4"/>
      <c r="N303" s="4"/>
      <c r="O303" s="4"/>
      <c r="P303" s="4" t="s">
        <v>286</v>
      </c>
      <c r="Q303" s="4" t="s">
        <v>290</v>
      </c>
      <c r="R303" s="19"/>
      <c r="S303" s="4"/>
      <c r="T303" s="5"/>
      <c r="U303" s="5"/>
      <c r="V303" s="14"/>
      <c r="W303" s="15"/>
      <c r="X303" s="688" t="s">
        <v>3135</v>
      </c>
      <c r="Y303" s="696" t="s">
        <v>3143</v>
      </c>
      <c r="Z303" s="688" t="s">
        <v>3130</v>
      </c>
    </row>
    <row r="304" spans="1:26" ht="15.6" hidden="1">
      <c r="A304" s="3"/>
      <c r="B304" s="13"/>
      <c r="C304" s="13"/>
      <c r="D304" s="2"/>
      <c r="E304" s="4" t="s">
        <v>18</v>
      </c>
      <c r="F304" s="4" t="s">
        <v>15</v>
      </c>
      <c r="G304" s="1" t="s">
        <v>19</v>
      </c>
      <c r="H304" s="1" t="s">
        <v>28</v>
      </c>
      <c r="I304" s="1" t="s">
        <v>24</v>
      </c>
      <c r="J304" s="4">
        <v>4</v>
      </c>
      <c r="K304" s="4"/>
      <c r="L304" s="4"/>
      <c r="M304" s="4"/>
      <c r="N304" s="4"/>
      <c r="O304" s="4"/>
      <c r="P304" s="4" t="s">
        <v>286</v>
      </c>
      <c r="Q304" s="4" t="s">
        <v>290</v>
      </c>
      <c r="R304" s="19"/>
      <c r="S304" s="4"/>
      <c r="T304" s="5"/>
      <c r="U304" s="5"/>
      <c r="V304" s="14"/>
      <c r="W304" s="15"/>
      <c r="X304" s="688" t="s">
        <v>3135</v>
      </c>
      <c r="Y304" s="696" t="s">
        <v>3143</v>
      </c>
      <c r="Z304" s="688" t="s">
        <v>3130</v>
      </c>
    </row>
    <row r="305" spans="1:26" ht="15.6" hidden="1">
      <c r="A305" s="3"/>
      <c r="B305" s="13"/>
      <c r="C305" s="13" t="s">
        <v>1041</v>
      </c>
      <c r="D305" s="2"/>
      <c r="E305" s="4" t="s">
        <v>17</v>
      </c>
      <c r="F305" s="4" t="s">
        <v>14</v>
      </c>
      <c r="G305" s="1" t="s">
        <v>19</v>
      </c>
      <c r="H305" s="1" t="s">
        <v>28</v>
      </c>
      <c r="I305" s="1" t="s">
        <v>24</v>
      </c>
      <c r="J305" s="4">
        <v>4</v>
      </c>
      <c r="K305" s="4"/>
      <c r="L305" s="4"/>
      <c r="M305" s="4"/>
      <c r="N305" s="4"/>
      <c r="O305" s="4"/>
      <c r="P305" s="4" t="s">
        <v>286</v>
      </c>
      <c r="Q305" s="4" t="s">
        <v>290</v>
      </c>
      <c r="R305" s="19"/>
      <c r="S305" s="4"/>
      <c r="T305" s="5"/>
      <c r="U305" s="5"/>
      <c r="V305" s="14"/>
      <c r="W305" s="15"/>
      <c r="X305" s="688" t="s">
        <v>3135</v>
      </c>
      <c r="Y305" s="696" t="s">
        <v>3143</v>
      </c>
      <c r="Z305" s="688" t="s">
        <v>3130</v>
      </c>
    </row>
    <row r="306" spans="1:26" ht="15.6" hidden="1">
      <c r="A306" s="3"/>
      <c r="B306" s="13"/>
      <c r="C306" s="13"/>
      <c r="D306" s="2"/>
      <c r="E306" s="4" t="s">
        <v>17</v>
      </c>
      <c r="F306" s="4" t="s">
        <v>15</v>
      </c>
      <c r="G306" s="1" t="s">
        <v>19</v>
      </c>
      <c r="H306" s="1" t="s">
        <v>28</v>
      </c>
      <c r="I306" s="1" t="s">
        <v>24</v>
      </c>
      <c r="J306" s="4">
        <v>4</v>
      </c>
      <c r="K306" s="4"/>
      <c r="L306" s="4"/>
      <c r="M306" s="4"/>
      <c r="N306" s="4"/>
      <c r="O306" s="4"/>
      <c r="P306" s="4" t="s">
        <v>286</v>
      </c>
      <c r="Q306" s="4" t="s">
        <v>290</v>
      </c>
      <c r="R306" s="19"/>
      <c r="S306" s="4"/>
      <c r="T306" s="5"/>
      <c r="U306" s="5"/>
      <c r="V306" s="14"/>
      <c r="W306" s="15"/>
      <c r="X306" s="688" t="s">
        <v>3135</v>
      </c>
      <c r="Y306" s="696" t="s">
        <v>3143</v>
      </c>
      <c r="Z306" s="688" t="s">
        <v>3130</v>
      </c>
    </row>
    <row r="307" spans="1:26" ht="15.6" hidden="1">
      <c r="A307" s="3"/>
      <c r="B307" s="13"/>
      <c r="C307" s="13" t="s">
        <v>1040</v>
      </c>
      <c r="D307" s="2"/>
      <c r="E307" s="4" t="s">
        <v>17</v>
      </c>
      <c r="F307" s="4" t="s">
        <v>15</v>
      </c>
      <c r="G307" s="1" t="s">
        <v>19</v>
      </c>
      <c r="H307" s="1" t="s">
        <v>28</v>
      </c>
      <c r="I307" s="1" t="s">
        <v>24</v>
      </c>
      <c r="J307" s="4">
        <v>3</v>
      </c>
      <c r="K307" s="4"/>
      <c r="L307" s="4"/>
      <c r="M307" s="4"/>
      <c r="N307" s="4"/>
      <c r="O307" s="4"/>
      <c r="P307" s="4" t="s">
        <v>286</v>
      </c>
      <c r="Q307" s="4" t="s">
        <v>290</v>
      </c>
      <c r="R307" s="19"/>
      <c r="S307" s="4"/>
      <c r="T307" s="5"/>
      <c r="U307" s="5"/>
      <c r="V307" s="14"/>
      <c r="W307" s="15"/>
      <c r="X307" s="688" t="s">
        <v>3135</v>
      </c>
      <c r="Y307" s="696" t="s">
        <v>3143</v>
      </c>
      <c r="Z307" s="688" t="s">
        <v>3130</v>
      </c>
    </row>
    <row r="308" spans="1:26" ht="15.6" hidden="1">
      <c r="A308" s="3"/>
      <c r="B308" s="13"/>
      <c r="C308" s="13"/>
      <c r="D308" s="2"/>
      <c r="E308" s="4" t="s">
        <v>17</v>
      </c>
      <c r="F308" s="4" t="s">
        <v>15</v>
      </c>
      <c r="G308" s="1" t="s">
        <v>19</v>
      </c>
      <c r="H308" s="1" t="s">
        <v>28</v>
      </c>
      <c r="I308" s="1" t="s">
        <v>24</v>
      </c>
      <c r="J308" s="4">
        <v>4</v>
      </c>
      <c r="K308" s="4"/>
      <c r="L308" s="4"/>
      <c r="M308" s="4"/>
      <c r="N308" s="4"/>
      <c r="O308" s="4"/>
      <c r="P308" s="4" t="s">
        <v>286</v>
      </c>
      <c r="Q308" s="4" t="s">
        <v>290</v>
      </c>
      <c r="R308" s="19"/>
      <c r="S308" s="4"/>
      <c r="T308" s="5"/>
      <c r="U308" s="5"/>
      <c r="V308" s="14"/>
      <c r="W308" s="15"/>
      <c r="X308" s="688" t="s">
        <v>3135</v>
      </c>
      <c r="Y308" s="696" t="s">
        <v>3143</v>
      </c>
      <c r="Z308" s="688" t="s">
        <v>3130</v>
      </c>
    </row>
    <row r="309" spans="1:26" ht="15.6" hidden="1">
      <c r="A309" s="3"/>
      <c r="B309" s="13"/>
      <c r="C309" s="13" t="s">
        <v>1038</v>
      </c>
      <c r="D309" s="2"/>
      <c r="E309" s="4" t="s">
        <v>18</v>
      </c>
      <c r="F309" s="4" t="s">
        <v>14</v>
      </c>
      <c r="G309" s="1" t="s">
        <v>19</v>
      </c>
      <c r="H309" s="1" t="s">
        <v>28</v>
      </c>
      <c r="I309" s="1" t="s">
        <v>24</v>
      </c>
      <c r="J309" s="4">
        <v>2</v>
      </c>
      <c r="K309" s="4"/>
      <c r="L309" s="4"/>
      <c r="M309" s="4"/>
      <c r="N309" s="4" t="s">
        <v>499</v>
      </c>
      <c r="O309" s="4"/>
      <c r="P309" s="4" t="s">
        <v>286</v>
      </c>
      <c r="Q309" s="4" t="s">
        <v>290</v>
      </c>
      <c r="R309" s="19"/>
      <c r="S309" s="4"/>
      <c r="T309" s="5"/>
      <c r="U309" s="5"/>
      <c r="V309" s="14"/>
      <c r="W309" s="15"/>
      <c r="X309" s="688" t="s">
        <v>3135</v>
      </c>
      <c r="Y309" s="696" t="s">
        <v>3143</v>
      </c>
      <c r="Z309" s="688" t="s">
        <v>3130</v>
      </c>
    </row>
    <row r="310" spans="1:26" ht="15.6" hidden="1">
      <c r="A310" s="3"/>
      <c r="B310" s="13"/>
      <c r="C310" s="13"/>
      <c r="D310" s="2"/>
      <c r="E310" s="4" t="s">
        <v>18</v>
      </c>
      <c r="F310" s="4" t="s">
        <v>15</v>
      </c>
      <c r="G310" s="1" t="s">
        <v>19</v>
      </c>
      <c r="H310" s="1" t="s">
        <v>28</v>
      </c>
      <c r="I310" s="1" t="s">
        <v>24</v>
      </c>
      <c r="J310" s="4">
        <v>2</v>
      </c>
      <c r="K310" s="4"/>
      <c r="L310" s="4"/>
      <c r="M310" s="4"/>
      <c r="N310" s="4" t="s">
        <v>499</v>
      </c>
      <c r="O310" s="4"/>
      <c r="P310" s="4" t="s">
        <v>286</v>
      </c>
      <c r="Q310" s="4" t="s">
        <v>290</v>
      </c>
      <c r="R310" s="19"/>
      <c r="S310" s="4"/>
      <c r="T310" s="5"/>
      <c r="U310" s="5"/>
      <c r="V310" s="14"/>
      <c r="W310" s="15"/>
      <c r="X310" s="688" t="s">
        <v>3135</v>
      </c>
      <c r="Y310" s="696" t="s">
        <v>3143</v>
      </c>
      <c r="Z310" s="688" t="s">
        <v>3130</v>
      </c>
    </row>
    <row r="311" spans="1:26" ht="15.6" hidden="1">
      <c r="A311" s="3"/>
      <c r="B311" s="13"/>
      <c r="C311" s="13" t="s">
        <v>1037</v>
      </c>
      <c r="D311" s="2" t="s">
        <v>1225</v>
      </c>
      <c r="E311" s="4" t="s">
        <v>17</v>
      </c>
      <c r="F311" s="4" t="s">
        <v>14</v>
      </c>
      <c r="G311" s="1" t="s">
        <v>23</v>
      </c>
      <c r="H311" s="1" t="s">
        <v>28</v>
      </c>
      <c r="I311" s="1" t="s">
        <v>24</v>
      </c>
      <c r="J311" s="4">
        <v>2</v>
      </c>
      <c r="K311" s="4"/>
      <c r="L311" s="4"/>
      <c r="M311" s="4"/>
      <c r="N311" s="4"/>
      <c r="O311" s="4"/>
      <c r="P311" s="4" t="s">
        <v>291</v>
      </c>
      <c r="Q311" s="4" t="s">
        <v>288</v>
      </c>
      <c r="R311" s="19" t="s">
        <v>791</v>
      </c>
      <c r="S311" s="4"/>
      <c r="T311" s="5"/>
      <c r="U311" s="5"/>
      <c r="V311" s="14"/>
      <c r="W311" s="15"/>
      <c r="X311" s="688" t="s">
        <v>3135</v>
      </c>
      <c r="Y311" s="696" t="s">
        <v>3143</v>
      </c>
      <c r="Z311" s="688" t="s">
        <v>3130</v>
      </c>
    </row>
    <row r="312" spans="1:26" ht="15.6" hidden="1">
      <c r="A312" s="3"/>
      <c r="B312" s="13"/>
      <c r="C312" s="13"/>
      <c r="D312" s="2"/>
      <c r="E312" s="4" t="s">
        <v>17</v>
      </c>
      <c r="F312" s="4" t="s">
        <v>15</v>
      </c>
      <c r="G312" s="1" t="s">
        <v>23</v>
      </c>
      <c r="H312" s="1" t="s">
        <v>28</v>
      </c>
      <c r="I312" s="1" t="s">
        <v>24</v>
      </c>
      <c r="J312" s="4">
        <v>1</v>
      </c>
      <c r="K312" s="4"/>
      <c r="L312" s="4"/>
      <c r="M312" s="4"/>
      <c r="N312" s="4" t="s">
        <v>499</v>
      </c>
      <c r="O312" s="4"/>
      <c r="P312" s="4" t="s">
        <v>291</v>
      </c>
      <c r="Q312" s="4" t="s">
        <v>288</v>
      </c>
      <c r="R312" s="19"/>
      <c r="S312" s="4"/>
      <c r="T312" s="5"/>
      <c r="U312" s="5"/>
      <c r="V312" s="14"/>
      <c r="W312" s="15"/>
      <c r="X312" s="688" t="s">
        <v>3135</v>
      </c>
      <c r="Y312" s="696" t="s">
        <v>3143</v>
      </c>
      <c r="Z312" s="688" t="s">
        <v>3130</v>
      </c>
    </row>
    <row r="313" spans="1:26" ht="15.6" hidden="1">
      <c r="A313" s="3"/>
      <c r="B313" s="13"/>
      <c r="C313" s="13" t="s">
        <v>1036</v>
      </c>
      <c r="D313" s="2"/>
      <c r="E313" s="4" t="s">
        <v>17</v>
      </c>
      <c r="F313" s="4" t="s">
        <v>14</v>
      </c>
      <c r="G313" s="1" t="s">
        <v>19</v>
      </c>
      <c r="H313" s="1" t="s">
        <v>28</v>
      </c>
      <c r="I313" s="1" t="s">
        <v>1224</v>
      </c>
      <c r="J313" s="4"/>
      <c r="K313" s="4"/>
      <c r="L313" s="4"/>
      <c r="M313" s="4"/>
      <c r="N313" s="4"/>
      <c r="O313" s="4" t="s">
        <v>28</v>
      </c>
      <c r="P313" s="4" t="s">
        <v>291</v>
      </c>
      <c r="Q313" s="4" t="s">
        <v>288</v>
      </c>
      <c r="R313" s="19"/>
      <c r="S313" s="4"/>
      <c r="T313" s="5"/>
      <c r="U313" s="5"/>
      <c r="V313" s="14"/>
      <c r="W313" s="15"/>
      <c r="X313" s="688" t="s">
        <v>3135</v>
      </c>
      <c r="Y313" s="696" t="s">
        <v>3143</v>
      </c>
      <c r="Z313" s="688" t="s">
        <v>3130</v>
      </c>
    </row>
    <row r="314" spans="1:26" ht="15.6" hidden="1">
      <c r="A314" s="3"/>
      <c r="B314" s="13"/>
      <c r="C314" s="13"/>
      <c r="D314" s="2"/>
      <c r="E314" s="4" t="s">
        <v>18</v>
      </c>
      <c r="F314" s="4" t="s">
        <v>15</v>
      </c>
      <c r="G314" s="1" t="s">
        <v>262</v>
      </c>
      <c r="H314" s="1" t="s">
        <v>28</v>
      </c>
      <c r="I314" s="1" t="s">
        <v>24</v>
      </c>
      <c r="J314" s="4">
        <v>4</v>
      </c>
      <c r="K314" s="4"/>
      <c r="L314" s="4"/>
      <c r="M314" s="4"/>
      <c r="N314" s="4"/>
      <c r="O314" s="4"/>
      <c r="P314" s="4" t="s">
        <v>291</v>
      </c>
      <c r="Q314" s="4" t="s">
        <v>288</v>
      </c>
      <c r="R314" s="19"/>
      <c r="S314" s="4"/>
      <c r="T314" s="5"/>
      <c r="U314" s="5"/>
      <c r="V314" s="14"/>
      <c r="W314" s="15"/>
      <c r="X314" s="688" t="s">
        <v>3135</v>
      </c>
      <c r="Y314" s="696" t="s">
        <v>3143</v>
      </c>
      <c r="Z314" s="688" t="s">
        <v>3130</v>
      </c>
    </row>
    <row r="315" spans="1:26" ht="15.6" hidden="1">
      <c r="A315" s="3"/>
      <c r="B315" s="13"/>
      <c r="C315" s="13"/>
      <c r="D315" s="2"/>
      <c r="E315" s="4" t="s">
        <v>17</v>
      </c>
      <c r="F315" s="4" t="s">
        <v>14</v>
      </c>
      <c r="G315" s="1" t="s">
        <v>262</v>
      </c>
      <c r="H315" s="1" t="s">
        <v>28</v>
      </c>
      <c r="I315" s="1" t="s">
        <v>24</v>
      </c>
      <c r="J315" s="4">
        <v>4</v>
      </c>
      <c r="K315" s="4"/>
      <c r="L315" s="4"/>
      <c r="M315" s="4"/>
      <c r="N315" s="4"/>
      <c r="O315" s="4"/>
      <c r="P315" s="4" t="s">
        <v>291</v>
      </c>
      <c r="Q315" s="4" t="s">
        <v>288</v>
      </c>
      <c r="R315" s="19"/>
      <c r="S315" s="4"/>
      <c r="T315" s="5"/>
      <c r="U315" s="5"/>
      <c r="V315" s="14"/>
      <c r="W315" s="15"/>
      <c r="X315" s="688" t="s">
        <v>3135</v>
      </c>
      <c r="Y315" s="696" t="s">
        <v>3143</v>
      </c>
      <c r="Z315" s="688" t="s">
        <v>3130</v>
      </c>
    </row>
    <row r="316" spans="1:26" ht="15.6" hidden="1">
      <c r="A316" s="3"/>
      <c r="B316" s="13"/>
      <c r="C316" s="13"/>
      <c r="D316" s="2"/>
      <c r="E316" s="4" t="s">
        <v>17</v>
      </c>
      <c r="F316" s="4" t="s">
        <v>15</v>
      </c>
      <c r="G316" s="1" t="s">
        <v>262</v>
      </c>
      <c r="H316" s="1" t="s">
        <v>28</v>
      </c>
      <c r="I316" s="1" t="s">
        <v>445</v>
      </c>
      <c r="J316" s="4">
        <v>4</v>
      </c>
      <c r="K316" s="4"/>
      <c r="L316" s="4"/>
      <c r="M316" s="4"/>
      <c r="N316" s="4"/>
      <c r="O316" s="4"/>
      <c r="P316" s="4" t="s">
        <v>291</v>
      </c>
      <c r="Q316" s="4" t="s">
        <v>288</v>
      </c>
      <c r="R316" s="19"/>
      <c r="S316" s="4"/>
      <c r="T316" s="5"/>
      <c r="U316" s="5"/>
      <c r="V316" s="14"/>
      <c r="W316" s="15"/>
      <c r="X316" s="688" t="s">
        <v>3135</v>
      </c>
      <c r="Y316" s="696" t="s">
        <v>3143</v>
      </c>
      <c r="Z316" s="688" t="s">
        <v>3130</v>
      </c>
    </row>
    <row r="317" spans="1:26" ht="15.6" hidden="1">
      <c r="A317" s="3"/>
      <c r="B317" s="13"/>
      <c r="C317" s="13" t="s">
        <v>1035</v>
      </c>
      <c r="D317" s="2"/>
      <c r="E317" s="4" t="s">
        <v>18</v>
      </c>
      <c r="F317" s="4" t="s">
        <v>16</v>
      </c>
      <c r="G317" s="1" t="s">
        <v>20</v>
      </c>
      <c r="H317" s="1" t="s">
        <v>304</v>
      </c>
      <c r="I317" s="1" t="s">
        <v>24</v>
      </c>
      <c r="J317" s="4"/>
      <c r="K317" s="4"/>
      <c r="L317" s="4"/>
      <c r="M317" s="4"/>
      <c r="N317" s="4"/>
      <c r="O317" s="4" t="s">
        <v>48</v>
      </c>
      <c r="P317" s="4" t="s">
        <v>291</v>
      </c>
      <c r="Q317" s="4" t="s">
        <v>288</v>
      </c>
      <c r="R317" s="19"/>
      <c r="S317" s="4"/>
      <c r="T317" s="5"/>
      <c r="U317" s="5"/>
      <c r="V317" s="14"/>
      <c r="W317" s="15"/>
      <c r="X317" s="688" t="s">
        <v>3135</v>
      </c>
      <c r="Y317" s="696" t="s">
        <v>3143</v>
      </c>
      <c r="Z317" s="688" t="s">
        <v>3130</v>
      </c>
    </row>
    <row r="318" spans="1:26" ht="15.6" hidden="1">
      <c r="A318" s="3"/>
      <c r="B318" s="13"/>
      <c r="C318" s="13" t="s">
        <v>1034</v>
      </c>
      <c r="D318" s="2"/>
      <c r="E318" s="4" t="s">
        <v>17</v>
      </c>
      <c r="F318" s="4" t="s">
        <v>15</v>
      </c>
      <c r="G318" s="1" t="s">
        <v>262</v>
      </c>
      <c r="H318" s="1" t="s">
        <v>28</v>
      </c>
      <c r="I318" s="1" t="s">
        <v>24</v>
      </c>
      <c r="J318" s="4">
        <v>3</v>
      </c>
      <c r="K318" s="4"/>
      <c r="L318" s="4"/>
      <c r="M318" s="4"/>
      <c r="N318" s="4"/>
      <c r="O318" s="4"/>
      <c r="P318" s="4" t="s">
        <v>291</v>
      </c>
      <c r="Q318" s="4" t="s">
        <v>288</v>
      </c>
      <c r="R318" s="19"/>
      <c r="S318" s="4"/>
      <c r="T318" s="5"/>
      <c r="U318" s="5"/>
      <c r="V318" s="14"/>
      <c r="W318" s="15"/>
      <c r="X318" s="688" t="s">
        <v>3135</v>
      </c>
      <c r="Y318" s="696" t="s">
        <v>3143</v>
      </c>
      <c r="Z318" s="688" t="s">
        <v>3130</v>
      </c>
    </row>
    <row r="319" spans="1:26" ht="15.6" hidden="1">
      <c r="A319" s="3"/>
      <c r="B319" s="13"/>
      <c r="C319" s="13"/>
      <c r="D319" s="2"/>
      <c r="E319" s="4" t="s">
        <v>18</v>
      </c>
      <c r="F319" s="4" t="s">
        <v>14</v>
      </c>
      <c r="G319" s="1" t="s">
        <v>262</v>
      </c>
      <c r="H319" s="1" t="s">
        <v>28</v>
      </c>
      <c r="I319" s="1" t="s">
        <v>26</v>
      </c>
      <c r="J319" s="4">
        <v>3</v>
      </c>
      <c r="K319" s="4"/>
      <c r="L319" s="4"/>
      <c r="M319" s="4"/>
      <c r="N319" s="4"/>
      <c r="O319" s="4"/>
      <c r="P319" s="4" t="s">
        <v>291</v>
      </c>
      <c r="Q319" s="4" t="s">
        <v>288</v>
      </c>
      <c r="R319" s="19"/>
      <c r="S319" s="4"/>
      <c r="T319" s="5"/>
      <c r="U319" s="5"/>
      <c r="V319" s="14"/>
      <c r="W319" s="15"/>
      <c r="X319" s="688" t="s">
        <v>3135</v>
      </c>
      <c r="Y319" s="696" t="s">
        <v>3143</v>
      </c>
      <c r="Z319" s="688" t="s">
        <v>3130</v>
      </c>
    </row>
    <row r="320" spans="1:26" ht="15.6" hidden="1">
      <c r="A320" s="3"/>
      <c r="B320" s="13"/>
      <c r="C320" s="13"/>
      <c r="D320" s="2"/>
      <c r="E320" s="4" t="s">
        <v>17</v>
      </c>
      <c r="F320" s="4" t="s">
        <v>15</v>
      </c>
      <c r="G320" s="1" t="s">
        <v>262</v>
      </c>
      <c r="H320" s="1" t="s">
        <v>28</v>
      </c>
      <c r="I320" s="1" t="s">
        <v>445</v>
      </c>
      <c r="J320" s="4">
        <v>2</v>
      </c>
      <c r="K320" s="4"/>
      <c r="L320" s="4"/>
      <c r="M320" s="4"/>
      <c r="N320" s="4" t="s">
        <v>499</v>
      </c>
      <c r="O320" s="4"/>
      <c r="P320" s="4" t="s">
        <v>291</v>
      </c>
      <c r="Q320" s="4" t="s">
        <v>288</v>
      </c>
      <c r="R320" s="19"/>
      <c r="S320" s="4"/>
      <c r="T320" s="5"/>
      <c r="U320" s="5"/>
      <c r="V320" s="14"/>
      <c r="W320" s="15"/>
      <c r="X320" s="688" t="s">
        <v>3135</v>
      </c>
      <c r="Y320" s="696" t="s">
        <v>3143</v>
      </c>
      <c r="Z320" s="688" t="s">
        <v>3130</v>
      </c>
    </row>
    <row r="321" spans="1:26" ht="15.6" hidden="1">
      <c r="A321" s="3"/>
      <c r="B321" s="13"/>
      <c r="C321" s="13" t="s">
        <v>1033</v>
      </c>
      <c r="D321" s="2"/>
      <c r="E321" s="4" t="s">
        <v>18</v>
      </c>
      <c r="F321" s="4" t="s">
        <v>14</v>
      </c>
      <c r="G321" s="1" t="s">
        <v>19</v>
      </c>
      <c r="H321" s="1" t="s">
        <v>28</v>
      </c>
      <c r="I321" s="1" t="s">
        <v>24</v>
      </c>
      <c r="J321" s="4">
        <v>4</v>
      </c>
      <c r="K321" s="4"/>
      <c r="L321" s="4"/>
      <c r="M321" s="4"/>
      <c r="N321" s="4"/>
      <c r="O321" s="4"/>
      <c r="P321" s="4" t="s">
        <v>286</v>
      </c>
      <c r="Q321" s="4" t="s">
        <v>290</v>
      </c>
      <c r="R321" s="19"/>
      <c r="S321" s="4"/>
      <c r="T321" s="5"/>
      <c r="U321" s="5"/>
      <c r="V321" s="14"/>
      <c r="W321" s="15"/>
      <c r="X321" s="688" t="s">
        <v>3135</v>
      </c>
      <c r="Y321" s="696" t="s">
        <v>3143</v>
      </c>
      <c r="Z321" s="688" t="s">
        <v>3130</v>
      </c>
    </row>
    <row r="322" spans="1:26" ht="15.6" hidden="1">
      <c r="A322" s="3"/>
      <c r="B322" s="13"/>
      <c r="C322" s="13"/>
      <c r="D322" s="2"/>
      <c r="E322" s="4" t="s">
        <v>18</v>
      </c>
      <c r="F322" s="4" t="s">
        <v>15</v>
      </c>
      <c r="G322" s="1" t="s">
        <v>19</v>
      </c>
      <c r="H322" s="1" t="s">
        <v>28</v>
      </c>
      <c r="I322" s="1" t="s">
        <v>24</v>
      </c>
      <c r="J322" s="4">
        <v>4</v>
      </c>
      <c r="K322" s="4"/>
      <c r="L322" s="4"/>
      <c r="M322" s="4"/>
      <c r="N322" s="4"/>
      <c r="O322" s="4"/>
      <c r="P322" s="4" t="s">
        <v>286</v>
      </c>
      <c r="Q322" s="4" t="s">
        <v>290</v>
      </c>
      <c r="R322" s="19"/>
      <c r="S322" s="4"/>
      <c r="T322" s="5"/>
      <c r="U322" s="5"/>
      <c r="V322" s="14"/>
      <c r="W322" s="15"/>
      <c r="X322" s="688" t="s">
        <v>3135</v>
      </c>
      <c r="Y322" s="696" t="s">
        <v>3143</v>
      </c>
      <c r="Z322" s="688" t="s">
        <v>3130</v>
      </c>
    </row>
    <row r="323" spans="1:26" ht="15.6" hidden="1">
      <c r="A323" s="3"/>
      <c r="B323" s="13"/>
      <c r="C323" s="13" t="s">
        <v>1032</v>
      </c>
      <c r="D323" s="2"/>
      <c r="E323" s="4" t="s">
        <v>18</v>
      </c>
      <c r="F323" s="4" t="s">
        <v>14</v>
      </c>
      <c r="G323" s="1" t="s">
        <v>19</v>
      </c>
      <c r="H323" s="1" t="s">
        <v>28</v>
      </c>
      <c r="I323" s="1" t="s">
        <v>24</v>
      </c>
      <c r="J323" s="4">
        <v>4</v>
      </c>
      <c r="K323" s="4"/>
      <c r="L323" s="4"/>
      <c r="M323" s="4"/>
      <c r="N323" s="4"/>
      <c r="O323" s="4"/>
      <c r="P323" s="4" t="s">
        <v>286</v>
      </c>
      <c r="Q323" s="4" t="s">
        <v>290</v>
      </c>
      <c r="R323" s="19"/>
      <c r="S323" s="4"/>
      <c r="T323" s="5"/>
      <c r="U323" s="5"/>
      <c r="V323" s="14"/>
      <c r="W323" s="15"/>
      <c r="X323" s="688" t="s">
        <v>3135</v>
      </c>
      <c r="Y323" s="696" t="s">
        <v>3143</v>
      </c>
      <c r="Z323" s="688" t="s">
        <v>3130</v>
      </c>
    </row>
    <row r="324" spans="1:26" ht="15.6" hidden="1">
      <c r="A324" s="3"/>
      <c r="B324" s="13"/>
      <c r="C324" s="13"/>
      <c r="D324" s="2"/>
      <c r="E324" s="4" t="s">
        <v>18</v>
      </c>
      <c r="F324" s="4" t="s">
        <v>15</v>
      </c>
      <c r="G324" s="1" t="s">
        <v>19</v>
      </c>
      <c r="H324" s="1" t="s">
        <v>28</v>
      </c>
      <c r="I324" s="1" t="s">
        <v>24</v>
      </c>
      <c r="J324" s="4">
        <v>3</v>
      </c>
      <c r="K324" s="4"/>
      <c r="L324" s="4"/>
      <c r="M324" s="4"/>
      <c r="N324" s="4"/>
      <c r="O324" s="4"/>
      <c r="P324" s="4" t="s">
        <v>286</v>
      </c>
      <c r="Q324" s="4" t="s">
        <v>290</v>
      </c>
      <c r="R324" s="19"/>
      <c r="S324" s="4"/>
      <c r="T324" s="5"/>
      <c r="U324" s="5"/>
      <c r="V324" s="14"/>
      <c r="W324" s="15"/>
      <c r="X324" s="688" t="s">
        <v>3135</v>
      </c>
      <c r="Y324" s="696" t="s">
        <v>3143</v>
      </c>
      <c r="Z324" s="688" t="s">
        <v>3130</v>
      </c>
    </row>
    <row r="325" spans="1:26" ht="15.6" hidden="1">
      <c r="A325" s="3"/>
      <c r="B325" s="13"/>
      <c r="C325" s="13" t="s">
        <v>1031</v>
      </c>
      <c r="D325" s="2"/>
      <c r="E325" s="4" t="s">
        <v>18</v>
      </c>
      <c r="F325" s="4" t="s">
        <v>14</v>
      </c>
      <c r="G325" s="1" t="s">
        <v>19</v>
      </c>
      <c r="H325" s="1" t="s">
        <v>28</v>
      </c>
      <c r="I325" s="1" t="s">
        <v>24</v>
      </c>
      <c r="J325" s="4">
        <v>4</v>
      </c>
      <c r="K325" s="4"/>
      <c r="L325" s="4"/>
      <c r="M325" s="4"/>
      <c r="N325" s="4"/>
      <c r="O325" s="4"/>
      <c r="P325" s="4" t="s">
        <v>286</v>
      </c>
      <c r="Q325" s="4" t="s">
        <v>290</v>
      </c>
      <c r="R325" s="19"/>
      <c r="S325" s="4"/>
      <c r="T325" s="5"/>
      <c r="U325" s="5"/>
      <c r="V325" s="14"/>
      <c r="W325" s="15"/>
      <c r="X325" s="688" t="s">
        <v>3135</v>
      </c>
      <c r="Y325" s="696" t="s">
        <v>3143</v>
      </c>
      <c r="Z325" s="688" t="s">
        <v>3130</v>
      </c>
    </row>
    <row r="326" spans="1:26" ht="15.6" hidden="1">
      <c r="A326" s="3"/>
      <c r="B326" s="13"/>
      <c r="C326" s="13"/>
      <c r="D326" s="2"/>
      <c r="E326" s="4" t="s">
        <v>18</v>
      </c>
      <c r="F326" s="4" t="s">
        <v>14</v>
      </c>
      <c r="G326" s="1" t="s">
        <v>19</v>
      </c>
      <c r="H326" s="1" t="s">
        <v>28</v>
      </c>
      <c r="I326" s="1" t="s">
        <v>24</v>
      </c>
      <c r="J326" s="4">
        <v>4</v>
      </c>
      <c r="K326" s="4"/>
      <c r="L326" s="4"/>
      <c r="M326" s="4"/>
      <c r="N326" s="4"/>
      <c r="O326" s="4"/>
      <c r="P326" s="4" t="s">
        <v>286</v>
      </c>
      <c r="Q326" s="4" t="s">
        <v>290</v>
      </c>
      <c r="R326" s="19"/>
      <c r="S326" s="4"/>
      <c r="T326" s="5"/>
      <c r="U326" s="5"/>
      <c r="V326" s="14"/>
      <c r="W326" s="15"/>
      <c r="X326" s="688" t="s">
        <v>3135</v>
      </c>
      <c r="Y326" s="696" t="s">
        <v>3143</v>
      </c>
      <c r="Z326" s="688" t="s">
        <v>3130</v>
      </c>
    </row>
    <row r="327" spans="1:26" ht="15.6" hidden="1">
      <c r="A327" s="3"/>
      <c r="B327" s="13"/>
      <c r="C327" s="13"/>
      <c r="D327" s="2"/>
      <c r="E327" s="4" t="s">
        <v>18</v>
      </c>
      <c r="F327" s="4" t="s">
        <v>15</v>
      </c>
      <c r="G327" s="1" t="s">
        <v>19</v>
      </c>
      <c r="H327" s="1" t="s">
        <v>28</v>
      </c>
      <c r="I327" s="1" t="s">
        <v>24</v>
      </c>
      <c r="J327" s="4">
        <v>4</v>
      </c>
      <c r="K327" s="4"/>
      <c r="L327" s="4"/>
      <c r="M327" s="4"/>
      <c r="N327" s="4"/>
      <c r="O327" s="4"/>
      <c r="P327" s="4" t="s">
        <v>286</v>
      </c>
      <c r="Q327" s="4" t="s">
        <v>290</v>
      </c>
      <c r="R327" s="19"/>
      <c r="S327" s="4"/>
      <c r="T327" s="5"/>
      <c r="U327" s="5"/>
      <c r="V327" s="14"/>
      <c r="W327" s="15"/>
      <c r="X327" s="688" t="s">
        <v>3135</v>
      </c>
      <c r="Y327" s="696" t="s">
        <v>3143</v>
      </c>
      <c r="Z327" s="688" t="s">
        <v>3130</v>
      </c>
    </row>
    <row r="328" spans="1:26" ht="15.6" hidden="1">
      <c r="A328" s="3"/>
      <c r="B328" s="13"/>
      <c r="C328" s="13" t="s">
        <v>1030</v>
      </c>
      <c r="D328" s="2"/>
      <c r="E328" s="4" t="s">
        <v>17</v>
      </c>
      <c r="F328" s="4" t="s">
        <v>14</v>
      </c>
      <c r="G328" s="1" t="s">
        <v>19</v>
      </c>
      <c r="H328" s="1" t="s">
        <v>28</v>
      </c>
      <c r="I328" s="1" t="s">
        <v>24</v>
      </c>
      <c r="J328" s="4"/>
      <c r="K328" s="4"/>
      <c r="L328" s="4"/>
      <c r="M328" s="4"/>
      <c r="N328" s="4"/>
      <c r="O328" s="4" t="s">
        <v>28</v>
      </c>
      <c r="P328" s="4" t="s">
        <v>286</v>
      </c>
      <c r="Q328" s="4" t="s">
        <v>290</v>
      </c>
      <c r="R328" s="19"/>
      <c r="S328" s="4"/>
      <c r="T328" s="5"/>
      <c r="U328" s="5"/>
      <c r="V328" s="14"/>
      <c r="W328" s="15"/>
      <c r="X328" s="688" t="s">
        <v>3135</v>
      </c>
      <c r="Y328" s="696" t="s">
        <v>3143</v>
      </c>
      <c r="Z328" s="688" t="s">
        <v>3130</v>
      </c>
    </row>
    <row r="329" spans="1:26" ht="15.6" hidden="1">
      <c r="A329" s="3"/>
      <c r="B329" s="13"/>
      <c r="C329" s="13"/>
      <c r="D329" s="2"/>
      <c r="E329" s="4" t="s">
        <v>17</v>
      </c>
      <c r="F329" s="4" t="s">
        <v>15</v>
      </c>
      <c r="G329" s="1" t="s">
        <v>19</v>
      </c>
      <c r="H329" s="1" t="s">
        <v>28</v>
      </c>
      <c r="I329" s="1" t="s">
        <v>24</v>
      </c>
      <c r="J329" s="4"/>
      <c r="K329" s="4"/>
      <c r="L329" s="4"/>
      <c r="M329" s="4"/>
      <c r="N329" s="4"/>
      <c r="O329" s="4" t="s">
        <v>28</v>
      </c>
      <c r="P329" s="4" t="s">
        <v>286</v>
      </c>
      <c r="Q329" s="4" t="s">
        <v>290</v>
      </c>
      <c r="R329" s="19"/>
      <c r="S329" s="4"/>
      <c r="T329" s="5"/>
      <c r="U329" s="5"/>
      <c r="V329" s="14"/>
      <c r="W329" s="15"/>
      <c r="X329" s="688" t="s">
        <v>3135</v>
      </c>
      <c r="Y329" s="696" t="s">
        <v>3143</v>
      </c>
      <c r="Z329" s="688" t="s">
        <v>3130</v>
      </c>
    </row>
    <row r="330" spans="1:26" ht="15.6" hidden="1">
      <c r="A330" s="3"/>
      <c r="B330" s="13"/>
      <c r="C330" s="13" t="s">
        <v>1029</v>
      </c>
      <c r="D330" s="2"/>
      <c r="E330" s="4" t="s">
        <v>17</v>
      </c>
      <c r="F330" s="4" t="s">
        <v>14</v>
      </c>
      <c r="G330" s="1" t="s">
        <v>19</v>
      </c>
      <c r="H330" s="1" t="s">
        <v>28</v>
      </c>
      <c r="I330" s="1" t="s">
        <v>24</v>
      </c>
      <c r="J330" s="4">
        <v>2</v>
      </c>
      <c r="K330" s="4"/>
      <c r="L330" s="4"/>
      <c r="M330" s="4"/>
      <c r="N330" s="4" t="s">
        <v>499</v>
      </c>
      <c r="O330" s="4"/>
      <c r="P330" s="4" t="s">
        <v>286</v>
      </c>
      <c r="Q330" s="4" t="s">
        <v>290</v>
      </c>
      <c r="R330" s="19"/>
      <c r="S330" s="4"/>
      <c r="T330" s="5"/>
      <c r="U330" s="5"/>
      <c r="V330" s="14"/>
      <c r="W330" s="15"/>
      <c r="X330" s="688" t="s">
        <v>3135</v>
      </c>
      <c r="Y330" s="696" t="s">
        <v>3143</v>
      </c>
      <c r="Z330" s="688" t="s">
        <v>3130</v>
      </c>
    </row>
    <row r="331" spans="1:26" ht="15.6" hidden="1">
      <c r="A331" s="3"/>
      <c r="B331" s="13"/>
      <c r="C331" s="13"/>
      <c r="D331" s="2"/>
      <c r="E331" s="4" t="s">
        <v>17</v>
      </c>
      <c r="F331" s="4" t="s">
        <v>15</v>
      </c>
      <c r="G331" s="1" t="s">
        <v>19</v>
      </c>
      <c r="H331" s="1" t="s">
        <v>28</v>
      </c>
      <c r="I331" s="1" t="s">
        <v>24</v>
      </c>
      <c r="J331" s="4">
        <v>2</v>
      </c>
      <c r="K331" s="4"/>
      <c r="L331" s="4"/>
      <c r="M331" s="4"/>
      <c r="N331" s="4" t="s">
        <v>499</v>
      </c>
      <c r="O331" s="4"/>
      <c r="P331" s="4" t="s">
        <v>286</v>
      </c>
      <c r="Q331" s="4" t="s">
        <v>290</v>
      </c>
      <c r="R331" s="19"/>
      <c r="S331" s="4"/>
      <c r="T331" s="5"/>
      <c r="U331" s="5"/>
      <c r="V331" s="14"/>
      <c r="W331" s="15"/>
      <c r="X331" s="688" t="s">
        <v>3135</v>
      </c>
      <c r="Y331" s="696" t="s">
        <v>3143</v>
      </c>
      <c r="Z331" s="688" t="s">
        <v>3130</v>
      </c>
    </row>
    <row r="332" spans="1:26" ht="15.6" hidden="1">
      <c r="A332" s="3"/>
      <c r="B332" s="13"/>
      <c r="C332" s="13" t="s">
        <v>1028</v>
      </c>
      <c r="D332" s="2"/>
      <c r="E332" s="4" t="s">
        <v>18</v>
      </c>
      <c r="F332" s="4" t="s">
        <v>14</v>
      </c>
      <c r="G332" s="1" t="s">
        <v>19</v>
      </c>
      <c r="H332" s="1" t="s">
        <v>28</v>
      </c>
      <c r="I332" s="1" t="s">
        <v>24</v>
      </c>
      <c r="J332" s="4"/>
      <c r="K332" s="4"/>
      <c r="L332" s="4"/>
      <c r="M332" s="4"/>
      <c r="N332" s="4"/>
      <c r="O332" s="4" t="s">
        <v>28</v>
      </c>
      <c r="P332" s="4" t="s">
        <v>286</v>
      </c>
      <c r="Q332" s="4" t="s">
        <v>290</v>
      </c>
      <c r="R332" s="19"/>
      <c r="S332" s="4"/>
      <c r="T332" s="5"/>
      <c r="U332" s="5"/>
      <c r="V332" s="14"/>
      <c r="W332" s="15"/>
      <c r="X332" s="688" t="s">
        <v>3135</v>
      </c>
      <c r="Y332" s="696" t="s">
        <v>3143</v>
      </c>
      <c r="Z332" s="688" t="s">
        <v>3130</v>
      </c>
    </row>
    <row r="333" spans="1:26" ht="15.6" hidden="1">
      <c r="A333" s="3"/>
      <c r="B333" s="13"/>
      <c r="C333" s="13"/>
      <c r="D333" s="2"/>
      <c r="E333" s="4" t="s">
        <v>18</v>
      </c>
      <c r="F333" s="4" t="s">
        <v>15</v>
      </c>
      <c r="G333" s="1" t="s">
        <v>19</v>
      </c>
      <c r="H333" s="1" t="s">
        <v>28</v>
      </c>
      <c r="I333" s="1" t="s">
        <v>24</v>
      </c>
      <c r="J333" s="4"/>
      <c r="K333" s="4"/>
      <c r="L333" s="4"/>
      <c r="M333" s="4"/>
      <c r="N333" s="4"/>
      <c r="O333" s="4" t="s">
        <v>28</v>
      </c>
      <c r="P333" s="4" t="s">
        <v>286</v>
      </c>
      <c r="Q333" s="4" t="s">
        <v>290</v>
      </c>
      <c r="R333" s="19"/>
      <c r="S333" s="4"/>
      <c r="T333" s="5"/>
      <c r="U333" s="5"/>
      <c r="V333" s="14"/>
      <c r="W333" s="15"/>
      <c r="X333" s="688" t="s">
        <v>3135</v>
      </c>
      <c r="Y333" s="696" t="s">
        <v>3143</v>
      </c>
      <c r="Z333" s="688" t="s">
        <v>3130</v>
      </c>
    </row>
    <row r="334" spans="1:26" ht="15.6" hidden="1">
      <c r="A334" s="3"/>
      <c r="B334" s="13"/>
      <c r="C334" s="13" t="s">
        <v>1027</v>
      </c>
      <c r="D334" s="2"/>
      <c r="E334" s="4" t="s">
        <v>18</v>
      </c>
      <c r="F334" s="4" t="s">
        <v>15</v>
      </c>
      <c r="G334" s="1" t="s">
        <v>19</v>
      </c>
      <c r="H334" s="1" t="s">
        <v>28</v>
      </c>
      <c r="I334" s="1" t="s">
        <v>24</v>
      </c>
      <c r="J334" s="4">
        <v>3</v>
      </c>
      <c r="K334" s="4"/>
      <c r="L334" s="4"/>
      <c r="M334" s="4"/>
      <c r="N334" s="4"/>
      <c r="O334" s="4"/>
      <c r="P334" s="4" t="s">
        <v>286</v>
      </c>
      <c r="Q334" s="4" t="s">
        <v>290</v>
      </c>
      <c r="R334" s="19"/>
      <c r="S334" s="4"/>
      <c r="T334" s="5"/>
      <c r="U334" s="5"/>
      <c r="V334" s="14"/>
      <c r="W334" s="15"/>
      <c r="X334" s="688" t="s">
        <v>3135</v>
      </c>
      <c r="Y334" s="696" t="s">
        <v>3143</v>
      </c>
      <c r="Z334" s="688" t="s">
        <v>3130</v>
      </c>
    </row>
    <row r="335" spans="1:26" ht="15.6" hidden="1">
      <c r="A335" s="3"/>
      <c r="B335" s="13"/>
      <c r="C335" s="13" t="s">
        <v>1026</v>
      </c>
      <c r="D335" s="2"/>
      <c r="E335" s="4" t="s">
        <v>18</v>
      </c>
      <c r="F335" s="4" t="s">
        <v>14</v>
      </c>
      <c r="G335" s="1" t="s">
        <v>19</v>
      </c>
      <c r="H335" s="1" t="s">
        <v>28</v>
      </c>
      <c r="I335" s="1" t="s">
        <v>24</v>
      </c>
      <c r="J335" s="4">
        <v>4</v>
      </c>
      <c r="K335" s="4"/>
      <c r="L335" s="4"/>
      <c r="M335" s="4"/>
      <c r="N335" s="4"/>
      <c r="O335" s="4"/>
      <c r="P335" s="4" t="s">
        <v>286</v>
      </c>
      <c r="Q335" s="4" t="s">
        <v>290</v>
      </c>
      <c r="R335" s="19"/>
      <c r="S335" s="4"/>
      <c r="T335" s="5"/>
      <c r="U335" s="5"/>
      <c r="V335" s="14"/>
      <c r="W335" s="15"/>
      <c r="X335" s="688" t="s">
        <v>3135</v>
      </c>
      <c r="Y335" s="696" t="s">
        <v>3143</v>
      </c>
      <c r="Z335" s="688" t="s">
        <v>3130</v>
      </c>
    </row>
    <row r="336" spans="1:26" ht="15.6" hidden="1">
      <c r="A336" s="3"/>
      <c r="B336" s="13"/>
      <c r="C336" s="13"/>
      <c r="D336" s="2"/>
      <c r="E336" s="4" t="s">
        <v>18</v>
      </c>
      <c r="F336" s="4" t="s">
        <v>15</v>
      </c>
      <c r="G336" s="1" t="s">
        <v>19</v>
      </c>
      <c r="H336" s="1" t="s">
        <v>28</v>
      </c>
      <c r="I336" s="1" t="s">
        <v>24</v>
      </c>
      <c r="J336" s="4">
        <v>4</v>
      </c>
      <c r="K336" s="4"/>
      <c r="L336" s="4"/>
      <c r="M336" s="4"/>
      <c r="N336" s="4"/>
      <c r="O336" s="4"/>
      <c r="P336" s="4" t="s">
        <v>286</v>
      </c>
      <c r="Q336" s="4" t="s">
        <v>290</v>
      </c>
      <c r="R336" s="19"/>
      <c r="S336" s="4"/>
      <c r="T336" s="5"/>
      <c r="U336" s="5"/>
      <c r="V336" s="14"/>
      <c r="W336" s="15"/>
      <c r="X336" s="688" t="s">
        <v>3135</v>
      </c>
      <c r="Y336" s="696" t="s">
        <v>3143</v>
      </c>
      <c r="Z336" s="688" t="s">
        <v>3130</v>
      </c>
    </row>
    <row r="337" spans="1:26" ht="15.6" hidden="1">
      <c r="A337" s="3"/>
      <c r="B337" s="13"/>
      <c r="C337" s="13" t="s">
        <v>1025</v>
      </c>
      <c r="D337" s="2"/>
      <c r="E337" s="4" t="s">
        <v>17</v>
      </c>
      <c r="F337" s="4" t="s">
        <v>14</v>
      </c>
      <c r="G337" s="1" t="s">
        <v>19</v>
      </c>
      <c r="H337" s="1" t="s">
        <v>28</v>
      </c>
      <c r="I337" s="1" t="s">
        <v>24</v>
      </c>
      <c r="J337" s="4">
        <v>3</v>
      </c>
      <c r="K337" s="4"/>
      <c r="L337" s="4"/>
      <c r="M337" s="4"/>
      <c r="N337" s="4"/>
      <c r="O337" s="4"/>
      <c r="P337" s="4" t="s">
        <v>286</v>
      </c>
      <c r="Q337" s="4" t="s">
        <v>290</v>
      </c>
      <c r="R337" s="19"/>
      <c r="S337" s="4"/>
      <c r="T337" s="5"/>
      <c r="U337" s="5"/>
      <c r="V337" s="14"/>
      <c r="W337" s="15"/>
      <c r="X337" s="688" t="s">
        <v>3135</v>
      </c>
      <c r="Y337" s="696" t="s">
        <v>3143</v>
      </c>
      <c r="Z337" s="688" t="s">
        <v>3130</v>
      </c>
    </row>
    <row r="338" spans="1:26" ht="15.6" hidden="1">
      <c r="A338" s="3"/>
      <c r="B338" s="13"/>
      <c r="C338" s="13" t="s">
        <v>1024</v>
      </c>
      <c r="D338" s="2"/>
      <c r="E338" s="4" t="s">
        <v>17</v>
      </c>
      <c r="F338" s="4" t="s">
        <v>14</v>
      </c>
      <c r="G338" s="1" t="s">
        <v>19</v>
      </c>
      <c r="H338" s="1" t="s">
        <v>28</v>
      </c>
      <c r="I338" s="1" t="s">
        <v>24</v>
      </c>
      <c r="J338" s="4">
        <v>3</v>
      </c>
      <c r="K338" s="4"/>
      <c r="L338" s="4"/>
      <c r="M338" s="4"/>
      <c r="N338" s="4"/>
      <c r="O338" s="4"/>
      <c r="P338" s="4" t="s">
        <v>286</v>
      </c>
      <c r="Q338" s="4" t="s">
        <v>290</v>
      </c>
      <c r="R338" s="19"/>
      <c r="S338" s="4"/>
      <c r="T338" s="5"/>
      <c r="U338" s="5"/>
      <c r="V338" s="14"/>
      <c r="W338" s="15"/>
      <c r="X338" s="688" t="s">
        <v>3135</v>
      </c>
      <c r="Y338" s="696" t="s">
        <v>3143</v>
      </c>
      <c r="Z338" s="688" t="s">
        <v>3130</v>
      </c>
    </row>
    <row r="339" spans="1:26" ht="15.6" hidden="1">
      <c r="A339" s="3"/>
      <c r="B339" s="13"/>
      <c r="C339" s="13"/>
      <c r="D339" s="2"/>
      <c r="E339" s="4" t="s">
        <v>17</v>
      </c>
      <c r="F339" s="4" t="s">
        <v>15</v>
      </c>
      <c r="G339" s="1" t="s">
        <v>19</v>
      </c>
      <c r="H339" s="1" t="s">
        <v>28</v>
      </c>
      <c r="I339" s="1" t="s">
        <v>24</v>
      </c>
      <c r="J339" s="4">
        <v>3</v>
      </c>
      <c r="K339" s="4"/>
      <c r="L339" s="4"/>
      <c r="M339" s="4"/>
      <c r="N339" s="4"/>
      <c r="O339" s="4"/>
      <c r="P339" s="4" t="s">
        <v>286</v>
      </c>
      <c r="Q339" s="4" t="s">
        <v>290</v>
      </c>
      <c r="R339" s="19"/>
      <c r="S339" s="4"/>
      <c r="T339" s="5"/>
      <c r="U339" s="5"/>
      <c r="V339" s="14"/>
      <c r="W339" s="15"/>
      <c r="X339" s="688" t="s">
        <v>3135</v>
      </c>
      <c r="Y339" s="696" t="s">
        <v>3143</v>
      </c>
      <c r="Z339" s="688" t="s">
        <v>3130</v>
      </c>
    </row>
    <row r="340" spans="1:26" ht="15.6" hidden="1">
      <c r="A340" s="3"/>
      <c r="B340" s="13"/>
      <c r="C340" s="13" t="s">
        <v>1023</v>
      </c>
      <c r="D340" s="2"/>
      <c r="E340" s="4" t="s">
        <v>17</v>
      </c>
      <c r="F340" s="4" t="s">
        <v>14</v>
      </c>
      <c r="G340" s="1" t="s">
        <v>19</v>
      </c>
      <c r="H340" s="1" t="s">
        <v>28</v>
      </c>
      <c r="I340" s="1" t="s">
        <v>24</v>
      </c>
      <c r="J340" s="4">
        <v>4</v>
      </c>
      <c r="K340" s="4"/>
      <c r="L340" s="4"/>
      <c r="M340" s="4"/>
      <c r="N340" s="4"/>
      <c r="O340" s="4"/>
      <c r="P340" s="4" t="s">
        <v>286</v>
      </c>
      <c r="Q340" s="4" t="s">
        <v>290</v>
      </c>
      <c r="R340" s="19"/>
      <c r="S340" s="4"/>
      <c r="T340" s="5"/>
      <c r="U340" s="5"/>
      <c r="V340" s="14"/>
      <c r="W340" s="15"/>
      <c r="X340" s="688" t="s">
        <v>3135</v>
      </c>
      <c r="Y340" s="696" t="s">
        <v>3143</v>
      </c>
      <c r="Z340" s="688" t="s">
        <v>3130</v>
      </c>
    </row>
    <row r="341" spans="1:26" ht="15.6" hidden="1">
      <c r="A341" s="3"/>
      <c r="B341" s="13"/>
      <c r="C341" s="13"/>
      <c r="D341" s="2"/>
      <c r="E341" s="4" t="s">
        <v>17</v>
      </c>
      <c r="F341" s="4" t="s">
        <v>15</v>
      </c>
      <c r="G341" s="1" t="s">
        <v>19</v>
      </c>
      <c r="H341" s="1" t="s">
        <v>28</v>
      </c>
      <c r="I341" s="1" t="s">
        <v>24</v>
      </c>
      <c r="J341" s="4">
        <v>4</v>
      </c>
      <c r="K341" s="4"/>
      <c r="L341" s="4"/>
      <c r="M341" s="4"/>
      <c r="N341" s="4"/>
      <c r="O341" s="4"/>
      <c r="P341" s="4" t="s">
        <v>286</v>
      </c>
      <c r="Q341" s="4" t="s">
        <v>290</v>
      </c>
      <c r="R341" s="19"/>
      <c r="S341" s="4"/>
      <c r="T341" s="5"/>
      <c r="U341" s="5"/>
      <c r="V341" s="14"/>
      <c r="W341" s="15"/>
      <c r="X341" s="688" t="s">
        <v>3135</v>
      </c>
      <c r="Y341" s="696" t="s">
        <v>3143</v>
      </c>
      <c r="Z341" s="688" t="s">
        <v>3130</v>
      </c>
    </row>
    <row r="342" spans="1:26" ht="15.6" hidden="1">
      <c r="A342" s="3"/>
      <c r="B342" s="13"/>
      <c r="C342" s="13" t="s">
        <v>1022</v>
      </c>
      <c r="D342" s="2"/>
      <c r="E342" s="4" t="s">
        <v>17</v>
      </c>
      <c r="F342" s="4" t="s">
        <v>14</v>
      </c>
      <c r="G342" s="1" t="s">
        <v>19</v>
      </c>
      <c r="H342" s="1" t="s">
        <v>28</v>
      </c>
      <c r="I342" s="1" t="s">
        <v>24</v>
      </c>
      <c r="J342" s="4">
        <v>4</v>
      </c>
      <c r="K342" s="4"/>
      <c r="L342" s="4"/>
      <c r="M342" s="4"/>
      <c r="N342" s="4"/>
      <c r="O342" s="4"/>
      <c r="P342" s="4" t="s">
        <v>286</v>
      </c>
      <c r="Q342" s="4" t="s">
        <v>290</v>
      </c>
      <c r="R342" s="19"/>
      <c r="S342" s="4"/>
      <c r="T342" s="5"/>
      <c r="U342" s="5"/>
      <c r="V342" s="14"/>
      <c r="W342" s="15"/>
      <c r="X342" s="688" t="s">
        <v>3135</v>
      </c>
      <c r="Y342" s="696" t="s">
        <v>3143</v>
      </c>
      <c r="Z342" s="688" t="s">
        <v>3130</v>
      </c>
    </row>
    <row r="343" spans="1:26" ht="15.6" hidden="1">
      <c r="A343" s="3"/>
      <c r="B343" s="13"/>
      <c r="C343" s="13"/>
      <c r="D343" s="2"/>
      <c r="E343" s="4" t="s">
        <v>17</v>
      </c>
      <c r="F343" s="4" t="s">
        <v>15</v>
      </c>
      <c r="G343" s="1" t="s">
        <v>19</v>
      </c>
      <c r="H343" s="1" t="s">
        <v>28</v>
      </c>
      <c r="I343" s="1" t="s">
        <v>24</v>
      </c>
      <c r="J343" s="4">
        <v>4</v>
      </c>
      <c r="K343" s="4"/>
      <c r="L343" s="4"/>
      <c r="M343" s="4"/>
      <c r="N343" s="4"/>
      <c r="O343" s="4"/>
      <c r="P343" s="4" t="s">
        <v>286</v>
      </c>
      <c r="Q343" s="4" t="s">
        <v>290</v>
      </c>
      <c r="R343" s="19"/>
      <c r="S343" s="4"/>
      <c r="T343" s="5"/>
      <c r="U343" s="5"/>
      <c r="V343" s="14"/>
      <c r="W343" s="15"/>
      <c r="X343" s="688" t="s">
        <v>3135</v>
      </c>
      <c r="Y343" s="696" t="s">
        <v>3143</v>
      </c>
      <c r="Z343" s="688" t="s">
        <v>3130</v>
      </c>
    </row>
    <row r="344" spans="1:26" ht="15.6" hidden="1">
      <c r="A344" s="3"/>
      <c r="B344" s="13"/>
      <c r="C344" s="13" t="s">
        <v>1021</v>
      </c>
      <c r="D344" s="2"/>
      <c r="E344" s="4" t="s">
        <v>17</v>
      </c>
      <c r="F344" s="4" t="s">
        <v>14</v>
      </c>
      <c r="G344" s="1" t="s">
        <v>19</v>
      </c>
      <c r="H344" s="1" t="s">
        <v>28</v>
      </c>
      <c r="I344" s="1" t="s">
        <v>24</v>
      </c>
      <c r="J344" s="4">
        <v>4</v>
      </c>
      <c r="K344" s="4"/>
      <c r="L344" s="4"/>
      <c r="M344" s="4"/>
      <c r="N344" s="4"/>
      <c r="O344" s="4"/>
      <c r="P344" s="4" t="s">
        <v>286</v>
      </c>
      <c r="Q344" s="4" t="s">
        <v>290</v>
      </c>
      <c r="R344" s="19"/>
      <c r="S344" s="4"/>
      <c r="T344" s="5"/>
      <c r="U344" s="5"/>
      <c r="V344" s="14"/>
      <c r="W344" s="15"/>
      <c r="X344" s="688" t="s">
        <v>3135</v>
      </c>
      <c r="Y344" s="696" t="s">
        <v>3143</v>
      </c>
      <c r="Z344" s="688" t="s">
        <v>3130</v>
      </c>
    </row>
    <row r="345" spans="1:26" ht="15.6" hidden="1">
      <c r="A345" s="3"/>
      <c r="B345" s="13"/>
      <c r="C345" s="13"/>
      <c r="D345" s="2"/>
      <c r="E345" s="4" t="s">
        <v>17</v>
      </c>
      <c r="F345" s="4" t="s">
        <v>15</v>
      </c>
      <c r="G345" s="1" t="s">
        <v>19</v>
      </c>
      <c r="H345" s="1" t="s">
        <v>28</v>
      </c>
      <c r="I345" s="1" t="s">
        <v>24</v>
      </c>
      <c r="J345" s="4">
        <v>4</v>
      </c>
      <c r="K345" s="4"/>
      <c r="L345" s="4"/>
      <c r="M345" s="4"/>
      <c r="N345" s="4"/>
      <c r="O345" s="4"/>
      <c r="P345" s="4" t="s">
        <v>286</v>
      </c>
      <c r="Q345" s="4" t="s">
        <v>290</v>
      </c>
      <c r="R345" s="19"/>
      <c r="S345" s="4"/>
      <c r="T345" s="5"/>
      <c r="U345" s="5"/>
      <c r="V345" s="14"/>
      <c r="W345" s="15"/>
      <c r="X345" s="688" t="s">
        <v>3135</v>
      </c>
      <c r="Y345" s="696" t="s">
        <v>3143</v>
      </c>
      <c r="Z345" s="688" t="s">
        <v>3130</v>
      </c>
    </row>
    <row r="346" spans="1:26" ht="15.6" hidden="1">
      <c r="A346" s="3"/>
      <c r="B346" s="13"/>
      <c r="C346" s="13" t="s">
        <v>1016</v>
      </c>
      <c r="D346" s="2"/>
      <c r="E346" s="4" t="s">
        <v>18</v>
      </c>
      <c r="F346" s="4" t="s">
        <v>14</v>
      </c>
      <c r="G346" s="1" t="s">
        <v>19</v>
      </c>
      <c r="H346" s="1" t="s">
        <v>28</v>
      </c>
      <c r="I346" s="1" t="s">
        <v>24</v>
      </c>
      <c r="J346" s="4">
        <v>4</v>
      </c>
      <c r="K346" s="4"/>
      <c r="L346" s="4"/>
      <c r="M346" s="4"/>
      <c r="N346" s="4"/>
      <c r="O346" s="4"/>
      <c r="P346" s="4" t="s">
        <v>286</v>
      </c>
      <c r="Q346" s="4" t="s">
        <v>290</v>
      </c>
      <c r="R346" s="19"/>
      <c r="S346" s="4"/>
      <c r="T346" s="5"/>
      <c r="U346" s="5"/>
      <c r="V346" s="14"/>
      <c r="W346" s="15"/>
      <c r="X346" s="688" t="s">
        <v>3135</v>
      </c>
      <c r="Y346" s="696" t="s">
        <v>3143</v>
      </c>
      <c r="Z346" s="688" t="s">
        <v>3130</v>
      </c>
    </row>
    <row r="347" spans="1:26" ht="15.6" hidden="1">
      <c r="A347" s="3"/>
      <c r="B347" s="13"/>
      <c r="C347" s="13"/>
      <c r="D347" s="2"/>
      <c r="E347" s="4" t="s">
        <v>18</v>
      </c>
      <c r="F347" s="4" t="s">
        <v>15</v>
      </c>
      <c r="G347" s="1" t="s">
        <v>19</v>
      </c>
      <c r="H347" s="1" t="s">
        <v>28</v>
      </c>
      <c r="I347" s="1" t="s">
        <v>24</v>
      </c>
      <c r="J347" s="4">
        <v>4</v>
      </c>
      <c r="K347" s="4"/>
      <c r="L347" s="4"/>
      <c r="M347" s="4"/>
      <c r="N347" s="4"/>
      <c r="O347" s="4"/>
      <c r="P347" s="4" t="s">
        <v>286</v>
      </c>
      <c r="Q347" s="4" t="s">
        <v>290</v>
      </c>
      <c r="R347" s="19"/>
      <c r="S347" s="4"/>
      <c r="T347" s="5"/>
      <c r="U347" s="5"/>
      <c r="V347" s="14"/>
      <c r="W347" s="15"/>
      <c r="X347" s="688" t="s">
        <v>3135</v>
      </c>
      <c r="Y347" s="696" t="s">
        <v>3143</v>
      </c>
      <c r="Z347" s="688" t="s">
        <v>3130</v>
      </c>
    </row>
    <row r="348" spans="1:26" ht="15.6" hidden="1">
      <c r="A348" s="3"/>
      <c r="B348" s="13"/>
      <c r="C348" s="13" t="s">
        <v>1015</v>
      </c>
      <c r="D348" s="2"/>
      <c r="E348" s="4" t="s">
        <v>17</v>
      </c>
      <c r="F348" s="4" t="s">
        <v>14</v>
      </c>
      <c r="G348" s="1" t="s">
        <v>19</v>
      </c>
      <c r="H348" s="1" t="s">
        <v>28</v>
      </c>
      <c r="I348" s="1" t="s">
        <v>24</v>
      </c>
      <c r="J348" s="4">
        <v>4</v>
      </c>
      <c r="K348" s="4"/>
      <c r="L348" s="4"/>
      <c r="M348" s="4"/>
      <c r="N348" s="4"/>
      <c r="O348" s="4"/>
      <c r="P348" s="4" t="s">
        <v>291</v>
      </c>
      <c r="Q348" s="4" t="s">
        <v>290</v>
      </c>
      <c r="R348" s="19"/>
      <c r="S348" s="4"/>
      <c r="T348" s="5"/>
      <c r="U348" s="5"/>
      <c r="V348" s="14"/>
      <c r="W348" s="15"/>
      <c r="X348" s="688" t="s">
        <v>3135</v>
      </c>
      <c r="Y348" s="696" t="s">
        <v>3143</v>
      </c>
      <c r="Z348" s="688" t="s">
        <v>3130</v>
      </c>
    </row>
    <row r="349" spans="1:26" ht="15.6" hidden="1">
      <c r="A349" s="3"/>
      <c r="B349" s="13"/>
      <c r="C349" s="13"/>
      <c r="D349" s="2"/>
      <c r="E349" s="4" t="s">
        <v>17</v>
      </c>
      <c r="F349" s="4" t="s">
        <v>15</v>
      </c>
      <c r="G349" s="1" t="s">
        <v>19</v>
      </c>
      <c r="H349" s="1" t="s">
        <v>28</v>
      </c>
      <c r="I349" s="1" t="s">
        <v>24</v>
      </c>
      <c r="J349" s="4">
        <v>4</v>
      </c>
      <c r="K349" s="4"/>
      <c r="L349" s="4"/>
      <c r="M349" s="4"/>
      <c r="N349" s="4"/>
      <c r="O349" s="4"/>
      <c r="P349" s="4" t="s">
        <v>291</v>
      </c>
      <c r="Q349" s="4" t="s">
        <v>290</v>
      </c>
      <c r="R349" s="19"/>
      <c r="S349" s="4"/>
      <c r="T349" s="5"/>
      <c r="U349" s="5"/>
      <c r="V349" s="14"/>
      <c r="W349" s="15"/>
      <c r="X349" s="688" t="s">
        <v>3135</v>
      </c>
      <c r="Y349" s="696" t="s">
        <v>3143</v>
      </c>
      <c r="Z349" s="688" t="s">
        <v>3130</v>
      </c>
    </row>
    <row r="350" spans="1:26" ht="15.6" hidden="1">
      <c r="A350" s="3"/>
      <c r="B350" s="13"/>
      <c r="C350" s="13" t="s">
        <v>1014</v>
      </c>
      <c r="D350" s="2"/>
      <c r="E350" s="4" t="s">
        <v>18</v>
      </c>
      <c r="F350" s="4" t="s">
        <v>14</v>
      </c>
      <c r="G350" s="1" t="s">
        <v>19</v>
      </c>
      <c r="H350" s="1" t="s">
        <v>28</v>
      </c>
      <c r="I350" s="1" t="s">
        <v>24</v>
      </c>
      <c r="J350" s="4">
        <v>4</v>
      </c>
      <c r="K350" s="4"/>
      <c r="L350" s="4"/>
      <c r="M350" s="4"/>
      <c r="N350" s="4"/>
      <c r="O350" s="4"/>
      <c r="P350" s="4" t="s">
        <v>291</v>
      </c>
      <c r="Q350" s="4" t="s">
        <v>290</v>
      </c>
      <c r="R350" s="19"/>
      <c r="S350" s="4"/>
      <c r="T350" s="5"/>
      <c r="U350" s="5"/>
      <c r="V350" s="14"/>
      <c r="W350" s="15"/>
      <c r="X350" s="688" t="s">
        <v>3135</v>
      </c>
      <c r="Y350" s="696" t="s">
        <v>3143</v>
      </c>
      <c r="Z350" s="688" t="s">
        <v>3130</v>
      </c>
    </row>
    <row r="351" spans="1:26" ht="15.6" hidden="1">
      <c r="A351" s="3"/>
      <c r="B351" s="13"/>
      <c r="C351" s="13"/>
      <c r="D351" s="2"/>
      <c r="E351" s="4" t="s">
        <v>17</v>
      </c>
      <c r="F351" s="4" t="s">
        <v>15</v>
      </c>
      <c r="G351" s="1" t="s">
        <v>19</v>
      </c>
      <c r="H351" s="1" t="s">
        <v>28</v>
      </c>
      <c r="I351" s="1" t="s">
        <v>24</v>
      </c>
      <c r="J351" s="4">
        <v>4</v>
      </c>
      <c r="K351" s="4"/>
      <c r="L351" s="4"/>
      <c r="M351" s="4"/>
      <c r="N351" s="4"/>
      <c r="O351" s="4"/>
      <c r="P351" s="4" t="s">
        <v>291</v>
      </c>
      <c r="Q351" s="4" t="s">
        <v>290</v>
      </c>
      <c r="R351" s="19"/>
      <c r="S351" s="4"/>
      <c r="T351" s="5"/>
      <c r="U351" s="5"/>
      <c r="V351" s="14"/>
      <c r="W351" s="15"/>
      <c r="X351" s="688" t="s">
        <v>3135</v>
      </c>
      <c r="Y351" s="696" t="s">
        <v>3143</v>
      </c>
      <c r="Z351" s="688" t="s">
        <v>3130</v>
      </c>
    </row>
    <row r="352" spans="1:26" ht="15.6" hidden="1">
      <c r="A352" s="3"/>
      <c r="B352" s="13"/>
      <c r="C352" s="13" t="s">
        <v>1013</v>
      </c>
      <c r="D352" s="2"/>
      <c r="E352" s="4" t="s">
        <v>18</v>
      </c>
      <c r="F352" s="4" t="s">
        <v>14</v>
      </c>
      <c r="G352" s="1" t="s">
        <v>19</v>
      </c>
      <c r="H352" s="1" t="s">
        <v>28</v>
      </c>
      <c r="I352" s="1" t="s">
        <v>445</v>
      </c>
      <c r="J352" s="4">
        <v>3</v>
      </c>
      <c r="K352" s="4"/>
      <c r="L352" s="4"/>
      <c r="M352" s="4"/>
      <c r="N352" s="4" t="s">
        <v>499</v>
      </c>
      <c r="O352" s="4"/>
      <c r="P352" s="4" t="s">
        <v>291</v>
      </c>
      <c r="Q352" s="4" t="s">
        <v>290</v>
      </c>
      <c r="R352" s="19"/>
      <c r="S352" s="4"/>
      <c r="T352" s="5"/>
      <c r="U352" s="5"/>
      <c r="V352" s="14"/>
      <c r="W352" s="15"/>
      <c r="X352" s="688" t="s">
        <v>3135</v>
      </c>
      <c r="Y352" s="696" t="s">
        <v>3143</v>
      </c>
      <c r="Z352" s="688" t="s">
        <v>3130</v>
      </c>
    </row>
    <row r="353" spans="1:26" ht="15.6" hidden="1">
      <c r="A353" s="3"/>
      <c r="B353" s="13"/>
      <c r="C353" s="13"/>
      <c r="D353" s="2"/>
      <c r="E353" s="4" t="s">
        <v>18</v>
      </c>
      <c r="F353" s="4" t="s">
        <v>15</v>
      </c>
      <c r="G353" s="1" t="s">
        <v>19</v>
      </c>
      <c r="H353" s="1" t="s">
        <v>28</v>
      </c>
      <c r="I353" s="1" t="s">
        <v>24</v>
      </c>
      <c r="J353" s="4">
        <v>4</v>
      </c>
      <c r="K353" s="4"/>
      <c r="L353" s="4"/>
      <c r="M353" s="4"/>
      <c r="N353" s="4"/>
      <c r="O353" s="4"/>
      <c r="P353" s="4" t="s">
        <v>291</v>
      </c>
      <c r="Q353" s="4" t="s">
        <v>290</v>
      </c>
      <c r="R353" s="19"/>
      <c r="S353" s="4"/>
      <c r="T353" s="5"/>
      <c r="U353" s="5"/>
      <c r="V353" s="14"/>
      <c r="W353" s="15"/>
      <c r="X353" s="688" t="s">
        <v>3135</v>
      </c>
      <c r="Y353" s="696" t="s">
        <v>3143</v>
      </c>
      <c r="Z353" s="688" t="s">
        <v>3130</v>
      </c>
    </row>
    <row r="354" spans="1:26" ht="15.6" hidden="1">
      <c r="A354" s="3"/>
      <c r="B354" s="13"/>
      <c r="C354" s="13" t="s">
        <v>1012</v>
      </c>
      <c r="D354" s="2"/>
      <c r="E354" s="4" t="s">
        <v>17</v>
      </c>
      <c r="F354" s="4" t="s">
        <v>14</v>
      </c>
      <c r="G354" s="1" t="s">
        <v>19</v>
      </c>
      <c r="H354" s="1" t="s">
        <v>28</v>
      </c>
      <c r="I354" s="1" t="s">
        <v>24</v>
      </c>
      <c r="J354" s="4">
        <v>1</v>
      </c>
      <c r="K354" s="4"/>
      <c r="L354" s="4"/>
      <c r="M354" s="4"/>
      <c r="N354" s="4" t="s">
        <v>499</v>
      </c>
      <c r="O354" s="4"/>
      <c r="P354" s="4" t="s">
        <v>291</v>
      </c>
      <c r="Q354" s="4" t="s">
        <v>290</v>
      </c>
      <c r="R354" s="19" t="s">
        <v>1223</v>
      </c>
      <c r="S354" s="4"/>
      <c r="T354" s="5"/>
      <c r="U354" s="5"/>
      <c r="V354" s="14"/>
      <c r="W354" s="15"/>
      <c r="X354" s="688" t="s">
        <v>3135</v>
      </c>
      <c r="Y354" s="696" t="s">
        <v>3143</v>
      </c>
      <c r="Z354" s="688" t="s">
        <v>3130</v>
      </c>
    </row>
    <row r="355" spans="1:26" ht="15.6" hidden="1">
      <c r="A355" s="3"/>
      <c r="B355" s="13"/>
      <c r="C355" s="13" t="s">
        <v>1011</v>
      </c>
      <c r="D355" s="2"/>
      <c r="E355" s="4" t="s">
        <v>17</v>
      </c>
      <c r="F355" s="4" t="s">
        <v>14</v>
      </c>
      <c r="G355" s="1" t="s">
        <v>19</v>
      </c>
      <c r="H355" s="1" t="s">
        <v>28</v>
      </c>
      <c r="I355" s="1" t="s">
        <v>24</v>
      </c>
      <c r="J355" s="4">
        <v>4</v>
      </c>
      <c r="K355" s="4"/>
      <c r="L355" s="4"/>
      <c r="M355" s="4"/>
      <c r="N355" s="4"/>
      <c r="O355" s="4"/>
      <c r="P355" s="4" t="s">
        <v>291</v>
      </c>
      <c r="Q355" s="4" t="s">
        <v>290</v>
      </c>
      <c r="R355" s="19"/>
      <c r="S355" s="4"/>
      <c r="T355" s="5"/>
      <c r="U355" s="5"/>
      <c r="V355" s="14"/>
      <c r="W355" s="15"/>
      <c r="X355" s="688" t="s">
        <v>3135</v>
      </c>
      <c r="Y355" s="696" t="s">
        <v>3143</v>
      </c>
      <c r="Z355" s="688" t="s">
        <v>3130</v>
      </c>
    </row>
    <row r="356" spans="1:26" ht="15.6" hidden="1">
      <c r="A356" s="3"/>
      <c r="B356" s="13"/>
      <c r="C356" s="13"/>
      <c r="D356" s="2"/>
      <c r="E356" s="4" t="s">
        <v>17</v>
      </c>
      <c r="F356" s="4" t="s">
        <v>15</v>
      </c>
      <c r="G356" s="1" t="s">
        <v>19</v>
      </c>
      <c r="H356" s="1" t="s">
        <v>28</v>
      </c>
      <c r="I356" s="1" t="s">
        <v>447</v>
      </c>
      <c r="J356" s="4">
        <v>3</v>
      </c>
      <c r="K356" s="4"/>
      <c r="L356" s="4"/>
      <c r="M356" s="4"/>
      <c r="N356" s="4"/>
      <c r="O356" s="4"/>
      <c r="P356" s="4" t="s">
        <v>291</v>
      </c>
      <c r="Q356" s="4" t="s">
        <v>290</v>
      </c>
      <c r="R356" s="19"/>
      <c r="S356" s="4"/>
      <c r="T356" s="5"/>
      <c r="U356" s="5"/>
      <c r="V356" s="14"/>
      <c r="W356" s="15"/>
      <c r="X356" s="688" t="s">
        <v>3135</v>
      </c>
      <c r="Y356" s="696" t="s">
        <v>3143</v>
      </c>
      <c r="Z356" s="688" t="s">
        <v>3130</v>
      </c>
    </row>
    <row r="357" spans="1:26" ht="15.6" hidden="1">
      <c r="A357" s="3"/>
      <c r="B357" s="13"/>
      <c r="C357" s="13" t="s">
        <v>1010</v>
      </c>
      <c r="D357" s="2"/>
      <c r="E357" s="4" t="s">
        <v>17</v>
      </c>
      <c r="F357" s="4" t="s">
        <v>14</v>
      </c>
      <c r="G357" s="1" t="s">
        <v>19</v>
      </c>
      <c r="H357" s="1" t="s">
        <v>28</v>
      </c>
      <c r="I357" s="1" t="s">
        <v>24</v>
      </c>
      <c r="J357" s="4">
        <v>3</v>
      </c>
      <c r="K357" s="4"/>
      <c r="L357" s="4"/>
      <c r="M357" s="4"/>
      <c r="N357" s="4"/>
      <c r="O357" s="4"/>
      <c r="P357" s="4" t="s">
        <v>291</v>
      </c>
      <c r="Q357" s="4" t="s">
        <v>290</v>
      </c>
      <c r="R357" s="19"/>
      <c r="S357" s="4"/>
      <c r="T357" s="5"/>
      <c r="U357" s="5"/>
      <c r="V357" s="14"/>
      <c r="W357" s="15"/>
      <c r="X357" s="688" t="s">
        <v>3135</v>
      </c>
      <c r="Y357" s="696" t="s">
        <v>3143</v>
      </c>
      <c r="Z357" s="688" t="s">
        <v>3130</v>
      </c>
    </row>
    <row r="358" spans="1:26" ht="15.6" hidden="1">
      <c r="A358" s="3"/>
      <c r="B358" s="13"/>
      <c r="C358" s="13"/>
      <c r="D358" s="2"/>
      <c r="E358" s="4" t="s">
        <v>17</v>
      </c>
      <c r="F358" s="4" t="s">
        <v>15</v>
      </c>
      <c r="G358" s="1" t="s">
        <v>19</v>
      </c>
      <c r="H358" s="1" t="s">
        <v>28</v>
      </c>
      <c r="I358" s="1" t="s">
        <v>24</v>
      </c>
      <c r="J358" s="4">
        <v>3</v>
      </c>
      <c r="K358" s="4"/>
      <c r="L358" s="4"/>
      <c r="M358" s="4"/>
      <c r="N358" s="4"/>
      <c r="O358" s="4"/>
      <c r="P358" s="4" t="s">
        <v>291</v>
      </c>
      <c r="Q358" s="4" t="s">
        <v>290</v>
      </c>
      <c r="R358" s="19"/>
      <c r="S358" s="4"/>
      <c r="T358" s="5"/>
      <c r="U358" s="5"/>
      <c r="V358" s="14"/>
      <c r="W358" s="15"/>
      <c r="X358" s="688" t="s">
        <v>3135</v>
      </c>
      <c r="Y358" s="696" t="s">
        <v>3143</v>
      </c>
      <c r="Z358" s="688" t="s">
        <v>3130</v>
      </c>
    </row>
    <row r="359" spans="1:26" ht="15.6" hidden="1">
      <c r="A359" s="3"/>
      <c r="B359" s="13"/>
      <c r="C359" s="13" t="s">
        <v>1009</v>
      </c>
      <c r="D359" s="2"/>
      <c r="E359" s="4" t="s">
        <v>18</v>
      </c>
      <c r="F359" s="4" t="s">
        <v>14</v>
      </c>
      <c r="G359" s="1" t="s">
        <v>19</v>
      </c>
      <c r="H359" s="1" t="s">
        <v>28</v>
      </c>
      <c r="I359" s="1" t="s">
        <v>24</v>
      </c>
      <c r="J359" s="4">
        <v>3</v>
      </c>
      <c r="K359" s="4"/>
      <c r="L359" s="4"/>
      <c r="M359" s="4"/>
      <c r="N359" s="4"/>
      <c r="O359" s="4"/>
      <c r="P359" s="4" t="s">
        <v>291</v>
      </c>
      <c r="Q359" s="4" t="s">
        <v>290</v>
      </c>
      <c r="R359" s="19"/>
      <c r="S359" s="4"/>
      <c r="T359" s="5"/>
      <c r="U359" s="5"/>
      <c r="V359" s="14"/>
      <c r="W359" s="15"/>
      <c r="X359" s="688" t="s">
        <v>3135</v>
      </c>
      <c r="Y359" s="696" t="s">
        <v>3143</v>
      </c>
      <c r="Z359" s="688" t="s">
        <v>3130</v>
      </c>
    </row>
    <row r="360" spans="1:26" ht="15.6" hidden="1">
      <c r="A360" s="3"/>
      <c r="B360" s="13"/>
      <c r="C360" s="13"/>
      <c r="D360" s="2"/>
      <c r="E360" s="4" t="s">
        <v>17</v>
      </c>
      <c r="F360" s="4" t="s">
        <v>15</v>
      </c>
      <c r="G360" s="1" t="s">
        <v>19</v>
      </c>
      <c r="H360" s="1" t="s">
        <v>28</v>
      </c>
      <c r="I360" s="1" t="s">
        <v>24</v>
      </c>
      <c r="J360" s="4">
        <v>4</v>
      </c>
      <c r="K360" s="4"/>
      <c r="L360" s="4"/>
      <c r="M360" s="4"/>
      <c r="N360" s="4"/>
      <c r="O360" s="4"/>
      <c r="P360" s="4" t="s">
        <v>291</v>
      </c>
      <c r="Q360" s="4" t="s">
        <v>290</v>
      </c>
      <c r="R360" s="19"/>
      <c r="S360" s="4"/>
      <c r="T360" s="5"/>
      <c r="U360" s="5"/>
      <c r="V360" s="14"/>
      <c r="W360" s="15"/>
      <c r="X360" s="688" t="s">
        <v>3135</v>
      </c>
      <c r="Y360" s="696" t="s">
        <v>3143</v>
      </c>
      <c r="Z360" s="688" t="s">
        <v>3130</v>
      </c>
    </row>
    <row r="361" spans="1:26" ht="15.6" hidden="1">
      <c r="A361" s="3"/>
      <c r="B361" s="13"/>
      <c r="C361" s="13" t="s">
        <v>1008</v>
      </c>
      <c r="D361" s="2"/>
      <c r="E361" s="4" t="s">
        <v>17</v>
      </c>
      <c r="F361" s="4" t="s">
        <v>14</v>
      </c>
      <c r="G361" s="1" t="s">
        <v>19</v>
      </c>
      <c r="H361" s="1" t="s">
        <v>28</v>
      </c>
      <c r="I361" s="1" t="s">
        <v>25</v>
      </c>
      <c r="J361" s="4">
        <v>4</v>
      </c>
      <c r="K361" s="4"/>
      <c r="L361" s="4"/>
      <c r="M361" s="4"/>
      <c r="N361" s="4"/>
      <c r="O361" s="4"/>
      <c r="P361" s="4" t="s">
        <v>291</v>
      </c>
      <c r="Q361" s="4" t="s">
        <v>290</v>
      </c>
      <c r="R361" s="19"/>
      <c r="S361" s="4"/>
      <c r="T361" s="5"/>
      <c r="U361" s="5"/>
      <c r="V361" s="14"/>
      <c r="W361" s="15"/>
      <c r="X361" s="688" t="s">
        <v>3135</v>
      </c>
      <c r="Y361" s="696" t="s">
        <v>3143</v>
      </c>
      <c r="Z361" s="688" t="s">
        <v>3130</v>
      </c>
    </row>
    <row r="362" spans="1:26" ht="15.6" hidden="1">
      <c r="A362" s="3"/>
      <c r="B362" s="13"/>
      <c r="C362" s="13"/>
      <c r="D362" s="2"/>
      <c r="E362" s="4" t="s">
        <v>17</v>
      </c>
      <c r="F362" s="4" t="s">
        <v>15</v>
      </c>
      <c r="G362" s="1" t="s">
        <v>19</v>
      </c>
      <c r="H362" s="1" t="s">
        <v>28</v>
      </c>
      <c r="I362" s="1" t="s">
        <v>26</v>
      </c>
      <c r="J362" s="4">
        <v>4</v>
      </c>
      <c r="K362" s="4"/>
      <c r="L362" s="4"/>
      <c r="M362" s="4"/>
      <c r="N362" s="4"/>
      <c r="O362" s="4"/>
      <c r="P362" s="4" t="s">
        <v>291</v>
      </c>
      <c r="Q362" s="4" t="s">
        <v>290</v>
      </c>
      <c r="R362" s="19"/>
      <c r="S362" s="4"/>
      <c r="T362" s="5"/>
      <c r="U362" s="5"/>
      <c r="V362" s="14"/>
      <c r="W362" s="15"/>
      <c r="X362" s="688" t="s">
        <v>3135</v>
      </c>
      <c r="Y362" s="696" t="s">
        <v>3143</v>
      </c>
      <c r="Z362" s="688" t="s">
        <v>3130</v>
      </c>
    </row>
    <row r="363" spans="1:26" ht="15.6" hidden="1">
      <c r="A363" s="3"/>
      <c r="B363" s="13"/>
      <c r="C363" s="13"/>
      <c r="D363" s="2"/>
      <c r="E363" s="4" t="s">
        <v>17</v>
      </c>
      <c r="F363" s="4" t="s">
        <v>14</v>
      </c>
      <c r="G363" s="1" t="s">
        <v>19</v>
      </c>
      <c r="H363" s="1" t="s">
        <v>28</v>
      </c>
      <c r="I363" s="1" t="s">
        <v>24</v>
      </c>
      <c r="J363" s="4">
        <v>4</v>
      </c>
      <c r="K363" s="4"/>
      <c r="L363" s="4"/>
      <c r="M363" s="4"/>
      <c r="N363" s="4"/>
      <c r="O363" s="4"/>
      <c r="P363" s="4" t="s">
        <v>291</v>
      </c>
      <c r="Q363" s="4" t="s">
        <v>290</v>
      </c>
      <c r="R363" s="19"/>
      <c r="S363" s="4"/>
      <c r="T363" s="5"/>
      <c r="U363" s="5"/>
      <c r="V363" s="14"/>
      <c r="W363" s="15"/>
      <c r="X363" s="688" t="s">
        <v>3135</v>
      </c>
      <c r="Y363" s="696" t="s">
        <v>3143</v>
      </c>
      <c r="Z363" s="688" t="s">
        <v>3130</v>
      </c>
    </row>
    <row r="364" spans="1:26" ht="15.6" hidden="1">
      <c r="A364" s="3"/>
      <c r="B364" s="13"/>
      <c r="C364" s="13" t="s">
        <v>1007</v>
      </c>
      <c r="D364" s="2"/>
      <c r="E364" s="4" t="s">
        <v>17</v>
      </c>
      <c r="F364" s="4" t="s">
        <v>14</v>
      </c>
      <c r="G364" s="1" t="s">
        <v>19</v>
      </c>
      <c r="H364" s="1" t="s">
        <v>28</v>
      </c>
      <c r="I364" s="1" t="s">
        <v>24</v>
      </c>
      <c r="J364" s="4">
        <v>4</v>
      </c>
      <c r="K364" s="4"/>
      <c r="L364" s="4"/>
      <c r="M364" s="4"/>
      <c r="N364" s="4"/>
      <c r="O364" s="4"/>
      <c r="P364" s="4" t="s">
        <v>291</v>
      </c>
      <c r="Q364" s="4" t="s">
        <v>290</v>
      </c>
      <c r="R364" s="19"/>
      <c r="S364" s="4"/>
      <c r="T364" s="5"/>
      <c r="U364" s="5"/>
      <c r="V364" s="14"/>
      <c r="W364" s="15"/>
      <c r="X364" s="688" t="s">
        <v>3135</v>
      </c>
      <c r="Y364" s="696" t="s">
        <v>3143</v>
      </c>
      <c r="Z364" s="688" t="s">
        <v>3130</v>
      </c>
    </row>
    <row r="365" spans="1:26" ht="15.6" hidden="1">
      <c r="A365" s="3"/>
      <c r="B365" s="13"/>
      <c r="C365" s="13"/>
      <c r="D365" s="2"/>
      <c r="E365" s="4" t="s">
        <v>17</v>
      </c>
      <c r="F365" s="4" t="s">
        <v>15</v>
      </c>
      <c r="G365" s="1" t="s">
        <v>19</v>
      </c>
      <c r="H365" s="1" t="s">
        <v>28</v>
      </c>
      <c r="I365" s="1" t="s">
        <v>24</v>
      </c>
      <c r="J365" s="4">
        <v>4</v>
      </c>
      <c r="K365" s="4"/>
      <c r="L365" s="4"/>
      <c r="M365" s="4"/>
      <c r="N365" s="4"/>
      <c r="O365" s="4"/>
      <c r="P365" s="4" t="s">
        <v>291</v>
      </c>
      <c r="Q365" s="4" t="s">
        <v>290</v>
      </c>
      <c r="R365" s="19"/>
      <c r="S365" s="4"/>
      <c r="T365" s="5"/>
      <c r="U365" s="5"/>
      <c r="V365" s="14"/>
      <c r="W365" s="15"/>
      <c r="X365" s="688" t="s">
        <v>3135</v>
      </c>
      <c r="Y365" s="696" t="s">
        <v>3143</v>
      </c>
      <c r="Z365" s="688" t="s">
        <v>3130</v>
      </c>
    </row>
    <row r="366" spans="1:26" ht="15.6" hidden="1">
      <c r="A366" s="3"/>
      <c r="B366" s="13"/>
      <c r="C366" s="13" t="s">
        <v>1006</v>
      </c>
      <c r="D366" s="2"/>
      <c r="E366" s="4" t="s">
        <v>17</v>
      </c>
      <c r="F366" s="4" t="s">
        <v>14</v>
      </c>
      <c r="G366" s="1" t="s">
        <v>19</v>
      </c>
      <c r="H366" s="1" t="s">
        <v>28</v>
      </c>
      <c r="I366" s="1" t="s">
        <v>24</v>
      </c>
      <c r="J366" s="4">
        <v>4</v>
      </c>
      <c r="K366" s="4"/>
      <c r="L366" s="4"/>
      <c r="M366" s="4"/>
      <c r="N366" s="4"/>
      <c r="O366" s="4"/>
      <c r="P366" s="4" t="s">
        <v>291</v>
      </c>
      <c r="Q366" s="4" t="s">
        <v>290</v>
      </c>
      <c r="R366" s="19"/>
      <c r="S366" s="4"/>
      <c r="T366" s="5"/>
      <c r="U366" s="5"/>
      <c r="V366" s="14"/>
      <c r="W366" s="15"/>
      <c r="X366" s="688" t="s">
        <v>3135</v>
      </c>
      <c r="Y366" s="696" t="s">
        <v>3143</v>
      </c>
      <c r="Z366" s="688" t="s">
        <v>3130</v>
      </c>
    </row>
    <row r="367" spans="1:26" ht="15.6" hidden="1">
      <c r="A367" s="3"/>
      <c r="B367" s="13"/>
      <c r="C367" s="13"/>
      <c r="D367" s="2"/>
      <c r="E367" s="4" t="s">
        <v>17</v>
      </c>
      <c r="F367" s="4" t="s">
        <v>15</v>
      </c>
      <c r="G367" s="1" t="s">
        <v>19</v>
      </c>
      <c r="H367" s="1" t="s">
        <v>28</v>
      </c>
      <c r="I367" s="1" t="s">
        <v>24</v>
      </c>
      <c r="J367" s="4">
        <v>4</v>
      </c>
      <c r="K367" s="4"/>
      <c r="L367" s="4"/>
      <c r="M367" s="4"/>
      <c r="N367" s="4"/>
      <c r="O367" s="4"/>
      <c r="P367" s="4" t="s">
        <v>291</v>
      </c>
      <c r="Q367" s="4" t="s">
        <v>290</v>
      </c>
      <c r="R367" s="19"/>
      <c r="S367" s="4"/>
      <c r="T367" s="5"/>
      <c r="U367" s="5"/>
      <c r="V367" s="14"/>
      <c r="W367" s="15"/>
      <c r="X367" s="688" t="s">
        <v>3135</v>
      </c>
      <c r="Y367" s="696" t="s">
        <v>3143</v>
      </c>
      <c r="Z367" s="688" t="s">
        <v>3130</v>
      </c>
    </row>
    <row r="368" spans="1:26" ht="15.6" hidden="1">
      <c r="A368" s="3"/>
      <c r="B368" s="13"/>
      <c r="C368" s="13" t="s">
        <v>1006</v>
      </c>
      <c r="D368" s="2"/>
      <c r="E368" s="4" t="s">
        <v>17</v>
      </c>
      <c r="F368" s="4" t="s">
        <v>14</v>
      </c>
      <c r="G368" s="1" t="s">
        <v>19</v>
      </c>
      <c r="H368" s="1" t="s">
        <v>28</v>
      </c>
      <c r="I368" s="1" t="s">
        <v>24</v>
      </c>
      <c r="J368" s="4">
        <v>4</v>
      </c>
      <c r="K368" s="4"/>
      <c r="L368" s="4"/>
      <c r="M368" s="4"/>
      <c r="N368" s="4"/>
      <c r="O368" s="4"/>
      <c r="P368" s="4" t="s">
        <v>291</v>
      </c>
      <c r="Q368" s="4" t="s">
        <v>290</v>
      </c>
      <c r="R368" s="19"/>
      <c r="S368" s="4"/>
      <c r="T368" s="5"/>
      <c r="U368" s="5"/>
      <c r="V368" s="14"/>
      <c r="W368" s="15"/>
      <c r="X368" s="688" t="s">
        <v>3135</v>
      </c>
      <c r="Y368" s="696" t="s">
        <v>3143</v>
      </c>
      <c r="Z368" s="688" t="s">
        <v>3130</v>
      </c>
    </row>
    <row r="369" spans="1:26" ht="15.6" hidden="1">
      <c r="A369" s="3"/>
      <c r="B369" s="13"/>
      <c r="C369" s="13"/>
      <c r="D369" s="2"/>
      <c r="E369" s="4" t="s">
        <v>17</v>
      </c>
      <c r="F369" s="4" t="s">
        <v>15</v>
      </c>
      <c r="G369" s="1" t="s">
        <v>19</v>
      </c>
      <c r="H369" s="1" t="s">
        <v>28</v>
      </c>
      <c r="I369" s="1" t="s">
        <v>24</v>
      </c>
      <c r="J369" s="4">
        <v>4</v>
      </c>
      <c r="K369" s="4"/>
      <c r="L369" s="4"/>
      <c r="M369" s="4"/>
      <c r="N369" s="4"/>
      <c r="O369" s="4"/>
      <c r="P369" s="4" t="s">
        <v>291</v>
      </c>
      <c r="Q369" s="4" t="s">
        <v>290</v>
      </c>
      <c r="R369" s="19"/>
      <c r="S369" s="4"/>
      <c r="T369" s="5"/>
      <c r="U369" s="5"/>
      <c r="V369" s="14"/>
      <c r="W369" s="15"/>
      <c r="X369" s="688" t="s">
        <v>3135</v>
      </c>
      <c r="Y369" s="696" t="s">
        <v>3143</v>
      </c>
      <c r="Z369" s="688" t="s">
        <v>3130</v>
      </c>
    </row>
    <row r="370" spans="1:26" ht="15.6" hidden="1">
      <c r="A370" s="3"/>
      <c r="B370" s="13"/>
      <c r="C370" s="13" t="s">
        <v>1005</v>
      </c>
      <c r="D370" s="2"/>
      <c r="E370" s="4" t="s">
        <v>17</v>
      </c>
      <c r="F370" s="4" t="s">
        <v>14</v>
      </c>
      <c r="G370" s="1" t="s">
        <v>19</v>
      </c>
      <c r="H370" s="1" t="s">
        <v>28</v>
      </c>
      <c r="I370" s="1" t="s">
        <v>24</v>
      </c>
      <c r="J370" s="4">
        <v>4</v>
      </c>
      <c r="K370" s="4" t="s">
        <v>58</v>
      </c>
      <c r="L370" s="4"/>
      <c r="M370" s="4"/>
      <c r="N370" s="4"/>
      <c r="O370" s="4"/>
      <c r="P370" s="4" t="s">
        <v>291</v>
      </c>
      <c r="Q370" s="4" t="s">
        <v>290</v>
      </c>
      <c r="R370" s="19"/>
      <c r="S370" s="4"/>
      <c r="T370" s="5"/>
      <c r="U370" s="5"/>
      <c r="V370" s="14"/>
      <c r="W370" s="15"/>
      <c r="X370" s="688" t="s">
        <v>3135</v>
      </c>
      <c r="Y370" s="696" t="s">
        <v>3143</v>
      </c>
      <c r="Z370" s="688" t="s">
        <v>3130</v>
      </c>
    </row>
    <row r="371" spans="1:26" ht="15.6" hidden="1">
      <c r="A371" s="3"/>
      <c r="B371" s="13"/>
      <c r="C371" s="13" t="s">
        <v>1004</v>
      </c>
      <c r="D371" s="2"/>
      <c r="E371" s="4" t="s">
        <v>17</v>
      </c>
      <c r="F371" s="4" t="s">
        <v>15</v>
      </c>
      <c r="G371" s="1" t="s">
        <v>19</v>
      </c>
      <c r="H371" s="1" t="s">
        <v>28</v>
      </c>
      <c r="I371" s="1" t="s">
        <v>24</v>
      </c>
      <c r="J371" s="4">
        <v>4</v>
      </c>
      <c r="K371" s="4" t="s">
        <v>58</v>
      </c>
      <c r="L371" s="4"/>
      <c r="M371" s="4"/>
      <c r="N371" s="4"/>
      <c r="O371" s="4"/>
      <c r="P371" s="4" t="s">
        <v>291</v>
      </c>
      <c r="Q371" s="4" t="s">
        <v>290</v>
      </c>
      <c r="R371" s="19"/>
      <c r="S371" s="4"/>
      <c r="T371" s="5"/>
      <c r="U371" s="5"/>
      <c r="V371" s="14"/>
      <c r="W371" s="15"/>
      <c r="X371" s="688" t="s">
        <v>3135</v>
      </c>
      <c r="Y371" s="696" t="s">
        <v>3143</v>
      </c>
      <c r="Z371" s="688" t="s">
        <v>3130</v>
      </c>
    </row>
    <row r="372" spans="1:26" ht="15.6" hidden="1">
      <c r="A372" s="3"/>
      <c r="B372" s="13"/>
      <c r="C372" s="13"/>
      <c r="D372" s="2"/>
      <c r="E372" s="4" t="s">
        <v>17</v>
      </c>
      <c r="F372" s="4" t="s">
        <v>14</v>
      </c>
      <c r="G372" s="1" t="s">
        <v>19</v>
      </c>
      <c r="H372" s="1" t="s">
        <v>28</v>
      </c>
      <c r="I372" s="1" t="s">
        <v>447</v>
      </c>
      <c r="J372" s="4">
        <v>4</v>
      </c>
      <c r="K372" s="4" t="s">
        <v>58</v>
      </c>
      <c r="L372" s="4"/>
      <c r="M372" s="4"/>
      <c r="N372" s="4"/>
      <c r="O372" s="4"/>
      <c r="P372" s="4" t="s">
        <v>291</v>
      </c>
      <c r="Q372" s="4" t="s">
        <v>290</v>
      </c>
      <c r="R372" s="19"/>
      <c r="S372" s="4"/>
      <c r="T372" s="5"/>
      <c r="U372" s="5"/>
      <c r="V372" s="14"/>
      <c r="W372" s="15"/>
      <c r="X372" s="688" t="s">
        <v>3135</v>
      </c>
      <c r="Y372" s="696" t="s">
        <v>3143</v>
      </c>
      <c r="Z372" s="688" t="s">
        <v>3130</v>
      </c>
    </row>
    <row r="373" spans="1:26" ht="15.6" hidden="1">
      <c r="A373" s="3"/>
      <c r="B373" s="13"/>
      <c r="C373" s="13" t="s">
        <v>1002</v>
      </c>
      <c r="D373" s="2"/>
      <c r="E373" s="4" t="s">
        <v>17</v>
      </c>
      <c r="F373" s="4" t="s">
        <v>15</v>
      </c>
      <c r="G373" s="1" t="s">
        <v>19</v>
      </c>
      <c r="H373" s="1" t="s">
        <v>28</v>
      </c>
      <c r="I373" s="1" t="s">
        <v>445</v>
      </c>
      <c r="J373" s="4">
        <v>4</v>
      </c>
      <c r="K373" s="4" t="s">
        <v>58</v>
      </c>
      <c r="L373" s="4"/>
      <c r="M373" s="4"/>
      <c r="N373" s="4"/>
      <c r="O373" s="4"/>
      <c r="P373" s="4" t="s">
        <v>291</v>
      </c>
      <c r="Q373" s="4" t="s">
        <v>290</v>
      </c>
      <c r="R373" s="19"/>
      <c r="S373" s="4"/>
      <c r="T373" s="5"/>
      <c r="U373" s="5"/>
      <c r="V373" s="14"/>
      <c r="W373" s="15"/>
      <c r="X373" s="688" t="s">
        <v>3135</v>
      </c>
      <c r="Y373" s="696" t="s">
        <v>3143</v>
      </c>
      <c r="Z373" s="688" t="s">
        <v>3130</v>
      </c>
    </row>
    <row r="374" spans="1:26" ht="15.6" hidden="1">
      <c r="A374" s="3"/>
      <c r="B374" s="13"/>
      <c r="C374" s="13"/>
      <c r="D374" s="2"/>
      <c r="E374" s="4" t="s">
        <v>17</v>
      </c>
      <c r="F374" s="4" t="s">
        <v>14</v>
      </c>
      <c r="G374" s="1" t="s">
        <v>19</v>
      </c>
      <c r="H374" s="1" t="s">
        <v>28</v>
      </c>
      <c r="I374" s="1" t="s">
        <v>24</v>
      </c>
      <c r="J374" s="4">
        <v>4</v>
      </c>
      <c r="K374" s="4" t="s">
        <v>58</v>
      </c>
      <c r="L374" s="4"/>
      <c r="M374" s="4"/>
      <c r="N374" s="4"/>
      <c r="O374" s="4"/>
      <c r="P374" s="4" t="s">
        <v>291</v>
      </c>
      <c r="Q374" s="4" t="s">
        <v>290</v>
      </c>
      <c r="R374" s="19"/>
      <c r="S374" s="4"/>
      <c r="T374" s="5"/>
      <c r="U374" s="5"/>
      <c r="V374" s="14"/>
      <c r="W374" s="15"/>
      <c r="X374" s="688" t="s">
        <v>3135</v>
      </c>
      <c r="Y374" s="696" t="s">
        <v>3143</v>
      </c>
      <c r="Z374" s="688" t="s">
        <v>3130</v>
      </c>
    </row>
    <row r="375" spans="1:26" ht="15.6" hidden="1">
      <c r="A375" s="3"/>
      <c r="B375" s="13"/>
      <c r="C375" s="13" t="s">
        <v>1001</v>
      </c>
      <c r="D375" s="2"/>
      <c r="E375" s="4" t="s">
        <v>17</v>
      </c>
      <c r="F375" s="4" t="s">
        <v>15</v>
      </c>
      <c r="G375" s="1" t="s">
        <v>19</v>
      </c>
      <c r="H375" s="1" t="s">
        <v>28</v>
      </c>
      <c r="I375" s="1" t="s">
        <v>24</v>
      </c>
      <c r="J375" s="4">
        <v>4</v>
      </c>
      <c r="K375" s="4" t="s">
        <v>58</v>
      </c>
      <c r="L375" s="4"/>
      <c r="M375" s="4"/>
      <c r="N375" s="4"/>
      <c r="O375" s="4"/>
      <c r="P375" s="4" t="s">
        <v>291</v>
      </c>
      <c r="Q375" s="4" t="s">
        <v>290</v>
      </c>
      <c r="R375" s="19"/>
      <c r="S375" s="4"/>
      <c r="T375" s="5"/>
      <c r="U375" s="5"/>
      <c r="V375" s="14"/>
      <c r="W375" s="15"/>
      <c r="X375" s="688" t="s">
        <v>3135</v>
      </c>
      <c r="Y375" s="696" t="s">
        <v>3143</v>
      </c>
      <c r="Z375" s="688" t="s">
        <v>3130</v>
      </c>
    </row>
    <row r="376" spans="1:26" ht="15.6" hidden="1">
      <c r="A376" s="3"/>
      <c r="B376" s="13"/>
      <c r="C376" s="13"/>
      <c r="D376" s="2"/>
      <c r="E376" s="4" t="s">
        <v>17</v>
      </c>
      <c r="F376" s="4" t="s">
        <v>14</v>
      </c>
      <c r="G376" s="1" t="s">
        <v>19</v>
      </c>
      <c r="H376" s="1" t="s">
        <v>28</v>
      </c>
      <c r="I376" s="1" t="s">
        <v>24</v>
      </c>
      <c r="J376" s="4">
        <v>4</v>
      </c>
      <c r="K376" s="4" t="s">
        <v>58</v>
      </c>
      <c r="L376" s="4"/>
      <c r="M376" s="4"/>
      <c r="N376" s="4"/>
      <c r="O376" s="4"/>
      <c r="P376" s="4" t="s">
        <v>291</v>
      </c>
      <c r="Q376" s="4" t="s">
        <v>290</v>
      </c>
      <c r="R376" s="19"/>
      <c r="S376" s="4"/>
      <c r="T376" s="5"/>
      <c r="U376" s="5"/>
      <c r="V376" s="14"/>
      <c r="W376" s="15"/>
      <c r="X376" s="688" t="s">
        <v>3135</v>
      </c>
      <c r="Y376" s="696" t="s">
        <v>3143</v>
      </c>
      <c r="Z376" s="688" t="s">
        <v>3130</v>
      </c>
    </row>
    <row r="377" spans="1:26" ht="15.6" hidden="1">
      <c r="A377" s="3"/>
      <c r="B377" s="13"/>
      <c r="C377" s="13" t="s">
        <v>1000</v>
      </c>
      <c r="D377" s="2"/>
      <c r="E377" s="4" t="s">
        <v>17</v>
      </c>
      <c r="F377" s="4" t="s">
        <v>15</v>
      </c>
      <c r="G377" s="1" t="s">
        <v>19</v>
      </c>
      <c r="H377" s="1" t="s">
        <v>28</v>
      </c>
      <c r="I377" s="1" t="s">
        <v>24</v>
      </c>
      <c r="J377" s="4">
        <v>4</v>
      </c>
      <c r="K377" s="4" t="s">
        <v>58</v>
      </c>
      <c r="L377" s="4"/>
      <c r="M377" s="4"/>
      <c r="N377" s="4"/>
      <c r="O377" s="4"/>
      <c r="P377" s="4" t="s">
        <v>291</v>
      </c>
      <c r="Q377" s="4" t="s">
        <v>290</v>
      </c>
      <c r="R377" s="19"/>
      <c r="S377" s="4"/>
      <c r="T377" s="5"/>
      <c r="U377" s="5"/>
      <c r="V377" s="14"/>
      <c r="W377" s="15"/>
      <c r="X377" s="688" t="s">
        <v>3135</v>
      </c>
      <c r="Y377" s="696" t="s">
        <v>3143</v>
      </c>
      <c r="Z377" s="688" t="s">
        <v>3130</v>
      </c>
    </row>
    <row r="378" spans="1:26" ht="15.6" hidden="1">
      <c r="A378" s="3"/>
      <c r="B378" s="13"/>
      <c r="C378" s="13"/>
      <c r="D378" s="2"/>
      <c r="E378" s="4" t="s">
        <v>17</v>
      </c>
      <c r="F378" s="4" t="s">
        <v>14</v>
      </c>
      <c r="G378" s="1" t="s">
        <v>19</v>
      </c>
      <c r="H378" s="1" t="s">
        <v>28</v>
      </c>
      <c r="I378" s="1" t="s">
        <v>24</v>
      </c>
      <c r="J378" s="4">
        <v>4</v>
      </c>
      <c r="K378" s="4" t="s">
        <v>58</v>
      </c>
      <c r="L378" s="4"/>
      <c r="M378" s="4"/>
      <c r="N378" s="4"/>
      <c r="O378" s="4"/>
      <c r="P378" s="4" t="s">
        <v>291</v>
      </c>
      <c r="Q378" s="4" t="s">
        <v>290</v>
      </c>
      <c r="R378" s="19"/>
      <c r="S378" s="4"/>
      <c r="T378" s="5"/>
      <c r="U378" s="5"/>
      <c r="V378" s="14"/>
      <c r="W378" s="15"/>
      <c r="X378" s="688" t="s">
        <v>3135</v>
      </c>
      <c r="Y378" s="696" t="s">
        <v>3143</v>
      </c>
      <c r="Z378" s="688" t="s">
        <v>3130</v>
      </c>
    </row>
    <row r="379" spans="1:26" ht="15.6" hidden="1">
      <c r="A379" s="3"/>
      <c r="B379" s="13"/>
      <c r="C379" s="13" t="s">
        <v>999</v>
      </c>
      <c r="D379" s="2"/>
      <c r="E379" s="4" t="s">
        <v>17</v>
      </c>
      <c r="F379" s="4" t="s">
        <v>15</v>
      </c>
      <c r="G379" s="1" t="s">
        <v>19</v>
      </c>
      <c r="H379" s="1" t="s">
        <v>28</v>
      </c>
      <c r="I379" s="1" t="s">
        <v>24</v>
      </c>
      <c r="J379" s="4">
        <v>4</v>
      </c>
      <c r="K379" s="4" t="s">
        <v>58</v>
      </c>
      <c r="L379" s="4"/>
      <c r="M379" s="4"/>
      <c r="N379" s="4"/>
      <c r="O379" s="4"/>
      <c r="P379" s="4" t="s">
        <v>291</v>
      </c>
      <c r="Q379" s="4" t="s">
        <v>290</v>
      </c>
      <c r="R379" s="19"/>
      <c r="S379" s="4"/>
      <c r="T379" s="5"/>
      <c r="U379" s="5"/>
      <c r="V379" s="14"/>
      <c r="W379" s="15"/>
      <c r="X379" s="688" t="s">
        <v>3135</v>
      </c>
      <c r="Y379" s="696" t="s">
        <v>3143</v>
      </c>
      <c r="Z379" s="688" t="s">
        <v>3130</v>
      </c>
    </row>
    <row r="380" spans="1:26" ht="15.6" hidden="1">
      <c r="A380" s="3"/>
      <c r="B380" s="13"/>
      <c r="C380" s="13"/>
      <c r="D380" s="2"/>
      <c r="E380" s="4" t="s">
        <v>17</v>
      </c>
      <c r="F380" s="4" t="s">
        <v>14</v>
      </c>
      <c r="G380" s="1" t="s">
        <v>19</v>
      </c>
      <c r="H380" s="1" t="s">
        <v>28</v>
      </c>
      <c r="I380" s="1" t="s">
        <v>24</v>
      </c>
      <c r="J380" s="4">
        <v>4</v>
      </c>
      <c r="K380" s="4" t="s">
        <v>58</v>
      </c>
      <c r="L380" s="4"/>
      <c r="M380" s="4"/>
      <c r="N380" s="4"/>
      <c r="O380" s="4"/>
      <c r="P380" s="4" t="s">
        <v>291</v>
      </c>
      <c r="Q380" s="4" t="s">
        <v>290</v>
      </c>
      <c r="R380" s="19"/>
      <c r="S380" s="4"/>
      <c r="T380" s="5"/>
      <c r="U380" s="5"/>
      <c r="V380" s="14"/>
      <c r="W380" s="15"/>
      <c r="X380" s="688" t="s">
        <v>3135</v>
      </c>
      <c r="Y380" s="696" t="s">
        <v>3143</v>
      </c>
      <c r="Z380" s="688" t="s">
        <v>3130</v>
      </c>
    </row>
    <row r="381" spans="1:26" ht="15.6" hidden="1">
      <c r="A381" s="3"/>
      <c r="B381" s="13"/>
      <c r="C381" s="13" t="s">
        <v>998</v>
      </c>
      <c r="D381" s="2"/>
      <c r="E381" s="4" t="s">
        <v>17</v>
      </c>
      <c r="F381" s="4" t="s">
        <v>15</v>
      </c>
      <c r="G381" s="1" t="s">
        <v>19</v>
      </c>
      <c r="H381" s="1" t="s">
        <v>28</v>
      </c>
      <c r="I381" s="1" t="s">
        <v>24</v>
      </c>
      <c r="J381" s="4">
        <v>4</v>
      </c>
      <c r="K381" s="4" t="s">
        <v>58</v>
      </c>
      <c r="L381" s="4"/>
      <c r="M381" s="4"/>
      <c r="N381" s="4"/>
      <c r="O381" s="4"/>
      <c r="P381" s="4" t="s">
        <v>291</v>
      </c>
      <c r="Q381" s="4" t="s">
        <v>290</v>
      </c>
      <c r="R381" s="19"/>
      <c r="S381" s="4"/>
      <c r="T381" s="5"/>
      <c r="U381" s="5"/>
      <c r="V381" s="14"/>
      <c r="W381" s="15"/>
      <c r="X381" s="688" t="s">
        <v>3135</v>
      </c>
      <c r="Y381" s="696" t="s">
        <v>3143</v>
      </c>
      <c r="Z381" s="688" t="s">
        <v>3130</v>
      </c>
    </row>
    <row r="382" spans="1:26" ht="15.6" hidden="1">
      <c r="A382" s="3"/>
      <c r="B382" s="13"/>
      <c r="C382" s="13"/>
      <c r="D382" s="2"/>
      <c r="E382" s="4" t="s">
        <v>17</v>
      </c>
      <c r="F382" s="4" t="s">
        <v>14</v>
      </c>
      <c r="G382" s="1" t="s">
        <v>19</v>
      </c>
      <c r="H382" s="1" t="s">
        <v>28</v>
      </c>
      <c r="I382" s="1" t="s">
        <v>447</v>
      </c>
      <c r="J382" s="4">
        <v>4</v>
      </c>
      <c r="K382" s="4" t="s">
        <v>58</v>
      </c>
      <c r="L382" s="4"/>
      <c r="M382" s="4"/>
      <c r="N382" s="4"/>
      <c r="O382" s="4"/>
      <c r="P382" s="4" t="s">
        <v>291</v>
      </c>
      <c r="Q382" s="4" t="s">
        <v>290</v>
      </c>
      <c r="R382" s="19"/>
      <c r="S382" s="4"/>
      <c r="T382" s="5"/>
      <c r="U382" s="5"/>
      <c r="V382" s="14"/>
      <c r="W382" s="15"/>
      <c r="X382" s="688" t="s">
        <v>3135</v>
      </c>
      <c r="Y382" s="696" t="s">
        <v>3143</v>
      </c>
      <c r="Z382" s="688" t="s">
        <v>3130</v>
      </c>
    </row>
    <row r="383" spans="1:26" ht="15.6" hidden="1">
      <c r="A383" s="3"/>
      <c r="B383" s="13"/>
      <c r="C383" s="13" t="s">
        <v>1121</v>
      </c>
      <c r="D383" s="2"/>
      <c r="E383" s="4" t="s">
        <v>18</v>
      </c>
      <c r="F383" s="4" t="s">
        <v>15</v>
      </c>
      <c r="G383" s="1" t="s">
        <v>19</v>
      </c>
      <c r="H383" s="1" t="s">
        <v>28</v>
      </c>
      <c r="I383" s="1" t="s">
        <v>25</v>
      </c>
      <c r="J383" s="4">
        <v>4</v>
      </c>
      <c r="K383" s="4" t="s">
        <v>58</v>
      </c>
      <c r="L383" s="4"/>
      <c r="M383" s="4"/>
      <c r="N383" s="4"/>
      <c r="O383" s="4"/>
      <c r="P383" s="4" t="s">
        <v>291</v>
      </c>
      <c r="Q383" s="4" t="s">
        <v>290</v>
      </c>
      <c r="R383" s="19"/>
      <c r="S383" s="4"/>
      <c r="T383" s="5"/>
      <c r="U383" s="5"/>
      <c r="V383" s="14"/>
      <c r="W383" s="15"/>
      <c r="X383" s="688" t="s">
        <v>3135</v>
      </c>
      <c r="Y383" s="696" t="s">
        <v>3143</v>
      </c>
      <c r="Z383" s="688" t="s">
        <v>3130</v>
      </c>
    </row>
    <row r="384" spans="1:26" ht="15.6" hidden="1">
      <c r="A384" s="3"/>
      <c r="B384" s="13"/>
      <c r="C384" s="13" t="s">
        <v>997</v>
      </c>
      <c r="D384" s="2"/>
      <c r="E384" s="4" t="s">
        <v>18</v>
      </c>
      <c r="F384" s="4" t="s">
        <v>15</v>
      </c>
      <c r="G384" s="1" t="s">
        <v>19</v>
      </c>
      <c r="H384" s="1" t="s">
        <v>28</v>
      </c>
      <c r="I384" s="1" t="s">
        <v>445</v>
      </c>
      <c r="J384" s="4">
        <v>4</v>
      </c>
      <c r="K384" s="4" t="s">
        <v>58</v>
      </c>
      <c r="L384" s="4"/>
      <c r="M384" s="4"/>
      <c r="N384" s="4"/>
      <c r="O384" s="4"/>
      <c r="P384" s="4" t="s">
        <v>291</v>
      </c>
      <c r="Q384" s="4" t="s">
        <v>290</v>
      </c>
      <c r="R384" s="19"/>
      <c r="S384" s="4"/>
      <c r="T384" s="5"/>
      <c r="U384" s="5"/>
      <c r="V384" s="14"/>
      <c r="W384" s="15"/>
      <c r="X384" s="688" t="s">
        <v>3135</v>
      </c>
      <c r="Y384" s="696" t="s">
        <v>3143</v>
      </c>
      <c r="Z384" s="688" t="s">
        <v>3130</v>
      </c>
    </row>
    <row r="385" spans="1:26" ht="15.6" hidden="1">
      <c r="A385" s="3"/>
      <c r="B385" s="13"/>
      <c r="C385" s="13"/>
      <c r="D385" s="2"/>
      <c r="E385" s="4" t="s">
        <v>18</v>
      </c>
      <c r="F385" s="4" t="s">
        <v>14</v>
      </c>
      <c r="G385" s="1" t="s">
        <v>19</v>
      </c>
      <c r="H385" s="1" t="s">
        <v>28</v>
      </c>
      <c r="I385" s="1" t="s">
        <v>24</v>
      </c>
      <c r="J385" s="4">
        <v>4</v>
      </c>
      <c r="K385" s="4" t="s">
        <v>58</v>
      </c>
      <c r="L385" s="4"/>
      <c r="M385" s="4"/>
      <c r="N385" s="4"/>
      <c r="O385" s="4"/>
      <c r="P385" s="4" t="s">
        <v>291</v>
      </c>
      <c r="Q385" s="4" t="s">
        <v>290</v>
      </c>
      <c r="R385" s="19"/>
      <c r="S385" s="4"/>
      <c r="T385" s="5"/>
      <c r="U385" s="5"/>
      <c r="V385" s="14"/>
      <c r="W385" s="15"/>
      <c r="X385" s="688" t="s">
        <v>3135</v>
      </c>
      <c r="Y385" s="696" t="s">
        <v>3143</v>
      </c>
      <c r="Z385" s="688" t="s">
        <v>3130</v>
      </c>
    </row>
    <row r="386" spans="1:26" ht="15.6" hidden="1">
      <c r="A386" s="3"/>
      <c r="B386" s="13"/>
      <c r="C386" s="13" t="s">
        <v>997</v>
      </c>
      <c r="D386" s="2"/>
      <c r="E386" s="4" t="s">
        <v>18</v>
      </c>
      <c r="F386" s="4" t="s">
        <v>14</v>
      </c>
      <c r="G386" s="1" t="s">
        <v>19</v>
      </c>
      <c r="H386" s="1" t="s">
        <v>28</v>
      </c>
      <c r="I386" s="1" t="s">
        <v>24</v>
      </c>
      <c r="J386" s="4"/>
      <c r="K386" s="4"/>
      <c r="L386" s="4" t="s">
        <v>58</v>
      </c>
      <c r="M386" s="4"/>
      <c r="N386" s="4"/>
      <c r="O386" s="4" t="s">
        <v>28</v>
      </c>
      <c r="P386" s="4" t="s">
        <v>291</v>
      </c>
      <c r="Q386" s="4" t="s">
        <v>290</v>
      </c>
      <c r="R386" s="19"/>
      <c r="S386" s="4"/>
      <c r="T386" s="5"/>
      <c r="U386" s="5"/>
      <c r="V386" s="14"/>
      <c r="W386" s="15"/>
      <c r="X386" s="688" t="s">
        <v>3135</v>
      </c>
      <c r="Y386" s="696" t="s">
        <v>3143</v>
      </c>
      <c r="Z386" s="688" t="s">
        <v>3130</v>
      </c>
    </row>
    <row r="387" spans="1:26" ht="15.6" hidden="1">
      <c r="A387" s="3"/>
      <c r="B387" s="13"/>
      <c r="C387" s="13"/>
      <c r="D387" s="2"/>
      <c r="E387" s="4" t="s">
        <v>18</v>
      </c>
      <c r="F387" s="4" t="s">
        <v>15</v>
      </c>
      <c r="G387" s="1" t="s">
        <v>19</v>
      </c>
      <c r="H387" s="1" t="s">
        <v>28</v>
      </c>
      <c r="I387" s="1" t="s">
        <v>24</v>
      </c>
      <c r="J387" s="4">
        <v>2</v>
      </c>
      <c r="K387" s="4" t="s">
        <v>58</v>
      </c>
      <c r="L387" s="4"/>
      <c r="M387" s="4"/>
      <c r="N387" s="4"/>
      <c r="O387" s="4"/>
      <c r="P387" s="4" t="s">
        <v>291</v>
      </c>
      <c r="Q387" s="4" t="s">
        <v>290</v>
      </c>
      <c r="R387" s="19"/>
      <c r="S387" s="4"/>
      <c r="T387" s="5"/>
      <c r="U387" s="5"/>
      <c r="V387" s="14"/>
      <c r="W387" s="15"/>
      <c r="X387" s="688" t="s">
        <v>3135</v>
      </c>
      <c r="Y387" s="696" t="s">
        <v>3143</v>
      </c>
      <c r="Z387" s="688" t="s">
        <v>3130</v>
      </c>
    </row>
    <row r="388" spans="1:26" ht="15.6" hidden="1">
      <c r="A388" s="3"/>
      <c r="B388" s="13"/>
      <c r="C388" s="13" t="s">
        <v>996</v>
      </c>
      <c r="D388" s="2"/>
      <c r="E388" s="4" t="s">
        <v>17</v>
      </c>
      <c r="F388" s="4" t="s">
        <v>14</v>
      </c>
      <c r="G388" s="1" t="s">
        <v>19</v>
      </c>
      <c r="H388" s="1" t="s">
        <v>28</v>
      </c>
      <c r="I388" s="1" t="s">
        <v>24</v>
      </c>
      <c r="J388" s="4">
        <v>4</v>
      </c>
      <c r="K388" s="4" t="s">
        <v>58</v>
      </c>
      <c r="L388" s="4"/>
      <c r="M388" s="4"/>
      <c r="N388" s="4"/>
      <c r="O388" s="4"/>
      <c r="P388" s="4" t="s">
        <v>291</v>
      </c>
      <c r="Q388" s="4" t="s">
        <v>290</v>
      </c>
      <c r="R388" s="19"/>
      <c r="S388" s="4"/>
      <c r="T388" s="5"/>
      <c r="U388" s="5"/>
      <c r="V388" s="14"/>
      <c r="W388" s="15"/>
      <c r="X388" s="688" t="s">
        <v>3135</v>
      </c>
      <c r="Y388" s="696" t="s">
        <v>3143</v>
      </c>
      <c r="Z388" s="688" t="s">
        <v>3130</v>
      </c>
    </row>
    <row r="389" spans="1:26" ht="15.6" hidden="1">
      <c r="A389" s="3"/>
      <c r="B389" s="13"/>
      <c r="C389" s="13"/>
      <c r="D389" s="2"/>
      <c r="E389" s="4" t="s">
        <v>18</v>
      </c>
      <c r="F389" s="4" t="s">
        <v>15</v>
      </c>
      <c r="G389" s="1" t="s">
        <v>19</v>
      </c>
      <c r="H389" s="1" t="s">
        <v>28</v>
      </c>
      <c r="I389" s="1" t="s">
        <v>24</v>
      </c>
      <c r="J389" s="4">
        <v>4</v>
      </c>
      <c r="K389" s="4" t="s">
        <v>58</v>
      </c>
      <c r="L389" s="4"/>
      <c r="M389" s="4"/>
      <c r="N389" s="4"/>
      <c r="O389" s="4"/>
      <c r="P389" s="4" t="s">
        <v>291</v>
      </c>
      <c r="Q389" s="4" t="s">
        <v>290</v>
      </c>
      <c r="R389" s="19"/>
      <c r="S389" s="4"/>
      <c r="T389" s="5"/>
      <c r="U389" s="5"/>
      <c r="V389" s="14"/>
      <c r="W389" s="15"/>
      <c r="X389" s="688" t="s">
        <v>3135</v>
      </c>
      <c r="Y389" s="696" t="s">
        <v>3143</v>
      </c>
      <c r="Z389" s="688" t="s">
        <v>3130</v>
      </c>
    </row>
    <row r="390" spans="1:26" ht="15.6" hidden="1">
      <c r="A390" s="3"/>
      <c r="B390" s="13"/>
      <c r="C390" s="13" t="s">
        <v>995</v>
      </c>
      <c r="D390" s="2"/>
      <c r="E390" s="4" t="s">
        <v>17</v>
      </c>
      <c r="F390" s="4" t="s">
        <v>14</v>
      </c>
      <c r="G390" s="1" t="s">
        <v>19</v>
      </c>
      <c r="H390" s="1" t="s">
        <v>28</v>
      </c>
      <c r="I390" s="1" t="s">
        <v>445</v>
      </c>
      <c r="J390" s="4">
        <v>4</v>
      </c>
      <c r="K390" s="4" t="s">
        <v>58</v>
      </c>
      <c r="L390" s="4"/>
      <c r="M390" s="4"/>
      <c r="N390" s="4"/>
      <c r="O390" s="4"/>
      <c r="P390" s="4" t="s">
        <v>291</v>
      </c>
      <c r="Q390" s="4" t="s">
        <v>290</v>
      </c>
      <c r="R390" s="19"/>
      <c r="S390" s="4"/>
      <c r="T390" s="5"/>
      <c r="U390" s="5"/>
      <c r="V390" s="14"/>
      <c r="W390" s="15"/>
      <c r="X390" s="688" t="s">
        <v>3135</v>
      </c>
      <c r="Y390" s="696" t="s">
        <v>3143</v>
      </c>
      <c r="Z390" s="688" t="s">
        <v>3130</v>
      </c>
    </row>
    <row r="391" spans="1:26" ht="15.6" hidden="1">
      <c r="A391" s="3"/>
      <c r="B391" s="13"/>
      <c r="C391" s="13"/>
      <c r="D391" s="2"/>
      <c r="E391" s="4" t="s">
        <v>17</v>
      </c>
      <c r="F391" s="4" t="s">
        <v>15</v>
      </c>
      <c r="G391" s="1" t="s">
        <v>19</v>
      </c>
      <c r="H391" s="1" t="s">
        <v>28</v>
      </c>
      <c r="I391" s="1" t="s">
        <v>24</v>
      </c>
      <c r="J391" s="4">
        <v>4</v>
      </c>
      <c r="K391" s="4" t="s">
        <v>58</v>
      </c>
      <c r="L391" s="4"/>
      <c r="M391" s="4"/>
      <c r="N391" s="4"/>
      <c r="O391" s="4"/>
      <c r="P391" s="4" t="s">
        <v>291</v>
      </c>
      <c r="Q391" s="4" t="s">
        <v>290</v>
      </c>
      <c r="R391" s="19"/>
      <c r="S391" s="4"/>
      <c r="T391" s="5"/>
      <c r="U391" s="5"/>
      <c r="V391" s="14"/>
      <c r="W391" s="15"/>
      <c r="X391" s="688" t="s">
        <v>3135</v>
      </c>
      <c r="Y391" s="696" t="s">
        <v>3143</v>
      </c>
      <c r="Z391" s="688" t="s">
        <v>3130</v>
      </c>
    </row>
    <row r="392" spans="1:26" ht="15.6" hidden="1">
      <c r="A392" s="3"/>
      <c r="B392" s="13"/>
      <c r="C392" s="13" t="s">
        <v>994</v>
      </c>
      <c r="D392" s="2"/>
      <c r="E392" s="4" t="s">
        <v>17</v>
      </c>
      <c r="F392" s="4" t="s">
        <v>14</v>
      </c>
      <c r="G392" s="1" t="s">
        <v>19</v>
      </c>
      <c r="H392" s="1" t="s">
        <v>28</v>
      </c>
      <c r="I392" s="1" t="s">
        <v>24</v>
      </c>
      <c r="J392" s="4">
        <v>4</v>
      </c>
      <c r="K392" s="4" t="s">
        <v>58</v>
      </c>
      <c r="L392" s="4"/>
      <c r="M392" s="4"/>
      <c r="N392" s="4"/>
      <c r="O392" s="4"/>
      <c r="P392" s="4" t="s">
        <v>291</v>
      </c>
      <c r="Q392" s="4" t="s">
        <v>290</v>
      </c>
      <c r="R392" s="19"/>
      <c r="S392" s="4"/>
      <c r="T392" s="5"/>
      <c r="U392" s="5"/>
      <c r="V392" s="14"/>
      <c r="W392" s="15"/>
      <c r="X392" s="688" t="s">
        <v>3135</v>
      </c>
      <c r="Y392" s="696" t="s">
        <v>3143</v>
      </c>
      <c r="Z392" s="688" t="s">
        <v>3130</v>
      </c>
    </row>
    <row r="393" spans="1:26" ht="15.6" hidden="1">
      <c r="A393" s="3"/>
      <c r="B393" s="13"/>
      <c r="C393" s="13"/>
      <c r="D393" s="2"/>
      <c r="E393" s="4" t="s">
        <v>17</v>
      </c>
      <c r="F393" s="4" t="s">
        <v>15</v>
      </c>
      <c r="G393" s="1" t="s">
        <v>19</v>
      </c>
      <c r="H393" s="1" t="s">
        <v>28</v>
      </c>
      <c r="I393" s="1" t="s">
        <v>447</v>
      </c>
      <c r="J393" s="4">
        <v>4</v>
      </c>
      <c r="K393" s="4" t="s">
        <v>58</v>
      </c>
      <c r="L393" s="4"/>
      <c r="M393" s="4"/>
      <c r="N393" s="4"/>
      <c r="O393" s="4"/>
      <c r="P393" s="4" t="s">
        <v>291</v>
      </c>
      <c r="Q393" s="4" t="s">
        <v>290</v>
      </c>
      <c r="R393" s="19"/>
      <c r="S393" s="4"/>
      <c r="T393" s="5"/>
      <c r="U393" s="5"/>
      <c r="V393" s="14"/>
      <c r="W393" s="15"/>
      <c r="X393" s="688" t="s">
        <v>3135</v>
      </c>
      <c r="Y393" s="696" t="s">
        <v>3143</v>
      </c>
      <c r="Z393" s="688" t="s">
        <v>3130</v>
      </c>
    </row>
    <row r="394" spans="1:26" ht="15.6" hidden="1">
      <c r="A394" s="3"/>
      <c r="B394" s="13"/>
      <c r="C394" s="13"/>
      <c r="D394" s="2"/>
      <c r="E394" s="4" t="s">
        <v>17</v>
      </c>
      <c r="F394" s="4" t="s">
        <v>16</v>
      </c>
      <c r="G394" s="1" t="s">
        <v>57</v>
      </c>
      <c r="H394" s="1" t="s">
        <v>61</v>
      </c>
      <c r="I394" s="1" t="s">
        <v>783</v>
      </c>
      <c r="J394" s="4">
        <v>4</v>
      </c>
      <c r="K394" s="4" t="s">
        <v>58</v>
      </c>
      <c r="L394" s="4"/>
      <c r="M394" s="4"/>
      <c r="N394" s="4"/>
      <c r="O394" s="4"/>
      <c r="P394" s="4" t="s">
        <v>286</v>
      </c>
      <c r="Q394" s="4" t="s">
        <v>290</v>
      </c>
      <c r="R394" s="19" t="s">
        <v>1222</v>
      </c>
      <c r="S394" s="4"/>
      <c r="T394" s="5"/>
      <c r="U394" s="5"/>
      <c r="V394" s="14"/>
      <c r="W394" s="15"/>
      <c r="X394" s="688" t="s">
        <v>3135</v>
      </c>
      <c r="Y394" s="696" t="s">
        <v>3143</v>
      </c>
      <c r="Z394" s="688" t="s">
        <v>3130</v>
      </c>
    </row>
    <row r="395" spans="1:26" ht="15.6" hidden="1">
      <c r="A395" s="3"/>
      <c r="B395" s="13"/>
      <c r="C395" s="13" t="s">
        <v>993</v>
      </c>
      <c r="D395" s="2"/>
      <c r="E395" s="4" t="s">
        <v>18</v>
      </c>
      <c r="F395" s="4" t="s">
        <v>15</v>
      </c>
      <c r="G395" s="1" t="s">
        <v>19</v>
      </c>
      <c r="H395" s="1" t="s">
        <v>28</v>
      </c>
      <c r="I395" s="1" t="s">
        <v>24</v>
      </c>
      <c r="J395" s="4">
        <v>4</v>
      </c>
      <c r="K395" s="4" t="s">
        <v>58</v>
      </c>
      <c r="L395" s="4"/>
      <c r="M395" s="4"/>
      <c r="N395" s="4"/>
      <c r="O395" s="4"/>
      <c r="P395" s="4" t="s">
        <v>286</v>
      </c>
      <c r="Q395" s="4" t="s">
        <v>290</v>
      </c>
      <c r="R395" s="19"/>
      <c r="S395" s="4"/>
      <c r="T395" s="5"/>
      <c r="U395" s="5"/>
      <c r="V395" s="14"/>
      <c r="W395" s="15"/>
      <c r="X395" s="688" t="s">
        <v>3135</v>
      </c>
      <c r="Y395" s="696" t="s">
        <v>3143</v>
      </c>
      <c r="Z395" s="688" t="s">
        <v>3130</v>
      </c>
    </row>
    <row r="396" spans="1:26" ht="15.6" hidden="1">
      <c r="A396" s="3"/>
      <c r="B396" s="13"/>
      <c r="C396" s="13"/>
      <c r="D396" s="2"/>
      <c r="E396" s="4" t="s">
        <v>18</v>
      </c>
      <c r="F396" s="4" t="s">
        <v>14</v>
      </c>
      <c r="G396" s="1" t="s">
        <v>19</v>
      </c>
      <c r="H396" s="1" t="s">
        <v>28</v>
      </c>
      <c r="I396" s="1" t="s">
        <v>24</v>
      </c>
      <c r="J396" s="4">
        <v>4</v>
      </c>
      <c r="K396" s="4" t="s">
        <v>58</v>
      </c>
      <c r="L396" s="4"/>
      <c r="M396" s="4"/>
      <c r="N396" s="4"/>
      <c r="O396" s="4"/>
      <c r="P396" s="4" t="s">
        <v>286</v>
      </c>
      <c r="Q396" s="4" t="s">
        <v>290</v>
      </c>
      <c r="R396" s="19"/>
      <c r="S396" s="4"/>
      <c r="T396" s="5"/>
      <c r="U396" s="5"/>
      <c r="V396" s="14"/>
      <c r="W396" s="15"/>
      <c r="X396" s="688" t="s">
        <v>3135</v>
      </c>
      <c r="Y396" s="696" t="s">
        <v>3143</v>
      </c>
      <c r="Z396" s="688" t="s">
        <v>3130</v>
      </c>
    </row>
    <row r="397" spans="1:26" ht="15.6" hidden="1">
      <c r="A397" s="3"/>
      <c r="B397" s="13"/>
      <c r="C397" s="13" t="s">
        <v>992</v>
      </c>
      <c r="D397" s="2"/>
      <c r="E397" s="4" t="s">
        <v>18</v>
      </c>
      <c r="F397" s="4" t="s">
        <v>15</v>
      </c>
      <c r="G397" s="1" t="s">
        <v>19</v>
      </c>
      <c r="H397" s="1" t="s">
        <v>28</v>
      </c>
      <c r="I397" s="1" t="s">
        <v>24</v>
      </c>
      <c r="J397" s="4">
        <v>4</v>
      </c>
      <c r="K397" s="4" t="s">
        <v>58</v>
      </c>
      <c r="L397" s="4"/>
      <c r="M397" s="4"/>
      <c r="N397" s="4"/>
      <c r="O397" s="4"/>
      <c r="P397" s="4" t="s">
        <v>286</v>
      </c>
      <c r="Q397" s="4" t="s">
        <v>290</v>
      </c>
      <c r="R397" s="19"/>
      <c r="S397" s="4"/>
      <c r="T397" s="5"/>
      <c r="U397" s="5"/>
      <c r="V397" s="14"/>
      <c r="W397" s="15"/>
      <c r="X397" s="688" t="s">
        <v>3135</v>
      </c>
      <c r="Y397" s="696" t="s">
        <v>3143</v>
      </c>
      <c r="Z397" s="688" t="s">
        <v>3130</v>
      </c>
    </row>
    <row r="398" spans="1:26" ht="15.6" hidden="1">
      <c r="A398" s="3"/>
      <c r="B398" s="13"/>
      <c r="C398" s="13"/>
      <c r="D398" s="2"/>
      <c r="E398" s="4" t="s">
        <v>18</v>
      </c>
      <c r="F398" s="4" t="s">
        <v>14</v>
      </c>
      <c r="G398" s="1" t="s">
        <v>19</v>
      </c>
      <c r="H398" s="1" t="s">
        <v>28</v>
      </c>
      <c r="I398" s="1" t="s">
        <v>24</v>
      </c>
      <c r="J398" s="4">
        <v>4</v>
      </c>
      <c r="K398" s="4" t="s">
        <v>58</v>
      </c>
      <c r="L398" s="4"/>
      <c r="M398" s="4"/>
      <c r="N398" s="4"/>
      <c r="O398" s="4"/>
      <c r="P398" s="4" t="s">
        <v>286</v>
      </c>
      <c r="Q398" s="4" t="s">
        <v>290</v>
      </c>
      <c r="R398" s="19"/>
      <c r="S398" s="4"/>
      <c r="T398" s="5"/>
      <c r="U398" s="5"/>
      <c r="V398" s="14"/>
      <c r="W398" s="15"/>
      <c r="X398" s="688" t="s">
        <v>3135</v>
      </c>
      <c r="Y398" s="696" t="s">
        <v>3143</v>
      </c>
      <c r="Z398" s="688" t="s">
        <v>3130</v>
      </c>
    </row>
    <row r="399" spans="1:26" ht="15.6" hidden="1">
      <c r="A399" s="3"/>
      <c r="B399" s="13"/>
      <c r="C399" s="13" t="s">
        <v>991</v>
      </c>
      <c r="D399" s="2"/>
      <c r="E399" s="4" t="s">
        <v>18</v>
      </c>
      <c r="F399" s="4" t="s">
        <v>15</v>
      </c>
      <c r="G399" s="1" t="s">
        <v>19</v>
      </c>
      <c r="H399" s="1" t="s">
        <v>28</v>
      </c>
      <c r="I399" s="1" t="s">
        <v>24</v>
      </c>
      <c r="J399" s="4">
        <v>4</v>
      </c>
      <c r="K399" s="4" t="s">
        <v>58</v>
      </c>
      <c r="L399" s="4"/>
      <c r="M399" s="4"/>
      <c r="N399" s="4"/>
      <c r="O399" s="4"/>
      <c r="P399" s="4" t="s">
        <v>286</v>
      </c>
      <c r="Q399" s="4" t="s">
        <v>290</v>
      </c>
      <c r="R399" s="19"/>
      <c r="S399" s="4"/>
      <c r="T399" s="5"/>
      <c r="U399" s="5"/>
      <c r="V399" s="14"/>
      <c r="W399" s="15"/>
      <c r="X399" s="688" t="s">
        <v>3135</v>
      </c>
      <c r="Y399" s="696" t="s">
        <v>3143</v>
      </c>
      <c r="Z399" s="688" t="s">
        <v>3130</v>
      </c>
    </row>
    <row r="400" spans="1:26" ht="15.6" hidden="1">
      <c r="A400" s="3"/>
      <c r="B400" s="13"/>
      <c r="C400" s="13"/>
      <c r="D400" s="2"/>
      <c r="E400" s="4" t="s">
        <v>18</v>
      </c>
      <c r="F400" s="4" t="s">
        <v>14</v>
      </c>
      <c r="G400" s="1" t="s">
        <v>19</v>
      </c>
      <c r="H400" s="1" t="s">
        <v>28</v>
      </c>
      <c r="I400" s="1" t="s">
        <v>24</v>
      </c>
      <c r="J400" s="4">
        <v>4</v>
      </c>
      <c r="K400" s="4" t="s">
        <v>58</v>
      </c>
      <c r="L400" s="4"/>
      <c r="M400" s="4"/>
      <c r="N400" s="4"/>
      <c r="O400" s="4"/>
      <c r="P400" s="4" t="s">
        <v>286</v>
      </c>
      <c r="Q400" s="4" t="s">
        <v>290</v>
      </c>
      <c r="R400" s="19"/>
      <c r="S400" s="4"/>
      <c r="T400" s="5"/>
      <c r="U400" s="5"/>
      <c r="V400" s="14"/>
      <c r="W400" s="15"/>
      <c r="X400" s="688" t="s">
        <v>3135</v>
      </c>
      <c r="Y400" s="696" t="s">
        <v>3143</v>
      </c>
      <c r="Z400" s="688" t="s">
        <v>3130</v>
      </c>
    </row>
    <row r="401" spans="1:26" ht="15.6" hidden="1">
      <c r="A401" s="3"/>
      <c r="B401" s="13"/>
      <c r="C401" s="13" t="s">
        <v>990</v>
      </c>
      <c r="D401" s="2"/>
      <c r="E401" s="4" t="s">
        <v>18</v>
      </c>
      <c r="F401" s="4" t="s">
        <v>15</v>
      </c>
      <c r="G401" s="1" t="s">
        <v>19</v>
      </c>
      <c r="H401" s="1" t="s">
        <v>28</v>
      </c>
      <c r="I401" s="1" t="s">
        <v>24</v>
      </c>
      <c r="J401" s="4">
        <v>4</v>
      </c>
      <c r="K401" s="4" t="s">
        <v>58</v>
      </c>
      <c r="L401" s="4"/>
      <c r="M401" s="4"/>
      <c r="N401" s="4"/>
      <c r="O401" s="4"/>
      <c r="P401" s="4" t="s">
        <v>286</v>
      </c>
      <c r="Q401" s="4" t="s">
        <v>290</v>
      </c>
      <c r="R401" s="19"/>
      <c r="S401" s="4"/>
      <c r="T401" s="5"/>
      <c r="U401" s="5"/>
      <c r="V401" s="14"/>
      <c r="W401" s="15"/>
      <c r="X401" s="688" t="s">
        <v>3135</v>
      </c>
      <c r="Y401" s="696" t="s">
        <v>3143</v>
      </c>
      <c r="Z401" s="688" t="s">
        <v>3130</v>
      </c>
    </row>
    <row r="402" spans="1:26" ht="15.6" hidden="1">
      <c r="A402" s="3"/>
      <c r="B402" s="13"/>
      <c r="C402" s="13"/>
      <c r="D402" s="2"/>
      <c r="E402" s="4" t="s">
        <v>18</v>
      </c>
      <c r="F402" s="4" t="s">
        <v>14</v>
      </c>
      <c r="G402" s="1" t="s">
        <v>19</v>
      </c>
      <c r="H402" s="1" t="s">
        <v>28</v>
      </c>
      <c r="I402" s="1" t="s">
        <v>24</v>
      </c>
      <c r="J402" s="4">
        <v>4</v>
      </c>
      <c r="K402" s="4" t="s">
        <v>58</v>
      </c>
      <c r="L402" s="4"/>
      <c r="M402" s="4"/>
      <c r="N402" s="4"/>
      <c r="O402" s="4"/>
      <c r="P402" s="4" t="s">
        <v>286</v>
      </c>
      <c r="Q402" s="4" t="s">
        <v>290</v>
      </c>
      <c r="R402" s="19"/>
      <c r="S402" s="4"/>
      <c r="T402" s="5"/>
      <c r="U402" s="5"/>
      <c r="V402" s="14"/>
      <c r="W402" s="15"/>
      <c r="X402" s="688" t="s">
        <v>3135</v>
      </c>
      <c r="Y402" s="696" t="s">
        <v>3143</v>
      </c>
      <c r="Z402" s="688" t="s">
        <v>3130</v>
      </c>
    </row>
    <row r="403" spans="1:26" ht="15.6" hidden="1">
      <c r="A403" s="3"/>
      <c r="B403" s="13"/>
      <c r="C403" s="13" t="s">
        <v>989</v>
      </c>
      <c r="D403" s="2"/>
      <c r="E403" s="4" t="s">
        <v>17</v>
      </c>
      <c r="F403" s="4" t="s">
        <v>14</v>
      </c>
      <c r="G403" s="1" t="s">
        <v>19</v>
      </c>
      <c r="H403" s="1" t="s">
        <v>28</v>
      </c>
      <c r="I403" s="1" t="s">
        <v>24</v>
      </c>
      <c r="J403" s="4">
        <v>4</v>
      </c>
      <c r="K403" s="4"/>
      <c r="L403" s="4"/>
      <c r="M403" s="4"/>
      <c r="N403" s="4"/>
      <c r="O403" s="4"/>
      <c r="P403" s="4" t="s">
        <v>286</v>
      </c>
      <c r="Q403" s="4" t="s">
        <v>290</v>
      </c>
      <c r="R403" s="19"/>
      <c r="S403" s="4"/>
      <c r="T403" s="5"/>
      <c r="U403" s="5"/>
      <c r="V403" s="14"/>
      <c r="W403" s="15"/>
      <c r="X403" s="688" t="s">
        <v>3135</v>
      </c>
      <c r="Y403" s="696" t="s">
        <v>3143</v>
      </c>
      <c r="Z403" s="688" t="s">
        <v>3130</v>
      </c>
    </row>
    <row r="404" spans="1:26" ht="15.6" hidden="1">
      <c r="A404" s="3"/>
      <c r="B404" s="13"/>
      <c r="C404" s="13"/>
      <c r="D404" s="2"/>
      <c r="E404" s="4" t="s">
        <v>18</v>
      </c>
      <c r="F404" s="4" t="s">
        <v>14</v>
      </c>
      <c r="G404" s="1" t="s">
        <v>19</v>
      </c>
      <c r="H404" s="1" t="s">
        <v>28</v>
      </c>
      <c r="I404" s="1" t="s">
        <v>24</v>
      </c>
      <c r="J404" s="4">
        <v>4</v>
      </c>
      <c r="K404" s="4" t="s">
        <v>58</v>
      </c>
      <c r="L404" s="4"/>
      <c r="M404" s="4"/>
      <c r="N404" s="4"/>
      <c r="O404" s="4"/>
      <c r="P404" s="4" t="s">
        <v>286</v>
      </c>
      <c r="Q404" s="4" t="s">
        <v>290</v>
      </c>
      <c r="R404" s="19"/>
      <c r="S404" s="4"/>
      <c r="T404" s="5"/>
      <c r="U404" s="5"/>
      <c r="V404" s="14"/>
      <c r="W404" s="15"/>
      <c r="X404" s="688" t="s">
        <v>3135</v>
      </c>
      <c r="Y404" s="696" t="s">
        <v>3143</v>
      </c>
      <c r="Z404" s="688" t="s">
        <v>3130</v>
      </c>
    </row>
    <row r="405" spans="1:26" ht="15.6" hidden="1">
      <c r="A405" s="3"/>
      <c r="B405" s="13"/>
      <c r="C405" s="13" t="s">
        <v>988</v>
      </c>
      <c r="D405" s="2"/>
      <c r="E405" s="4" t="s">
        <v>17</v>
      </c>
      <c r="F405" s="4" t="s">
        <v>15</v>
      </c>
      <c r="G405" s="1" t="s">
        <v>19</v>
      </c>
      <c r="H405" s="1" t="s">
        <v>28</v>
      </c>
      <c r="I405" s="1" t="s">
        <v>24</v>
      </c>
      <c r="J405" s="4">
        <v>4</v>
      </c>
      <c r="K405" s="4" t="s">
        <v>58</v>
      </c>
      <c r="L405" s="4"/>
      <c r="M405" s="4"/>
      <c r="N405" s="4"/>
      <c r="O405" s="4"/>
      <c r="P405" s="4" t="s">
        <v>286</v>
      </c>
      <c r="Q405" s="4" t="s">
        <v>290</v>
      </c>
      <c r="R405" s="19"/>
      <c r="S405" s="4"/>
      <c r="T405" s="5"/>
      <c r="U405" s="5"/>
      <c r="V405" s="14"/>
      <c r="W405" s="15"/>
      <c r="X405" s="688" t="s">
        <v>3135</v>
      </c>
      <c r="Y405" s="696" t="s">
        <v>3143</v>
      </c>
      <c r="Z405" s="688" t="s">
        <v>3130</v>
      </c>
    </row>
    <row r="406" spans="1:26" ht="15.6" hidden="1">
      <c r="A406" s="3"/>
      <c r="B406" s="13"/>
      <c r="C406" s="13"/>
      <c r="D406" s="2"/>
      <c r="E406" s="4" t="s">
        <v>17</v>
      </c>
      <c r="F406" s="4" t="s">
        <v>14</v>
      </c>
      <c r="G406" s="1" t="s">
        <v>19</v>
      </c>
      <c r="H406" s="1" t="s">
        <v>28</v>
      </c>
      <c r="I406" s="1" t="s">
        <v>24</v>
      </c>
      <c r="J406" s="4">
        <v>4</v>
      </c>
      <c r="K406" s="4" t="s">
        <v>58</v>
      </c>
      <c r="L406" s="4"/>
      <c r="M406" s="4"/>
      <c r="N406" s="4"/>
      <c r="O406" s="4"/>
      <c r="P406" s="4" t="s">
        <v>286</v>
      </c>
      <c r="Q406" s="4" t="s">
        <v>290</v>
      </c>
      <c r="R406" s="19"/>
      <c r="S406" s="4"/>
      <c r="T406" s="5"/>
      <c r="U406" s="5"/>
      <c r="V406" s="14"/>
      <c r="W406" s="15"/>
      <c r="X406" s="688" t="s">
        <v>3135</v>
      </c>
      <c r="Y406" s="696" t="s">
        <v>3143</v>
      </c>
      <c r="Z406" s="688" t="s">
        <v>3130</v>
      </c>
    </row>
    <row r="407" spans="1:26" ht="15.6" hidden="1">
      <c r="A407" s="3"/>
      <c r="B407" s="13"/>
      <c r="C407" s="13"/>
      <c r="D407" s="2"/>
      <c r="E407" s="4" t="s">
        <v>17</v>
      </c>
      <c r="F407" s="4" t="s">
        <v>14</v>
      </c>
      <c r="G407" s="1" t="s">
        <v>19</v>
      </c>
      <c r="H407" s="1" t="s">
        <v>28</v>
      </c>
      <c r="I407" s="1" t="s">
        <v>24</v>
      </c>
      <c r="J407" s="4">
        <v>4</v>
      </c>
      <c r="K407" s="4" t="s">
        <v>58</v>
      </c>
      <c r="L407" s="4"/>
      <c r="M407" s="4"/>
      <c r="N407" s="4"/>
      <c r="O407" s="4"/>
      <c r="P407" s="4" t="s">
        <v>286</v>
      </c>
      <c r="Q407" s="4" t="s">
        <v>290</v>
      </c>
      <c r="R407" s="19"/>
      <c r="S407" s="4"/>
      <c r="T407" s="5"/>
      <c r="U407" s="5"/>
      <c r="V407" s="14"/>
      <c r="W407" s="15"/>
      <c r="X407" s="688" t="s">
        <v>3135</v>
      </c>
      <c r="Y407" s="696" t="s">
        <v>3143</v>
      </c>
      <c r="Z407" s="688" t="s">
        <v>3130</v>
      </c>
    </row>
    <row r="408" spans="1:26" ht="15.6" hidden="1">
      <c r="A408" s="3"/>
      <c r="B408" s="13"/>
      <c r="C408" s="13" t="s">
        <v>987</v>
      </c>
      <c r="D408" s="2"/>
      <c r="E408" s="4" t="s">
        <v>17</v>
      </c>
      <c r="F408" s="4" t="s">
        <v>14</v>
      </c>
      <c r="G408" s="1" t="s">
        <v>19</v>
      </c>
      <c r="H408" s="1" t="s">
        <v>28</v>
      </c>
      <c r="I408" s="1" t="s">
        <v>25</v>
      </c>
      <c r="J408" s="4">
        <v>4</v>
      </c>
      <c r="K408" s="4" t="s">
        <v>58</v>
      </c>
      <c r="L408" s="4"/>
      <c r="M408" s="4"/>
      <c r="N408" s="4"/>
      <c r="O408" s="4"/>
      <c r="P408" s="4" t="s">
        <v>286</v>
      </c>
      <c r="Q408" s="4" t="s">
        <v>290</v>
      </c>
      <c r="R408" s="19"/>
      <c r="S408" s="4"/>
      <c r="T408" s="5"/>
      <c r="U408" s="5"/>
      <c r="V408" s="14"/>
      <c r="W408" s="15"/>
      <c r="X408" s="688" t="s">
        <v>3135</v>
      </c>
      <c r="Y408" s="696" t="s">
        <v>3143</v>
      </c>
      <c r="Z408" s="688" t="s">
        <v>3130</v>
      </c>
    </row>
    <row r="409" spans="1:26" ht="15.6" hidden="1">
      <c r="A409" s="3"/>
      <c r="B409" s="13"/>
      <c r="C409" s="13"/>
      <c r="D409" s="2"/>
      <c r="E409" s="4" t="s">
        <v>17</v>
      </c>
      <c r="F409" s="4" t="s">
        <v>15</v>
      </c>
      <c r="G409" s="1" t="s">
        <v>19</v>
      </c>
      <c r="H409" s="1" t="s">
        <v>28</v>
      </c>
      <c r="I409" s="1" t="s">
        <v>26</v>
      </c>
      <c r="J409" s="4">
        <v>4</v>
      </c>
      <c r="K409" s="4"/>
      <c r="L409" s="4"/>
      <c r="M409" s="4"/>
      <c r="N409" s="4"/>
      <c r="O409" s="4"/>
      <c r="P409" s="4" t="s">
        <v>286</v>
      </c>
      <c r="Q409" s="4" t="s">
        <v>290</v>
      </c>
      <c r="R409" s="19"/>
      <c r="S409" s="4"/>
      <c r="T409" s="5"/>
      <c r="U409" s="5"/>
      <c r="V409" s="14"/>
      <c r="W409" s="15"/>
      <c r="X409" s="688" t="s">
        <v>3135</v>
      </c>
      <c r="Y409" s="696" t="s">
        <v>3143</v>
      </c>
      <c r="Z409" s="688" t="s">
        <v>3130</v>
      </c>
    </row>
    <row r="410" spans="1:26" ht="15.6" hidden="1">
      <c r="A410" s="3"/>
      <c r="B410" s="13"/>
      <c r="C410" s="13"/>
      <c r="D410" s="2"/>
      <c r="E410" s="4" t="s">
        <v>17</v>
      </c>
      <c r="F410" s="4" t="s">
        <v>15</v>
      </c>
      <c r="G410" s="1" t="s">
        <v>19</v>
      </c>
      <c r="H410" s="1" t="s">
        <v>28</v>
      </c>
      <c r="I410" s="1" t="s">
        <v>24</v>
      </c>
      <c r="J410" s="4">
        <v>1</v>
      </c>
      <c r="K410" s="4"/>
      <c r="L410" s="4"/>
      <c r="M410" s="4"/>
      <c r="N410" s="4" t="s">
        <v>39</v>
      </c>
      <c r="O410" s="4"/>
      <c r="P410" s="4" t="s">
        <v>286</v>
      </c>
      <c r="Q410" s="4" t="s">
        <v>290</v>
      </c>
      <c r="R410" s="19"/>
      <c r="S410" s="4"/>
      <c r="T410" s="5"/>
      <c r="U410" s="5"/>
      <c r="V410" s="14"/>
      <c r="W410" s="15"/>
      <c r="X410" s="688" t="s">
        <v>3135</v>
      </c>
      <c r="Y410" s="696" t="s">
        <v>3143</v>
      </c>
      <c r="Z410" s="688" t="s">
        <v>3130</v>
      </c>
    </row>
    <row r="411" spans="1:26" ht="15.6" hidden="1">
      <c r="A411" s="3"/>
      <c r="B411" s="13"/>
      <c r="C411" s="13" t="s">
        <v>986</v>
      </c>
      <c r="D411" s="2" t="s">
        <v>1221</v>
      </c>
      <c r="E411" s="4" t="s">
        <v>17</v>
      </c>
      <c r="F411" s="4" t="s">
        <v>14</v>
      </c>
      <c r="G411" s="1" t="s">
        <v>19</v>
      </c>
      <c r="H411" s="1" t="s">
        <v>28</v>
      </c>
      <c r="I411" s="1" t="s">
        <v>24</v>
      </c>
      <c r="J411" s="4">
        <v>2</v>
      </c>
      <c r="K411" s="4"/>
      <c r="L411" s="4"/>
      <c r="M411" s="4"/>
      <c r="N411" s="4" t="s">
        <v>39</v>
      </c>
      <c r="O411" s="4"/>
      <c r="P411" s="4" t="s">
        <v>286</v>
      </c>
      <c r="Q411" s="4" t="s">
        <v>290</v>
      </c>
      <c r="R411" s="19"/>
      <c r="S411" s="4"/>
      <c r="T411" s="5"/>
      <c r="U411" s="5"/>
      <c r="V411" s="14"/>
      <c r="W411" s="15"/>
      <c r="X411" s="688" t="s">
        <v>3135</v>
      </c>
      <c r="Y411" s="696" t="s">
        <v>3143</v>
      </c>
      <c r="Z411" s="688" t="s">
        <v>3130</v>
      </c>
    </row>
    <row r="412" spans="1:26" ht="15.6" hidden="1">
      <c r="A412" s="3"/>
      <c r="B412" s="13"/>
      <c r="C412" s="13"/>
      <c r="D412" s="2"/>
      <c r="E412" s="4" t="s">
        <v>18</v>
      </c>
      <c r="F412" s="4" t="s">
        <v>14</v>
      </c>
      <c r="G412" s="1" t="s">
        <v>19</v>
      </c>
      <c r="H412" s="1" t="s">
        <v>28</v>
      </c>
      <c r="I412" s="1" t="s">
        <v>24</v>
      </c>
      <c r="J412" s="4">
        <v>4</v>
      </c>
      <c r="K412" s="4"/>
      <c r="L412" s="4"/>
      <c r="M412" s="4"/>
      <c r="N412" s="4"/>
      <c r="O412" s="4"/>
      <c r="P412" s="4" t="s">
        <v>286</v>
      </c>
      <c r="Q412" s="4" t="s">
        <v>290</v>
      </c>
      <c r="R412" s="19"/>
      <c r="S412" s="4"/>
      <c r="T412" s="5"/>
      <c r="U412" s="5"/>
      <c r="V412" s="14"/>
      <c r="W412" s="15"/>
      <c r="X412" s="688" t="s">
        <v>3135</v>
      </c>
      <c r="Y412" s="696" t="s">
        <v>3143</v>
      </c>
      <c r="Z412" s="688" t="s">
        <v>3130</v>
      </c>
    </row>
    <row r="413" spans="1:26" ht="15.6" hidden="1">
      <c r="A413" s="3"/>
      <c r="B413" s="13"/>
      <c r="C413" s="13"/>
      <c r="D413" s="2"/>
      <c r="E413" s="4" t="s">
        <v>18</v>
      </c>
      <c r="F413" s="4" t="s">
        <v>14</v>
      </c>
      <c r="G413" s="1" t="s">
        <v>19</v>
      </c>
      <c r="H413" s="1" t="s">
        <v>28</v>
      </c>
      <c r="I413" s="1" t="s">
        <v>26</v>
      </c>
      <c r="J413" s="4">
        <v>4</v>
      </c>
      <c r="K413" s="4"/>
      <c r="L413" s="4"/>
      <c r="M413" s="4"/>
      <c r="N413" s="4"/>
      <c r="O413" s="4"/>
      <c r="P413" s="4" t="s">
        <v>286</v>
      </c>
      <c r="Q413" s="4" t="s">
        <v>290</v>
      </c>
      <c r="R413" s="19"/>
      <c r="S413" s="4"/>
      <c r="T413" s="5"/>
      <c r="U413" s="5"/>
      <c r="V413" s="14"/>
      <c r="W413" s="15"/>
      <c r="X413" s="688" t="s">
        <v>3135</v>
      </c>
      <c r="Y413" s="696" t="s">
        <v>3143</v>
      </c>
      <c r="Z413" s="688" t="s">
        <v>3130</v>
      </c>
    </row>
    <row r="414" spans="1:26" ht="27.6" hidden="1">
      <c r="A414" s="3"/>
      <c r="B414" s="13"/>
      <c r="C414" s="13"/>
      <c r="D414" s="2"/>
      <c r="E414" s="4" t="s">
        <v>18</v>
      </c>
      <c r="F414" s="4" t="s">
        <v>15</v>
      </c>
      <c r="G414" s="1" t="s">
        <v>19</v>
      </c>
      <c r="H414" s="1" t="s">
        <v>28</v>
      </c>
      <c r="I414" s="1" t="s">
        <v>819</v>
      </c>
      <c r="J414" s="4">
        <v>4</v>
      </c>
      <c r="K414" s="4"/>
      <c r="L414" s="4"/>
      <c r="M414" s="4"/>
      <c r="N414" s="4"/>
      <c r="O414" s="4"/>
      <c r="P414" s="4" t="s">
        <v>286</v>
      </c>
      <c r="Q414" s="4" t="s">
        <v>290</v>
      </c>
      <c r="R414" s="19"/>
      <c r="S414" s="4"/>
      <c r="T414" s="5"/>
      <c r="U414" s="5"/>
      <c r="V414" s="14"/>
      <c r="W414" s="15"/>
      <c r="X414" s="688" t="s">
        <v>3135</v>
      </c>
      <c r="Y414" s="696" t="s">
        <v>3143</v>
      </c>
      <c r="Z414" s="688" t="s">
        <v>3130</v>
      </c>
    </row>
    <row r="415" spans="1:26" ht="15.6" hidden="1">
      <c r="A415" s="3"/>
      <c r="B415" s="13"/>
      <c r="C415" s="13" t="s">
        <v>985</v>
      </c>
      <c r="D415" s="2"/>
      <c r="E415" s="4" t="s">
        <v>17</v>
      </c>
      <c r="F415" s="4" t="s">
        <v>15</v>
      </c>
      <c r="G415" s="1" t="s">
        <v>19</v>
      </c>
      <c r="H415" s="1" t="s">
        <v>28</v>
      </c>
      <c r="I415" s="1" t="s">
        <v>24</v>
      </c>
      <c r="J415" s="4">
        <v>4</v>
      </c>
      <c r="K415" s="4"/>
      <c r="L415" s="4"/>
      <c r="M415" s="4"/>
      <c r="N415" s="4"/>
      <c r="O415" s="4"/>
      <c r="P415" s="4" t="s">
        <v>286</v>
      </c>
      <c r="Q415" s="4" t="s">
        <v>290</v>
      </c>
      <c r="R415" s="19"/>
      <c r="S415" s="4"/>
      <c r="T415" s="5"/>
      <c r="U415" s="5"/>
      <c r="V415" s="14"/>
      <c r="W415" s="15"/>
      <c r="X415" s="688" t="s">
        <v>3135</v>
      </c>
      <c r="Y415" s="696" t="s">
        <v>3143</v>
      </c>
      <c r="Z415" s="688" t="s">
        <v>3130</v>
      </c>
    </row>
    <row r="416" spans="1:26" ht="15.6" hidden="1">
      <c r="A416" s="3"/>
      <c r="B416" s="13"/>
      <c r="C416" s="13"/>
      <c r="D416" s="2"/>
      <c r="E416" s="4" t="s">
        <v>17</v>
      </c>
      <c r="F416" s="4" t="s">
        <v>14</v>
      </c>
      <c r="G416" s="1" t="s">
        <v>19</v>
      </c>
      <c r="H416" s="1" t="s">
        <v>28</v>
      </c>
      <c r="I416" s="1" t="s">
        <v>24</v>
      </c>
      <c r="J416" s="4">
        <v>4</v>
      </c>
      <c r="K416" s="4"/>
      <c r="L416" s="4"/>
      <c r="M416" s="4"/>
      <c r="N416" s="4"/>
      <c r="O416" s="4"/>
      <c r="P416" s="4" t="s">
        <v>286</v>
      </c>
      <c r="Q416" s="4" t="s">
        <v>290</v>
      </c>
      <c r="R416" s="19"/>
      <c r="S416" s="4"/>
      <c r="T416" s="5"/>
      <c r="U416" s="5"/>
      <c r="V416" s="14"/>
      <c r="W416" s="15"/>
      <c r="X416" s="688" t="s">
        <v>3135</v>
      </c>
      <c r="Y416" s="696" t="s">
        <v>3143</v>
      </c>
      <c r="Z416" s="688" t="s">
        <v>3130</v>
      </c>
    </row>
    <row r="417" spans="1:26" ht="15.6" hidden="1">
      <c r="A417" s="3"/>
      <c r="B417" s="13"/>
      <c r="C417" s="13" t="s">
        <v>984</v>
      </c>
      <c r="D417" s="2"/>
      <c r="E417" s="4" t="s">
        <v>18</v>
      </c>
      <c r="F417" s="4" t="s">
        <v>15</v>
      </c>
      <c r="G417" s="1" t="s">
        <v>19</v>
      </c>
      <c r="H417" s="1" t="s">
        <v>28</v>
      </c>
      <c r="I417" s="1" t="s">
        <v>24</v>
      </c>
      <c r="J417" s="4">
        <v>4</v>
      </c>
      <c r="K417" s="4"/>
      <c r="L417" s="4"/>
      <c r="M417" s="4"/>
      <c r="N417" s="4"/>
      <c r="O417" s="4"/>
      <c r="P417" s="4" t="s">
        <v>286</v>
      </c>
      <c r="Q417" s="4" t="s">
        <v>290</v>
      </c>
      <c r="R417" s="19"/>
      <c r="S417" s="4"/>
      <c r="T417" s="5"/>
      <c r="U417" s="5"/>
      <c r="V417" s="14"/>
      <c r="W417" s="15"/>
      <c r="X417" s="688" t="s">
        <v>3135</v>
      </c>
      <c r="Y417" s="696" t="s">
        <v>3143</v>
      </c>
      <c r="Z417" s="688" t="s">
        <v>3130</v>
      </c>
    </row>
    <row r="418" spans="1:26" ht="15.6" hidden="1">
      <c r="A418" s="3"/>
      <c r="B418" s="13"/>
      <c r="C418" s="13" t="s">
        <v>983</v>
      </c>
      <c r="D418" s="2"/>
      <c r="E418" s="4" t="s">
        <v>17</v>
      </c>
      <c r="F418" s="4" t="s">
        <v>14</v>
      </c>
      <c r="G418" s="1" t="s">
        <v>19</v>
      </c>
      <c r="H418" s="1" t="s">
        <v>28</v>
      </c>
      <c r="I418" s="1" t="s">
        <v>24</v>
      </c>
      <c r="J418" s="4">
        <v>4</v>
      </c>
      <c r="K418" s="4"/>
      <c r="L418" s="4"/>
      <c r="M418" s="4"/>
      <c r="N418" s="4"/>
      <c r="O418" s="4"/>
      <c r="P418" s="4" t="s">
        <v>286</v>
      </c>
      <c r="Q418" s="4" t="s">
        <v>290</v>
      </c>
      <c r="R418" s="19"/>
      <c r="S418" s="4"/>
      <c r="T418" s="5"/>
      <c r="U418" s="5"/>
      <c r="V418" s="14"/>
      <c r="W418" s="15"/>
      <c r="X418" s="688" t="s">
        <v>3135</v>
      </c>
      <c r="Y418" s="696" t="s">
        <v>3143</v>
      </c>
      <c r="Z418" s="688" t="s">
        <v>3130</v>
      </c>
    </row>
    <row r="419" spans="1:26" ht="15.6" hidden="1">
      <c r="A419" s="3"/>
      <c r="B419" s="13"/>
      <c r="C419" s="13"/>
      <c r="D419" s="2"/>
      <c r="E419" s="4" t="s">
        <v>17</v>
      </c>
      <c r="F419" s="4" t="s">
        <v>15</v>
      </c>
      <c r="G419" s="1" t="s">
        <v>19</v>
      </c>
      <c r="H419" s="1" t="s">
        <v>28</v>
      </c>
      <c r="I419" s="1" t="s">
        <v>24</v>
      </c>
      <c r="J419" s="4">
        <v>4</v>
      </c>
      <c r="K419" s="4"/>
      <c r="L419" s="4"/>
      <c r="M419" s="4"/>
      <c r="N419" s="4"/>
      <c r="O419" s="4"/>
      <c r="P419" s="4" t="s">
        <v>286</v>
      </c>
      <c r="Q419" s="4" t="s">
        <v>290</v>
      </c>
      <c r="R419" s="19"/>
      <c r="S419" s="4"/>
      <c r="T419" s="5"/>
      <c r="U419" s="5"/>
      <c r="V419" s="14"/>
      <c r="W419" s="15"/>
      <c r="X419" s="688" t="s">
        <v>3135</v>
      </c>
      <c r="Y419" s="696" t="s">
        <v>3143</v>
      </c>
      <c r="Z419" s="688" t="s">
        <v>3130</v>
      </c>
    </row>
    <row r="420" spans="1:26" ht="15.6" hidden="1">
      <c r="A420" s="3"/>
      <c r="B420" s="13"/>
      <c r="C420" s="13" t="s">
        <v>982</v>
      </c>
      <c r="D420" s="2"/>
      <c r="E420" s="4" t="s">
        <v>17</v>
      </c>
      <c r="F420" s="4" t="s">
        <v>14</v>
      </c>
      <c r="G420" s="1" t="s">
        <v>19</v>
      </c>
      <c r="H420" s="1" t="s">
        <v>28</v>
      </c>
      <c r="I420" s="1" t="s">
        <v>24</v>
      </c>
      <c r="J420" s="4">
        <v>4</v>
      </c>
      <c r="K420" s="4"/>
      <c r="L420" s="4"/>
      <c r="M420" s="4"/>
      <c r="N420" s="4"/>
      <c r="O420" s="4"/>
      <c r="P420" s="4" t="s">
        <v>286</v>
      </c>
      <c r="Q420" s="4" t="s">
        <v>290</v>
      </c>
      <c r="R420" s="19"/>
      <c r="S420" s="4"/>
      <c r="T420" s="5"/>
      <c r="U420" s="5"/>
      <c r="V420" s="14"/>
      <c r="W420" s="15"/>
      <c r="X420" s="688" t="s">
        <v>3135</v>
      </c>
      <c r="Y420" s="696" t="s">
        <v>3143</v>
      </c>
      <c r="Z420" s="688" t="s">
        <v>3130</v>
      </c>
    </row>
    <row r="421" spans="1:26" ht="15.6" hidden="1">
      <c r="A421" s="3"/>
      <c r="B421" s="13"/>
      <c r="C421" s="13"/>
      <c r="D421" s="2"/>
      <c r="E421" s="4" t="s">
        <v>18</v>
      </c>
      <c r="F421" s="4" t="s">
        <v>15</v>
      </c>
      <c r="G421" s="1" t="s">
        <v>19</v>
      </c>
      <c r="H421" s="1" t="s">
        <v>28</v>
      </c>
      <c r="I421" s="1" t="s">
        <v>24</v>
      </c>
      <c r="J421" s="4">
        <v>4</v>
      </c>
      <c r="K421" s="4"/>
      <c r="L421" s="4"/>
      <c r="M421" s="4"/>
      <c r="N421" s="4"/>
      <c r="O421" s="4"/>
      <c r="P421" s="4" t="s">
        <v>286</v>
      </c>
      <c r="Q421" s="4" t="s">
        <v>290</v>
      </c>
      <c r="R421" s="19"/>
      <c r="S421" s="4"/>
      <c r="T421" s="5"/>
      <c r="U421" s="5"/>
      <c r="V421" s="14"/>
      <c r="W421" s="15"/>
      <c r="X421" s="688" t="s">
        <v>3135</v>
      </c>
      <c r="Y421" s="696" t="s">
        <v>3143</v>
      </c>
      <c r="Z421" s="688" t="s">
        <v>3130</v>
      </c>
    </row>
    <row r="422" spans="1:26" ht="15.6" hidden="1">
      <c r="A422" s="3"/>
      <c r="B422" s="13"/>
      <c r="C422" s="13" t="s">
        <v>981</v>
      </c>
      <c r="D422" s="2"/>
      <c r="E422" s="4" t="s">
        <v>17</v>
      </c>
      <c r="F422" s="4" t="s">
        <v>14</v>
      </c>
      <c r="G422" s="1" t="s">
        <v>19</v>
      </c>
      <c r="H422" s="1" t="s">
        <v>28</v>
      </c>
      <c r="I422" s="1" t="s">
        <v>25</v>
      </c>
      <c r="J422" s="4">
        <v>4</v>
      </c>
      <c r="K422" s="4"/>
      <c r="L422" s="4"/>
      <c r="M422" s="4"/>
      <c r="N422" s="4"/>
      <c r="O422" s="4"/>
      <c r="P422" s="4" t="s">
        <v>286</v>
      </c>
      <c r="Q422" s="4" t="s">
        <v>290</v>
      </c>
      <c r="R422" s="19"/>
      <c r="S422" s="4"/>
      <c r="T422" s="5"/>
      <c r="U422" s="5"/>
      <c r="V422" s="14"/>
      <c r="W422" s="15"/>
      <c r="X422" s="688" t="s">
        <v>3135</v>
      </c>
      <c r="Y422" s="696" t="s">
        <v>3143</v>
      </c>
      <c r="Z422" s="688" t="s">
        <v>3130</v>
      </c>
    </row>
    <row r="423" spans="1:26" ht="15.6" hidden="1">
      <c r="A423" s="3"/>
      <c r="B423" s="13"/>
      <c r="C423" s="13"/>
      <c r="D423" s="2"/>
      <c r="E423" s="4" t="s">
        <v>17</v>
      </c>
      <c r="F423" s="4" t="s">
        <v>15</v>
      </c>
      <c r="G423" s="1" t="s">
        <v>19</v>
      </c>
      <c r="H423" s="1" t="s">
        <v>28</v>
      </c>
      <c r="I423" s="1" t="s">
        <v>26</v>
      </c>
      <c r="J423" s="4">
        <v>4</v>
      </c>
      <c r="K423" s="4"/>
      <c r="L423" s="4"/>
      <c r="M423" s="4"/>
      <c r="N423" s="4"/>
      <c r="O423" s="4"/>
      <c r="P423" s="4" t="s">
        <v>286</v>
      </c>
      <c r="Q423" s="4" t="s">
        <v>290</v>
      </c>
      <c r="R423" s="19"/>
      <c r="S423" s="4"/>
      <c r="T423" s="5"/>
      <c r="U423" s="5"/>
      <c r="V423" s="14"/>
      <c r="W423" s="15"/>
      <c r="X423" s="688" t="s">
        <v>3135</v>
      </c>
      <c r="Y423" s="696" t="s">
        <v>3143</v>
      </c>
      <c r="Z423" s="688" t="s">
        <v>3130</v>
      </c>
    </row>
    <row r="424" spans="1:26" ht="27.6" hidden="1">
      <c r="A424" s="3"/>
      <c r="B424" s="13"/>
      <c r="C424" s="13" t="s">
        <v>980</v>
      </c>
      <c r="D424" s="2"/>
      <c r="E424" s="4" t="s">
        <v>17</v>
      </c>
      <c r="F424" s="4" t="s">
        <v>15</v>
      </c>
      <c r="G424" s="1" t="s">
        <v>19</v>
      </c>
      <c r="H424" s="1" t="s">
        <v>28</v>
      </c>
      <c r="I424" s="1" t="s">
        <v>841</v>
      </c>
      <c r="J424" s="4">
        <v>4</v>
      </c>
      <c r="K424" s="4"/>
      <c r="L424" s="4"/>
      <c r="M424" s="4"/>
      <c r="N424" s="4"/>
      <c r="O424" s="4"/>
      <c r="P424" s="4" t="s">
        <v>286</v>
      </c>
      <c r="Q424" s="4" t="s">
        <v>290</v>
      </c>
      <c r="R424" s="19"/>
      <c r="S424" s="4"/>
      <c r="T424" s="5"/>
      <c r="U424" s="5"/>
      <c r="V424" s="14"/>
      <c r="W424" s="15"/>
      <c r="X424" s="688" t="s">
        <v>3135</v>
      </c>
      <c r="Y424" s="696" t="s">
        <v>3143</v>
      </c>
      <c r="Z424" s="688" t="s">
        <v>3130</v>
      </c>
    </row>
    <row r="425" spans="1:26" ht="15.6" hidden="1">
      <c r="A425" s="3"/>
      <c r="B425" s="13"/>
      <c r="C425" s="13" t="s">
        <v>979</v>
      </c>
      <c r="D425" s="2"/>
      <c r="E425" s="4" t="s">
        <v>17</v>
      </c>
      <c r="F425" s="4" t="s">
        <v>14</v>
      </c>
      <c r="G425" s="1" t="s">
        <v>19</v>
      </c>
      <c r="H425" s="1" t="s">
        <v>28</v>
      </c>
      <c r="I425" s="1" t="s">
        <v>24</v>
      </c>
      <c r="J425" s="4">
        <v>4</v>
      </c>
      <c r="K425" s="4"/>
      <c r="L425" s="4"/>
      <c r="M425" s="4"/>
      <c r="N425" s="4"/>
      <c r="O425" s="4"/>
      <c r="P425" s="4" t="s">
        <v>286</v>
      </c>
      <c r="Q425" s="4" t="s">
        <v>290</v>
      </c>
      <c r="R425" s="19"/>
      <c r="S425" s="4"/>
      <c r="T425" s="5"/>
      <c r="U425" s="5"/>
      <c r="V425" s="14"/>
      <c r="W425" s="15"/>
      <c r="X425" s="688" t="s">
        <v>3135</v>
      </c>
      <c r="Y425" s="696" t="s">
        <v>3143</v>
      </c>
      <c r="Z425" s="688" t="s">
        <v>3130</v>
      </c>
    </row>
    <row r="426" spans="1:26" ht="15.6" hidden="1">
      <c r="A426" s="3"/>
      <c r="B426" s="13"/>
      <c r="C426" s="13" t="s">
        <v>1189</v>
      </c>
      <c r="D426" s="2"/>
      <c r="E426" s="4" t="s">
        <v>17</v>
      </c>
      <c r="F426" s="4" t="s">
        <v>14</v>
      </c>
      <c r="G426" s="1" t="s">
        <v>19</v>
      </c>
      <c r="H426" s="1" t="s">
        <v>28</v>
      </c>
      <c r="I426" s="1" t="s">
        <v>24</v>
      </c>
      <c r="J426" s="4">
        <v>4</v>
      </c>
      <c r="K426" s="4"/>
      <c r="L426" s="4"/>
      <c r="M426" s="4"/>
      <c r="N426" s="4"/>
      <c r="O426" s="4"/>
      <c r="P426" s="4" t="s">
        <v>286</v>
      </c>
      <c r="Q426" s="4" t="s">
        <v>290</v>
      </c>
      <c r="R426" s="19"/>
      <c r="S426" s="4"/>
      <c r="T426" s="5"/>
      <c r="U426" s="5"/>
      <c r="V426" s="14"/>
      <c r="W426" s="15"/>
      <c r="X426" s="688" t="s">
        <v>3135</v>
      </c>
      <c r="Y426" s="696" t="s">
        <v>3143</v>
      </c>
      <c r="Z426" s="688" t="s">
        <v>3130</v>
      </c>
    </row>
    <row r="427" spans="1:26" ht="15.6" hidden="1">
      <c r="A427" s="3"/>
      <c r="B427" s="13"/>
      <c r="C427" s="13"/>
      <c r="D427" s="2"/>
      <c r="E427" s="4" t="s">
        <v>17</v>
      </c>
      <c r="F427" s="4" t="s">
        <v>15</v>
      </c>
      <c r="G427" s="1" t="s">
        <v>19</v>
      </c>
      <c r="H427" s="1" t="s">
        <v>28</v>
      </c>
      <c r="I427" s="1" t="s">
        <v>24</v>
      </c>
      <c r="J427" s="4">
        <v>4</v>
      </c>
      <c r="K427" s="4"/>
      <c r="L427" s="4"/>
      <c r="M427" s="4"/>
      <c r="N427" s="4"/>
      <c r="O427" s="4"/>
      <c r="P427" s="4" t="s">
        <v>286</v>
      </c>
      <c r="Q427" s="4" t="s">
        <v>290</v>
      </c>
      <c r="R427" s="19"/>
      <c r="S427" s="4"/>
      <c r="T427" s="5"/>
      <c r="U427" s="5"/>
      <c r="V427" s="14"/>
      <c r="W427" s="15"/>
      <c r="X427" s="688" t="s">
        <v>3135</v>
      </c>
      <c r="Y427" s="696" t="s">
        <v>3143</v>
      </c>
      <c r="Z427" s="688" t="s">
        <v>3130</v>
      </c>
    </row>
    <row r="428" spans="1:26" ht="15.6" hidden="1">
      <c r="A428" s="3"/>
      <c r="B428" s="13"/>
      <c r="C428" s="13" t="s">
        <v>977</v>
      </c>
      <c r="D428" s="2"/>
      <c r="E428" s="4" t="s">
        <v>17</v>
      </c>
      <c r="F428" s="4" t="s">
        <v>14</v>
      </c>
      <c r="G428" s="1" t="s">
        <v>19</v>
      </c>
      <c r="H428" s="1" t="s">
        <v>28</v>
      </c>
      <c r="I428" s="1" t="s">
        <v>24</v>
      </c>
      <c r="J428" s="4">
        <v>4</v>
      </c>
      <c r="K428" s="4"/>
      <c r="L428" s="4"/>
      <c r="M428" s="4"/>
      <c r="N428" s="4"/>
      <c r="O428" s="4"/>
      <c r="P428" s="4" t="s">
        <v>286</v>
      </c>
      <c r="Q428" s="4" t="s">
        <v>290</v>
      </c>
      <c r="R428" s="19"/>
      <c r="S428" s="4"/>
      <c r="T428" s="5"/>
      <c r="U428" s="5"/>
      <c r="V428" s="14"/>
      <c r="W428" s="15"/>
      <c r="X428" s="688" t="s">
        <v>3135</v>
      </c>
      <c r="Y428" s="696" t="s">
        <v>3143</v>
      </c>
      <c r="Z428" s="688" t="s">
        <v>3130</v>
      </c>
    </row>
    <row r="429" spans="1:26" ht="15.6" hidden="1">
      <c r="A429" s="3"/>
      <c r="B429" s="13"/>
      <c r="C429" s="13"/>
      <c r="D429" s="2"/>
      <c r="E429" s="4" t="s">
        <v>17</v>
      </c>
      <c r="F429" s="4" t="s">
        <v>15</v>
      </c>
      <c r="G429" s="1" t="s">
        <v>19</v>
      </c>
      <c r="H429" s="1" t="s">
        <v>28</v>
      </c>
      <c r="I429" s="1" t="s">
        <v>24</v>
      </c>
      <c r="J429" s="4">
        <v>4</v>
      </c>
      <c r="K429" s="4"/>
      <c r="L429" s="4"/>
      <c r="M429" s="4"/>
      <c r="N429" s="4"/>
      <c r="O429" s="4"/>
      <c r="P429" s="4" t="s">
        <v>286</v>
      </c>
      <c r="Q429" s="4" t="s">
        <v>290</v>
      </c>
      <c r="R429" s="19"/>
      <c r="S429" s="4"/>
      <c r="T429" s="5"/>
      <c r="U429" s="5"/>
      <c r="V429" s="14"/>
      <c r="W429" s="15"/>
      <c r="X429" s="688" t="s">
        <v>3135</v>
      </c>
      <c r="Y429" s="696" t="s">
        <v>3143</v>
      </c>
      <c r="Z429" s="688" t="s">
        <v>3130</v>
      </c>
    </row>
    <row r="430" spans="1:26" ht="15.6" hidden="1">
      <c r="A430" s="3"/>
      <c r="B430" s="13"/>
      <c r="C430" s="13" t="s">
        <v>976</v>
      </c>
      <c r="D430" s="2"/>
      <c r="E430" s="4" t="s">
        <v>18</v>
      </c>
      <c r="F430" s="4" t="s">
        <v>14</v>
      </c>
      <c r="G430" s="1" t="s">
        <v>19</v>
      </c>
      <c r="H430" s="1" t="s">
        <v>28</v>
      </c>
      <c r="I430" s="1" t="s">
        <v>24</v>
      </c>
      <c r="J430" s="4">
        <v>4</v>
      </c>
      <c r="K430" s="4"/>
      <c r="L430" s="4"/>
      <c r="M430" s="4"/>
      <c r="N430" s="4"/>
      <c r="O430" s="4"/>
      <c r="P430" s="4" t="s">
        <v>286</v>
      </c>
      <c r="Q430" s="4" t="s">
        <v>290</v>
      </c>
      <c r="R430" s="19"/>
      <c r="S430" s="4"/>
      <c r="T430" s="5"/>
      <c r="U430" s="5"/>
      <c r="V430" s="14"/>
      <c r="W430" s="15"/>
      <c r="X430" s="688" t="s">
        <v>3135</v>
      </c>
      <c r="Y430" s="696" t="s">
        <v>3143</v>
      </c>
      <c r="Z430" s="688" t="s">
        <v>3130</v>
      </c>
    </row>
    <row r="431" spans="1:26" ht="15.6" hidden="1">
      <c r="A431" s="3"/>
      <c r="B431" s="13"/>
      <c r="C431" s="13"/>
      <c r="D431" s="2"/>
      <c r="E431" s="4" t="s">
        <v>18</v>
      </c>
      <c r="F431" s="4" t="s">
        <v>15</v>
      </c>
      <c r="G431" s="1" t="s">
        <v>19</v>
      </c>
      <c r="H431" s="1" t="s">
        <v>28</v>
      </c>
      <c r="I431" s="1" t="s">
        <v>24</v>
      </c>
      <c r="J431" s="4">
        <v>4</v>
      </c>
      <c r="K431" s="4"/>
      <c r="L431" s="4"/>
      <c r="M431" s="4"/>
      <c r="N431" s="4"/>
      <c r="O431" s="4"/>
      <c r="P431" s="4" t="s">
        <v>286</v>
      </c>
      <c r="Q431" s="4" t="s">
        <v>290</v>
      </c>
      <c r="R431" s="19"/>
      <c r="S431" s="4"/>
      <c r="T431" s="5"/>
      <c r="U431" s="5"/>
      <c r="V431" s="14"/>
      <c r="W431" s="15"/>
      <c r="X431" s="688" t="s">
        <v>3135</v>
      </c>
      <c r="Y431" s="696" t="s">
        <v>3143</v>
      </c>
      <c r="Z431" s="688" t="s">
        <v>3130</v>
      </c>
    </row>
    <row r="432" spans="1:26" ht="15.6" hidden="1">
      <c r="A432" s="3"/>
      <c r="B432" s="13"/>
      <c r="C432" s="13" t="s">
        <v>974</v>
      </c>
      <c r="D432" s="2"/>
      <c r="E432" s="4" t="s">
        <v>17</v>
      </c>
      <c r="F432" s="4" t="s">
        <v>15</v>
      </c>
      <c r="G432" s="1" t="s">
        <v>19</v>
      </c>
      <c r="H432" s="1" t="s">
        <v>28</v>
      </c>
      <c r="I432" s="1" t="s">
        <v>24</v>
      </c>
      <c r="J432" s="4"/>
      <c r="K432" s="4"/>
      <c r="L432" s="4"/>
      <c r="M432" s="4"/>
      <c r="N432" s="4"/>
      <c r="O432" s="4" t="s">
        <v>28</v>
      </c>
      <c r="P432" s="4" t="s">
        <v>286</v>
      </c>
      <c r="Q432" s="4" t="s">
        <v>290</v>
      </c>
      <c r="R432" s="19"/>
      <c r="S432" s="4"/>
      <c r="T432" s="5"/>
      <c r="U432" s="5"/>
      <c r="V432" s="14"/>
      <c r="W432" s="15"/>
      <c r="X432" s="688" t="s">
        <v>3135</v>
      </c>
      <c r="Y432" s="696" t="s">
        <v>3143</v>
      </c>
      <c r="Z432" s="688" t="s">
        <v>3130</v>
      </c>
    </row>
    <row r="433" spans="1:26" ht="15.6" hidden="1">
      <c r="A433" s="3"/>
      <c r="B433" s="13"/>
      <c r="C433" s="13" t="s">
        <v>973</v>
      </c>
      <c r="D433" s="2"/>
      <c r="E433" s="4" t="s">
        <v>17</v>
      </c>
      <c r="F433" s="4" t="s">
        <v>14</v>
      </c>
      <c r="G433" s="1" t="s">
        <v>19</v>
      </c>
      <c r="H433" s="1" t="s">
        <v>28</v>
      </c>
      <c r="I433" s="1" t="s">
        <v>24</v>
      </c>
      <c r="J433" s="4">
        <v>4</v>
      </c>
      <c r="K433" s="4"/>
      <c r="L433" s="4"/>
      <c r="M433" s="4"/>
      <c r="N433" s="4"/>
      <c r="O433" s="4"/>
      <c r="P433" s="4" t="s">
        <v>286</v>
      </c>
      <c r="Q433" s="4" t="s">
        <v>290</v>
      </c>
      <c r="R433" s="19"/>
      <c r="S433" s="4"/>
      <c r="T433" s="5"/>
      <c r="U433" s="5"/>
      <c r="V433" s="14"/>
      <c r="W433" s="15"/>
      <c r="X433" s="688" t="s">
        <v>3135</v>
      </c>
      <c r="Y433" s="696" t="s">
        <v>3143</v>
      </c>
      <c r="Z433" s="688" t="s">
        <v>3130</v>
      </c>
    </row>
    <row r="434" spans="1:26" ht="15.6" hidden="1">
      <c r="A434" s="3"/>
      <c r="B434" s="13"/>
      <c r="C434" s="13"/>
      <c r="D434" s="2"/>
      <c r="E434" s="4" t="s">
        <v>17</v>
      </c>
      <c r="F434" s="4" t="s">
        <v>15</v>
      </c>
      <c r="G434" s="1" t="s">
        <v>19</v>
      </c>
      <c r="H434" s="1" t="s">
        <v>28</v>
      </c>
      <c r="I434" s="1" t="s">
        <v>24</v>
      </c>
      <c r="J434" s="4">
        <v>4</v>
      </c>
      <c r="K434" s="4"/>
      <c r="L434" s="4"/>
      <c r="M434" s="4"/>
      <c r="N434" s="4"/>
      <c r="O434" s="4"/>
      <c r="P434" s="4" t="s">
        <v>286</v>
      </c>
      <c r="Q434" s="4" t="s">
        <v>290</v>
      </c>
      <c r="R434" s="19"/>
      <c r="S434" s="4"/>
      <c r="T434" s="5"/>
      <c r="U434" s="5"/>
      <c r="V434" s="14"/>
      <c r="W434" s="15"/>
      <c r="X434" s="688" t="s">
        <v>3135</v>
      </c>
      <c r="Y434" s="696" t="s">
        <v>3143</v>
      </c>
      <c r="Z434" s="688" t="s">
        <v>3130</v>
      </c>
    </row>
    <row r="435" spans="1:26" ht="15.6" hidden="1">
      <c r="A435" s="3"/>
      <c r="B435" s="13"/>
      <c r="C435" s="13" t="s">
        <v>972</v>
      </c>
      <c r="D435" s="2"/>
      <c r="E435" s="4" t="s">
        <v>17</v>
      </c>
      <c r="F435" s="4" t="s">
        <v>14</v>
      </c>
      <c r="G435" s="1" t="s">
        <v>19</v>
      </c>
      <c r="H435" s="1" t="s">
        <v>28</v>
      </c>
      <c r="I435" s="1" t="s">
        <v>24</v>
      </c>
      <c r="J435" s="4">
        <v>4</v>
      </c>
      <c r="K435" s="4"/>
      <c r="L435" s="4"/>
      <c r="M435" s="4"/>
      <c r="N435" s="4"/>
      <c r="O435" s="4"/>
      <c r="P435" s="4" t="s">
        <v>286</v>
      </c>
      <c r="Q435" s="4" t="s">
        <v>290</v>
      </c>
      <c r="R435" s="19"/>
      <c r="S435" s="4"/>
      <c r="T435" s="5"/>
      <c r="U435" s="5"/>
      <c r="V435" s="14"/>
      <c r="W435" s="15"/>
      <c r="X435" s="688" t="s">
        <v>3135</v>
      </c>
      <c r="Y435" s="696" t="s">
        <v>3143</v>
      </c>
      <c r="Z435" s="688" t="s">
        <v>3130</v>
      </c>
    </row>
    <row r="436" spans="1:26" ht="15.6" hidden="1">
      <c r="A436" s="3"/>
      <c r="B436" s="13"/>
      <c r="C436" s="13"/>
      <c r="D436" s="2"/>
      <c r="E436" s="4" t="s">
        <v>18</v>
      </c>
      <c r="F436" s="4" t="s">
        <v>15</v>
      </c>
      <c r="G436" s="1" t="s">
        <v>19</v>
      </c>
      <c r="H436" s="1" t="s">
        <v>28</v>
      </c>
      <c r="I436" s="1" t="s">
        <v>24</v>
      </c>
      <c r="J436" s="4">
        <v>4</v>
      </c>
      <c r="K436" s="4"/>
      <c r="L436" s="4"/>
      <c r="M436" s="4"/>
      <c r="N436" s="4"/>
      <c r="O436" s="4"/>
      <c r="P436" s="4" t="s">
        <v>286</v>
      </c>
      <c r="Q436" s="4" t="s">
        <v>290</v>
      </c>
      <c r="R436" s="19"/>
      <c r="S436" s="4"/>
      <c r="T436" s="5"/>
      <c r="U436" s="5"/>
      <c r="V436" s="14"/>
      <c r="W436" s="15"/>
      <c r="X436" s="688" t="s">
        <v>3135</v>
      </c>
      <c r="Y436" s="696" t="s">
        <v>3143</v>
      </c>
      <c r="Z436" s="688" t="s">
        <v>3130</v>
      </c>
    </row>
    <row r="437" spans="1:26" ht="15.6" hidden="1">
      <c r="A437" s="3"/>
      <c r="B437" s="13"/>
      <c r="C437" s="13" t="s">
        <v>971</v>
      </c>
      <c r="D437" s="2"/>
      <c r="E437" s="4" t="s">
        <v>17</v>
      </c>
      <c r="F437" s="4" t="s">
        <v>14</v>
      </c>
      <c r="G437" s="1" t="s">
        <v>19</v>
      </c>
      <c r="H437" s="1" t="s">
        <v>28</v>
      </c>
      <c r="I437" s="1" t="s">
        <v>24</v>
      </c>
      <c r="J437" s="4">
        <v>4</v>
      </c>
      <c r="K437" s="4"/>
      <c r="L437" s="4"/>
      <c r="M437" s="4"/>
      <c r="N437" s="4"/>
      <c r="O437" s="4"/>
      <c r="P437" s="4" t="s">
        <v>286</v>
      </c>
      <c r="Q437" s="4" t="s">
        <v>290</v>
      </c>
      <c r="R437" s="19"/>
      <c r="S437" s="4"/>
      <c r="T437" s="5"/>
      <c r="U437" s="5"/>
      <c r="V437" s="14"/>
      <c r="W437" s="15"/>
      <c r="X437" s="688" t="s">
        <v>3135</v>
      </c>
      <c r="Y437" s="696" t="s">
        <v>3143</v>
      </c>
      <c r="Z437" s="688" t="s">
        <v>3130</v>
      </c>
    </row>
    <row r="438" spans="1:26" ht="15.6" hidden="1">
      <c r="A438" s="3"/>
      <c r="B438" s="13"/>
      <c r="C438" s="13"/>
      <c r="D438" s="2"/>
      <c r="E438" s="4" t="s">
        <v>17</v>
      </c>
      <c r="F438" s="4" t="s">
        <v>15</v>
      </c>
      <c r="G438" s="1" t="s">
        <v>19</v>
      </c>
      <c r="H438" s="1" t="s">
        <v>28</v>
      </c>
      <c r="I438" s="1" t="s">
        <v>24</v>
      </c>
      <c r="J438" s="4">
        <v>4</v>
      </c>
      <c r="K438" s="4"/>
      <c r="L438" s="4"/>
      <c r="M438" s="4"/>
      <c r="N438" s="4"/>
      <c r="O438" s="4"/>
      <c r="P438" s="4" t="s">
        <v>286</v>
      </c>
      <c r="Q438" s="4" t="s">
        <v>290</v>
      </c>
      <c r="R438" s="19"/>
      <c r="S438" s="4"/>
      <c r="T438" s="5"/>
      <c r="U438" s="5"/>
      <c r="V438" s="14"/>
      <c r="W438" s="15"/>
      <c r="X438" s="688" t="s">
        <v>3135</v>
      </c>
      <c r="Y438" s="696" t="s">
        <v>3143</v>
      </c>
      <c r="Z438" s="688" t="s">
        <v>3130</v>
      </c>
    </row>
    <row r="439" spans="1:26" ht="15.6" hidden="1">
      <c r="A439" s="3"/>
      <c r="B439" s="13"/>
      <c r="C439" s="13" t="s">
        <v>1220</v>
      </c>
      <c r="D439" s="2"/>
      <c r="E439" s="4" t="s">
        <v>18</v>
      </c>
      <c r="F439" s="4" t="s">
        <v>14</v>
      </c>
      <c r="G439" s="1" t="s">
        <v>19</v>
      </c>
      <c r="H439" s="1" t="s">
        <v>28</v>
      </c>
      <c r="I439" s="1" t="s">
        <v>447</v>
      </c>
      <c r="J439" s="4">
        <v>4</v>
      </c>
      <c r="K439" s="4"/>
      <c r="L439" s="4"/>
      <c r="M439" s="4"/>
      <c r="N439" s="4"/>
      <c r="O439" s="4"/>
      <c r="P439" s="4" t="s">
        <v>286</v>
      </c>
      <c r="Q439" s="4" t="s">
        <v>290</v>
      </c>
      <c r="R439" s="19"/>
      <c r="S439" s="4"/>
      <c r="T439" s="5"/>
      <c r="U439" s="5"/>
      <c r="V439" s="14"/>
      <c r="W439" s="15"/>
      <c r="X439" s="688" t="s">
        <v>3135</v>
      </c>
      <c r="Y439" s="696" t="s">
        <v>3143</v>
      </c>
      <c r="Z439" s="688" t="s">
        <v>3130</v>
      </c>
    </row>
    <row r="440" spans="1:26" ht="15.6" hidden="1">
      <c r="A440" s="3"/>
      <c r="B440" s="13"/>
      <c r="C440" s="13"/>
      <c r="D440" s="2"/>
      <c r="E440" s="4" t="s">
        <v>18</v>
      </c>
      <c r="F440" s="4" t="s">
        <v>15</v>
      </c>
      <c r="G440" s="1" t="s">
        <v>19</v>
      </c>
      <c r="H440" s="1" t="s">
        <v>28</v>
      </c>
      <c r="I440" s="1" t="s">
        <v>24</v>
      </c>
      <c r="J440" s="4">
        <v>4</v>
      </c>
      <c r="K440" s="4"/>
      <c r="L440" s="4"/>
      <c r="M440" s="4"/>
      <c r="N440" s="4"/>
      <c r="O440" s="4"/>
      <c r="P440" s="4" t="s">
        <v>286</v>
      </c>
      <c r="Q440" s="4" t="s">
        <v>290</v>
      </c>
      <c r="R440" s="19"/>
      <c r="S440" s="4"/>
      <c r="T440" s="5"/>
      <c r="U440" s="5"/>
      <c r="V440" s="14"/>
      <c r="W440" s="15"/>
      <c r="X440" s="688" t="s">
        <v>3135</v>
      </c>
      <c r="Y440" s="696" t="s">
        <v>3143</v>
      </c>
      <c r="Z440" s="688" t="s">
        <v>3130</v>
      </c>
    </row>
    <row r="441" spans="1:26" ht="15.6" hidden="1">
      <c r="A441" s="3"/>
      <c r="B441" s="13"/>
      <c r="C441" s="13"/>
      <c r="D441" s="2"/>
      <c r="E441" s="4" t="s">
        <v>18</v>
      </c>
      <c r="F441" s="4" t="s">
        <v>14</v>
      </c>
      <c r="G441" s="1" t="s">
        <v>19</v>
      </c>
      <c r="H441" s="1" t="s">
        <v>28</v>
      </c>
      <c r="I441" s="1" t="s">
        <v>26</v>
      </c>
      <c r="J441" s="4">
        <v>4</v>
      </c>
      <c r="K441" s="4"/>
      <c r="L441" s="4"/>
      <c r="M441" s="4"/>
      <c r="N441" s="4"/>
      <c r="O441" s="4"/>
      <c r="P441" s="4" t="s">
        <v>286</v>
      </c>
      <c r="Q441" s="4" t="s">
        <v>290</v>
      </c>
      <c r="R441" s="19"/>
      <c r="S441" s="4"/>
      <c r="T441" s="5"/>
      <c r="U441" s="5"/>
      <c r="V441" s="14"/>
      <c r="W441" s="15"/>
      <c r="X441" s="688" t="s">
        <v>3135</v>
      </c>
      <c r="Y441" s="696" t="s">
        <v>3143</v>
      </c>
      <c r="Z441" s="688" t="s">
        <v>3130</v>
      </c>
    </row>
    <row r="442" spans="1:26" ht="15.6" hidden="1">
      <c r="A442" s="3"/>
      <c r="B442" s="13"/>
      <c r="C442" s="13" t="s">
        <v>970</v>
      </c>
      <c r="D442" s="2"/>
      <c r="E442" s="4" t="s">
        <v>18</v>
      </c>
      <c r="F442" s="4" t="s">
        <v>15</v>
      </c>
      <c r="G442" s="1" t="s">
        <v>19</v>
      </c>
      <c r="H442" s="1" t="s">
        <v>28</v>
      </c>
      <c r="I442" s="1" t="s">
        <v>445</v>
      </c>
      <c r="J442" s="4">
        <v>4</v>
      </c>
      <c r="K442" s="4"/>
      <c r="L442" s="4"/>
      <c r="M442" s="4"/>
      <c r="N442" s="4"/>
      <c r="O442" s="4"/>
      <c r="P442" s="4" t="s">
        <v>286</v>
      </c>
      <c r="Q442" s="4" t="s">
        <v>290</v>
      </c>
      <c r="R442" s="19"/>
      <c r="S442" s="4"/>
      <c r="T442" s="5"/>
      <c r="U442" s="5"/>
      <c r="V442" s="14"/>
      <c r="W442" s="15"/>
      <c r="X442" s="688" t="s">
        <v>3135</v>
      </c>
      <c r="Y442" s="696" t="s">
        <v>3143</v>
      </c>
      <c r="Z442" s="688" t="s">
        <v>3130</v>
      </c>
    </row>
    <row r="443" spans="1:26" ht="15.6" hidden="1">
      <c r="A443" s="3"/>
      <c r="B443" s="13"/>
      <c r="C443" s="13"/>
      <c r="D443" s="2"/>
      <c r="E443" s="4" t="s">
        <v>17</v>
      </c>
      <c r="F443" s="4" t="s">
        <v>14</v>
      </c>
      <c r="G443" s="1" t="s">
        <v>19</v>
      </c>
      <c r="H443" s="1" t="s">
        <v>28</v>
      </c>
      <c r="I443" s="1" t="s">
        <v>25</v>
      </c>
      <c r="J443" s="4">
        <v>4</v>
      </c>
      <c r="K443" s="4"/>
      <c r="L443" s="4"/>
      <c r="M443" s="4"/>
      <c r="N443" s="4"/>
      <c r="O443" s="4"/>
      <c r="P443" s="4" t="s">
        <v>286</v>
      </c>
      <c r="Q443" s="4" t="s">
        <v>290</v>
      </c>
      <c r="R443" s="19"/>
      <c r="S443" s="4"/>
      <c r="T443" s="5"/>
      <c r="U443" s="5"/>
      <c r="V443" s="14"/>
      <c r="W443" s="15"/>
      <c r="X443" s="688" t="s">
        <v>3135</v>
      </c>
      <c r="Y443" s="696" t="s">
        <v>3143</v>
      </c>
      <c r="Z443" s="688" t="s">
        <v>3130</v>
      </c>
    </row>
    <row r="444" spans="1:26" ht="15.6" hidden="1">
      <c r="A444" s="3"/>
      <c r="B444" s="13"/>
      <c r="C444" s="13"/>
      <c r="D444" s="2"/>
      <c r="E444" s="4" t="s">
        <v>18</v>
      </c>
      <c r="F444" s="4" t="s">
        <v>14</v>
      </c>
      <c r="G444" s="1" t="s">
        <v>19</v>
      </c>
      <c r="H444" s="1" t="s">
        <v>28</v>
      </c>
      <c r="I444" s="1" t="s">
        <v>24</v>
      </c>
      <c r="J444" s="4">
        <v>4</v>
      </c>
      <c r="K444" s="4"/>
      <c r="L444" s="4"/>
      <c r="M444" s="4"/>
      <c r="N444" s="4"/>
      <c r="O444" s="4"/>
      <c r="P444" s="4" t="s">
        <v>286</v>
      </c>
      <c r="Q444" s="4" t="s">
        <v>290</v>
      </c>
      <c r="R444" s="19"/>
      <c r="S444" s="4"/>
      <c r="T444" s="5"/>
      <c r="U444" s="5"/>
      <c r="V444" s="14"/>
      <c r="W444" s="15"/>
      <c r="X444" s="688" t="s">
        <v>3135</v>
      </c>
      <c r="Y444" s="696" t="s">
        <v>3143</v>
      </c>
      <c r="Z444" s="688" t="s">
        <v>3130</v>
      </c>
    </row>
    <row r="445" spans="1:26" ht="15.6" hidden="1">
      <c r="A445" s="3"/>
      <c r="B445" s="13"/>
      <c r="C445" s="13" t="s">
        <v>969</v>
      </c>
      <c r="D445" s="2"/>
      <c r="E445" s="4" t="s">
        <v>17</v>
      </c>
      <c r="F445" s="4" t="s">
        <v>15</v>
      </c>
      <c r="G445" s="1" t="s">
        <v>19</v>
      </c>
      <c r="H445" s="1" t="s">
        <v>28</v>
      </c>
      <c r="I445" s="1" t="s">
        <v>24</v>
      </c>
      <c r="J445" s="4">
        <v>4</v>
      </c>
      <c r="K445" s="4"/>
      <c r="L445" s="4"/>
      <c r="M445" s="4"/>
      <c r="N445" s="4"/>
      <c r="O445" s="4"/>
      <c r="P445" s="4" t="s">
        <v>286</v>
      </c>
      <c r="Q445" s="4" t="s">
        <v>290</v>
      </c>
      <c r="R445" s="19"/>
      <c r="S445" s="4"/>
      <c r="T445" s="5"/>
      <c r="U445" s="5"/>
      <c r="V445" s="14"/>
      <c r="W445" s="15"/>
      <c r="X445" s="688" t="s">
        <v>3135</v>
      </c>
      <c r="Y445" s="696" t="s">
        <v>3143</v>
      </c>
      <c r="Z445" s="688" t="s">
        <v>3130</v>
      </c>
    </row>
    <row r="446" spans="1:26" ht="15.6" hidden="1">
      <c r="A446" s="3"/>
      <c r="B446" s="13"/>
      <c r="C446" s="13"/>
      <c r="D446" s="2"/>
      <c r="E446" s="4" t="s">
        <v>17</v>
      </c>
      <c r="F446" s="4" t="s">
        <v>14</v>
      </c>
      <c r="G446" s="1" t="s">
        <v>19</v>
      </c>
      <c r="H446" s="1" t="s">
        <v>28</v>
      </c>
      <c r="I446" s="1" t="s">
        <v>445</v>
      </c>
      <c r="J446" s="4">
        <v>4</v>
      </c>
      <c r="K446" s="4"/>
      <c r="L446" s="4"/>
      <c r="M446" s="4"/>
      <c r="N446" s="4"/>
      <c r="O446" s="4"/>
      <c r="P446" s="4" t="s">
        <v>286</v>
      </c>
      <c r="Q446" s="4" t="s">
        <v>290</v>
      </c>
      <c r="R446" s="19"/>
      <c r="S446" s="4"/>
      <c r="T446" s="5"/>
      <c r="U446" s="5"/>
      <c r="V446" s="14"/>
      <c r="W446" s="15"/>
      <c r="X446" s="688" t="s">
        <v>3135</v>
      </c>
      <c r="Y446" s="696" t="s">
        <v>3143</v>
      </c>
      <c r="Z446" s="688" t="s">
        <v>3130</v>
      </c>
    </row>
    <row r="447" spans="1:26" ht="15.6" hidden="1">
      <c r="A447" s="3"/>
      <c r="B447" s="13"/>
      <c r="C447" s="13" t="s">
        <v>968</v>
      </c>
      <c r="D447" s="2"/>
      <c r="E447" s="4" t="s">
        <v>18</v>
      </c>
      <c r="F447" s="4" t="s">
        <v>14</v>
      </c>
      <c r="G447" s="1" t="s">
        <v>19</v>
      </c>
      <c r="H447" s="1" t="s">
        <v>28</v>
      </c>
      <c r="I447" s="1" t="s">
        <v>447</v>
      </c>
      <c r="J447" s="4">
        <v>4</v>
      </c>
      <c r="K447" s="4"/>
      <c r="L447" s="4"/>
      <c r="M447" s="4"/>
      <c r="N447" s="4"/>
      <c r="O447" s="4"/>
      <c r="P447" s="4" t="s">
        <v>286</v>
      </c>
      <c r="Q447" s="4" t="s">
        <v>290</v>
      </c>
      <c r="R447" s="19"/>
      <c r="S447" s="4"/>
      <c r="T447" s="5"/>
      <c r="U447" s="5"/>
      <c r="V447" s="14"/>
      <c r="W447" s="15"/>
      <c r="X447" s="688" t="s">
        <v>3135</v>
      </c>
      <c r="Y447" s="696" t="s">
        <v>3143</v>
      </c>
      <c r="Z447" s="688" t="s">
        <v>3130</v>
      </c>
    </row>
    <row r="448" spans="1:26" ht="15.6" hidden="1">
      <c r="A448" s="3"/>
      <c r="B448" s="13"/>
      <c r="C448" s="13"/>
      <c r="D448" s="2"/>
      <c r="E448" s="4" t="s">
        <v>18</v>
      </c>
      <c r="F448" s="4" t="s">
        <v>15</v>
      </c>
      <c r="G448" s="1" t="s">
        <v>19</v>
      </c>
      <c r="H448" s="1" t="s">
        <v>28</v>
      </c>
      <c r="I448" s="1" t="s">
        <v>445</v>
      </c>
      <c r="J448" s="4">
        <v>4</v>
      </c>
      <c r="K448" s="4"/>
      <c r="L448" s="4"/>
      <c r="M448" s="4"/>
      <c r="N448" s="4"/>
      <c r="O448" s="4"/>
      <c r="P448" s="4" t="s">
        <v>286</v>
      </c>
      <c r="Q448" s="4" t="s">
        <v>290</v>
      </c>
      <c r="R448" s="19"/>
      <c r="S448" s="4"/>
      <c r="T448" s="5"/>
      <c r="U448" s="5"/>
      <c r="V448" s="14"/>
      <c r="W448" s="15"/>
      <c r="X448" s="688" t="s">
        <v>3135</v>
      </c>
      <c r="Y448" s="696" t="s">
        <v>3143</v>
      </c>
      <c r="Z448" s="688" t="s">
        <v>3130</v>
      </c>
    </row>
    <row r="449" spans="1:26" ht="27.6" hidden="1">
      <c r="A449" s="3"/>
      <c r="B449" s="13"/>
      <c r="C449" s="13" t="s">
        <v>967</v>
      </c>
      <c r="D449" s="2"/>
      <c r="E449" s="4" t="s">
        <v>18</v>
      </c>
      <c r="F449" s="4" t="s">
        <v>14</v>
      </c>
      <c r="G449" s="1" t="s">
        <v>19</v>
      </c>
      <c r="H449" s="1" t="s">
        <v>28</v>
      </c>
      <c r="I449" s="1" t="s">
        <v>841</v>
      </c>
      <c r="J449" s="4">
        <v>4</v>
      </c>
      <c r="K449" s="4"/>
      <c r="L449" s="4"/>
      <c r="M449" s="4"/>
      <c r="N449" s="4"/>
      <c r="O449" s="4"/>
      <c r="P449" s="4" t="s">
        <v>286</v>
      </c>
      <c r="Q449" s="4" t="s">
        <v>290</v>
      </c>
      <c r="R449" s="19"/>
      <c r="S449" s="4"/>
      <c r="T449" s="5"/>
      <c r="U449" s="5"/>
      <c r="V449" s="14"/>
      <c r="W449" s="15"/>
      <c r="X449" s="688" t="s">
        <v>3135</v>
      </c>
      <c r="Y449" s="696" t="s">
        <v>3143</v>
      </c>
      <c r="Z449" s="688" t="s">
        <v>3130</v>
      </c>
    </row>
    <row r="450" spans="1:26" ht="15.6" hidden="1">
      <c r="A450" s="3"/>
      <c r="B450" s="13"/>
      <c r="C450" s="13"/>
      <c r="D450" s="2"/>
      <c r="E450" s="4" t="s">
        <v>18</v>
      </c>
      <c r="F450" s="4" t="s">
        <v>15</v>
      </c>
      <c r="G450" s="1" t="s">
        <v>19</v>
      </c>
      <c r="H450" s="1" t="s">
        <v>28</v>
      </c>
      <c r="I450" s="1" t="s">
        <v>445</v>
      </c>
      <c r="J450" s="4">
        <v>4</v>
      </c>
      <c r="K450" s="4"/>
      <c r="L450" s="4"/>
      <c r="M450" s="4"/>
      <c r="N450" s="4"/>
      <c r="O450" s="4"/>
      <c r="P450" s="4" t="s">
        <v>286</v>
      </c>
      <c r="Q450" s="4" t="s">
        <v>290</v>
      </c>
      <c r="R450" s="19"/>
      <c r="S450" s="4"/>
      <c r="T450" s="5"/>
      <c r="U450" s="5"/>
      <c r="V450" s="14"/>
      <c r="W450" s="15"/>
      <c r="X450" s="688" t="s">
        <v>3135</v>
      </c>
      <c r="Y450" s="696" t="s">
        <v>3143</v>
      </c>
      <c r="Z450" s="688" t="s">
        <v>3130</v>
      </c>
    </row>
    <row r="451" spans="1:26" ht="15.6" hidden="1">
      <c r="A451" s="3"/>
      <c r="B451" s="13"/>
      <c r="C451" s="13" t="s">
        <v>1219</v>
      </c>
      <c r="D451" s="2"/>
      <c r="E451" s="4" t="s">
        <v>17</v>
      </c>
      <c r="F451" s="4" t="s">
        <v>14</v>
      </c>
      <c r="G451" s="1" t="s">
        <v>19</v>
      </c>
      <c r="H451" s="1" t="s">
        <v>28</v>
      </c>
      <c r="I451" s="1" t="s">
        <v>24</v>
      </c>
      <c r="J451" s="4"/>
      <c r="K451" s="4"/>
      <c r="L451" s="4"/>
      <c r="M451" s="4"/>
      <c r="N451" s="4"/>
      <c r="O451" s="4" t="s">
        <v>28</v>
      </c>
      <c r="P451" s="4" t="s">
        <v>286</v>
      </c>
      <c r="Q451" s="4" t="s">
        <v>290</v>
      </c>
      <c r="R451" s="19"/>
      <c r="S451" s="4"/>
      <c r="T451" s="5"/>
      <c r="U451" s="5"/>
      <c r="V451" s="14"/>
      <c r="W451" s="15"/>
      <c r="X451" s="688" t="s">
        <v>3135</v>
      </c>
      <c r="Y451" s="696" t="s">
        <v>3143</v>
      </c>
      <c r="Z451" s="688" t="s">
        <v>3130</v>
      </c>
    </row>
    <row r="452" spans="1:26" ht="15.6" hidden="1">
      <c r="A452" s="3"/>
      <c r="B452" s="13"/>
      <c r="C452" s="13"/>
      <c r="D452" s="2"/>
      <c r="E452" s="4" t="s">
        <v>17</v>
      </c>
      <c r="F452" s="4" t="s">
        <v>15</v>
      </c>
      <c r="G452" s="1" t="s">
        <v>19</v>
      </c>
      <c r="H452" s="1" t="s">
        <v>28</v>
      </c>
      <c r="I452" s="1" t="s">
        <v>24</v>
      </c>
      <c r="J452" s="4"/>
      <c r="K452" s="4"/>
      <c r="L452" s="4"/>
      <c r="M452" s="4"/>
      <c r="N452" s="4"/>
      <c r="O452" s="4" t="s">
        <v>28</v>
      </c>
      <c r="P452" s="4" t="s">
        <v>286</v>
      </c>
      <c r="Q452" s="4" t="s">
        <v>290</v>
      </c>
      <c r="R452" s="19"/>
      <c r="S452" s="4"/>
      <c r="T452" s="5"/>
      <c r="U452" s="5"/>
      <c r="V452" s="14"/>
      <c r="W452" s="15"/>
      <c r="X452" s="688" t="s">
        <v>3135</v>
      </c>
      <c r="Y452" s="696" t="s">
        <v>3143</v>
      </c>
      <c r="Z452" s="688" t="s">
        <v>3130</v>
      </c>
    </row>
    <row r="453" spans="1:26" ht="15.6" hidden="1">
      <c r="A453" s="3"/>
      <c r="B453" s="13"/>
      <c r="C453" s="13" t="s">
        <v>966</v>
      </c>
      <c r="D453" s="2"/>
      <c r="E453" s="4" t="s">
        <v>17</v>
      </c>
      <c r="F453" s="4" t="s">
        <v>15</v>
      </c>
      <c r="G453" s="1" t="s">
        <v>19</v>
      </c>
      <c r="H453" s="1" t="s">
        <v>28</v>
      </c>
      <c r="I453" s="1" t="s">
        <v>26</v>
      </c>
      <c r="J453" s="4">
        <v>4</v>
      </c>
      <c r="K453" s="4"/>
      <c r="L453" s="4"/>
      <c r="M453" s="4"/>
      <c r="N453" s="4"/>
      <c r="O453" s="4"/>
      <c r="P453" s="4" t="s">
        <v>286</v>
      </c>
      <c r="Q453" s="4" t="s">
        <v>290</v>
      </c>
      <c r="R453" s="19"/>
      <c r="S453" s="4"/>
      <c r="T453" s="5"/>
      <c r="U453" s="5"/>
      <c r="V453" s="14"/>
      <c r="W453" s="15"/>
      <c r="X453" s="688" t="s">
        <v>3135</v>
      </c>
      <c r="Y453" s="696" t="s">
        <v>3143</v>
      </c>
      <c r="Z453" s="688" t="s">
        <v>3130</v>
      </c>
    </row>
    <row r="454" spans="1:26" ht="15.6" hidden="1">
      <c r="A454" s="3"/>
      <c r="B454" s="13"/>
      <c r="C454" s="13" t="s">
        <v>965</v>
      </c>
      <c r="D454" s="2"/>
      <c r="E454" s="4" t="s">
        <v>17</v>
      </c>
      <c r="F454" s="4" t="s">
        <v>14</v>
      </c>
      <c r="G454" s="1" t="s">
        <v>19</v>
      </c>
      <c r="H454" s="1" t="s">
        <v>28</v>
      </c>
      <c r="I454" s="1" t="s">
        <v>24</v>
      </c>
      <c r="J454" s="4">
        <v>4</v>
      </c>
      <c r="K454" s="4"/>
      <c r="L454" s="4"/>
      <c r="M454" s="4"/>
      <c r="N454" s="4"/>
      <c r="O454" s="4"/>
      <c r="P454" s="4" t="s">
        <v>291</v>
      </c>
      <c r="Q454" s="4" t="s">
        <v>290</v>
      </c>
      <c r="R454" s="19"/>
      <c r="S454" s="4"/>
      <c r="T454" s="5"/>
      <c r="U454" s="5"/>
      <c r="V454" s="14"/>
      <c r="W454" s="15"/>
      <c r="X454" s="688" t="s">
        <v>3135</v>
      </c>
      <c r="Y454" s="696" t="s">
        <v>3143</v>
      </c>
      <c r="Z454" s="688" t="s">
        <v>3130</v>
      </c>
    </row>
    <row r="455" spans="1:26" ht="27.6" hidden="1">
      <c r="A455" s="3"/>
      <c r="B455" s="13"/>
      <c r="C455" s="13"/>
      <c r="D455" s="2"/>
      <c r="E455" s="4" t="s">
        <v>17</v>
      </c>
      <c r="F455" s="4" t="s">
        <v>15</v>
      </c>
      <c r="G455" s="1" t="s">
        <v>19</v>
      </c>
      <c r="H455" s="1" t="s">
        <v>28</v>
      </c>
      <c r="I455" s="1" t="s">
        <v>841</v>
      </c>
      <c r="J455" s="4">
        <v>4</v>
      </c>
      <c r="K455" s="4"/>
      <c r="L455" s="4"/>
      <c r="M455" s="4"/>
      <c r="N455" s="4"/>
      <c r="O455" s="4"/>
      <c r="P455" s="4" t="s">
        <v>291</v>
      </c>
      <c r="Q455" s="4" t="s">
        <v>290</v>
      </c>
      <c r="R455" s="19"/>
      <c r="S455" s="4"/>
      <c r="T455" s="5"/>
      <c r="U455" s="5"/>
      <c r="V455" s="14"/>
      <c r="W455" s="15"/>
      <c r="X455" s="688" t="s">
        <v>3135</v>
      </c>
      <c r="Y455" s="696" t="s">
        <v>3143</v>
      </c>
      <c r="Z455" s="688" t="s">
        <v>3130</v>
      </c>
    </row>
    <row r="456" spans="1:26" ht="15.6" hidden="1">
      <c r="A456" s="3"/>
      <c r="B456" s="13"/>
      <c r="C456" s="13" t="s">
        <v>964</v>
      </c>
      <c r="D456" s="2"/>
      <c r="E456" s="4" t="s">
        <v>18</v>
      </c>
      <c r="F456" s="4" t="s">
        <v>14</v>
      </c>
      <c r="G456" s="1" t="s">
        <v>19</v>
      </c>
      <c r="H456" s="1" t="s">
        <v>28</v>
      </c>
      <c r="I456" s="1" t="s">
        <v>24</v>
      </c>
      <c r="J456" s="4">
        <v>4</v>
      </c>
      <c r="K456" s="4"/>
      <c r="L456" s="4"/>
      <c r="M456" s="4"/>
      <c r="N456" s="4"/>
      <c r="O456" s="4"/>
      <c r="P456" s="4" t="s">
        <v>291</v>
      </c>
      <c r="Q456" s="4" t="s">
        <v>290</v>
      </c>
      <c r="R456" s="19"/>
      <c r="S456" s="4"/>
      <c r="T456" s="5"/>
      <c r="U456" s="5"/>
      <c r="V456" s="14"/>
      <c r="W456" s="15"/>
      <c r="X456" s="688" t="s">
        <v>3135</v>
      </c>
      <c r="Y456" s="696" t="s">
        <v>3143</v>
      </c>
      <c r="Z456" s="688" t="s">
        <v>3130</v>
      </c>
    </row>
    <row r="457" spans="1:26" ht="15.6" hidden="1">
      <c r="A457" s="3"/>
      <c r="B457" s="13"/>
      <c r="C457" s="13"/>
      <c r="D457" s="2"/>
      <c r="E457" s="4" t="s">
        <v>18</v>
      </c>
      <c r="F457" s="4" t="s">
        <v>15</v>
      </c>
      <c r="G457" s="1" t="s">
        <v>19</v>
      </c>
      <c r="H457" s="1" t="s">
        <v>28</v>
      </c>
      <c r="I457" s="1" t="s">
        <v>24</v>
      </c>
      <c r="J457" s="4">
        <v>4</v>
      </c>
      <c r="K457" s="4"/>
      <c r="L457" s="4"/>
      <c r="M457" s="4"/>
      <c r="N457" s="4"/>
      <c r="O457" s="4"/>
      <c r="P457" s="4" t="s">
        <v>291</v>
      </c>
      <c r="Q457" s="4" t="s">
        <v>290</v>
      </c>
      <c r="R457" s="19"/>
      <c r="S457" s="4"/>
      <c r="T457" s="5"/>
      <c r="U457" s="5"/>
      <c r="V457" s="14"/>
      <c r="W457" s="15"/>
      <c r="X457" s="688" t="s">
        <v>3135</v>
      </c>
      <c r="Y457" s="696" t="s">
        <v>3143</v>
      </c>
      <c r="Z457" s="688" t="s">
        <v>3130</v>
      </c>
    </row>
    <row r="458" spans="1:26" ht="15.6" hidden="1">
      <c r="A458" s="3"/>
      <c r="B458" s="13"/>
      <c r="C458" s="13" t="s">
        <v>963</v>
      </c>
      <c r="D458" s="2"/>
      <c r="E458" s="4" t="s">
        <v>17</v>
      </c>
      <c r="F458" s="4" t="s">
        <v>14</v>
      </c>
      <c r="G458" s="1" t="s">
        <v>19</v>
      </c>
      <c r="H458" s="1" t="s">
        <v>28</v>
      </c>
      <c r="I458" s="1" t="s">
        <v>24</v>
      </c>
      <c r="J458" s="4">
        <v>4</v>
      </c>
      <c r="K458" s="4"/>
      <c r="L458" s="4"/>
      <c r="M458" s="4"/>
      <c r="N458" s="4"/>
      <c r="O458" s="4"/>
      <c r="P458" s="4" t="s">
        <v>291</v>
      </c>
      <c r="Q458" s="4" t="s">
        <v>290</v>
      </c>
      <c r="R458" s="19"/>
      <c r="S458" s="4"/>
      <c r="T458" s="5"/>
      <c r="U458" s="5"/>
      <c r="V458" s="14"/>
      <c r="W458" s="15"/>
      <c r="X458" s="688" t="s">
        <v>3135</v>
      </c>
      <c r="Y458" s="696" t="s">
        <v>3143</v>
      </c>
      <c r="Z458" s="688" t="s">
        <v>3130</v>
      </c>
    </row>
    <row r="459" spans="1:26" ht="15.6" hidden="1">
      <c r="A459" s="3"/>
      <c r="B459" s="13"/>
      <c r="C459" s="13"/>
      <c r="D459" s="2"/>
      <c r="E459" s="4" t="s">
        <v>17</v>
      </c>
      <c r="F459" s="4" t="s">
        <v>15</v>
      </c>
      <c r="G459" s="1" t="s">
        <v>19</v>
      </c>
      <c r="H459" s="1" t="s">
        <v>28</v>
      </c>
      <c r="I459" s="1" t="s">
        <v>24</v>
      </c>
      <c r="J459" s="4">
        <v>4</v>
      </c>
      <c r="K459" s="4"/>
      <c r="L459" s="4"/>
      <c r="M459" s="4"/>
      <c r="N459" s="4"/>
      <c r="O459" s="4"/>
      <c r="P459" s="4" t="s">
        <v>291</v>
      </c>
      <c r="Q459" s="4" t="s">
        <v>290</v>
      </c>
      <c r="R459" s="19"/>
      <c r="S459" s="4"/>
      <c r="T459" s="5"/>
      <c r="U459" s="5"/>
      <c r="V459" s="14"/>
      <c r="W459" s="15"/>
      <c r="X459" s="688" t="s">
        <v>3135</v>
      </c>
      <c r="Y459" s="696" t="s">
        <v>3143</v>
      </c>
      <c r="Z459" s="688" t="s">
        <v>3130</v>
      </c>
    </row>
    <row r="460" spans="1:26" ht="15.6" hidden="1">
      <c r="A460" s="3"/>
      <c r="B460" s="13"/>
      <c r="C460" s="13" t="s">
        <v>962</v>
      </c>
      <c r="D460" s="2"/>
      <c r="E460" s="4" t="s">
        <v>18</v>
      </c>
      <c r="F460" s="4" t="s">
        <v>14</v>
      </c>
      <c r="G460" s="1" t="s">
        <v>19</v>
      </c>
      <c r="H460" s="1" t="s">
        <v>28</v>
      </c>
      <c r="I460" s="1" t="s">
        <v>24</v>
      </c>
      <c r="J460" s="4">
        <v>4</v>
      </c>
      <c r="K460" s="4"/>
      <c r="L460" s="4"/>
      <c r="M460" s="4"/>
      <c r="N460" s="4"/>
      <c r="O460" s="4"/>
      <c r="P460" s="4" t="s">
        <v>291</v>
      </c>
      <c r="Q460" s="4" t="s">
        <v>289</v>
      </c>
      <c r="R460" s="19"/>
      <c r="S460" s="4"/>
      <c r="T460" s="5"/>
      <c r="U460" s="5"/>
      <c r="V460" s="14"/>
      <c r="W460" s="15"/>
      <c r="X460" s="688" t="s">
        <v>3135</v>
      </c>
      <c r="Y460" s="696" t="s">
        <v>3143</v>
      </c>
      <c r="Z460" s="688" t="s">
        <v>3130</v>
      </c>
    </row>
    <row r="461" spans="1:26" ht="15.6" hidden="1">
      <c r="A461" s="3"/>
      <c r="B461" s="13"/>
      <c r="C461" s="13"/>
      <c r="D461" s="2"/>
      <c r="E461" s="4" t="s">
        <v>18</v>
      </c>
      <c r="F461" s="4" t="s">
        <v>15</v>
      </c>
      <c r="G461" s="1" t="s">
        <v>19</v>
      </c>
      <c r="H461" s="1" t="s">
        <v>28</v>
      </c>
      <c r="I461" s="1" t="s">
        <v>24</v>
      </c>
      <c r="J461" s="4">
        <v>4</v>
      </c>
      <c r="K461" s="4"/>
      <c r="L461" s="4"/>
      <c r="M461" s="4"/>
      <c r="N461" s="4"/>
      <c r="O461" s="4"/>
      <c r="P461" s="4" t="s">
        <v>291</v>
      </c>
      <c r="Q461" s="4" t="s">
        <v>289</v>
      </c>
      <c r="R461" s="19"/>
      <c r="S461" s="4"/>
      <c r="T461" s="5"/>
      <c r="U461" s="5"/>
      <c r="V461" s="14"/>
      <c r="W461" s="15"/>
      <c r="X461" s="688" t="s">
        <v>3135</v>
      </c>
      <c r="Y461" s="696" t="s">
        <v>3143</v>
      </c>
      <c r="Z461" s="688" t="s">
        <v>3130</v>
      </c>
    </row>
    <row r="462" spans="1:26" ht="15.6" hidden="1">
      <c r="A462" s="3"/>
      <c r="B462" s="13"/>
      <c r="C462" s="13" t="s">
        <v>961</v>
      </c>
      <c r="D462" s="2"/>
      <c r="E462" s="4" t="s">
        <v>17</v>
      </c>
      <c r="F462" s="4" t="s">
        <v>14</v>
      </c>
      <c r="G462" s="1" t="s">
        <v>19</v>
      </c>
      <c r="H462" s="1" t="s">
        <v>28</v>
      </c>
      <c r="I462" s="1" t="s">
        <v>24</v>
      </c>
      <c r="J462" s="4">
        <v>3</v>
      </c>
      <c r="K462" s="4"/>
      <c r="L462" s="4"/>
      <c r="M462" s="4"/>
      <c r="N462" s="4"/>
      <c r="O462" s="4"/>
      <c r="P462" s="4" t="s">
        <v>291</v>
      </c>
      <c r="Q462" s="4" t="s">
        <v>289</v>
      </c>
      <c r="R462" s="19"/>
      <c r="S462" s="4"/>
      <c r="T462" s="5"/>
      <c r="U462" s="5"/>
      <c r="V462" s="14"/>
      <c r="W462" s="15"/>
      <c r="X462" s="688" t="s">
        <v>3135</v>
      </c>
      <c r="Y462" s="696" t="s">
        <v>3143</v>
      </c>
      <c r="Z462" s="688" t="s">
        <v>3130</v>
      </c>
    </row>
    <row r="463" spans="1:26" ht="15.6" hidden="1">
      <c r="A463" s="3"/>
      <c r="B463" s="13"/>
      <c r="C463" s="13"/>
      <c r="D463" s="2"/>
      <c r="E463" s="4" t="s">
        <v>17</v>
      </c>
      <c r="F463" s="4" t="s">
        <v>15</v>
      </c>
      <c r="G463" s="1" t="s">
        <v>19</v>
      </c>
      <c r="H463" s="1" t="s">
        <v>28</v>
      </c>
      <c r="I463" s="1" t="s">
        <v>24</v>
      </c>
      <c r="J463" s="4">
        <v>3</v>
      </c>
      <c r="K463" s="4"/>
      <c r="L463" s="4"/>
      <c r="M463" s="4"/>
      <c r="N463" s="4"/>
      <c r="O463" s="4"/>
      <c r="P463" s="4" t="s">
        <v>291</v>
      </c>
      <c r="Q463" s="4" t="s">
        <v>289</v>
      </c>
      <c r="R463" s="19"/>
      <c r="S463" s="4"/>
      <c r="T463" s="5"/>
      <c r="U463" s="5"/>
      <c r="V463" s="14"/>
      <c r="W463" s="15"/>
      <c r="X463" s="688" t="s">
        <v>3135</v>
      </c>
      <c r="Y463" s="696" t="s">
        <v>3143</v>
      </c>
      <c r="Z463" s="688" t="s">
        <v>3130</v>
      </c>
    </row>
    <row r="464" spans="1:26" ht="15.6" hidden="1">
      <c r="A464" s="3"/>
      <c r="B464" s="13"/>
      <c r="C464" s="13" t="s">
        <v>960</v>
      </c>
      <c r="D464" s="2"/>
      <c r="E464" s="4" t="s">
        <v>17</v>
      </c>
      <c r="F464" s="4" t="s">
        <v>14</v>
      </c>
      <c r="G464" s="1" t="s">
        <v>19</v>
      </c>
      <c r="H464" s="1" t="s">
        <v>28</v>
      </c>
      <c r="I464" s="1" t="s">
        <v>24</v>
      </c>
      <c r="J464" s="4"/>
      <c r="K464" s="4"/>
      <c r="L464" s="4"/>
      <c r="M464" s="4"/>
      <c r="N464" s="4"/>
      <c r="O464" s="4" t="s">
        <v>28</v>
      </c>
      <c r="P464" s="4" t="s">
        <v>291</v>
      </c>
      <c r="Q464" s="4" t="s">
        <v>289</v>
      </c>
      <c r="R464" s="19"/>
      <c r="S464" s="4"/>
      <c r="T464" s="5"/>
      <c r="U464" s="5"/>
      <c r="V464" s="14"/>
      <c r="W464" s="15"/>
      <c r="X464" s="688" t="s">
        <v>3135</v>
      </c>
      <c r="Y464" s="696" t="s">
        <v>3143</v>
      </c>
      <c r="Z464" s="688" t="s">
        <v>3130</v>
      </c>
    </row>
    <row r="465" spans="1:26" ht="15.6" hidden="1">
      <c r="A465" s="3"/>
      <c r="B465" s="13"/>
      <c r="C465" s="13"/>
      <c r="D465" s="2"/>
      <c r="E465" s="4" t="s">
        <v>17</v>
      </c>
      <c r="F465" s="4" t="s">
        <v>15</v>
      </c>
      <c r="G465" s="1" t="s">
        <v>19</v>
      </c>
      <c r="H465" s="1" t="s">
        <v>28</v>
      </c>
      <c r="I465" s="1" t="s">
        <v>24</v>
      </c>
      <c r="J465" s="4"/>
      <c r="K465" s="4"/>
      <c r="L465" s="4"/>
      <c r="M465" s="4"/>
      <c r="N465" s="4"/>
      <c r="O465" s="4" t="s">
        <v>28</v>
      </c>
      <c r="P465" s="4" t="s">
        <v>291</v>
      </c>
      <c r="Q465" s="4" t="s">
        <v>289</v>
      </c>
      <c r="R465" s="19"/>
      <c r="S465" s="4"/>
      <c r="T465" s="5"/>
      <c r="U465" s="5"/>
      <c r="V465" s="14"/>
      <c r="W465" s="15"/>
      <c r="X465" s="688" t="s">
        <v>3135</v>
      </c>
      <c r="Y465" s="696" t="s">
        <v>3143</v>
      </c>
      <c r="Z465" s="688" t="s">
        <v>3130</v>
      </c>
    </row>
    <row r="466" spans="1:26" ht="15.6" hidden="1">
      <c r="A466" s="3"/>
      <c r="B466" s="13"/>
      <c r="C466" s="13" t="s">
        <v>959</v>
      </c>
      <c r="D466" s="2"/>
      <c r="E466" s="4" t="s">
        <v>18</v>
      </c>
      <c r="F466" s="4" t="s">
        <v>15</v>
      </c>
      <c r="G466" s="1" t="s">
        <v>19</v>
      </c>
      <c r="H466" s="1" t="s">
        <v>28</v>
      </c>
      <c r="I466" s="1" t="s">
        <v>24</v>
      </c>
      <c r="J466" s="4">
        <v>4</v>
      </c>
      <c r="K466" s="4"/>
      <c r="L466" s="4"/>
      <c r="M466" s="4"/>
      <c r="N466" s="4"/>
      <c r="O466" s="4"/>
      <c r="P466" s="4" t="s">
        <v>291</v>
      </c>
      <c r="Q466" s="4" t="s">
        <v>288</v>
      </c>
      <c r="R466" s="19"/>
      <c r="S466" s="4"/>
      <c r="T466" s="5"/>
      <c r="U466" s="5"/>
      <c r="V466" s="14"/>
      <c r="W466" s="15"/>
      <c r="X466" s="688" t="s">
        <v>3135</v>
      </c>
      <c r="Y466" s="696" t="s">
        <v>3143</v>
      </c>
      <c r="Z466" s="688" t="s">
        <v>3130</v>
      </c>
    </row>
    <row r="467" spans="1:26" ht="15.6" hidden="1">
      <c r="A467" s="3"/>
      <c r="B467" s="13"/>
      <c r="C467" s="13"/>
      <c r="D467" s="2"/>
      <c r="E467" s="4" t="s">
        <v>17</v>
      </c>
      <c r="F467" s="4" t="s">
        <v>14</v>
      </c>
      <c r="G467" s="1" t="s">
        <v>19</v>
      </c>
      <c r="H467" s="1" t="s">
        <v>28</v>
      </c>
      <c r="I467" s="1" t="s">
        <v>24</v>
      </c>
      <c r="J467" s="4">
        <v>4</v>
      </c>
      <c r="K467" s="4"/>
      <c r="L467" s="4"/>
      <c r="M467" s="4"/>
      <c r="N467" s="4"/>
      <c r="O467" s="4"/>
      <c r="P467" s="4" t="s">
        <v>291</v>
      </c>
      <c r="Q467" s="4" t="s">
        <v>288</v>
      </c>
      <c r="R467" s="19"/>
      <c r="S467" s="4"/>
      <c r="T467" s="5"/>
      <c r="U467" s="5"/>
      <c r="V467" s="14"/>
      <c r="W467" s="15"/>
      <c r="X467" s="688" t="s">
        <v>3135</v>
      </c>
      <c r="Y467" s="696" t="s">
        <v>3143</v>
      </c>
      <c r="Z467" s="688" t="s">
        <v>3130</v>
      </c>
    </row>
    <row r="468" spans="1:26" ht="15.6" hidden="1">
      <c r="A468" s="3"/>
      <c r="B468" s="13"/>
      <c r="C468" s="13" t="s">
        <v>957</v>
      </c>
      <c r="D468" s="2"/>
      <c r="E468" s="4" t="s">
        <v>17</v>
      </c>
      <c r="F468" s="4" t="s">
        <v>14</v>
      </c>
      <c r="G468" s="1" t="s">
        <v>23</v>
      </c>
      <c r="H468" s="1" t="s">
        <v>304</v>
      </c>
      <c r="I468" s="1" t="s">
        <v>24</v>
      </c>
      <c r="J468" s="4">
        <v>2</v>
      </c>
      <c r="K468" s="4"/>
      <c r="L468" s="4"/>
      <c r="M468" s="4"/>
      <c r="N468" s="4"/>
      <c r="O468" s="4"/>
      <c r="P468" s="4" t="s">
        <v>291</v>
      </c>
      <c r="Q468" s="4" t="s">
        <v>288</v>
      </c>
      <c r="R468" s="19" t="s">
        <v>1218</v>
      </c>
      <c r="S468" s="4"/>
      <c r="T468" s="5"/>
      <c r="U468" s="5"/>
      <c r="V468" s="14"/>
      <c r="W468" s="15"/>
      <c r="X468" s="688" t="s">
        <v>3135</v>
      </c>
      <c r="Y468" s="696" t="s">
        <v>3143</v>
      </c>
      <c r="Z468" s="688" t="s">
        <v>3130</v>
      </c>
    </row>
    <row r="469" spans="1:26" ht="15.6" hidden="1">
      <c r="A469" s="3"/>
      <c r="B469" s="13"/>
      <c r="C469" s="13" t="s">
        <v>956</v>
      </c>
      <c r="D469" s="2"/>
      <c r="E469" s="4" t="s">
        <v>17</v>
      </c>
      <c r="F469" s="4" t="s">
        <v>14</v>
      </c>
      <c r="G469" s="1" t="s">
        <v>19</v>
      </c>
      <c r="H469" s="1" t="s">
        <v>28</v>
      </c>
      <c r="I469" s="1" t="s">
        <v>24</v>
      </c>
      <c r="J469" s="4"/>
      <c r="K469" s="4"/>
      <c r="L469" s="4"/>
      <c r="M469" s="4"/>
      <c r="N469" s="4"/>
      <c r="O469" s="4" t="s">
        <v>28</v>
      </c>
      <c r="P469" s="4" t="s">
        <v>291</v>
      </c>
      <c r="Q469" s="4" t="s">
        <v>288</v>
      </c>
      <c r="R469" s="19"/>
      <c r="S469" s="4"/>
      <c r="T469" s="5"/>
      <c r="U469" s="5"/>
      <c r="V469" s="14"/>
      <c r="W469" s="15"/>
      <c r="X469" s="688" t="s">
        <v>3135</v>
      </c>
      <c r="Y469" s="696" t="s">
        <v>3143</v>
      </c>
      <c r="Z469" s="688" t="s">
        <v>3130</v>
      </c>
    </row>
    <row r="470" spans="1:26" ht="15.6" hidden="1">
      <c r="A470" s="3"/>
      <c r="B470" s="13"/>
      <c r="C470" s="13"/>
      <c r="D470" s="2"/>
      <c r="E470" s="4" t="s">
        <v>17</v>
      </c>
      <c r="F470" s="4" t="s">
        <v>15</v>
      </c>
      <c r="G470" s="1" t="s">
        <v>19</v>
      </c>
      <c r="H470" s="1" t="s">
        <v>28</v>
      </c>
      <c r="I470" s="1" t="s">
        <v>24</v>
      </c>
      <c r="J470" s="4"/>
      <c r="K470" s="4"/>
      <c r="L470" s="4"/>
      <c r="M470" s="4"/>
      <c r="N470" s="4"/>
      <c r="O470" s="4" t="s">
        <v>28</v>
      </c>
      <c r="P470" s="4" t="s">
        <v>291</v>
      </c>
      <c r="Q470" s="4" t="s">
        <v>288</v>
      </c>
      <c r="R470" s="19"/>
      <c r="S470" s="4"/>
      <c r="T470" s="5"/>
      <c r="U470" s="5"/>
      <c r="V470" s="14"/>
      <c r="W470" s="15"/>
      <c r="X470" s="688" t="s">
        <v>3135</v>
      </c>
      <c r="Y470" s="696" t="s">
        <v>3143</v>
      </c>
      <c r="Z470" s="688" t="s">
        <v>3130</v>
      </c>
    </row>
    <row r="471" spans="1:26" ht="15.6" hidden="1">
      <c r="A471" s="3"/>
      <c r="B471" s="13"/>
      <c r="C471" s="13" t="s">
        <v>955</v>
      </c>
      <c r="D471" s="2"/>
      <c r="E471" s="4" t="s">
        <v>18</v>
      </c>
      <c r="F471" s="4" t="s">
        <v>14</v>
      </c>
      <c r="G471" s="1" t="s">
        <v>22</v>
      </c>
      <c r="H471" s="1" t="s">
        <v>28</v>
      </c>
      <c r="I471" s="1" t="s">
        <v>24</v>
      </c>
      <c r="J471" s="4">
        <v>4</v>
      </c>
      <c r="K471" s="4"/>
      <c r="L471" s="4"/>
      <c r="M471" s="4"/>
      <c r="N471" s="4"/>
      <c r="O471" s="4"/>
      <c r="P471" s="4" t="s">
        <v>291</v>
      </c>
      <c r="Q471" s="4" t="s">
        <v>288</v>
      </c>
      <c r="R471" s="19"/>
      <c r="S471" s="4"/>
      <c r="T471" s="5"/>
      <c r="U471" s="5"/>
      <c r="V471" s="14"/>
      <c r="W471" s="15"/>
      <c r="X471" s="688" t="s">
        <v>3135</v>
      </c>
      <c r="Y471" s="696" t="s">
        <v>3143</v>
      </c>
      <c r="Z471" s="688" t="s">
        <v>3130</v>
      </c>
    </row>
    <row r="472" spans="1:26" ht="15.6" hidden="1">
      <c r="A472" s="3"/>
      <c r="B472" s="13"/>
      <c r="C472" s="13"/>
      <c r="D472" s="2"/>
      <c r="E472" s="4" t="s">
        <v>18</v>
      </c>
      <c r="F472" s="4" t="s">
        <v>15</v>
      </c>
      <c r="G472" s="1" t="s">
        <v>22</v>
      </c>
      <c r="H472" s="1" t="s">
        <v>28</v>
      </c>
      <c r="I472" s="1" t="s">
        <v>24</v>
      </c>
      <c r="J472" s="4">
        <v>4</v>
      </c>
      <c r="K472" s="4"/>
      <c r="L472" s="4"/>
      <c r="M472" s="4"/>
      <c r="N472" s="4"/>
      <c r="O472" s="4"/>
      <c r="P472" s="4" t="s">
        <v>291</v>
      </c>
      <c r="Q472" s="4" t="s">
        <v>288</v>
      </c>
      <c r="R472" s="19"/>
      <c r="S472" s="4"/>
      <c r="T472" s="5"/>
      <c r="U472" s="5"/>
      <c r="V472" s="14"/>
      <c r="W472" s="15"/>
      <c r="X472" s="688" t="s">
        <v>3135</v>
      </c>
      <c r="Y472" s="696" t="s">
        <v>3143</v>
      </c>
      <c r="Z472" s="688" t="s">
        <v>3130</v>
      </c>
    </row>
    <row r="473" spans="1:26" ht="15.6" hidden="1">
      <c r="A473" s="3"/>
      <c r="B473" s="13"/>
      <c r="C473" s="13" t="s">
        <v>954</v>
      </c>
      <c r="D473" s="2"/>
      <c r="E473" s="4" t="s">
        <v>17</v>
      </c>
      <c r="F473" s="4" t="s">
        <v>16</v>
      </c>
      <c r="G473" s="1" t="s">
        <v>23</v>
      </c>
      <c r="H473" s="1" t="s">
        <v>304</v>
      </c>
      <c r="I473" s="1" t="s">
        <v>24</v>
      </c>
      <c r="J473" s="4">
        <v>4</v>
      </c>
      <c r="K473" s="4"/>
      <c r="L473" s="4"/>
      <c r="M473" s="4"/>
      <c r="N473" s="4"/>
      <c r="O473" s="4"/>
      <c r="P473" s="4" t="s">
        <v>291</v>
      </c>
      <c r="Q473" s="4" t="s">
        <v>288</v>
      </c>
      <c r="R473" s="19"/>
      <c r="S473" s="4"/>
      <c r="T473" s="5"/>
      <c r="U473" s="5"/>
      <c r="V473" s="14"/>
      <c r="W473" s="15"/>
      <c r="X473" s="688" t="s">
        <v>3135</v>
      </c>
      <c r="Y473" s="696" t="s">
        <v>3143</v>
      </c>
      <c r="Z473" s="688" t="s">
        <v>3130</v>
      </c>
    </row>
    <row r="474" spans="1:26" ht="15.6" hidden="1">
      <c r="A474" s="3"/>
      <c r="B474" s="13"/>
      <c r="C474" s="13" t="s">
        <v>951</v>
      </c>
      <c r="D474" s="2"/>
      <c r="E474" s="4" t="s">
        <v>17</v>
      </c>
      <c r="F474" s="4" t="s">
        <v>14</v>
      </c>
      <c r="G474" s="1" t="s">
        <v>22</v>
      </c>
      <c r="H474" s="1" t="s">
        <v>28</v>
      </c>
      <c r="I474" s="1" t="s">
        <v>447</v>
      </c>
      <c r="J474" s="4">
        <v>4</v>
      </c>
      <c r="K474" s="4"/>
      <c r="L474" s="4"/>
      <c r="M474" s="4"/>
      <c r="N474" s="4"/>
      <c r="O474" s="4"/>
      <c r="P474" s="4" t="s">
        <v>291</v>
      </c>
      <c r="Q474" s="4" t="s">
        <v>288</v>
      </c>
      <c r="R474" s="19"/>
      <c r="S474" s="4"/>
      <c r="T474" s="5"/>
      <c r="U474" s="5"/>
      <c r="V474" s="14"/>
      <c r="W474" s="15"/>
      <c r="X474" s="688" t="s">
        <v>3135</v>
      </c>
      <c r="Y474" s="696" t="s">
        <v>3143</v>
      </c>
      <c r="Z474" s="688" t="s">
        <v>3130</v>
      </c>
    </row>
    <row r="475" spans="1:26" ht="15.6" hidden="1">
      <c r="A475" s="3"/>
      <c r="B475" s="13"/>
      <c r="C475" s="13"/>
      <c r="D475" s="2"/>
      <c r="E475" s="4" t="s">
        <v>17</v>
      </c>
      <c r="F475" s="4" t="s">
        <v>14</v>
      </c>
      <c r="G475" s="1" t="s">
        <v>19</v>
      </c>
      <c r="H475" s="1" t="s">
        <v>28</v>
      </c>
      <c r="I475" s="1" t="s">
        <v>447</v>
      </c>
      <c r="J475" s="4">
        <v>2</v>
      </c>
      <c r="K475" s="4"/>
      <c r="L475" s="4"/>
      <c r="M475" s="4"/>
      <c r="N475" s="4" t="s">
        <v>39</v>
      </c>
      <c r="O475" s="4"/>
      <c r="P475" s="4" t="s">
        <v>291</v>
      </c>
      <c r="Q475" s="4" t="s">
        <v>288</v>
      </c>
      <c r="R475" s="19"/>
      <c r="S475" s="4"/>
      <c r="T475" s="5"/>
      <c r="U475" s="5"/>
      <c r="V475" s="14"/>
      <c r="W475" s="15"/>
      <c r="X475" s="688" t="s">
        <v>3135</v>
      </c>
      <c r="Y475" s="696" t="s">
        <v>3143</v>
      </c>
      <c r="Z475" s="688" t="s">
        <v>3130</v>
      </c>
    </row>
    <row r="476" spans="1:26" ht="15.6" hidden="1">
      <c r="A476" s="3"/>
      <c r="B476" s="13"/>
      <c r="C476" s="13"/>
      <c r="D476" s="2" t="s">
        <v>1217</v>
      </c>
      <c r="E476" s="4" t="s">
        <v>17</v>
      </c>
      <c r="F476" s="4" t="s">
        <v>15</v>
      </c>
      <c r="G476" s="1" t="s">
        <v>22</v>
      </c>
      <c r="H476" s="1" t="s">
        <v>28</v>
      </c>
      <c r="I476" s="1" t="s">
        <v>24</v>
      </c>
      <c r="J476" s="4">
        <v>4</v>
      </c>
      <c r="K476" s="4"/>
      <c r="L476" s="4"/>
      <c r="M476" s="4"/>
      <c r="N476" s="4"/>
      <c r="O476" s="4" t="s">
        <v>28</v>
      </c>
      <c r="P476" s="4" t="s">
        <v>291</v>
      </c>
      <c r="Q476" s="4" t="s">
        <v>288</v>
      </c>
      <c r="R476" s="19"/>
      <c r="S476" s="4"/>
      <c r="T476" s="5"/>
      <c r="U476" s="5"/>
      <c r="V476" s="14"/>
      <c r="W476" s="15"/>
      <c r="X476" s="688" t="s">
        <v>3135</v>
      </c>
      <c r="Y476" s="696" t="s">
        <v>3143</v>
      </c>
      <c r="Z476" s="688" t="s">
        <v>3130</v>
      </c>
    </row>
    <row r="477" spans="1:26">
      <c r="E477" s="20"/>
      <c r="F477" s="20"/>
    </row>
    <row r="478" spans="1:26" ht="21">
      <c r="B478" s="57"/>
      <c r="C478" s="384" t="s">
        <v>1216</v>
      </c>
      <c r="E478" s="20"/>
      <c r="F478" s="20"/>
    </row>
    <row r="480" spans="1:26">
      <c r="G480" s="17" t="s">
        <v>270</v>
      </c>
      <c r="H480" s="17"/>
      <c r="I480" s="16"/>
    </row>
    <row r="481" spans="7:15">
      <c r="G481" s="8" t="s">
        <v>264</v>
      </c>
      <c r="H481" s="601">
        <f>COUNTIFS(H$14:H$476,"malowany",J$14:J$476,1)</f>
        <v>10</v>
      </c>
      <c r="I481" s="64" t="s">
        <v>268</v>
      </c>
      <c r="K481" s="35" t="s">
        <v>272</v>
      </c>
      <c r="L481" s="33"/>
      <c r="M481" s="45">
        <f>COUNTIF(M14:M476,"tak")</f>
        <v>0</v>
      </c>
      <c r="N481" s="36" t="s">
        <v>273</v>
      </c>
    </row>
    <row r="482" spans="7:15">
      <c r="G482" s="8" t="s">
        <v>265</v>
      </c>
      <c r="H482" s="601">
        <f>COUNTIFS(H$14:H$476,"malowany",J$14:J$476,2)</f>
        <v>18</v>
      </c>
      <c r="I482" s="64" t="s">
        <v>268</v>
      </c>
      <c r="N482" s="17"/>
    </row>
    <row r="483" spans="7:15">
      <c r="G483" s="8" t="s">
        <v>266</v>
      </c>
      <c r="H483" s="601">
        <f>COUNTIFS(H$14:H$476,"malowany",J$14:J$476,3)</f>
        <v>57</v>
      </c>
      <c r="I483" s="64" t="s">
        <v>268</v>
      </c>
      <c r="K483" s="37" t="s">
        <v>269</v>
      </c>
      <c r="L483" s="38"/>
      <c r="M483" s="43">
        <f>COUNTIF(O$14:O$476,"malowany")</f>
        <v>55</v>
      </c>
      <c r="N483" s="39" t="s">
        <v>274</v>
      </c>
    </row>
    <row r="484" spans="7:15">
      <c r="G484" s="8" t="s">
        <v>267</v>
      </c>
      <c r="H484" s="601">
        <f>COUNTIFS(H$14:H$476,"malowany",J$14:J$476,4)</f>
        <v>290</v>
      </c>
      <c r="I484" s="64" t="s">
        <v>268</v>
      </c>
      <c r="K484" s="52"/>
      <c r="L484" s="50"/>
      <c r="M484" s="51">
        <f>COUNTIF(O$14:O$476,"drogowskaz")</f>
        <v>0</v>
      </c>
      <c r="N484" s="53" t="s">
        <v>282</v>
      </c>
    </row>
    <row r="485" spans="7:15">
      <c r="G485" s="78" t="s">
        <v>271</v>
      </c>
      <c r="H485" s="79">
        <f>SUM(H481:H484)</f>
        <v>375</v>
      </c>
      <c r="I485" s="80" t="s">
        <v>268</v>
      </c>
      <c r="K485" s="52"/>
      <c r="L485" s="50"/>
      <c r="M485" s="51">
        <f>COUNTIF(O$14:O$476,"tabliczka")</f>
        <v>1</v>
      </c>
      <c r="N485" s="53" t="s">
        <v>280</v>
      </c>
    </row>
    <row r="486" spans="7:15">
      <c r="I486" s="18"/>
      <c r="K486" s="52"/>
      <c r="L486" s="50"/>
      <c r="M486" s="51">
        <f>COUNTIF(O$14:O$476,"drogowskaz")</f>
        <v>0</v>
      </c>
      <c r="N486" s="53" t="s">
        <v>424</v>
      </c>
    </row>
    <row r="487" spans="7:15">
      <c r="G487" s="702" t="s">
        <v>428</v>
      </c>
      <c r="H487" s="702"/>
      <c r="I487" s="702"/>
      <c r="K487" s="40"/>
      <c r="L487" s="41"/>
      <c r="M487" s="44">
        <f>COUNTIF(O$14:O$476,"plansza")</f>
        <v>0</v>
      </c>
      <c r="N487" s="42" t="s">
        <v>425</v>
      </c>
    </row>
    <row r="488" spans="7:15">
      <c r="G488" s="8" t="s">
        <v>264</v>
      </c>
      <c r="H488" s="601">
        <f>COUNTIFS(H$14:H$476,"tabliczka",J$14:J$476,1,I$14:I$476,"&lt;&gt;drogowskaz")</f>
        <v>0</v>
      </c>
      <c r="I488" s="64" t="s">
        <v>268</v>
      </c>
    </row>
    <row r="489" spans="7:15">
      <c r="G489" s="8" t="s">
        <v>265</v>
      </c>
      <c r="H489" s="601">
        <f>COUNTIFS(H$14:H$476,"tabliczka",J$14:J$476,2,I$14:I$476,"&lt;&gt;drogowskaz")</f>
        <v>0</v>
      </c>
      <c r="I489" s="64" t="s">
        <v>268</v>
      </c>
      <c r="K489" s="46" t="s">
        <v>279</v>
      </c>
      <c r="L489" s="47"/>
      <c r="M489" s="47"/>
      <c r="N489" s="278">
        <v>23.1</v>
      </c>
      <c r="O489" t="s">
        <v>1215</v>
      </c>
    </row>
    <row r="490" spans="7:15">
      <c r="G490" s="8" t="s">
        <v>266</v>
      </c>
      <c r="H490" s="601">
        <f>COUNTIFS(H$14:H$476,"tabliczka",J$14:J$476,3,I$14:I$476,"&lt;&gt;drogowskaz")</f>
        <v>0</v>
      </c>
      <c r="I490" s="64" t="s">
        <v>268</v>
      </c>
      <c r="K490" s="46" t="s">
        <v>278</v>
      </c>
      <c r="L490" s="47"/>
      <c r="M490" s="47"/>
      <c r="N490" s="279">
        <f>(H485+H492+H499+H506+H513)/N489</f>
        <v>17.489177489177489</v>
      </c>
    </row>
    <row r="491" spans="7:15">
      <c r="G491" s="8" t="s">
        <v>267</v>
      </c>
      <c r="H491" s="601">
        <f>COUNTIFS(H$14:H$476,"tabliczka",J$14:J$476,4,I$14:I$476,"&lt;&gt;drogowskaz")</f>
        <v>0</v>
      </c>
      <c r="I491" s="64" t="s">
        <v>268</v>
      </c>
    </row>
    <row r="492" spans="7:15">
      <c r="G492" s="78" t="s">
        <v>271</v>
      </c>
      <c r="H492" s="79">
        <f>SUM(H490:H491)</f>
        <v>0</v>
      </c>
      <c r="I492" s="80" t="s">
        <v>268</v>
      </c>
    </row>
    <row r="493" spans="7:15">
      <c r="I493" s="18"/>
    </row>
    <row r="494" spans="7:15">
      <c r="G494" s="12" t="s">
        <v>427</v>
      </c>
      <c r="I494" s="18"/>
      <c r="K494" s="705" t="s">
        <v>296</v>
      </c>
      <c r="L494" s="705"/>
      <c r="M494" s="705"/>
      <c r="N494" s="705"/>
      <c r="O494" s="705"/>
    </row>
    <row r="495" spans="7:15">
      <c r="G495" s="8" t="s">
        <v>264</v>
      </c>
      <c r="H495" s="11">
        <f>COUNTIFS(H$14:H$476,"naklejka",J$14:J$476,1)</f>
        <v>0</v>
      </c>
      <c r="I495" s="64" t="s">
        <v>268</v>
      </c>
      <c r="K495" s="65" t="s">
        <v>259</v>
      </c>
      <c r="L495" s="62">
        <f>M495/M$498</f>
        <v>0.22510822510822509</v>
      </c>
      <c r="M495" s="61">
        <f>(COUNTIF(Q14:Q476,"zabudowa")/463*N489)</f>
        <v>5.1887688984881208</v>
      </c>
      <c r="N495" s="64" t="s">
        <v>299</v>
      </c>
      <c r="O495" s="64"/>
    </row>
    <row r="496" spans="7:15">
      <c r="G496" s="8" t="s">
        <v>265</v>
      </c>
      <c r="H496" s="11">
        <f>COUNTIFS(H$14:H$476,"naklejka",J$14:J$476,2)</f>
        <v>1</v>
      </c>
      <c r="I496" s="64" t="s">
        <v>268</v>
      </c>
      <c r="K496" s="65" t="s">
        <v>258</v>
      </c>
      <c r="L496" s="62">
        <f>M496/M$498</f>
        <v>0.23809523809523808</v>
      </c>
      <c r="M496" s="61">
        <f>(COUNTIF(Q14:Q476,"otwarty")/463*N489)</f>
        <v>5.4881209503239745</v>
      </c>
      <c r="N496" s="64" t="s">
        <v>297</v>
      </c>
      <c r="O496" s="64"/>
    </row>
    <row r="497" spans="7:15">
      <c r="G497" s="8" t="s">
        <v>266</v>
      </c>
      <c r="H497" s="11">
        <f>COUNTIFS(H$14:H$476,"naklejka",J$14:J$476,3)</f>
        <v>1</v>
      </c>
      <c r="I497" s="64" t="s">
        <v>268</v>
      </c>
      <c r="K497" s="65" t="s">
        <v>257</v>
      </c>
      <c r="L497" s="62">
        <f>M497/M$498</f>
        <v>0.53679653679653683</v>
      </c>
      <c r="M497" s="61">
        <f>(COUNTIF(Q14:Q476,"las")/463*N489)</f>
        <v>12.373218142548598</v>
      </c>
      <c r="N497" s="706" t="s">
        <v>298</v>
      </c>
      <c r="O497" s="707"/>
    </row>
    <row r="498" spans="7:15">
      <c r="G498" s="8" t="s">
        <v>267</v>
      </c>
      <c r="H498" s="11">
        <f>COUNTIFS(H$14:H$476,"naklejka",J$14:J$476,4)</f>
        <v>22</v>
      </c>
      <c r="I498" s="64" t="s">
        <v>268</v>
      </c>
      <c r="L498" s="34">
        <f>SUM(L495:L497)</f>
        <v>1</v>
      </c>
      <c r="M498" s="58">
        <f>SUM(M495:M497)</f>
        <v>23.050107991360694</v>
      </c>
      <c r="N498" s="59" t="s">
        <v>263</v>
      </c>
    </row>
    <row r="499" spans="7:15" ht="17.399999999999999">
      <c r="G499" s="78" t="s">
        <v>271</v>
      </c>
      <c r="H499" s="79">
        <f>SUM(H495:H498)</f>
        <v>24</v>
      </c>
      <c r="I499" s="80" t="s">
        <v>268</v>
      </c>
      <c r="M499" s="63"/>
    </row>
    <row r="500" spans="7:15">
      <c r="K500" s="705" t="s">
        <v>295</v>
      </c>
      <c r="L500" s="705"/>
      <c r="M500" s="705"/>
      <c r="N500" s="705"/>
      <c r="O500" s="705"/>
    </row>
    <row r="501" spans="7:15">
      <c r="G501" s="702" t="s">
        <v>429</v>
      </c>
      <c r="H501" s="702"/>
      <c r="I501" s="702"/>
      <c r="K501" s="65" t="s">
        <v>292</v>
      </c>
      <c r="L501" s="60">
        <f>M501/M$505</f>
        <v>0.46103896103896103</v>
      </c>
      <c r="M501" s="61">
        <f>(COUNTIF(P14:P476,"utwardzona")/463*N489)</f>
        <v>10.626997840172786</v>
      </c>
      <c r="N501" s="64" t="s">
        <v>301</v>
      </c>
      <c r="O501" s="11"/>
    </row>
    <row r="502" spans="7:15">
      <c r="G502" s="8" t="s">
        <v>264</v>
      </c>
      <c r="H502" s="11">
        <f>COUNTIFS(J$14:J$476,1,I$14:I$476,"drogowskaz")</f>
        <v>0</v>
      </c>
      <c r="I502" s="64" t="s">
        <v>268</v>
      </c>
      <c r="K502" s="65" t="s">
        <v>293</v>
      </c>
      <c r="L502" s="60">
        <f>M502/M$505</f>
        <v>0.40692640692640697</v>
      </c>
      <c r="M502" s="61">
        <f>(COUNTIF(P14:P476,"gruntowa")/463*N489)</f>
        <v>9.3796976241900651</v>
      </c>
      <c r="N502" s="64" t="s">
        <v>302</v>
      </c>
      <c r="O502" s="11"/>
    </row>
    <row r="503" spans="7:15">
      <c r="G503" s="8" t="s">
        <v>265</v>
      </c>
      <c r="H503" s="11">
        <f>COUNTIFS(J$14:J$476,2,I$14:I$476,"drogowskaz")</f>
        <v>0</v>
      </c>
      <c r="I503" s="64" t="s">
        <v>268</v>
      </c>
      <c r="K503" s="65" t="s">
        <v>294</v>
      </c>
      <c r="L503" s="60">
        <f>M503/M$505</f>
        <v>1.298701298701299E-2</v>
      </c>
      <c r="M503" s="61">
        <f>(COUNTIF(P14:P476,"piaszczysta")/463*N489)</f>
        <v>0.29935205183585317</v>
      </c>
      <c r="N503" s="64" t="s">
        <v>303</v>
      </c>
      <c r="O503" s="11"/>
    </row>
    <row r="504" spans="7:15">
      <c r="G504" s="8" t="s">
        <v>266</v>
      </c>
      <c r="H504" s="11">
        <f>COUNTIFS(J$14:J$476,3,I$14:I$476,"drogowskaz")</f>
        <v>1</v>
      </c>
      <c r="I504" s="64" t="s">
        <v>268</v>
      </c>
      <c r="K504" s="65" t="s">
        <v>757</v>
      </c>
      <c r="L504" s="60">
        <f>M504/M$505</f>
        <v>0.11904761904761907</v>
      </c>
      <c r="M504" s="61">
        <f>(COUNTIF(P14:P476,"ścieżka")/463*N489)</f>
        <v>2.7440604751619873</v>
      </c>
      <c r="N504" s="64" t="s">
        <v>1214</v>
      </c>
      <c r="O504" s="11"/>
    </row>
    <row r="505" spans="7:15">
      <c r="G505" s="8" t="s">
        <v>267</v>
      </c>
      <c r="H505" s="11">
        <f>COUNTIFS(J$14:J$476,4,I$14:I$476,"drogowskaz")</f>
        <v>1</v>
      </c>
      <c r="I505" s="64" t="s">
        <v>268</v>
      </c>
      <c r="L505" s="34">
        <f>SUM(L501:L504)</f>
        <v>1</v>
      </c>
      <c r="M505" s="58">
        <f>SUM(M501:M504)</f>
        <v>23.05010799136069</v>
      </c>
      <c r="N505" s="59" t="s">
        <v>263</v>
      </c>
    </row>
    <row r="506" spans="7:15">
      <c r="G506" s="78" t="s">
        <v>271</v>
      </c>
      <c r="H506" s="79">
        <f>SUM(H502:H505)</f>
        <v>2</v>
      </c>
      <c r="I506" s="80" t="s">
        <v>268</v>
      </c>
    </row>
    <row r="508" spans="7:15">
      <c r="G508" s="12" t="s">
        <v>430</v>
      </c>
      <c r="I508" s="18"/>
    </row>
    <row r="509" spans="7:15">
      <c r="G509" s="8" t="s">
        <v>264</v>
      </c>
      <c r="H509" s="11">
        <f>COUNTIFS(H$14:H$476,"plansza",J$14:J$476,1)</f>
        <v>0</v>
      </c>
      <c r="I509" s="64" t="s">
        <v>268</v>
      </c>
    </row>
    <row r="510" spans="7:15">
      <c r="G510" s="8" t="s">
        <v>265</v>
      </c>
      <c r="H510" s="11">
        <f>COUNTIFS(H$14:H$476,"plansza",J$14:J$476,2)</f>
        <v>0</v>
      </c>
      <c r="I510" s="64" t="s">
        <v>268</v>
      </c>
    </row>
    <row r="511" spans="7:15">
      <c r="G511" s="8" t="s">
        <v>266</v>
      </c>
      <c r="H511" s="11">
        <f>COUNTIFS(H$14:H$476,"plansza",J$14:J$476,3)</f>
        <v>1</v>
      </c>
      <c r="I511" s="64" t="s">
        <v>268</v>
      </c>
    </row>
    <row r="512" spans="7:15">
      <c r="G512" s="8" t="s">
        <v>267</v>
      </c>
      <c r="H512" s="11">
        <f>COUNTIFS(H$14:H$476,"plansza",J$14:J$476,4)</f>
        <v>2</v>
      </c>
      <c r="I512" s="64" t="s">
        <v>268</v>
      </c>
    </row>
    <row r="513" spans="7:9">
      <c r="G513" s="78" t="s">
        <v>271</v>
      </c>
      <c r="H513" s="79">
        <f>SUM(H509:H512)</f>
        <v>3</v>
      </c>
      <c r="I513" s="80" t="s">
        <v>268</v>
      </c>
    </row>
  </sheetData>
  <autoFilter ref="A13:AX476">
    <filterColumn colId="10">
      <filters>
        <filter val="CZARNYM"/>
      </filters>
    </filterColumn>
  </autoFilter>
  <mergeCells count="5">
    <mergeCell ref="K494:O494"/>
    <mergeCell ref="N497:O497"/>
    <mergeCell ref="K500:O500"/>
    <mergeCell ref="G501:I501"/>
    <mergeCell ref="G487:I487"/>
  </mergeCells>
  <conditionalFormatting sqref="Q14:Q44 Q52:Q459">
    <cfRule type="containsText" dxfId="586" priority="42" operator="containsText" text="zabudowa">
      <formula>NOT(ISERROR(SEARCH("zabudowa",Q14)))</formula>
    </cfRule>
  </conditionalFormatting>
  <conditionalFormatting sqref="P14:P44 P52:P476">
    <cfRule type="containsText" dxfId="585" priority="36" operator="containsText" text="UTWARDZONA">
      <formula>NOT(ISERROR(SEARCH("UTWARDZONA",P14)))</formula>
    </cfRule>
    <cfRule type="containsText" dxfId="584" priority="37" operator="containsText" text="PIASZCZYSTA">
      <formula>NOT(ISERROR(SEARCH("PIASZCZYSTA",P14)))</formula>
    </cfRule>
    <cfRule type="containsText" dxfId="583" priority="38" operator="containsText" text="UTWARDZONA">
      <formula>NOT(ISERROR(SEARCH("UTWARDZONA",P14)))</formula>
    </cfRule>
    <cfRule type="containsText" dxfId="582" priority="39" operator="containsText" text="GRUNTOWA">
      <formula>NOT(ISERROR(SEARCH("GRUNTOWA",P14)))</formula>
    </cfRule>
    <cfRule type="containsText" dxfId="581" priority="40" operator="containsText" text="UTWARDZONA">
      <formula>NOT(ISERROR(SEARCH("UTWARDZONA",P14)))</formula>
    </cfRule>
    <cfRule type="expression" dxfId="580" priority="41">
      <formula>"UTWARDZONA"</formula>
    </cfRule>
  </conditionalFormatting>
  <conditionalFormatting sqref="Q14:Q44 Q52:Q459">
    <cfRule type="containsText" dxfId="579" priority="33" operator="containsText" text="LAS">
      <formula>NOT(ISERROR(SEARCH("LAS",Q14)))</formula>
    </cfRule>
    <cfRule type="containsText" dxfId="578" priority="34" operator="containsText" text="OTWARTY">
      <formula>NOT(ISERROR(SEARCH("OTWARTY",Q14)))</formula>
    </cfRule>
    <cfRule type="containsText" dxfId="577" priority="35" operator="containsText" text="ZABUDOWA">
      <formula>NOT(ISERROR(SEARCH("ZABUDOWA",Q14)))</formula>
    </cfRule>
  </conditionalFormatting>
  <conditionalFormatting sqref="Q14:Q44 Q52:Q459">
    <cfRule type="containsText" dxfId="576" priority="31" operator="containsText" text="LAS">
      <formula>NOT(ISERROR(SEARCH("LAS",Q14)))</formula>
    </cfRule>
    <cfRule type="containsText" dxfId="575" priority="32" operator="containsText" text="OTWARTY">
      <formula>NOT(ISERROR(SEARCH("OTWARTY",Q14)))</formula>
    </cfRule>
  </conditionalFormatting>
  <conditionalFormatting sqref="Q14:Q44 Q52:Q459">
    <cfRule type="containsText" dxfId="574" priority="30" operator="containsText" text="ZABUDOWA">
      <formula>NOT(ISERROR(SEARCH("ZABUDOWA",Q14)))</formula>
    </cfRule>
  </conditionalFormatting>
  <conditionalFormatting sqref="P14:P44 P52:P476">
    <cfRule type="containsText" dxfId="573" priority="29" operator="containsText" text="PIASZCZYSTA">
      <formula>NOT(ISERROR(SEARCH("PIASZCZYSTA",P14)))</formula>
    </cfRule>
  </conditionalFormatting>
  <conditionalFormatting sqref="P14:P44 P52:P476">
    <cfRule type="containsText" dxfId="572" priority="28" operator="containsText" text="PIASZCZYSTA">
      <formula>NOT(ISERROR(SEARCH("PIASZCZYSTA",P14)))</formula>
    </cfRule>
  </conditionalFormatting>
  <conditionalFormatting sqref="P14:P44 P52:P476">
    <cfRule type="containsText" dxfId="571" priority="27" operator="containsText" text="GRUNTOWA">
      <formula>NOT(ISERROR(SEARCH("GRUNTOWA",P14)))</formula>
    </cfRule>
  </conditionalFormatting>
  <conditionalFormatting sqref="Q14:Q44 Q52:Q459">
    <cfRule type="containsText" dxfId="570" priority="26" operator="containsText" text="ZABUDOWA">
      <formula>NOT(ISERROR(SEARCH("ZABUDOWA",Q14)))</formula>
    </cfRule>
  </conditionalFormatting>
  <conditionalFormatting sqref="Q460:Q476">
    <cfRule type="containsText" dxfId="569" priority="25" operator="containsText" text="zabudowa">
      <formula>NOT(ISERROR(SEARCH("zabudowa",Q460)))</formula>
    </cfRule>
  </conditionalFormatting>
  <conditionalFormatting sqref="Q460:Q476">
    <cfRule type="containsText" dxfId="568" priority="22" operator="containsText" text="LAS">
      <formula>NOT(ISERROR(SEARCH("LAS",Q460)))</formula>
    </cfRule>
    <cfRule type="containsText" dxfId="567" priority="23" operator="containsText" text="OTWARTY">
      <formula>NOT(ISERROR(SEARCH("OTWARTY",Q460)))</formula>
    </cfRule>
    <cfRule type="containsText" dxfId="566" priority="24" operator="containsText" text="ZABUDOWA">
      <formula>NOT(ISERROR(SEARCH("ZABUDOWA",Q460)))</formula>
    </cfRule>
  </conditionalFormatting>
  <conditionalFormatting sqref="Q460:Q476">
    <cfRule type="containsText" dxfId="565" priority="20" operator="containsText" text="LAS">
      <formula>NOT(ISERROR(SEARCH("LAS",Q460)))</formula>
    </cfRule>
    <cfRule type="containsText" dxfId="564" priority="21" operator="containsText" text="OTWARTY">
      <formula>NOT(ISERROR(SEARCH("OTWARTY",Q460)))</formula>
    </cfRule>
  </conditionalFormatting>
  <conditionalFormatting sqref="Q460:Q476">
    <cfRule type="containsText" dxfId="563" priority="19" operator="containsText" text="ZABUDOWA">
      <formula>NOT(ISERROR(SEARCH("ZABUDOWA",Q460)))</formula>
    </cfRule>
  </conditionalFormatting>
  <conditionalFormatting sqref="Q460:Q476">
    <cfRule type="containsText" dxfId="562" priority="18" operator="containsText" text="ZABUDOWA">
      <formula>NOT(ISERROR(SEARCH("ZABUDOWA",Q460)))</formula>
    </cfRule>
  </conditionalFormatting>
  <conditionalFormatting sqref="Q45:Q51">
    <cfRule type="containsText" dxfId="561" priority="17" operator="containsText" text="zabudowa">
      <formula>NOT(ISERROR(SEARCH("zabudowa",Q45)))</formula>
    </cfRule>
  </conditionalFormatting>
  <conditionalFormatting sqref="P45:P51">
    <cfRule type="containsText" dxfId="560" priority="11" operator="containsText" text="UTWARDZONA">
      <formula>NOT(ISERROR(SEARCH("UTWARDZONA",P45)))</formula>
    </cfRule>
    <cfRule type="containsText" dxfId="559" priority="12" operator="containsText" text="PIASZCZYSTA">
      <formula>NOT(ISERROR(SEARCH("PIASZCZYSTA",P45)))</formula>
    </cfRule>
    <cfRule type="containsText" dxfId="558" priority="13" operator="containsText" text="UTWARDZONA">
      <formula>NOT(ISERROR(SEARCH("UTWARDZONA",P45)))</formula>
    </cfRule>
    <cfRule type="containsText" dxfId="557" priority="14" operator="containsText" text="GRUNTOWA">
      <formula>NOT(ISERROR(SEARCH("GRUNTOWA",P45)))</formula>
    </cfRule>
    <cfRule type="containsText" dxfId="556" priority="15" operator="containsText" text="UTWARDZONA">
      <formula>NOT(ISERROR(SEARCH("UTWARDZONA",P45)))</formula>
    </cfRule>
    <cfRule type="expression" dxfId="555" priority="16">
      <formula>"UTWARDZONA"</formula>
    </cfRule>
  </conditionalFormatting>
  <conditionalFormatting sqref="Q45:Q51">
    <cfRule type="containsText" dxfId="554" priority="8" operator="containsText" text="LAS">
      <formula>NOT(ISERROR(SEARCH("LAS",Q45)))</formula>
    </cfRule>
    <cfRule type="containsText" dxfId="553" priority="9" operator="containsText" text="OTWARTY">
      <formula>NOT(ISERROR(SEARCH("OTWARTY",Q45)))</formula>
    </cfRule>
    <cfRule type="containsText" dxfId="552" priority="10" operator="containsText" text="ZABUDOWA">
      <formula>NOT(ISERROR(SEARCH("ZABUDOWA",Q45)))</formula>
    </cfRule>
  </conditionalFormatting>
  <conditionalFormatting sqref="Q45:Q51">
    <cfRule type="containsText" dxfId="551" priority="6" operator="containsText" text="LAS">
      <formula>NOT(ISERROR(SEARCH("LAS",Q45)))</formula>
    </cfRule>
    <cfRule type="containsText" dxfId="550" priority="7" operator="containsText" text="OTWARTY">
      <formula>NOT(ISERROR(SEARCH("OTWARTY",Q45)))</formula>
    </cfRule>
  </conditionalFormatting>
  <conditionalFormatting sqref="Q45:Q51">
    <cfRule type="containsText" dxfId="549" priority="5" operator="containsText" text="ZABUDOWA">
      <formula>NOT(ISERROR(SEARCH("ZABUDOWA",Q45)))</formula>
    </cfRule>
  </conditionalFormatting>
  <conditionalFormatting sqref="P45:P51">
    <cfRule type="containsText" dxfId="548" priority="4" operator="containsText" text="PIASZCZYSTA">
      <formula>NOT(ISERROR(SEARCH("PIASZCZYSTA",P45)))</formula>
    </cfRule>
  </conditionalFormatting>
  <conditionalFormatting sqref="P45:P51">
    <cfRule type="containsText" dxfId="547" priority="3" operator="containsText" text="PIASZCZYSTA">
      <formula>NOT(ISERROR(SEARCH("PIASZCZYSTA",P45)))</formula>
    </cfRule>
  </conditionalFormatting>
  <conditionalFormatting sqref="P45:P51">
    <cfRule type="containsText" dxfId="546" priority="2" operator="containsText" text="GRUNTOWA">
      <formula>NOT(ISERROR(SEARCH("GRUNTOWA",P45)))</formula>
    </cfRule>
  </conditionalFormatting>
  <conditionalFormatting sqref="Q45:Q51">
    <cfRule type="containsText" dxfId="545" priority="1" operator="containsText" text="ZABUDOWA">
      <formula>NOT(ISERROR(SEARCH("ZABUDOWA",Q45)))</formula>
    </cfRule>
  </conditionalFormatting>
  <dataValidations count="14">
    <dataValidation type="list" allowBlank="1" sqref="Q14:Q476">
      <formula1>$Q$1:$Q$3</formula1>
    </dataValidation>
    <dataValidation type="list" allowBlank="1" sqref="I14:I476">
      <formula1>$I$1:$I$12</formula1>
    </dataValidation>
    <dataValidation type="list" allowBlank="1" sqref="H14:H476">
      <formula1>$H$1:$H$4</formula1>
    </dataValidation>
    <dataValidation type="list" allowBlank="1" sqref="J14:J476">
      <formula1>$J$1:$J$4</formula1>
    </dataValidation>
    <dataValidation type="list" allowBlank="1" sqref="G14:G476">
      <formula1>$G$1:$G$8</formula1>
    </dataValidation>
    <dataValidation type="list" allowBlank="1" sqref="P14:P476">
      <formula1>$P$1:$P$3</formula1>
    </dataValidation>
    <dataValidation type="list" allowBlank="1" sqref="O14:O476">
      <formula1>$O$1:$O$5</formula1>
    </dataValidation>
    <dataValidation type="list" allowBlank="1" sqref="N14:N476">
      <formula1>$N$1:$N$2</formula1>
    </dataValidation>
    <dataValidation type="list" allowBlank="1" sqref="M14:M476">
      <formula1>$M$1</formula1>
    </dataValidation>
    <dataValidation type="list" allowBlank="1" sqref="L14:L476">
      <formula1>$L$1:$L$7</formula1>
    </dataValidation>
    <dataValidation type="list" allowBlank="1" sqref="K14:K476">
      <formula1>$K$1:$K$7</formula1>
    </dataValidation>
    <dataValidation type="list" allowBlank="1" sqref="U14:U476">
      <formula1>$U$1:$U$5</formula1>
    </dataValidation>
    <dataValidation type="list" allowBlank="1" sqref="F57:F209 F14:F51 F211:F478">
      <formula1>$F$1:$F$3</formula1>
    </dataValidation>
    <dataValidation type="list" allowBlank="1" sqref="F52:F56 E14:E478">
      <formula1>$E$1:$E$2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872"/>
  <sheetViews>
    <sheetView topLeftCell="A146" zoomScale="60" zoomScaleNormal="60" workbookViewId="0">
      <selection activeCell="H187" sqref="H187"/>
    </sheetView>
  </sheetViews>
  <sheetFormatPr defaultColWidth="0" defaultRowHeight="14.4"/>
  <cols>
    <col min="1" max="1" width="4" style="447" customWidth="1"/>
    <col min="2" max="2" width="7.19921875" style="447" customWidth="1"/>
    <col min="3" max="3" width="7.59765625" style="447" customWidth="1"/>
    <col min="4" max="4" width="23.69921875" style="447" customWidth="1"/>
    <col min="5" max="5" width="8" style="451" customWidth="1"/>
    <col min="6" max="6" width="9" style="451" customWidth="1"/>
    <col min="7" max="7" width="15" style="447" customWidth="1"/>
    <col min="8" max="9" width="12.8984375" style="447" customWidth="1"/>
    <col min="10" max="10" width="8.5" style="447" customWidth="1"/>
    <col min="11" max="11" width="10.3984375" style="447" customWidth="1"/>
    <col min="12" max="12" width="9.59765625" style="447" customWidth="1"/>
    <col min="13" max="13" width="8.3984375" style="447" customWidth="1"/>
    <col min="14" max="14" width="12" style="450" customWidth="1"/>
    <col min="15" max="15" width="12.09765625" style="449" customWidth="1"/>
    <col min="16" max="16" width="12.09765625" style="447" customWidth="1"/>
    <col min="17" max="17" width="10.8984375" style="447" customWidth="1"/>
    <col min="18" max="18" width="32.09765625" style="447" customWidth="1"/>
    <col min="19" max="19" width="2" style="447" customWidth="1"/>
    <col min="20" max="20" width="9" style="447" customWidth="1"/>
    <col min="21" max="21" width="9.3984375" style="448" customWidth="1"/>
    <col min="22" max="22" width="20.59765625" style="447" customWidth="1"/>
    <col min="23" max="23" width="51.09765625" style="447" customWidth="1"/>
    <col min="24" max="24" width="5.3984375" style="447" hidden="1" customWidth="1"/>
    <col min="25" max="25" width="14.59765625" style="447" hidden="1" customWidth="1"/>
    <col min="26" max="26" width="9.59765625" style="447" hidden="1" customWidth="1"/>
    <col min="27" max="27" width="12.5" style="447" hidden="1" customWidth="1"/>
    <col min="28" max="28" width="2" style="447" hidden="1" customWidth="1"/>
    <col min="29" max="29" width="10.59765625" style="447" hidden="1" customWidth="1"/>
    <col min="30" max="30" width="3.69921875" style="447" hidden="1" customWidth="1"/>
    <col min="31" max="31" width="11.8984375" style="447" hidden="1" customWidth="1"/>
    <col min="32" max="32" width="11.3984375" style="447" hidden="1" customWidth="1"/>
    <col min="33" max="33" width="8.8984375" style="447" hidden="1" customWidth="1"/>
    <col min="34" max="34" width="11.5" style="447" hidden="1" customWidth="1"/>
    <col min="35" max="35" width="9.5" style="447" hidden="1" customWidth="1"/>
    <col min="36" max="48" width="9" style="447" hidden="1" customWidth="1"/>
    <col min="49" max="50" width="0" style="447" hidden="1" customWidth="1"/>
    <col min="51" max="16384" width="9" style="447" hidden="1"/>
  </cols>
  <sheetData>
    <row r="1" spans="1:23" hidden="1">
      <c r="E1" s="478" t="s">
        <v>17</v>
      </c>
      <c r="F1" s="478" t="s">
        <v>14</v>
      </c>
      <c r="G1" s="458" t="s">
        <v>19</v>
      </c>
      <c r="H1" s="458" t="s">
        <v>28</v>
      </c>
      <c r="I1" s="458" t="s">
        <v>24</v>
      </c>
      <c r="J1" s="478">
        <v>1</v>
      </c>
      <c r="K1" s="478" t="s">
        <v>33</v>
      </c>
      <c r="L1" s="478" t="s">
        <v>33</v>
      </c>
      <c r="M1" s="478" t="s">
        <v>50</v>
      </c>
      <c r="N1" s="505" t="s">
        <v>36</v>
      </c>
      <c r="O1" s="505" t="s">
        <v>28</v>
      </c>
      <c r="P1" s="478" t="s">
        <v>291</v>
      </c>
      <c r="Q1" s="478" t="s">
        <v>288</v>
      </c>
      <c r="U1" s="506" t="s">
        <v>45</v>
      </c>
    </row>
    <row r="2" spans="1:23" hidden="1">
      <c r="E2" s="478" t="s">
        <v>18</v>
      </c>
      <c r="F2" s="478" t="s">
        <v>15</v>
      </c>
      <c r="G2" s="458" t="s">
        <v>20</v>
      </c>
      <c r="H2" s="458" t="s">
        <v>29</v>
      </c>
      <c r="I2" s="458" t="s">
        <v>25</v>
      </c>
      <c r="J2" s="478">
        <v>2</v>
      </c>
      <c r="K2" s="478" t="s">
        <v>58</v>
      </c>
      <c r="L2" s="478" t="s">
        <v>58</v>
      </c>
      <c r="N2" s="505" t="s">
        <v>39</v>
      </c>
      <c r="O2" s="505" t="s">
        <v>29</v>
      </c>
      <c r="P2" s="478" t="s">
        <v>286</v>
      </c>
      <c r="Q2" s="478" t="s">
        <v>290</v>
      </c>
      <c r="U2" s="506" t="s">
        <v>46</v>
      </c>
    </row>
    <row r="3" spans="1:23" hidden="1">
      <c r="E3" s="478"/>
      <c r="F3" s="478" t="s">
        <v>16</v>
      </c>
      <c r="G3" s="458" t="s">
        <v>22</v>
      </c>
      <c r="H3" s="458" t="s">
        <v>304</v>
      </c>
      <c r="I3" s="458" t="s">
        <v>26</v>
      </c>
      <c r="J3" s="478">
        <v>3</v>
      </c>
      <c r="K3" s="478" t="s">
        <v>34</v>
      </c>
      <c r="L3" s="478" t="s">
        <v>34</v>
      </c>
      <c r="M3" s="478"/>
      <c r="N3" s="505"/>
      <c r="O3" s="505" t="s">
        <v>30</v>
      </c>
      <c r="P3" s="478" t="s">
        <v>287</v>
      </c>
      <c r="Q3" s="478" t="s">
        <v>289</v>
      </c>
      <c r="U3" s="506" t="s">
        <v>47</v>
      </c>
    </row>
    <row r="4" spans="1:23" hidden="1">
      <c r="E4" s="478"/>
      <c r="F4" s="478"/>
      <c r="G4" s="458" t="s">
        <v>23</v>
      </c>
      <c r="H4" s="458" t="s">
        <v>61</v>
      </c>
      <c r="I4" s="458" t="s">
        <v>30</v>
      </c>
      <c r="J4" s="478">
        <v>4</v>
      </c>
      <c r="K4" s="478" t="s">
        <v>59</v>
      </c>
      <c r="L4" s="478" t="s">
        <v>59</v>
      </c>
      <c r="M4" s="478"/>
      <c r="N4" s="505"/>
      <c r="O4" s="505" t="s">
        <v>48</v>
      </c>
      <c r="P4" s="478"/>
      <c r="U4" s="506" t="s">
        <v>51</v>
      </c>
    </row>
    <row r="5" spans="1:23" hidden="1">
      <c r="E5" s="478"/>
      <c r="F5" s="478"/>
      <c r="G5" s="458" t="s">
        <v>21</v>
      </c>
      <c r="H5" s="458"/>
      <c r="I5" s="458" t="s">
        <v>49</v>
      </c>
      <c r="J5" s="478"/>
      <c r="K5" s="478" t="s">
        <v>35</v>
      </c>
      <c r="L5" s="478" t="s">
        <v>35</v>
      </c>
      <c r="M5" s="478"/>
      <c r="N5" s="505"/>
      <c r="O5" s="505" t="s">
        <v>61</v>
      </c>
      <c r="P5" s="478"/>
      <c r="U5" s="506" t="s">
        <v>52</v>
      </c>
    </row>
    <row r="6" spans="1:23" hidden="1">
      <c r="E6" s="478"/>
      <c r="F6" s="478"/>
      <c r="G6" s="458" t="s">
        <v>56</v>
      </c>
      <c r="H6" s="458"/>
      <c r="I6" s="458" t="s">
        <v>51</v>
      </c>
      <c r="J6" s="478"/>
      <c r="K6" s="478" t="s">
        <v>276</v>
      </c>
      <c r="L6" s="478" t="s">
        <v>276</v>
      </c>
      <c r="M6" s="478"/>
      <c r="N6" s="505"/>
      <c r="O6" s="504"/>
      <c r="P6" s="478"/>
    </row>
    <row r="7" spans="1:23" hidden="1">
      <c r="G7" s="458" t="s">
        <v>57</v>
      </c>
      <c r="I7" s="458" t="s">
        <v>52</v>
      </c>
      <c r="K7" s="478" t="s">
        <v>60</v>
      </c>
      <c r="L7" s="478" t="s">
        <v>60</v>
      </c>
      <c r="O7" s="504"/>
      <c r="P7" s="478"/>
    </row>
    <row r="8" spans="1:23" hidden="1">
      <c r="G8" s="458" t="s">
        <v>262</v>
      </c>
      <c r="I8" s="458" t="s">
        <v>53</v>
      </c>
    </row>
    <row r="9" spans="1:23" hidden="1">
      <c r="I9" s="458" t="s">
        <v>54</v>
      </c>
    </row>
    <row r="10" spans="1:23" hidden="1">
      <c r="I10" s="458" t="s">
        <v>261</v>
      </c>
    </row>
    <row r="11" spans="1:23" hidden="1">
      <c r="I11" s="458" t="s">
        <v>275</v>
      </c>
    </row>
    <row r="12" spans="1:23" hidden="1">
      <c r="I12" s="458" t="s">
        <v>277</v>
      </c>
    </row>
    <row r="13" spans="1:23" ht="30" customHeight="1">
      <c r="A13" s="503" t="s">
        <v>1249</v>
      </c>
      <c r="B13" s="503" t="s">
        <v>9</v>
      </c>
      <c r="C13" s="503" t="s">
        <v>1</v>
      </c>
      <c r="D13" s="497" t="s">
        <v>0</v>
      </c>
      <c r="E13" s="497" t="s">
        <v>10</v>
      </c>
      <c r="F13" s="497" t="s">
        <v>11</v>
      </c>
      <c r="G13" s="497" t="s">
        <v>12</v>
      </c>
      <c r="H13" s="497" t="s">
        <v>27</v>
      </c>
      <c r="I13" s="497" t="s">
        <v>13</v>
      </c>
      <c r="J13" s="497" t="s">
        <v>31</v>
      </c>
      <c r="K13" s="497" t="s">
        <v>305</v>
      </c>
      <c r="L13" s="497" t="s">
        <v>306</v>
      </c>
      <c r="M13" s="502" t="s">
        <v>37</v>
      </c>
      <c r="N13" s="501" t="s">
        <v>38</v>
      </c>
      <c r="O13" s="501" t="s">
        <v>40</v>
      </c>
      <c r="P13" s="500" t="s">
        <v>284</v>
      </c>
      <c r="Q13" s="497" t="s">
        <v>285</v>
      </c>
      <c r="R13" s="497" t="s">
        <v>256</v>
      </c>
      <c r="S13" s="499"/>
      <c r="T13" s="497" t="s">
        <v>41</v>
      </c>
      <c r="U13" s="498" t="s">
        <v>44</v>
      </c>
      <c r="V13" s="497" t="s">
        <v>43</v>
      </c>
      <c r="W13" s="497" t="s">
        <v>42</v>
      </c>
    </row>
    <row r="14" spans="1:23">
      <c r="A14" s="482" t="s">
        <v>431</v>
      </c>
      <c r="B14" s="482"/>
      <c r="C14" s="482" t="s">
        <v>1213</v>
      </c>
      <c r="D14" s="482"/>
      <c r="E14" s="482" t="s">
        <v>18</v>
      </c>
      <c r="F14" s="482" t="s">
        <v>16</v>
      </c>
      <c r="G14" s="482" t="s">
        <v>57</v>
      </c>
      <c r="H14" s="482" t="s">
        <v>61</v>
      </c>
      <c r="I14" s="482" t="s">
        <v>783</v>
      </c>
      <c r="J14" s="482" t="s">
        <v>433</v>
      </c>
      <c r="K14" s="482"/>
      <c r="L14" s="482"/>
      <c r="M14" s="486"/>
      <c r="N14" s="482"/>
      <c r="O14" s="482"/>
      <c r="P14" s="485" t="s">
        <v>291</v>
      </c>
      <c r="Q14" s="484" t="s">
        <v>288</v>
      </c>
      <c r="R14" s="482"/>
      <c r="S14" s="482"/>
      <c r="T14" s="482"/>
      <c r="U14" s="483"/>
      <c r="V14" s="482"/>
      <c r="W14" s="482"/>
    </row>
    <row r="15" spans="1:23">
      <c r="A15" s="482" t="s">
        <v>432</v>
      </c>
      <c r="B15" s="482"/>
      <c r="C15" s="482"/>
      <c r="D15" s="482"/>
      <c r="E15" s="482" t="s">
        <v>18</v>
      </c>
      <c r="F15" s="482" t="s">
        <v>16</v>
      </c>
      <c r="G15" s="482" t="s">
        <v>21</v>
      </c>
      <c r="H15" s="482" t="s">
        <v>29</v>
      </c>
      <c r="I15" s="482" t="s">
        <v>49</v>
      </c>
      <c r="J15" s="482" t="s">
        <v>433</v>
      </c>
      <c r="K15" s="482"/>
      <c r="L15" s="482"/>
      <c r="M15" s="486"/>
      <c r="N15" s="482"/>
      <c r="O15" s="482"/>
      <c r="P15" s="485" t="s">
        <v>291</v>
      </c>
      <c r="Q15" s="484" t="s">
        <v>288</v>
      </c>
      <c r="R15" s="482"/>
      <c r="S15" s="482"/>
      <c r="T15" s="482"/>
      <c r="U15" s="483"/>
      <c r="V15" s="482"/>
      <c r="W15" s="482"/>
    </row>
    <row r="16" spans="1:23">
      <c r="A16" s="482" t="s">
        <v>433</v>
      </c>
      <c r="B16" s="482"/>
      <c r="C16" s="482"/>
      <c r="D16" s="482" t="s">
        <v>1311</v>
      </c>
      <c r="E16" s="482" t="s">
        <v>18</v>
      </c>
      <c r="F16" s="482" t="s">
        <v>14</v>
      </c>
      <c r="G16" s="482" t="s">
        <v>21</v>
      </c>
      <c r="H16" s="482" t="s">
        <v>29</v>
      </c>
      <c r="I16" s="482" t="s">
        <v>30</v>
      </c>
      <c r="J16" s="482" t="s">
        <v>433</v>
      </c>
      <c r="K16" s="482"/>
      <c r="L16" s="482"/>
      <c r="M16" s="486"/>
      <c r="N16" s="482"/>
      <c r="O16" s="482"/>
      <c r="P16" s="485" t="s">
        <v>291</v>
      </c>
      <c r="Q16" s="484" t="s">
        <v>288</v>
      </c>
      <c r="R16" s="482"/>
      <c r="S16" s="482"/>
      <c r="T16" s="482"/>
      <c r="U16" s="483" t="s">
        <v>45</v>
      </c>
      <c r="V16" s="482" t="s">
        <v>1311</v>
      </c>
      <c r="W16" s="482" t="s">
        <v>1310</v>
      </c>
    </row>
    <row r="17" spans="1:23">
      <c r="A17" s="482" t="s">
        <v>434</v>
      </c>
      <c r="B17" s="482"/>
      <c r="C17" s="482"/>
      <c r="D17" s="482"/>
      <c r="E17" s="482" t="s">
        <v>18</v>
      </c>
      <c r="F17" s="482" t="s">
        <v>14</v>
      </c>
      <c r="G17" s="482" t="s">
        <v>262</v>
      </c>
      <c r="H17" s="482" t="s">
        <v>28</v>
      </c>
      <c r="I17" s="482" t="s">
        <v>24</v>
      </c>
      <c r="J17" s="482" t="s">
        <v>434</v>
      </c>
      <c r="K17" s="482"/>
      <c r="L17" s="482"/>
      <c r="M17" s="486"/>
      <c r="N17" s="482"/>
      <c r="O17" s="482"/>
      <c r="P17" s="485" t="s">
        <v>291</v>
      </c>
      <c r="Q17" s="484" t="s">
        <v>288</v>
      </c>
      <c r="R17" s="482"/>
      <c r="S17" s="482"/>
      <c r="T17" s="482"/>
      <c r="U17" s="483"/>
      <c r="V17" s="482"/>
      <c r="W17" s="482"/>
    </row>
    <row r="18" spans="1:23">
      <c r="A18" s="482" t="s">
        <v>423</v>
      </c>
      <c r="B18" s="482"/>
      <c r="C18" s="482" t="s">
        <v>431</v>
      </c>
      <c r="D18" s="482"/>
      <c r="E18" s="482" t="s">
        <v>18</v>
      </c>
      <c r="F18" s="482" t="s">
        <v>16</v>
      </c>
      <c r="G18" s="482" t="s">
        <v>262</v>
      </c>
      <c r="H18" s="482" t="s">
        <v>28</v>
      </c>
      <c r="I18" s="482" t="s">
        <v>24</v>
      </c>
      <c r="J18" s="482" t="s">
        <v>434</v>
      </c>
      <c r="K18" s="482"/>
      <c r="L18" s="482"/>
      <c r="M18" s="486"/>
      <c r="N18" s="482"/>
      <c r="O18" s="482"/>
      <c r="P18" s="485" t="s">
        <v>291</v>
      </c>
      <c r="Q18" s="484" t="s">
        <v>288</v>
      </c>
      <c r="R18" s="482"/>
      <c r="S18" s="482"/>
      <c r="T18" s="482"/>
      <c r="U18" s="483"/>
      <c r="V18" s="482"/>
      <c r="W18" s="482"/>
    </row>
    <row r="19" spans="1:23">
      <c r="A19" s="482" t="s">
        <v>435</v>
      </c>
      <c r="B19" s="482"/>
      <c r="C19" s="482" t="s">
        <v>432</v>
      </c>
      <c r="D19" s="482"/>
      <c r="E19" s="482" t="s">
        <v>18</v>
      </c>
      <c r="F19" s="482" t="s">
        <v>14</v>
      </c>
      <c r="G19" s="482" t="s">
        <v>21</v>
      </c>
      <c r="H19" s="482" t="s">
        <v>28</v>
      </c>
      <c r="I19" s="482" t="s">
        <v>447</v>
      </c>
      <c r="J19" s="483"/>
      <c r="K19" s="482"/>
      <c r="L19" s="482"/>
      <c r="M19" s="486"/>
      <c r="N19" s="482"/>
      <c r="O19" s="482" t="s">
        <v>28</v>
      </c>
      <c r="P19" s="485" t="s">
        <v>291</v>
      </c>
      <c r="Q19" s="484" t="s">
        <v>288</v>
      </c>
      <c r="R19" s="482" t="s">
        <v>1309</v>
      </c>
      <c r="S19" s="482"/>
      <c r="T19" s="482"/>
      <c r="U19" s="483"/>
      <c r="V19" s="482"/>
      <c r="W19" s="482"/>
    </row>
    <row r="20" spans="1:23">
      <c r="A20" s="482" t="s">
        <v>436</v>
      </c>
      <c r="B20" s="482"/>
      <c r="C20" s="482"/>
      <c r="D20" s="482"/>
      <c r="E20" s="482" t="s">
        <v>18</v>
      </c>
      <c r="F20" s="482" t="s">
        <v>15</v>
      </c>
      <c r="G20" s="482" t="s">
        <v>21</v>
      </c>
      <c r="H20" s="482" t="s">
        <v>28</v>
      </c>
      <c r="I20" s="482" t="s">
        <v>24</v>
      </c>
      <c r="J20" s="483"/>
      <c r="K20" s="482"/>
      <c r="L20" s="482"/>
      <c r="M20" s="486"/>
      <c r="N20" s="482"/>
      <c r="O20" s="482" t="s">
        <v>28</v>
      </c>
      <c r="P20" s="485" t="s">
        <v>291</v>
      </c>
      <c r="Q20" s="484" t="s">
        <v>288</v>
      </c>
      <c r="R20" s="482" t="s">
        <v>1309</v>
      </c>
      <c r="S20" s="482"/>
      <c r="T20" s="482"/>
      <c r="U20" s="483"/>
      <c r="V20" s="482"/>
      <c r="W20" s="482"/>
    </row>
    <row r="21" spans="1:23">
      <c r="A21" s="482" t="s">
        <v>437</v>
      </c>
      <c r="B21" s="482"/>
      <c r="C21" s="482" t="s">
        <v>1308</v>
      </c>
      <c r="D21" s="482"/>
      <c r="E21" s="482" t="s">
        <v>18</v>
      </c>
      <c r="F21" s="482" t="s">
        <v>14</v>
      </c>
      <c r="G21" s="482" t="s">
        <v>22</v>
      </c>
      <c r="H21" s="482" t="s">
        <v>28</v>
      </c>
      <c r="I21" s="482" t="s">
        <v>24</v>
      </c>
      <c r="J21" s="482" t="s">
        <v>433</v>
      </c>
      <c r="K21" s="482"/>
      <c r="L21" s="482"/>
      <c r="M21" s="486"/>
      <c r="N21" s="482"/>
      <c r="O21" s="482"/>
      <c r="P21" s="485" t="s">
        <v>291</v>
      </c>
      <c r="Q21" s="484" t="s">
        <v>288</v>
      </c>
      <c r="R21" s="482"/>
      <c r="S21" s="482"/>
      <c r="T21" s="482"/>
      <c r="U21" s="483"/>
      <c r="V21" s="482"/>
      <c r="W21" s="482"/>
    </row>
    <row r="22" spans="1:23">
      <c r="A22" s="482" t="s">
        <v>438</v>
      </c>
      <c r="B22" s="482"/>
      <c r="C22" s="482"/>
      <c r="D22" s="482"/>
      <c r="E22" s="482" t="s">
        <v>18</v>
      </c>
      <c r="F22" s="482" t="s">
        <v>15</v>
      </c>
      <c r="G22" s="482" t="s">
        <v>22</v>
      </c>
      <c r="H22" s="482" t="s">
        <v>28</v>
      </c>
      <c r="I22" s="482" t="s">
        <v>445</v>
      </c>
      <c r="J22" s="482" t="s">
        <v>433</v>
      </c>
      <c r="K22" s="482"/>
      <c r="L22" s="482"/>
      <c r="M22" s="486"/>
      <c r="N22" s="482"/>
      <c r="O22" s="482"/>
      <c r="P22" s="485" t="s">
        <v>291</v>
      </c>
      <c r="Q22" s="484" t="s">
        <v>288</v>
      </c>
      <c r="R22" s="482"/>
      <c r="S22" s="482"/>
      <c r="T22" s="482"/>
      <c r="U22" s="483"/>
      <c r="V22" s="482"/>
      <c r="W22" s="482"/>
    </row>
    <row r="23" spans="1:23">
      <c r="A23" s="482" t="s">
        <v>375</v>
      </c>
      <c r="B23" s="482"/>
      <c r="C23" s="482" t="s">
        <v>433</v>
      </c>
      <c r="D23" s="482"/>
      <c r="E23" s="482" t="s">
        <v>17</v>
      </c>
      <c r="F23" s="482" t="s">
        <v>15</v>
      </c>
      <c r="G23" s="482" t="s">
        <v>20</v>
      </c>
      <c r="H23" s="482" t="s">
        <v>304</v>
      </c>
      <c r="I23" s="482" t="s">
        <v>24</v>
      </c>
      <c r="J23" s="482" t="s">
        <v>434</v>
      </c>
      <c r="K23" s="482"/>
      <c r="L23" s="482"/>
      <c r="M23" s="486"/>
      <c r="N23" s="482"/>
      <c r="O23" s="482"/>
      <c r="P23" s="485" t="s">
        <v>291</v>
      </c>
      <c r="Q23" s="484" t="s">
        <v>288</v>
      </c>
      <c r="R23" s="482"/>
      <c r="S23" s="482"/>
      <c r="T23" s="482"/>
      <c r="U23" s="483"/>
      <c r="V23" s="482"/>
      <c r="W23" s="482"/>
    </row>
    <row r="24" spans="1:23">
      <c r="A24" s="482" t="s">
        <v>376</v>
      </c>
      <c r="B24" s="482"/>
      <c r="C24" s="482"/>
      <c r="D24" s="482"/>
      <c r="E24" s="482" t="s">
        <v>17</v>
      </c>
      <c r="F24" s="482" t="s">
        <v>15</v>
      </c>
      <c r="G24" s="482" t="s">
        <v>23</v>
      </c>
      <c r="H24" s="482" t="s">
        <v>304</v>
      </c>
      <c r="I24" s="482" t="s">
        <v>24</v>
      </c>
      <c r="J24" s="482"/>
      <c r="K24" s="482"/>
      <c r="L24" s="482"/>
      <c r="M24" s="486"/>
      <c r="N24" s="482"/>
      <c r="O24" s="482" t="s">
        <v>48</v>
      </c>
      <c r="P24" s="485" t="s">
        <v>291</v>
      </c>
      <c r="Q24" s="484" t="s">
        <v>288</v>
      </c>
      <c r="R24" s="482"/>
      <c r="S24" s="482"/>
      <c r="T24" s="482"/>
      <c r="U24" s="483"/>
      <c r="V24" s="482"/>
      <c r="W24" s="482"/>
    </row>
    <row r="25" spans="1:23">
      <c r="A25" s="482" t="s">
        <v>377</v>
      </c>
      <c r="B25" s="482"/>
      <c r="C25" s="482"/>
      <c r="D25" s="482"/>
      <c r="E25" s="482" t="s">
        <v>18</v>
      </c>
      <c r="F25" s="482" t="s">
        <v>14</v>
      </c>
      <c r="G25" s="482" t="s">
        <v>23</v>
      </c>
      <c r="H25" s="482" t="s">
        <v>304</v>
      </c>
      <c r="I25" s="482" t="s">
        <v>24</v>
      </c>
      <c r="J25" s="482" t="s">
        <v>434</v>
      </c>
      <c r="K25" s="482"/>
      <c r="L25" s="482"/>
      <c r="M25" s="486"/>
      <c r="N25" s="482"/>
      <c r="O25" s="482"/>
      <c r="P25" s="485" t="s">
        <v>291</v>
      </c>
      <c r="Q25" s="484" t="s">
        <v>288</v>
      </c>
      <c r="R25" s="482"/>
      <c r="S25" s="482"/>
      <c r="T25" s="482"/>
      <c r="U25" s="483"/>
      <c r="V25" s="482"/>
      <c r="W25" s="482"/>
    </row>
    <row r="26" spans="1:23">
      <c r="A26" s="482" t="s">
        <v>378</v>
      </c>
      <c r="B26" s="482"/>
      <c r="C26" s="482" t="s">
        <v>434</v>
      </c>
      <c r="D26" s="482" t="s">
        <v>1305</v>
      </c>
      <c r="E26" s="482" t="s">
        <v>18</v>
      </c>
      <c r="F26" s="482" t="s">
        <v>15</v>
      </c>
      <c r="G26" s="482" t="s">
        <v>1307</v>
      </c>
      <c r="H26" s="482" t="s">
        <v>29</v>
      </c>
      <c r="I26" s="482" t="s">
        <v>30</v>
      </c>
      <c r="J26" s="482" t="s">
        <v>433</v>
      </c>
      <c r="K26" s="482"/>
      <c r="L26" s="482"/>
      <c r="M26" s="486"/>
      <c r="N26" s="482"/>
      <c r="O26" s="482"/>
      <c r="P26" s="485" t="s">
        <v>291</v>
      </c>
      <c r="Q26" s="484" t="s">
        <v>288</v>
      </c>
      <c r="R26" s="482"/>
      <c r="S26" s="482"/>
      <c r="T26" s="482"/>
      <c r="U26" s="483" t="s">
        <v>45</v>
      </c>
      <c r="V26" s="482" t="s">
        <v>1305</v>
      </c>
      <c r="W26" s="482" t="s">
        <v>1306</v>
      </c>
    </row>
    <row r="27" spans="1:23">
      <c r="A27" s="482" t="s">
        <v>379</v>
      </c>
      <c r="B27" s="482"/>
      <c r="C27" s="482"/>
      <c r="D27" s="482" t="s">
        <v>1305</v>
      </c>
      <c r="E27" s="482" t="s">
        <v>18</v>
      </c>
      <c r="F27" s="482" t="s">
        <v>14</v>
      </c>
      <c r="G27" s="482" t="s">
        <v>22</v>
      </c>
      <c r="H27" s="482" t="s">
        <v>29</v>
      </c>
      <c r="I27" s="482" t="s">
        <v>30</v>
      </c>
      <c r="J27" s="482" t="s">
        <v>433</v>
      </c>
      <c r="K27" s="482"/>
      <c r="L27" s="482"/>
      <c r="M27" s="486"/>
      <c r="N27" s="482"/>
      <c r="O27" s="482"/>
      <c r="P27" s="485" t="s">
        <v>291</v>
      </c>
      <c r="Q27" s="484" t="s">
        <v>288</v>
      </c>
      <c r="R27" s="482"/>
      <c r="S27" s="482"/>
      <c r="T27" s="482"/>
      <c r="U27" s="483" t="s">
        <v>46</v>
      </c>
      <c r="V27" s="482" t="s">
        <v>1305</v>
      </c>
      <c r="W27" s="482" t="s">
        <v>1304</v>
      </c>
    </row>
    <row r="28" spans="1:23">
      <c r="A28" s="482" t="s">
        <v>380</v>
      </c>
      <c r="B28" s="482"/>
      <c r="C28" s="482"/>
      <c r="D28" s="482"/>
      <c r="E28" s="482" t="s">
        <v>18</v>
      </c>
      <c r="F28" s="482" t="s">
        <v>14</v>
      </c>
      <c r="G28" s="482" t="s">
        <v>22</v>
      </c>
      <c r="H28" s="482" t="s">
        <v>28</v>
      </c>
      <c r="I28" s="482" t="s">
        <v>24</v>
      </c>
      <c r="J28" s="482" t="s">
        <v>434</v>
      </c>
      <c r="K28" s="482"/>
      <c r="L28" s="482"/>
      <c r="M28" s="486"/>
      <c r="N28" s="482"/>
      <c r="O28" s="482"/>
      <c r="P28" s="485" t="s">
        <v>291</v>
      </c>
      <c r="Q28" s="484" t="s">
        <v>288</v>
      </c>
      <c r="R28" s="482"/>
      <c r="S28" s="482"/>
      <c r="T28" s="482"/>
      <c r="U28" s="483"/>
      <c r="V28" s="482"/>
      <c r="W28" s="482"/>
    </row>
    <row r="29" spans="1:23">
      <c r="A29" s="482" t="s">
        <v>381</v>
      </c>
      <c r="B29" s="482"/>
      <c r="C29" s="482"/>
      <c r="D29" s="482"/>
      <c r="E29" s="482" t="s">
        <v>18</v>
      </c>
      <c r="F29" s="482" t="s">
        <v>15</v>
      </c>
      <c r="G29" s="482" t="s">
        <v>22</v>
      </c>
      <c r="H29" s="482" t="s">
        <v>28</v>
      </c>
      <c r="I29" s="482" t="s">
        <v>24</v>
      </c>
      <c r="J29" s="482" t="s">
        <v>434</v>
      </c>
      <c r="K29" s="482"/>
      <c r="L29" s="482"/>
      <c r="M29" s="486"/>
      <c r="N29" s="482"/>
      <c r="O29" s="482"/>
      <c r="P29" s="485" t="s">
        <v>291</v>
      </c>
      <c r="Q29" s="484" t="s">
        <v>288</v>
      </c>
      <c r="R29" s="482"/>
      <c r="S29" s="482"/>
      <c r="T29" s="482"/>
      <c r="U29" s="483"/>
      <c r="V29" s="482"/>
      <c r="W29" s="482"/>
    </row>
    <row r="30" spans="1:23">
      <c r="A30" s="482" t="s">
        <v>439</v>
      </c>
      <c r="B30" s="482"/>
      <c r="C30" s="482" t="s">
        <v>423</v>
      </c>
      <c r="D30" s="482"/>
      <c r="E30" s="482" t="s">
        <v>17</v>
      </c>
      <c r="F30" s="482" t="s">
        <v>14</v>
      </c>
      <c r="G30" s="482" t="s">
        <v>22</v>
      </c>
      <c r="H30" s="482" t="s">
        <v>28</v>
      </c>
      <c r="I30" s="482" t="s">
        <v>24</v>
      </c>
      <c r="J30" s="482" t="s">
        <v>434</v>
      </c>
      <c r="K30" s="482"/>
      <c r="L30" s="482"/>
      <c r="M30" s="486"/>
      <c r="N30" s="482"/>
      <c r="O30" s="482"/>
      <c r="P30" s="485" t="s">
        <v>291</v>
      </c>
      <c r="Q30" s="484" t="s">
        <v>288</v>
      </c>
      <c r="R30" s="482"/>
      <c r="S30" s="482"/>
      <c r="T30" s="482"/>
      <c r="U30" s="483"/>
      <c r="V30" s="482"/>
      <c r="W30" s="482"/>
    </row>
    <row r="31" spans="1:23">
      <c r="A31" s="482" t="s">
        <v>382</v>
      </c>
      <c r="B31" s="482"/>
      <c r="C31" s="482" t="s">
        <v>435</v>
      </c>
      <c r="D31" s="482"/>
      <c r="E31" s="482" t="s">
        <v>17</v>
      </c>
      <c r="F31" s="482" t="s">
        <v>14</v>
      </c>
      <c r="G31" s="482" t="s">
        <v>22</v>
      </c>
      <c r="H31" s="482" t="s">
        <v>28</v>
      </c>
      <c r="I31" s="482" t="s">
        <v>24</v>
      </c>
      <c r="J31" s="482" t="s">
        <v>434</v>
      </c>
      <c r="K31" s="482"/>
      <c r="L31" s="482"/>
      <c r="M31" s="486"/>
      <c r="N31" s="482"/>
      <c r="O31" s="482"/>
      <c r="P31" s="485" t="s">
        <v>291</v>
      </c>
      <c r="Q31" s="484" t="s">
        <v>288</v>
      </c>
      <c r="R31" s="482"/>
      <c r="S31" s="482"/>
      <c r="T31" s="482"/>
      <c r="U31" s="483"/>
      <c r="V31" s="482"/>
      <c r="W31" s="482"/>
    </row>
    <row r="32" spans="1:23">
      <c r="A32" s="482" t="s">
        <v>383</v>
      </c>
      <c r="B32" s="482"/>
      <c r="C32" s="482"/>
      <c r="D32" s="482"/>
      <c r="E32" s="482" t="s">
        <v>17</v>
      </c>
      <c r="F32" s="482" t="s">
        <v>15</v>
      </c>
      <c r="G32" s="482" t="s">
        <v>22</v>
      </c>
      <c r="H32" s="482" t="s">
        <v>28</v>
      </c>
      <c r="I32" s="482" t="s">
        <v>24</v>
      </c>
      <c r="J32" s="482" t="s">
        <v>434</v>
      </c>
      <c r="K32" s="482"/>
      <c r="L32" s="482"/>
      <c r="M32" s="486"/>
      <c r="N32" s="482"/>
      <c r="O32" s="482"/>
      <c r="P32" s="485" t="s">
        <v>291</v>
      </c>
      <c r="Q32" s="484" t="s">
        <v>288</v>
      </c>
      <c r="R32" s="482"/>
      <c r="S32" s="482"/>
      <c r="T32" s="482"/>
      <c r="U32" s="483"/>
      <c r="V32" s="482"/>
      <c r="W32" s="482"/>
    </row>
    <row r="33" spans="1:23">
      <c r="A33" s="482" t="s">
        <v>384</v>
      </c>
      <c r="B33" s="482"/>
      <c r="C33" s="482" t="s">
        <v>436</v>
      </c>
      <c r="D33" s="482"/>
      <c r="E33" s="482" t="s">
        <v>17</v>
      </c>
      <c r="F33" s="482" t="s">
        <v>14</v>
      </c>
      <c r="G33" s="482" t="s">
        <v>22</v>
      </c>
      <c r="H33" s="482" t="s">
        <v>28</v>
      </c>
      <c r="I33" s="482" t="s">
        <v>447</v>
      </c>
      <c r="J33" s="482" t="s">
        <v>434</v>
      </c>
      <c r="K33" s="482"/>
      <c r="L33" s="482"/>
      <c r="M33" s="486"/>
      <c r="N33" s="482"/>
      <c r="O33" s="482"/>
      <c r="P33" s="485" t="s">
        <v>291</v>
      </c>
      <c r="Q33" s="484" t="s">
        <v>288</v>
      </c>
      <c r="R33" s="482"/>
      <c r="S33" s="482"/>
      <c r="T33" s="482"/>
      <c r="U33" s="483"/>
      <c r="V33" s="482"/>
      <c r="W33" s="482"/>
    </row>
    <row r="34" spans="1:23">
      <c r="A34" s="482" t="s">
        <v>451</v>
      </c>
      <c r="B34" s="482"/>
      <c r="C34" s="482"/>
      <c r="D34" s="482"/>
      <c r="E34" s="482" t="s">
        <v>17</v>
      </c>
      <c r="F34" s="482" t="s">
        <v>15</v>
      </c>
      <c r="G34" s="482" t="s">
        <v>22</v>
      </c>
      <c r="H34" s="482" t="s">
        <v>28</v>
      </c>
      <c r="I34" s="482" t="s">
        <v>24</v>
      </c>
      <c r="J34" s="482" t="s">
        <v>434</v>
      </c>
      <c r="K34" s="482"/>
      <c r="L34" s="482"/>
      <c r="M34" s="486"/>
      <c r="N34" s="482"/>
      <c r="O34" s="482"/>
      <c r="P34" s="485" t="s">
        <v>291</v>
      </c>
      <c r="Q34" s="484" t="s">
        <v>288</v>
      </c>
      <c r="R34" s="482"/>
      <c r="S34" s="482"/>
      <c r="T34" s="482"/>
      <c r="U34" s="483"/>
      <c r="V34" s="482"/>
      <c r="W34" s="482"/>
    </row>
    <row r="35" spans="1:23">
      <c r="A35" s="482" t="s">
        <v>452</v>
      </c>
      <c r="B35" s="482"/>
      <c r="C35" s="482" t="s">
        <v>437</v>
      </c>
      <c r="D35" s="482"/>
      <c r="E35" s="482" t="s">
        <v>17</v>
      </c>
      <c r="F35" s="482" t="s">
        <v>14</v>
      </c>
      <c r="G35" s="482" t="s">
        <v>22</v>
      </c>
      <c r="H35" s="482" t="s">
        <v>28</v>
      </c>
      <c r="I35" s="482" t="s">
        <v>445</v>
      </c>
      <c r="J35" s="482" t="s">
        <v>434</v>
      </c>
      <c r="K35" s="482"/>
      <c r="L35" s="482"/>
      <c r="M35" s="486"/>
      <c r="N35" s="482"/>
      <c r="O35" s="482"/>
      <c r="P35" s="485" t="s">
        <v>291</v>
      </c>
      <c r="Q35" s="484" t="s">
        <v>288</v>
      </c>
      <c r="R35" s="482"/>
      <c r="S35" s="482"/>
      <c r="T35" s="482"/>
      <c r="U35" s="483"/>
      <c r="V35" s="482"/>
      <c r="W35" s="482"/>
    </row>
    <row r="36" spans="1:23">
      <c r="A36" s="482" t="s">
        <v>453</v>
      </c>
      <c r="B36" s="482"/>
      <c r="C36" s="482"/>
      <c r="D36" s="482"/>
      <c r="E36" s="482" t="s">
        <v>17</v>
      </c>
      <c r="F36" s="482" t="s">
        <v>15</v>
      </c>
      <c r="G36" s="482" t="s">
        <v>22</v>
      </c>
      <c r="H36" s="482" t="s">
        <v>28</v>
      </c>
      <c r="I36" s="482" t="s">
        <v>445</v>
      </c>
      <c r="J36" s="482" t="s">
        <v>434</v>
      </c>
      <c r="K36" s="482"/>
      <c r="L36" s="482"/>
      <c r="M36" s="486"/>
      <c r="N36" s="482"/>
      <c r="O36" s="482"/>
      <c r="P36" s="485" t="s">
        <v>291</v>
      </c>
      <c r="Q36" s="484" t="s">
        <v>288</v>
      </c>
      <c r="R36" s="482"/>
      <c r="S36" s="482"/>
      <c r="T36" s="482"/>
      <c r="U36" s="483"/>
      <c r="V36" s="482"/>
      <c r="W36" s="482"/>
    </row>
    <row r="37" spans="1:23">
      <c r="A37" s="482" t="s">
        <v>455</v>
      </c>
      <c r="B37" s="482"/>
      <c r="C37" s="482" t="s">
        <v>438</v>
      </c>
      <c r="D37" s="482"/>
      <c r="E37" s="482" t="s">
        <v>17</v>
      </c>
      <c r="F37" s="482" t="s">
        <v>14</v>
      </c>
      <c r="G37" s="482" t="s">
        <v>22</v>
      </c>
      <c r="H37" s="482" t="s">
        <v>28</v>
      </c>
      <c r="I37" s="482" t="s">
        <v>447</v>
      </c>
      <c r="J37" s="482" t="s">
        <v>434</v>
      </c>
      <c r="K37" s="482"/>
      <c r="L37" s="482"/>
      <c r="M37" s="486"/>
      <c r="N37" s="482"/>
      <c r="O37" s="482"/>
      <c r="P37" s="485" t="s">
        <v>291</v>
      </c>
      <c r="Q37" s="484" t="s">
        <v>288</v>
      </c>
      <c r="R37" s="482"/>
      <c r="S37" s="482"/>
      <c r="T37" s="482"/>
      <c r="U37" s="483"/>
      <c r="V37" s="482"/>
      <c r="W37" s="482"/>
    </row>
    <row r="38" spans="1:23">
      <c r="A38" s="482" t="s">
        <v>385</v>
      </c>
      <c r="B38" s="482"/>
      <c r="C38" s="482"/>
      <c r="D38" s="482"/>
      <c r="E38" s="482" t="s">
        <v>17</v>
      </c>
      <c r="F38" s="482" t="s">
        <v>15</v>
      </c>
      <c r="G38" s="482" t="s">
        <v>22</v>
      </c>
      <c r="H38" s="482" t="s">
        <v>28</v>
      </c>
      <c r="I38" s="482" t="s">
        <v>447</v>
      </c>
      <c r="J38" s="482" t="s">
        <v>434</v>
      </c>
      <c r="K38" s="482"/>
      <c r="L38" s="482"/>
      <c r="M38" s="486"/>
      <c r="N38" s="482"/>
      <c r="O38" s="482"/>
      <c r="P38" s="485" t="s">
        <v>291</v>
      </c>
      <c r="Q38" s="484" t="s">
        <v>288</v>
      </c>
      <c r="R38" s="482"/>
      <c r="S38" s="482"/>
      <c r="T38" s="482"/>
      <c r="U38" s="483"/>
      <c r="V38" s="482"/>
      <c r="W38" s="482"/>
    </row>
    <row r="39" spans="1:23">
      <c r="A39" s="482" t="s">
        <v>386</v>
      </c>
      <c r="B39" s="482"/>
      <c r="C39" s="482" t="s">
        <v>375</v>
      </c>
      <c r="D39" s="482"/>
      <c r="E39" s="482" t="s">
        <v>18</v>
      </c>
      <c r="F39" s="482" t="s">
        <v>14</v>
      </c>
      <c r="G39" s="482" t="s">
        <v>21</v>
      </c>
      <c r="H39" s="482" t="s">
        <v>28</v>
      </c>
      <c r="I39" s="482" t="s">
        <v>24</v>
      </c>
      <c r="J39" s="482" t="s">
        <v>434</v>
      </c>
      <c r="K39" s="482"/>
      <c r="L39" s="482"/>
      <c r="M39" s="486"/>
      <c r="N39" s="482"/>
      <c r="O39" s="482"/>
      <c r="P39" s="485" t="s">
        <v>291</v>
      </c>
      <c r="Q39" s="484" t="s">
        <v>288</v>
      </c>
      <c r="R39" s="482"/>
      <c r="S39" s="482"/>
      <c r="T39" s="482"/>
      <c r="U39" s="483"/>
      <c r="V39" s="482"/>
      <c r="W39" s="482"/>
    </row>
    <row r="40" spans="1:23">
      <c r="A40" s="482" t="s">
        <v>387</v>
      </c>
      <c r="B40" s="482"/>
      <c r="C40" s="482"/>
      <c r="D40" s="482"/>
      <c r="E40" s="482" t="s">
        <v>18</v>
      </c>
      <c r="F40" s="482" t="s">
        <v>15</v>
      </c>
      <c r="G40" s="482" t="s">
        <v>21</v>
      </c>
      <c r="H40" s="482" t="s">
        <v>28</v>
      </c>
      <c r="I40" s="482" t="s">
        <v>445</v>
      </c>
      <c r="J40" s="482" t="s">
        <v>434</v>
      </c>
      <c r="K40" s="482"/>
      <c r="L40" s="482"/>
      <c r="M40" s="486"/>
      <c r="N40" s="482"/>
      <c r="O40" s="482"/>
      <c r="P40" s="485" t="s">
        <v>291</v>
      </c>
      <c r="Q40" s="484" t="s">
        <v>288</v>
      </c>
      <c r="R40" s="482"/>
      <c r="S40" s="482"/>
      <c r="T40" s="482"/>
      <c r="U40" s="483"/>
      <c r="V40" s="482"/>
      <c r="W40" s="482"/>
    </row>
    <row r="41" spans="1:23">
      <c r="A41" s="482" t="s">
        <v>388</v>
      </c>
      <c r="B41" s="482"/>
      <c r="C41" s="482" t="s">
        <v>376</v>
      </c>
      <c r="D41" s="482"/>
      <c r="E41" s="482" t="s">
        <v>18</v>
      </c>
      <c r="F41" s="482" t="s">
        <v>14</v>
      </c>
      <c r="G41" s="482" t="s">
        <v>22</v>
      </c>
      <c r="H41" s="482" t="s">
        <v>28</v>
      </c>
      <c r="I41" s="482" t="s">
        <v>819</v>
      </c>
      <c r="J41" s="482" t="s">
        <v>434</v>
      </c>
      <c r="K41" s="482"/>
      <c r="L41" s="482"/>
      <c r="M41" s="486"/>
      <c r="N41" s="482"/>
      <c r="O41" s="482"/>
      <c r="P41" s="485" t="s">
        <v>291</v>
      </c>
      <c r="Q41" s="484" t="s">
        <v>288</v>
      </c>
      <c r="R41" s="482"/>
      <c r="S41" s="482"/>
      <c r="T41" s="482"/>
      <c r="U41" s="483"/>
      <c r="V41" s="482"/>
      <c r="W41" s="482"/>
    </row>
    <row r="42" spans="1:23">
      <c r="A42" s="482" t="s">
        <v>389</v>
      </c>
      <c r="B42" s="482"/>
      <c r="C42" s="482"/>
      <c r="D42" s="482"/>
      <c r="E42" s="482" t="s">
        <v>18</v>
      </c>
      <c r="F42" s="482" t="s">
        <v>15</v>
      </c>
      <c r="G42" s="482" t="s">
        <v>22</v>
      </c>
      <c r="H42" s="482" t="s">
        <v>28</v>
      </c>
      <c r="I42" s="482" t="s">
        <v>24</v>
      </c>
      <c r="J42" s="482" t="s">
        <v>434</v>
      </c>
      <c r="K42" s="482"/>
      <c r="L42" s="482"/>
      <c r="M42" s="486"/>
      <c r="N42" s="482"/>
      <c r="O42" s="482"/>
      <c r="P42" s="485" t="s">
        <v>291</v>
      </c>
      <c r="Q42" s="484" t="s">
        <v>288</v>
      </c>
      <c r="R42" s="482"/>
      <c r="S42" s="482"/>
      <c r="T42" s="482"/>
      <c r="U42" s="483"/>
      <c r="V42" s="482"/>
      <c r="W42" s="482"/>
    </row>
    <row r="43" spans="1:23" s="448" customFormat="1">
      <c r="A43" s="482" t="s">
        <v>390</v>
      </c>
      <c r="B43" s="482"/>
      <c r="C43" s="482" t="s">
        <v>377</v>
      </c>
      <c r="D43" s="482"/>
      <c r="E43" s="482" t="s">
        <v>18</v>
      </c>
      <c r="F43" s="482" t="s">
        <v>14</v>
      </c>
      <c r="G43" s="482" t="s">
        <v>22</v>
      </c>
      <c r="H43" s="482" t="s">
        <v>28</v>
      </c>
      <c r="I43" s="482"/>
      <c r="J43" s="482"/>
      <c r="K43" s="482"/>
      <c r="L43" s="482"/>
      <c r="M43" s="486"/>
      <c r="N43" s="482"/>
      <c r="O43" s="482"/>
      <c r="P43" s="485" t="s">
        <v>291</v>
      </c>
      <c r="Q43" s="484" t="s">
        <v>288</v>
      </c>
      <c r="R43" s="482" t="s">
        <v>1303</v>
      </c>
      <c r="S43" s="482"/>
      <c r="T43" s="482"/>
      <c r="U43" s="483"/>
      <c r="V43" s="482"/>
      <c r="W43" s="482"/>
    </row>
    <row r="44" spans="1:23">
      <c r="A44" s="482" t="s">
        <v>391</v>
      </c>
      <c r="B44" s="482"/>
      <c r="C44" s="482"/>
      <c r="D44" s="482"/>
      <c r="E44" s="482" t="s">
        <v>18</v>
      </c>
      <c r="F44" s="482" t="s">
        <v>15</v>
      </c>
      <c r="G44" s="482" t="s">
        <v>22</v>
      </c>
      <c r="H44" s="482" t="s">
        <v>28</v>
      </c>
      <c r="I44" s="482" t="s">
        <v>26</v>
      </c>
      <c r="J44" s="482" t="s">
        <v>434</v>
      </c>
      <c r="K44" s="482"/>
      <c r="L44" s="482"/>
      <c r="M44" s="486"/>
      <c r="N44" s="482"/>
      <c r="O44" s="482"/>
      <c r="P44" s="485" t="s">
        <v>291</v>
      </c>
      <c r="Q44" s="484" t="s">
        <v>288</v>
      </c>
      <c r="R44" s="482" t="s">
        <v>1302</v>
      </c>
      <c r="S44" s="482"/>
      <c r="T44" s="482"/>
      <c r="U44" s="483"/>
      <c r="V44" s="482"/>
      <c r="W44" s="482"/>
    </row>
    <row r="45" spans="1:23">
      <c r="A45" s="482" t="s">
        <v>392</v>
      </c>
      <c r="B45" s="482"/>
      <c r="C45" s="482" t="s">
        <v>378</v>
      </c>
      <c r="D45" s="482"/>
      <c r="E45" s="482" t="s">
        <v>18</v>
      </c>
      <c r="F45" s="482" t="s">
        <v>14</v>
      </c>
      <c r="G45" s="482" t="s">
        <v>22</v>
      </c>
      <c r="H45" s="482" t="s">
        <v>28</v>
      </c>
      <c r="I45" s="482" t="s">
        <v>26</v>
      </c>
      <c r="J45" s="482" t="s">
        <v>434</v>
      </c>
      <c r="K45" s="482"/>
      <c r="L45" s="482"/>
      <c r="M45" s="486"/>
      <c r="N45" s="482"/>
      <c r="O45" s="482"/>
      <c r="P45" s="485" t="s">
        <v>291</v>
      </c>
      <c r="Q45" s="484" t="s">
        <v>288</v>
      </c>
      <c r="R45" s="482"/>
      <c r="S45" s="482"/>
      <c r="T45" s="482"/>
      <c r="U45" s="483"/>
      <c r="V45" s="482"/>
      <c r="W45" s="482"/>
    </row>
    <row r="46" spans="1:23">
      <c r="A46" s="482" t="s">
        <v>393</v>
      </c>
      <c r="B46" s="482"/>
      <c r="C46" s="482"/>
      <c r="D46" s="482"/>
      <c r="E46" s="482" t="s">
        <v>18</v>
      </c>
      <c r="F46" s="482" t="s">
        <v>15</v>
      </c>
      <c r="G46" s="482" t="s">
        <v>22</v>
      </c>
      <c r="H46" s="482" t="s">
        <v>28</v>
      </c>
      <c r="I46" s="482" t="s">
        <v>25</v>
      </c>
      <c r="J46" s="482" t="s">
        <v>434</v>
      </c>
      <c r="K46" s="482"/>
      <c r="L46" s="482"/>
      <c r="M46" s="486"/>
      <c r="N46" s="482"/>
      <c r="O46" s="482"/>
      <c r="P46" s="485" t="s">
        <v>291</v>
      </c>
      <c r="Q46" s="484" t="s">
        <v>288</v>
      </c>
      <c r="R46" s="482"/>
      <c r="S46" s="482"/>
      <c r="T46" s="482"/>
      <c r="U46" s="483"/>
      <c r="V46" s="482"/>
      <c r="W46" s="482"/>
    </row>
    <row r="47" spans="1:23">
      <c r="A47" s="482" t="s">
        <v>459</v>
      </c>
      <c r="B47" s="482"/>
      <c r="C47" s="482" t="s">
        <v>379</v>
      </c>
      <c r="D47" s="482"/>
      <c r="E47" s="482" t="s">
        <v>17</v>
      </c>
      <c r="F47" s="482" t="s">
        <v>14</v>
      </c>
      <c r="G47" s="482" t="s">
        <v>22</v>
      </c>
      <c r="H47" s="482" t="s">
        <v>28</v>
      </c>
      <c r="I47" s="482" t="s">
        <v>24</v>
      </c>
      <c r="J47" s="482" t="s">
        <v>434</v>
      </c>
      <c r="K47" s="482"/>
      <c r="L47" s="482"/>
      <c r="M47" s="486"/>
      <c r="N47" s="482"/>
      <c r="O47" s="482"/>
      <c r="P47" s="485" t="s">
        <v>291</v>
      </c>
      <c r="Q47" s="484" t="s">
        <v>288</v>
      </c>
      <c r="R47" s="482"/>
      <c r="S47" s="482"/>
      <c r="T47" s="482"/>
      <c r="U47" s="483"/>
      <c r="V47" s="482"/>
      <c r="W47" s="482"/>
    </row>
    <row r="48" spans="1:23">
      <c r="A48" s="482" t="s">
        <v>460</v>
      </c>
      <c r="B48" s="482"/>
      <c r="C48" s="482"/>
      <c r="D48" s="482"/>
      <c r="E48" s="482" t="s">
        <v>17</v>
      </c>
      <c r="F48" s="482" t="s">
        <v>15</v>
      </c>
      <c r="G48" s="482" t="s">
        <v>22</v>
      </c>
      <c r="H48" s="482" t="s">
        <v>28</v>
      </c>
      <c r="I48" s="482" t="s">
        <v>819</v>
      </c>
      <c r="J48" s="482" t="s">
        <v>434</v>
      </c>
      <c r="K48" s="482"/>
      <c r="L48" s="482"/>
      <c r="M48" s="486"/>
      <c r="N48" s="482"/>
      <c r="O48" s="482"/>
      <c r="P48" s="485" t="s">
        <v>291</v>
      </c>
      <c r="Q48" s="484" t="s">
        <v>288</v>
      </c>
      <c r="R48" s="482"/>
      <c r="S48" s="482"/>
      <c r="T48" s="482"/>
      <c r="U48" s="483"/>
      <c r="V48" s="482"/>
      <c r="W48" s="482"/>
    </row>
    <row r="49" spans="1:23">
      <c r="A49" s="482" t="s">
        <v>461</v>
      </c>
      <c r="B49" s="482"/>
      <c r="C49" s="482" t="s">
        <v>380</v>
      </c>
      <c r="D49" s="482"/>
      <c r="E49" s="482" t="s">
        <v>17</v>
      </c>
      <c r="F49" s="482" t="s">
        <v>14</v>
      </c>
      <c r="G49" s="482" t="s">
        <v>22</v>
      </c>
      <c r="H49" s="482" t="s">
        <v>28</v>
      </c>
      <c r="I49" s="482" t="s">
        <v>819</v>
      </c>
      <c r="J49" s="482" t="s">
        <v>434</v>
      </c>
      <c r="K49" s="482"/>
      <c r="L49" s="482"/>
      <c r="M49" s="486"/>
      <c r="N49" s="482"/>
      <c r="O49" s="482"/>
      <c r="P49" s="485" t="s">
        <v>291</v>
      </c>
      <c r="Q49" s="484" t="s">
        <v>288</v>
      </c>
      <c r="R49" s="482"/>
      <c r="S49" s="482"/>
      <c r="T49" s="482"/>
      <c r="U49" s="483"/>
      <c r="V49" s="482"/>
      <c r="W49" s="482"/>
    </row>
    <row r="50" spans="1:23">
      <c r="A50" s="482" t="s">
        <v>462</v>
      </c>
      <c r="B50" s="482"/>
      <c r="C50" s="482"/>
      <c r="D50" s="482"/>
      <c r="E50" s="482" t="s">
        <v>17</v>
      </c>
      <c r="F50" s="482" t="s">
        <v>15</v>
      </c>
      <c r="G50" s="482" t="s">
        <v>22</v>
      </c>
      <c r="H50" s="482" t="s">
        <v>28</v>
      </c>
      <c r="I50" s="482" t="s">
        <v>24</v>
      </c>
      <c r="J50" s="482" t="s">
        <v>434</v>
      </c>
      <c r="K50" s="482"/>
      <c r="L50" s="482"/>
      <c r="M50" s="486"/>
      <c r="N50" s="482"/>
      <c r="O50" s="482"/>
      <c r="P50" s="485" t="s">
        <v>291</v>
      </c>
      <c r="Q50" s="484" t="s">
        <v>288</v>
      </c>
      <c r="R50" s="482"/>
      <c r="S50" s="482"/>
      <c r="T50" s="482"/>
      <c r="U50" s="483"/>
      <c r="V50" s="482"/>
      <c r="W50" s="482"/>
    </row>
    <row r="51" spans="1:23">
      <c r="A51" s="482" t="s">
        <v>394</v>
      </c>
      <c r="B51" s="482"/>
      <c r="C51" s="482" t="s">
        <v>381</v>
      </c>
      <c r="D51" s="482"/>
      <c r="E51" s="482" t="s">
        <v>18</v>
      </c>
      <c r="F51" s="482" t="s">
        <v>14</v>
      </c>
      <c r="G51" s="482" t="s">
        <v>22</v>
      </c>
      <c r="H51" s="482" t="s">
        <v>28</v>
      </c>
      <c r="I51" s="482" t="s">
        <v>24</v>
      </c>
      <c r="J51" s="482" t="s">
        <v>434</v>
      </c>
      <c r="K51" s="482"/>
      <c r="L51" s="482"/>
      <c r="M51" s="486"/>
      <c r="N51" s="482"/>
      <c r="O51" s="482"/>
      <c r="P51" s="485" t="s">
        <v>291</v>
      </c>
      <c r="Q51" s="484" t="s">
        <v>288</v>
      </c>
      <c r="R51" s="482"/>
      <c r="S51" s="482"/>
      <c r="T51" s="482"/>
      <c r="U51" s="483"/>
      <c r="V51" s="482"/>
      <c r="W51" s="482"/>
    </row>
    <row r="52" spans="1:23">
      <c r="A52" s="482" t="s">
        <v>464</v>
      </c>
      <c r="B52" s="482"/>
      <c r="C52" s="482"/>
      <c r="D52" s="482"/>
      <c r="E52" s="482" t="s">
        <v>18</v>
      </c>
      <c r="F52" s="482" t="s">
        <v>15</v>
      </c>
      <c r="G52" s="482" t="s">
        <v>22</v>
      </c>
      <c r="H52" s="482" t="s">
        <v>28</v>
      </c>
      <c r="I52" s="482" t="s">
        <v>841</v>
      </c>
      <c r="J52" s="482" t="s">
        <v>434</v>
      </c>
      <c r="K52" s="482"/>
      <c r="L52" s="482"/>
      <c r="M52" s="486"/>
      <c r="N52" s="482"/>
      <c r="O52" s="482"/>
      <c r="P52" s="485" t="s">
        <v>291</v>
      </c>
      <c r="Q52" s="484" t="s">
        <v>288</v>
      </c>
      <c r="R52" s="482"/>
      <c r="S52" s="482"/>
      <c r="T52" s="482"/>
      <c r="U52" s="483"/>
      <c r="V52" s="482"/>
      <c r="W52" s="482"/>
    </row>
    <row r="53" spans="1:23">
      <c r="A53" s="482" t="s">
        <v>465</v>
      </c>
      <c r="B53" s="482"/>
      <c r="C53" s="482" t="s">
        <v>439</v>
      </c>
      <c r="D53" s="482"/>
      <c r="E53" s="482" t="s">
        <v>18</v>
      </c>
      <c r="F53" s="482" t="s">
        <v>14</v>
      </c>
      <c r="G53" s="482" t="s">
        <v>22</v>
      </c>
      <c r="H53" s="482" t="s">
        <v>28</v>
      </c>
      <c r="I53" s="482" t="s">
        <v>24</v>
      </c>
      <c r="J53" s="482" t="s">
        <v>434</v>
      </c>
      <c r="K53" s="482"/>
      <c r="L53" s="482"/>
      <c r="M53" s="486"/>
      <c r="N53" s="482"/>
      <c r="O53" s="482"/>
      <c r="P53" s="485" t="s">
        <v>291</v>
      </c>
      <c r="Q53" s="484" t="s">
        <v>288</v>
      </c>
      <c r="R53" s="482"/>
      <c r="S53" s="482"/>
      <c r="T53" s="482"/>
      <c r="U53" s="483"/>
      <c r="V53" s="482"/>
      <c r="W53" s="482"/>
    </row>
    <row r="54" spans="1:23">
      <c r="A54" s="482" t="s">
        <v>466</v>
      </c>
      <c r="B54" s="482"/>
      <c r="C54" s="482"/>
      <c r="D54" s="482"/>
      <c r="E54" s="482" t="s">
        <v>18</v>
      </c>
      <c r="F54" s="482" t="s">
        <v>15</v>
      </c>
      <c r="G54" s="482" t="s">
        <v>22</v>
      </c>
      <c r="H54" s="482" t="s">
        <v>28</v>
      </c>
      <c r="I54" s="482" t="s">
        <v>24</v>
      </c>
      <c r="J54" s="482" t="s">
        <v>434</v>
      </c>
      <c r="K54" s="482"/>
      <c r="L54" s="482"/>
      <c r="M54" s="486"/>
      <c r="N54" s="482"/>
      <c r="O54" s="482"/>
      <c r="P54" s="485" t="s">
        <v>291</v>
      </c>
      <c r="Q54" s="484" t="s">
        <v>288</v>
      </c>
      <c r="R54" s="482"/>
      <c r="S54" s="482"/>
      <c r="T54" s="482"/>
      <c r="U54" s="483"/>
      <c r="V54" s="482"/>
      <c r="W54" s="482"/>
    </row>
    <row r="55" spans="1:23">
      <c r="A55" s="482" t="s">
        <v>395</v>
      </c>
      <c r="B55" s="482"/>
      <c r="C55" s="482" t="s">
        <v>382</v>
      </c>
      <c r="D55" s="482"/>
      <c r="E55" s="482" t="s">
        <v>17</v>
      </c>
      <c r="F55" s="482" t="s">
        <v>16</v>
      </c>
      <c r="G55" s="482" t="s">
        <v>22</v>
      </c>
      <c r="H55" s="482" t="s">
        <v>28</v>
      </c>
      <c r="I55" s="482" t="s">
        <v>24</v>
      </c>
      <c r="J55" s="482" t="s">
        <v>433</v>
      </c>
      <c r="K55" s="482"/>
      <c r="L55" s="482"/>
      <c r="M55" s="486"/>
      <c r="N55" s="482"/>
      <c r="O55" s="482"/>
      <c r="P55" s="488" t="s">
        <v>286</v>
      </c>
      <c r="Q55" s="490" t="s">
        <v>289</v>
      </c>
      <c r="R55" s="482"/>
      <c r="S55" s="482"/>
      <c r="T55" s="482"/>
      <c r="U55" s="483"/>
      <c r="V55" s="482"/>
      <c r="W55" s="482"/>
    </row>
    <row r="56" spans="1:23">
      <c r="A56" s="482" t="s">
        <v>396</v>
      </c>
      <c r="B56" s="482"/>
      <c r="C56" s="482"/>
      <c r="D56" s="482"/>
      <c r="E56" s="482" t="s">
        <v>17</v>
      </c>
      <c r="F56" s="482" t="s">
        <v>16</v>
      </c>
      <c r="G56" s="482" t="s">
        <v>22</v>
      </c>
      <c r="H56" s="482" t="s">
        <v>28</v>
      </c>
      <c r="I56" s="482" t="s">
        <v>24</v>
      </c>
      <c r="J56" s="482" t="s">
        <v>433</v>
      </c>
      <c r="K56" s="482"/>
      <c r="L56" s="482"/>
      <c r="M56" s="486"/>
      <c r="N56" s="482"/>
      <c r="O56" s="482"/>
      <c r="P56" s="488" t="s">
        <v>286</v>
      </c>
      <c r="Q56" s="490" t="s">
        <v>289</v>
      </c>
      <c r="R56" s="482"/>
      <c r="S56" s="482"/>
      <c r="T56" s="482"/>
      <c r="U56" s="483"/>
      <c r="V56" s="482"/>
      <c r="W56" s="482"/>
    </row>
    <row r="57" spans="1:23">
      <c r="A57" s="482" t="s">
        <v>397</v>
      </c>
      <c r="B57" s="482"/>
      <c r="C57" s="482" t="s">
        <v>383</v>
      </c>
      <c r="D57" s="482"/>
      <c r="E57" s="482" t="s">
        <v>18</v>
      </c>
      <c r="F57" s="482" t="s">
        <v>14</v>
      </c>
      <c r="G57" s="482" t="s">
        <v>56</v>
      </c>
      <c r="H57" s="482" t="s">
        <v>29</v>
      </c>
      <c r="I57" s="482" t="s">
        <v>24</v>
      </c>
      <c r="J57" s="482"/>
      <c r="K57" s="482"/>
      <c r="L57" s="482"/>
      <c r="M57" s="486"/>
      <c r="N57" s="482"/>
      <c r="O57" s="482" t="s">
        <v>29</v>
      </c>
      <c r="P57" s="488" t="s">
        <v>286</v>
      </c>
      <c r="Q57" s="490" t="s">
        <v>289</v>
      </c>
      <c r="R57" s="482"/>
      <c r="S57" s="482"/>
      <c r="T57" s="482"/>
      <c r="U57" s="483"/>
      <c r="V57" s="482"/>
      <c r="W57" s="482"/>
    </row>
    <row r="58" spans="1:23">
      <c r="A58" s="482" t="s">
        <v>398</v>
      </c>
      <c r="B58" s="482"/>
      <c r="C58" s="482"/>
      <c r="D58" s="482"/>
      <c r="E58" s="482" t="s">
        <v>18</v>
      </c>
      <c r="F58" s="482" t="s">
        <v>15</v>
      </c>
      <c r="G58" s="482" t="s">
        <v>56</v>
      </c>
      <c r="H58" s="482" t="s">
        <v>29</v>
      </c>
      <c r="I58" s="482" t="s">
        <v>24</v>
      </c>
      <c r="J58" s="482"/>
      <c r="K58" s="482"/>
      <c r="L58" s="482"/>
      <c r="M58" s="486"/>
      <c r="N58" s="482"/>
      <c r="O58" s="482" t="s">
        <v>29</v>
      </c>
      <c r="P58" s="488" t="s">
        <v>286</v>
      </c>
      <c r="Q58" s="490" t="s">
        <v>289</v>
      </c>
      <c r="R58" s="482"/>
      <c r="S58" s="482"/>
      <c r="T58" s="482"/>
      <c r="U58" s="483"/>
      <c r="V58" s="482"/>
      <c r="W58" s="482"/>
    </row>
    <row r="59" spans="1:23">
      <c r="A59" s="482" t="s">
        <v>399</v>
      </c>
      <c r="B59" s="482"/>
      <c r="C59" s="482" t="s">
        <v>384</v>
      </c>
      <c r="D59" s="482"/>
      <c r="E59" s="482" t="s">
        <v>18</v>
      </c>
      <c r="F59" s="482" t="s">
        <v>14</v>
      </c>
      <c r="G59" s="482" t="s">
        <v>22</v>
      </c>
      <c r="H59" s="482" t="s">
        <v>28</v>
      </c>
      <c r="I59" s="482" t="s">
        <v>24</v>
      </c>
      <c r="J59" s="482" t="s">
        <v>434</v>
      </c>
      <c r="K59" s="482"/>
      <c r="L59" s="482"/>
      <c r="M59" s="486"/>
      <c r="N59" s="482"/>
      <c r="O59" s="482"/>
      <c r="P59" s="488" t="s">
        <v>286</v>
      </c>
      <c r="Q59" s="490" t="s">
        <v>289</v>
      </c>
      <c r="R59" s="482"/>
      <c r="S59" s="482"/>
      <c r="T59" s="482"/>
      <c r="U59" s="483"/>
      <c r="V59" s="482"/>
      <c r="W59" s="482"/>
    </row>
    <row r="60" spans="1:23">
      <c r="A60" s="482" t="s">
        <v>400</v>
      </c>
      <c r="B60" s="482"/>
      <c r="C60" s="482" t="s">
        <v>451</v>
      </c>
      <c r="D60" s="482"/>
      <c r="E60" s="482" t="s">
        <v>18</v>
      </c>
      <c r="F60" s="482" t="s">
        <v>14</v>
      </c>
      <c r="G60" s="482" t="s">
        <v>19</v>
      </c>
      <c r="H60" s="482" t="s">
        <v>28</v>
      </c>
      <c r="I60" s="482" t="s">
        <v>24</v>
      </c>
      <c r="J60" s="482" t="s">
        <v>433</v>
      </c>
      <c r="K60" s="482"/>
      <c r="L60" s="482"/>
      <c r="M60" s="486"/>
      <c r="N60" s="482"/>
      <c r="O60" s="482"/>
      <c r="P60" s="488" t="s">
        <v>286</v>
      </c>
      <c r="Q60" s="490" t="s">
        <v>289</v>
      </c>
      <c r="R60" s="482"/>
      <c r="S60" s="482"/>
      <c r="T60" s="482"/>
      <c r="U60" s="483"/>
      <c r="V60" s="482"/>
      <c r="W60" s="482"/>
    </row>
    <row r="61" spans="1:23">
      <c r="A61" s="482" t="s">
        <v>401</v>
      </c>
      <c r="B61" s="482"/>
      <c r="C61" s="482"/>
      <c r="D61" s="482"/>
      <c r="E61" s="482" t="s">
        <v>18</v>
      </c>
      <c r="F61" s="482" t="s">
        <v>15</v>
      </c>
      <c r="G61" s="482" t="s">
        <v>19</v>
      </c>
      <c r="H61" s="482" t="s">
        <v>28</v>
      </c>
      <c r="I61" s="482" t="s">
        <v>24</v>
      </c>
      <c r="J61" s="482" t="s">
        <v>433</v>
      </c>
      <c r="K61" s="482"/>
      <c r="L61" s="482"/>
      <c r="M61" s="486"/>
      <c r="N61" s="482"/>
      <c r="O61" s="482"/>
      <c r="P61" s="488" t="s">
        <v>286</v>
      </c>
      <c r="Q61" s="490" t="s">
        <v>289</v>
      </c>
      <c r="R61" s="482"/>
      <c r="S61" s="482"/>
      <c r="T61" s="482"/>
      <c r="U61" s="483"/>
      <c r="V61" s="482"/>
      <c r="W61" s="482"/>
    </row>
    <row r="62" spans="1:23">
      <c r="A62" s="482" t="s">
        <v>402</v>
      </c>
      <c r="B62" s="482"/>
      <c r="C62" s="482" t="s">
        <v>452</v>
      </c>
      <c r="D62" s="482"/>
      <c r="E62" s="482" t="s">
        <v>17</v>
      </c>
      <c r="F62" s="482" t="s">
        <v>14</v>
      </c>
      <c r="G62" s="482" t="s">
        <v>56</v>
      </c>
      <c r="H62" s="482" t="s">
        <v>29</v>
      </c>
      <c r="I62" s="482" t="s">
        <v>24</v>
      </c>
      <c r="J62" s="482"/>
      <c r="K62" s="482"/>
      <c r="L62" s="482"/>
      <c r="M62" s="486"/>
      <c r="N62" s="482"/>
      <c r="O62" s="482" t="s">
        <v>29</v>
      </c>
      <c r="P62" s="488" t="s">
        <v>286</v>
      </c>
      <c r="Q62" s="490" t="s">
        <v>289</v>
      </c>
      <c r="R62" s="482"/>
      <c r="S62" s="482"/>
      <c r="T62" s="482"/>
      <c r="U62" s="483"/>
      <c r="V62" s="482"/>
      <c r="W62" s="482"/>
    </row>
    <row r="63" spans="1:23">
      <c r="A63" s="482" t="s">
        <v>403</v>
      </c>
      <c r="B63" s="494"/>
      <c r="C63" s="494"/>
      <c r="D63" s="494"/>
      <c r="E63" s="494" t="s">
        <v>18</v>
      </c>
      <c r="F63" s="494" t="s">
        <v>15</v>
      </c>
      <c r="G63" s="494" t="s">
        <v>56</v>
      </c>
      <c r="H63" s="494" t="s">
        <v>29</v>
      </c>
      <c r="I63" s="494" t="s">
        <v>24</v>
      </c>
      <c r="J63" s="494"/>
      <c r="K63" s="494"/>
      <c r="L63" s="494"/>
      <c r="M63" s="496"/>
      <c r="N63" s="482"/>
      <c r="O63" s="482" t="s">
        <v>29</v>
      </c>
      <c r="P63" s="488" t="s">
        <v>286</v>
      </c>
      <c r="Q63" s="490" t="s">
        <v>289</v>
      </c>
      <c r="R63" s="494"/>
      <c r="S63" s="494"/>
      <c r="T63" s="494"/>
      <c r="U63" s="495"/>
      <c r="V63" s="494"/>
      <c r="W63" s="494"/>
    </row>
    <row r="64" spans="1:23" s="449" customFormat="1">
      <c r="A64" s="482" t="s">
        <v>404</v>
      </c>
      <c r="B64" s="482"/>
      <c r="C64" s="482" t="s">
        <v>453</v>
      </c>
      <c r="D64" s="482"/>
      <c r="E64" s="482" t="s">
        <v>18</v>
      </c>
      <c r="F64" s="482" t="s">
        <v>14</v>
      </c>
      <c r="G64" s="482" t="s">
        <v>19</v>
      </c>
      <c r="H64" s="482" t="s">
        <v>28</v>
      </c>
      <c r="I64" s="482" t="s">
        <v>24</v>
      </c>
      <c r="J64" s="482"/>
      <c r="K64" s="482"/>
      <c r="L64" s="482"/>
      <c r="M64" s="486"/>
      <c r="N64" s="482"/>
      <c r="O64" s="482" t="s">
        <v>28</v>
      </c>
      <c r="P64" s="488" t="s">
        <v>286</v>
      </c>
      <c r="Q64" s="490" t="s">
        <v>289</v>
      </c>
      <c r="R64" s="482"/>
      <c r="S64" s="482"/>
      <c r="T64" s="482"/>
      <c r="U64" s="483"/>
      <c r="V64" s="482"/>
      <c r="W64" s="482"/>
    </row>
    <row r="65" spans="1:23" s="449" customFormat="1">
      <c r="A65" s="482" t="s">
        <v>635</v>
      </c>
      <c r="B65" s="482"/>
      <c r="C65" s="482"/>
      <c r="D65" s="482"/>
      <c r="E65" s="482" t="s">
        <v>18</v>
      </c>
      <c r="F65" s="482" t="s">
        <v>15</v>
      </c>
      <c r="G65" s="482" t="s">
        <v>19</v>
      </c>
      <c r="H65" s="482" t="s">
        <v>28</v>
      </c>
      <c r="I65" s="482" t="s">
        <v>24</v>
      </c>
      <c r="J65" s="482"/>
      <c r="K65" s="482"/>
      <c r="L65" s="482"/>
      <c r="M65" s="486"/>
      <c r="N65" s="482"/>
      <c r="O65" s="482" t="s">
        <v>28</v>
      </c>
      <c r="P65" s="488" t="s">
        <v>286</v>
      </c>
      <c r="Q65" s="490" t="s">
        <v>289</v>
      </c>
      <c r="R65" s="482"/>
      <c r="S65" s="482"/>
      <c r="T65" s="482"/>
      <c r="U65" s="483"/>
      <c r="V65" s="482"/>
      <c r="W65" s="482"/>
    </row>
    <row r="66" spans="1:23">
      <c r="A66" s="482" t="s">
        <v>636</v>
      </c>
      <c r="B66" s="491"/>
      <c r="C66" s="491" t="s">
        <v>455</v>
      </c>
      <c r="D66" s="491"/>
      <c r="E66" s="491" t="s">
        <v>18</v>
      </c>
      <c r="F66" s="491" t="s">
        <v>14</v>
      </c>
      <c r="G66" s="491" t="s">
        <v>22</v>
      </c>
      <c r="H66" s="491" t="s">
        <v>28</v>
      </c>
      <c r="I66" s="491" t="s">
        <v>24</v>
      </c>
      <c r="J66" s="491" t="s">
        <v>433</v>
      </c>
      <c r="K66" s="491"/>
      <c r="L66" s="491"/>
      <c r="M66" s="493"/>
      <c r="N66" s="482"/>
      <c r="O66" s="482"/>
      <c r="P66" s="488" t="s">
        <v>286</v>
      </c>
      <c r="Q66" s="490" t="s">
        <v>289</v>
      </c>
      <c r="R66" s="491"/>
      <c r="S66" s="491"/>
      <c r="T66" s="491"/>
      <c r="U66" s="492"/>
      <c r="V66" s="491"/>
      <c r="W66" s="491"/>
    </row>
    <row r="67" spans="1:23" s="448" customFormat="1">
      <c r="A67" s="482" t="s">
        <v>405</v>
      </c>
      <c r="B67" s="482"/>
      <c r="C67" s="482"/>
      <c r="D67" s="482"/>
      <c r="E67" s="482" t="s">
        <v>18</v>
      </c>
      <c r="F67" s="482" t="s">
        <v>15</v>
      </c>
      <c r="G67" s="482" t="s">
        <v>22</v>
      </c>
      <c r="H67" s="482" t="s">
        <v>28</v>
      </c>
      <c r="I67" s="482" t="s">
        <v>24</v>
      </c>
      <c r="J67" s="482" t="s">
        <v>432</v>
      </c>
      <c r="K67" s="482"/>
      <c r="L67" s="482"/>
      <c r="M67" s="486"/>
      <c r="N67" s="482" t="s">
        <v>499</v>
      </c>
      <c r="O67" s="482"/>
      <c r="P67" s="488" t="s">
        <v>286</v>
      </c>
      <c r="Q67" s="490" t="s">
        <v>289</v>
      </c>
      <c r="R67" s="482"/>
      <c r="S67" s="482"/>
      <c r="T67" s="482"/>
      <c r="U67" s="483"/>
      <c r="V67" s="482"/>
      <c r="W67" s="482"/>
    </row>
    <row r="68" spans="1:23">
      <c r="A68" s="482" t="s">
        <v>468</v>
      </c>
      <c r="B68" s="482"/>
      <c r="C68" s="482" t="s">
        <v>385</v>
      </c>
      <c r="D68" s="482"/>
      <c r="E68" s="482" t="s">
        <v>17</v>
      </c>
      <c r="F68" s="482" t="s">
        <v>14</v>
      </c>
      <c r="G68" s="482" t="s">
        <v>56</v>
      </c>
      <c r="H68" s="482" t="s">
        <v>29</v>
      </c>
      <c r="I68" s="482" t="s">
        <v>24</v>
      </c>
      <c r="J68" s="482"/>
      <c r="K68" s="482"/>
      <c r="L68" s="482"/>
      <c r="M68" s="486"/>
      <c r="N68" s="482"/>
      <c r="O68" s="482" t="s">
        <v>29</v>
      </c>
      <c r="P68" s="488" t="s">
        <v>286</v>
      </c>
      <c r="Q68" s="490" t="s">
        <v>289</v>
      </c>
      <c r="R68" s="482"/>
      <c r="S68" s="482"/>
      <c r="T68" s="482"/>
      <c r="U68" s="483"/>
      <c r="V68" s="482"/>
      <c r="W68" s="482"/>
    </row>
    <row r="69" spans="1:23">
      <c r="A69" s="482" t="s">
        <v>406</v>
      </c>
      <c r="B69" s="482"/>
      <c r="C69" s="482"/>
      <c r="D69" s="482"/>
      <c r="E69" s="482" t="s">
        <v>18</v>
      </c>
      <c r="F69" s="482" t="s">
        <v>15</v>
      </c>
      <c r="G69" s="482" t="s">
        <v>56</v>
      </c>
      <c r="H69" s="482" t="s">
        <v>29</v>
      </c>
      <c r="I69" s="482" t="s">
        <v>24</v>
      </c>
      <c r="J69" s="482"/>
      <c r="K69" s="482"/>
      <c r="L69" s="482"/>
      <c r="M69" s="486"/>
      <c r="N69" s="482"/>
      <c r="O69" s="482" t="s">
        <v>29</v>
      </c>
      <c r="P69" s="488" t="s">
        <v>286</v>
      </c>
      <c r="Q69" s="490" t="s">
        <v>289</v>
      </c>
      <c r="R69" s="482"/>
      <c r="S69" s="482"/>
      <c r="T69" s="482"/>
      <c r="U69" s="483"/>
      <c r="V69" s="482"/>
      <c r="W69" s="482"/>
    </row>
    <row r="70" spans="1:23">
      <c r="A70" s="482" t="s">
        <v>467</v>
      </c>
      <c r="B70" s="482"/>
      <c r="C70" s="482" t="s">
        <v>386</v>
      </c>
      <c r="D70" s="482"/>
      <c r="E70" s="482" t="s">
        <v>18</v>
      </c>
      <c r="F70" s="482" t="s">
        <v>14</v>
      </c>
      <c r="G70" s="482" t="s">
        <v>19</v>
      </c>
      <c r="H70" s="482" t="s">
        <v>28</v>
      </c>
      <c r="I70" s="482" t="s">
        <v>24</v>
      </c>
      <c r="J70" s="482" t="s">
        <v>434</v>
      </c>
      <c r="K70" s="482"/>
      <c r="L70" s="482"/>
      <c r="M70" s="486"/>
      <c r="N70" s="482"/>
      <c r="O70" s="482"/>
      <c r="P70" s="488" t="s">
        <v>286</v>
      </c>
      <c r="Q70" s="490" t="s">
        <v>289</v>
      </c>
      <c r="R70" s="482" t="s">
        <v>1301</v>
      </c>
      <c r="S70" s="482"/>
      <c r="T70" s="482"/>
      <c r="U70" s="483"/>
      <c r="V70" s="482"/>
      <c r="W70" s="482"/>
    </row>
    <row r="71" spans="1:23">
      <c r="A71" s="482" t="s">
        <v>469</v>
      </c>
      <c r="B71" s="482"/>
      <c r="C71" s="482"/>
      <c r="D71" s="482"/>
      <c r="E71" s="482" t="s">
        <v>18</v>
      </c>
      <c r="F71" s="482" t="s">
        <v>15</v>
      </c>
      <c r="G71" s="482" t="s">
        <v>19</v>
      </c>
      <c r="H71" s="482" t="s">
        <v>28</v>
      </c>
      <c r="I71" s="482" t="s">
        <v>24</v>
      </c>
      <c r="J71" s="482" t="s">
        <v>434</v>
      </c>
      <c r="K71" s="482"/>
      <c r="L71" s="482"/>
      <c r="M71" s="486"/>
      <c r="N71" s="482"/>
      <c r="O71" s="482"/>
      <c r="P71" s="488" t="s">
        <v>286</v>
      </c>
      <c r="Q71" s="490" t="s">
        <v>289</v>
      </c>
      <c r="R71" s="482" t="s">
        <v>1301</v>
      </c>
      <c r="S71" s="482"/>
      <c r="T71" s="482"/>
      <c r="U71" s="483"/>
      <c r="V71" s="482"/>
      <c r="W71" s="482"/>
    </row>
    <row r="72" spans="1:23">
      <c r="A72" s="482" t="s">
        <v>407</v>
      </c>
      <c r="B72" s="482"/>
      <c r="C72" s="482" t="s">
        <v>387</v>
      </c>
      <c r="D72" s="482"/>
      <c r="E72" s="482" t="s">
        <v>18</v>
      </c>
      <c r="F72" s="482" t="s">
        <v>14</v>
      </c>
      <c r="G72" s="482" t="s">
        <v>56</v>
      </c>
      <c r="H72" s="482" t="s">
        <v>29</v>
      </c>
      <c r="I72" s="482" t="s">
        <v>24</v>
      </c>
      <c r="J72" s="482"/>
      <c r="K72" s="482"/>
      <c r="L72" s="482"/>
      <c r="M72" s="486"/>
      <c r="N72" s="482"/>
      <c r="O72" s="482" t="s">
        <v>29</v>
      </c>
      <c r="P72" s="488" t="s">
        <v>286</v>
      </c>
      <c r="Q72" s="490" t="s">
        <v>289</v>
      </c>
      <c r="R72" s="482"/>
      <c r="S72" s="482"/>
      <c r="T72" s="482"/>
      <c r="U72" s="483"/>
      <c r="V72" s="482"/>
      <c r="W72" s="482"/>
    </row>
    <row r="73" spans="1:23">
      <c r="A73" s="482" t="s">
        <v>408</v>
      </c>
      <c r="B73" s="482"/>
      <c r="C73" s="482"/>
      <c r="D73" s="482"/>
      <c r="E73" s="482" t="s">
        <v>18</v>
      </c>
      <c r="F73" s="482" t="s">
        <v>15</v>
      </c>
      <c r="G73" s="482" t="s">
        <v>56</v>
      </c>
      <c r="H73" s="482" t="s">
        <v>29</v>
      </c>
      <c r="I73" s="482" t="s">
        <v>24</v>
      </c>
      <c r="J73" s="482"/>
      <c r="K73" s="482"/>
      <c r="L73" s="482"/>
      <c r="M73" s="486"/>
      <c r="N73" s="482"/>
      <c r="O73" s="482" t="s">
        <v>29</v>
      </c>
      <c r="P73" s="488" t="s">
        <v>286</v>
      </c>
      <c r="Q73" s="490" t="s">
        <v>289</v>
      </c>
      <c r="R73" s="482"/>
      <c r="S73" s="482"/>
      <c r="T73" s="482"/>
      <c r="U73" s="483"/>
      <c r="V73" s="482"/>
      <c r="W73" s="482"/>
    </row>
    <row r="74" spans="1:23">
      <c r="A74" s="482" t="s">
        <v>409</v>
      </c>
      <c r="B74" s="482"/>
      <c r="C74" s="482" t="s">
        <v>388</v>
      </c>
      <c r="D74" s="482"/>
      <c r="E74" s="482" t="s">
        <v>17</v>
      </c>
      <c r="F74" s="482" t="s">
        <v>14</v>
      </c>
      <c r="G74" s="482" t="s">
        <v>56</v>
      </c>
      <c r="H74" s="482" t="s">
        <v>29</v>
      </c>
      <c r="I74" s="482" t="s">
        <v>24</v>
      </c>
      <c r="J74" s="482"/>
      <c r="K74" s="482"/>
      <c r="L74" s="482"/>
      <c r="M74" s="486"/>
      <c r="N74" s="482"/>
      <c r="O74" s="482" t="s">
        <v>29</v>
      </c>
      <c r="P74" s="488" t="s">
        <v>286</v>
      </c>
      <c r="Q74" s="490" t="s">
        <v>289</v>
      </c>
      <c r="R74" s="482"/>
      <c r="S74" s="482"/>
      <c r="T74" s="482"/>
      <c r="U74" s="483"/>
      <c r="V74" s="482"/>
      <c r="W74" s="482"/>
    </row>
    <row r="75" spans="1:23">
      <c r="A75" s="482" t="s">
        <v>410</v>
      </c>
      <c r="B75" s="482"/>
      <c r="C75" s="482"/>
      <c r="D75" s="482"/>
      <c r="E75" s="482" t="s">
        <v>17</v>
      </c>
      <c r="F75" s="482" t="s">
        <v>15</v>
      </c>
      <c r="G75" s="482" t="s">
        <v>56</v>
      </c>
      <c r="H75" s="482" t="s">
        <v>29</v>
      </c>
      <c r="I75" s="482" t="s">
        <v>24</v>
      </c>
      <c r="J75" s="482"/>
      <c r="K75" s="482"/>
      <c r="L75" s="482"/>
      <c r="M75" s="486"/>
      <c r="N75" s="482"/>
      <c r="O75" s="482" t="s">
        <v>29</v>
      </c>
      <c r="P75" s="488" t="s">
        <v>286</v>
      </c>
      <c r="Q75" s="490" t="s">
        <v>289</v>
      </c>
      <c r="R75" s="482"/>
      <c r="S75" s="482"/>
      <c r="T75" s="482"/>
      <c r="U75" s="483"/>
      <c r="V75" s="482"/>
      <c r="W75" s="482"/>
    </row>
    <row r="76" spans="1:23">
      <c r="A76" s="482" t="s">
        <v>411</v>
      </c>
      <c r="B76" s="482"/>
      <c r="C76" s="482" t="s">
        <v>389</v>
      </c>
      <c r="D76" s="482"/>
      <c r="E76" s="482" t="s">
        <v>18</v>
      </c>
      <c r="F76" s="482" t="s">
        <v>14</v>
      </c>
      <c r="G76" s="482" t="s">
        <v>19</v>
      </c>
      <c r="H76" s="482" t="s">
        <v>28</v>
      </c>
      <c r="I76" s="482" t="s">
        <v>24</v>
      </c>
      <c r="J76" s="482"/>
      <c r="K76" s="482"/>
      <c r="L76" s="482"/>
      <c r="M76" s="486"/>
      <c r="N76" s="482"/>
      <c r="O76" s="482" t="s">
        <v>28</v>
      </c>
      <c r="P76" s="488" t="s">
        <v>286</v>
      </c>
      <c r="Q76" s="490" t="s">
        <v>289</v>
      </c>
      <c r="R76" s="482"/>
      <c r="S76" s="482"/>
      <c r="T76" s="482"/>
      <c r="U76" s="483"/>
      <c r="V76" s="482"/>
      <c r="W76" s="482"/>
    </row>
    <row r="77" spans="1:23">
      <c r="A77" s="482" t="s">
        <v>412</v>
      </c>
      <c r="B77" s="482"/>
      <c r="C77" s="482"/>
      <c r="D77" s="482"/>
      <c r="E77" s="482" t="s">
        <v>18</v>
      </c>
      <c r="F77" s="482" t="s">
        <v>15</v>
      </c>
      <c r="G77" s="482" t="s">
        <v>19</v>
      </c>
      <c r="H77" s="482" t="s">
        <v>28</v>
      </c>
      <c r="I77" s="482" t="s">
        <v>24</v>
      </c>
      <c r="J77" s="482"/>
      <c r="K77" s="482"/>
      <c r="L77" s="482"/>
      <c r="M77" s="486"/>
      <c r="N77" s="482"/>
      <c r="O77" s="482" t="s">
        <v>28</v>
      </c>
      <c r="P77" s="488" t="s">
        <v>286</v>
      </c>
      <c r="Q77" s="490" t="s">
        <v>289</v>
      </c>
      <c r="R77" s="482"/>
      <c r="S77" s="482"/>
      <c r="T77" s="482"/>
      <c r="U77" s="483"/>
      <c r="V77" s="482"/>
      <c r="W77" s="482"/>
    </row>
    <row r="78" spans="1:23">
      <c r="A78" s="482" t="s">
        <v>413</v>
      </c>
      <c r="B78" s="482"/>
      <c r="C78" s="482" t="s">
        <v>390</v>
      </c>
      <c r="D78" s="482"/>
      <c r="E78" s="482" t="s">
        <v>18</v>
      </c>
      <c r="F78" s="482" t="s">
        <v>14</v>
      </c>
      <c r="G78" s="482" t="s">
        <v>19</v>
      </c>
      <c r="H78" s="482" t="s">
        <v>28</v>
      </c>
      <c r="I78" s="482" t="s">
        <v>26</v>
      </c>
      <c r="J78" s="482" t="s">
        <v>434</v>
      </c>
      <c r="K78" s="482"/>
      <c r="L78" s="482"/>
      <c r="M78" s="486"/>
      <c r="N78" s="482"/>
      <c r="O78" s="482"/>
      <c r="P78" s="488" t="s">
        <v>286</v>
      </c>
      <c r="Q78" s="490" t="s">
        <v>289</v>
      </c>
      <c r="R78" s="482"/>
      <c r="S78" s="482"/>
      <c r="T78" s="482"/>
      <c r="U78" s="483"/>
      <c r="V78" s="482"/>
      <c r="W78" s="482"/>
    </row>
    <row r="79" spans="1:23">
      <c r="A79" s="482" t="s">
        <v>414</v>
      </c>
      <c r="B79" s="482"/>
      <c r="C79" s="482" t="s">
        <v>391</v>
      </c>
      <c r="D79" s="482"/>
      <c r="E79" s="482" t="s">
        <v>18</v>
      </c>
      <c r="F79" s="482" t="s">
        <v>14</v>
      </c>
      <c r="G79" s="482" t="s">
        <v>19</v>
      </c>
      <c r="H79" s="482" t="s">
        <v>28</v>
      </c>
      <c r="I79" s="482" t="s">
        <v>24</v>
      </c>
      <c r="J79" s="482" t="s">
        <v>434</v>
      </c>
      <c r="K79" s="482"/>
      <c r="L79" s="482"/>
      <c r="M79" s="486"/>
      <c r="N79" s="482"/>
      <c r="O79" s="482"/>
      <c r="P79" s="488" t="s">
        <v>286</v>
      </c>
      <c r="Q79" s="490" t="s">
        <v>289</v>
      </c>
      <c r="R79" s="482"/>
      <c r="S79" s="482"/>
      <c r="T79" s="482"/>
      <c r="U79" s="483"/>
      <c r="V79" s="482"/>
      <c r="W79" s="482"/>
    </row>
    <row r="80" spans="1:23">
      <c r="A80" s="482" t="s">
        <v>415</v>
      </c>
      <c r="B80" s="482"/>
      <c r="C80" s="482"/>
      <c r="D80" s="482"/>
      <c r="E80" s="482" t="s">
        <v>18</v>
      </c>
      <c r="F80" s="482" t="s">
        <v>15</v>
      </c>
      <c r="G80" s="482" t="s">
        <v>19</v>
      </c>
      <c r="H80" s="482" t="s">
        <v>28</v>
      </c>
      <c r="I80" s="482" t="s">
        <v>445</v>
      </c>
      <c r="J80" s="482" t="s">
        <v>434</v>
      </c>
      <c r="K80" s="482"/>
      <c r="L80" s="482"/>
      <c r="M80" s="486"/>
      <c r="N80" s="482"/>
      <c r="O80" s="482"/>
      <c r="P80" s="488" t="s">
        <v>286</v>
      </c>
      <c r="Q80" s="490" t="s">
        <v>289</v>
      </c>
      <c r="R80" s="482"/>
      <c r="S80" s="482"/>
      <c r="T80" s="482"/>
      <c r="U80" s="483"/>
      <c r="V80" s="482"/>
      <c r="W80" s="482"/>
    </row>
    <row r="81" spans="1:23">
      <c r="A81" s="482" t="s">
        <v>416</v>
      </c>
      <c r="B81" s="482"/>
      <c r="C81" s="482" t="s">
        <v>392</v>
      </c>
      <c r="D81" s="482"/>
      <c r="E81" s="482" t="s">
        <v>18</v>
      </c>
      <c r="F81" s="482" t="s">
        <v>14</v>
      </c>
      <c r="G81" s="482" t="s">
        <v>19</v>
      </c>
      <c r="H81" s="482" t="s">
        <v>28</v>
      </c>
      <c r="I81" s="482" t="s">
        <v>24</v>
      </c>
      <c r="J81" s="482" t="s">
        <v>433</v>
      </c>
      <c r="K81" s="482"/>
      <c r="L81" s="482"/>
      <c r="M81" s="486"/>
      <c r="N81" s="482"/>
      <c r="O81" s="482"/>
      <c r="P81" s="488" t="s">
        <v>286</v>
      </c>
      <c r="Q81" s="490" t="s">
        <v>289</v>
      </c>
      <c r="R81" s="482"/>
      <c r="S81" s="482"/>
      <c r="T81" s="482"/>
      <c r="U81" s="483"/>
      <c r="V81" s="482"/>
      <c r="W81" s="482"/>
    </row>
    <row r="82" spans="1:23">
      <c r="A82" s="482" t="s">
        <v>417</v>
      </c>
      <c r="B82" s="482"/>
      <c r="C82" s="482"/>
      <c r="D82" s="482"/>
      <c r="E82" s="482" t="s">
        <v>18</v>
      </c>
      <c r="F82" s="482" t="s">
        <v>15</v>
      </c>
      <c r="G82" s="482" t="s">
        <v>19</v>
      </c>
      <c r="H82" s="482" t="s">
        <v>28</v>
      </c>
      <c r="I82" s="482" t="s">
        <v>24</v>
      </c>
      <c r="J82" s="482" t="s">
        <v>433</v>
      </c>
      <c r="K82" s="482"/>
      <c r="L82" s="482"/>
      <c r="M82" s="486"/>
      <c r="N82" s="482"/>
      <c r="O82" s="482"/>
      <c r="P82" s="488" t="s">
        <v>286</v>
      </c>
      <c r="Q82" s="490" t="s">
        <v>289</v>
      </c>
      <c r="R82" s="482"/>
      <c r="S82" s="482"/>
      <c r="T82" s="482"/>
      <c r="U82" s="483"/>
      <c r="V82" s="482"/>
      <c r="W82" s="482"/>
    </row>
    <row r="83" spans="1:23">
      <c r="A83" s="482" t="s">
        <v>418</v>
      </c>
      <c r="B83" s="482"/>
      <c r="C83" s="482" t="s">
        <v>393</v>
      </c>
      <c r="D83" s="482"/>
      <c r="E83" s="482" t="s">
        <v>17</v>
      </c>
      <c r="F83" s="482" t="s">
        <v>14</v>
      </c>
      <c r="G83" s="482" t="s">
        <v>19</v>
      </c>
      <c r="H83" s="482" t="s">
        <v>28</v>
      </c>
      <c r="I83" s="482" t="s">
        <v>24</v>
      </c>
      <c r="J83" s="482" t="s">
        <v>434</v>
      </c>
      <c r="K83" s="482"/>
      <c r="L83" s="482"/>
      <c r="M83" s="486"/>
      <c r="N83" s="482"/>
      <c r="O83" s="482"/>
      <c r="P83" s="488" t="s">
        <v>286</v>
      </c>
      <c r="Q83" s="487" t="s">
        <v>290</v>
      </c>
      <c r="R83" s="482"/>
      <c r="S83" s="482"/>
      <c r="T83" s="482"/>
      <c r="U83" s="483"/>
      <c r="V83" s="482"/>
      <c r="W83" s="482"/>
    </row>
    <row r="84" spans="1:23">
      <c r="A84" s="482" t="s">
        <v>419</v>
      </c>
      <c r="B84" s="482"/>
      <c r="C84" s="482"/>
      <c r="D84" s="482"/>
      <c r="E84" s="482" t="s">
        <v>17</v>
      </c>
      <c r="F84" s="482" t="s">
        <v>15</v>
      </c>
      <c r="G84" s="482" t="s">
        <v>19</v>
      </c>
      <c r="H84" s="482" t="s">
        <v>28</v>
      </c>
      <c r="I84" s="482" t="s">
        <v>24</v>
      </c>
      <c r="J84" s="482" t="s">
        <v>434</v>
      </c>
      <c r="K84" s="482"/>
      <c r="L84" s="482"/>
      <c r="M84" s="486"/>
      <c r="N84" s="482"/>
      <c r="O84" s="482"/>
      <c r="P84" s="488" t="s">
        <v>286</v>
      </c>
      <c r="Q84" s="487" t="s">
        <v>290</v>
      </c>
      <c r="R84" s="482"/>
      <c r="S84" s="482"/>
      <c r="T84" s="482"/>
      <c r="U84" s="483"/>
      <c r="V84" s="482"/>
      <c r="W84" s="482"/>
    </row>
    <row r="85" spans="1:23">
      <c r="A85" s="482" t="s">
        <v>420</v>
      </c>
      <c r="B85" s="482"/>
      <c r="C85" s="482" t="s">
        <v>459</v>
      </c>
      <c r="D85" s="482"/>
      <c r="E85" s="482" t="s">
        <v>17</v>
      </c>
      <c r="F85" s="482" t="s">
        <v>15</v>
      </c>
      <c r="G85" s="482" t="s">
        <v>19</v>
      </c>
      <c r="H85" s="482" t="s">
        <v>28</v>
      </c>
      <c r="I85" s="482" t="s">
        <v>24</v>
      </c>
      <c r="J85" s="482" t="s">
        <v>434</v>
      </c>
      <c r="K85" s="482"/>
      <c r="L85" s="482"/>
      <c r="M85" s="486"/>
      <c r="N85" s="482"/>
      <c r="O85" s="482"/>
      <c r="P85" s="488" t="s">
        <v>286</v>
      </c>
      <c r="Q85" s="487" t="s">
        <v>290</v>
      </c>
      <c r="R85" s="482"/>
      <c r="S85" s="482"/>
      <c r="T85" s="482"/>
      <c r="U85" s="483"/>
      <c r="V85" s="482"/>
      <c r="W85" s="482"/>
    </row>
    <row r="86" spans="1:23">
      <c r="A86" s="482" t="s">
        <v>421</v>
      </c>
      <c r="B86" s="482"/>
      <c r="C86" s="482"/>
      <c r="D86" s="482"/>
      <c r="E86" s="482" t="s">
        <v>17</v>
      </c>
      <c r="F86" s="482" t="s">
        <v>15</v>
      </c>
      <c r="G86" s="482" t="s">
        <v>19</v>
      </c>
      <c r="H86" s="482" t="s">
        <v>28</v>
      </c>
      <c r="I86" s="482" t="s">
        <v>26</v>
      </c>
      <c r="J86" s="482" t="s">
        <v>433</v>
      </c>
      <c r="K86" s="482"/>
      <c r="L86" s="482"/>
      <c r="M86" s="486"/>
      <c r="N86" s="482"/>
      <c r="O86" s="482"/>
      <c r="P86" s="488" t="s">
        <v>286</v>
      </c>
      <c r="Q86" s="487" t="s">
        <v>290</v>
      </c>
      <c r="R86" s="482"/>
      <c r="S86" s="482"/>
      <c r="T86" s="482"/>
      <c r="U86" s="483"/>
      <c r="V86" s="482"/>
      <c r="W86" s="482"/>
    </row>
    <row r="87" spans="1:23">
      <c r="A87" s="482" t="s">
        <v>422</v>
      </c>
      <c r="B87" s="482"/>
      <c r="C87" s="482"/>
      <c r="D87" s="482"/>
      <c r="E87" s="482" t="s">
        <v>17</v>
      </c>
      <c r="F87" s="482" t="s">
        <v>14</v>
      </c>
      <c r="G87" s="482" t="s">
        <v>19</v>
      </c>
      <c r="H87" s="482" t="s">
        <v>28</v>
      </c>
      <c r="I87" s="482" t="s">
        <v>25</v>
      </c>
      <c r="J87" s="482" t="s">
        <v>434</v>
      </c>
      <c r="K87" s="482"/>
      <c r="L87" s="482"/>
      <c r="M87" s="486"/>
      <c r="N87" s="482"/>
      <c r="O87" s="482"/>
      <c r="P87" s="488" t="s">
        <v>286</v>
      </c>
      <c r="Q87" s="487" t="s">
        <v>290</v>
      </c>
      <c r="R87" s="482"/>
      <c r="S87" s="482"/>
      <c r="T87" s="482"/>
      <c r="U87" s="483"/>
      <c r="V87" s="482"/>
      <c r="W87" s="482"/>
    </row>
    <row r="88" spans="1:23">
      <c r="A88" s="482" t="s">
        <v>1110</v>
      </c>
      <c r="B88" s="482"/>
      <c r="C88" s="482" t="s">
        <v>461</v>
      </c>
      <c r="D88" s="482"/>
      <c r="E88" s="482" t="s">
        <v>18</v>
      </c>
      <c r="F88" s="482" t="s">
        <v>14</v>
      </c>
      <c r="G88" s="482" t="s">
        <v>19</v>
      </c>
      <c r="H88" s="482" t="s">
        <v>28</v>
      </c>
      <c r="I88" s="482" t="s">
        <v>26</v>
      </c>
      <c r="J88" s="482" t="s">
        <v>434</v>
      </c>
      <c r="K88" s="482"/>
      <c r="L88" s="482"/>
      <c r="M88" s="486"/>
      <c r="N88" s="482"/>
      <c r="O88" s="482"/>
      <c r="P88" s="488" t="s">
        <v>286</v>
      </c>
      <c r="Q88" s="487" t="s">
        <v>290</v>
      </c>
      <c r="R88" s="482"/>
      <c r="S88" s="482"/>
      <c r="T88" s="482"/>
      <c r="U88" s="483"/>
      <c r="V88" s="482"/>
      <c r="W88" s="482"/>
    </row>
    <row r="89" spans="1:23">
      <c r="A89" s="482" t="s">
        <v>1156</v>
      </c>
      <c r="B89" s="482"/>
      <c r="C89" s="482"/>
      <c r="D89" s="482"/>
      <c r="E89" s="482" t="s">
        <v>17</v>
      </c>
      <c r="F89" s="482" t="s">
        <v>14</v>
      </c>
      <c r="G89" s="482" t="s">
        <v>19</v>
      </c>
      <c r="H89" s="482" t="s">
        <v>28</v>
      </c>
      <c r="I89" s="482" t="s">
        <v>24</v>
      </c>
      <c r="J89" s="482" t="s">
        <v>434</v>
      </c>
      <c r="K89" s="482"/>
      <c r="L89" s="482"/>
      <c r="M89" s="486"/>
      <c r="N89" s="482"/>
      <c r="O89" s="482"/>
      <c r="P89" s="488" t="s">
        <v>286</v>
      </c>
      <c r="Q89" s="487" t="s">
        <v>290</v>
      </c>
      <c r="R89" s="482"/>
      <c r="S89" s="482"/>
      <c r="T89" s="482"/>
      <c r="U89" s="483"/>
      <c r="V89" s="482"/>
      <c r="W89" s="482"/>
    </row>
    <row r="90" spans="1:23">
      <c r="A90" s="482" t="s">
        <v>1109</v>
      </c>
      <c r="B90" s="482"/>
      <c r="C90" s="482"/>
      <c r="D90" s="482"/>
      <c r="E90" s="482" t="s">
        <v>17</v>
      </c>
      <c r="F90" s="482" t="s">
        <v>15</v>
      </c>
      <c r="G90" s="482" t="s">
        <v>19</v>
      </c>
      <c r="H90" s="482" t="s">
        <v>28</v>
      </c>
      <c r="I90" s="482" t="s">
        <v>445</v>
      </c>
      <c r="J90" s="482" t="s">
        <v>433</v>
      </c>
      <c r="K90" s="482"/>
      <c r="L90" s="482"/>
      <c r="M90" s="486"/>
      <c r="N90" s="482"/>
      <c r="O90" s="482"/>
      <c r="P90" s="488" t="s">
        <v>286</v>
      </c>
      <c r="Q90" s="487" t="s">
        <v>290</v>
      </c>
      <c r="R90" s="482"/>
      <c r="S90" s="482"/>
      <c r="T90" s="482"/>
      <c r="U90" s="483"/>
      <c r="V90" s="482"/>
      <c r="W90" s="482"/>
    </row>
    <row r="91" spans="1:23">
      <c r="A91" s="482" t="s">
        <v>1108</v>
      </c>
      <c r="B91" s="482"/>
      <c r="C91" s="482" t="s">
        <v>462</v>
      </c>
      <c r="D91" s="482"/>
      <c r="E91" s="482" t="s">
        <v>17</v>
      </c>
      <c r="F91" s="482" t="s">
        <v>14</v>
      </c>
      <c r="G91" s="482" t="s">
        <v>19</v>
      </c>
      <c r="H91" s="482" t="s">
        <v>28</v>
      </c>
      <c r="I91" s="482" t="s">
        <v>24</v>
      </c>
      <c r="J91" s="482" t="s">
        <v>434</v>
      </c>
      <c r="K91" s="482"/>
      <c r="L91" s="482"/>
      <c r="M91" s="486"/>
      <c r="N91" s="482"/>
      <c r="O91" s="482"/>
      <c r="P91" s="488" t="s">
        <v>286</v>
      </c>
      <c r="Q91" s="487" t="s">
        <v>290</v>
      </c>
      <c r="R91" s="482"/>
      <c r="S91" s="482"/>
      <c r="T91" s="482"/>
      <c r="U91" s="483"/>
      <c r="V91" s="482"/>
      <c r="W91" s="482"/>
    </row>
    <row r="92" spans="1:23">
      <c r="A92" s="482" t="s">
        <v>1107</v>
      </c>
      <c r="B92" s="482"/>
      <c r="C92" s="482"/>
      <c r="D92" s="482"/>
      <c r="E92" s="482" t="s">
        <v>17</v>
      </c>
      <c r="F92" s="482" t="s">
        <v>15</v>
      </c>
      <c r="G92" s="482" t="s">
        <v>19</v>
      </c>
      <c r="H92" s="482" t="s">
        <v>28</v>
      </c>
      <c r="I92" s="482" t="s">
        <v>24</v>
      </c>
      <c r="J92" s="482" t="s">
        <v>434</v>
      </c>
      <c r="K92" s="482"/>
      <c r="L92" s="482"/>
      <c r="M92" s="486"/>
      <c r="N92" s="482"/>
      <c r="O92" s="482"/>
      <c r="P92" s="488" t="s">
        <v>286</v>
      </c>
      <c r="Q92" s="487" t="s">
        <v>290</v>
      </c>
      <c r="R92" s="482"/>
      <c r="S92" s="482"/>
      <c r="T92" s="482"/>
      <c r="U92" s="483"/>
      <c r="V92" s="482"/>
      <c r="W92" s="482"/>
    </row>
    <row r="93" spans="1:23" s="448" customFormat="1">
      <c r="A93" s="482" t="s">
        <v>1106</v>
      </c>
      <c r="B93" s="482"/>
      <c r="C93" s="482" t="s">
        <v>394</v>
      </c>
      <c r="D93" s="482"/>
      <c r="E93" s="482" t="s">
        <v>18</v>
      </c>
      <c r="F93" s="482" t="s">
        <v>14</v>
      </c>
      <c r="G93" s="482" t="s">
        <v>19</v>
      </c>
      <c r="H93" s="482" t="s">
        <v>28</v>
      </c>
      <c r="I93" s="482" t="s">
        <v>24</v>
      </c>
      <c r="J93" s="482" t="s">
        <v>434</v>
      </c>
      <c r="K93" s="482"/>
      <c r="L93" s="482"/>
      <c r="M93" s="486"/>
      <c r="N93" s="482"/>
      <c r="O93" s="482"/>
      <c r="P93" s="488" t="s">
        <v>286</v>
      </c>
      <c r="Q93" s="487" t="s">
        <v>290</v>
      </c>
      <c r="R93" s="482"/>
      <c r="S93" s="482"/>
      <c r="T93" s="482"/>
      <c r="U93" s="483"/>
      <c r="V93" s="482"/>
      <c r="W93" s="482"/>
    </row>
    <row r="94" spans="1:23" s="448" customFormat="1">
      <c r="A94" s="482" t="s">
        <v>1105</v>
      </c>
      <c r="B94" s="482"/>
      <c r="C94" s="482"/>
      <c r="D94" s="482"/>
      <c r="E94" s="482" t="s">
        <v>18</v>
      </c>
      <c r="F94" s="482" t="s">
        <v>15</v>
      </c>
      <c r="G94" s="482" t="s">
        <v>19</v>
      </c>
      <c r="H94" s="482" t="s">
        <v>28</v>
      </c>
      <c r="I94" s="482" t="s">
        <v>24</v>
      </c>
      <c r="J94" s="482" t="s">
        <v>434</v>
      </c>
      <c r="K94" s="482"/>
      <c r="L94" s="482"/>
      <c r="M94" s="486"/>
      <c r="N94" s="482"/>
      <c r="O94" s="482"/>
      <c r="P94" s="488" t="s">
        <v>286</v>
      </c>
      <c r="Q94" s="487" t="s">
        <v>290</v>
      </c>
      <c r="R94" s="482"/>
      <c r="S94" s="482"/>
      <c r="T94" s="482"/>
      <c r="U94" s="483"/>
      <c r="V94" s="482"/>
      <c r="W94" s="482"/>
    </row>
    <row r="95" spans="1:23">
      <c r="A95" s="482" t="s">
        <v>1104</v>
      </c>
      <c r="B95" s="482"/>
      <c r="C95" s="482" t="s">
        <v>464</v>
      </c>
      <c r="D95" s="482" t="s">
        <v>1297</v>
      </c>
      <c r="E95" s="482" t="s">
        <v>17</v>
      </c>
      <c r="F95" s="482" t="s">
        <v>14</v>
      </c>
      <c r="G95" s="482" t="s">
        <v>57</v>
      </c>
      <c r="H95" s="482" t="s">
        <v>29</v>
      </c>
      <c r="I95" s="482" t="s">
        <v>30</v>
      </c>
      <c r="J95" s="482" t="s">
        <v>434</v>
      </c>
      <c r="K95" s="482"/>
      <c r="L95" s="482"/>
      <c r="M95" s="486"/>
      <c r="N95" s="482"/>
      <c r="O95" s="482"/>
      <c r="P95" s="488" t="s">
        <v>286</v>
      </c>
      <c r="Q95" s="487" t="s">
        <v>290</v>
      </c>
      <c r="R95" s="482"/>
      <c r="S95" s="482"/>
      <c r="T95" s="482"/>
      <c r="U95" s="483" t="s">
        <v>45</v>
      </c>
      <c r="V95" s="482" t="s">
        <v>1297</v>
      </c>
      <c r="W95" s="482" t="s">
        <v>1300</v>
      </c>
    </row>
    <row r="96" spans="1:23">
      <c r="A96" s="482" t="s">
        <v>1103</v>
      </c>
      <c r="B96" s="482"/>
      <c r="C96" s="482"/>
      <c r="D96" s="482" t="s">
        <v>1297</v>
      </c>
      <c r="E96" s="482" t="s">
        <v>17</v>
      </c>
      <c r="F96" s="482" t="s">
        <v>15</v>
      </c>
      <c r="G96" s="482" t="s">
        <v>57</v>
      </c>
      <c r="H96" s="482" t="s">
        <v>29</v>
      </c>
      <c r="I96" s="482" t="s">
        <v>30</v>
      </c>
      <c r="J96" s="482" t="s">
        <v>434</v>
      </c>
      <c r="K96" s="482"/>
      <c r="L96" s="482"/>
      <c r="M96" s="486"/>
      <c r="N96" s="482"/>
      <c r="O96" s="482"/>
      <c r="P96" s="488" t="s">
        <v>286</v>
      </c>
      <c r="Q96" s="487" t="s">
        <v>290</v>
      </c>
      <c r="R96" s="482"/>
      <c r="S96" s="482"/>
      <c r="T96" s="482"/>
      <c r="U96" s="483" t="s">
        <v>46</v>
      </c>
      <c r="V96" s="482" t="s">
        <v>1297</v>
      </c>
      <c r="W96" s="482" t="s">
        <v>1299</v>
      </c>
    </row>
    <row r="97" spans="1:23">
      <c r="A97" s="482" t="s">
        <v>1102</v>
      </c>
      <c r="B97" s="482"/>
      <c r="C97" s="482"/>
      <c r="D97" s="482" t="s">
        <v>1297</v>
      </c>
      <c r="E97" s="482" t="s">
        <v>17</v>
      </c>
      <c r="F97" s="482" t="s">
        <v>14</v>
      </c>
      <c r="G97" s="482" t="s">
        <v>57</v>
      </c>
      <c r="H97" s="482" t="s">
        <v>29</v>
      </c>
      <c r="I97" s="482" t="s">
        <v>30</v>
      </c>
      <c r="J97" s="482" t="s">
        <v>434</v>
      </c>
      <c r="K97" s="482"/>
      <c r="L97" s="482"/>
      <c r="M97" s="486"/>
      <c r="N97" s="482"/>
      <c r="O97" s="482"/>
      <c r="P97" s="488" t="s">
        <v>286</v>
      </c>
      <c r="Q97" s="487" t="s">
        <v>290</v>
      </c>
      <c r="R97" s="489" t="s">
        <v>1298</v>
      </c>
      <c r="S97" s="482"/>
      <c r="T97" s="482"/>
      <c r="U97" s="483" t="s">
        <v>46</v>
      </c>
      <c r="V97" s="482" t="s">
        <v>1297</v>
      </c>
      <c r="W97" s="482" t="s">
        <v>1296</v>
      </c>
    </row>
    <row r="98" spans="1:23">
      <c r="A98" s="482" t="s">
        <v>1101</v>
      </c>
      <c r="B98" s="482"/>
      <c r="C98" s="482" t="s">
        <v>465</v>
      </c>
      <c r="D98" s="482"/>
      <c r="E98" s="482" t="s">
        <v>18</v>
      </c>
      <c r="F98" s="482" t="s">
        <v>15</v>
      </c>
      <c r="G98" s="482" t="s">
        <v>19</v>
      </c>
      <c r="H98" s="482" t="s">
        <v>28</v>
      </c>
      <c r="I98" s="482" t="s">
        <v>655</v>
      </c>
      <c r="J98" s="482" t="s">
        <v>434</v>
      </c>
      <c r="K98" s="482"/>
      <c r="L98" s="482"/>
      <c r="M98" s="486"/>
      <c r="N98" s="482"/>
      <c r="O98" s="482"/>
      <c r="P98" s="488" t="s">
        <v>286</v>
      </c>
      <c r="Q98" s="487" t="s">
        <v>290</v>
      </c>
      <c r="R98" s="482"/>
      <c r="S98" s="482"/>
      <c r="T98" s="482"/>
      <c r="U98" s="483"/>
      <c r="V98" s="482"/>
      <c r="W98" s="482"/>
    </row>
    <row r="99" spans="1:23">
      <c r="A99" s="482" t="s">
        <v>1100</v>
      </c>
      <c r="B99" s="482"/>
      <c r="C99" s="482"/>
      <c r="D99" s="482"/>
      <c r="E99" s="482" t="s">
        <v>18</v>
      </c>
      <c r="F99" s="482" t="s">
        <v>14</v>
      </c>
      <c r="G99" s="482" t="s">
        <v>19</v>
      </c>
      <c r="H99" s="482" t="s">
        <v>28</v>
      </c>
      <c r="I99" s="482" t="s">
        <v>655</v>
      </c>
      <c r="J99" s="482" t="s">
        <v>434</v>
      </c>
      <c r="K99" s="482"/>
      <c r="L99" s="482"/>
      <c r="M99" s="486"/>
      <c r="N99" s="482"/>
      <c r="O99" s="482"/>
      <c r="P99" s="488" t="s">
        <v>286</v>
      </c>
      <c r="Q99" s="487" t="s">
        <v>290</v>
      </c>
      <c r="R99" s="482"/>
      <c r="S99" s="482"/>
      <c r="T99" s="482"/>
      <c r="U99" s="483"/>
      <c r="V99" s="482"/>
      <c r="W99" s="482"/>
    </row>
    <row r="100" spans="1:23">
      <c r="A100" s="482" t="s">
        <v>1097</v>
      </c>
      <c r="B100" s="482"/>
      <c r="C100" s="482" t="s">
        <v>466</v>
      </c>
      <c r="D100" s="482"/>
      <c r="E100" s="482" t="s">
        <v>18</v>
      </c>
      <c r="F100" s="482" t="s">
        <v>15</v>
      </c>
      <c r="G100" s="482" t="s">
        <v>19</v>
      </c>
      <c r="H100" s="482" t="s">
        <v>28</v>
      </c>
      <c r="I100" s="482" t="s">
        <v>655</v>
      </c>
      <c r="J100" s="482" t="s">
        <v>433</v>
      </c>
      <c r="K100" s="482"/>
      <c r="L100" s="482"/>
      <c r="M100" s="486"/>
      <c r="N100" s="482"/>
      <c r="O100" s="482"/>
      <c r="P100" s="488" t="s">
        <v>286</v>
      </c>
      <c r="Q100" s="487" t="s">
        <v>290</v>
      </c>
      <c r="R100" s="482"/>
      <c r="S100" s="482"/>
      <c r="T100" s="482"/>
      <c r="U100" s="483"/>
      <c r="V100" s="482"/>
      <c r="W100" s="482"/>
    </row>
    <row r="101" spans="1:23">
      <c r="A101" s="482" t="s">
        <v>1096</v>
      </c>
      <c r="B101" s="482"/>
      <c r="C101" s="482" t="s">
        <v>395</v>
      </c>
      <c r="D101" s="482"/>
      <c r="E101" s="482" t="s">
        <v>18</v>
      </c>
      <c r="F101" s="482" t="s">
        <v>14</v>
      </c>
      <c r="G101" s="482" t="s">
        <v>19</v>
      </c>
      <c r="H101" s="482" t="s">
        <v>28</v>
      </c>
      <c r="I101" s="482" t="s">
        <v>25</v>
      </c>
      <c r="J101" s="482" t="s">
        <v>434</v>
      </c>
      <c r="K101" s="482"/>
      <c r="L101" s="482"/>
      <c r="M101" s="486"/>
      <c r="N101" s="482"/>
      <c r="O101" s="482"/>
      <c r="P101" s="488" t="s">
        <v>286</v>
      </c>
      <c r="Q101" s="487" t="s">
        <v>290</v>
      </c>
      <c r="R101" s="482"/>
      <c r="S101" s="482"/>
      <c r="T101" s="482"/>
      <c r="U101" s="483"/>
      <c r="V101" s="482"/>
      <c r="W101" s="482"/>
    </row>
    <row r="102" spans="1:23">
      <c r="A102" s="482" t="s">
        <v>1095</v>
      </c>
      <c r="B102" s="482"/>
      <c r="C102" s="482"/>
      <c r="D102" s="482"/>
      <c r="E102" s="482" t="s">
        <v>18</v>
      </c>
      <c r="F102" s="482" t="s">
        <v>15</v>
      </c>
      <c r="G102" s="482" t="s">
        <v>19</v>
      </c>
      <c r="H102" s="482" t="s">
        <v>28</v>
      </c>
      <c r="I102" s="482" t="s">
        <v>26</v>
      </c>
      <c r="J102" s="482" t="s">
        <v>434</v>
      </c>
      <c r="K102" s="482"/>
      <c r="L102" s="482"/>
      <c r="M102" s="486"/>
      <c r="N102" s="482"/>
      <c r="O102" s="482"/>
      <c r="P102" s="488" t="s">
        <v>286</v>
      </c>
      <c r="Q102" s="487" t="s">
        <v>290</v>
      </c>
      <c r="R102" s="482"/>
      <c r="S102" s="482"/>
      <c r="T102" s="482"/>
      <c r="U102" s="483"/>
      <c r="V102" s="482"/>
      <c r="W102" s="482"/>
    </row>
    <row r="103" spans="1:23">
      <c r="A103" s="482" t="s">
        <v>1091</v>
      </c>
      <c r="B103" s="482"/>
      <c r="C103" s="482"/>
      <c r="D103" s="482"/>
      <c r="E103" s="482" t="s">
        <v>17</v>
      </c>
      <c r="F103" s="482" t="s">
        <v>14</v>
      </c>
      <c r="G103" s="482" t="s">
        <v>19</v>
      </c>
      <c r="H103" s="482" t="s">
        <v>28</v>
      </c>
      <c r="I103" s="482" t="s">
        <v>655</v>
      </c>
      <c r="J103" s="482" t="s">
        <v>434</v>
      </c>
      <c r="K103" s="482"/>
      <c r="L103" s="482"/>
      <c r="M103" s="486"/>
      <c r="N103" s="482"/>
      <c r="O103" s="482"/>
      <c r="P103" s="488" t="s">
        <v>286</v>
      </c>
      <c r="Q103" s="487" t="s">
        <v>290</v>
      </c>
      <c r="R103" s="482"/>
      <c r="S103" s="482"/>
      <c r="T103" s="482"/>
      <c r="U103" s="483"/>
      <c r="V103" s="482"/>
      <c r="W103" s="482"/>
    </row>
    <row r="104" spans="1:23">
      <c r="A104" s="482" t="s">
        <v>1090</v>
      </c>
      <c r="B104" s="482"/>
      <c r="C104" s="482" t="s">
        <v>396</v>
      </c>
      <c r="D104" s="482"/>
      <c r="E104" s="482" t="s">
        <v>17</v>
      </c>
      <c r="F104" s="482" t="s">
        <v>14</v>
      </c>
      <c r="G104" s="482" t="s">
        <v>19</v>
      </c>
      <c r="H104" s="482" t="s">
        <v>28</v>
      </c>
      <c r="I104" s="482" t="s">
        <v>655</v>
      </c>
      <c r="J104" s="482" t="s">
        <v>433</v>
      </c>
      <c r="K104" s="482"/>
      <c r="L104" s="482"/>
      <c r="M104" s="486"/>
      <c r="N104" s="482"/>
      <c r="O104" s="482"/>
      <c r="P104" s="488" t="s">
        <v>286</v>
      </c>
      <c r="Q104" s="487" t="s">
        <v>290</v>
      </c>
      <c r="R104" s="482"/>
      <c r="S104" s="482"/>
      <c r="T104" s="482"/>
      <c r="U104" s="483"/>
      <c r="V104" s="482"/>
      <c r="W104" s="482"/>
    </row>
    <row r="105" spans="1:23">
      <c r="A105" s="482" t="s">
        <v>1089</v>
      </c>
      <c r="B105" s="482"/>
      <c r="C105" s="482" t="s">
        <v>397</v>
      </c>
      <c r="D105" s="482"/>
      <c r="E105" s="482" t="s">
        <v>17</v>
      </c>
      <c r="F105" s="482" t="s">
        <v>15</v>
      </c>
      <c r="G105" s="482" t="s">
        <v>19</v>
      </c>
      <c r="H105" s="482" t="s">
        <v>28</v>
      </c>
      <c r="I105" s="482" t="s">
        <v>655</v>
      </c>
      <c r="J105" s="482" t="s">
        <v>433</v>
      </c>
      <c r="K105" s="482"/>
      <c r="L105" s="482"/>
      <c r="M105" s="486"/>
      <c r="N105" s="482"/>
      <c r="O105" s="482"/>
      <c r="P105" s="488" t="s">
        <v>286</v>
      </c>
      <c r="Q105" s="487" t="s">
        <v>290</v>
      </c>
      <c r="R105" s="482"/>
      <c r="S105" s="482"/>
      <c r="T105" s="482"/>
      <c r="U105" s="483"/>
      <c r="V105" s="482"/>
      <c r="W105" s="482"/>
    </row>
    <row r="106" spans="1:23">
      <c r="A106" s="482" t="s">
        <v>1088</v>
      </c>
      <c r="B106" s="482"/>
      <c r="C106" s="482"/>
      <c r="D106" s="482"/>
      <c r="E106" s="482" t="s">
        <v>17</v>
      </c>
      <c r="F106" s="482" t="s">
        <v>14</v>
      </c>
      <c r="G106" s="482" t="s">
        <v>19</v>
      </c>
      <c r="H106" s="482" t="s">
        <v>28</v>
      </c>
      <c r="I106" s="482" t="s">
        <v>655</v>
      </c>
      <c r="J106" s="482" t="s">
        <v>434</v>
      </c>
      <c r="K106" s="482"/>
      <c r="L106" s="482"/>
      <c r="M106" s="486"/>
      <c r="N106" s="482"/>
      <c r="O106" s="482"/>
      <c r="P106" s="488" t="s">
        <v>286</v>
      </c>
      <c r="Q106" s="487" t="s">
        <v>290</v>
      </c>
      <c r="R106" s="482"/>
      <c r="S106" s="482"/>
      <c r="T106" s="482"/>
      <c r="U106" s="483"/>
      <c r="V106" s="482"/>
      <c r="W106" s="482"/>
    </row>
    <row r="107" spans="1:23">
      <c r="A107" s="482" t="s">
        <v>1087</v>
      </c>
      <c r="B107" s="482"/>
      <c r="C107" s="482" t="s">
        <v>398</v>
      </c>
      <c r="D107" s="482"/>
      <c r="E107" s="482" t="s">
        <v>18</v>
      </c>
      <c r="F107" s="482" t="s">
        <v>15</v>
      </c>
      <c r="G107" s="482" t="s">
        <v>19</v>
      </c>
      <c r="H107" s="482" t="s">
        <v>28</v>
      </c>
      <c r="I107" s="482" t="s">
        <v>24</v>
      </c>
      <c r="J107" s="482" t="s">
        <v>434</v>
      </c>
      <c r="K107" s="482"/>
      <c r="L107" s="482"/>
      <c r="M107" s="486"/>
      <c r="N107" s="482"/>
      <c r="O107" s="482"/>
      <c r="P107" s="488" t="s">
        <v>286</v>
      </c>
      <c r="Q107" s="487" t="s">
        <v>290</v>
      </c>
      <c r="R107" s="482"/>
      <c r="S107" s="482"/>
      <c r="T107" s="482"/>
      <c r="U107" s="483"/>
      <c r="V107" s="482"/>
      <c r="W107" s="482"/>
    </row>
    <row r="108" spans="1:23">
      <c r="A108" s="482" t="s">
        <v>1086</v>
      </c>
      <c r="B108" s="482"/>
      <c r="C108" s="482"/>
      <c r="D108" s="482"/>
      <c r="E108" s="482" t="s">
        <v>17</v>
      </c>
      <c r="F108" s="482" t="s">
        <v>14</v>
      </c>
      <c r="G108" s="482" t="s">
        <v>19</v>
      </c>
      <c r="H108" s="482" t="s">
        <v>28</v>
      </c>
      <c r="I108" s="482" t="s">
        <v>24</v>
      </c>
      <c r="J108" s="482" t="s">
        <v>434</v>
      </c>
      <c r="K108" s="482"/>
      <c r="L108" s="482"/>
      <c r="M108" s="486"/>
      <c r="N108" s="482"/>
      <c r="O108" s="482"/>
      <c r="P108" s="488" t="s">
        <v>286</v>
      </c>
      <c r="Q108" s="487" t="s">
        <v>290</v>
      </c>
      <c r="R108" s="482"/>
      <c r="S108" s="482"/>
      <c r="T108" s="482"/>
      <c r="U108" s="483"/>
      <c r="V108" s="482"/>
      <c r="W108" s="482"/>
    </row>
    <row r="109" spans="1:23">
      <c r="A109" s="482" t="s">
        <v>1085</v>
      </c>
      <c r="B109" s="482"/>
      <c r="C109" s="482" t="s">
        <v>399</v>
      </c>
      <c r="D109" s="482"/>
      <c r="E109" s="482" t="s">
        <v>17</v>
      </c>
      <c r="F109" s="482" t="s">
        <v>14</v>
      </c>
      <c r="G109" s="482" t="s">
        <v>19</v>
      </c>
      <c r="H109" s="482" t="s">
        <v>28</v>
      </c>
      <c r="I109" s="482" t="s">
        <v>24</v>
      </c>
      <c r="J109" s="482" t="s">
        <v>434</v>
      </c>
      <c r="K109" s="482"/>
      <c r="L109" s="482"/>
      <c r="M109" s="486"/>
      <c r="N109" s="482"/>
      <c r="O109" s="482"/>
      <c r="P109" s="488" t="s">
        <v>286</v>
      </c>
      <c r="Q109" s="487" t="s">
        <v>290</v>
      </c>
      <c r="R109" s="482"/>
      <c r="S109" s="482"/>
      <c r="T109" s="482"/>
      <c r="U109" s="483"/>
      <c r="V109" s="482"/>
      <c r="W109" s="482"/>
    </row>
    <row r="110" spans="1:23">
      <c r="A110" s="482" t="s">
        <v>1084</v>
      </c>
      <c r="B110" s="482"/>
      <c r="C110" s="482"/>
      <c r="D110" s="482"/>
      <c r="E110" s="482" t="s">
        <v>17</v>
      </c>
      <c r="F110" s="482" t="s">
        <v>15</v>
      </c>
      <c r="G110" s="482" t="s">
        <v>19</v>
      </c>
      <c r="H110" s="482" t="s">
        <v>28</v>
      </c>
      <c r="I110" s="482" t="s">
        <v>24</v>
      </c>
      <c r="J110" s="482" t="s">
        <v>434</v>
      </c>
      <c r="K110" s="482"/>
      <c r="L110" s="482"/>
      <c r="M110" s="486"/>
      <c r="N110" s="482"/>
      <c r="O110" s="482"/>
      <c r="P110" s="488" t="s">
        <v>286</v>
      </c>
      <c r="Q110" s="487" t="s">
        <v>290</v>
      </c>
      <c r="R110" s="482"/>
      <c r="S110" s="482"/>
      <c r="T110" s="482"/>
      <c r="U110" s="483"/>
      <c r="V110" s="482"/>
      <c r="W110" s="482"/>
    </row>
    <row r="111" spans="1:23">
      <c r="A111" s="482" t="s">
        <v>1083</v>
      </c>
      <c r="B111" s="482"/>
      <c r="C111" s="482" t="s">
        <v>400</v>
      </c>
      <c r="D111" s="482"/>
      <c r="E111" s="482" t="s">
        <v>17</v>
      </c>
      <c r="F111" s="482" t="s">
        <v>14</v>
      </c>
      <c r="G111" s="482" t="s">
        <v>19</v>
      </c>
      <c r="H111" s="482" t="s">
        <v>28</v>
      </c>
      <c r="I111" s="482" t="s">
        <v>24</v>
      </c>
      <c r="J111" s="482" t="s">
        <v>434</v>
      </c>
      <c r="K111" s="482"/>
      <c r="L111" s="482"/>
      <c r="M111" s="486"/>
      <c r="N111" s="482"/>
      <c r="O111" s="482"/>
      <c r="P111" s="488" t="s">
        <v>286</v>
      </c>
      <c r="Q111" s="487" t="s">
        <v>290</v>
      </c>
      <c r="R111" s="482"/>
      <c r="S111" s="482"/>
      <c r="T111" s="482"/>
      <c r="U111" s="483"/>
      <c r="V111" s="482"/>
      <c r="W111" s="482"/>
    </row>
    <row r="112" spans="1:23">
      <c r="A112" s="482" t="s">
        <v>1082</v>
      </c>
      <c r="B112" s="482"/>
      <c r="C112" s="482"/>
      <c r="D112" s="482"/>
      <c r="E112" s="482" t="s">
        <v>17</v>
      </c>
      <c r="F112" s="482" t="s">
        <v>15</v>
      </c>
      <c r="G112" s="482" t="s">
        <v>19</v>
      </c>
      <c r="H112" s="482" t="s">
        <v>28</v>
      </c>
      <c r="I112" s="482" t="s">
        <v>24</v>
      </c>
      <c r="J112" s="482" t="s">
        <v>434</v>
      </c>
      <c r="K112" s="482"/>
      <c r="L112" s="482"/>
      <c r="M112" s="486"/>
      <c r="N112" s="482"/>
      <c r="O112" s="482"/>
      <c r="P112" s="488" t="s">
        <v>286</v>
      </c>
      <c r="Q112" s="487" t="s">
        <v>290</v>
      </c>
      <c r="R112" s="482"/>
      <c r="S112" s="482"/>
      <c r="T112" s="482"/>
      <c r="U112" s="483"/>
      <c r="V112" s="482"/>
      <c r="W112" s="482"/>
    </row>
    <row r="113" spans="1:23">
      <c r="A113" s="482" t="s">
        <v>1081</v>
      </c>
      <c r="B113" s="482"/>
      <c r="C113" s="482" t="s">
        <v>401</v>
      </c>
      <c r="D113" s="482"/>
      <c r="E113" s="482" t="s">
        <v>17</v>
      </c>
      <c r="F113" s="482" t="s">
        <v>14</v>
      </c>
      <c r="G113" s="482" t="s">
        <v>19</v>
      </c>
      <c r="H113" s="482" t="s">
        <v>28</v>
      </c>
      <c r="I113" s="482" t="s">
        <v>24</v>
      </c>
      <c r="J113" s="482" t="s">
        <v>432</v>
      </c>
      <c r="K113" s="482"/>
      <c r="L113" s="482"/>
      <c r="M113" s="486"/>
      <c r="N113" s="482" t="s">
        <v>39</v>
      </c>
      <c r="O113" s="482"/>
      <c r="P113" s="488" t="s">
        <v>286</v>
      </c>
      <c r="Q113" s="487" t="s">
        <v>290</v>
      </c>
      <c r="R113" s="482" t="s">
        <v>1295</v>
      </c>
      <c r="S113" s="482"/>
      <c r="T113" s="482"/>
      <c r="U113" s="483"/>
      <c r="V113" s="482"/>
      <c r="W113" s="482"/>
    </row>
    <row r="114" spans="1:23">
      <c r="A114" s="482" t="s">
        <v>1079</v>
      </c>
      <c r="B114" s="482"/>
      <c r="C114" s="482"/>
      <c r="D114" s="482"/>
      <c r="E114" s="482" t="s">
        <v>17</v>
      </c>
      <c r="F114" s="482" t="s">
        <v>15</v>
      </c>
      <c r="G114" s="482" t="s">
        <v>19</v>
      </c>
      <c r="H114" s="482" t="s">
        <v>28</v>
      </c>
      <c r="I114" s="482" t="s">
        <v>24</v>
      </c>
      <c r="J114" s="482" t="s">
        <v>433</v>
      </c>
      <c r="K114" s="482"/>
      <c r="L114" s="482"/>
      <c r="M114" s="486"/>
      <c r="N114" s="482"/>
      <c r="O114" s="482"/>
      <c r="P114" s="488" t="s">
        <v>286</v>
      </c>
      <c r="Q114" s="487" t="s">
        <v>290</v>
      </c>
      <c r="R114" s="482" t="s">
        <v>1295</v>
      </c>
      <c r="S114" s="482"/>
      <c r="T114" s="482"/>
      <c r="U114" s="483"/>
      <c r="V114" s="482"/>
      <c r="W114" s="482"/>
    </row>
    <row r="115" spans="1:23">
      <c r="A115" s="482" t="s">
        <v>1078</v>
      </c>
      <c r="B115" s="482"/>
      <c r="C115" s="482" t="s">
        <v>402</v>
      </c>
      <c r="D115" s="482"/>
      <c r="E115" s="482" t="s">
        <v>18</v>
      </c>
      <c r="F115" s="482" t="s">
        <v>15</v>
      </c>
      <c r="G115" s="482" t="s">
        <v>19</v>
      </c>
      <c r="H115" s="482" t="s">
        <v>28</v>
      </c>
      <c r="I115" s="482" t="s">
        <v>24</v>
      </c>
      <c r="J115" s="482" t="s">
        <v>433</v>
      </c>
      <c r="K115" s="482"/>
      <c r="L115" s="482"/>
      <c r="M115" s="486"/>
      <c r="N115" s="482"/>
      <c r="O115" s="482"/>
      <c r="P115" s="488" t="s">
        <v>286</v>
      </c>
      <c r="Q115" s="487" t="s">
        <v>290</v>
      </c>
      <c r="R115" s="482"/>
      <c r="S115" s="482"/>
      <c r="T115" s="482"/>
      <c r="U115" s="483"/>
      <c r="V115" s="482"/>
      <c r="W115" s="482"/>
    </row>
    <row r="116" spans="1:23">
      <c r="A116" s="482" t="s">
        <v>1077</v>
      </c>
      <c r="B116" s="482"/>
      <c r="C116" s="482"/>
      <c r="D116" s="482"/>
      <c r="E116" s="482" t="s">
        <v>17</v>
      </c>
      <c r="F116" s="482" t="s">
        <v>14</v>
      </c>
      <c r="G116" s="482" t="s">
        <v>19</v>
      </c>
      <c r="H116" s="482" t="s">
        <v>28</v>
      </c>
      <c r="I116" s="482" t="s">
        <v>24</v>
      </c>
      <c r="J116" s="482" t="s">
        <v>434</v>
      </c>
      <c r="K116" s="482"/>
      <c r="L116" s="482"/>
      <c r="M116" s="486"/>
      <c r="N116" s="482"/>
      <c r="O116" s="482"/>
      <c r="P116" s="488" t="s">
        <v>286</v>
      </c>
      <c r="Q116" s="487" t="s">
        <v>290</v>
      </c>
      <c r="R116" s="482"/>
      <c r="S116" s="482"/>
      <c r="T116" s="482"/>
      <c r="U116" s="483"/>
      <c r="V116" s="482"/>
      <c r="W116" s="482"/>
    </row>
    <row r="117" spans="1:23">
      <c r="A117" s="482" t="s">
        <v>1076</v>
      </c>
      <c r="B117" s="482"/>
      <c r="C117" s="482" t="s">
        <v>403</v>
      </c>
      <c r="D117" s="482"/>
      <c r="E117" s="482" t="s">
        <v>17</v>
      </c>
      <c r="F117" s="482" t="s">
        <v>14</v>
      </c>
      <c r="G117" s="482" t="s">
        <v>19</v>
      </c>
      <c r="H117" s="482" t="s">
        <v>28</v>
      </c>
      <c r="I117" s="482" t="s">
        <v>24</v>
      </c>
      <c r="J117" s="482" t="s">
        <v>434</v>
      </c>
      <c r="K117" s="482"/>
      <c r="L117" s="482"/>
      <c r="M117" s="486"/>
      <c r="N117" s="482"/>
      <c r="O117" s="482"/>
      <c r="P117" s="488" t="s">
        <v>286</v>
      </c>
      <c r="Q117" s="487" t="s">
        <v>290</v>
      </c>
      <c r="R117" s="482"/>
      <c r="S117" s="482"/>
      <c r="T117" s="482"/>
      <c r="U117" s="483"/>
      <c r="V117" s="482"/>
      <c r="W117" s="482"/>
    </row>
    <row r="118" spans="1:23">
      <c r="A118" s="482" t="s">
        <v>1075</v>
      </c>
      <c r="B118" s="482"/>
      <c r="C118" s="482"/>
      <c r="D118" s="482"/>
      <c r="E118" s="482" t="s">
        <v>17</v>
      </c>
      <c r="F118" s="482" t="s">
        <v>15</v>
      </c>
      <c r="G118" s="482" t="s">
        <v>19</v>
      </c>
      <c r="H118" s="482" t="s">
        <v>28</v>
      </c>
      <c r="I118" s="482" t="s">
        <v>24</v>
      </c>
      <c r="J118" s="482" t="s">
        <v>434</v>
      </c>
      <c r="K118" s="482"/>
      <c r="L118" s="482"/>
      <c r="M118" s="486"/>
      <c r="N118" s="482"/>
      <c r="O118" s="482"/>
      <c r="P118" s="488" t="s">
        <v>286</v>
      </c>
      <c r="Q118" s="487" t="s">
        <v>290</v>
      </c>
      <c r="R118" s="482"/>
      <c r="S118" s="482"/>
      <c r="T118" s="482"/>
      <c r="U118" s="483"/>
      <c r="V118" s="482"/>
      <c r="W118" s="482"/>
    </row>
    <row r="119" spans="1:23">
      <c r="A119" s="482" t="s">
        <v>1074</v>
      </c>
      <c r="B119" s="482"/>
      <c r="C119" s="482" t="s">
        <v>404</v>
      </c>
      <c r="D119" s="482"/>
      <c r="E119" s="482" t="s">
        <v>18</v>
      </c>
      <c r="F119" s="482" t="s">
        <v>15</v>
      </c>
      <c r="G119" s="482" t="s">
        <v>19</v>
      </c>
      <c r="H119" s="482" t="s">
        <v>28</v>
      </c>
      <c r="I119" s="482" t="s">
        <v>24</v>
      </c>
      <c r="J119" s="482" t="s">
        <v>433</v>
      </c>
      <c r="K119" s="482"/>
      <c r="L119" s="482"/>
      <c r="M119" s="486"/>
      <c r="N119" s="482"/>
      <c r="O119" s="482"/>
      <c r="P119" s="488" t="s">
        <v>286</v>
      </c>
      <c r="Q119" s="487" t="s">
        <v>290</v>
      </c>
      <c r="R119" s="482"/>
      <c r="S119" s="482"/>
      <c r="T119" s="482"/>
      <c r="U119" s="483"/>
      <c r="V119" s="482"/>
      <c r="W119" s="482"/>
    </row>
    <row r="120" spans="1:23">
      <c r="A120" s="482" t="s">
        <v>1073</v>
      </c>
      <c r="B120" s="482"/>
      <c r="C120" s="482"/>
      <c r="D120" s="482"/>
      <c r="E120" s="482" t="s">
        <v>17</v>
      </c>
      <c r="F120" s="482" t="s">
        <v>15</v>
      </c>
      <c r="G120" s="482" t="s">
        <v>19</v>
      </c>
      <c r="H120" s="482" t="s">
        <v>28</v>
      </c>
      <c r="I120" s="482" t="s">
        <v>24</v>
      </c>
      <c r="J120" s="482" t="s">
        <v>434</v>
      </c>
      <c r="K120" s="482"/>
      <c r="L120" s="482"/>
      <c r="M120" s="486"/>
      <c r="N120" s="482"/>
      <c r="O120" s="482"/>
      <c r="P120" s="488" t="s">
        <v>286</v>
      </c>
      <c r="Q120" s="487" t="s">
        <v>290</v>
      </c>
      <c r="R120" s="482"/>
      <c r="S120" s="482"/>
      <c r="T120" s="482"/>
      <c r="U120" s="483"/>
      <c r="V120" s="482"/>
      <c r="W120" s="482"/>
    </row>
    <row r="121" spans="1:23">
      <c r="A121" s="482" t="s">
        <v>1072</v>
      </c>
      <c r="B121" s="482"/>
      <c r="C121" s="482"/>
      <c r="D121" s="482"/>
      <c r="E121" s="482" t="s">
        <v>18</v>
      </c>
      <c r="F121" s="482" t="s">
        <v>14</v>
      </c>
      <c r="G121" s="482" t="s">
        <v>19</v>
      </c>
      <c r="H121" s="482" t="s">
        <v>28</v>
      </c>
      <c r="I121" s="482" t="s">
        <v>447</v>
      </c>
      <c r="J121" s="482"/>
      <c r="K121" s="482"/>
      <c r="L121" s="482"/>
      <c r="M121" s="486"/>
      <c r="N121" s="482"/>
      <c r="O121" s="482" t="s">
        <v>28</v>
      </c>
      <c r="P121" s="488" t="s">
        <v>286</v>
      </c>
      <c r="Q121" s="487" t="s">
        <v>290</v>
      </c>
      <c r="R121" s="482"/>
      <c r="S121" s="482"/>
      <c r="T121" s="482"/>
      <c r="U121" s="483"/>
      <c r="V121" s="482"/>
      <c r="W121" s="482"/>
    </row>
    <row r="122" spans="1:23">
      <c r="A122" s="482" t="s">
        <v>1071</v>
      </c>
      <c r="B122" s="482"/>
      <c r="C122" s="482" t="s">
        <v>635</v>
      </c>
      <c r="D122" s="482"/>
      <c r="E122" s="482" t="s">
        <v>17</v>
      </c>
      <c r="F122" s="482" t="s">
        <v>14</v>
      </c>
      <c r="G122" s="482" t="s">
        <v>19</v>
      </c>
      <c r="H122" s="482" t="s">
        <v>28</v>
      </c>
      <c r="I122" s="482" t="s">
        <v>24</v>
      </c>
      <c r="J122" s="482" t="s">
        <v>434</v>
      </c>
      <c r="K122" s="482"/>
      <c r="L122" s="482"/>
      <c r="M122" s="486"/>
      <c r="N122" s="482"/>
      <c r="O122" s="482"/>
      <c r="P122" s="488" t="s">
        <v>286</v>
      </c>
      <c r="Q122" s="487" t="s">
        <v>290</v>
      </c>
      <c r="R122" s="482"/>
      <c r="S122" s="482"/>
      <c r="T122" s="482"/>
      <c r="U122" s="483"/>
      <c r="V122" s="482"/>
      <c r="W122" s="482"/>
    </row>
    <row r="123" spans="1:23">
      <c r="A123" s="482" t="s">
        <v>1070</v>
      </c>
      <c r="B123" s="482"/>
      <c r="C123" s="482"/>
      <c r="D123" s="482"/>
      <c r="E123" s="482" t="s">
        <v>18</v>
      </c>
      <c r="F123" s="482" t="s">
        <v>15</v>
      </c>
      <c r="G123" s="482" t="s">
        <v>19</v>
      </c>
      <c r="H123" s="482" t="s">
        <v>28</v>
      </c>
      <c r="I123" s="482" t="s">
        <v>819</v>
      </c>
      <c r="J123" s="482" t="s">
        <v>434</v>
      </c>
      <c r="K123" s="482"/>
      <c r="L123" s="482"/>
      <c r="M123" s="486"/>
      <c r="N123" s="482"/>
      <c r="O123" s="482"/>
      <c r="P123" s="488" t="s">
        <v>286</v>
      </c>
      <c r="Q123" s="487" t="s">
        <v>290</v>
      </c>
      <c r="R123" s="482"/>
      <c r="S123" s="482"/>
      <c r="T123" s="482"/>
      <c r="U123" s="483"/>
      <c r="V123" s="482"/>
      <c r="W123" s="482"/>
    </row>
    <row r="124" spans="1:23">
      <c r="A124" s="482" t="s">
        <v>1069</v>
      </c>
      <c r="B124" s="482"/>
      <c r="C124" s="482" t="s">
        <v>636</v>
      </c>
      <c r="D124" s="482"/>
      <c r="E124" s="482" t="s">
        <v>18</v>
      </c>
      <c r="F124" s="482" t="s">
        <v>14</v>
      </c>
      <c r="G124" s="482" t="s">
        <v>19</v>
      </c>
      <c r="H124" s="482" t="s">
        <v>28</v>
      </c>
      <c r="I124" s="482" t="s">
        <v>24</v>
      </c>
      <c r="J124" s="482"/>
      <c r="K124" s="482"/>
      <c r="L124" s="482"/>
      <c r="M124" s="486"/>
      <c r="N124" s="482"/>
      <c r="O124" s="482" t="s">
        <v>28</v>
      </c>
      <c r="P124" s="488" t="s">
        <v>286</v>
      </c>
      <c r="Q124" s="487" t="s">
        <v>290</v>
      </c>
      <c r="R124" s="482"/>
      <c r="S124" s="482"/>
      <c r="T124" s="482"/>
      <c r="U124" s="483"/>
      <c r="V124" s="482"/>
      <c r="W124" s="482"/>
    </row>
    <row r="125" spans="1:23">
      <c r="A125" s="482" t="s">
        <v>1068</v>
      </c>
      <c r="B125" s="482"/>
      <c r="C125" s="482"/>
      <c r="D125" s="482"/>
      <c r="E125" s="482" t="s">
        <v>17</v>
      </c>
      <c r="F125" s="482" t="s">
        <v>15</v>
      </c>
      <c r="G125" s="482" t="s">
        <v>19</v>
      </c>
      <c r="H125" s="482" t="s">
        <v>28</v>
      </c>
      <c r="I125" s="482" t="s">
        <v>24</v>
      </c>
      <c r="J125" s="482"/>
      <c r="K125" s="482"/>
      <c r="L125" s="482"/>
      <c r="M125" s="486"/>
      <c r="N125" s="482"/>
      <c r="O125" s="482" t="s">
        <v>28</v>
      </c>
      <c r="P125" s="488" t="s">
        <v>286</v>
      </c>
      <c r="Q125" s="487" t="s">
        <v>290</v>
      </c>
      <c r="R125" s="482"/>
      <c r="S125" s="482"/>
      <c r="T125" s="482"/>
      <c r="U125" s="483"/>
      <c r="V125" s="482"/>
      <c r="W125" s="482"/>
    </row>
    <row r="126" spans="1:23">
      <c r="A126" s="482" t="s">
        <v>1067</v>
      </c>
      <c r="B126" s="482"/>
      <c r="C126" s="482" t="s">
        <v>405</v>
      </c>
      <c r="D126" s="482"/>
      <c r="E126" s="482" t="s">
        <v>17</v>
      </c>
      <c r="F126" s="482" t="s">
        <v>14</v>
      </c>
      <c r="G126" s="482" t="s">
        <v>19</v>
      </c>
      <c r="H126" s="482" t="s">
        <v>28</v>
      </c>
      <c r="I126" s="482" t="s">
        <v>24</v>
      </c>
      <c r="J126" s="482" t="s">
        <v>434</v>
      </c>
      <c r="K126" s="482"/>
      <c r="L126" s="482"/>
      <c r="M126" s="486"/>
      <c r="N126" s="482"/>
      <c r="O126" s="482"/>
      <c r="P126" s="488" t="s">
        <v>286</v>
      </c>
      <c r="Q126" s="487" t="s">
        <v>290</v>
      </c>
      <c r="R126" s="482"/>
      <c r="S126" s="482"/>
      <c r="T126" s="482"/>
      <c r="U126" s="483"/>
      <c r="V126" s="482"/>
      <c r="W126" s="482"/>
    </row>
    <row r="127" spans="1:23">
      <c r="A127" s="482" t="s">
        <v>1066</v>
      </c>
      <c r="B127" s="482"/>
      <c r="C127" s="482"/>
      <c r="D127" s="482"/>
      <c r="E127" s="482" t="s">
        <v>17</v>
      </c>
      <c r="F127" s="482" t="s">
        <v>15</v>
      </c>
      <c r="G127" s="482" t="s">
        <v>19</v>
      </c>
      <c r="H127" s="482" t="s">
        <v>28</v>
      </c>
      <c r="I127" s="482" t="s">
        <v>24</v>
      </c>
      <c r="J127" s="482" t="s">
        <v>433</v>
      </c>
      <c r="K127" s="482"/>
      <c r="L127" s="482"/>
      <c r="M127" s="486"/>
      <c r="N127" s="482"/>
      <c r="O127" s="482"/>
      <c r="P127" s="488" t="s">
        <v>286</v>
      </c>
      <c r="Q127" s="487" t="s">
        <v>290</v>
      </c>
      <c r="R127" s="482"/>
      <c r="S127" s="482"/>
      <c r="T127" s="482"/>
      <c r="U127" s="483"/>
      <c r="V127" s="482"/>
      <c r="W127" s="482"/>
    </row>
    <row r="128" spans="1:23">
      <c r="A128" s="482" t="s">
        <v>1065</v>
      </c>
      <c r="B128" s="482"/>
      <c r="C128" s="482" t="s">
        <v>468</v>
      </c>
      <c r="D128" s="482"/>
      <c r="E128" s="482" t="s">
        <v>17</v>
      </c>
      <c r="F128" s="482" t="s">
        <v>14</v>
      </c>
      <c r="G128" s="482" t="s">
        <v>19</v>
      </c>
      <c r="H128" s="482" t="s">
        <v>28</v>
      </c>
      <c r="I128" s="482" t="s">
        <v>841</v>
      </c>
      <c r="J128" s="482" t="s">
        <v>433</v>
      </c>
      <c r="K128" s="482"/>
      <c r="L128" s="482"/>
      <c r="M128" s="486"/>
      <c r="N128" s="482"/>
      <c r="O128" s="482"/>
      <c r="P128" s="488" t="s">
        <v>286</v>
      </c>
      <c r="Q128" s="487" t="s">
        <v>290</v>
      </c>
      <c r="R128" s="482"/>
      <c r="S128" s="482"/>
      <c r="T128" s="482"/>
      <c r="U128" s="483"/>
      <c r="V128" s="482"/>
      <c r="W128" s="482"/>
    </row>
    <row r="129" spans="1:23">
      <c r="A129" s="482" t="s">
        <v>1064</v>
      </c>
      <c r="B129" s="482"/>
      <c r="C129" s="482"/>
      <c r="D129" s="482"/>
      <c r="E129" s="482" t="s">
        <v>18</v>
      </c>
      <c r="F129" s="482" t="s">
        <v>15</v>
      </c>
      <c r="G129" s="482" t="s">
        <v>19</v>
      </c>
      <c r="H129" s="482" t="s">
        <v>28</v>
      </c>
      <c r="I129" s="482" t="s">
        <v>24</v>
      </c>
      <c r="J129" s="482" t="s">
        <v>433</v>
      </c>
      <c r="K129" s="482"/>
      <c r="L129" s="482"/>
      <c r="M129" s="486"/>
      <c r="N129" s="482"/>
      <c r="O129" s="482"/>
      <c r="P129" s="488" t="s">
        <v>286</v>
      </c>
      <c r="Q129" s="487" t="s">
        <v>290</v>
      </c>
      <c r="R129" s="482"/>
      <c r="S129" s="482"/>
      <c r="T129" s="482"/>
      <c r="U129" s="483"/>
      <c r="V129" s="482"/>
      <c r="W129" s="482"/>
    </row>
    <row r="130" spans="1:23">
      <c r="A130" s="482" t="s">
        <v>1063</v>
      </c>
      <c r="B130" s="482"/>
      <c r="C130" s="482" t="s">
        <v>406</v>
      </c>
      <c r="D130" s="482"/>
      <c r="E130" s="482" t="s">
        <v>18</v>
      </c>
      <c r="F130" s="482" t="s">
        <v>15</v>
      </c>
      <c r="G130" s="482" t="s">
        <v>19</v>
      </c>
      <c r="H130" s="482" t="s">
        <v>28</v>
      </c>
      <c r="I130" s="482" t="s">
        <v>25</v>
      </c>
      <c r="J130" s="482"/>
      <c r="K130" s="482"/>
      <c r="L130" s="482"/>
      <c r="M130" s="486"/>
      <c r="N130" s="482"/>
      <c r="O130" s="482" t="s">
        <v>28</v>
      </c>
      <c r="P130" s="485" t="s">
        <v>291</v>
      </c>
      <c r="Q130" s="487" t="s">
        <v>290</v>
      </c>
      <c r="R130" s="482"/>
      <c r="S130" s="482"/>
      <c r="T130" s="482"/>
      <c r="U130" s="483"/>
      <c r="V130" s="482"/>
      <c r="W130" s="482"/>
    </row>
    <row r="131" spans="1:23">
      <c r="A131" s="482" t="s">
        <v>1062</v>
      </c>
      <c r="B131" s="482"/>
      <c r="C131" s="482" t="s">
        <v>467</v>
      </c>
      <c r="D131" s="482"/>
      <c r="E131" s="482" t="s">
        <v>17</v>
      </c>
      <c r="F131" s="482" t="s">
        <v>14</v>
      </c>
      <c r="G131" s="482" t="s">
        <v>19</v>
      </c>
      <c r="H131" s="482" t="s">
        <v>28</v>
      </c>
      <c r="I131" s="482" t="s">
        <v>24</v>
      </c>
      <c r="J131" s="482" t="s">
        <v>434</v>
      </c>
      <c r="K131" s="482"/>
      <c r="L131" s="482"/>
      <c r="M131" s="486"/>
      <c r="N131" s="482"/>
      <c r="O131" s="482"/>
      <c r="P131" s="485" t="s">
        <v>291</v>
      </c>
      <c r="Q131" s="487" t="s">
        <v>290</v>
      </c>
      <c r="R131" s="482"/>
      <c r="S131" s="482"/>
      <c r="T131" s="482"/>
      <c r="U131" s="483"/>
      <c r="V131" s="482"/>
      <c r="W131" s="482"/>
    </row>
    <row r="132" spans="1:23" s="448" customFormat="1">
      <c r="A132" s="482" t="s">
        <v>1061</v>
      </c>
      <c r="B132" s="482"/>
      <c r="C132" s="482"/>
      <c r="D132" s="482"/>
      <c r="E132" s="482" t="s">
        <v>17</v>
      </c>
      <c r="F132" s="482" t="s">
        <v>15</v>
      </c>
      <c r="G132" s="482" t="s">
        <v>19</v>
      </c>
      <c r="H132" s="482" t="s">
        <v>28</v>
      </c>
      <c r="I132" s="482" t="s">
        <v>445</v>
      </c>
      <c r="J132" s="482"/>
      <c r="K132" s="482"/>
      <c r="L132" s="482"/>
      <c r="M132" s="486"/>
      <c r="N132" s="482"/>
      <c r="O132" s="482" t="s">
        <v>28</v>
      </c>
      <c r="P132" s="485" t="s">
        <v>291</v>
      </c>
      <c r="Q132" s="487" t="s">
        <v>290</v>
      </c>
      <c r="R132" s="482"/>
      <c r="S132" s="482"/>
      <c r="T132" s="482"/>
      <c r="U132" s="483"/>
      <c r="V132" s="482"/>
      <c r="W132" s="482"/>
    </row>
    <row r="133" spans="1:23" s="448" customFormat="1">
      <c r="A133" s="482" t="s">
        <v>1060</v>
      </c>
      <c r="B133" s="482"/>
      <c r="C133" s="482" t="s">
        <v>469</v>
      </c>
      <c r="D133" s="482"/>
      <c r="E133" s="482" t="s">
        <v>18</v>
      </c>
      <c r="F133" s="482" t="s">
        <v>15</v>
      </c>
      <c r="G133" s="482" t="s">
        <v>19</v>
      </c>
      <c r="H133" s="482" t="s">
        <v>28</v>
      </c>
      <c r="I133" s="482" t="s">
        <v>24</v>
      </c>
      <c r="J133" s="482"/>
      <c r="K133" s="482"/>
      <c r="L133" s="482"/>
      <c r="M133" s="486"/>
      <c r="N133" s="482"/>
      <c r="O133" s="482" t="s">
        <v>28</v>
      </c>
      <c r="P133" s="485" t="s">
        <v>291</v>
      </c>
      <c r="Q133" s="487" t="s">
        <v>290</v>
      </c>
      <c r="R133" s="482"/>
      <c r="S133" s="482"/>
      <c r="T133" s="482"/>
      <c r="U133" s="483"/>
      <c r="V133" s="482"/>
      <c r="W133" s="482"/>
    </row>
    <row r="134" spans="1:23" s="448" customFormat="1">
      <c r="A134" s="482" t="s">
        <v>1059</v>
      </c>
      <c r="B134" s="482"/>
      <c r="C134" s="482"/>
      <c r="D134" s="482"/>
      <c r="E134" s="482" t="s">
        <v>18</v>
      </c>
      <c r="F134" s="482" t="s">
        <v>14</v>
      </c>
      <c r="G134" s="482" t="s">
        <v>19</v>
      </c>
      <c r="H134" s="482" t="s">
        <v>28</v>
      </c>
      <c r="I134" s="482" t="s">
        <v>24</v>
      </c>
      <c r="J134" s="482"/>
      <c r="K134" s="482"/>
      <c r="L134" s="482"/>
      <c r="M134" s="486"/>
      <c r="N134" s="482"/>
      <c r="O134" s="482" t="s">
        <v>28</v>
      </c>
      <c r="P134" s="485" t="s">
        <v>291</v>
      </c>
      <c r="Q134" s="487" t="s">
        <v>290</v>
      </c>
      <c r="R134" s="482"/>
      <c r="S134" s="482"/>
      <c r="T134" s="482"/>
      <c r="U134" s="483"/>
      <c r="V134" s="482"/>
      <c r="W134" s="482"/>
    </row>
    <row r="135" spans="1:23" s="448" customFormat="1">
      <c r="A135" s="482" t="s">
        <v>1058</v>
      </c>
      <c r="B135" s="482"/>
      <c r="C135" s="482" t="s">
        <v>407</v>
      </c>
      <c r="D135" s="482"/>
      <c r="E135" s="482" t="s">
        <v>17</v>
      </c>
      <c r="F135" s="482" t="s">
        <v>16</v>
      </c>
      <c r="G135" s="482" t="s">
        <v>20</v>
      </c>
      <c r="H135" s="482" t="s">
        <v>304</v>
      </c>
      <c r="I135" s="482" t="s">
        <v>24</v>
      </c>
      <c r="J135" s="482" t="s">
        <v>434</v>
      </c>
      <c r="K135" s="482"/>
      <c r="L135" s="482"/>
      <c r="M135" s="486"/>
      <c r="N135" s="482"/>
      <c r="O135" s="482"/>
      <c r="P135" s="485" t="s">
        <v>291</v>
      </c>
      <c r="Q135" s="487" t="s">
        <v>290</v>
      </c>
      <c r="R135" s="482"/>
      <c r="S135" s="482"/>
      <c r="T135" s="482"/>
      <c r="U135" s="483"/>
      <c r="V135" s="482"/>
      <c r="W135" s="482"/>
    </row>
    <row r="136" spans="1:23" s="448" customFormat="1">
      <c r="A136" s="482" t="s">
        <v>480</v>
      </c>
      <c r="B136" s="482"/>
      <c r="C136" s="482"/>
      <c r="D136" s="482"/>
      <c r="E136" s="482" t="s">
        <v>18</v>
      </c>
      <c r="F136" s="482" t="s">
        <v>15</v>
      </c>
      <c r="G136" s="482" t="s">
        <v>19</v>
      </c>
      <c r="H136" s="482" t="s">
        <v>28</v>
      </c>
      <c r="I136" s="482" t="s">
        <v>24</v>
      </c>
      <c r="J136" s="482" t="s">
        <v>434</v>
      </c>
      <c r="K136" s="482"/>
      <c r="L136" s="482"/>
      <c r="M136" s="486"/>
      <c r="N136" s="482"/>
      <c r="O136" s="482"/>
      <c r="P136" s="485" t="s">
        <v>291</v>
      </c>
      <c r="Q136" s="484" t="s">
        <v>288</v>
      </c>
      <c r="R136" s="482"/>
      <c r="S136" s="482"/>
      <c r="T136" s="482"/>
      <c r="U136" s="483"/>
      <c r="V136" s="482"/>
      <c r="W136" s="482"/>
    </row>
    <row r="137" spans="1:23" s="448" customFormat="1">
      <c r="A137" s="482" t="s">
        <v>481</v>
      </c>
      <c r="B137" s="482"/>
      <c r="C137" s="482" t="s">
        <v>408</v>
      </c>
      <c r="D137" s="482"/>
      <c r="E137" s="482" t="s">
        <v>17</v>
      </c>
      <c r="F137" s="482" t="s">
        <v>14</v>
      </c>
      <c r="G137" s="482" t="s">
        <v>22</v>
      </c>
      <c r="H137" s="482" t="s">
        <v>28</v>
      </c>
      <c r="I137" s="482" t="s">
        <v>24</v>
      </c>
      <c r="J137" s="482" t="s">
        <v>433</v>
      </c>
      <c r="K137" s="482"/>
      <c r="L137" s="482"/>
      <c r="M137" s="486"/>
      <c r="N137" s="482"/>
      <c r="O137" s="482"/>
      <c r="P137" s="485" t="s">
        <v>291</v>
      </c>
      <c r="Q137" s="484" t="s">
        <v>288</v>
      </c>
      <c r="R137" s="482"/>
      <c r="S137" s="482"/>
      <c r="T137" s="482"/>
      <c r="U137" s="483"/>
      <c r="V137" s="482"/>
      <c r="W137" s="482"/>
    </row>
    <row r="138" spans="1:23" s="448" customFormat="1">
      <c r="A138" s="482" t="s">
        <v>1057</v>
      </c>
      <c r="B138" s="482"/>
      <c r="C138" s="482"/>
      <c r="D138" s="482"/>
      <c r="E138" s="482" t="s">
        <v>18</v>
      </c>
      <c r="F138" s="482" t="s">
        <v>15</v>
      </c>
      <c r="G138" s="482" t="s">
        <v>19</v>
      </c>
      <c r="H138" s="482" t="s">
        <v>28</v>
      </c>
      <c r="I138" s="482" t="s">
        <v>24</v>
      </c>
      <c r="J138" s="482" t="s">
        <v>432</v>
      </c>
      <c r="K138" s="482"/>
      <c r="L138" s="482"/>
      <c r="M138" s="486"/>
      <c r="N138" s="482"/>
      <c r="O138" s="482"/>
      <c r="P138" s="485" t="s">
        <v>291</v>
      </c>
      <c r="Q138" s="484" t="s">
        <v>288</v>
      </c>
      <c r="R138" s="482"/>
      <c r="S138" s="482"/>
      <c r="T138" s="482"/>
      <c r="U138" s="483"/>
      <c r="V138" s="482"/>
      <c r="W138" s="482"/>
    </row>
    <row r="139" spans="1:23" s="448" customFormat="1">
      <c r="A139" s="482" t="s">
        <v>1056</v>
      </c>
      <c r="B139" s="482"/>
      <c r="C139" s="482"/>
      <c r="D139" s="482"/>
      <c r="E139" s="482" t="s">
        <v>18</v>
      </c>
      <c r="F139" s="482" t="s">
        <v>16</v>
      </c>
      <c r="G139" s="482" t="s">
        <v>57</v>
      </c>
      <c r="H139" s="482" t="s">
        <v>61</v>
      </c>
      <c r="I139" s="482" t="s">
        <v>783</v>
      </c>
      <c r="J139" s="482"/>
      <c r="K139" s="482"/>
      <c r="L139" s="482"/>
      <c r="M139" s="486"/>
      <c r="N139" s="482"/>
      <c r="O139" s="482"/>
      <c r="P139" s="485" t="s">
        <v>291</v>
      </c>
      <c r="Q139" s="484" t="s">
        <v>288</v>
      </c>
      <c r="R139" s="482"/>
      <c r="S139" s="482"/>
      <c r="T139" s="482"/>
      <c r="U139" s="483"/>
      <c r="V139" s="482"/>
      <c r="W139" s="482"/>
    </row>
    <row r="140" spans="1:23" s="448" customFormat="1">
      <c r="A140" s="482" t="s">
        <v>1055</v>
      </c>
      <c r="B140" s="482"/>
      <c r="C140" s="482" t="s">
        <v>409</v>
      </c>
      <c r="D140" s="482" t="s">
        <v>1294</v>
      </c>
      <c r="E140" s="482" t="s">
        <v>17</v>
      </c>
      <c r="F140" s="482" t="s">
        <v>15</v>
      </c>
      <c r="G140" s="482" t="s">
        <v>22</v>
      </c>
      <c r="H140" s="482" t="s">
        <v>29</v>
      </c>
      <c r="I140" s="482" t="s">
        <v>30</v>
      </c>
      <c r="J140" s="482" t="s">
        <v>433</v>
      </c>
      <c r="K140" s="482"/>
      <c r="L140" s="482"/>
      <c r="M140" s="486"/>
      <c r="N140" s="482"/>
      <c r="O140" s="482"/>
      <c r="P140" s="485" t="s">
        <v>291</v>
      </c>
      <c r="Q140" s="484" t="s">
        <v>288</v>
      </c>
      <c r="R140" s="482"/>
      <c r="S140" s="482"/>
      <c r="T140" s="482"/>
      <c r="U140" s="483" t="s">
        <v>46</v>
      </c>
      <c r="V140" s="482" t="s">
        <v>1294</v>
      </c>
      <c r="W140" s="482" t="s">
        <v>1293</v>
      </c>
    </row>
    <row r="141" spans="1:23" s="448" customFormat="1">
      <c r="A141" s="482" t="s">
        <v>1054</v>
      </c>
      <c r="B141" s="482"/>
      <c r="C141" s="482"/>
      <c r="D141" s="482"/>
      <c r="E141" s="482" t="s">
        <v>17</v>
      </c>
      <c r="F141" s="482" t="s">
        <v>15</v>
      </c>
      <c r="G141" s="482" t="s">
        <v>22</v>
      </c>
      <c r="H141" s="482" t="s">
        <v>28</v>
      </c>
      <c r="I141" s="482" t="s">
        <v>24</v>
      </c>
      <c r="J141" s="482" t="s">
        <v>433</v>
      </c>
      <c r="K141" s="482"/>
      <c r="L141" s="482"/>
      <c r="M141" s="486"/>
      <c r="N141" s="482"/>
      <c r="O141" s="482"/>
      <c r="P141" s="485" t="s">
        <v>291</v>
      </c>
      <c r="Q141" s="484" t="s">
        <v>288</v>
      </c>
      <c r="R141" s="482"/>
      <c r="S141" s="482"/>
      <c r="T141" s="482"/>
      <c r="U141" s="483"/>
      <c r="V141" s="482"/>
      <c r="W141" s="482"/>
    </row>
    <row r="142" spans="1:23" s="448" customFormat="1">
      <c r="A142" s="482" t="s">
        <v>1053</v>
      </c>
      <c r="B142" s="482"/>
      <c r="C142" s="482"/>
      <c r="D142" s="482"/>
      <c r="E142" s="482" t="s">
        <v>17</v>
      </c>
      <c r="F142" s="482" t="s">
        <v>16</v>
      </c>
      <c r="G142" s="482" t="s">
        <v>22</v>
      </c>
      <c r="H142" s="482" t="s">
        <v>28</v>
      </c>
      <c r="I142" s="482" t="s">
        <v>49</v>
      </c>
      <c r="J142" s="482" t="s">
        <v>433</v>
      </c>
      <c r="K142" s="482"/>
      <c r="L142" s="482"/>
      <c r="M142" s="486"/>
      <c r="N142" s="482"/>
      <c r="O142" s="482"/>
      <c r="P142" s="485" t="s">
        <v>291</v>
      </c>
      <c r="Q142" s="484" t="s">
        <v>288</v>
      </c>
      <c r="R142" s="482"/>
      <c r="S142" s="482"/>
      <c r="T142" s="482"/>
      <c r="U142" s="483"/>
      <c r="V142" s="482"/>
      <c r="W142" s="482"/>
    </row>
    <row r="143" spans="1:23">
      <c r="N143" s="451"/>
      <c r="O143" s="447"/>
      <c r="U143" s="447"/>
    </row>
    <row r="144" spans="1:23">
      <c r="N144" s="451"/>
      <c r="O144" s="447"/>
      <c r="U144" s="447"/>
    </row>
    <row r="145" spans="2:21">
      <c r="N145" s="451"/>
      <c r="O145" s="447"/>
      <c r="U145" s="447"/>
    </row>
    <row r="146" spans="2:21">
      <c r="N146" s="451"/>
      <c r="O146" s="447"/>
      <c r="U146" s="447"/>
    </row>
    <row r="147" spans="2:21">
      <c r="N147" s="451"/>
      <c r="O147" s="447"/>
      <c r="U147" s="447"/>
    </row>
    <row r="148" spans="2:21">
      <c r="N148" s="451"/>
      <c r="O148" s="447"/>
      <c r="U148" s="447"/>
    </row>
    <row r="149" spans="2:21" ht="21">
      <c r="B149" s="481" t="s">
        <v>1292</v>
      </c>
      <c r="N149" s="595"/>
      <c r="O149" s="447"/>
      <c r="U149" s="447"/>
    </row>
    <row r="150" spans="2:21">
      <c r="N150" s="595"/>
      <c r="O150" s="447"/>
      <c r="U150" s="447"/>
    </row>
    <row r="151" spans="2:21">
      <c r="G151" s="480" t="s">
        <v>270</v>
      </c>
      <c r="H151" s="480"/>
      <c r="I151" s="479"/>
      <c r="N151" s="451"/>
      <c r="O151" s="447"/>
      <c r="U151" s="447"/>
    </row>
    <row r="152" spans="2:21">
      <c r="G152" s="510" t="s">
        <v>264</v>
      </c>
      <c r="H152" s="449">
        <f>COUNTIFS(H$14:H$142,"malowany",J$14:J$142,1)</f>
        <v>0</v>
      </c>
      <c r="I152" s="462" t="s">
        <v>268</v>
      </c>
      <c r="K152" s="477" t="s">
        <v>272</v>
      </c>
      <c r="L152" s="476"/>
      <c r="M152" s="475">
        <f>COUNTIF(M14:M142,"tak")</f>
        <v>0</v>
      </c>
      <c r="N152" s="474" t="s">
        <v>307</v>
      </c>
      <c r="O152" s="447"/>
      <c r="U152" s="447"/>
    </row>
    <row r="153" spans="2:21">
      <c r="G153" s="510" t="s">
        <v>265</v>
      </c>
      <c r="H153" s="449">
        <f>COUNTIFS(H$14:H$142,"malowany",J$14:J$142,2)</f>
        <v>3</v>
      </c>
      <c r="I153" s="462" t="s">
        <v>268</v>
      </c>
      <c r="N153" s="451"/>
      <c r="O153" s="447"/>
      <c r="U153" s="447"/>
    </row>
    <row r="154" spans="2:21">
      <c r="G154" s="510" t="s">
        <v>266</v>
      </c>
      <c r="H154" s="449">
        <f>COUNTIFS(H$14:H$142,"malowany",J$14:J$142,3)</f>
        <v>23</v>
      </c>
      <c r="I154" s="462" t="s">
        <v>268</v>
      </c>
      <c r="K154" s="37" t="s">
        <v>269</v>
      </c>
      <c r="L154" s="38"/>
      <c r="M154" s="43">
        <f>COUNTIF(O$14:O$142,"malowany")</f>
        <v>13</v>
      </c>
      <c r="N154" s="39" t="s">
        <v>274</v>
      </c>
      <c r="O154" s="447"/>
      <c r="U154" s="447"/>
    </row>
    <row r="155" spans="2:21">
      <c r="G155" s="510" t="s">
        <v>267</v>
      </c>
      <c r="H155" s="449">
        <f>COUNTIFS(H$14:H$142,"malowany",J$14:J$142,4)</f>
        <v>65</v>
      </c>
      <c r="I155" s="462" t="s">
        <v>268</v>
      </c>
      <c r="K155" s="52"/>
      <c r="L155" s="50"/>
      <c r="M155" s="51">
        <f>COUNTIF(O$14:O$142,"nalepka")</f>
        <v>1</v>
      </c>
      <c r="N155" s="53" t="s">
        <v>1439</v>
      </c>
      <c r="O155" s="447"/>
      <c r="U155" s="447"/>
    </row>
    <row r="156" spans="2:21">
      <c r="G156" s="509" t="s">
        <v>271</v>
      </c>
      <c r="H156" s="508">
        <f>SUM(H152:H155)</f>
        <v>91</v>
      </c>
      <c r="I156" s="507" t="s">
        <v>268</v>
      </c>
      <c r="K156" s="52"/>
      <c r="L156" s="50"/>
      <c r="M156" s="51">
        <f>COUNTIF(O$14:O$142,"tabliczka")</f>
        <v>10</v>
      </c>
      <c r="N156" s="53" t="s">
        <v>280</v>
      </c>
      <c r="O156" s="447"/>
      <c r="U156" s="447"/>
    </row>
    <row r="157" spans="2:21">
      <c r="I157" s="457"/>
      <c r="K157" s="52"/>
      <c r="L157" s="50"/>
      <c r="M157" s="51">
        <f>COUNTIF(O$14:O$142,"drogowskaz")</f>
        <v>0</v>
      </c>
      <c r="N157" s="53" t="s">
        <v>424</v>
      </c>
      <c r="O157" s="447"/>
      <c r="U157" s="447"/>
    </row>
    <row r="158" spans="2:21">
      <c r="G158" s="702" t="s">
        <v>428</v>
      </c>
      <c r="H158" s="702"/>
      <c r="I158" s="702"/>
      <c r="K158" s="40"/>
      <c r="L158" s="41"/>
      <c r="M158" s="44">
        <f>COUNTIF(O$14:O$142,"plansza")</f>
        <v>0</v>
      </c>
      <c r="N158" s="42" t="s">
        <v>425</v>
      </c>
      <c r="O158" s="447"/>
      <c r="U158" s="447"/>
    </row>
    <row r="159" spans="2:21">
      <c r="G159" s="510" t="s">
        <v>264</v>
      </c>
      <c r="H159" s="601">
        <f>COUNTIFS(H$14:H$142,"tabliczka",J$14:J$142,1,I$14:I$142,"&lt;&gt;drogowskaz")</f>
        <v>0</v>
      </c>
      <c r="I159" s="462" t="s">
        <v>268</v>
      </c>
      <c r="N159" s="451"/>
      <c r="O159" s="447"/>
      <c r="U159" s="447"/>
    </row>
    <row r="160" spans="2:21">
      <c r="G160" s="510" t="s">
        <v>265</v>
      </c>
      <c r="H160" s="601">
        <f>COUNTIFS(H$14:H$142,"tabliczka",J$14:J$142,2,I$14:I$142,"&lt;&gt;drogowskaz")</f>
        <v>0</v>
      </c>
      <c r="I160" s="462" t="s">
        <v>268</v>
      </c>
      <c r="K160" s="477" t="s">
        <v>281</v>
      </c>
      <c r="L160" s="476"/>
      <c r="M160" s="475">
        <f>COUNTIF(N14:N142,"usunąć")</f>
        <v>0</v>
      </c>
      <c r="N160" s="474" t="s">
        <v>307</v>
      </c>
      <c r="O160" s="447"/>
      <c r="U160" s="447"/>
    </row>
    <row r="161" spans="7:21">
      <c r="G161" s="510" t="s">
        <v>266</v>
      </c>
      <c r="H161" s="601">
        <f>COUNTIFS(H$14:H$142,"tabliczka",J$14:J$142,3,I$14:I$142,"&lt;&gt;drogowskaz")</f>
        <v>1</v>
      </c>
      <c r="I161" s="462" t="s">
        <v>268</v>
      </c>
      <c r="N161" s="451"/>
      <c r="O161" s="447"/>
      <c r="U161" s="447"/>
    </row>
    <row r="162" spans="7:21">
      <c r="G162" s="510" t="s">
        <v>267</v>
      </c>
      <c r="H162" s="601">
        <f>COUNTIFS(H$14:H$142,"tabliczka",J$14:J$142,4,I$14:I$142,"&lt;&gt;drogowskaz")</f>
        <v>0</v>
      </c>
      <c r="I162" s="462" t="s">
        <v>268</v>
      </c>
      <c r="K162" s="472" t="s">
        <v>279</v>
      </c>
      <c r="L162" s="471"/>
      <c r="M162" s="471"/>
      <c r="N162" s="473">
        <v>9.6999999999999993</v>
      </c>
      <c r="O162" s="447"/>
      <c r="U162" s="447"/>
    </row>
    <row r="163" spans="7:21">
      <c r="G163" s="509" t="s">
        <v>271</v>
      </c>
      <c r="H163" s="508">
        <f>SUM(H161:H162)</f>
        <v>1</v>
      </c>
      <c r="I163" s="507" t="s">
        <v>268</v>
      </c>
      <c r="K163" s="472" t="s">
        <v>278</v>
      </c>
      <c r="L163" s="471"/>
      <c r="M163" s="471"/>
      <c r="N163" s="470">
        <f>(H156+H163+H170+H177+H184)/N162</f>
        <v>10.618556701030929</v>
      </c>
      <c r="O163" s="447"/>
      <c r="U163" s="447"/>
    </row>
    <row r="164" spans="7:21">
      <c r="I164" s="457"/>
      <c r="N164" s="451"/>
      <c r="O164" s="447"/>
      <c r="U164" s="447"/>
    </row>
    <row r="165" spans="7:21">
      <c r="G165" s="458" t="s">
        <v>427</v>
      </c>
      <c r="I165" s="457"/>
      <c r="N165" s="451"/>
      <c r="O165" s="447"/>
      <c r="U165" s="447"/>
    </row>
    <row r="166" spans="7:21">
      <c r="G166" s="510" t="s">
        <v>264</v>
      </c>
      <c r="H166" s="449">
        <f>COUNTIFS(H$14:H$142,"naklejka",J$14:J$142,1)</f>
        <v>0</v>
      </c>
      <c r="I166" s="462" t="s">
        <v>268</v>
      </c>
      <c r="N166" s="451"/>
      <c r="O166" s="447"/>
      <c r="U166" s="447"/>
    </row>
    <row r="167" spans="7:21">
      <c r="G167" s="510" t="s">
        <v>265</v>
      </c>
      <c r="H167" s="449">
        <f>COUNTIFS(H$14:H$142,"naklejka",J$14:J$142,2)</f>
        <v>0</v>
      </c>
      <c r="I167" s="462" t="s">
        <v>268</v>
      </c>
      <c r="K167" s="719" t="s">
        <v>296</v>
      </c>
      <c r="L167" s="719"/>
      <c r="M167" s="719"/>
      <c r="N167" s="719"/>
      <c r="O167" s="719"/>
      <c r="U167" s="447"/>
    </row>
    <row r="168" spans="7:21">
      <c r="G168" s="510" t="s">
        <v>266</v>
      </c>
      <c r="H168" s="449">
        <f>COUNTIFS(H$14:H$142,"naklejka",J$14:J$142,3)</f>
        <v>0</v>
      </c>
      <c r="I168" s="462" t="s">
        <v>268</v>
      </c>
      <c r="K168" s="465" t="s">
        <v>259</v>
      </c>
      <c r="L168" s="469">
        <f>M168/M$171</f>
        <v>0.37209302325581395</v>
      </c>
      <c r="M168" s="463">
        <f>(COUNTIF(Q14:Q142,"zabudowa")/129*N162)</f>
        <v>3.6093023255813952</v>
      </c>
      <c r="N168" s="462" t="s">
        <v>299</v>
      </c>
      <c r="O168" s="462"/>
      <c r="U168" s="447"/>
    </row>
    <row r="169" spans="7:21">
      <c r="G169" s="510" t="s">
        <v>267</v>
      </c>
      <c r="H169" s="449">
        <f>COUNTIFS(H$14:H$142,"naklejka",J$14:J$142,4)</f>
        <v>3</v>
      </c>
      <c r="I169" s="462" t="s">
        <v>268</v>
      </c>
      <c r="K169" s="465" t="s">
        <v>258</v>
      </c>
      <c r="L169" s="469">
        <f>M169/M$171</f>
        <v>0.21705426356589147</v>
      </c>
      <c r="M169" s="463">
        <f>(COUNTIF(Q14:Q142,"OTWARTY")/129*N162)</f>
        <v>2.1054263565891471</v>
      </c>
      <c r="N169" s="462" t="s">
        <v>297</v>
      </c>
      <c r="O169" s="462"/>
      <c r="U169" s="447"/>
    </row>
    <row r="170" spans="7:21">
      <c r="G170" s="509" t="s">
        <v>271</v>
      </c>
      <c r="H170" s="508">
        <f>SUM(H166:H169)</f>
        <v>3</v>
      </c>
      <c r="I170" s="507" t="s">
        <v>268</v>
      </c>
      <c r="K170" s="465" t="s">
        <v>257</v>
      </c>
      <c r="L170" s="469">
        <f>M170/M$171</f>
        <v>0.41085271317829458</v>
      </c>
      <c r="M170" s="463">
        <f>(COUNTIF(Q14:Q142,"LAS")/129*N162)</f>
        <v>3.985271317829457</v>
      </c>
      <c r="N170" s="468" t="s">
        <v>298</v>
      </c>
      <c r="O170" s="467"/>
      <c r="U170" s="447"/>
    </row>
    <row r="171" spans="7:21">
      <c r="L171" s="461">
        <f>SUM(L168:L170)</f>
        <v>1</v>
      </c>
      <c r="M171" s="460">
        <f>SUM(M168:M170)</f>
        <v>9.6999999999999993</v>
      </c>
      <c r="N171" s="459" t="s">
        <v>263</v>
      </c>
      <c r="O171" s="447"/>
      <c r="U171" s="447"/>
    </row>
    <row r="172" spans="7:21" ht="17.399999999999999">
      <c r="G172" s="720" t="s">
        <v>429</v>
      </c>
      <c r="H172" s="720"/>
      <c r="I172" s="720"/>
      <c r="M172" s="466" t="str">
        <f>IF(M171=N$162,"","BŁĄD")</f>
        <v/>
      </c>
      <c r="N172" s="447"/>
      <c r="O172" s="447"/>
      <c r="U172" s="447"/>
    </row>
    <row r="173" spans="7:21">
      <c r="G173" s="510" t="s">
        <v>264</v>
      </c>
      <c r="H173" s="449">
        <f>COUNTIFS(J$14:J$142,1,I$14:I$142,"drogowskaz")</f>
        <v>0</v>
      </c>
      <c r="I173" s="462" t="s">
        <v>268</v>
      </c>
      <c r="K173" s="721" t="s">
        <v>295</v>
      </c>
      <c r="L173" s="722"/>
      <c r="M173" s="722"/>
      <c r="N173" s="722"/>
      <c r="O173" s="723"/>
      <c r="U173" s="447"/>
    </row>
    <row r="174" spans="7:21">
      <c r="G174" s="510" t="s">
        <v>265</v>
      </c>
      <c r="H174" s="449">
        <f>COUNTIFS(J$14:J$142,2,I$14:I$142,"drogowskaz")</f>
        <v>0</v>
      </c>
      <c r="I174" s="462" t="s">
        <v>268</v>
      </c>
      <c r="K174" s="465" t="s">
        <v>292</v>
      </c>
      <c r="L174" s="464">
        <f>M174/M$177</f>
        <v>0.41860465116279072</v>
      </c>
      <c r="M174" s="463">
        <f>(COUNTIF(P14:P142,"UTWARDZONA")/129*N162)</f>
        <v>4.0604651162790697</v>
      </c>
      <c r="N174" s="462" t="s">
        <v>301</v>
      </c>
      <c r="U174" s="447"/>
    </row>
    <row r="175" spans="7:21">
      <c r="G175" s="510" t="s">
        <v>266</v>
      </c>
      <c r="H175" s="449">
        <f>COUNTIFS(J$14:J$142,3,I$14:I$142,"drogowskaz")</f>
        <v>4</v>
      </c>
      <c r="I175" s="462" t="s">
        <v>268</v>
      </c>
      <c r="K175" s="465" t="s">
        <v>293</v>
      </c>
      <c r="L175" s="464">
        <f>M175/M$177</f>
        <v>0.58139534883720934</v>
      </c>
      <c r="M175" s="463">
        <f>(COUNTIF(P14:P142,"GRUNTOWA")/129*N162)</f>
        <v>5.6395348837209305</v>
      </c>
      <c r="N175" s="462" t="s">
        <v>302</v>
      </c>
      <c r="U175" s="447"/>
    </row>
    <row r="176" spans="7:21">
      <c r="G176" s="510" t="s">
        <v>267</v>
      </c>
      <c r="H176" s="449">
        <f>COUNTIFS(J$14:J$142,4,I$14:I$142,"drogowskaz")</f>
        <v>3</v>
      </c>
      <c r="I176" s="462" t="s">
        <v>268</v>
      </c>
      <c r="K176" s="465" t="s">
        <v>294</v>
      </c>
      <c r="L176" s="464">
        <f>M176/M$177</f>
        <v>0</v>
      </c>
      <c r="M176" s="463">
        <f>(COUNTIF(P14:P142,"PIASZCZYSTA")/129*N162)</f>
        <v>0</v>
      </c>
      <c r="N176" s="462" t="s">
        <v>303</v>
      </c>
      <c r="U176" s="447"/>
    </row>
    <row r="177" spans="7:21">
      <c r="G177" s="509" t="s">
        <v>271</v>
      </c>
      <c r="H177" s="508">
        <f>SUM(H173:H176)</f>
        <v>7</v>
      </c>
      <c r="I177" s="507" t="s">
        <v>268</v>
      </c>
      <c r="L177" s="461">
        <f>SUM(L174:L176)</f>
        <v>1</v>
      </c>
      <c r="M177" s="460">
        <f>SUM(M174:M176)</f>
        <v>9.6999999999999993</v>
      </c>
      <c r="N177" s="459" t="s">
        <v>263</v>
      </c>
      <c r="O177" s="447"/>
      <c r="U177" s="447"/>
    </row>
    <row r="178" spans="7:21">
      <c r="M178" s="451"/>
      <c r="N178" s="447"/>
      <c r="O178" s="447"/>
      <c r="U178" s="447"/>
    </row>
    <row r="179" spans="7:21">
      <c r="G179" s="458" t="s">
        <v>430</v>
      </c>
      <c r="I179" s="457"/>
      <c r="N179" s="451"/>
      <c r="O179" s="447"/>
      <c r="U179" s="447"/>
    </row>
    <row r="180" spans="7:21">
      <c r="G180" s="510" t="s">
        <v>264</v>
      </c>
      <c r="H180" s="449">
        <f>COUNTIFS(H$14:H$142,"plansza",J$14:J$142,1)</f>
        <v>0</v>
      </c>
      <c r="I180" s="462" t="s">
        <v>268</v>
      </c>
      <c r="N180" s="451"/>
      <c r="O180" s="447"/>
      <c r="U180" s="447"/>
    </row>
    <row r="181" spans="7:21">
      <c r="G181" s="510" t="s">
        <v>265</v>
      </c>
      <c r="H181" s="449">
        <f>COUNTIFS(H$14:H$142,"plansza",J$14:J$142,2)</f>
        <v>0</v>
      </c>
      <c r="I181" s="462" t="s">
        <v>268</v>
      </c>
      <c r="N181" s="451"/>
      <c r="O181" s="447"/>
      <c r="U181" s="447"/>
    </row>
    <row r="182" spans="7:21">
      <c r="G182" s="510" t="s">
        <v>266</v>
      </c>
      <c r="H182" s="449">
        <f>COUNTIFS(H$14:H$142,"plansza",J$14:J$142,3)</f>
        <v>1</v>
      </c>
      <c r="I182" s="462" t="s">
        <v>268</v>
      </c>
      <c r="N182" s="451"/>
      <c r="O182" s="447"/>
      <c r="U182" s="447"/>
    </row>
    <row r="183" spans="7:21">
      <c r="G183" s="510" t="s">
        <v>267</v>
      </c>
      <c r="H183" s="449">
        <f>COUNTIFS(H$14:H$142,"plansza",J$14:J$142,4)</f>
        <v>0</v>
      </c>
      <c r="I183" s="462" t="s">
        <v>268</v>
      </c>
      <c r="N183" s="451"/>
      <c r="O183" s="447"/>
      <c r="U183" s="447"/>
    </row>
    <row r="184" spans="7:21">
      <c r="G184" s="509" t="s">
        <v>271</v>
      </c>
      <c r="H184" s="508">
        <f>SUM(H180:H183)</f>
        <v>1</v>
      </c>
      <c r="I184" s="507" t="s">
        <v>268</v>
      </c>
      <c r="N184" s="451"/>
      <c r="O184" s="447"/>
      <c r="U184" s="447"/>
    </row>
    <row r="185" spans="7:21">
      <c r="N185" s="451"/>
      <c r="O185" s="447"/>
      <c r="U185" s="447"/>
    </row>
    <row r="186" spans="7:21">
      <c r="N186" s="451"/>
      <c r="O186" s="447"/>
      <c r="U186" s="447"/>
    </row>
    <row r="187" spans="7:21">
      <c r="N187" s="451"/>
      <c r="O187" s="447"/>
      <c r="U187" s="447"/>
    </row>
    <row r="188" spans="7:21">
      <c r="N188" s="451"/>
      <c r="O188" s="447"/>
      <c r="U188" s="447"/>
    </row>
    <row r="189" spans="7:21">
      <c r="N189" s="451"/>
      <c r="O189" s="447"/>
      <c r="U189" s="447"/>
    </row>
    <row r="190" spans="7:21">
      <c r="N190" s="451"/>
      <c r="O190" s="447"/>
      <c r="U190" s="447"/>
    </row>
    <row r="191" spans="7:21">
      <c r="N191" s="451"/>
      <c r="O191" s="447"/>
      <c r="U191" s="447"/>
    </row>
    <row r="192" spans="7:21">
      <c r="N192" s="451"/>
      <c r="O192" s="447"/>
      <c r="U192" s="447"/>
    </row>
    <row r="193" spans="14:21">
      <c r="N193" s="451"/>
      <c r="O193" s="447"/>
      <c r="U193" s="447"/>
    </row>
    <row r="194" spans="14:21">
      <c r="N194" s="451"/>
      <c r="O194" s="447"/>
      <c r="U194" s="447"/>
    </row>
    <row r="195" spans="14:21">
      <c r="N195" s="451"/>
      <c r="O195" s="447"/>
      <c r="U195" s="447"/>
    </row>
    <row r="196" spans="14:21">
      <c r="N196" s="451"/>
      <c r="O196" s="447"/>
      <c r="U196" s="447"/>
    </row>
    <row r="197" spans="14:21">
      <c r="N197" s="451"/>
      <c r="O197" s="447"/>
      <c r="U197" s="447"/>
    </row>
    <row r="198" spans="14:21">
      <c r="N198" s="451"/>
      <c r="O198" s="447"/>
      <c r="U198" s="447"/>
    </row>
    <row r="199" spans="14:21">
      <c r="N199" s="451"/>
      <c r="O199" s="447"/>
      <c r="U199" s="447"/>
    </row>
    <row r="200" spans="14:21">
      <c r="N200" s="451"/>
      <c r="O200" s="447"/>
      <c r="U200" s="447"/>
    </row>
    <row r="201" spans="14:21">
      <c r="N201" s="451"/>
      <c r="O201" s="447"/>
      <c r="U201" s="447"/>
    </row>
    <row r="202" spans="14:21">
      <c r="N202" s="451"/>
      <c r="O202" s="447"/>
      <c r="U202" s="447"/>
    </row>
    <row r="203" spans="14:21">
      <c r="N203" s="451"/>
      <c r="O203" s="447"/>
      <c r="U203" s="447"/>
    </row>
    <row r="204" spans="14:21">
      <c r="N204" s="451"/>
      <c r="O204" s="447"/>
      <c r="U204" s="447"/>
    </row>
    <row r="205" spans="14:21">
      <c r="N205" s="451"/>
      <c r="O205" s="447"/>
      <c r="U205" s="447"/>
    </row>
    <row r="206" spans="14:21">
      <c r="N206" s="451"/>
      <c r="O206" s="447"/>
      <c r="U206" s="447"/>
    </row>
    <row r="207" spans="14:21">
      <c r="N207" s="451"/>
      <c r="O207" s="447"/>
      <c r="U207" s="447"/>
    </row>
    <row r="208" spans="14:21">
      <c r="N208" s="451"/>
      <c r="O208" s="447"/>
      <c r="U208" s="447"/>
    </row>
    <row r="209" spans="14:21">
      <c r="N209" s="451"/>
      <c r="O209" s="447"/>
      <c r="U209" s="447"/>
    </row>
    <row r="210" spans="14:21">
      <c r="N210" s="451"/>
      <c r="O210" s="447"/>
      <c r="U210" s="447"/>
    </row>
    <row r="211" spans="14:21">
      <c r="N211" s="451"/>
      <c r="O211" s="447"/>
      <c r="U211" s="447"/>
    </row>
    <row r="212" spans="14:21">
      <c r="N212" s="451"/>
      <c r="O212" s="447"/>
      <c r="U212" s="447"/>
    </row>
    <row r="213" spans="14:21">
      <c r="N213" s="451"/>
      <c r="O213" s="447"/>
      <c r="U213" s="447"/>
    </row>
    <row r="214" spans="14:21">
      <c r="N214" s="451"/>
      <c r="O214" s="447"/>
      <c r="U214" s="447"/>
    </row>
    <row r="215" spans="14:21">
      <c r="N215" s="451"/>
      <c r="O215" s="447"/>
      <c r="U215" s="447"/>
    </row>
    <row r="216" spans="14:21">
      <c r="N216" s="451"/>
      <c r="O216" s="447"/>
      <c r="U216" s="447"/>
    </row>
    <row r="217" spans="14:21">
      <c r="N217" s="451"/>
      <c r="O217" s="447"/>
      <c r="U217" s="447"/>
    </row>
    <row r="218" spans="14:21">
      <c r="N218" s="447"/>
      <c r="O218" s="447"/>
      <c r="U218" s="447"/>
    </row>
    <row r="219" spans="14:21">
      <c r="N219" s="447"/>
      <c r="O219" s="447"/>
      <c r="U219" s="447"/>
    </row>
    <row r="220" spans="14:21">
      <c r="N220" s="447"/>
      <c r="O220" s="447"/>
      <c r="U220" s="447"/>
    </row>
    <row r="221" spans="14:21">
      <c r="N221" s="447"/>
      <c r="O221" s="447"/>
      <c r="U221" s="447"/>
    </row>
    <row r="222" spans="14:21">
      <c r="N222" s="447"/>
      <c r="O222" s="447"/>
      <c r="U222" s="447"/>
    </row>
    <row r="223" spans="14:21">
      <c r="N223" s="447"/>
      <c r="O223" s="447"/>
      <c r="U223" s="447"/>
    </row>
    <row r="224" spans="14:21">
      <c r="N224" s="447"/>
      <c r="O224" s="447"/>
      <c r="U224" s="447"/>
    </row>
    <row r="225" spans="14:21">
      <c r="N225" s="447"/>
      <c r="O225" s="447"/>
      <c r="U225" s="447"/>
    </row>
    <row r="226" spans="14:21">
      <c r="N226" s="447"/>
      <c r="O226" s="447"/>
      <c r="U226" s="447"/>
    </row>
    <row r="227" spans="14:21">
      <c r="N227" s="447"/>
      <c r="O227" s="447"/>
      <c r="U227" s="447"/>
    </row>
    <row r="228" spans="14:21">
      <c r="N228" s="447"/>
      <c r="O228" s="447"/>
      <c r="U228" s="447"/>
    </row>
    <row r="229" spans="14:21">
      <c r="N229" s="447"/>
      <c r="O229" s="447"/>
      <c r="U229" s="447"/>
    </row>
    <row r="230" spans="14:21">
      <c r="N230" s="447"/>
      <c r="O230" s="447"/>
      <c r="U230" s="447"/>
    </row>
    <row r="231" spans="14:21">
      <c r="N231" s="447"/>
      <c r="O231" s="447"/>
      <c r="U231" s="447"/>
    </row>
    <row r="232" spans="14:21">
      <c r="N232" s="447"/>
      <c r="O232" s="447"/>
      <c r="U232" s="447"/>
    </row>
    <row r="233" spans="14:21">
      <c r="N233" s="447"/>
      <c r="O233" s="447"/>
      <c r="U233" s="447"/>
    </row>
    <row r="234" spans="14:21">
      <c r="N234" s="447"/>
      <c r="O234" s="447"/>
      <c r="U234" s="447"/>
    </row>
    <row r="235" spans="14:21">
      <c r="N235" s="447"/>
      <c r="O235" s="447"/>
      <c r="U235" s="447"/>
    </row>
    <row r="236" spans="14:21">
      <c r="N236" s="447"/>
      <c r="O236" s="447"/>
      <c r="U236" s="447"/>
    </row>
    <row r="237" spans="14:21">
      <c r="N237" s="447"/>
      <c r="O237" s="447"/>
      <c r="U237" s="447"/>
    </row>
    <row r="238" spans="14:21">
      <c r="N238" s="447"/>
      <c r="O238" s="447"/>
      <c r="U238" s="447"/>
    </row>
    <row r="239" spans="14:21">
      <c r="N239" s="447"/>
      <c r="O239" s="447"/>
      <c r="U239" s="447"/>
    </row>
    <row r="240" spans="14:21">
      <c r="N240" s="447"/>
      <c r="O240" s="447"/>
      <c r="U240" s="447"/>
    </row>
    <row r="241" spans="14:21">
      <c r="N241" s="447"/>
      <c r="O241" s="447"/>
      <c r="U241" s="447"/>
    </row>
    <row r="242" spans="14:21">
      <c r="N242" s="447"/>
      <c r="O242" s="447"/>
      <c r="U242" s="447"/>
    </row>
    <row r="243" spans="14:21">
      <c r="N243" s="447"/>
      <c r="O243" s="447"/>
      <c r="U243" s="447"/>
    </row>
    <row r="244" spans="14:21">
      <c r="N244" s="447"/>
      <c r="O244" s="447"/>
      <c r="U244" s="447"/>
    </row>
    <row r="245" spans="14:21">
      <c r="N245" s="447"/>
      <c r="O245" s="447"/>
      <c r="U245" s="447"/>
    </row>
    <row r="246" spans="14:21">
      <c r="N246" s="447"/>
      <c r="O246" s="447"/>
      <c r="U246" s="447"/>
    </row>
    <row r="247" spans="14:21">
      <c r="N247" s="447"/>
      <c r="O247" s="447"/>
      <c r="U247" s="447"/>
    </row>
    <row r="248" spans="14:21">
      <c r="N248" s="447"/>
      <c r="O248" s="447"/>
      <c r="U248" s="447"/>
    </row>
    <row r="249" spans="14:21">
      <c r="N249" s="447"/>
      <c r="O249" s="447"/>
      <c r="U249" s="447"/>
    </row>
    <row r="250" spans="14:21">
      <c r="N250" s="447"/>
      <c r="O250" s="447"/>
      <c r="U250" s="447"/>
    </row>
    <row r="251" spans="14:21">
      <c r="N251" s="447"/>
      <c r="O251" s="447"/>
      <c r="U251" s="447"/>
    </row>
    <row r="252" spans="14:21">
      <c r="N252" s="447"/>
      <c r="O252" s="447"/>
      <c r="U252" s="447"/>
    </row>
    <row r="253" spans="14:21">
      <c r="N253" s="447"/>
      <c r="O253" s="447"/>
      <c r="U253" s="447"/>
    </row>
    <row r="254" spans="14:21">
      <c r="N254" s="447"/>
      <c r="O254" s="447"/>
      <c r="U254" s="447"/>
    </row>
    <row r="255" spans="14:21">
      <c r="N255" s="447"/>
      <c r="O255" s="447"/>
      <c r="U255" s="447"/>
    </row>
    <row r="256" spans="14:21">
      <c r="N256" s="447"/>
      <c r="O256" s="447"/>
      <c r="U256" s="447"/>
    </row>
    <row r="257" spans="14:21">
      <c r="N257" s="447"/>
      <c r="O257" s="447"/>
      <c r="U257" s="447"/>
    </row>
    <row r="258" spans="14:21">
      <c r="N258" s="447"/>
      <c r="O258" s="447"/>
      <c r="U258" s="447"/>
    </row>
    <row r="259" spans="14:21">
      <c r="N259" s="447"/>
      <c r="O259" s="447"/>
      <c r="U259" s="447"/>
    </row>
    <row r="260" spans="14:21">
      <c r="N260" s="447"/>
      <c r="O260" s="447"/>
      <c r="U260" s="447"/>
    </row>
    <row r="261" spans="14:21">
      <c r="N261" s="447"/>
      <c r="O261" s="447"/>
      <c r="U261" s="447"/>
    </row>
    <row r="262" spans="14:21">
      <c r="N262" s="447"/>
      <c r="O262" s="447"/>
      <c r="U262" s="447"/>
    </row>
    <row r="263" spans="14:21">
      <c r="N263" s="447"/>
      <c r="O263" s="447"/>
      <c r="U263" s="447"/>
    </row>
    <row r="264" spans="14:21">
      <c r="N264" s="447"/>
      <c r="O264" s="447"/>
      <c r="U264" s="447"/>
    </row>
    <row r="265" spans="14:21">
      <c r="N265" s="447"/>
      <c r="O265" s="447"/>
      <c r="U265" s="447"/>
    </row>
    <row r="266" spans="14:21">
      <c r="N266" s="447"/>
      <c r="O266" s="447"/>
      <c r="U266" s="447"/>
    </row>
    <row r="267" spans="14:21">
      <c r="N267" s="447"/>
      <c r="O267" s="447"/>
      <c r="U267" s="447"/>
    </row>
    <row r="268" spans="14:21">
      <c r="N268" s="447"/>
      <c r="O268" s="447"/>
      <c r="U268" s="447"/>
    </row>
    <row r="269" spans="14:21">
      <c r="N269" s="447"/>
      <c r="O269" s="447"/>
      <c r="U269" s="447"/>
    </row>
    <row r="270" spans="14:21">
      <c r="N270" s="447"/>
      <c r="O270" s="447"/>
      <c r="U270" s="447"/>
    </row>
    <row r="271" spans="14:21">
      <c r="N271" s="447"/>
      <c r="O271" s="447"/>
      <c r="U271" s="447"/>
    </row>
    <row r="272" spans="14:21">
      <c r="N272" s="447"/>
      <c r="O272" s="447"/>
      <c r="U272" s="447"/>
    </row>
    <row r="273" spans="14:21">
      <c r="N273" s="447"/>
      <c r="O273" s="447"/>
      <c r="U273" s="447"/>
    </row>
    <row r="274" spans="14:21">
      <c r="N274" s="447"/>
      <c r="O274" s="447"/>
      <c r="U274" s="447"/>
    </row>
    <row r="275" spans="14:21">
      <c r="N275" s="447"/>
      <c r="O275" s="447"/>
      <c r="U275" s="447"/>
    </row>
    <row r="276" spans="14:21">
      <c r="N276" s="447"/>
      <c r="O276" s="447"/>
      <c r="U276" s="447"/>
    </row>
    <row r="277" spans="14:21">
      <c r="N277" s="447"/>
      <c r="O277" s="447"/>
      <c r="U277" s="447"/>
    </row>
    <row r="278" spans="14:21">
      <c r="N278" s="447"/>
      <c r="O278" s="447"/>
      <c r="U278" s="447"/>
    </row>
    <row r="279" spans="14:21">
      <c r="N279" s="447"/>
      <c r="O279" s="447"/>
      <c r="U279" s="447"/>
    </row>
    <row r="280" spans="14:21">
      <c r="N280" s="447"/>
      <c r="O280" s="447"/>
      <c r="U280" s="447"/>
    </row>
    <row r="281" spans="14:21">
      <c r="N281" s="447"/>
      <c r="O281" s="447"/>
      <c r="U281" s="447"/>
    </row>
    <row r="282" spans="14:21">
      <c r="N282" s="447"/>
      <c r="O282" s="447"/>
      <c r="U282" s="447"/>
    </row>
    <row r="283" spans="14:21">
      <c r="N283" s="447"/>
      <c r="O283" s="447"/>
      <c r="U283" s="447"/>
    </row>
    <row r="284" spans="14:21">
      <c r="N284" s="447"/>
      <c r="O284" s="447"/>
      <c r="U284" s="447"/>
    </row>
    <row r="285" spans="14:21">
      <c r="N285" s="447"/>
      <c r="O285" s="447"/>
      <c r="U285" s="447"/>
    </row>
    <row r="286" spans="14:21">
      <c r="N286" s="447"/>
      <c r="O286" s="447"/>
      <c r="U286" s="447"/>
    </row>
    <row r="287" spans="14:21">
      <c r="N287" s="447"/>
      <c r="O287" s="447"/>
      <c r="U287" s="447"/>
    </row>
    <row r="288" spans="14:21">
      <c r="N288" s="447"/>
      <c r="O288" s="447"/>
      <c r="U288" s="447"/>
    </row>
    <row r="289" spans="14:21">
      <c r="N289" s="447"/>
      <c r="O289" s="447"/>
      <c r="U289" s="447"/>
    </row>
    <row r="290" spans="14:21">
      <c r="N290" s="447"/>
      <c r="O290" s="447"/>
      <c r="U290" s="447"/>
    </row>
    <row r="291" spans="14:21">
      <c r="N291" s="447"/>
      <c r="O291" s="447"/>
      <c r="U291" s="447"/>
    </row>
    <row r="292" spans="14:21">
      <c r="N292" s="447"/>
      <c r="O292" s="447"/>
      <c r="U292" s="447"/>
    </row>
    <row r="293" spans="14:21">
      <c r="N293" s="447"/>
      <c r="O293" s="447"/>
      <c r="U293" s="447"/>
    </row>
    <row r="294" spans="14:21">
      <c r="N294" s="447"/>
      <c r="O294" s="447"/>
      <c r="U294" s="447"/>
    </row>
    <row r="295" spans="14:21">
      <c r="N295" s="447"/>
      <c r="O295" s="447"/>
      <c r="U295" s="447"/>
    </row>
    <row r="296" spans="14:21">
      <c r="N296" s="447"/>
      <c r="O296" s="447"/>
      <c r="U296" s="447"/>
    </row>
    <row r="297" spans="14:21">
      <c r="N297" s="447"/>
      <c r="O297" s="447"/>
      <c r="U297" s="447"/>
    </row>
    <row r="298" spans="14:21">
      <c r="N298" s="447"/>
      <c r="O298" s="447"/>
      <c r="U298" s="447"/>
    </row>
    <row r="299" spans="14:21">
      <c r="N299" s="447"/>
      <c r="O299" s="447"/>
      <c r="U299" s="447"/>
    </row>
    <row r="300" spans="14:21">
      <c r="N300" s="447"/>
      <c r="O300" s="447"/>
      <c r="U300" s="447"/>
    </row>
    <row r="301" spans="14:21">
      <c r="N301" s="447"/>
      <c r="O301" s="447"/>
      <c r="U301" s="447"/>
    </row>
    <row r="302" spans="14:21">
      <c r="N302" s="447"/>
      <c r="O302" s="447"/>
      <c r="U302" s="447"/>
    </row>
    <row r="303" spans="14:21">
      <c r="N303" s="447"/>
      <c r="O303" s="447"/>
      <c r="U303" s="447"/>
    </row>
    <row r="304" spans="14:21">
      <c r="N304" s="447"/>
      <c r="O304" s="447"/>
      <c r="U304" s="447"/>
    </row>
    <row r="305" spans="14:21">
      <c r="N305" s="447"/>
      <c r="O305" s="447"/>
      <c r="U305" s="447"/>
    </row>
    <row r="306" spans="14:21">
      <c r="N306" s="447"/>
      <c r="O306" s="447"/>
      <c r="U306" s="447"/>
    </row>
    <row r="307" spans="14:21">
      <c r="N307" s="447"/>
      <c r="O307" s="447"/>
      <c r="U307" s="447"/>
    </row>
    <row r="308" spans="14:21">
      <c r="N308" s="447"/>
      <c r="O308" s="447"/>
      <c r="U308" s="447"/>
    </row>
    <row r="309" spans="14:21">
      <c r="N309" s="447"/>
      <c r="O309" s="447"/>
      <c r="U309" s="447"/>
    </row>
    <row r="310" spans="14:21">
      <c r="N310" s="447"/>
      <c r="O310" s="447"/>
      <c r="U310" s="447"/>
    </row>
    <row r="311" spans="14:21">
      <c r="N311" s="447"/>
      <c r="O311" s="447"/>
      <c r="U311" s="447"/>
    </row>
    <row r="312" spans="14:21">
      <c r="N312" s="447"/>
      <c r="O312" s="447"/>
      <c r="U312" s="447"/>
    </row>
    <row r="313" spans="14:21">
      <c r="N313" s="447"/>
      <c r="O313" s="447"/>
      <c r="U313" s="447"/>
    </row>
    <row r="314" spans="14:21">
      <c r="N314" s="447"/>
      <c r="O314" s="447"/>
      <c r="U314" s="447"/>
    </row>
    <row r="315" spans="14:21">
      <c r="N315" s="447"/>
      <c r="O315" s="447"/>
      <c r="U315" s="447"/>
    </row>
    <row r="316" spans="14:21">
      <c r="N316" s="447"/>
      <c r="O316" s="447"/>
      <c r="U316" s="447"/>
    </row>
    <row r="317" spans="14:21">
      <c r="N317" s="447"/>
      <c r="O317" s="447"/>
      <c r="U317" s="447"/>
    </row>
    <row r="318" spans="14:21">
      <c r="N318" s="447"/>
      <c r="O318" s="447"/>
      <c r="U318" s="447"/>
    </row>
    <row r="319" spans="14:21">
      <c r="N319" s="447"/>
      <c r="O319" s="447"/>
      <c r="U319" s="447"/>
    </row>
    <row r="320" spans="14:21">
      <c r="N320" s="447"/>
      <c r="O320" s="447"/>
      <c r="U320" s="447"/>
    </row>
    <row r="321" spans="14:21">
      <c r="N321" s="447"/>
      <c r="O321" s="447"/>
      <c r="U321" s="447"/>
    </row>
    <row r="322" spans="14:21">
      <c r="N322" s="447"/>
      <c r="O322" s="447"/>
      <c r="U322" s="447"/>
    </row>
    <row r="323" spans="14:21">
      <c r="N323" s="447"/>
      <c r="O323" s="447"/>
      <c r="U323" s="447"/>
    </row>
    <row r="324" spans="14:21">
      <c r="N324" s="447"/>
      <c r="O324" s="447"/>
      <c r="U324" s="447"/>
    </row>
    <row r="325" spans="14:21">
      <c r="N325" s="447"/>
      <c r="O325" s="447"/>
      <c r="U325" s="447"/>
    </row>
    <row r="326" spans="14:21">
      <c r="N326" s="447"/>
      <c r="O326" s="447"/>
      <c r="U326" s="447"/>
    </row>
    <row r="327" spans="14:21">
      <c r="N327" s="447"/>
      <c r="O327" s="447"/>
      <c r="U327" s="447"/>
    </row>
    <row r="328" spans="14:21">
      <c r="N328" s="447"/>
      <c r="O328" s="447"/>
      <c r="U328" s="447"/>
    </row>
    <row r="329" spans="14:21">
      <c r="N329" s="447"/>
      <c r="O329" s="447"/>
      <c r="U329" s="447"/>
    </row>
    <row r="330" spans="14:21">
      <c r="N330" s="447"/>
      <c r="O330" s="447"/>
      <c r="U330" s="447"/>
    </row>
    <row r="331" spans="14:21">
      <c r="N331" s="447"/>
      <c r="O331" s="447"/>
      <c r="U331" s="447"/>
    </row>
    <row r="332" spans="14:21">
      <c r="N332" s="447"/>
      <c r="O332" s="447"/>
      <c r="U332" s="447"/>
    </row>
    <row r="333" spans="14:21">
      <c r="N333" s="447"/>
      <c r="O333" s="447"/>
      <c r="U333" s="447"/>
    </row>
    <row r="334" spans="14:21">
      <c r="N334" s="447"/>
      <c r="O334" s="447"/>
      <c r="U334" s="447"/>
    </row>
    <row r="335" spans="14:21">
      <c r="N335" s="447"/>
      <c r="O335" s="447"/>
      <c r="U335" s="447"/>
    </row>
    <row r="336" spans="14:21">
      <c r="N336" s="447"/>
      <c r="O336" s="447"/>
      <c r="S336" s="448"/>
      <c r="U336" s="447"/>
    </row>
    <row r="337" spans="14:21">
      <c r="N337" s="447"/>
      <c r="O337" s="447"/>
      <c r="S337" s="448"/>
      <c r="U337" s="447"/>
    </row>
    <row r="338" spans="14:21">
      <c r="N338" s="447"/>
      <c r="O338" s="447"/>
      <c r="S338" s="448"/>
      <c r="U338" s="447"/>
    </row>
    <row r="339" spans="14:21">
      <c r="N339" s="447"/>
      <c r="O339" s="447"/>
      <c r="S339" s="448"/>
      <c r="U339" s="447"/>
    </row>
    <row r="340" spans="14:21">
      <c r="N340" s="447"/>
      <c r="O340" s="447"/>
      <c r="S340" s="448"/>
      <c r="U340" s="447"/>
    </row>
    <row r="341" spans="14:21">
      <c r="N341" s="447"/>
      <c r="O341" s="447"/>
      <c r="S341" s="448"/>
      <c r="U341" s="447"/>
    </row>
    <row r="342" spans="14:21">
      <c r="N342" s="447"/>
      <c r="O342" s="447"/>
      <c r="S342" s="448"/>
      <c r="U342" s="447"/>
    </row>
    <row r="343" spans="14:21">
      <c r="N343" s="447"/>
      <c r="O343" s="447"/>
      <c r="S343" s="448"/>
      <c r="U343" s="447"/>
    </row>
    <row r="344" spans="14:21">
      <c r="N344" s="447"/>
      <c r="O344" s="447"/>
      <c r="S344" s="448"/>
      <c r="U344" s="447"/>
    </row>
    <row r="345" spans="14:21">
      <c r="N345" s="447"/>
      <c r="O345" s="447"/>
      <c r="S345" s="448"/>
      <c r="U345" s="447"/>
    </row>
    <row r="346" spans="14:21">
      <c r="N346" s="447"/>
      <c r="O346" s="447"/>
      <c r="S346" s="448"/>
      <c r="U346" s="447"/>
    </row>
    <row r="347" spans="14:21">
      <c r="N347" s="447"/>
      <c r="O347" s="447"/>
      <c r="S347" s="448"/>
      <c r="U347" s="447"/>
    </row>
    <row r="348" spans="14:21">
      <c r="N348" s="447"/>
      <c r="O348" s="447"/>
      <c r="S348" s="448"/>
      <c r="U348" s="447"/>
    </row>
    <row r="349" spans="14:21">
      <c r="N349" s="447"/>
      <c r="O349" s="447"/>
      <c r="S349" s="448"/>
      <c r="U349" s="447"/>
    </row>
    <row r="350" spans="14:21">
      <c r="N350" s="447"/>
      <c r="O350" s="447"/>
      <c r="S350" s="448"/>
      <c r="U350" s="447"/>
    </row>
    <row r="351" spans="14:21">
      <c r="N351" s="447"/>
      <c r="O351" s="447"/>
      <c r="S351" s="448"/>
      <c r="U351" s="447"/>
    </row>
    <row r="352" spans="14:21">
      <c r="N352" s="447"/>
      <c r="O352" s="447"/>
      <c r="S352" s="448"/>
      <c r="U352" s="447"/>
    </row>
    <row r="353" spans="14:21">
      <c r="N353" s="447"/>
      <c r="O353" s="447"/>
      <c r="S353" s="448"/>
      <c r="U353" s="447"/>
    </row>
    <row r="354" spans="14:21">
      <c r="N354" s="447"/>
      <c r="O354" s="447"/>
      <c r="S354" s="448"/>
      <c r="U354" s="447"/>
    </row>
    <row r="355" spans="14:21">
      <c r="N355" s="447"/>
      <c r="O355" s="447"/>
      <c r="S355" s="448"/>
      <c r="U355" s="447"/>
    </row>
    <row r="356" spans="14:21">
      <c r="N356" s="447"/>
      <c r="O356" s="447"/>
      <c r="S356" s="448"/>
      <c r="U356" s="447"/>
    </row>
    <row r="357" spans="14:21">
      <c r="N357" s="447"/>
      <c r="O357" s="447"/>
      <c r="S357" s="448"/>
      <c r="U357" s="447"/>
    </row>
    <row r="358" spans="14:21">
      <c r="N358" s="447"/>
      <c r="O358" s="447"/>
      <c r="S358" s="448"/>
      <c r="U358" s="447"/>
    </row>
    <row r="359" spans="14:21">
      <c r="N359" s="447"/>
      <c r="O359" s="447"/>
      <c r="S359" s="448"/>
      <c r="U359" s="447"/>
    </row>
    <row r="360" spans="14:21">
      <c r="N360" s="447"/>
      <c r="O360" s="447"/>
      <c r="S360" s="448"/>
      <c r="U360" s="447"/>
    </row>
    <row r="361" spans="14:21">
      <c r="N361" s="447"/>
      <c r="O361" s="447"/>
      <c r="S361" s="448"/>
      <c r="U361" s="447"/>
    </row>
    <row r="362" spans="14:21">
      <c r="N362" s="447"/>
      <c r="O362" s="447"/>
      <c r="S362" s="448"/>
      <c r="U362" s="447"/>
    </row>
    <row r="363" spans="14:21">
      <c r="N363" s="447"/>
      <c r="O363" s="447"/>
      <c r="S363" s="448"/>
      <c r="U363" s="447"/>
    </row>
    <row r="364" spans="14:21">
      <c r="N364" s="447"/>
      <c r="O364" s="447"/>
      <c r="S364" s="448"/>
      <c r="U364" s="447"/>
    </row>
    <row r="365" spans="14:21">
      <c r="N365" s="447"/>
      <c r="O365" s="447"/>
      <c r="S365" s="448"/>
      <c r="U365" s="447"/>
    </row>
    <row r="366" spans="14:21">
      <c r="N366" s="447"/>
      <c r="O366" s="447"/>
      <c r="S366" s="448"/>
      <c r="U366" s="447"/>
    </row>
    <row r="367" spans="14:21">
      <c r="N367" s="447"/>
      <c r="O367" s="447"/>
      <c r="S367" s="448"/>
      <c r="U367" s="447"/>
    </row>
    <row r="368" spans="14:21">
      <c r="N368" s="447"/>
      <c r="O368" s="447"/>
      <c r="S368" s="448"/>
      <c r="U368" s="447"/>
    </row>
    <row r="369" spans="14:21">
      <c r="N369" s="447"/>
      <c r="O369" s="447"/>
      <c r="S369" s="448"/>
      <c r="U369" s="447"/>
    </row>
    <row r="370" spans="14:21">
      <c r="N370" s="447"/>
      <c r="O370" s="447"/>
      <c r="S370" s="448"/>
      <c r="U370" s="447"/>
    </row>
    <row r="371" spans="14:21">
      <c r="N371" s="447"/>
      <c r="O371" s="447"/>
      <c r="S371" s="448"/>
      <c r="U371" s="447"/>
    </row>
    <row r="372" spans="14:21">
      <c r="N372" s="447"/>
      <c r="O372" s="447"/>
      <c r="S372" s="448"/>
      <c r="U372" s="447"/>
    </row>
    <row r="373" spans="14:21">
      <c r="N373" s="447"/>
      <c r="O373" s="447"/>
      <c r="S373" s="448"/>
      <c r="U373" s="447"/>
    </row>
    <row r="374" spans="14:21">
      <c r="N374" s="447"/>
      <c r="O374" s="447"/>
      <c r="S374" s="448"/>
      <c r="U374" s="447"/>
    </row>
    <row r="375" spans="14:21">
      <c r="N375" s="447"/>
      <c r="O375" s="447"/>
      <c r="S375" s="448"/>
      <c r="U375" s="447"/>
    </row>
    <row r="376" spans="14:21">
      <c r="N376" s="447"/>
      <c r="O376" s="447"/>
      <c r="S376" s="448"/>
      <c r="U376" s="447"/>
    </row>
    <row r="377" spans="14:21">
      <c r="N377" s="447"/>
      <c r="O377" s="447"/>
      <c r="S377" s="448"/>
      <c r="U377" s="447"/>
    </row>
    <row r="378" spans="14:21">
      <c r="N378" s="447"/>
      <c r="O378" s="447"/>
      <c r="S378" s="448"/>
      <c r="U378" s="447"/>
    </row>
    <row r="379" spans="14:21">
      <c r="N379" s="447"/>
      <c r="O379" s="447"/>
      <c r="S379" s="448"/>
      <c r="U379" s="447"/>
    </row>
    <row r="380" spans="14:21">
      <c r="N380" s="447"/>
      <c r="O380" s="447"/>
      <c r="S380" s="448"/>
      <c r="U380" s="447"/>
    </row>
    <row r="381" spans="14:21">
      <c r="N381" s="447"/>
      <c r="O381" s="447"/>
      <c r="S381" s="448"/>
      <c r="U381" s="447"/>
    </row>
    <row r="382" spans="14:21">
      <c r="N382" s="447"/>
      <c r="O382" s="447"/>
      <c r="S382" s="448"/>
      <c r="U382" s="447"/>
    </row>
    <row r="383" spans="14:21">
      <c r="N383" s="447"/>
      <c r="O383" s="447"/>
      <c r="S383" s="448"/>
      <c r="U383" s="447"/>
    </row>
    <row r="384" spans="14:21">
      <c r="N384" s="447"/>
      <c r="O384" s="447"/>
      <c r="S384" s="448"/>
      <c r="U384" s="447"/>
    </row>
    <row r="385" spans="14:21">
      <c r="N385" s="447"/>
      <c r="O385" s="447"/>
      <c r="S385" s="448"/>
      <c r="U385" s="447"/>
    </row>
    <row r="386" spans="14:21">
      <c r="N386" s="447"/>
      <c r="O386" s="447"/>
      <c r="S386" s="448"/>
      <c r="U386" s="447"/>
    </row>
    <row r="387" spans="14:21">
      <c r="N387" s="447"/>
      <c r="O387" s="447"/>
      <c r="S387" s="448"/>
      <c r="U387" s="447"/>
    </row>
    <row r="388" spans="14:21">
      <c r="N388" s="447"/>
      <c r="O388" s="447"/>
      <c r="S388" s="448"/>
      <c r="U388" s="447"/>
    </row>
    <row r="389" spans="14:21">
      <c r="N389" s="447"/>
      <c r="O389" s="447"/>
      <c r="S389" s="448"/>
      <c r="U389" s="447"/>
    </row>
    <row r="390" spans="14:21">
      <c r="N390" s="447"/>
      <c r="O390" s="447"/>
      <c r="S390" s="448"/>
      <c r="U390" s="447"/>
    </row>
    <row r="391" spans="14:21">
      <c r="N391" s="447"/>
      <c r="O391" s="447"/>
      <c r="S391" s="448"/>
      <c r="U391" s="447"/>
    </row>
    <row r="392" spans="14:21">
      <c r="N392" s="447"/>
      <c r="O392" s="447"/>
      <c r="S392" s="448"/>
      <c r="U392" s="447"/>
    </row>
    <row r="393" spans="14:21">
      <c r="N393" s="447"/>
      <c r="O393" s="447"/>
      <c r="S393" s="448"/>
      <c r="U393" s="447"/>
    </row>
    <row r="394" spans="14:21">
      <c r="N394" s="447"/>
      <c r="O394" s="447"/>
      <c r="S394" s="448"/>
      <c r="U394" s="447"/>
    </row>
    <row r="395" spans="14:21">
      <c r="N395" s="447"/>
      <c r="O395" s="447"/>
      <c r="S395" s="448"/>
      <c r="U395" s="447"/>
    </row>
    <row r="396" spans="14:21">
      <c r="N396" s="447"/>
      <c r="O396" s="447"/>
      <c r="S396" s="448"/>
      <c r="U396" s="447"/>
    </row>
    <row r="397" spans="14:21">
      <c r="N397" s="447"/>
      <c r="O397" s="447"/>
      <c r="S397" s="448"/>
      <c r="U397" s="447"/>
    </row>
    <row r="398" spans="14:21">
      <c r="N398" s="447"/>
      <c r="O398" s="447"/>
      <c r="S398" s="448"/>
      <c r="U398" s="447"/>
    </row>
    <row r="399" spans="14:21">
      <c r="N399" s="447"/>
      <c r="O399" s="447"/>
      <c r="S399" s="448"/>
      <c r="U399" s="447"/>
    </row>
    <row r="400" spans="14:21">
      <c r="N400" s="447"/>
      <c r="O400" s="447"/>
      <c r="S400" s="448"/>
      <c r="U400" s="447"/>
    </row>
    <row r="401" spans="14:21">
      <c r="N401" s="447"/>
      <c r="O401" s="447"/>
      <c r="S401" s="448"/>
      <c r="U401" s="447"/>
    </row>
    <row r="402" spans="14:21">
      <c r="N402" s="447"/>
      <c r="O402" s="447"/>
      <c r="S402" s="448"/>
      <c r="U402" s="447"/>
    </row>
    <row r="403" spans="14:21">
      <c r="N403" s="447"/>
      <c r="O403" s="447"/>
      <c r="S403" s="448"/>
      <c r="U403" s="447"/>
    </row>
    <row r="404" spans="14:21">
      <c r="N404" s="447"/>
      <c r="O404" s="447"/>
      <c r="S404" s="448"/>
      <c r="U404" s="447"/>
    </row>
    <row r="405" spans="14:21">
      <c r="N405" s="447"/>
      <c r="O405" s="447"/>
      <c r="S405" s="448"/>
      <c r="U405" s="447"/>
    </row>
    <row r="406" spans="14:21">
      <c r="N406" s="447"/>
      <c r="O406" s="447"/>
      <c r="S406" s="448"/>
      <c r="U406" s="447"/>
    </row>
    <row r="407" spans="14:21">
      <c r="N407" s="447"/>
      <c r="O407" s="447"/>
      <c r="S407" s="448"/>
      <c r="U407" s="447"/>
    </row>
    <row r="408" spans="14:21">
      <c r="N408" s="447"/>
      <c r="O408" s="447"/>
      <c r="S408" s="448"/>
      <c r="U408" s="447"/>
    </row>
    <row r="409" spans="14:21">
      <c r="N409" s="447"/>
      <c r="O409" s="447"/>
      <c r="S409" s="448"/>
      <c r="U409" s="447"/>
    </row>
    <row r="410" spans="14:21">
      <c r="N410" s="447"/>
      <c r="O410" s="447"/>
      <c r="S410" s="448"/>
      <c r="U410" s="447"/>
    </row>
    <row r="411" spans="14:21">
      <c r="N411" s="447"/>
      <c r="O411" s="447"/>
      <c r="S411" s="448"/>
      <c r="U411" s="447"/>
    </row>
    <row r="412" spans="14:21">
      <c r="N412" s="447"/>
      <c r="O412" s="447"/>
      <c r="S412" s="448"/>
      <c r="U412" s="447"/>
    </row>
    <row r="413" spans="14:21">
      <c r="N413" s="447"/>
      <c r="O413" s="447"/>
      <c r="S413" s="448"/>
      <c r="U413" s="447"/>
    </row>
    <row r="414" spans="14:21">
      <c r="N414" s="447"/>
      <c r="O414" s="447"/>
      <c r="S414" s="448"/>
      <c r="U414" s="447"/>
    </row>
    <row r="415" spans="14:21">
      <c r="N415" s="447"/>
      <c r="O415" s="447"/>
      <c r="S415" s="448"/>
      <c r="U415" s="447"/>
    </row>
    <row r="416" spans="14:21">
      <c r="N416" s="447"/>
      <c r="O416" s="447"/>
      <c r="S416" s="448"/>
      <c r="U416" s="447"/>
    </row>
    <row r="417" spans="14:21">
      <c r="N417" s="447"/>
      <c r="O417" s="447"/>
      <c r="S417" s="448"/>
      <c r="U417" s="447"/>
    </row>
    <row r="418" spans="14:21">
      <c r="N418" s="447"/>
      <c r="O418" s="447"/>
      <c r="S418" s="448"/>
      <c r="U418" s="447"/>
    </row>
    <row r="419" spans="14:21">
      <c r="N419" s="447"/>
      <c r="O419" s="447"/>
      <c r="S419" s="448"/>
      <c r="U419" s="447"/>
    </row>
    <row r="420" spans="14:21">
      <c r="N420" s="447"/>
      <c r="O420" s="447"/>
      <c r="S420" s="448"/>
      <c r="U420" s="447"/>
    </row>
    <row r="421" spans="14:21">
      <c r="N421" s="447"/>
      <c r="O421" s="447"/>
      <c r="S421" s="448"/>
      <c r="U421" s="447"/>
    </row>
    <row r="422" spans="14:21">
      <c r="N422" s="447"/>
      <c r="O422" s="447"/>
      <c r="S422" s="448"/>
      <c r="U422" s="447"/>
    </row>
    <row r="423" spans="14:21">
      <c r="N423" s="447"/>
      <c r="O423" s="447"/>
      <c r="S423" s="448"/>
      <c r="U423" s="447"/>
    </row>
    <row r="424" spans="14:21">
      <c r="N424" s="447"/>
      <c r="O424" s="447"/>
      <c r="S424" s="448"/>
      <c r="U424" s="447"/>
    </row>
    <row r="425" spans="14:21">
      <c r="N425" s="447"/>
      <c r="O425" s="447"/>
      <c r="S425" s="448"/>
      <c r="U425" s="447"/>
    </row>
    <row r="426" spans="14:21">
      <c r="N426" s="447"/>
      <c r="O426" s="447"/>
      <c r="S426" s="448"/>
      <c r="U426" s="447"/>
    </row>
    <row r="427" spans="14:21">
      <c r="N427" s="447"/>
      <c r="O427" s="447"/>
      <c r="S427" s="448"/>
      <c r="U427" s="447"/>
    </row>
    <row r="428" spans="14:21">
      <c r="N428" s="447"/>
      <c r="O428" s="447"/>
      <c r="S428" s="448"/>
      <c r="U428" s="447"/>
    </row>
    <row r="429" spans="14:21">
      <c r="N429" s="447"/>
      <c r="O429" s="447"/>
      <c r="S429" s="448"/>
      <c r="U429" s="447"/>
    </row>
    <row r="430" spans="14:21">
      <c r="N430" s="447"/>
      <c r="O430" s="447"/>
      <c r="S430" s="448"/>
      <c r="U430" s="447"/>
    </row>
    <row r="431" spans="14:21">
      <c r="N431" s="447"/>
      <c r="O431" s="447"/>
      <c r="S431" s="448"/>
      <c r="U431" s="447"/>
    </row>
    <row r="432" spans="14:21">
      <c r="N432" s="447"/>
      <c r="O432" s="447"/>
      <c r="S432" s="448"/>
      <c r="U432" s="447"/>
    </row>
    <row r="433" spans="14:21">
      <c r="N433" s="447"/>
      <c r="O433" s="447"/>
      <c r="S433" s="448"/>
      <c r="U433" s="447"/>
    </row>
    <row r="434" spans="14:21">
      <c r="N434" s="447"/>
      <c r="O434" s="447"/>
      <c r="S434" s="448"/>
      <c r="U434" s="447"/>
    </row>
    <row r="435" spans="14:21">
      <c r="N435" s="447"/>
      <c r="O435" s="447"/>
      <c r="S435" s="448"/>
      <c r="U435" s="447"/>
    </row>
    <row r="436" spans="14:21">
      <c r="N436" s="447"/>
      <c r="O436" s="447"/>
      <c r="S436" s="448"/>
      <c r="U436" s="447"/>
    </row>
    <row r="437" spans="14:21">
      <c r="N437" s="447"/>
      <c r="O437" s="447"/>
      <c r="S437" s="448"/>
      <c r="U437" s="447"/>
    </row>
    <row r="438" spans="14:21">
      <c r="N438" s="447"/>
      <c r="O438" s="447"/>
      <c r="S438" s="448"/>
      <c r="U438" s="447"/>
    </row>
    <row r="439" spans="14:21">
      <c r="N439" s="447"/>
      <c r="O439" s="447"/>
      <c r="S439" s="448"/>
      <c r="U439" s="447"/>
    </row>
    <row r="440" spans="14:21">
      <c r="N440" s="447"/>
      <c r="O440" s="447"/>
      <c r="S440" s="448"/>
      <c r="U440" s="447"/>
    </row>
    <row r="441" spans="14:21">
      <c r="N441" s="447"/>
      <c r="O441" s="447"/>
      <c r="S441" s="448"/>
      <c r="U441" s="447"/>
    </row>
    <row r="442" spans="14:21">
      <c r="N442" s="447"/>
      <c r="O442" s="447"/>
      <c r="S442" s="448"/>
      <c r="U442" s="447"/>
    </row>
    <row r="443" spans="14:21">
      <c r="N443" s="447"/>
      <c r="O443" s="447"/>
      <c r="S443" s="448"/>
      <c r="U443" s="447"/>
    </row>
    <row r="444" spans="14:21">
      <c r="N444" s="447"/>
      <c r="O444" s="447"/>
      <c r="S444" s="448"/>
      <c r="U444" s="447"/>
    </row>
    <row r="445" spans="14:21">
      <c r="N445" s="447"/>
      <c r="O445" s="447"/>
      <c r="S445" s="448"/>
      <c r="U445" s="447"/>
    </row>
    <row r="446" spans="14:21">
      <c r="N446" s="447"/>
      <c r="O446" s="447"/>
      <c r="S446" s="448"/>
      <c r="U446" s="447"/>
    </row>
    <row r="447" spans="14:21">
      <c r="N447" s="447"/>
      <c r="O447" s="447"/>
      <c r="S447" s="448"/>
      <c r="U447" s="447"/>
    </row>
    <row r="448" spans="14:21">
      <c r="N448" s="447"/>
      <c r="O448" s="447"/>
      <c r="S448" s="448"/>
      <c r="U448" s="447"/>
    </row>
    <row r="449" spans="14:21">
      <c r="N449" s="447"/>
      <c r="O449" s="447"/>
      <c r="S449" s="448"/>
      <c r="U449" s="447"/>
    </row>
    <row r="450" spans="14:21">
      <c r="N450" s="447"/>
      <c r="O450" s="447"/>
      <c r="S450" s="448"/>
      <c r="U450" s="447"/>
    </row>
    <row r="451" spans="14:21">
      <c r="N451" s="447"/>
      <c r="O451" s="447"/>
      <c r="S451" s="448"/>
      <c r="U451" s="447"/>
    </row>
    <row r="452" spans="14:21">
      <c r="N452" s="447"/>
      <c r="O452" s="447"/>
      <c r="S452" s="448"/>
      <c r="U452" s="447"/>
    </row>
    <row r="453" spans="14:21">
      <c r="N453" s="447"/>
      <c r="O453" s="447"/>
      <c r="S453" s="448"/>
      <c r="U453" s="447"/>
    </row>
    <row r="454" spans="14:21">
      <c r="N454" s="447"/>
      <c r="O454" s="447"/>
      <c r="S454" s="448"/>
      <c r="U454" s="447"/>
    </row>
    <row r="455" spans="14:21">
      <c r="N455" s="447"/>
      <c r="O455" s="447"/>
      <c r="S455" s="448"/>
      <c r="U455" s="447"/>
    </row>
    <row r="456" spans="14:21">
      <c r="N456" s="447"/>
      <c r="O456" s="447"/>
      <c r="S456" s="448"/>
      <c r="U456" s="447"/>
    </row>
    <row r="457" spans="14:21">
      <c r="N457" s="447"/>
      <c r="O457" s="447"/>
      <c r="S457" s="448"/>
      <c r="U457" s="447"/>
    </row>
    <row r="458" spans="14:21">
      <c r="N458" s="447"/>
      <c r="O458" s="447"/>
      <c r="S458" s="448"/>
      <c r="U458" s="447"/>
    </row>
    <row r="459" spans="14:21">
      <c r="N459" s="447"/>
      <c r="O459" s="447"/>
      <c r="S459" s="448"/>
      <c r="U459" s="447"/>
    </row>
    <row r="460" spans="14:21">
      <c r="N460" s="447"/>
      <c r="O460" s="447"/>
      <c r="S460" s="448"/>
      <c r="U460" s="447"/>
    </row>
    <row r="461" spans="14:21">
      <c r="N461" s="447"/>
      <c r="O461" s="447"/>
      <c r="S461" s="448"/>
      <c r="U461" s="447"/>
    </row>
    <row r="462" spans="14:21">
      <c r="N462" s="447"/>
      <c r="O462" s="447"/>
      <c r="S462" s="448"/>
      <c r="U462" s="447"/>
    </row>
    <row r="463" spans="14:21">
      <c r="N463" s="447"/>
      <c r="O463" s="447"/>
      <c r="S463" s="448"/>
      <c r="U463" s="447"/>
    </row>
    <row r="464" spans="14:21">
      <c r="N464" s="447"/>
      <c r="O464" s="447"/>
      <c r="S464" s="448"/>
      <c r="U464" s="447"/>
    </row>
    <row r="465" spans="14:21">
      <c r="N465" s="447"/>
      <c r="O465" s="447"/>
      <c r="S465" s="448"/>
      <c r="U465" s="447"/>
    </row>
    <row r="466" spans="14:21">
      <c r="N466" s="447"/>
      <c r="O466" s="447"/>
      <c r="S466" s="448"/>
      <c r="U466" s="447"/>
    </row>
    <row r="467" spans="14:21">
      <c r="N467" s="447"/>
      <c r="O467" s="447"/>
      <c r="S467" s="448"/>
      <c r="U467" s="447"/>
    </row>
    <row r="468" spans="14:21">
      <c r="N468" s="447"/>
      <c r="O468" s="447"/>
      <c r="S468" s="448"/>
      <c r="U468" s="447"/>
    </row>
    <row r="469" spans="14:21">
      <c r="N469" s="447"/>
      <c r="O469" s="447"/>
      <c r="S469" s="448"/>
      <c r="U469" s="447"/>
    </row>
    <row r="470" spans="14:21">
      <c r="N470" s="447"/>
      <c r="O470" s="447"/>
      <c r="S470" s="448"/>
      <c r="U470" s="447"/>
    </row>
    <row r="471" spans="14:21">
      <c r="N471" s="447"/>
      <c r="O471" s="447"/>
      <c r="S471" s="448"/>
      <c r="U471" s="447"/>
    </row>
    <row r="472" spans="14:21">
      <c r="N472" s="447"/>
      <c r="O472" s="447"/>
      <c r="S472" s="448"/>
      <c r="U472" s="447"/>
    </row>
    <row r="473" spans="14:21">
      <c r="N473" s="447"/>
      <c r="O473" s="447"/>
      <c r="S473" s="448"/>
      <c r="U473" s="447"/>
    </row>
    <row r="474" spans="14:21">
      <c r="N474" s="447"/>
      <c r="O474" s="447"/>
      <c r="S474" s="448"/>
      <c r="U474" s="447"/>
    </row>
    <row r="475" spans="14:21">
      <c r="N475" s="447"/>
      <c r="O475" s="447"/>
      <c r="S475" s="448"/>
      <c r="U475" s="447"/>
    </row>
    <row r="476" spans="14:21">
      <c r="N476" s="447"/>
      <c r="O476" s="447"/>
      <c r="S476" s="448"/>
      <c r="U476" s="447"/>
    </row>
    <row r="477" spans="14:21">
      <c r="N477" s="447"/>
      <c r="O477" s="447"/>
      <c r="S477" s="448"/>
      <c r="U477" s="447"/>
    </row>
    <row r="478" spans="14:21">
      <c r="N478" s="447"/>
      <c r="O478" s="447"/>
      <c r="S478" s="448"/>
      <c r="U478" s="447"/>
    </row>
    <row r="479" spans="14:21">
      <c r="N479" s="447"/>
      <c r="O479" s="447"/>
      <c r="S479" s="448"/>
      <c r="U479" s="447"/>
    </row>
    <row r="480" spans="14:21">
      <c r="N480" s="447"/>
      <c r="O480" s="447"/>
      <c r="S480" s="448"/>
      <c r="U480" s="447"/>
    </row>
    <row r="481" spans="14:21">
      <c r="N481" s="447"/>
      <c r="O481" s="447"/>
      <c r="S481" s="448"/>
      <c r="U481" s="447"/>
    </row>
    <row r="482" spans="14:21">
      <c r="N482" s="447"/>
      <c r="O482" s="447"/>
      <c r="S482" s="448"/>
      <c r="U482" s="447"/>
    </row>
    <row r="483" spans="14:21">
      <c r="N483" s="447"/>
      <c r="O483" s="447"/>
      <c r="S483" s="448"/>
      <c r="U483" s="447"/>
    </row>
    <row r="484" spans="14:21">
      <c r="N484" s="447"/>
      <c r="O484" s="447"/>
      <c r="S484" s="448"/>
      <c r="U484" s="447"/>
    </row>
    <row r="485" spans="14:21">
      <c r="N485" s="447"/>
      <c r="O485" s="447"/>
      <c r="S485" s="448"/>
      <c r="U485" s="447"/>
    </row>
    <row r="486" spans="14:21">
      <c r="N486" s="447"/>
      <c r="O486" s="447"/>
      <c r="S486" s="448"/>
      <c r="U486" s="447"/>
    </row>
    <row r="487" spans="14:21">
      <c r="N487" s="447"/>
      <c r="O487" s="447"/>
      <c r="S487" s="448"/>
      <c r="U487" s="447"/>
    </row>
    <row r="488" spans="14:21">
      <c r="N488" s="447"/>
      <c r="O488" s="447"/>
      <c r="S488" s="448"/>
      <c r="U488" s="447"/>
    </row>
    <row r="489" spans="14:21">
      <c r="N489" s="447"/>
      <c r="O489" s="447"/>
      <c r="S489" s="448"/>
      <c r="U489" s="447"/>
    </row>
    <row r="490" spans="14:21">
      <c r="N490" s="447"/>
      <c r="O490" s="447"/>
      <c r="S490" s="448"/>
      <c r="U490" s="447"/>
    </row>
    <row r="491" spans="14:21">
      <c r="N491" s="447"/>
      <c r="O491" s="447"/>
      <c r="S491" s="448"/>
      <c r="U491" s="447"/>
    </row>
    <row r="492" spans="14:21">
      <c r="N492" s="447"/>
      <c r="O492" s="447"/>
      <c r="S492" s="448"/>
      <c r="U492" s="447"/>
    </row>
    <row r="493" spans="14:21">
      <c r="N493" s="447"/>
      <c r="O493" s="447"/>
      <c r="S493" s="448"/>
      <c r="U493" s="447"/>
    </row>
    <row r="494" spans="14:21">
      <c r="N494" s="447"/>
      <c r="O494" s="447"/>
      <c r="S494" s="448"/>
      <c r="U494" s="447"/>
    </row>
    <row r="495" spans="14:21">
      <c r="N495" s="447"/>
      <c r="O495" s="447"/>
      <c r="S495" s="448"/>
      <c r="U495" s="447"/>
    </row>
    <row r="496" spans="14:21">
      <c r="N496" s="447"/>
      <c r="O496" s="447"/>
      <c r="S496" s="448"/>
      <c r="U496" s="447"/>
    </row>
    <row r="497" spans="14:21">
      <c r="N497" s="447"/>
      <c r="O497" s="447"/>
      <c r="S497" s="448"/>
      <c r="U497" s="447"/>
    </row>
    <row r="498" spans="14:21">
      <c r="N498" s="447"/>
      <c r="O498" s="447"/>
      <c r="S498" s="448"/>
      <c r="U498" s="447"/>
    </row>
    <row r="499" spans="14:21">
      <c r="N499" s="447"/>
      <c r="O499" s="447"/>
      <c r="S499" s="448"/>
      <c r="U499" s="447"/>
    </row>
    <row r="500" spans="14:21">
      <c r="N500" s="447"/>
      <c r="O500" s="447"/>
      <c r="S500" s="448"/>
      <c r="U500" s="447"/>
    </row>
    <row r="501" spans="14:21">
      <c r="N501" s="447"/>
      <c r="O501" s="447"/>
      <c r="S501" s="448"/>
      <c r="U501" s="447"/>
    </row>
    <row r="502" spans="14:21">
      <c r="N502" s="447"/>
      <c r="O502" s="447"/>
      <c r="S502" s="448"/>
      <c r="U502" s="447"/>
    </row>
    <row r="503" spans="14:21">
      <c r="N503" s="447"/>
      <c r="O503" s="447"/>
      <c r="S503" s="448"/>
      <c r="U503" s="447"/>
    </row>
    <row r="504" spans="14:21">
      <c r="N504" s="447"/>
      <c r="O504" s="447"/>
      <c r="S504" s="448"/>
      <c r="U504" s="447"/>
    </row>
    <row r="505" spans="14:21">
      <c r="N505" s="447"/>
      <c r="O505" s="447"/>
      <c r="S505" s="448"/>
      <c r="U505" s="447"/>
    </row>
    <row r="506" spans="14:21">
      <c r="N506" s="447"/>
      <c r="O506" s="447"/>
      <c r="S506" s="448"/>
      <c r="U506" s="447"/>
    </row>
    <row r="507" spans="14:21">
      <c r="N507" s="447"/>
      <c r="O507" s="447"/>
      <c r="S507" s="448"/>
      <c r="U507" s="447"/>
    </row>
    <row r="508" spans="14:21">
      <c r="N508" s="447"/>
      <c r="O508" s="447"/>
      <c r="S508" s="448"/>
      <c r="U508" s="447"/>
    </row>
    <row r="509" spans="14:21">
      <c r="N509" s="447"/>
      <c r="O509" s="447"/>
      <c r="S509" s="448"/>
      <c r="U509" s="447"/>
    </row>
    <row r="510" spans="14:21">
      <c r="N510" s="447"/>
      <c r="O510" s="447"/>
      <c r="S510" s="448"/>
      <c r="U510" s="447"/>
    </row>
    <row r="511" spans="14:21">
      <c r="N511" s="447"/>
      <c r="O511" s="447"/>
      <c r="S511" s="448"/>
      <c r="U511" s="447"/>
    </row>
    <row r="512" spans="14:21">
      <c r="N512" s="447"/>
      <c r="O512" s="447"/>
      <c r="S512" s="448"/>
      <c r="U512" s="447"/>
    </row>
    <row r="513" spans="14:21">
      <c r="N513" s="447"/>
      <c r="O513" s="447"/>
      <c r="S513" s="448"/>
      <c r="U513" s="447"/>
    </row>
    <row r="514" spans="14:21">
      <c r="N514" s="447"/>
      <c r="O514" s="447"/>
      <c r="S514" s="448"/>
      <c r="U514" s="447"/>
    </row>
    <row r="515" spans="14:21">
      <c r="N515" s="447"/>
      <c r="O515" s="447"/>
      <c r="S515" s="448"/>
      <c r="U515" s="447"/>
    </row>
    <row r="516" spans="14:21">
      <c r="N516" s="447"/>
      <c r="O516" s="447"/>
      <c r="S516" s="448"/>
      <c r="U516" s="447"/>
    </row>
    <row r="517" spans="14:21">
      <c r="N517" s="447"/>
      <c r="O517" s="447"/>
      <c r="S517" s="448"/>
      <c r="U517" s="447"/>
    </row>
    <row r="518" spans="14:21">
      <c r="N518" s="447"/>
      <c r="O518" s="447"/>
      <c r="S518" s="448"/>
      <c r="U518" s="447"/>
    </row>
    <row r="519" spans="14:21">
      <c r="N519" s="447"/>
      <c r="O519" s="447"/>
      <c r="S519" s="448"/>
      <c r="U519" s="447"/>
    </row>
    <row r="520" spans="14:21">
      <c r="N520" s="447"/>
      <c r="O520" s="447"/>
      <c r="S520" s="448"/>
      <c r="U520" s="447"/>
    </row>
    <row r="521" spans="14:21">
      <c r="N521" s="447"/>
      <c r="O521" s="447"/>
      <c r="S521" s="448"/>
      <c r="U521" s="447"/>
    </row>
    <row r="522" spans="14:21">
      <c r="N522" s="447"/>
      <c r="O522" s="447"/>
      <c r="S522" s="448"/>
      <c r="U522" s="447"/>
    </row>
    <row r="523" spans="14:21">
      <c r="N523" s="447"/>
      <c r="O523" s="447"/>
      <c r="S523" s="448"/>
      <c r="U523" s="447"/>
    </row>
    <row r="524" spans="14:21">
      <c r="N524" s="447"/>
      <c r="O524" s="447"/>
      <c r="S524" s="448"/>
      <c r="U524" s="447"/>
    </row>
    <row r="525" spans="14:21">
      <c r="N525" s="447"/>
      <c r="O525" s="447"/>
      <c r="S525" s="448"/>
      <c r="U525" s="447"/>
    </row>
    <row r="526" spans="14:21">
      <c r="N526" s="447"/>
      <c r="O526" s="447"/>
      <c r="S526" s="448"/>
      <c r="U526" s="447"/>
    </row>
    <row r="527" spans="14:21">
      <c r="N527" s="447"/>
      <c r="O527" s="447"/>
      <c r="S527" s="448"/>
      <c r="U527" s="447"/>
    </row>
    <row r="528" spans="14:21">
      <c r="N528" s="447"/>
      <c r="O528" s="447"/>
      <c r="S528" s="448"/>
      <c r="U528" s="447"/>
    </row>
    <row r="529" spans="14:21">
      <c r="N529" s="447"/>
      <c r="O529" s="447"/>
      <c r="S529" s="448"/>
      <c r="U529" s="447"/>
    </row>
    <row r="530" spans="14:21">
      <c r="N530" s="447"/>
      <c r="O530" s="447"/>
      <c r="S530" s="448"/>
      <c r="U530" s="447"/>
    </row>
    <row r="531" spans="14:21">
      <c r="N531" s="447"/>
      <c r="O531" s="447"/>
      <c r="S531" s="448"/>
      <c r="U531" s="447"/>
    </row>
    <row r="532" spans="14:21">
      <c r="N532" s="447"/>
      <c r="O532" s="447"/>
      <c r="S532" s="448"/>
      <c r="U532" s="447"/>
    </row>
    <row r="533" spans="14:21">
      <c r="N533" s="447"/>
      <c r="O533" s="447"/>
      <c r="S533" s="448"/>
      <c r="U533" s="447"/>
    </row>
    <row r="534" spans="14:21">
      <c r="N534" s="447"/>
      <c r="O534" s="447"/>
      <c r="S534" s="448"/>
      <c r="U534" s="447"/>
    </row>
    <row r="535" spans="14:21">
      <c r="N535" s="447"/>
      <c r="O535" s="447"/>
      <c r="S535" s="448"/>
      <c r="U535" s="447"/>
    </row>
    <row r="536" spans="14:21">
      <c r="N536" s="447"/>
      <c r="O536" s="447"/>
      <c r="S536" s="448"/>
      <c r="U536" s="447"/>
    </row>
    <row r="537" spans="14:21">
      <c r="N537" s="447"/>
      <c r="O537" s="447"/>
      <c r="S537" s="448"/>
      <c r="U537" s="447"/>
    </row>
    <row r="538" spans="14:21">
      <c r="N538" s="447"/>
      <c r="O538" s="447"/>
      <c r="S538" s="448"/>
      <c r="U538" s="447"/>
    </row>
    <row r="539" spans="14:21">
      <c r="N539" s="447"/>
      <c r="O539" s="447"/>
      <c r="S539" s="448"/>
      <c r="U539" s="447"/>
    </row>
    <row r="540" spans="14:21">
      <c r="N540" s="447"/>
      <c r="O540" s="447"/>
      <c r="S540" s="448"/>
      <c r="U540" s="447"/>
    </row>
    <row r="541" spans="14:21">
      <c r="N541" s="447"/>
      <c r="O541" s="447"/>
      <c r="S541" s="448"/>
      <c r="U541" s="447"/>
    </row>
    <row r="542" spans="14:21">
      <c r="N542" s="447"/>
      <c r="O542" s="447"/>
      <c r="S542" s="448"/>
      <c r="U542" s="447"/>
    </row>
    <row r="543" spans="14:21">
      <c r="N543" s="447"/>
      <c r="O543" s="447"/>
      <c r="S543" s="448"/>
      <c r="U543" s="447"/>
    </row>
    <row r="544" spans="14:21">
      <c r="N544" s="447"/>
      <c r="O544" s="447"/>
      <c r="S544" s="448"/>
      <c r="U544" s="447"/>
    </row>
    <row r="545" spans="14:21">
      <c r="N545" s="447"/>
      <c r="O545" s="447"/>
      <c r="S545" s="448"/>
      <c r="U545" s="447"/>
    </row>
    <row r="546" spans="14:21">
      <c r="N546" s="447"/>
      <c r="O546" s="447"/>
      <c r="S546" s="448"/>
      <c r="U546" s="447"/>
    </row>
    <row r="547" spans="14:21">
      <c r="N547" s="447"/>
      <c r="O547" s="447"/>
      <c r="S547" s="448"/>
      <c r="U547" s="447"/>
    </row>
    <row r="548" spans="14:21">
      <c r="N548" s="447"/>
      <c r="O548" s="447"/>
      <c r="S548" s="448"/>
      <c r="U548" s="447"/>
    </row>
    <row r="549" spans="14:21">
      <c r="N549" s="447"/>
      <c r="O549" s="447"/>
      <c r="S549" s="448"/>
      <c r="U549" s="447"/>
    </row>
    <row r="550" spans="14:21">
      <c r="N550" s="447"/>
      <c r="O550" s="447"/>
      <c r="S550" s="448"/>
      <c r="U550" s="447"/>
    </row>
    <row r="551" spans="14:21">
      <c r="N551" s="447"/>
      <c r="O551" s="447"/>
      <c r="S551" s="448"/>
      <c r="U551" s="447"/>
    </row>
    <row r="552" spans="14:21">
      <c r="N552" s="447"/>
      <c r="O552" s="447"/>
      <c r="S552" s="448"/>
      <c r="U552" s="447"/>
    </row>
    <row r="553" spans="14:21">
      <c r="N553" s="447"/>
      <c r="O553" s="447"/>
      <c r="S553" s="448"/>
      <c r="U553" s="447"/>
    </row>
    <row r="554" spans="14:21">
      <c r="N554" s="447"/>
      <c r="O554" s="447"/>
      <c r="S554" s="448"/>
      <c r="U554" s="447"/>
    </row>
    <row r="555" spans="14:21">
      <c r="N555" s="447"/>
      <c r="O555" s="447"/>
      <c r="S555" s="448"/>
      <c r="U555" s="447"/>
    </row>
    <row r="556" spans="14:21">
      <c r="N556" s="447"/>
      <c r="O556" s="447"/>
      <c r="S556" s="448"/>
      <c r="U556" s="447"/>
    </row>
    <row r="557" spans="14:21">
      <c r="N557" s="447"/>
      <c r="O557" s="447"/>
      <c r="S557" s="448"/>
      <c r="U557" s="447"/>
    </row>
    <row r="558" spans="14:21">
      <c r="N558" s="447"/>
      <c r="O558" s="447"/>
      <c r="S558" s="448"/>
      <c r="U558" s="447"/>
    </row>
    <row r="559" spans="14:21">
      <c r="N559" s="447"/>
      <c r="O559" s="447"/>
      <c r="S559" s="448"/>
      <c r="U559" s="447"/>
    </row>
    <row r="560" spans="14:21">
      <c r="N560" s="447"/>
      <c r="O560" s="447"/>
      <c r="S560" s="448"/>
      <c r="U560" s="447"/>
    </row>
    <row r="561" spans="14:21">
      <c r="N561" s="447"/>
      <c r="O561" s="447"/>
      <c r="S561" s="448"/>
      <c r="U561" s="447"/>
    </row>
    <row r="562" spans="14:21">
      <c r="N562" s="447"/>
      <c r="O562" s="447"/>
      <c r="S562" s="448"/>
      <c r="U562" s="447"/>
    </row>
    <row r="563" spans="14:21">
      <c r="N563" s="447"/>
      <c r="O563" s="447"/>
      <c r="S563" s="448"/>
      <c r="U563" s="447"/>
    </row>
    <row r="564" spans="14:21">
      <c r="N564" s="447"/>
      <c r="O564" s="447"/>
      <c r="S564" s="448"/>
      <c r="U564" s="447"/>
    </row>
    <row r="565" spans="14:21">
      <c r="N565" s="447"/>
      <c r="O565" s="447"/>
      <c r="S565" s="448"/>
      <c r="U565" s="447"/>
    </row>
    <row r="566" spans="14:21">
      <c r="N566" s="447"/>
      <c r="O566" s="447"/>
      <c r="S566" s="448"/>
      <c r="U566" s="447"/>
    </row>
    <row r="567" spans="14:21">
      <c r="N567" s="447"/>
      <c r="O567" s="447"/>
      <c r="S567" s="448"/>
      <c r="U567" s="447"/>
    </row>
    <row r="568" spans="14:21">
      <c r="N568" s="447"/>
      <c r="O568" s="447"/>
      <c r="S568" s="448"/>
      <c r="U568" s="447"/>
    </row>
    <row r="569" spans="14:21">
      <c r="N569" s="447"/>
      <c r="O569" s="447"/>
      <c r="S569" s="448"/>
      <c r="U569" s="447"/>
    </row>
    <row r="570" spans="14:21">
      <c r="N570" s="447"/>
      <c r="O570" s="447"/>
      <c r="S570" s="448"/>
      <c r="U570" s="447"/>
    </row>
    <row r="571" spans="14:21">
      <c r="N571" s="447"/>
      <c r="O571" s="447"/>
      <c r="S571" s="448"/>
      <c r="U571" s="447"/>
    </row>
    <row r="572" spans="14:21">
      <c r="N572" s="447"/>
      <c r="O572" s="447"/>
      <c r="S572" s="448"/>
      <c r="U572" s="447"/>
    </row>
    <row r="573" spans="14:21">
      <c r="N573" s="447"/>
      <c r="O573" s="447"/>
      <c r="S573" s="448"/>
      <c r="U573" s="447"/>
    </row>
    <row r="574" spans="14:21">
      <c r="N574" s="447"/>
      <c r="O574" s="447"/>
      <c r="S574" s="448"/>
      <c r="U574" s="447"/>
    </row>
    <row r="575" spans="14:21">
      <c r="N575" s="447"/>
      <c r="O575" s="447"/>
      <c r="S575" s="448"/>
      <c r="U575" s="447"/>
    </row>
    <row r="576" spans="14:21">
      <c r="N576" s="447"/>
      <c r="O576" s="447"/>
      <c r="S576" s="448"/>
      <c r="U576" s="447"/>
    </row>
    <row r="577" spans="14:21">
      <c r="N577" s="447"/>
      <c r="O577" s="447"/>
      <c r="S577" s="448"/>
      <c r="U577" s="447"/>
    </row>
    <row r="578" spans="14:21">
      <c r="N578" s="447"/>
      <c r="O578" s="447"/>
      <c r="S578" s="448"/>
      <c r="U578" s="447"/>
    </row>
    <row r="579" spans="14:21">
      <c r="N579" s="447"/>
      <c r="O579" s="447"/>
      <c r="S579" s="448"/>
      <c r="U579" s="447"/>
    </row>
    <row r="580" spans="14:21">
      <c r="N580" s="447"/>
      <c r="O580" s="447"/>
      <c r="S580" s="448"/>
      <c r="U580" s="447"/>
    </row>
    <row r="581" spans="14:21">
      <c r="N581" s="447"/>
      <c r="O581" s="447"/>
      <c r="S581" s="448"/>
      <c r="U581" s="447"/>
    </row>
    <row r="582" spans="14:21">
      <c r="N582" s="447"/>
      <c r="O582" s="447"/>
      <c r="S582" s="448"/>
      <c r="U582" s="447"/>
    </row>
    <row r="583" spans="14:21">
      <c r="N583" s="447"/>
      <c r="O583" s="447"/>
      <c r="S583" s="448"/>
      <c r="U583" s="447"/>
    </row>
    <row r="584" spans="14:21">
      <c r="N584" s="447"/>
      <c r="O584" s="447"/>
      <c r="S584" s="448"/>
      <c r="U584" s="447"/>
    </row>
    <row r="585" spans="14:21">
      <c r="N585" s="447"/>
      <c r="O585" s="447"/>
      <c r="S585" s="448"/>
      <c r="U585" s="447"/>
    </row>
    <row r="586" spans="14:21">
      <c r="N586" s="447"/>
      <c r="O586" s="447"/>
      <c r="S586" s="448"/>
      <c r="U586" s="447"/>
    </row>
    <row r="587" spans="14:21">
      <c r="N587" s="447"/>
      <c r="O587" s="447"/>
      <c r="S587" s="448"/>
      <c r="U587" s="447"/>
    </row>
    <row r="588" spans="14:21">
      <c r="N588" s="447"/>
      <c r="O588" s="447"/>
      <c r="S588" s="448"/>
      <c r="U588" s="447"/>
    </row>
    <row r="589" spans="14:21">
      <c r="N589" s="447"/>
      <c r="O589" s="447"/>
      <c r="S589" s="448"/>
      <c r="U589" s="447"/>
    </row>
    <row r="590" spans="14:21">
      <c r="N590" s="447"/>
      <c r="O590" s="447"/>
      <c r="S590" s="448"/>
      <c r="U590" s="447"/>
    </row>
    <row r="591" spans="14:21">
      <c r="N591" s="447"/>
      <c r="O591" s="447"/>
      <c r="S591" s="448"/>
      <c r="U591" s="447"/>
    </row>
    <row r="592" spans="14:21">
      <c r="N592" s="447"/>
      <c r="O592" s="447"/>
      <c r="S592" s="448"/>
      <c r="U592" s="447"/>
    </row>
    <row r="593" spans="14:21">
      <c r="N593" s="447"/>
      <c r="O593" s="447"/>
      <c r="S593" s="448"/>
      <c r="U593" s="447"/>
    </row>
    <row r="594" spans="14:21">
      <c r="N594" s="447"/>
      <c r="O594" s="447"/>
      <c r="S594" s="448"/>
      <c r="U594" s="447"/>
    </row>
    <row r="595" spans="14:21">
      <c r="N595" s="447"/>
      <c r="O595" s="447"/>
      <c r="S595" s="448"/>
      <c r="U595" s="447"/>
    </row>
    <row r="596" spans="14:21">
      <c r="N596" s="447"/>
      <c r="O596" s="447"/>
      <c r="S596" s="448"/>
      <c r="U596" s="447"/>
    </row>
    <row r="597" spans="14:21">
      <c r="N597" s="447"/>
      <c r="O597" s="447"/>
      <c r="S597" s="448"/>
      <c r="U597" s="447"/>
    </row>
    <row r="598" spans="14:21">
      <c r="N598" s="447"/>
      <c r="O598" s="447"/>
      <c r="S598" s="448"/>
      <c r="U598" s="447"/>
    </row>
    <row r="599" spans="14:21">
      <c r="N599" s="447"/>
      <c r="O599" s="447"/>
      <c r="S599" s="448"/>
      <c r="U599" s="447"/>
    </row>
    <row r="600" spans="14:21">
      <c r="N600" s="447"/>
      <c r="O600" s="447"/>
      <c r="S600" s="448"/>
      <c r="U600" s="447"/>
    </row>
    <row r="601" spans="14:21">
      <c r="N601" s="447"/>
      <c r="O601" s="447"/>
      <c r="S601" s="448"/>
      <c r="U601" s="447"/>
    </row>
    <row r="602" spans="14:21">
      <c r="N602" s="447"/>
      <c r="O602" s="447"/>
      <c r="S602" s="448"/>
      <c r="U602" s="447"/>
    </row>
    <row r="603" spans="14:21">
      <c r="N603" s="447"/>
      <c r="O603" s="447"/>
      <c r="S603" s="448"/>
      <c r="U603" s="447"/>
    </row>
    <row r="604" spans="14:21">
      <c r="N604" s="447"/>
      <c r="O604" s="447"/>
      <c r="S604" s="448"/>
      <c r="U604" s="447"/>
    </row>
    <row r="605" spans="14:21">
      <c r="N605" s="447"/>
      <c r="O605" s="447"/>
      <c r="S605" s="448"/>
      <c r="U605" s="447"/>
    </row>
    <row r="606" spans="14:21">
      <c r="N606" s="447"/>
      <c r="O606" s="447"/>
      <c r="S606" s="448"/>
      <c r="U606" s="447"/>
    </row>
    <row r="607" spans="14:21">
      <c r="N607" s="447"/>
      <c r="O607" s="447"/>
      <c r="S607" s="448"/>
      <c r="U607" s="447"/>
    </row>
    <row r="608" spans="14:21">
      <c r="N608" s="447"/>
      <c r="O608" s="447"/>
      <c r="S608" s="448"/>
      <c r="U608" s="447"/>
    </row>
    <row r="609" spans="14:21">
      <c r="N609" s="447"/>
      <c r="O609" s="447"/>
      <c r="S609" s="448"/>
      <c r="U609" s="447"/>
    </row>
    <row r="610" spans="14:21">
      <c r="N610" s="447"/>
      <c r="O610" s="447"/>
      <c r="S610" s="448"/>
      <c r="U610" s="447"/>
    </row>
    <row r="611" spans="14:21">
      <c r="N611" s="447"/>
      <c r="O611" s="447"/>
      <c r="S611" s="448"/>
      <c r="U611" s="447"/>
    </row>
    <row r="612" spans="14:21">
      <c r="N612" s="447"/>
      <c r="O612" s="447"/>
      <c r="S612" s="448"/>
      <c r="U612" s="447"/>
    </row>
    <row r="613" spans="14:21">
      <c r="N613" s="447"/>
      <c r="O613" s="447"/>
      <c r="S613" s="448"/>
      <c r="U613" s="447"/>
    </row>
    <row r="614" spans="14:21">
      <c r="N614" s="447"/>
      <c r="O614" s="447"/>
      <c r="S614" s="448"/>
      <c r="U614" s="447"/>
    </row>
    <row r="615" spans="14:21">
      <c r="N615" s="447"/>
      <c r="O615" s="447"/>
      <c r="S615" s="448"/>
      <c r="U615" s="447"/>
    </row>
    <row r="616" spans="14:21">
      <c r="N616" s="447"/>
      <c r="O616" s="447"/>
      <c r="S616" s="448"/>
      <c r="U616" s="447"/>
    </row>
    <row r="617" spans="14:21">
      <c r="N617" s="447"/>
      <c r="O617" s="447"/>
      <c r="S617" s="448"/>
      <c r="U617" s="447"/>
    </row>
    <row r="618" spans="14:21">
      <c r="N618" s="447"/>
      <c r="O618" s="447"/>
      <c r="S618" s="448"/>
      <c r="U618" s="447"/>
    </row>
    <row r="619" spans="14:21">
      <c r="N619" s="447"/>
      <c r="O619" s="447"/>
      <c r="S619" s="448"/>
      <c r="U619" s="447"/>
    </row>
    <row r="620" spans="14:21">
      <c r="N620" s="447"/>
      <c r="O620" s="447"/>
      <c r="S620" s="448"/>
      <c r="U620" s="447"/>
    </row>
    <row r="621" spans="14:21">
      <c r="N621" s="447"/>
      <c r="O621" s="447"/>
      <c r="S621" s="448"/>
      <c r="U621" s="447"/>
    </row>
    <row r="622" spans="14:21">
      <c r="N622" s="447"/>
      <c r="O622" s="447"/>
      <c r="S622" s="448"/>
      <c r="U622" s="447"/>
    </row>
    <row r="623" spans="14:21">
      <c r="N623" s="447"/>
      <c r="O623" s="447"/>
      <c r="S623" s="448"/>
      <c r="U623" s="447"/>
    </row>
    <row r="624" spans="14:21">
      <c r="N624" s="447"/>
      <c r="O624" s="447"/>
      <c r="S624" s="448"/>
      <c r="U624" s="447"/>
    </row>
    <row r="625" spans="14:21">
      <c r="N625" s="447"/>
      <c r="O625" s="447"/>
      <c r="S625" s="448"/>
      <c r="U625" s="447"/>
    </row>
    <row r="626" spans="14:21">
      <c r="N626" s="447"/>
      <c r="O626" s="447"/>
      <c r="S626" s="448"/>
      <c r="U626" s="447"/>
    </row>
    <row r="627" spans="14:21">
      <c r="N627" s="447"/>
      <c r="O627" s="447"/>
      <c r="S627" s="448"/>
      <c r="U627" s="447"/>
    </row>
    <row r="628" spans="14:21">
      <c r="N628" s="447"/>
      <c r="O628" s="447"/>
      <c r="S628" s="448"/>
      <c r="U628" s="447"/>
    </row>
    <row r="629" spans="14:21">
      <c r="N629" s="447"/>
      <c r="O629" s="447"/>
      <c r="S629" s="448"/>
      <c r="U629" s="447"/>
    </row>
    <row r="630" spans="14:21">
      <c r="N630" s="447"/>
      <c r="O630" s="447"/>
      <c r="S630" s="448"/>
      <c r="U630" s="447"/>
    </row>
    <row r="631" spans="14:21">
      <c r="N631" s="447"/>
      <c r="O631" s="447"/>
      <c r="S631" s="448"/>
      <c r="U631" s="447"/>
    </row>
    <row r="632" spans="14:21">
      <c r="N632" s="447"/>
      <c r="O632" s="447"/>
      <c r="S632" s="448"/>
      <c r="U632" s="447"/>
    </row>
    <row r="633" spans="14:21">
      <c r="N633" s="447"/>
      <c r="O633" s="447"/>
      <c r="S633" s="448"/>
      <c r="U633" s="447"/>
    </row>
    <row r="634" spans="14:21">
      <c r="N634" s="447"/>
      <c r="O634" s="447"/>
      <c r="S634" s="448"/>
      <c r="U634" s="447"/>
    </row>
    <row r="635" spans="14:21">
      <c r="N635" s="447"/>
      <c r="O635" s="447"/>
      <c r="S635" s="448"/>
      <c r="U635" s="447"/>
    </row>
    <row r="636" spans="14:21">
      <c r="N636" s="447"/>
      <c r="O636" s="447"/>
      <c r="S636" s="448"/>
      <c r="U636" s="447"/>
    </row>
    <row r="637" spans="14:21">
      <c r="N637" s="447"/>
      <c r="O637" s="447"/>
      <c r="S637" s="448"/>
      <c r="U637" s="447"/>
    </row>
    <row r="638" spans="14:21">
      <c r="N638" s="447"/>
      <c r="O638" s="447"/>
      <c r="S638" s="448"/>
      <c r="U638" s="447"/>
    </row>
    <row r="639" spans="14:21">
      <c r="N639" s="447"/>
      <c r="O639" s="447"/>
      <c r="S639" s="448"/>
      <c r="U639" s="447"/>
    </row>
    <row r="640" spans="14:21">
      <c r="N640" s="447"/>
      <c r="O640" s="447"/>
      <c r="S640" s="448"/>
      <c r="U640" s="447"/>
    </row>
    <row r="641" spans="14:21">
      <c r="N641" s="447"/>
      <c r="O641" s="447"/>
      <c r="S641" s="448"/>
      <c r="U641" s="447"/>
    </row>
    <row r="642" spans="14:21">
      <c r="N642" s="447"/>
      <c r="O642" s="447"/>
      <c r="S642" s="448"/>
      <c r="U642" s="447"/>
    </row>
    <row r="643" spans="14:21">
      <c r="N643" s="447"/>
      <c r="O643" s="447"/>
      <c r="S643" s="448"/>
      <c r="U643" s="447"/>
    </row>
    <row r="644" spans="14:21">
      <c r="N644" s="447"/>
      <c r="O644" s="447"/>
      <c r="S644" s="448"/>
      <c r="U644" s="447"/>
    </row>
    <row r="645" spans="14:21">
      <c r="N645" s="447"/>
      <c r="O645" s="447"/>
      <c r="S645" s="448"/>
      <c r="U645" s="447"/>
    </row>
    <row r="646" spans="14:21">
      <c r="N646" s="447"/>
      <c r="O646" s="447"/>
      <c r="S646" s="448"/>
      <c r="U646" s="447"/>
    </row>
    <row r="647" spans="14:21">
      <c r="N647" s="447"/>
      <c r="O647" s="447"/>
      <c r="S647" s="448"/>
      <c r="U647" s="447"/>
    </row>
    <row r="648" spans="14:21">
      <c r="N648" s="447"/>
      <c r="O648" s="447"/>
      <c r="S648" s="448"/>
      <c r="U648" s="447"/>
    </row>
    <row r="649" spans="14:21">
      <c r="N649" s="447"/>
      <c r="O649" s="447"/>
      <c r="S649" s="448"/>
      <c r="U649" s="447"/>
    </row>
    <row r="650" spans="14:21">
      <c r="N650" s="447"/>
      <c r="O650" s="447"/>
      <c r="S650" s="448"/>
      <c r="U650" s="447"/>
    </row>
    <row r="651" spans="14:21">
      <c r="N651" s="447"/>
      <c r="O651" s="447"/>
      <c r="S651" s="448"/>
      <c r="U651" s="447"/>
    </row>
    <row r="652" spans="14:21">
      <c r="N652" s="447"/>
      <c r="O652" s="447"/>
      <c r="S652" s="448"/>
      <c r="U652" s="447"/>
    </row>
    <row r="653" spans="14:21">
      <c r="N653" s="447"/>
      <c r="O653" s="447"/>
      <c r="S653" s="448"/>
      <c r="U653" s="447"/>
    </row>
    <row r="654" spans="14:21">
      <c r="N654" s="447"/>
      <c r="O654" s="447"/>
      <c r="S654" s="448"/>
      <c r="U654" s="447"/>
    </row>
    <row r="655" spans="14:21">
      <c r="N655" s="447"/>
      <c r="O655" s="447"/>
      <c r="S655" s="448"/>
      <c r="U655" s="447"/>
    </row>
    <row r="656" spans="14:21">
      <c r="N656" s="447"/>
      <c r="O656" s="447"/>
      <c r="S656" s="448"/>
      <c r="U656" s="447"/>
    </row>
    <row r="657" spans="14:21">
      <c r="N657" s="447"/>
      <c r="O657" s="447"/>
      <c r="S657" s="448"/>
      <c r="U657" s="447"/>
    </row>
    <row r="658" spans="14:21">
      <c r="N658" s="447"/>
      <c r="O658" s="447"/>
      <c r="S658" s="448"/>
      <c r="U658" s="447"/>
    </row>
    <row r="659" spans="14:21">
      <c r="N659" s="447"/>
      <c r="O659" s="447"/>
      <c r="S659" s="448"/>
      <c r="U659" s="447"/>
    </row>
    <row r="660" spans="14:21">
      <c r="N660" s="447"/>
      <c r="O660" s="447"/>
      <c r="S660" s="448"/>
      <c r="U660" s="447"/>
    </row>
    <row r="661" spans="14:21">
      <c r="N661" s="447"/>
      <c r="O661" s="447"/>
      <c r="S661" s="448"/>
      <c r="U661" s="447"/>
    </row>
    <row r="662" spans="14:21">
      <c r="N662" s="447"/>
      <c r="O662" s="447"/>
      <c r="S662" s="448"/>
      <c r="U662" s="447"/>
    </row>
    <row r="663" spans="14:21">
      <c r="N663" s="447"/>
      <c r="O663" s="447"/>
      <c r="S663" s="448"/>
      <c r="U663" s="447"/>
    </row>
    <row r="664" spans="14:21">
      <c r="N664" s="447"/>
      <c r="O664" s="447"/>
      <c r="S664" s="448"/>
      <c r="U664" s="447"/>
    </row>
    <row r="665" spans="14:21">
      <c r="N665" s="447"/>
      <c r="O665" s="447"/>
      <c r="S665" s="448"/>
      <c r="U665" s="447"/>
    </row>
    <row r="666" spans="14:21">
      <c r="N666" s="447"/>
      <c r="O666" s="447"/>
      <c r="S666" s="448"/>
      <c r="U666" s="447"/>
    </row>
    <row r="667" spans="14:21">
      <c r="N667" s="447"/>
      <c r="O667" s="447"/>
      <c r="S667" s="448"/>
      <c r="U667" s="447"/>
    </row>
    <row r="668" spans="14:21">
      <c r="N668" s="447"/>
      <c r="O668" s="447"/>
      <c r="S668" s="448"/>
      <c r="U668" s="447"/>
    </row>
    <row r="669" spans="14:21">
      <c r="N669" s="447"/>
      <c r="O669" s="447"/>
      <c r="S669" s="448"/>
      <c r="U669" s="447"/>
    </row>
    <row r="670" spans="14:21">
      <c r="N670" s="447"/>
      <c r="O670" s="447"/>
      <c r="S670" s="448"/>
      <c r="U670" s="447"/>
    </row>
    <row r="671" spans="14:21">
      <c r="N671" s="447"/>
      <c r="O671" s="447"/>
      <c r="S671" s="448"/>
      <c r="U671" s="447"/>
    </row>
    <row r="672" spans="14:21">
      <c r="N672" s="447"/>
      <c r="O672" s="447"/>
      <c r="S672" s="448"/>
      <c r="U672" s="447"/>
    </row>
    <row r="673" spans="14:21">
      <c r="N673" s="447"/>
      <c r="O673" s="447"/>
      <c r="S673" s="448"/>
      <c r="U673" s="447"/>
    </row>
    <row r="674" spans="14:21">
      <c r="N674" s="447"/>
      <c r="O674" s="447"/>
      <c r="S674" s="448"/>
      <c r="U674" s="447"/>
    </row>
    <row r="675" spans="14:21">
      <c r="N675" s="447"/>
      <c r="O675" s="447"/>
      <c r="S675" s="448"/>
      <c r="U675" s="447"/>
    </row>
    <row r="676" spans="14:21">
      <c r="N676" s="447"/>
      <c r="O676" s="447"/>
      <c r="S676" s="448"/>
      <c r="U676" s="447"/>
    </row>
    <row r="677" spans="14:21">
      <c r="N677" s="447"/>
      <c r="O677" s="447"/>
      <c r="S677" s="448"/>
      <c r="U677" s="447"/>
    </row>
    <row r="678" spans="14:21">
      <c r="N678" s="447"/>
      <c r="O678" s="447"/>
      <c r="S678" s="448"/>
      <c r="U678" s="447"/>
    </row>
    <row r="679" spans="14:21">
      <c r="N679" s="447"/>
      <c r="O679" s="447"/>
      <c r="S679" s="448"/>
      <c r="U679" s="447"/>
    </row>
    <row r="680" spans="14:21">
      <c r="N680" s="447"/>
      <c r="O680" s="447"/>
      <c r="S680" s="448"/>
      <c r="U680" s="447"/>
    </row>
    <row r="681" spans="14:21">
      <c r="N681" s="447"/>
      <c r="O681" s="447"/>
      <c r="S681" s="448"/>
      <c r="U681" s="447"/>
    </row>
    <row r="682" spans="14:21">
      <c r="N682" s="447"/>
      <c r="O682" s="447"/>
      <c r="S682" s="448"/>
      <c r="U682" s="447"/>
    </row>
    <row r="683" spans="14:21">
      <c r="N683" s="447"/>
      <c r="O683" s="447"/>
      <c r="S683" s="448"/>
      <c r="U683" s="447"/>
    </row>
    <row r="684" spans="14:21">
      <c r="N684" s="447"/>
      <c r="O684" s="447"/>
      <c r="S684" s="448"/>
      <c r="U684" s="447"/>
    </row>
    <row r="685" spans="14:21">
      <c r="N685" s="447"/>
      <c r="O685" s="447"/>
      <c r="S685" s="448"/>
      <c r="U685" s="447"/>
    </row>
    <row r="686" spans="14:21">
      <c r="N686" s="447"/>
      <c r="O686" s="447"/>
      <c r="S686" s="448"/>
      <c r="U686" s="447"/>
    </row>
    <row r="687" spans="14:21">
      <c r="N687" s="447"/>
      <c r="O687" s="447"/>
      <c r="S687" s="448"/>
      <c r="U687" s="447"/>
    </row>
    <row r="688" spans="14:21">
      <c r="N688" s="447"/>
      <c r="O688" s="447"/>
      <c r="S688" s="448"/>
      <c r="U688" s="447"/>
    </row>
    <row r="689" spans="14:21">
      <c r="N689" s="447"/>
      <c r="O689" s="447"/>
      <c r="S689" s="448"/>
      <c r="U689" s="447"/>
    </row>
    <row r="690" spans="14:21">
      <c r="N690" s="447"/>
      <c r="O690" s="447"/>
      <c r="S690" s="448"/>
      <c r="U690" s="447"/>
    </row>
    <row r="691" spans="14:21">
      <c r="N691" s="447"/>
      <c r="O691" s="447"/>
      <c r="S691" s="448"/>
      <c r="U691" s="447"/>
    </row>
    <row r="692" spans="14:21">
      <c r="N692" s="447"/>
      <c r="O692" s="447"/>
      <c r="S692" s="448"/>
      <c r="U692" s="447"/>
    </row>
    <row r="693" spans="14:21">
      <c r="N693" s="447"/>
      <c r="O693" s="447"/>
      <c r="S693" s="448"/>
      <c r="U693" s="447"/>
    </row>
    <row r="694" spans="14:21">
      <c r="N694" s="447"/>
      <c r="O694" s="447"/>
      <c r="S694" s="448"/>
      <c r="U694" s="447"/>
    </row>
    <row r="695" spans="14:21">
      <c r="N695" s="447"/>
      <c r="O695" s="447"/>
      <c r="S695" s="448"/>
      <c r="U695" s="447"/>
    </row>
    <row r="696" spans="14:21">
      <c r="N696" s="447"/>
      <c r="O696" s="447"/>
      <c r="S696" s="448"/>
      <c r="U696" s="447"/>
    </row>
    <row r="697" spans="14:21">
      <c r="N697" s="447"/>
      <c r="O697" s="447"/>
      <c r="S697" s="448"/>
      <c r="U697" s="447"/>
    </row>
    <row r="698" spans="14:21">
      <c r="N698" s="447"/>
      <c r="O698" s="447"/>
      <c r="S698" s="448"/>
      <c r="U698" s="447"/>
    </row>
    <row r="699" spans="14:21">
      <c r="N699" s="447"/>
      <c r="O699" s="447"/>
      <c r="S699" s="448"/>
      <c r="U699" s="447"/>
    </row>
    <row r="700" spans="14:21">
      <c r="N700" s="447"/>
      <c r="O700" s="447"/>
      <c r="S700" s="448"/>
      <c r="U700" s="447"/>
    </row>
    <row r="701" spans="14:21">
      <c r="N701" s="447"/>
      <c r="O701" s="447"/>
      <c r="S701" s="448"/>
      <c r="U701" s="447"/>
    </row>
    <row r="702" spans="14:21">
      <c r="N702" s="447"/>
      <c r="O702" s="447"/>
      <c r="S702" s="448"/>
      <c r="U702" s="447"/>
    </row>
    <row r="703" spans="14:21">
      <c r="N703" s="447"/>
      <c r="O703" s="447"/>
      <c r="S703" s="448"/>
      <c r="U703" s="447"/>
    </row>
    <row r="704" spans="14:21">
      <c r="N704" s="447"/>
      <c r="O704" s="447"/>
      <c r="S704" s="448"/>
      <c r="U704" s="447"/>
    </row>
    <row r="705" spans="14:21">
      <c r="N705" s="447"/>
      <c r="O705" s="447"/>
      <c r="S705" s="448"/>
      <c r="U705" s="447"/>
    </row>
    <row r="706" spans="14:21">
      <c r="N706" s="447"/>
      <c r="O706" s="447"/>
      <c r="S706" s="448"/>
      <c r="U706" s="447"/>
    </row>
    <row r="707" spans="14:21">
      <c r="N707" s="447"/>
      <c r="O707" s="447"/>
      <c r="S707" s="448"/>
      <c r="U707" s="447"/>
    </row>
    <row r="708" spans="14:21">
      <c r="N708" s="447"/>
      <c r="O708" s="447"/>
      <c r="S708" s="448"/>
      <c r="U708" s="447"/>
    </row>
    <row r="709" spans="14:21">
      <c r="N709" s="447"/>
      <c r="O709" s="447"/>
      <c r="S709" s="448"/>
      <c r="U709" s="447"/>
    </row>
    <row r="710" spans="14:21">
      <c r="N710" s="447"/>
      <c r="O710" s="447"/>
      <c r="S710" s="448"/>
      <c r="U710" s="447"/>
    </row>
    <row r="711" spans="14:21">
      <c r="N711" s="447"/>
      <c r="O711" s="447"/>
      <c r="S711" s="448"/>
      <c r="U711" s="447"/>
    </row>
    <row r="712" spans="14:21">
      <c r="N712" s="447"/>
      <c r="O712" s="447"/>
      <c r="S712" s="448"/>
      <c r="U712" s="447"/>
    </row>
    <row r="713" spans="14:21">
      <c r="N713" s="447"/>
      <c r="O713" s="447"/>
      <c r="S713" s="448"/>
      <c r="U713" s="447"/>
    </row>
    <row r="714" spans="14:21">
      <c r="N714" s="447"/>
      <c r="O714" s="447"/>
      <c r="S714" s="448"/>
      <c r="U714" s="447"/>
    </row>
    <row r="715" spans="14:21">
      <c r="N715" s="447"/>
      <c r="O715" s="447"/>
      <c r="S715" s="448"/>
      <c r="U715" s="447"/>
    </row>
    <row r="716" spans="14:21">
      <c r="N716" s="447"/>
      <c r="O716" s="447"/>
      <c r="S716" s="448"/>
      <c r="U716" s="447"/>
    </row>
    <row r="717" spans="14:21">
      <c r="N717" s="447"/>
      <c r="O717" s="447"/>
      <c r="S717" s="448"/>
      <c r="U717" s="447"/>
    </row>
    <row r="718" spans="14:21">
      <c r="N718" s="447"/>
      <c r="O718" s="447"/>
      <c r="S718" s="448"/>
      <c r="U718" s="447"/>
    </row>
    <row r="719" spans="14:21">
      <c r="N719" s="447"/>
      <c r="O719" s="447"/>
      <c r="S719" s="448"/>
      <c r="U719" s="447"/>
    </row>
    <row r="720" spans="14:21">
      <c r="N720" s="447"/>
      <c r="O720" s="447"/>
      <c r="S720" s="448"/>
      <c r="U720" s="447"/>
    </row>
    <row r="721" spans="14:21">
      <c r="N721" s="447"/>
      <c r="O721" s="447"/>
      <c r="S721" s="448"/>
      <c r="U721" s="447"/>
    </row>
    <row r="722" spans="14:21">
      <c r="N722" s="447"/>
      <c r="O722" s="447"/>
      <c r="S722" s="448"/>
      <c r="U722" s="447"/>
    </row>
    <row r="723" spans="14:21">
      <c r="N723" s="447"/>
      <c r="O723" s="447"/>
      <c r="S723" s="448"/>
      <c r="U723" s="447"/>
    </row>
    <row r="724" spans="14:21">
      <c r="N724" s="447"/>
      <c r="O724" s="447"/>
      <c r="S724" s="448"/>
      <c r="U724" s="447"/>
    </row>
    <row r="725" spans="14:21">
      <c r="N725" s="447"/>
      <c r="O725" s="447"/>
      <c r="S725" s="448"/>
      <c r="U725" s="447"/>
    </row>
    <row r="726" spans="14:21">
      <c r="N726" s="447"/>
      <c r="O726" s="447"/>
      <c r="S726" s="448"/>
      <c r="U726" s="447"/>
    </row>
    <row r="727" spans="14:21">
      <c r="N727" s="447"/>
      <c r="O727" s="447"/>
      <c r="S727" s="448"/>
      <c r="U727" s="447"/>
    </row>
    <row r="728" spans="14:21">
      <c r="N728" s="447"/>
      <c r="O728" s="447"/>
      <c r="S728" s="448"/>
      <c r="U728" s="447"/>
    </row>
    <row r="729" spans="14:21">
      <c r="N729" s="447"/>
      <c r="O729" s="447"/>
      <c r="S729" s="448"/>
      <c r="U729" s="447"/>
    </row>
    <row r="730" spans="14:21">
      <c r="N730" s="447"/>
      <c r="O730" s="447"/>
      <c r="S730" s="448"/>
      <c r="U730" s="447"/>
    </row>
    <row r="731" spans="14:21">
      <c r="N731" s="447"/>
      <c r="O731" s="447"/>
      <c r="S731" s="448"/>
      <c r="U731" s="447"/>
    </row>
    <row r="732" spans="14:21">
      <c r="N732" s="447"/>
      <c r="O732" s="447"/>
      <c r="S732" s="448"/>
      <c r="U732" s="447"/>
    </row>
    <row r="733" spans="14:21">
      <c r="N733" s="447"/>
      <c r="O733" s="447"/>
      <c r="S733" s="448"/>
      <c r="U733" s="447"/>
    </row>
    <row r="734" spans="14:21">
      <c r="N734" s="447"/>
      <c r="O734" s="447"/>
      <c r="S734" s="448"/>
      <c r="U734" s="447"/>
    </row>
    <row r="735" spans="14:21">
      <c r="N735" s="447"/>
      <c r="O735" s="447"/>
      <c r="S735" s="448"/>
      <c r="U735" s="447"/>
    </row>
    <row r="736" spans="14:21">
      <c r="N736" s="447"/>
      <c r="O736" s="447"/>
      <c r="S736" s="448"/>
      <c r="U736" s="447"/>
    </row>
    <row r="737" spans="14:21">
      <c r="N737" s="447"/>
      <c r="O737" s="447"/>
      <c r="S737" s="448"/>
      <c r="U737" s="447"/>
    </row>
    <row r="738" spans="14:21">
      <c r="N738" s="447"/>
      <c r="O738" s="447"/>
      <c r="S738" s="448"/>
      <c r="U738" s="447"/>
    </row>
    <row r="739" spans="14:21">
      <c r="N739" s="447"/>
      <c r="O739" s="447"/>
      <c r="S739" s="448"/>
      <c r="U739" s="447"/>
    </row>
    <row r="740" spans="14:21">
      <c r="N740" s="447"/>
      <c r="O740" s="447"/>
      <c r="S740" s="448"/>
      <c r="U740" s="447"/>
    </row>
    <row r="741" spans="14:21">
      <c r="N741" s="447"/>
      <c r="O741" s="447"/>
      <c r="S741" s="448"/>
      <c r="U741" s="447"/>
    </row>
    <row r="742" spans="14:21">
      <c r="N742" s="447"/>
      <c r="O742" s="447"/>
      <c r="S742" s="448"/>
      <c r="U742" s="447"/>
    </row>
    <row r="743" spans="14:21">
      <c r="N743" s="447"/>
      <c r="O743" s="447"/>
      <c r="S743" s="448"/>
      <c r="U743" s="447"/>
    </row>
    <row r="744" spans="14:21">
      <c r="N744" s="447"/>
      <c r="O744" s="447"/>
      <c r="S744" s="448"/>
      <c r="U744" s="447"/>
    </row>
    <row r="745" spans="14:21">
      <c r="N745" s="447"/>
      <c r="O745" s="447"/>
      <c r="S745" s="448"/>
      <c r="U745" s="447"/>
    </row>
    <row r="746" spans="14:21">
      <c r="N746" s="447"/>
      <c r="O746" s="447"/>
      <c r="S746" s="448"/>
      <c r="U746" s="447"/>
    </row>
    <row r="747" spans="14:21">
      <c r="N747" s="447"/>
      <c r="O747" s="447"/>
      <c r="S747" s="448"/>
      <c r="U747" s="447"/>
    </row>
    <row r="748" spans="14:21">
      <c r="N748" s="447"/>
      <c r="O748" s="447"/>
      <c r="S748" s="448"/>
      <c r="U748" s="447"/>
    </row>
    <row r="749" spans="14:21">
      <c r="N749" s="447"/>
      <c r="O749" s="447"/>
      <c r="S749" s="448"/>
      <c r="U749" s="447"/>
    </row>
    <row r="750" spans="14:21">
      <c r="N750" s="447"/>
      <c r="O750" s="447"/>
      <c r="S750" s="448"/>
      <c r="U750" s="447"/>
    </row>
    <row r="751" spans="14:21">
      <c r="N751" s="447"/>
      <c r="O751" s="447"/>
      <c r="S751" s="448"/>
      <c r="U751" s="447"/>
    </row>
    <row r="752" spans="14:21">
      <c r="N752" s="447"/>
      <c r="O752" s="447"/>
      <c r="S752" s="448"/>
      <c r="U752" s="447"/>
    </row>
    <row r="753" spans="14:21">
      <c r="N753" s="447"/>
      <c r="O753" s="447"/>
      <c r="S753" s="448"/>
      <c r="U753" s="447"/>
    </row>
    <row r="754" spans="14:21">
      <c r="N754" s="447"/>
      <c r="O754" s="447"/>
      <c r="S754" s="448"/>
      <c r="U754" s="447"/>
    </row>
    <row r="755" spans="14:21">
      <c r="N755" s="447"/>
      <c r="O755" s="447"/>
      <c r="S755" s="448"/>
      <c r="U755" s="447"/>
    </row>
    <row r="756" spans="14:21">
      <c r="N756" s="447"/>
      <c r="O756" s="447"/>
      <c r="S756" s="448"/>
      <c r="U756" s="447"/>
    </row>
    <row r="757" spans="14:21">
      <c r="N757" s="447"/>
      <c r="O757" s="447"/>
      <c r="S757" s="448"/>
      <c r="U757" s="447"/>
    </row>
    <row r="758" spans="14:21">
      <c r="N758" s="447"/>
      <c r="O758" s="447"/>
      <c r="S758" s="448"/>
      <c r="U758" s="447"/>
    </row>
    <row r="759" spans="14:21">
      <c r="N759" s="447"/>
      <c r="O759" s="447"/>
      <c r="S759" s="448"/>
      <c r="U759" s="447"/>
    </row>
    <row r="760" spans="14:21">
      <c r="N760" s="447"/>
      <c r="O760" s="447"/>
      <c r="S760" s="448"/>
      <c r="U760" s="447"/>
    </row>
    <row r="761" spans="14:21">
      <c r="N761" s="447"/>
      <c r="O761" s="447"/>
      <c r="S761" s="448"/>
      <c r="U761" s="447"/>
    </row>
    <row r="762" spans="14:21">
      <c r="N762" s="447"/>
      <c r="O762" s="447"/>
      <c r="S762" s="448"/>
      <c r="U762" s="447"/>
    </row>
    <row r="763" spans="14:21">
      <c r="N763" s="447"/>
      <c r="O763" s="447"/>
      <c r="S763" s="448"/>
      <c r="U763" s="447"/>
    </row>
    <row r="764" spans="14:21">
      <c r="N764" s="447"/>
      <c r="O764" s="447"/>
      <c r="S764" s="448"/>
      <c r="U764" s="447"/>
    </row>
    <row r="765" spans="14:21">
      <c r="N765" s="447"/>
      <c r="O765" s="447"/>
      <c r="S765" s="448"/>
      <c r="U765" s="447"/>
    </row>
    <row r="766" spans="14:21">
      <c r="N766" s="447"/>
      <c r="O766" s="447"/>
      <c r="S766" s="448"/>
      <c r="U766" s="447"/>
    </row>
    <row r="767" spans="14:21">
      <c r="N767" s="447"/>
      <c r="O767" s="447"/>
      <c r="S767" s="448"/>
      <c r="U767" s="447"/>
    </row>
    <row r="768" spans="14:21">
      <c r="N768" s="447"/>
      <c r="O768" s="447"/>
      <c r="S768" s="448"/>
      <c r="U768" s="447"/>
    </row>
    <row r="769" spans="14:21">
      <c r="N769" s="447"/>
      <c r="O769" s="447"/>
      <c r="S769" s="448"/>
      <c r="U769" s="447"/>
    </row>
    <row r="770" spans="14:21">
      <c r="N770" s="447"/>
      <c r="O770" s="447"/>
      <c r="S770" s="448"/>
      <c r="U770" s="447"/>
    </row>
    <row r="771" spans="14:21">
      <c r="N771" s="447"/>
      <c r="O771" s="447"/>
      <c r="S771" s="448"/>
      <c r="U771" s="447"/>
    </row>
    <row r="772" spans="14:21">
      <c r="N772" s="447"/>
      <c r="O772" s="447"/>
      <c r="S772" s="448"/>
      <c r="U772" s="447"/>
    </row>
    <row r="773" spans="14:21">
      <c r="N773" s="447"/>
      <c r="O773" s="447"/>
      <c r="S773" s="448"/>
      <c r="U773" s="447"/>
    </row>
    <row r="774" spans="14:21">
      <c r="N774" s="447"/>
      <c r="O774" s="447"/>
      <c r="S774" s="448"/>
      <c r="U774" s="447"/>
    </row>
    <row r="775" spans="14:21">
      <c r="N775" s="447"/>
      <c r="O775" s="447"/>
      <c r="S775" s="448"/>
      <c r="U775" s="447"/>
    </row>
    <row r="776" spans="14:21">
      <c r="N776" s="447"/>
      <c r="O776" s="447"/>
      <c r="S776" s="448"/>
      <c r="U776" s="447"/>
    </row>
    <row r="777" spans="14:21">
      <c r="N777" s="447"/>
      <c r="O777" s="447"/>
      <c r="S777" s="448"/>
      <c r="U777" s="447"/>
    </row>
    <row r="778" spans="14:21">
      <c r="N778" s="447"/>
      <c r="O778" s="447"/>
      <c r="S778" s="448"/>
      <c r="U778" s="447"/>
    </row>
    <row r="779" spans="14:21">
      <c r="N779" s="447"/>
      <c r="O779" s="447"/>
      <c r="S779" s="448"/>
      <c r="U779" s="447"/>
    </row>
    <row r="780" spans="14:21">
      <c r="N780" s="447"/>
      <c r="O780" s="447"/>
      <c r="S780" s="448"/>
      <c r="U780" s="447"/>
    </row>
    <row r="781" spans="14:21">
      <c r="N781" s="447"/>
      <c r="O781" s="447"/>
      <c r="S781" s="448"/>
      <c r="U781" s="447"/>
    </row>
    <row r="782" spans="14:21">
      <c r="N782" s="447"/>
      <c r="O782" s="447"/>
      <c r="S782" s="448"/>
      <c r="U782" s="447"/>
    </row>
    <row r="783" spans="14:21">
      <c r="N783" s="447"/>
      <c r="O783" s="447"/>
      <c r="S783" s="448"/>
      <c r="U783" s="447"/>
    </row>
    <row r="784" spans="14:21">
      <c r="N784" s="447"/>
      <c r="O784" s="447"/>
      <c r="S784" s="448"/>
      <c r="U784" s="447"/>
    </row>
    <row r="785" spans="14:21">
      <c r="N785" s="447"/>
      <c r="O785" s="447"/>
      <c r="S785" s="448"/>
      <c r="U785" s="447"/>
    </row>
    <row r="786" spans="14:21">
      <c r="N786" s="447"/>
      <c r="O786" s="447"/>
      <c r="S786" s="448"/>
      <c r="U786" s="447"/>
    </row>
    <row r="787" spans="14:21">
      <c r="N787" s="447"/>
      <c r="O787" s="447"/>
      <c r="S787" s="448"/>
      <c r="U787" s="447"/>
    </row>
    <row r="788" spans="14:21">
      <c r="N788" s="447"/>
      <c r="O788" s="447"/>
      <c r="S788" s="448"/>
      <c r="U788" s="447"/>
    </row>
    <row r="789" spans="14:21">
      <c r="N789" s="447"/>
      <c r="O789" s="447"/>
      <c r="S789" s="448"/>
      <c r="U789" s="447"/>
    </row>
    <row r="790" spans="14:21">
      <c r="N790" s="447"/>
      <c r="O790" s="447"/>
      <c r="S790" s="448"/>
      <c r="U790" s="447"/>
    </row>
    <row r="791" spans="14:21">
      <c r="N791" s="447"/>
      <c r="O791" s="447"/>
      <c r="S791" s="448"/>
      <c r="U791" s="447"/>
    </row>
    <row r="792" spans="14:21">
      <c r="N792" s="447"/>
      <c r="O792" s="447"/>
      <c r="S792" s="448"/>
      <c r="U792" s="447"/>
    </row>
    <row r="793" spans="14:21">
      <c r="N793" s="447"/>
      <c r="O793" s="447"/>
      <c r="S793" s="448"/>
      <c r="U793" s="447"/>
    </row>
    <row r="794" spans="14:21">
      <c r="N794" s="447"/>
      <c r="O794" s="447"/>
      <c r="S794" s="448"/>
      <c r="U794" s="447"/>
    </row>
    <row r="795" spans="14:21">
      <c r="N795" s="447"/>
      <c r="O795" s="447"/>
      <c r="S795" s="448"/>
      <c r="U795" s="447"/>
    </row>
    <row r="796" spans="14:21">
      <c r="N796" s="447"/>
      <c r="O796" s="447"/>
      <c r="S796" s="448"/>
      <c r="U796" s="447"/>
    </row>
    <row r="797" spans="14:21">
      <c r="N797" s="447"/>
      <c r="O797" s="447"/>
      <c r="S797" s="448"/>
      <c r="U797" s="447"/>
    </row>
    <row r="798" spans="14:21">
      <c r="N798" s="447"/>
      <c r="O798" s="447"/>
      <c r="S798" s="448"/>
      <c r="U798" s="447"/>
    </row>
    <row r="799" spans="14:21">
      <c r="N799" s="447"/>
      <c r="O799" s="447"/>
      <c r="S799" s="448"/>
      <c r="U799" s="447"/>
    </row>
    <row r="800" spans="14:21">
      <c r="N800" s="447"/>
      <c r="O800" s="447"/>
      <c r="S800" s="448"/>
      <c r="U800" s="447"/>
    </row>
    <row r="801" spans="14:21">
      <c r="N801" s="447"/>
      <c r="O801" s="447"/>
      <c r="S801" s="448"/>
      <c r="U801" s="447"/>
    </row>
    <row r="802" spans="14:21">
      <c r="N802" s="447"/>
      <c r="O802" s="447"/>
      <c r="S802" s="448"/>
      <c r="U802" s="447"/>
    </row>
    <row r="803" spans="14:21">
      <c r="N803" s="447"/>
      <c r="O803" s="447"/>
      <c r="S803" s="448"/>
      <c r="U803" s="447"/>
    </row>
    <row r="804" spans="14:21">
      <c r="N804" s="447"/>
      <c r="O804" s="447"/>
      <c r="S804" s="448"/>
      <c r="U804" s="447"/>
    </row>
    <row r="805" spans="14:21">
      <c r="N805" s="447"/>
      <c r="O805" s="447"/>
      <c r="S805" s="448"/>
      <c r="U805" s="447"/>
    </row>
    <row r="806" spans="14:21">
      <c r="N806" s="447"/>
      <c r="O806" s="447"/>
      <c r="S806" s="448"/>
      <c r="U806" s="447"/>
    </row>
    <row r="807" spans="14:21">
      <c r="N807" s="447"/>
      <c r="O807" s="447"/>
      <c r="S807" s="448"/>
      <c r="U807" s="447"/>
    </row>
    <row r="808" spans="14:21">
      <c r="N808" s="447"/>
      <c r="O808" s="447"/>
      <c r="S808" s="448"/>
      <c r="U808" s="447"/>
    </row>
    <row r="809" spans="14:21">
      <c r="N809" s="447"/>
      <c r="O809" s="447"/>
      <c r="S809" s="448"/>
      <c r="U809" s="447"/>
    </row>
    <row r="810" spans="14:21">
      <c r="N810" s="447"/>
      <c r="O810" s="447"/>
      <c r="S810" s="448"/>
      <c r="U810" s="447"/>
    </row>
    <row r="811" spans="14:21">
      <c r="N811" s="447"/>
      <c r="O811" s="447"/>
      <c r="S811" s="448"/>
      <c r="U811" s="447"/>
    </row>
    <row r="812" spans="14:21">
      <c r="N812" s="447"/>
      <c r="O812" s="447"/>
      <c r="S812" s="448"/>
      <c r="U812" s="447"/>
    </row>
    <row r="813" spans="14:21">
      <c r="N813" s="447"/>
      <c r="O813" s="447"/>
      <c r="S813" s="448"/>
      <c r="U813" s="447"/>
    </row>
    <row r="814" spans="14:21">
      <c r="N814" s="447"/>
      <c r="O814" s="447"/>
      <c r="S814" s="448"/>
      <c r="U814" s="447"/>
    </row>
    <row r="815" spans="14:21">
      <c r="N815" s="447"/>
      <c r="O815" s="447"/>
      <c r="S815" s="448"/>
      <c r="U815" s="447"/>
    </row>
    <row r="816" spans="14:21">
      <c r="N816" s="447"/>
      <c r="O816" s="447"/>
      <c r="S816" s="448"/>
      <c r="U816" s="447"/>
    </row>
    <row r="817" spans="14:21">
      <c r="N817" s="447"/>
      <c r="O817" s="447"/>
      <c r="S817" s="448"/>
      <c r="U817" s="447"/>
    </row>
    <row r="818" spans="14:21">
      <c r="N818" s="447"/>
      <c r="O818" s="447"/>
      <c r="S818" s="448"/>
      <c r="U818" s="447"/>
    </row>
    <row r="819" spans="14:21">
      <c r="N819" s="447"/>
      <c r="O819" s="447"/>
      <c r="S819" s="448"/>
      <c r="U819" s="447"/>
    </row>
    <row r="820" spans="14:21">
      <c r="N820" s="447"/>
      <c r="O820" s="447"/>
      <c r="S820" s="448"/>
      <c r="U820" s="447"/>
    </row>
    <row r="821" spans="14:21">
      <c r="N821" s="447"/>
      <c r="O821" s="447"/>
      <c r="S821" s="448"/>
      <c r="U821" s="447"/>
    </row>
    <row r="822" spans="14:21">
      <c r="N822" s="447"/>
      <c r="O822" s="447"/>
      <c r="S822" s="448"/>
      <c r="U822" s="447"/>
    </row>
    <row r="823" spans="14:21">
      <c r="N823" s="447"/>
      <c r="O823" s="447"/>
      <c r="S823" s="448"/>
      <c r="U823" s="447"/>
    </row>
    <row r="824" spans="14:21">
      <c r="N824" s="447"/>
      <c r="O824" s="447"/>
      <c r="S824" s="448"/>
      <c r="U824" s="447"/>
    </row>
    <row r="825" spans="14:21">
      <c r="N825" s="447"/>
      <c r="O825" s="447"/>
      <c r="S825" s="448"/>
      <c r="U825" s="447"/>
    </row>
    <row r="826" spans="14:21">
      <c r="N826" s="447"/>
      <c r="O826" s="447"/>
      <c r="S826" s="448"/>
      <c r="U826" s="447"/>
    </row>
    <row r="827" spans="14:21">
      <c r="N827" s="447"/>
      <c r="O827" s="447"/>
      <c r="S827" s="448"/>
      <c r="U827" s="447"/>
    </row>
    <row r="828" spans="14:21">
      <c r="N828" s="447"/>
      <c r="O828" s="447"/>
      <c r="S828" s="448"/>
      <c r="U828" s="447"/>
    </row>
    <row r="829" spans="14:21">
      <c r="N829" s="447"/>
      <c r="O829" s="447"/>
      <c r="S829" s="448"/>
      <c r="U829" s="447"/>
    </row>
    <row r="830" spans="14:21">
      <c r="N830" s="447"/>
      <c r="O830" s="447"/>
      <c r="S830" s="448"/>
      <c r="U830" s="447"/>
    </row>
    <row r="831" spans="14:21">
      <c r="N831" s="447"/>
      <c r="O831" s="447"/>
      <c r="S831" s="448"/>
      <c r="U831" s="447"/>
    </row>
    <row r="832" spans="14:21">
      <c r="N832" s="447"/>
      <c r="O832" s="447"/>
      <c r="S832" s="448"/>
      <c r="U832" s="447"/>
    </row>
    <row r="833" spans="14:21">
      <c r="N833" s="447"/>
      <c r="O833" s="447"/>
      <c r="S833" s="448"/>
      <c r="U833" s="447"/>
    </row>
    <row r="834" spans="14:21">
      <c r="N834" s="447"/>
      <c r="O834" s="447"/>
      <c r="S834" s="448"/>
      <c r="U834" s="447"/>
    </row>
    <row r="835" spans="14:21">
      <c r="N835" s="447"/>
      <c r="O835" s="447"/>
      <c r="S835" s="448"/>
      <c r="U835" s="447"/>
    </row>
    <row r="836" spans="14:21">
      <c r="N836" s="447"/>
      <c r="O836" s="447"/>
      <c r="S836" s="448"/>
      <c r="U836" s="447"/>
    </row>
    <row r="837" spans="14:21">
      <c r="N837" s="447"/>
      <c r="O837" s="447"/>
      <c r="S837" s="448"/>
      <c r="U837" s="447"/>
    </row>
    <row r="838" spans="14:21">
      <c r="N838" s="447"/>
      <c r="O838" s="447"/>
      <c r="S838" s="448"/>
      <c r="U838" s="447"/>
    </row>
    <row r="839" spans="14:21">
      <c r="N839" s="447"/>
      <c r="O839" s="447"/>
      <c r="S839" s="448"/>
      <c r="U839" s="447"/>
    </row>
    <row r="840" spans="14:21">
      <c r="N840" s="447"/>
      <c r="O840" s="447"/>
      <c r="S840" s="448"/>
      <c r="U840" s="447"/>
    </row>
    <row r="841" spans="14:21">
      <c r="N841" s="447"/>
      <c r="O841" s="447"/>
      <c r="S841" s="448"/>
      <c r="U841" s="447"/>
    </row>
    <row r="842" spans="14:21">
      <c r="N842" s="447"/>
      <c r="O842" s="447"/>
      <c r="S842" s="448"/>
      <c r="U842" s="447"/>
    </row>
    <row r="843" spans="14:21">
      <c r="N843" s="447"/>
      <c r="O843" s="447"/>
      <c r="S843" s="448"/>
      <c r="U843" s="447"/>
    </row>
    <row r="844" spans="14:21">
      <c r="N844" s="447"/>
      <c r="O844" s="447"/>
      <c r="S844" s="448"/>
      <c r="U844" s="447"/>
    </row>
    <row r="845" spans="14:21">
      <c r="N845" s="447"/>
      <c r="O845" s="447"/>
      <c r="S845" s="448"/>
      <c r="U845" s="447"/>
    </row>
    <row r="846" spans="14:21">
      <c r="N846" s="447"/>
      <c r="O846" s="447"/>
      <c r="S846" s="448"/>
      <c r="U846" s="447"/>
    </row>
    <row r="847" spans="14:21">
      <c r="N847" s="447"/>
      <c r="O847" s="447"/>
      <c r="S847" s="448"/>
      <c r="U847" s="447"/>
    </row>
    <row r="848" spans="14:21">
      <c r="N848" s="447"/>
      <c r="O848" s="447"/>
      <c r="S848" s="448"/>
      <c r="U848" s="447"/>
    </row>
    <row r="849" spans="14:21">
      <c r="N849" s="447"/>
      <c r="O849" s="447"/>
      <c r="S849" s="448"/>
      <c r="U849" s="447"/>
    </row>
    <row r="850" spans="14:21">
      <c r="N850" s="447"/>
      <c r="O850" s="447"/>
      <c r="S850" s="448"/>
      <c r="U850" s="447"/>
    </row>
    <row r="851" spans="14:21">
      <c r="N851" s="447"/>
      <c r="O851" s="447"/>
      <c r="S851" s="448"/>
      <c r="U851" s="447"/>
    </row>
    <row r="852" spans="14:21">
      <c r="N852" s="447"/>
      <c r="O852" s="447"/>
      <c r="S852" s="448"/>
      <c r="U852" s="447"/>
    </row>
    <row r="853" spans="14:21">
      <c r="N853" s="447"/>
      <c r="O853" s="447"/>
      <c r="S853" s="448"/>
      <c r="U853" s="447"/>
    </row>
    <row r="854" spans="14:21">
      <c r="N854" s="447"/>
      <c r="O854" s="447"/>
      <c r="S854" s="448"/>
      <c r="U854" s="447"/>
    </row>
    <row r="855" spans="14:21">
      <c r="N855" s="447"/>
      <c r="O855" s="447"/>
      <c r="S855" s="448"/>
      <c r="U855" s="447"/>
    </row>
    <row r="856" spans="14:21">
      <c r="N856" s="447"/>
      <c r="O856" s="447"/>
      <c r="S856" s="448"/>
      <c r="U856" s="447"/>
    </row>
    <row r="857" spans="14:21">
      <c r="N857" s="447"/>
      <c r="O857" s="447"/>
      <c r="S857" s="448"/>
      <c r="U857" s="447"/>
    </row>
    <row r="858" spans="14:21">
      <c r="N858" s="447"/>
      <c r="O858" s="447"/>
      <c r="S858" s="448"/>
      <c r="U858" s="447"/>
    </row>
    <row r="859" spans="14:21">
      <c r="N859" s="447"/>
      <c r="O859" s="447"/>
      <c r="S859" s="448"/>
      <c r="U859" s="447"/>
    </row>
    <row r="860" spans="14:21">
      <c r="N860" s="447"/>
      <c r="O860" s="447"/>
      <c r="S860" s="448"/>
      <c r="U860" s="447"/>
    </row>
    <row r="861" spans="14:21">
      <c r="N861" s="447"/>
      <c r="O861" s="447"/>
      <c r="S861" s="448"/>
      <c r="U861" s="447"/>
    </row>
    <row r="862" spans="14:21">
      <c r="N862" s="447"/>
      <c r="O862" s="447"/>
      <c r="S862" s="448"/>
      <c r="U862" s="447"/>
    </row>
    <row r="863" spans="14:21">
      <c r="N863" s="447"/>
      <c r="O863" s="447"/>
      <c r="S863" s="448"/>
      <c r="U863" s="447"/>
    </row>
    <row r="864" spans="14:21">
      <c r="N864" s="447"/>
      <c r="O864" s="447"/>
      <c r="S864" s="448"/>
      <c r="U864" s="447"/>
    </row>
    <row r="865" spans="14:21">
      <c r="N865" s="447"/>
      <c r="O865" s="447"/>
      <c r="S865" s="448"/>
      <c r="U865" s="447"/>
    </row>
    <row r="866" spans="14:21">
      <c r="N866" s="447"/>
      <c r="O866" s="447"/>
      <c r="S866" s="448"/>
      <c r="U866" s="447"/>
    </row>
    <row r="867" spans="14:21">
      <c r="N867" s="447"/>
      <c r="O867" s="447"/>
      <c r="S867" s="448"/>
      <c r="U867" s="447"/>
    </row>
    <row r="868" spans="14:21">
      <c r="N868" s="447"/>
      <c r="O868" s="447"/>
      <c r="S868" s="448"/>
      <c r="U868" s="447"/>
    </row>
    <row r="869" spans="14:21">
      <c r="N869" s="447"/>
      <c r="O869" s="447"/>
      <c r="S869" s="448"/>
      <c r="U869" s="447"/>
    </row>
    <row r="870" spans="14:21">
      <c r="N870" s="447"/>
      <c r="O870" s="447"/>
      <c r="S870" s="448"/>
      <c r="U870" s="447"/>
    </row>
    <row r="871" spans="14:21">
      <c r="N871" s="447"/>
      <c r="O871" s="447"/>
      <c r="S871" s="448"/>
      <c r="U871" s="447"/>
    </row>
    <row r="872" spans="14:21">
      <c r="N872" s="453"/>
      <c r="O872" s="452"/>
    </row>
  </sheetData>
  <mergeCells count="4">
    <mergeCell ref="K167:O167"/>
    <mergeCell ref="G172:I172"/>
    <mergeCell ref="K173:O173"/>
    <mergeCell ref="G158:I158"/>
  </mergeCells>
  <phoneticPr fontId="38" type="noConversion"/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X257"/>
  <sheetViews>
    <sheetView zoomScale="80" zoomScaleNormal="80" workbookViewId="0">
      <pane xSplit="1" ySplit="13" topLeftCell="B200" activePane="bottomRight" state="frozen"/>
      <selection activeCell="A13" sqref="A13"/>
      <selection pane="topRight" activeCell="B13" sqref="B13"/>
      <selection pane="bottomLeft" activeCell="A14" sqref="A14"/>
      <selection pane="bottomRight" activeCell="O4" sqref="O1:O1048576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2" width="10.398437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23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G8" s="12" t="s">
        <v>262</v>
      </c>
      <c r="I8" s="12" t="s">
        <v>53</v>
      </c>
    </row>
    <row r="9" spans="1:23" hidden="1">
      <c r="I9" s="12" t="s">
        <v>54</v>
      </c>
    </row>
    <row r="10" spans="1:23" hidden="1">
      <c r="I10" s="12" t="s">
        <v>261</v>
      </c>
    </row>
    <row r="11" spans="1:23" hidden="1">
      <c r="I11" s="12" t="s">
        <v>275</v>
      </c>
    </row>
    <row r="12" spans="1:23" hidden="1">
      <c r="I12" s="12" t="s">
        <v>277</v>
      </c>
    </row>
    <row r="13" spans="1:23" ht="29.25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ht="24">
      <c r="A14" s="3" t="s">
        <v>431</v>
      </c>
      <c r="B14" s="13"/>
      <c r="C14" s="13" t="s">
        <v>480</v>
      </c>
      <c r="D14" s="2"/>
      <c r="E14" s="4" t="s">
        <v>17</v>
      </c>
      <c r="F14" s="4" t="s">
        <v>14</v>
      </c>
      <c r="G14" s="1" t="s">
        <v>22</v>
      </c>
      <c r="H14" s="1" t="s">
        <v>28</v>
      </c>
      <c r="I14" s="1" t="s">
        <v>24</v>
      </c>
      <c r="J14" s="4">
        <v>3</v>
      </c>
      <c r="K14" s="4" t="s">
        <v>483</v>
      </c>
      <c r="L14" s="4"/>
      <c r="M14" s="4"/>
      <c r="N14" s="4"/>
      <c r="O14" s="4"/>
      <c r="P14" s="4" t="s">
        <v>291</v>
      </c>
      <c r="Q14" s="4" t="s">
        <v>288</v>
      </c>
      <c r="R14" s="249" t="s">
        <v>604</v>
      </c>
      <c r="S14" s="4"/>
      <c r="T14" s="5"/>
      <c r="U14" s="5"/>
      <c r="V14" s="14"/>
      <c r="W14" s="15"/>
    </row>
    <row r="15" spans="1:23" ht="15.6">
      <c r="A15" s="3" t="s">
        <v>432</v>
      </c>
      <c r="B15" s="13"/>
      <c r="C15" s="13"/>
      <c r="D15" s="2"/>
      <c r="E15" s="4" t="s">
        <v>17</v>
      </c>
      <c r="F15" s="4" t="s">
        <v>15</v>
      </c>
      <c r="G15" s="1" t="s">
        <v>22</v>
      </c>
      <c r="H15" s="1" t="s">
        <v>28</v>
      </c>
      <c r="I15" s="1" t="s">
        <v>24</v>
      </c>
      <c r="J15" s="4">
        <v>3</v>
      </c>
      <c r="K15" s="4" t="s">
        <v>483</v>
      </c>
      <c r="L15" s="4"/>
      <c r="M15" s="4"/>
      <c r="N15" s="4"/>
      <c r="O15" s="4"/>
      <c r="P15" s="4" t="s">
        <v>291</v>
      </c>
      <c r="Q15" s="4" t="s">
        <v>288</v>
      </c>
      <c r="R15" s="19"/>
      <c r="S15" s="4"/>
      <c r="T15" s="5"/>
      <c r="U15" s="5"/>
      <c r="V15" s="14"/>
      <c r="W15" s="15"/>
    </row>
    <row r="16" spans="1:23" ht="15.6">
      <c r="A16" s="3" t="s">
        <v>433</v>
      </c>
      <c r="B16" s="13"/>
      <c r="C16" s="13" t="s">
        <v>481</v>
      </c>
      <c r="D16" s="2"/>
      <c r="E16" s="4" t="s">
        <v>18</v>
      </c>
      <c r="F16" s="4" t="s">
        <v>14</v>
      </c>
      <c r="G16" s="1" t="s">
        <v>19</v>
      </c>
      <c r="H16" s="1" t="s">
        <v>28</v>
      </c>
      <c r="I16" s="1" t="s">
        <v>24</v>
      </c>
      <c r="J16" s="4">
        <v>4</v>
      </c>
      <c r="K16" s="4" t="s">
        <v>483</v>
      </c>
      <c r="L16" s="4"/>
      <c r="M16" s="4"/>
      <c r="N16" s="4"/>
      <c r="O16" s="4"/>
      <c r="P16" s="4" t="s">
        <v>291</v>
      </c>
      <c r="Q16" s="4" t="s">
        <v>288</v>
      </c>
      <c r="R16" s="19"/>
      <c r="S16" s="4"/>
      <c r="T16" s="5"/>
      <c r="U16" s="5"/>
      <c r="V16" s="14"/>
      <c r="W16" s="15"/>
    </row>
    <row r="17" spans="1:23" ht="15.6">
      <c r="A17" s="3" t="s">
        <v>434</v>
      </c>
      <c r="B17" s="13"/>
      <c r="C17" s="13"/>
      <c r="D17" s="2"/>
      <c r="E17" s="4" t="s">
        <v>18</v>
      </c>
      <c r="F17" s="4" t="s">
        <v>15</v>
      </c>
      <c r="G17" s="1" t="s">
        <v>19</v>
      </c>
      <c r="H17" s="1" t="s">
        <v>28</v>
      </c>
      <c r="I17" s="1" t="s">
        <v>24</v>
      </c>
      <c r="J17" s="4">
        <v>4</v>
      </c>
      <c r="K17" s="4" t="s">
        <v>483</v>
      </c>
      <c r="L17" s="4"/>
      <c r="M17" s="4"/>
      <c r="N17" s="4"/>
      <c r="O17" s="4"/>
      <c r="P17" s="4" t="s">
        <v>291</v>
      </c>
      <c r="Q17" s="4" t="s">
        <v>288</v>
      </c>
      <c r="R17" s="19"/>
      <c r="S17" s="4"/>
      <c r="T17" s="5"/>
      <c r="U17" s="5"/>
      <c r="V17" s="14"/>
      <c r="W17" s="15"/>
    </row>
    <row r="18" spans="1:23" ht="15.6">
      <c r="A18" s="3" t="s">
        <v>423</v>
      </c>
      <c r="B18" s="13"/>
      <c r="C18" s="13"/>
      <c r="D18" s="2"/>
      <c r="E18" s="4" t="s">
        <v>17</v>
      </c>
      <c r="F18" s="4" t="s">
        <v>14</v>
      </c>
      <c r="G18" s="1" t="s">
        <v>19</v>
      </c>
      <c r="H18" s="1" t="s">
        <v>28</v>
      </c>
      <c r="I18" s="1" t="s">
        <v>24</v>
      </c>
      <c r="J18" s="4">
        <v>4</v>
      </c>
      <c r="K18" s="4" t="s">
        <v>483</v>
      </c>
      <c r="L18" s="4"/>
      <c r="M18" s="4"/>
      <c r="N18" s="4"/>
      <c r="O18" s="4"/>
      <c r="P18" s="4" t="s">
        <v>291</v>
      </c>
      <c r="Q18" s="4" t="s">
        <v>288</v>
      </c>
      <c r="R18" s="19"/>
      <c r="S18" s="4"/>
      <c r="T18" s="5"/>
      <c r="U18" s="5"/>
      <c r="V18" s="14"/>
      <c r="W18" s="15"/>
    </row>
    <row r="19" spans="1:23" ht="15.6">
      <c r="A19" s="3" t="s">
        <v>435</v>
      </c>
      <c r="B19" s="13"/>
      <c r="C19" s="13"/>
      <c r="D19" s="2"/>
      <c r="E19" s="4" t="s">
        <v>18</v>
      </c>
      <c r="F19" s="4" t="s">
        <v>14</v>
      </c>
      <c r="G19" s="1" t="s">
        <v>19</v>
      </c>
      <c r="H19" s="1" t="s">
        <v>28</v>
      </c>
      <c r="I19" s="1" t="s">
        <v>24</v>
      </c>
      <c r="J19" s="4">
        <v>4</v>
      </c>
      <c r="K19" s="4" t="s">
        <v>482</v>
      </c>
      <c r="L19" s="4"/>
      <c r="M19" s="4"/>
      <c r="N19" s="4"/>
      <c r="O19" s="4"/>
      <c r="P19" s="4" t="s">
        <v>291</v>
      </c>
      <c r="Q19" s="4" t="s">
        <v>288</v>
      </c>
      <c r="R19" s="19"/>
      <c r="S19" s="4"/>
      <c r="T19" s="5"/>
      <c r="U19" s="5"/>
      <c r="V19" s="14"/>
      <c r="W19" s="15"/>
    </row>
    <row r="20" spans="1:23" ht="15.6">
      <c r="A20" s="3" t="s">
        <v>436</v>
      </c>
      <c r="B20" s="13"/>
      <c r="C20" s="13"/>
      <c r="D20" s="2"/>
      <c r="E20" s="4" t="s">
        <v>18</v>
      </c>
      <c r="F20" s="4" t="s">
        <v>14</v>
      </c>
      <c r="G20" s="1" t="s">
        <v>19</v>
      </c>
      <c r="H20" s="1" t="s">
        <v>28</v>
      </c>
      <c r="I20" s="1" t="s">
        <v>24</v>
      </c>
      <c r="J20" s="4">
        <v>4</v>
      </c>
      <c r="K20" s="4" t="s">
        <v>440</v>
      </c>
      <c r="L20" s="4"/>
      <c r="M20" s="4"/>
      <c r="N20" s="4"/>
      <c r="O20" s="4"/>
      <c r="P20" s="4" t="s">
        <v>291</v>
      </c>
      <c r="Q20" s="4" t="s">
        <v>290</v>
      </c>
      <c r="R20" s="19"/>
      <c r="S20" s="4"/>
      <c r="T20" s="5"/>
      <c r="U20" s="5"/>
      <c r="V20" s="14"/>
      <c r="W20" s="15"/>
    </row>
    <row r="21" spans="1:23" ht="15.6">
      <c r="A21" s="3" t="s">
        <v>437</v>
      </c>
      <c r="B21" s="13"/>
      <c r="C21" s="13"/>
      <c r="D21" s="2"/>
      <c r="E21" s="4" t="s">
        <v>18</v>
      </c>
      <c r="F21" s="4" t="s">
        <v>14</v>
      </c>
      <c r="G21" s="1" t="s">
        <v>19</v>
      </c>
      <c r="H21" s="1" t="s">
        <v>28</v>
      </c>
      <c r="I21" s="1" t="s">
        <v>24</v>
      </c>
      <c r="J21" s="4">
        <v>4</v>
      </c>
      <c r="K21" s="4" t="s">
        <v>440</v>
      </c>
      <c r="L21" s="4"/>
      <c r="M21" s="4"/>
      <c r="N21" s="4"/>
      <c r="O21" s="4"/>
      <c r="P21" s="4" t="s">
        <v>291</v>
      </c>
      <c r="Q21" s="4" t="s">
        <v>290</v>
      </c>
      <c r="R21" s="19"/>
      <c r="S21" s="4"/>
      <c r="T21" s="5"/>
      <c r="U21" s="5"/>
      <c r="V21" s="14"/>
      <c r="W21" s="15"/>
    </row>
    <row r="22" spans="1:23" ht="15.6">
      <c r="A22" s="3" t="s">
        <v>438</v>
      </c>
      <c r="B22" s="13"/>
      <c r="C22" s="13"/>
      <c r="D22" s="2"/>
      <c r="E22" s="4" t="s">
        <v>17</v>
      </c>
      <c r="F22" s="4" t="s">
        <v>14</v>
      </c>
      <c r="G22" s="1" t="s">
        <v>19</v>
      </c>
      <c r="H22" s="1" t="s">
        <v>28</v>
      </c>
      <c r="I22" s="1" t="s">
        <v>24</v>
      </c>
      <c r="J22" s="4">
        <v>4</v>
      </c>
      <c r="K22" s="4" t="s">
        <v>440</v>
      </c>
      <c r="L22" s="4"/>
      <c r="M22" s="4"/>
      <c r="N22" s="4"/>
      <c r="O22" s="4"/>
      <c r="P22" s="4" t="s">
        <v>291</v>
      </c>
      <c r="Q22" s="4" t="s">
        <v>290</v>
      </c>
      <c r="R22" s="19"/>
      <c r="S22" s="4"/>
      <c r="T22" s="5"/>
      <c r="U22" s="5"/>
      <c r="V22" s="14"/>
      <c r="W22" s="15"/>
    </row>
    <row r="23" spans="1:23" ht="15.6">
      <c r="A23" s="3" t="s">
        <v>375</v>
      </c>
      <c r="B23" s="13"/>
      <c r="C23" s="13"/>
      <c r="D23" s="2"/>
      <c r="E23" s="4" t="s">
        <v>17</v>
      </c>
      <c r="F23" s="4" t="s">
        <v>15</v>
      </c>
      <c r="G23" s="1" t="s">
        <v>19</v>
      </c>
      <c r="H23" s="1" t="s">
        <v>28</v>
      </c>
      <c r="I23" s="1" t="s">
        <v>24</v>
      </c>
      <c r="J23" s="4">
        <v>4</v>
      </c>
      <c r="K23" s="4" t="s">
        <v>440</v>
      </c>
      <c r="L23" s="4"/>
      <c r="M23" s="4"/>
      <c r="N23" s="4"/>
      <c r="O23" s="4"/>
      <c r="P23" s="4" t="s">
        <v>291</v>
      </c>
      <c r="Q23" s="4" t="s">
        <v>290</v>
      </c>
      <c r="R23" s="19"/>
      <c r="S23" s="4"/>
      <c r="T23" s="5"/>
      <c r="U23" s="5"/>
      <c r="V23" s="14"/>
      <c r="W23" s="15"/>
    </row>
    <row r="24" spans="1:23" ht="15.6">
      <c r="A24" s="3" t="s">
        <v>376</v>
      </c>
      <c r="B24" s="13"/>
      <c r="C24" s="13"/>
      <c r="D24" s="2"/>
      <c r="E24" s="4" t="s">
        <v>17</v>
      </c>
      <c r="F24" s="4" t="s">
        <v>14</v>
      </c>
      <c r="G24" s="1" t="s">
        <v>19</v>
      </c>
      <c r="H24" s="1" t="s">
        <v>28</v>
      </c>
      <c r="I24" s="1" t="s">
        <v>24</v>
      </c>
      <c r="J24" s="4">
        <v>4</v>
      </c>
      <c r="K24" s="4" t="s">
        <v>440</v>
      </c>
      <c r="L24" s="4"/>
      <c r="M24" s="4"/>
      <c r="N24" s="4"/>
      <c r="O24" s="4"/>
      <c r="P24" s="4" t="s">
        <v>291</v>
      </c>
      <c r="Q24" s="4" t="s">
        <v>290</v>
      </c>
      <c r="R24" s="19"/>
      <c r="S24" s="4"/>
      <c r="T24" s="5"/>
      <c r="U24" s="5"/>
      <c r="V24" s="14"/>
      <c r="W24" s="15"/>
    </row>
    <row r="25" spans="1:23" ht="15.6">
      <c r="A25" s="3" t="s">
        <v>377</v>
      </c>
      <c r="B25" s="13"/>
      <c r="C25" s="13"/>
      <c r="D25" s="2"/>
      <c r="E25" s="4" t="s">
        <v>17</v>
      </c>
      <c r="F25" s="4" t="s">
        <v>15</v>
      </c>
      <c r="G25" s="1" t="s">
        <v>19</v>
      </c>
      <c r="H25" s="1" t="s">
        <v>28</v>
      </c>
      <c r="I25" s="1" t="s">
        <v>24</v>
      </c>
      <c r="J25" s="4">
        <v>4</v>
      </c>
      <c r="K25" s="4" t="s">
        <v>440</v>
      </c>
      <c r="L25" s="4"/>
      <c r="M25" s="4"/>
      <c r="N25" s="4"/>
      <c r="O25" s="4"/>
      <c r="P25" s="4" t="s">
        <v>291</v>
      </c>
      <c r="Q25" s="4" t="s">
        <v>290</v>
      </c>
      <c r="R25" s="19"/>
      <c r="S25" s="4"/>
      <c r="T25" s="5"/>
      <c r="U25" s="5"/>
      <c r="V25" s="14"/>
      <c r="W25" s="15"/>
    </row>
    <row r="26" spans="1:23" ht="27.6">
      <c r="A26" s="3" t="s">
        <v>378</v>
      </c>
      <c r="B26" s="13"/>
      <c r="C26" s="13"/>
      <c r="D26" s="2"/>
      <c r="E26" s="4" t="s">
        <v>18</v>
      </c>
      <c r="F26" s="4" t="s">
        <v>14</v>
      </c>
      <c r="G26" s="1" t="s">
        <v>19</v>
      </c>
      <c r="H26" s="1" t="s">
        <v>28</v>
      </c>
      <c r="I26" s="1" t="s">
        <v>441</v>
      </c>
      <c r="J26" s="4">
        <v>4</v>
      </c>
      <c r="K26" s="4" t="s">
        <v>440</v>
      </c>
      <c r="L26" s="4"/>
      <c r="M26" s="4"/>
      <c r="N26" s="4"/>
      <c r="O26" s="4"/>
      <c r="P26" s="4" t="s">
        <v>291</v>
      </c>
      <c r="Q26" s="4" t="s">
        <v>290</v>
      </c>
      <c r="R26" s="19"/>
      <c r="S26" s="4"/>
      <c r="T26" s="5"/>
      <c r="U26" s="5"/>
      <c r="V26" s="14"/>
      <c r="W26" s="15"/>
    </row>
    <row r="27" spans="1:23" ht="15.6">
      <c r="A27" s="3" t="s">
        <v>379</v>
      </c>
      <c r="B27" s="13"/>
      <c r="C27" s="13"/>
      <c r="D27" s="2"/>
      <c r="E27" s="4" t="s">
        <v>18</v>
      </c>
      <c r="F27" s="4" t="s">
        <v>14</v>
      </c>
      <c r="G27" s="1" t="s">
        <v>19</v>
      </c>
      <c r="H27" s="1" t="s">
        <v>28</v>
      </c>
      <c r="I27" s="1" t="s">
        <v>24</v>
      </c>
      <c r="J27" s="4">
        <v>4</v>
      </c>
      <c r="K27" s="4" t="s">
        <v>440</v>
      </c>
      <c r="L27" s="4"/>
      <c r="M27" s="4"/>
      <c r="N27" s="4"/>
      <c r="O27" s="4"/>
      <c r="P27" s="4" t="s">
        <v>291</v>
      </c>
      <c r="Q27" s="4" t="s">
        <v>290</v>
      </c>
      <c r="R27" s="19"/>
      <c r="S27" s="4"/>
      <c r="T27" s="5"/>
      <c r="U27" s="5"/>
      <c r="V27" s="14"/>
      <c r="W27" s="15"/>
    </row>
    <row r="28" spans="1:23" ht="15.6">
      <c r="A28" s="3" t="s">
        <v>380</v>
      </c>
      <c r="B28" s="13"/>
      <c r="C28" s="13"/>
      <c r="D28" s="2"/>
      <c r="E28" s="4" t="s">
        <v>17</v>
      </c>
      <c r="F28" s="4" t="s">
        <v>14</v>
      </c>
      <c r="G28" s="1" t="s">
        <v>19</v>
      </c>
      <c r="H28" s="1" t="s">
        <v>28</v>
      </c>
      <c r="I28" s="1" t="s">
        <v>24</v>
      </c>
      <c r="J28" s="4">
        <v>4</v>
      </c>
      <c r="K28" s="4" t="s">
        <v>440</v>
      </c>
      <c r="L28" s="4"/>
      <c r="M28" s="4"/>
      <c r="N28" s="4"/>
      <c r="O28" s="4"/>
      <c r="P28" s="4" t="s">
        <v>291</v>
      </c>
      <c r="Q28" s="4" t="s">
        <v>290</v>
      </c>
      <c r="R28" s="19"/>
      <c r="S28" s="4"/>
      <c r="T28" s="5"/>
      <c r="U28" s="5"/>
      <c r="V28" s="14"/>
      <c r="W28" s="15"/>
    </row>
    <row r="29" spans="1:23" ht="15.6">
      <c r="A29" s="3" t="s">
        <v>381</v>
      </c>
      <c r="B29" s="13"/>
      <c r="C29" s="13"/>
      <c r="D29" s="2"/>
      <c r="E29" s="4" t="s">
        <v>17</v>
      </c>
      <c r="F29" s="4" t="s">
        <v>15</v>
      </c>
      <c r="G29" s="1" t="s">
        <v>19</v>
      </c>
      <c r="H29" s="1" t="s">
        <v>28</v>
      </c>
      <c r="I29" s="1" t="s">
        <v>24</v>
      </c>
      <c r="J29" s="4">
        <v>4</v>
      </c>
      <c r="K29" s="4" t="s">
        <v>440</v>
      </c>
      <c r="L29" s="4"/>
      <c r="M29" s="4"/>
      <c r="N29" s="4"/>
      <c r="O29" s="4"/>
      <c r="P29" s="4" t="s">
        <v>291</v>
      </c>
      <c r="Q29" s="4" t="s">
        <v>290</v>
      </c>
      <c r="R29" s="19"/>
      <c r="S29" s="4"/>
      <c r="T29" s="5"/>
      <c r="U29" s="5"/>
      <c r="V29" s="14"/>
      <c r="W29" s="15"/>
    </row>
    <row r="30" spans="1:23" ht="15.6">
      <c r="A30" s="3" t="s">
        <v>439</v>
      </c>
      <c r="B30" s="13"/>
      <c r="C30" s="13"/>
      <c r="D30" s="2"/>
      <c r="E30" s="4" t="s">
        <v>17</v>
      </c>
      <c r="F30" s="4" t="s">
        <v>14</v>
      </c>
      <c r="G30" s="1" t="s">
        <v>19</v>
      </c>
      <c r="H30" s="1" t="s">
        <v>28</v>
      </c>
      <c r="I30" s="1" t="s">
        <v>24</v>
      </c>
      <c r="J30" s="4">
        <v>4</v>
      </c>
      <c r="K30" s="4" t="s">
        <v>440</v>
      </c>
      <c r="L30" s="4"/>
      <c r="M30" s="4"/>
      <c r="N30" s="4"/>
      <c r="O30" s="4"/>
      <c r="P30" s="4" t="s">
        <v>291</v>
      </c>
      <c r="Q30" s="4" t="s">
        <v>290</v>
      </c>
      <c r="R30" s="19"/>
      <c r="S30" s="4"/>
      <c r="T30" s="5"/>
      <c r="U30" s="5"/>
      <c r="V30" s="14"/>
      <c r="W30" s="15"/>
    </row>
    <row r="31" spans="1:23" ht="15.6">
      <c r="A31" s="3" t="s">
        <v>382</v>
      </c>
      <c r="B31" s="13"/>
      <c r="C31" s="13"/>
      <c r="D31" s="2"/>
      <c r="E31" s="4" t="s">
        <v>17</v>
      </c>
      <c r="F31" s="4" t="s">
        <v>15</v>
      </c>
      <c r="G31" s="1" t="s">
        <v>19</v>
      </c>
      <c r="H31" s="1" t="s">
        <v>28</v>
      </c>
      <c r="I31" s="1" t="s">
        <v>24</v>
      </c>
      <c r="J31" s="4">
        <v>4</v>
      </c>
      <c r="K31" s="4" t="s">
        <v>440</v>
      </c>
      <c r="L31" s="4"/>
      <c r="M31" s="4"/>
      <c r="N31" s="4"/>
      <c r="O31" s="4"/>
      <c r="P31" s="4" t="s">
        <v>291</v>
      </c>
      <c r="Q31" s="4" t="s">
        <v>290</v>
      </c>
      <c r="R31" s="19"/>
      <c r="S31" s="4"/>
      <c r="T31" s="5"/>
      <c r="U31" s="5"/>
      <c r="V31" s="14"/>
      <c r="W31" s="15"/>
    </row>
    <row r="32" spans="1:23" s="100" customFormat="1" ht="15.6">
      <c r="A32" s="3" t="s">
        <v>383</v>
      </c>
      <c r="B32" s="86"/>
      <c r="C32" s="86"/>
      <c r="D32" s="87"/>
      <c r="E32" s="88" t="s">
        <v>18</v>
      </c>
      <c r="F32" s="88" t="s">
        <v>14</v>
      </c>
      <c r="G32" s="89" t="s">
        <v>19</v>
      </c>
      <c r="H32" s="89" t="s">
        <v>28</v>
      </c>
      <c r="I32" s="89" t="s">
        <v>24</v>
      </c>
      <c r="J32" s="88">
        <v>4</v>
      </c>
      <c r="K32" s="88" t="s">
        <v>440</v>
      </c>
      <c r="L32" s="88"/>
      <c r="M32" s="88"/>
      <c r="N32" s="88"/>
      <c r="O32" s="88"/>
      <c r="P32" s="88" t="s">
        <v>291</v>
      </c>
      <c r="Q32" s="88" t="s">
        <v>290</v>
      </c>
      <c r="R32" s="90"/>
      <c r="S32" s="88"/>
      <c r="T32" s="97"/>
      <c r="U32" s="97"/>
      <c r="V32" s="98"/>
      <c r="W32" s="99"/>
    </row>
    <row r="33" spans="1:23" ht="27.6">
      <c r="A33" s="3" t="s">
        <v>384</v>
      </c>
      <c r="B33" s="13"/>
      <c r="C33" s="13"/>
      <c r="D33" s="2"/>
      <c r="E33" s="4" t="s">
        <v>18</v>
      </c>
      <c r="F33" s="4" t="s">
        <v>15</v>
      </c>
      <c r="G33" s="1" t="s">
        <v>19</v>
      </c>
      <c r="H33" s="1" t="s">
        <v>28</v>
      </c>
      <c r="I33" s="1" t="s">
        <v>448</v>
      </c>
      <c r="J33" s="4">
        <v>4</v>
      </c>
      <c r="K33" s="4" t="s">
        <v>440</v>
      </c>
      <c r="L33" s="4"/>
      <c r="M33" s="4"/>
      <c r="N33" s="4"/>
      <c r="O33" s="4"/>
      <c r="P33" s="4" t="s">
        <v>291</v>
      </c>
      <c r="Q33" s="4" t="s">
        <v>290</v>
      </c>
      <c r="R33" s="19"/>
      <c r="S33" s="4"/>
      <c r="T33" s="5"/>
      <c r="U33" s="5"/>
      <c r="V33" s="14"/>
      <c r="W33" s="15"/>
    </row>
    <row r="34" spans="1:23" ht="27.6">
      <c r="A34" s="3" t="s">
        <v>451</v>
      </c>
      <c r="B34" s="13"/>
      <c r="C34" s="13"/>
      <c r="D34" s="2"/>
      <c r="E34" s="4" t="s">
        <v>18</v>
      </c>
      <c r="F34" s="4" t="s">
        <v>14</v>
      </c>
      <c r="G34" s="1" t="s">
        <v>442</v>
      </c>
      <c r="H34" s="1" t="s">
        <v>29</v>
      </c>
      <c r="I34" s="1" t="s">
        <v>30</v>
      </c>
      <c r="J34" s="4">
        <v>4</v>
      </c>
      <c r="K34" s="4" t="s">
        <v>440</v>
      </c>
      <c r="L34" s="4"/>
      <c r="M34" s="4"/>
      <c r="N34" s="4"/>
      <c r="O34" s="4"/>
      <c r="P34" s="4" t="s">
        <v>291</v>
      </c>
      <c r="Q34" s="4" t="s">
        <v>290</v>
      </c>
      <c r="R34" s="19"/>
      <c r="S34" s="4"/>
      <c r="T34" s="97"/>
      <c r="U34" s="97"/>
      <c r="V34" s="98"/>
      <c r="W34" s="15"/>
    </row>
    <row r="35" spans="1:23" ht="27.6">
      <c r="A35" s="3" t="s">
        <v>452</v>
      </c>
      <c r="B35" s="13"/>
      <c r="C35" s="13"/>
      <c r="D35" s="2"/>
      <c r="E35" s="4" t="s">
        <v>18</v>
      </c>
      <c r="F35" s="4" t="s">
        <v>15</v>
      </c>
      <c r="G35" s="1" t="s">
        <v>442</v>
      </c>
      <c r="H35" s="1" t="s">
        <v>29</v>
      </c>
      <c r="I35" s="1" t="s">
        <v>30</v>
      </c>
      <c r="J35" s="4">
        <v>4</v>
      </c>
      <c r="K35" s="4" t="s">
        <v>440</v>
      </c>
      <c r="L35" s="4"/>
      <c r="M35" s="4"/>
      <c r="N35" s="4"/>
      <c r="O35" s="4"/>
      <c r="P35" s="4" t="s">
        <v>291</v>
      </c>
      <c r="Q35" s="4" t="s">
        <v>290</v>
      </c>
      <c r="R35" s="19"/>
      <c r="S35" s="4"/>
      <c r="T35" s="97"/>
      <c r="U35" s="97"/>
      <c r="V35" s="98"/>
      <c r="W35" s="15"/>
    </row>
    <row r="36" spans="1:23" ht="27.6">
      <c r="A36" s="3" t="s">
        <v>453</v>
      </c>
      <c r="B36" s="13"/>
      <c r="C36" s="13"/>
      <c r="D36" s="2"/>
      <c r="E36" s="4" t="s">
        <v>18</v>
      </c>
      <c r="F36" s="4" t="s">
        <v>14</v>
      </c>
      <c r="G36" s="1" t="s">
        <v>19</v>
      </c>
      <c r="H36" s="1" t="s">
        <v>28</v>
      </c>
      <c r="I36" s="1" t="s">
        <v>441</v>
      </c>
      <c r="J36" s="4">
        <v>4</v>
      </c>
      <c r="K36" s="4" t="s">
        <v>440</v>
      </c>
      <c r="L36" s="4"/>
      <c r="M36" s="4"/>
      <c r="N36" s="4" t="s">
        <v>36</v>
      </c>
      <c r="O36" s="4"/>
      <c r="P36" s="4" t="s">
        <v>291</v>
      </c>
      <c r="Q36" s="4" t="s">
        <v>290</v>
      </c>
      <c r="R36" s="19" t="s">
        <v>443</v>
      </c>
      <c r="S36" s="4"/>
      <c r="T36" s="5"/>
      <c r="U36" s="5"/>
      <c r="V36" s="14"/>
      <c r="W36" s="15"/>
    </row>
    <row r="37" spans="1:23" ht="15.6">
      <c r="A37" s="3" t="s">
        <v>455</v>
      </c>
      <c r="B37" s="13"/>
      <c r="C37" s="13"/>
      <c r="D37" s="2"/>
      <c r="E37" s="4" t="s">
        <v>17</v>
      </c>
      <c r="F37" s="4" t="s">
        <v>14</v>
      </c>
      <c r="G37" s="1" t="s">
        <v>19</v>
      </c>
      <c r="H37" s="1" t="s">
        <v>28</v>
      </c>
      <c r="I37" s="1" t="s">
        <v>24</v>
      </c>
      <c r="J37" s="4">
        <v>4</v>
      </c>
      <c r="K37" s="4"/>
      <c r="L37" s="4"/>
      <c r="M37" s="4"/>
      <c r="N37" s="4"/>
      <c r="O37" s="4"/>
      <c r="P37" s="4" t="s">
        <v>444</v>
      </c>
      <c r="Q37" s="4" t="s">
        <v>290</v>
      </c>
      <c r="R37" s="19"/>
      <c r="S37" s="4"/>
      <c r="T37" s="5"/>
      <c r="U37" s="5"/>
      <c r="V37" s="14"/>
      <c r="W37" s="15"/>
    </row>
    <row r="38" spans="1:23" ht="15.6">
      <c r="A38" s="3" t="s">
        <v>385</v>
      </c>
      <c r="B38" s="13"/>
      <c r="C38" s="13"/>
      <c r="D38" s="2"/>
      <c r="E38" s="4" t="s">
        <v>17</v>
      </c>
      <c r="F38" s="4" t="s">
        <v>14</v>
      </c>
      <c r="G38" s="1" t="s">
        <v>19</v>
      </c>
      <c r="H38" s="1" t="s">
        <v>28</v>
      </c>
      <c r="I38" s="1" t="s">
        <v>24</v>
      </c>
      <c r="J38" s="4">
        <v>4</v>
      </c>
      <c r="K38" s="4"/>
      <c r="L38" s="4"/>
      <c r="M38" s="4"/>
      <c r="N38" s="4"/>
      <c r="O38" s="4"/>
      <c r="P38" s="4" t="s">
        <v>444</v>
      </c>
      <c r="Q38" s="4" t="s">
        <v>290</v>
      </c>
      <c r="R38" s="19"/>
      <c r="S38" s="4"/>
      <c r="T38" s="5"/>
      <c r="U38" s="5"/>
      <c r="V38" s="14"/>
      <c r="W38" s="15"/>
    </row>
    <row r="39" spans="1:23" ht="15.6">
      <c r="A39" s="3" t="s">
        <v>386</v>
      </c>
      <c r="B39" s="13"/>
      <c r="C39" s="13"/>
      <c r="D39" s="2"/>
      <c r="E39" s="4" t="s">
        <v>17</v>
      </c>
      <c r="F39" s="4" t="s">
        <v>15</v>
      </c>
      <c r="G39" s="1" t="s">
        <v>19</v>
      </c>
      <c r="H39" s="1" t="s">
        <v>28</v>
      </c>
      <c r="I39" s="1" t="s">
        <v>24</v>
      </c>
      <c r="J39" s="4">
        <v>4</v>
      </c>
      <c r="K39" s="4"/>
      <c r="L39" s="4"/>
      <c r="M39" s="4"/>
      <c r="N39" s="4"/>
      <c r="O39" s="4"/>
      <c r="P39" s="4" t="s">
        <v>444</v>
      </c>
      <c r="Q39" s="4" t="s">
        <v>290</v>
      </c>
      <c r="R39" s="19"/>
      <c r="S39" s="4"/>
      <c r="T39" s="5"/>
      <c r="U39" s="5"/>
      <c r="V39" s="14"/>
      <c r="W39" s="15"/>
    </row>
    <row r="40" spans="1:23" ht="15.6">
      <c r="A40" s="3" t="s">
        <v>387</v>
      </c>
      <c r="B40" s="13"/>
      <c r="C40" s="13"/>
      <c r="D40" s="2"/>
      <c r="E40" s="4" t="s">
        <v>17</v>
      </c>
      <c r="F40" s="4" t="s">
        <v>14</v>
      </c>
      <c r="G40" s="1" t="s">
        <v>19</v>
      </c>
      <c r="H40" s="1" t="s">
        <v>28</v>
      </c>
      <c r="I40" s="1" t="s">
        <v>445</v>
      </c>
      <c r="J40" s="4">
        <v>4</v>
      </c>
      <c r="K40" s="4"/>
      <c r="L40" s="4"/>
      <c r="M40" s="4"/>
      <c r="N40" s="4"/>
      <c r="O40" s="4"/>
      <c r="P40" s="4" t="s">
        <v>446</v>
      </c>
      <c r="Q40" s="4" t="s">
        <v>290</v>
      </c>
      <c r="R40" s="19"/>
      <c r="S40" s="4"/>
      <c r="T40" s="5"/>
      <c r="U40" s="5"/>
      <c r="V40" s="14"/>
      <c r="W40" s="15"/>
    </row>
    <row r="41" spans="1:23" ht="15.6">
      <c r="A41" s="3" t="s">
        <v>388</v>
      </c>
      <c r="B41" s="13"/>
      <c r="C41" s="13"/>
      <c r="D41" s="2"/>
      <c r="E41" s="4" t="s">
        <v>17</v>
      </c>
      <c r="F41" s="4" t="s">
        <v>15</v>
      </c>
      <c r="G41" s="1" t="s">
        <v>19</v>
      </c>
      <c r="H41" s="1" t="s">
        <v>28</v>
      </c>
      <c r="I41" s="1" t="s">
        <v>447</v>
      </c>
      <c r="J41" s="4">
        <v>4</v>
      </c>
      <c r="K41" s="4"/>
      <c r="L41" s="4"/>
      <c r="M41" s="4"/>
      <c r="N41" s="4"/>
      <c r="O41" s="4"/>
      <c r="P41" s="4" t="s">
        <v>286</v>
      </c>
      <c r="Q41" s="4" t="s">
        <v>290</v>
      </c>
      <c r="R41" s="19"/>
      <c r="S41" s="4"/>
      <c r="T41" s="5"/>
      <c r="U41" s="5"/>
      <c r="V41" s="14"/>
      <c r="W41" s="15"/>
    </row>
    <row r="42" spans="1:23" ht="15.6">
      <c r="A42" s="3" t="s">
        <v>389</v>
      </c>
      <c r="B42" s="13"/>
      <c r="C42" s="13"/>
      <c r="D42" s="2"/>
      <c r="E42" s="4" t="s">
        <v>17</v>
      </c>
      <c r="F42" s="4" t="s">
        <v>15</v>
      </c>
      <c r="G42" s="1" t="s">
        <v>19</v>
      </c>
      <c r="H42" s="1" t="s">
        <v>28</v>
      </c>
      <c r="I42" s="1" t="s">
        <v>447</v>
      </c>
      <c r="J42" s="4">
        <v>4</v>
      </c>
      <c r="K42" s="4"/>
      <c r="L42" s="4"/>
      <c r="M42" s="4"/>
      <c r="N42" s="4"/>
      <c r="O42" s="4"/>
      <c r="P42" s="4" t="s">
        <v>286</v>
      </c>
      <c r="Q42" s="4" t="s">
        <v>290</v>
      </c>
      <c r="R42" s="19"/>
      <c r="S42" s="4"/>
      <c r="T42" s="5"/>
      <c r="U42" s="5"/>
      <c r="V42" s="14"/>
      <c r="W42" s="15"/>
    </row>
    <row r="43" spans="1:23" ht="15.6">
      <c r="A43" s="3" t="s">
        <v>390</v>
      </c>
      <c r="B43" s="13"/>
      <c r="C43" s="13"/>
      <c r="D43" s="2"/>
      <c r="E43" s="4" t="s">
        <v>17</v>
      </c>
      <c r="F43" s="4" t="s">
        <v>14</v>
      </c>
      <c r="G43" s="1" t="s">
        <v>19</v>
      </c>
      <c r="H43" s="1" t="s">
        <v>28</v>
      </c>
      <c r="I43" s="1" t="s">
        <v>24</v>
      </c>
      <c r="J43" s="4">
        <v>4</v>
      </c>
      <c r="K43" s="4"/>
      <c r="L43" s="4"/>
      <c r="M43" s="4"/>
      <c r="N43" s="4"/>
      <c r="O43" s="4"/>
      <c r="P43" s="4" t="s">
        <v>286</v>
      </c>
      <c r="Q43" s="4" t="s">
        <v>290</v>
      </c>
      <c r="R43" s="19"/>
      <c r="S43" s="4"/>
      <c r="T43" s="5"/>
      <c r="U43" s="5"/>
      <c r="V43" s="14"/>
      <c r="W43" s="15"/>
    </row>
    <row r="44" spans="1:23" ht="15.6">
      <c r="A44" s="3" t="s">
        <v>391</v>
      </c>
      <c r="B44" s="13"/>
      <c r="C44" s="13"/>
      <c r="D44" s="2"/>
      <c r="E44" s="4" t="s">
        <v>18</v>
      </c>
      <c r="F44" s="4" t="s">
        <v>14</v>
      </c>
      <c r="G44" s="1" t="s">
        <v>19</v>
      </c>
      <c r="H44" s="1" t="s">
        <v>28</v>
      </c>
      <c r="I44" s="1" t="s">
        <v>24</v>
      </c>
      <c r="J44" s="4">
        <v>4</v>
      </c>
      <c r="K44" s="4"/>
      <c r="L44" s="4"/>
      <c r="M44" s="4"/>
      <c r="N44" s="4"/>
      <c r="O44" s="4"/>
      <c r="P44" s="4" t="s">
        <v>286</v>
      </c>
      <c r="Q44" s="4" t="s">
        <v>290</v>
      </c>
      <c r="R44" s="19"/>
      <c r="S44" s="4"/>
      <c r="T44" s="5"/>
      <c r="U44" s="5"/>
      <c r="V44" s="14"/>
      <c r="W44" s="15"/>
    </row>
    <row r="45" spans="1:23" ht="15.6">
      <c r="A45" s="3" t="s">
        <v>392</v>
      </c>
      <c r="B45" s="13"/>
      <c r="C45" s="13"/>
      <c r="D45" s="2"/>
      <c r="E45" s="82" t="s">
        <v>18</v>
      </c>
      <c r="F45" s="82" t="s">
        <v>15</v>
      </c>
      <c r="G45" s="1" t="s">
        <v>19</v>
      </c>
      <c r="H45" s="1" t="s">
        <v>28</v>
      </c>
      <c r="I45" s="1" t="s">
        <v>24</v>
      </c>
      <c r="J45" s="4">
        <v>4</v>
      </c>
      <c r="K45" s="4"/>
      <c r="L45" s="4"/>
      <c r="M45" s="4"/>
      <c r="N45" s="4"/>
      <c r="O45" s="4"/>
      <c r="P45" s="4" t="s">
        <v>286</v>
      </c>
      <c r="Q45" s="4" t="s">
        <v>290</v>
      </c>
    </row>
    <row r="46" spans="1:23" ht="15.6">
      <c r="A46" s="3" t="s">
        <v>393</v>
      </c>
      <c r="B46" s="13"/>
      <c r="C46" s="13"/>
      <c r="D46" s="2"/>
      <c r="E46" s="4" t="s">
        <v>18</v>
      </c>
      <c r="F46" s="4" t="s">
        <v>16</v>
      </c>
      <c r="G46" s="1" t="s">
        <v>19</v>
      </c>
      <c r="H46" s="1" t="s">
        <v>28</v>
      </c>
      <c r="I46" s="1" t="s">
        <v>24</v>
      </c>
      <c r="J46" s="4">
        <v>4</v>
      </c>
      <c r="K46" s="4"/>
      <c r="L46" s="4"/>
      <c r="M46" s="4"/>
      <c r="N46" s="4"/>
      <c r="O46" s="4"/>
      <c r="P46" s="4" t="s">
        <v>286</v>
      </c>
      <c r="Q46" s="4" t="s">
        <v>290</v>
      </c>
    </row>
    <row r="47" spans="1:23" ht="15.6">
      <c r="A47" s="3" t="s">
        <v>459</v>
      </c>
      <c r="B47" s="13"/>
      <c r="C47" s="13"/>
      <c r="D47" s="2"/>
      <c r="E47" s="4" t="s">
        <v>18</v>
      </c>
      <c r="F47" s="4" t="s">
        <v>15</v>
      </c>
      <c r="G47" s="1" t="s">
        <v>19</v>
      </c>
      <c r="H47" s="1" t="s">
        <v>28</v>
      </c>
      <c r="I47" s="1" t="s">
        <v>24</v>
      </c>
      <c r="J47" s="4">
        <v>4</v>
      </c>
      <c r="K47" s="4"/>
      <c r="L47" s="4"/>
      <c r="M47" s="4"/>
      <c r="N47" s="4"/>
      <c r="O47" s="4"/>
      <c r="P47" s="4" t="s">
        <v>286</v>
      </c>
      <c r="Q47" s="4" t="s">
        <v>290</v>
      </c>
      <c r="R47" s="19"/>
      <c r="S47" s="4"/>
      <c r="T47" s="5"/>
      <c r="U47" s="5"/>
      <c r="V47" s="14"/>
      <c r="W47" s="15"/>
    </row>
    <row r="48" spans="1:23" ht="15.6">
      <c r="A48" s="3" t="s">
        <v>460</v>
      </c>
      <c r="B48" s="13"/>
      <c r="C48" s="13"/>
      <c r="D48" s="2"/>
      <c r="E48" s="4" t="s">
        <v>18</v>
      </c>
      <c r="F48" s="4" t="s">
        <v>14</v>
      </c>
      <c r="G48" s="1" t="s">
        <v>19</v>
      </c>
      <c r="H48" s="1" t="s">
        <v>28</v>
      </c>
      <c r="I48" s="1" t="s">
        <v>24</v>
      </c>
      <c r="J48" s="4">
        <v>4</v>
      </c>
      <c r="K48" s="4"/>
      <c r="L48" s="4"/>
      <c r="M48" s="4"/>
      <c r="N48" s="4"/>
      <c r="O48" s="4"/>
      <c r="P48" s="4" t="s">
        <v>286</v>
      </c>
      <c r="Q48" s="4" t="s">
        <v>290</v>
      </c>
      <c r="R48" s="19"/>
      <c r="S48" s="4"/>
      <c r="T48" s="5"/>
      <c r="U48" s="5"/>
      <c r="V48" s="14"/>
      <c r="W48" s="15"/>
    </row>
    <row r="49" spans="1:23" ht="15.6">
      <c r="A49" s="3" t="s">
        <v>461</v>
      </c>
      <c r="B49" s="13"/>
      <c r="C49" s="13"/>
      <c r="D49" s="2"/>
      <c r="E49" s="4" t="s">
        <v>17</v>
      </c>
      <c r="F49" s="4" t="s">
        <v>14</v>
      </c>
      <c r="G49" s="1" t="s">
        <v>19</v>
      </c>
      <c r="H49" s="1" t="s">
        <v>28</v>
      </c>
      <c r="I49" s="1" t="s">
        <v>24</v>
      </c>
      <c r="J49" s="4">
        <v>1</v>
      </c>
      <c r="K49" s="4"/>
      <c r="L49" s="4"/>
      <c r="M49" s="4"/>
      <c r="N49" s="4" t="s">
        <v>449</v>
      </c>
      <c r="O49" s="4"/>
      <c r="P49" s="4" t="s">
        <v>286</v>
      </c>
      <c r="Q49" s="4" t="s">
        <v>290</v>
      </c>
      <c r="R49" s="19"/>
      <c r="S49" s="4"/>
      <c r="T49" s="5"/>
      <c r="U49" s="5"/>
      <c r="V49" s="14"/>
      <c r="W49" s="15"/>
    </row>
    <row r="50" spans="1:23" ht="15.6">
      <c r="A50" s="3" t="s">
        <v>462</v>
      </c>
      <c r="B50" s="13"/>
      <c r="C50" s="13"/>
      <c r="D50" s="2"/>
      <c r="E50" s="4" t="s">
        <v>18</v>
      </c>
      <c r="F50" s="4" t="s">
        <v>14</v>
      </c>
      <c r="G50" s="1" t="s">
        <v>19</v>
      </c>
      <c r="H50" s="1" t="s">
        <v>28</v>
      </c>
      <c r="I50" s="1" t="s">
        <v>445</v>
      </c>
      <c r="J50" s="4">
        <v>4</v>
      </c>
      <c r="K50" s="4"/>
      <c r="L50" s="4"/>
      <c r="M50" s="4"/>
      <c r="N50" s="4"/>
      <c r="O50" s="4"/>
      <c r="P50" s="4" t="s">
        <v>286</v>
      </c>
      <c r="Q50" s="4" t="s">
        <v>290</v>
      </c>
      <c r="R50" s="19"/>
      <c r="S50" s="4"/>
      <c r="T50" s="5"/>
      <c r="U50" s="5"/>
      <c r="V50" s="14"/>
      <c r="W50" s="15"/>
    </row>
    <row r="51" spans="1:23" ht="15.6">
      <c r="A51" s="3" t="s">
        <v>394</v>
      </c>
      <c r="B51" s="13"/>
      <c r="C51" s="13"/>
      <c r="D51" s="2"/>
      <c r="E51" s="4" t="s">
        <v>18</v>
      </c>
      <c r="F51" s="4" t="s">
        <v>14</v>
      </c>
      <c r="G51" s="1" t="s">
        <v>19</v>
      </c>
      <c r="H51" s="1" t="s">
        <v>28</v>
      </c>
      <c r="I51" s="1" t="s">
        <v>24</v>
      </c>
      <c r="J51" s="4">
        <v>4</v>
      </c>
      <c r="K51" s="4"/>
      <c r="L51" s="4"/>
      <c r="M51" s="4"/>
      <c r="N51" s="4"/>
      <c r="O51" s="4"/>
      <c r="P51" s="4" t="s">
        <v>286</v>
      </c>
      <c r="Q51" s="4" t="s">
        <v>290</v>
      </c>
      <c r="R51" s="19"/>
      <c r="S51" s="4"/>
      <c r="T51" s="5"/>
      <c r="U51" s="5"/>
      <c r="V51" s="14"/>
      <c r="W51" s="15"/>
    </row>
    <row r="52" spans="1:23" ht="15.6">
      <c r="A52" s="3" t="s">
        <v>464</v>
      </c>
      <c r="B52" s="13"/>
      <c r="C52" s="13"/>
      <c r="D52" s="2"/>
      <c r="E52" s="4" t="s">
        <v>18</v>
      </c>
      <c r="F52" s="4" t="s">
        <v>14</v>
      </c>
      <c r="G52" s="1" t="s">
        <v>19</v>
      </c>
      <c r="H52" s="1" t="s">
        <v>28</v>
      </c>
      <c r="I52" s="1" t="s">
        <v>447</v>
      </c>
      <c r="J52" s="4">
        <v>4</v>
      </c>
      <c r="K52" s="4"/>
      <c r="L52" s="4"/>
      <c r="M52" s="4"/>
      <c r="N52" s="4"/>
      <c r="O52" s="4"/>
      <c r="P52" s="4" t="s">
        <v>286</v>
      </c>
      <c r="Q52" s="4" t="s">
        <v>290</v>
      </c>
      <c r="R52" s="19"/>
      <c r="S52" s="4"/>
      <c r="T52" s="5"/>
      <c r="U52" s="5"/>
      <c r="V52" s="14"/>
      <c r="W52" s="15"/>
    </row>
    <row r="53" spans="1:23" ht="24">
      <c r="A53" s="3" t="s">
        <v>465</v>
      </c>
      <c r="B53" s="13"/>
      <c r="C53" s="81"/>
      <c r="D53" s="2"/>
      <c r="E53" s="4" t="s">
        <v>18</v>
      </c>
      <c r="F53" s="4" t="s">
        <v>15</v>
      </c>
      <c r="G53" s="1" t="s">
        <v>19</v>
      </c>
      <c r="H53" s="1" t="s">
        <v>28</v>
      </c>
      <c r="I53" s="1" t="s">
        <v>447</v>
      </c>
      <c r="J53" s="4">
        <v>4</v>
      </c>
      <c r="K53" s="4"/>
      <c r="L53" s="4"/>
      <c r="M53" s="4"/>
      <c r="N53" s="4"/>
      <c r="O53" s="4"/>
      <c r="P53" s="4" t="s">
        <v>286</v>
      </c>
      <c r="Q53" s="4" t="s">
        <v>290</v>
      </c>
      <c r="R53" s="19" t="s">
        <v>450</v>
      </c>
      <c r="S53" s="4"/>
      <c r="T53" s="5"/>
      <c r="U53" s="5"/>
      <c r="V53" s="14"/>
      <c r="W53" s="15"/>
    </row>
    <row r="54" spans="1:23" ht="15.6">
      <c r="A54" s="3" t="s">
        <v>466</v>
      </c>
      <c r="B54" s="13"/>
      <c r="C54" s="13"/>
      <c r="D54" s="2"/>
      <c r="E54" s="4" t="s">
        <v>18</v>
      </c>
      <c r="F54" s="4" t="s">
        <v>15</v>
      </c>
      <c r="G54" s="1" t="s">
        <v>19</v>
      </c>
      <c r="H54" s="1" t="s">
        <v>28</v>
      </c>
      <c r="I54" s="1" t="s">
        <v>24</v>
      </c>
      <c r="J54" s="4">
        <v>4</v>
      </c>
      <c r="K54" s="4"/>
      <c r="L54" s="4"/>
      <c r="M54" s="4"/>
      <c r="N54" s="4"/>
      <c r="O54" s="4"/>
      <c r="P54" s="4" t="s">
        <v>286</v>
      </c>
      <c r="Q54" s="4" t="s">
        <v>290</v>
      </c>
      <c r="R54" s="19"/>
      <c r="S54" s="4"/>
      <c r="T54" s="5"/>
      <c r="U54" s="5"/>
      <c r="V54" s="14"/>
      <c r="W54" s="15"/>
    </row>
    <row r="55" spans="1:23" ht="15.6">
      <c r="A55" s="3" t="s">
        <v>395</v>
      </c>
      <c r="B55" s="13"/>
      <c r="C55" s="13"/>
      <c r="D55" s="2"/>
      <c r="E55" s="4" t="s">
        <v>18</v>
      </c>
      <c r="F55" s="4" t="s">
        <v>14</v>
      </c>
      <c r="G55" s="1" t="s">
        <v>19</v>
      </c>
      <c r="H55" s="1" t="s">
        <v>28</v>
      </c>
      <c r="I55" s="1" t="s">
        <v>445</v>
      </c>
      <c r="J55" s="4">
        <v>4</v>
      </c>
      <c r="K55" s="4"/>
      <c r="L55" s="4"/>
      <c r="M55" s="4"/>
      <c r="N55" s="4"/>
      <c r="O55" s="4"/>
      <c r="P55" s="4" t="s">
        <v>286</v>
      </c>
      <c r="Q55" s="4" t="s">
        <v>290</v>
      </c>
      <c r="R55" s="19"/>
      <c r="S55" s="4"/>
      <c r="T55" s="5"/>
      <c r="U55" s="5"/>
      <c r="V55" s="14"/>
      <c r="W55" s="15"/>
    </row>
    <row r="56" spans="1:23" ht="15.6">
      <c r="A56" s="3" t="s">
        <v>396</v>
      </c>
      <c r="B56" s="13"/>
      <c r="C56" s="13"/>
      <c r="D56" s="2"/>
      <c r="E56" s="4" t="s">
        <v>18</v>
      </c>
      <c r="F56" s="4" t="s">
        <v>15</v>
      </c>
      <c r="G56" s="1" t="s">
        <v>19</v>
      </c>
      <c r="H56" s="1" t="s">
        <v>28</v>
      </c>
      <c r="I56" s="1" t="s">
        <v>24</v>
      </c>
      <c r="J56" s="4">
        <v>4</v>
      </c>
      <c r="K56" s="4"/>
      <c r="L56" s="4"/>
      <c r="M56" s="4"/>
      <c r="N56" s="4"/>
      <c r="O56" s="4"/>
      <c r="P56" s="4" t="s">
        <v>286</v>
      </c>
      <c r="Q56" s="4" t="s">
        <v>290</v>
      </c>
      <c r="R56" s="19"/>
      <c r="S56" s="4"/>
      <c r="T56" s="5"/>
      <c r="U56" s="5"/>
      <c r="V56" s="14"/>
      <c r="W56" s="15"/>
    </row>
    <row r="57" spans="1:23" ht="27.6">
      <c r="A57" s="3" t="s">
        <v>397</v>
      </c>
      <c r="B57" s="13"/>
      <c r="C57" s="13"/>
      <c r="D57" s="2"/>
      <c r="E57" s="4" t="s">
        <v>17</v>
      </c>
      <c r="F57" s="4" t="s">
        <v>15</v>
      </c>
      <c r="G57" s="1" t="s">
        <v>19</v>
      </c>
      <c r="H57" s="1" t="s">
        <v>28</v>
      </c>
      <c r="I57" s="1" t="s">
        <v>441</v>
      </c>
      <c r="J57" s="4">
        <v>4</v>
      </c>
      <c r="K57" s="4"/>
      <c r="L57" s="4"/>
      <c r="M57" s="4"/>
      <c r="N57" s="4"/>
      <c r="O57" s="4"/>
      <c r="P57" s="4" t="s">
        <v>286</v>
      </c>
      <c r="Q57" s="4" t="s">
        <v>290</v>
      </c>
      <c r="R57" s="19"/>
      <c r="S57" s="4"/>
      <c r="T57" s="5"/>
      <c r="U57" s="5"/>
      <c r="V57" s="14"/>
      <c r="W57" s="15"/>
    </row>
    <row r="58" spans="1:23" ht="15.6">
      <c r="A58" s="3" t="s">
        <v>398</v>
      </c>
      <c r="B58" s="13"/>
      <c r="C58" s="13"/>
      <c r="D58" s="2"/>
      <c r="E58" s="4" t="s">
        <v>18</v>
      </c>
      <c r="F58" s="4" t="s">
        <v>14</v>
      </c>
      <c r="G58" s="1" t="s">
        <v>19</v>
      </c>
      <c r="H58" s="1" t="s">
        <v>28</v>
      </c>
      <c r="I58" s="1" t="s">
        <v>24</v>
      </c>
      <c r="J58" s="4">
        <v>4</v>
      </c>
      <c r="K58" s="4"/>
      <c r="L58" s="4"/>
      <c r="M58" s="4"/>
      <c r="N58" s="4"/>
      <c r="O58" s="4"/>
      <c r="P58" s="4" t="s">
        <v>286</v>
      </c>
      <c r="Q58" s="4" t="s">
        <v>290</v>
      </c>
      <c r="R58" s="19"/>
      <c r="S58" s="4"/>
      <c r="T58" s="5"/>
      <c r="U58" s="5"/>
      <c r="V58" s="14"/>
      <c r="W58" s="15"/>
    </row>
    <row r="59" spans="1:23" ht="15.6">
      <c r="A59" s="3" t="s">
        <v>399</v>
      </c>
      <c r="B59" s="13"/>
      <c r="C59" s="13"/>
      <c r="D59" s="2"/>
      <c r="E59" s="4" t="s">
        <v>17</v>
      </c>
      <c r="F59" s="4" t="s">
        <v>15</v>
      </c>
      <c r="G59" s="1" t="s">
        <v>19</v>
      </c>
      <c r="H59" s="1" t="s">
        <v>28</v>
      </c>
      <c r="I59" s="1" t="s">
        <v>24</v>
      </c>
      <c r="J59" s="4">
        <v>4</v>
      </c>
      <c r="K59" s="4"/>
      <c r="L59" s="4"/>
      <c r="M59" s="4"/>
      <c r="N59" s="4"/>
      <c r="O59" s="4"/>
      <c r="P59" s="4" t="s">
        <v>286</v>
      </c>
      <c r="Q59" s="4" t="s">
        <v>290</v>
      </c>
      <c r="S59" s="4"/>
      <c r="T59" s="5"/>
      <c r="U59" s="5"/>
      <c r="V59" s="14"/>
      <c r="W59" s="15"/>
    </row>
    <row r="60" spans="1:23" ht="15.6">
      <c r="A60" s="3" t="s">
        <v>400</v>
      </c>
      <c r="B60" s="13"/>
      <c r="C60" s="13"/>
      <c r="D60" s="2"/>
      <c r="E60" s="4" t="s">
        <v>17</v>
      </c>
      <c r="F60" s="4" t="s">
        <v>14</v>
      </c>
      <c r="G60" s="1" t="s">
        <v>19</v>
      </c>
      <c r="H60" s="1" t="s">
        <v>28</v>
      </c>
      <c r="I60" s="1" t="s">
        <v>24</v>
      </c>
      <c r="J60" s="4">
        <v>4</v>
      </c>
      <c r="K60" s="4"/>
      <c r="L60" s="4"/>
      <c r="M60" s="4"/>
      <c r="N60" s="4"/>
      <c r="O60" s="4"/>
      <c r="P60" s="4" t="s">
        <v>286</v>
      </c>
      <c r="Q60" s="4" t="s">
        <v>290</v>
      </c>
      <c r="R60" s="19"/>
      <c r="S60" s="4"/>
      <c r="T60" s="5"/>
      <c r="U60" s="5"/>
      <c r="V60" s="14"/>
      <c r="W60" s="15"/>
    </row>
    <row r="61" spans="1:23" ht="15.6">
      <c r="A61" s="3" t="s">
        <v>401</v>
      </c>
      <c r="B61" s="13"/>
      <c r="C61" s="81"/>
      <c r="E61" s="4" t="s">
        <v>17</v>
      </c>
      <c r="F61" s="82" t="s">
        <v>15</v>
      </c>
      <c r="G61" s="1" t="s">
        <v>19</v>
      </c>
      <c r="H61" s="1" t="s">
        <v>28</v>
      </c>
      <c r="I61" s="1" t="s">
        <v>24</v>
      </c>
      <c r="J61" s="4">
        <v>4</v>
      </c>
      <c r="K61" s="4"/>
      <c r="L61" s="4"/>
      <c r="M61" s="4"/>
      <c r="N61" s="4"/>
      <c r="O61" s="4"/>
      <c r="P61" s="4" t="s">
        <v>286</v>
      </c>
      <c r="Q61" s="4" t="s">
        <v>290</v>
      </c>
      <c r="S61" s="4"/>
      <c r="T61" s="5"/>
      <c r="U61" s="5"/>
      <c r="V61" s="14"/>
      <c r="W61" s="15"/>
    </row>
    <row r="62" spans="1:23" ht="24">
      <c r="A62" s="3" t="s">
        <v>402</v>
      </c>
      <c r="B62" s="13"/>
      <c r="C62" s="13"/>
      <c r="D62" s="2"/>
      <c r="E62" s="4" t="s">
        <v>17</v>
      </c>
      <c r="F62" s="4" t="s">
        <v>14</v>
      </c>
      <c r="G62" s="1" t="s">
        <v>19</v>
      </c>
      <c r="H62" s="1" t="s">
        <v>28</v>
      </c>
      <c r="I62" s="1" t="s">
        <v>24</v>
      </c>
      <c r="J62" s="4">
        <v>4</v>
      </c>
      <c r="K62" s="4"/>
      <c r="L62" s="4"/>
      <c r="M62" s="4"/>
      <c r="N62" s="4"/>
      <c r="O62" s="4"/>
      <c r="P62" s="4" t="s">
        <v>286</v>
      </c>
      <c r="Q62" s="4" t="s">
        <v>290</v>
      </c>
      <c r="R62" s="19" t="s">
        <v>454</v>
      </c>
      <c r="S62" s="4"/>
      <c r="T62" s="5"/>
      <c r="U62" s="5"/>
      <c r="V62" s="14"/>
      <c r="W62" s="15"/>
    </row>
    <row r="63" spans="1:23" ht="15.6">
      <c r="A63" s="3" t="s">
        <v>403</v>
      </c>
      <c r="B63" s="13"/>
      <c r="C63" s="13"/>
      <c r="D63" s="2"/>
      <c r="E63" s="4" t="s">
        <v>17</v>
      </c>
      <c r="F63" s="4" t="s">
        <v>14</v>
      </c>
      <c r="G63" s="1" t="s">
        <v>19</v>
      </c>
      <c r="H63" s="1" t="s">
        <v>28</v>
      </c>
      <c r="I63" s="1" t="s">
        <v>447</v>
      </c>
      <c r="J63" s="4">
        <v>4</v>
      </c>
      <c r="K63" s="4"/>
      <c r="L63" s="4"/>
      <c r="M63" s="4"/>
      <c r="N63" s="4"/>
      <c r="O63" s="4"/>
      <c r="P63" s="4" t="s">
        <v>286</v>
      </c>
      <c r="Q63" s="4" t="s">
        <v>290</v>
      </c>
      <c r="R63" s="19"/>
      <c r="S63" s="4"/>
      <c r="T63" s="5"/>
      <c r="U63" s="5"/>
      <c r="V63" s="14"/>
      <c r="W63" s="15"/>
    </row>
    <row r="64" spans="1:23" ht="15.6">
      <c r="A64" s="3" t="s">
        <v>404</v>
      </c>
      <c r="B64" s="13"/>
      <c r="C64" s="13"/>
      <c r="D64" s="2"/>
      <c r="E64" s="4" t="s">
        <v>17</v>
      </c>
      <c r="F64" s="4" t="s">
        <v>15</v>
      </c>
      <c r="G64" s="1" t="s">
        <v>19</v>
      </c>
      <c r="H64" s="1" t="s">
        <v>28</v>
      </c>
      <c r="I64" s="1" t="s">
        <v>24</v>
      </c>
      <c r="J64" s="4">
        <v>4</v>
      </c>
      <c r="K64" s="4"/>
      <c r="L64" s="4"/>
      <c r="M64" s="4"/>
      <c r="N64" s="4"/>
      <c r="O64" s="4"/>
      <c r="P64" s="4" t="s">
        <v>286</v>
      </c>
      <c r="Q64" s="4" t="s">
        <v>290</v>
      </c>
      <c r="R64" s="19"/>
      <c r="S64" s="4"/>
      <c r="T64" s="5"/>
      <c r="U64" s="5"/>
      <c r="V64" s="14"/>
      <c r="W64" s="15"/>
    </row>
    <row r="65" spans="1:23" ht="15.6">
      <c r="A65" s="3" t="s">
        <v>635</v>
      </c>
      <c r="B65" s="13"/>
      <c r="C65" s="13"/>
      <c r="D65" s="2"/>
      <c r="E65" s="4" t="s">
        <v>18</v>
      </c>
      <c r="F65" s="4" t="s">
        <v>15</v>
      </c>
      <c r="G65" s="1" t="s">
        <v>19</v>
      </c>
      <c r="H65" s="1" t="s">
        <v>28</v>
      </c>
      <c r="I65" s="1" t="s">
        <v>445</v>
      </c>
      <c r="J65" s="4">
        <v>4</v>
      </c>
      <c r="K65" s="4" t="s">
        <v>440</v>
      </c>
      <c r="L65" s="4"/>
      <c r="M65" s="4"/>
      <c r="N65" s="4"/>
      <c r="O65" s="4"/>
      <c r="P65" s="4" t="s">
        <v>291</v>
      </c>
      <c r="Q65" s="4" t="s">
        <v>290</v>
      </c>
      <c r="R65" s="19"/>
      <c r="S65" s="4"/>
      <c r="T65" s="5"/>
      <c r="U65" s="5"/>
      <c r="V65" s="14"/>
      <c r="W65" s="15"/>
    </row>
    <row r="66" spans="1:23" ht="15.6">
      <c r="A66" s="3" t="s">
        <v>636</v>
      </c>
      <c r="B66" s="13"/>
      <c r="C66" s="13"/>
      <c r="D66" s="2"/>
      <c r="E66" s="4" t="s">
        <v>18</v>
      </c>
      <c r="F66" s="4" t="s">
        <v>14</v>
      </c>
      <c r="G66" s="1" t="s">
        <v>19</v>
      </c>
      <c r="H66" s="1" t="s">
        <v>28</v>
      </c>
      <c r="I66" s="1" t="s">
        <v>447</v>
      </c>
      <c r="J66" s="4">
        <v>4</v>
      </c>
      <c r="K66" s="4" t="s">
        <v>440</v>
      </c>
      <c r="L66" s="4"/>
      <c r="M66" s="4"/>
      <c r="N66" s="4"/>
      <c r="O66" s="4"/>
      <c r="P66" s="4" t="s">
        <v>291</v>
      </c>
      <c r="Q66" s="4" t="s">
        <v>290</v>
      </c>
      <c r="R66" s="19"/>
      <c r="S66" s="4"/>
      <c r="T66" s="5"/>
      <c r="U66" s="5"/>
      <c r="V66" s="14"/>
      <c r="W66" s="15"/>
    </row>
    <row r="67" spans="1:23" ht="15.6">
      <c r="A67" s="3" t="s">
        <v>405</v>
      </c>
      <c r="B67" s="13"/>
      <c r="C67" s="13"/>
      <c r="D67" s="2"/>
      <c r="E67" s="4" t="s">
        <v>18</v>
      </c>
      <c r="F67" s="4" t="s">
        <v>15</v>
      </c>
      <c r="G67" s="1" t="s">
        <v>19</v>
      </c>
      <c r="H67" s="1" t="s">
        <v>28</v>
      </c>
      <c r="I67" s="1" t="s">
        <v>24</v>
      </c>
      <c r="J67" s="4">
        <v>4</v>
      </c>
      <c r="K67" s="4" t="s">
        <v>440</v>
      </c>
      <c r="L67" s="4"/>
      <c r="M67" s="4"/>
      <c r="N67" s="4"/>
      <c r="O67" s="4"/>
      <c r="P67" s="4" t="s">
        <v>291</v>
      </c>
      <c r="Q67" s="4" t="s">
        <v>290</v>
      </c>
      <c r="R67" s="19"/>
      <c r="S67" s="4"/>
      <c r="T67" s="5"/>
      <c r="U67" s="5"/>
      <c r="V67" s="14"/>
      <c r="W67" s="15"/>
    </row>
    <row r="68" spans="1:23" ht="27.6">
      <c r="A68" s="3" t="s">
        <v>468</v>
      </c>
      <c r="B68" s="13"/>
      <c r="C68" s="13"/>
      <c r="D68" s="2"/>
      <c r="E68" s="4" t="s">
        <v>17</v>
      </c>
      <c r="F68" s="4" t="s">
        <v>14</v>
      </c>
      <c r="G68" s="1" t="s">
        <v>442</v>
      </c>
      <c r="H68" s="1" t="s">
        <v>29</v>
      </c>
      <c r="I68" s="1" t="s">
        <v>30</v>
      </c>
      <c r="J68" s="4">
        <v>4</v>
      </c>
      <c r="K68" s="4" t="s">
        <v>440</v>
      </c>
      <c r="L68" s="4"/>
      <c r="M68" s="4"/>
      <c r="N68" s="4"/>
      <c r="O68" s="4"/>
      <c r="P68" s="4" t="s">
        <v>291</v>
      </c>
      <c r="Q68" s="4" t="s">
        <v>290</v>
      </c>
      <c r="R68" s="19" t="s">
        <v>519</v>
      </c>
      <c r="S68" s="4"/>
      <c r="T68" s="5"/>
      <c r="U68" s="5"/>
      <c r="V68" s="14"/>
      <c r="W68" s="15" t="s">
        <v>520</v>
      </c>
    </row>
    <row r="69" spans="1:23" ht="27.6">
      <c r="A69" s="3" t="s">
        <v>406</v>
      </c>
      <c r="B69" s="13"/>
      <c r="C69" s="13"/>
      <c r="D69" s="2"/>
      <c r="E69" s="4" t="s">
        <v>17</v>
      </c>
      <c r="F69" s="4" t="s">
        <v>15</v>
      </c>
      <c r="G69" s="1" t="s">
        <v>442</v>
      </c>
      <c r="H69" s="1" t="s">
        <v>29</v>
      </c>
      <c r="I69" s="1" t="s">
        <v>30</v>
      </c>
      <c r="J69" s="4">
        <v>4</v>
      </c>
      <c r="K69" s="4" t="s">
        <v>440</v>
      </c>
      <c r="L69" s="4"/>
      <c r="M69" s="4"/>
      <c r="N69" s="4"/>
      <c r="O69" s="4"/>
      <c r="P69" s="4" t="s">
        <v>291</v>
      </c>
      <c r="Q69" s="4" t="s">
        <v>290</v>
      </c>
      <c r="R69" s="19"/>
      <c r="S69" s="4"/>
      <c r="T69" s="5"/>
      <c r="U69" s="5"/>
      <c r="V69" s="14"/>
      <c r="W69" s="15" t="s">
        <v>521</v>
      </c>
    </row>
    <row r="70" spans="1:23" ht="15.6">
      <c r="A70" s="3" t="s">
        <v>467</v>
      </c>
      <c r="B70" s="13"/>
      <c r="C70" s="13"/>
      <c r="D70" s="2"/>
      <c r="E70" s="4" t="s">
        <v>18</v>
      </c>
      <c r="F70" s="4" t="s">
        <v>14</v>
      </c>
      <c r="G70" s="1" t="s">
        <v>19</v>
      </c>
      <c r="H70" s="1" t="s">
        <v>28</v>
      </c>
      <c r="I70" s="1" t="s">
        <v>24</v>
      </c>
      <c r="J70" s="4">
        <v>4</v>
      </c>
      <c r="K70" s="4" t="s">
        <v>456</v>
      </c>
      <c r="L70" s="4"/>
      <c r="M70" s="4"/>
      <c r="N70" s="4"/>
      <c r="O70" s="4"/>
      <c r="P70" s="4" t="s">
        <v>291</v>
      </c>
      <c r="Q70" s="4" t="s">
        <v>290</v>
      </c>
      <c r="R70" s="19"/>
      <c r="S70" s="4"/>
      <c r="T70" s="5"/>
      <c r="U70" s="5"/>
      <c r="V70" s="14"/>
      <c r="W70" s="15"/>
    </row>
    <row r="71" spans="1:23" ht="24">
      <c r="A71" s="3" t="s">
        <v>469</v>
      </c>
      <c r="B71" s="13"/>
      <c r="C71" s="13"/>
      <c r="D71" s="2"/>
      <c r="E71" s="4" t="s">
        <v>18</v>
      </c>
      <c r="F71" s="4" t="s">
        <v>15</v>
      </c>
      <c r="G71" s="1" t="s">
        <v>19</v>
      </c>
      <c r="H71" s="1" t="s">
        <v>28</v>
      </c>
      <c r="I71" s="1" t="s">
        <v>445</v>
      </c>
      <c r="J71" s="4">
        <v>4</v>
      </c>
      <c r="K71" s="4" t="s">
        <v>456</v>
      </c>
      <c r="L71" s="4"/>
      <c r="M71" s="4"/>
      <c r="N71" s="4"/>
      <c r="O71" s="4"/>
      <c r="P71" s="4" t="s">
        <v>291</v>
      </c>
      <c r="Q71" s="4" t="s">
        <v>290</v>
      </c>
      <c r="R71" s="19" t="s">
        <v>457</v>
      </c>
      <c r="S71" s="4"/>
      <c r="T71" s="5"/>
      <c r="U71" s="5"/>
      <c r="V71" s="14"/>
      <c r="W71" s="15"/>
    </row>
    <row r="72" spans="1:23" ht="36">
      <c r="A72" s="3" t="s">
        <v>407</v>
      </c>
      <c r="B72" s="13"/>
      <c r="C72" s="13"/>
      <c r="D72" s="2"/>
      <c r="E72" s="4" t="s">
        <v>18</v>
      </c>
      <c r="F72" s="4" t="s">
        <v>14</v>
      </c>
      <c r="G72" s="1" t="s">
        <v>19</v>
      </c>
      <c r="H72" s="1" t="s">
        <v>28</v>
      </c>
      <c r="I72" s="1" t="s">
        <v>441</v>
      </c>
      <c r="J72" s="4">
        <v>4</v>
      </c>
      <c r="K72" s="4"/>
      <c r="L72" s="4"/>
      <c r="M72" s="4"/>
      <c r="N72" s="4"/>
      <c r="O72" s="4"/>
      <c r="P72" s="4" t="s">
        <v>286</v>
      </c>
      <c r="Q72" s="4" t="s">
        <v>290</v>
      </c>
      <c r="R72" s="19" t="s">
        <v>458</v>
      </c>
      <c r="S72" s="4"/>
      <c r="T72" s="5"/>
      <c r="U72" s="5"/>
      <c r="V72" s="14"/>
      <c r="W72" s="15"/>
    </row>
    <row r="73" spans="1:23" ht="15.6">
      <c r="A73" s="3" t="s">
        <v>408</v>
      </c>
      <c r="B73" s="13"/>
      <c r="C73" s="13"/>
      <c r="D73" s="2"/>
      <c r="E73" s="4" t="s">
        <v>17</v>
      </c>
      <c r="F73" s="4" t="s">
        <v>14</v>
      </c>
      <c r="G73" s="1" t="s">
        <v>19</v>
      </c>
      <c r="H73" s="1" t="s">
        <v>28</v>
      </c>
      <c r="I73" s="1" t="s">
        <v>24</v>
      </c>
      <c r="J73" s="4">
        <v>4</v>
      </c>
      <c r="K73" s="4"/>
      <c r="L73" s="4"/>
      <c r="M73" s="4"/>
      <c r="N73" s="4"/>
      <c r="O73" s="4"/>
      <c r="P73" s="4" t="s">
        <v>286</v>
      </c>
      <c r="Q73" s="4" t="s">
        <v>290</v>
      </c>
      <c r="R73" s="19"/>
      <c r="S73" s="4"/>
      <c r="T73" s="5"/>
      <c r="U73" s="5"/>
      <c r="V73" s="14"/>
      <c r="W73" s="15"/>
    </row>
    <row r="74" spans="1:23" ht="15.6">
      <c r="A74" s="3" t="s">
        <v>409</v>
      </c>
      <c r="B74" s="13"/>
      <c r="C74" s="13"/>
      <c r="D74" s="2"/>
      <c r="E74" s="4" t="s">
        <v>18</v>
      </c>
      <c r="F74" s="4" t="s">
        <v>14</v>
      </c>
      <c r="G74" s="1" t="s">
        <v>19</v>
      </c>
      <c r="H74" s="1"/>
      <c r="I74" s="1" t="s">
        <v>24</v>
      </c>
      <c r="J74" s="4">
        <v>4</v>
      </c>
      <c r="K74" s="4"/>
      <c r="L74" s="4"/>
      <c r="M74" s="4"/>
      <c r="N74" s="4"/>
      <c r="O74" s="251" t="s">
        <v>28</v>
      </c>
      <c r="P74" s="4" t="s">
        <v>286</v>
      </c>
      <c r="Q74" s="4" t="s">
        <v>290</v>
      </c>
      <c r="R74" s="19" t="s">
        <v>749</v>
      </c>
      <c r="S74" s="4"/>
      <c r="T74" s="5"/>
      <c r="U74" s="5"/>
      <c r="V74" s="14"/>
      <c r="W74" s="15"/>
    </row>
    <row r="75" spans="1:23" ht="15.6">
      <c r="A75" s="3" t="s">
        <v>410</v>
      </c>
      <c r="B75" s="13"/>
      <c r="C75" s="13"/>
      <c r="D75" s="2"/>
      <c r="E75" s="4" t="s">
        <v>18</v>
      </c>
      <c r="F75" s="4" t="s">
        <v>15</v>
      </c>
      <c r="G75" s="1" t="s">
        <v>19</v>
      </c>
      <c r="H75" s="1" t="s">
        <v>28</v>
      </c>
      <c r="I75" s="1" t="s">
        <v>24</v>
      </c>
      <c r="J75" s="4">
        <v>4</v>
      </c>
      <c r="K75" s="4"/>
      <c r="L75" s="4"/>
      <c r="M75" s="4"/>
      <c r="N75" s="4"/>
      <c r="O75" s="4"/>
      <c r="P75" s="4" t="s">
        <v>286</v>
      </c>
      <c r="Q75" s="4" t="s">
        <v>290</v>
      </c>
      <c r="R75" s="19"/>
      <c r="S75" s="4"/>
      <c r="T75" s="5"/>
      <c r="U75" s="5"/>
      <c r="V75" s="14"/>
      <c r="W75" s="15"/>
    </row>
    <row r="76" spans="1:23" ht="15.6">
      <c r="A76" s="3" t="s">
        <v>411</v>
      </c>
      <c r="B76" s="13"/>
      <c r="C76" s="13"/>
      <c r="D76" s="2"/>
      <c r="E76" s="4" t="s">
        <v>17</v>
      </c>
      <c r="F76" s="4" t="s">
        <v>14</v>
      </c>
      <c r="G76" s="1" t="s">
        <v>19</v>
      </c>
      <c r="H76" s="1" t="s">
        <v>28</v>
      </c>
      <c r="I76" s="1" t="s">
        <v>24</v>
      </c>
      <c r="J76" s="4">
        <v>4</v>
      </c>
      <c r="K76" s="4"/>
      <c r="L76" s="4"/>
      <c r="M76" s="4"/>
      <c r="N76" s="4"/>
      <c r="O76" s="4"/>
      <c r="P76" s="4" t="s">
        <v>286</v>
      </c>
      <c r="Q76" s="4" t="s">
        <v>290</v>
      </c>
      <c r="R76" s="19"/>
      <c r="S76" s="4"/>
      <c r="T76" s="5"/>
      <c r="U76" s="5"/>
      <c r="V76" s="14"/>
      <c r="W76" s="15"/>
    </row>
    <row r="77" spans="1:23" ht="15.6">
      <c r="A77" s="3" t="s">
        <v>412</v>
      </c>
      <c r="B77" s="13"/>
      <c r="C77" s="13"/>
      <c r="D77" s="2"/>
      <c r="E77" s="4" t="s">
        <v>17</v>
      </c>
      <c r="F77" s="4" t="s">
        <v>14</v>
      </c>
      <c r="G77" s="1" t="s">
        <v>19</v>
      </c>
      <c r="H77" s="1" t="s">
        <v>28</v>
      </c>
      <c r="I77" s="1" t="s">
        <v>24</v>
      </c>
      <c r="J77" s="4">
        <v>4</v>
      </c>
      <c r="K77" s="4"/>
      <c r="L77" s="4"/>
      <c r="M77" s="4"/>
      <c r="N77" s="4"/>
      <c r="O77" s="4"/>
      <c r="P77" s="4" t="s">
        <v>286</v>
      </c>
      <c r="Q77" s="4" t="s">
        <v>290</v>
      </c>
      <c r="R77" s="19"/>
      <c r="S77" s="4"/>
      <c r="T77" s="5"/>
      <c r="U77" s="5"/>
      <c r="V77" s="14"/>
      <c r="W77" s="15"/>
    </row>
    <row r="78" spans="1:23" ht="15.6">
      <c r="A78" s="3" t="s">
        <v>413</v>
      </c>
      <c r="B78" s="13"/>
      <c r="C78" s="13"/>
      <c r="D78" s="2"/>
      <c r="E78" s="4" t="s">
        <v>17</v>
      </c>
      <c r="F78" s="4" t="s">
        <v>15</v>
      </c>
      <c r="G78" s="1" t="s">
        <v>19</v>
      </c>
      <c r="H78" s="1" t="s">
        <v>28</v>
      </c>
      <c r="I78" s="1" t="s">
        <v>24</v>
      </c>
      <c r="J78" s="4">
        <v>4</v>
      </c>
      <c r="K78" s="4"/>
      <c r="L78" s="4"/>
      <c r="M78" s="4"/>
      <c r="N78" s="4"/>
      <c r="O78" s="4"/>
      <c r="P78" s="4" t="s">
        <v>286</v>
      </c>
      <c r="Q78" s="4" t="s">
        <v>290</v>
      </c>
      <c r="R78" s="19"/>
      <c r="S78" s="4"/>
      <c r="T78" s="5"/>
      <c r="U78" s="5"/>
      <c r="V78" s="14"/>
      <c r="W78" s="15"/>
    </row>
    <row r="79" spans="1:23" ht="15.6">
      <c r="A79" s="3" t="s">
        <v>414</v>
      </c>
      <c r="B79" s="13"/>
      <c r="C79" s="13"/>
      <c r="D79" s="2"/>
      <c r="E79" s="4" t="s">
        <v>17</v>
      </c>
      <c r="F79" s="4" t="s">
        <v>14</v>
      </c>
      <c r="G79" s="1" t="s">
        <v>19</v>
      </c>
      <c r="H79" s="1" t="s">
        <v>28</v>
      </c>
      <c r="I79" s="1" t="s">
        <v>24</v>
      </c>
      <c r="J79" s="4">
        <v>4</v>
      </c>
      <c r="K79" s="4"/>
      <c r="L79" s="4"/>
      <c r="M79" s="4"/>
      <c r="N79" s="4"/>
      <c r="O79" s="4"/>
      <c r="P79" s="4" t="s">
        <v>286</v>
      </c>
      <c r="Q79" s="4" t="s">
        <v>290</v>
      </c>
      <c r="R79" s="19"/>
      <c r="S79" s="4"/>
      <c r="T79" s="5"/>
      <c r="U79" s="5"/>
      <c r="V79" s="14"/>
      <c r="W79" s="15"/>
    </row>
    <row r="80" spans="1:23" ht="15.6">
      <c r="A80" s="3" t="s">
        <v>415</v>
      </c>
      <c r="B80" s="13"/>
      <c r="C80" s="13"/>
      <c r="D80" s="2"/>
      <c r="E80" s="4" t="s">
        <v>17</v>
      </c>
      <c r="F80" s="4" t="s">
        <v>15</v>
      </c>
      <c r="G80" s="1" t="s">
        <v>19</v>
      </c>
      <c r="H80" s="1" t="s">
        <v>28</v>
      </c>
      <c r="I80" s="1" t="s">
        <v>24</v>
      </c>
      <c r="J80" s="4">
        <v>1</v>
      </c>
      <c r="K80" s="4"/>
      <c r="L80" s="4"/>
      <c r="M80" s="4"/>
      <c r="N80" s="4"/>
      <c r="O80" s="4"/>
      <c r="P80" s="4" t="s">
        <v>286</v>
      </c>
      <c r="Q80" s="4" t="s">
        <v>290</v>
      </c>
      <c r="R80" s="19" t="s">
        <v>463</v>
      </c>
      <c r="S80" s="4"/>
      <c r="T80" s="5"/>
      <c r="U80" s="5"/>
      <c r="V80" s="14"/>
      <c r="W80" s="15"/>
    </row>
    <row r="81" spans="1:23" ht="15.6">
      <c r="A81" s="3" t="s">
        <v>416</v>
      </c>
      <c r="B81" s="13"/>
      <c r="C81" s="13"/>
      <c r="D81" s="2"/>
      <c r="E81" s="4" t="s">
        <v>17</v>
      </c>
      <c r="F81" s="4" t="s">
        <v>14</v>
      </c>
      <c r="G81" s="1" t="s">
        <v>19</v>
      </c>
      <c r="H81" s="1" t="s">
        <v>28</v>
      </c>
      <c r="I81" s="1" t="s">
        <v>24</v>
      </c>
      <c r="J81" s="4">
        <v>4</v>
      </c>
      <c r="K81" s="4"/>
      <c r="L81" s="4"/>
      <c r="M81" s="4"/>
      <c r="N81" s="4"/>
      <c r="O81" s="4"/>
      <c r="P81" s="4" t="s">
        <v>286</v>
      </c>
      <c r="Q81" s="4" t="s">
        <v>290</v>
      </c>
      <c r="R81" s="19"/>
      <c r="S81" s="4"/>
      <c r="T81" s="5"/>
      <c r="U81" s="5"/>
      <c r="V81" s="14"/>
      <c r="W81" s="15"/>
    </row>
    <row r="82" spans="1:23" ht="15.6">
      <c r="A82" s="3" t="s">
        <v>417</v>
      </c>
      <c r="B82" s="13"/>
      <c r="C82" s="13"/>
      <c r="D82" s="2"/>
      <c r="E82" s="4" t="s">
        <v>18</v>
      </c>
      <c r="F82" s="4" t="s">
        <v>14</v>
      </c>
      <c r="G82" s="1" t="s">
        <v>19</v>
      </c>
      <c r="H82" s="1" t="s">
        <v>28</v>
      </c>
      <c r="I82" s="1" t="s">
        <v>24</v>
      </c>
      <c r="J82" s="4">
        <v>4</v>
      </c>
      <c r="K82" s="4"/>
      <c r="L82" s="4"/>
      <c r="M82" s="4"/>
      <c r="N82" s="4"/>
      <c r="O82" s="4"/>
      <c r="P82" s="4" t="s">
        <v>286</v>
      </c>
      <c r="Q82" s="4" t="s">
        <v>290</v>
      </c>
      <c r="R82" s="19"/>
      <c r="S82" s="4"/>
      <c r="T82" s="5"/>
      <c r="U82" s="5"/>
      <c r="V82" s="14"/>
      <c r="W82" s="15"/>
    </row>
    <row r="83" spans="1:23" ht="15.6">
      <c r="A83" s="3" t="s">
        <v>418</v>
      </c>
      <c r="B83" s="13"/>
      <c r="C83" s="13"/>
      <c r="D83" s="2"/>
      <c r="E83" s="4" t="s">
        <v>18</v>
      </c>
      <c r="F83" s="4" t="s">
        <v>15</v>
      </c>
      <c r="G83" s="1" t="s">
        <v>19</v>
      </c>
      <c r="H83" s="1" t="s">
        <v>28</v>
      </c>
      <c r="I83" s="1" t="s">
        <v>24</v>
      </c>
      <c r="J83" s="4">
        <v>4</v>
      </c>
      <c r="K83" s="4"/>
      <c r="L83" s="4"/>
      <c r="M83" s="4"/>
      <c r="N83" s="4"/>
      <c r="O83" s="4"/>
      <c r="P83" s="4" t="s">
        <v>286</v>
      </c>
      <c r="Q83" s="4" t="s">
        <v>290</v>
      </c>
      <c r="R83" s="19"/>
      <c r="S83" s="4"/>
      <c r="T83" s="5"/>
      <c r="U83" s="5"/>
      <c r="V83" s="14"/>
      <c r="W83" s="15"/>
    </row>
    <row r="84" spans="1:23" ht="15.6">
      <c r="A84" s="3" t="s">
        <v>419</v>
      </c>
      <c r="B84" s="13"/>
      <c r="C84" s="91"/>
      <c r="D84" s="2"/>
      <c r="E84" s="4" t="s">
        <v>18</v>
      </c>
      <c r="F84" s="4" t="s">
        <v>14</v>
      </c>
      <c r="G84" s="1" t="s">
        <v>19</v>
      </c>
      <c r="H84" s="1" t="s">
        <v>28</v>
      </c>
      <c r="I84" s="1" t="s">
        <v>24</v>
      </c>
      <c r="J84" s="4">
        <v>4</v>
      </c>
      <c r="K84" s="4"/>
      <c r="L84" s="4"/>
      <c r="M84" s="4"/>
      <c r="N84" s="4"/>
      <c r="O84" s="4"/>
      <c r="P84" s="4" t="s">
        <v>286</v>
      </c>
      <c r="Q84" s="4" t="s">
        <v>290</v>
      </c>
      <c r="R84" s="19"/>
      <c r="S84" s="4"/>
      <c r="T84" s="5"/>
      <c r="U84" s="5"/>
      <c r="V84" s="14"/>
      <c r="W84" s="15"/>
    </row>
    <row r="85" spans="1:23" ht="15.6">
      <c r="A85" s="3" t="s">
        <v>420</v>
      </c>
      <c r="B85" s="13"/>
      <c r="C85" s="91"/>
      <c r="D85" s="2"/>
      <c r="E85" s="4" t="s">
        <v>18</v>
      </c>
      <c r="F85" s="4" t="s">
        <v>15</v>
      </c>
      <c r="G85" s="1" t="s">
        <v>19</v>
      </c>
      <c r="H85" s="1" t="s">
        <v>28</v>
      </c>
      <c r="I85" s="1" t="s">
        <v>24</v>
      </c>
      <c r="J85" s="4">
        <v>4</v>
      </c>
      <c r="K85" s="4"/>
      <c r="L85" s="4"/>
      <c r="M85" s="4"/>
      <c r="N85" s="4"/>
      <c r="O85" s="4"/>
      <c r="P85" s="4" t="s">
        <v>286</v>
      </c>
      <c r="Q85" s="4" t="s">
        <v>290</v>
      </c>
      <c r="R85" s="19"/>
      <c r="S85" s="4"/>
      <c r="T85" s="5"/>
      <c r="U85" s="5"/>
      <c r="V85" s="14"/>
      <c r="W85" s="15"/>
    </row>
    <row r="86" spans="1:23" ht="15.6">
      <c r="A86" s="3" t="s">
        <v>421</v>
      </c>
      <c r="B86" s="13"/>
      <c r="C86" s="91"/>
      <c r="D86" s="2"/>
      <c r="E86" s="4" t="s">
        <v>18</v>
      </c>
      <c r="F86" s="4" t="s">
        <v>14</v>
      </c>
      <c r="G86" s="1" t="s">
        <v>19</v>
      </c>
      <c r="H86" s="1" t="s">
        <v>28</v>
      </c>
      <c r="I86" s="1" t="s">
        <v>24</v>
      </c>
      <c r="J86" s="4">
        <v>4</v>
      </c>
      <c r="K86" s="4"/>
      <c r="L86" s="4"/>
      <c r="M86" s="4"/>
      <c r="N86" s="4"/>
      <c r="O86" s="4"/>
      <c r="P86" s="4" t="s">
        <v>286</v>
      </c>
      <c r="Q86" s="4" t="s">
        <v>290</v>
      </c>
      <c r="R86" s="19"/>
      <c r="S86" s="4"/>
      <c r="T86" s="5"/>
      <c r="U86" s="5"/>
      <c r="V86" s="14"/>
      <c r="W86" s="15"/>
    </row>
    <row r="87" spans="1:23" ht="15.6">
      <c r="A87" s="3" t="s">
        <v>422</v>
      </c>
      <c r="B87" s="13"/>
      <c r="C87" s="91"/>
      <c r="D87" s="2"/>
      <c r="E87" s="4" t="s">
        <v>17</v>
      </c>
      <c r="F87" s="4" t="s">
        <v>15</v>
      </c>
      <c r="G87" s="1" t="s">
        <v>19</v>
      </c>
      <c r="H87" s="1" t="s">
        <v>28</v>
      </c>
      <c r="I87" s="1" t="s">
        <v>24</v>
      </c>
      <c r="J87" s="4">
        <v>4</v>
      </c>
      <c r="K87" s="4"/>
      <c r="L87" s="4"/>
      <c r="M87" s="4"/>
      <c r="N87" s="4"/>
      <c r="O87" s="4"/>
      <c r="P87" s="4" t="s">
        <v>286</v>
      </c>
      <c r="Q87" s="4" t="s">
        <v>290</v>
      </c>
      <c r="R87" s="19"/>
      <c r="S87" s="4"/>
      <c r="T87" s="5"/>
      <c r="U87" s="5"/>
      <c r="V87" s="14"/>
      <c r="W87" s="15"/>
    </row>
    <row r="88" spans="1:23" ht="15.6">
      <c r="A88" s="3" t="s">
        <v>1110</v>
      </c>
      <c r="B88" s="13"/>
      <c r="C88" s="91"/>
      <c r="D88" s="2"/>
      <c r="E88" s="4" t="s">
        <v>17</v>
      </c>
      <c r="F88" s="4" t="s">
        <v>14</v>
      </c>
      <c r="G88" s="1" t="s">
        <v>19</v>
      </c>
      <c r="H88" s="1" t="s">
        <v>28</v>
      </c>
      <c r="I88" s="1" t="s">
        <v>24</v>
      </c>
      <c r="J88" s="4">
        <v>4</v>
      </c>
      <c r="K88" s="4"/>
      <c r="L88" s="4"/>
      <c r="M88" s="4"/>
      <c r="N88" s="4"/>
      <c r="O88" s="4"/>
      <c r="P88" s="4" t="s">
        <v>286</v>
      </c>
      <c r="Q88" s="4" t="s">
        <v>290</v>
      </c>
      <c r="R88" s="19"/>
      <c r="S88" s="4"/>
      <c r="T88" s="5"/>
      <c r="U88" s="5"/>
      <c r="V88" s="14"/>
      <c r="W88" s="15"/>
    </row>
    <row r="89" spans="1:23" ht="15.6">
      <c r="A89" s="3" t="s">
        <v>1156</v>
      </c>
      <c r="B89" s="13"/>
      <c r="C89" s="91"/>
      <c r="D89" s="2"/>
      <c r="E89" s="4" t="s">
        <v>18</v>
      </c>
      <c r="F89" s="4" t="s">
        <v>15</v>
      </c>
      <c r="G89" s="1" t="s">
        <v>19</v>
      </c>
      <c r="H89" s="1" t="s">
        <v>28</v>
      </c>
      <c r="I89" s="1" t="s">
        <v>24</v>
      </c>
      <c r="J89" s="4">
        <v>4</v>
      </c>
      <c r="K89" s="4"/>
      <c r="L89" s="4"/>
      <c r="M89" s="4"/>
      <c r="N89" s="4"/>
      <c r="O89" s="4"/>
      <c r="P89" s="4" t="s">
        <v>286</v>
      </c>
      <c r="Q89" s="4" t="s">
        <v>290</v>
      </c>
      <c r="R89" s="19"/>
      <c r="S89" s="4"/>
      <c r="T89" s="5"/>
      <c r="U89" s="5"/>
      <c r="V89" s="14"/>
      <c r="W89" s="15"/>
    </row>
    <row r="90" spans="1:23" ht="15.6">
      <c r="A90" s="3" t="s">
        <v>1109</v>
      </c>
      <c r="B90" s="13"/>
      <c r="C90" s="91"/>
      <c r="D90" s="2"/>
      <c r="E90" s="4" t="s">
        <v>18</v>
      </c>
      <c r="F90" s="4" t="s">
        <v>14</v>
      </c>
      <c r="G90" s="1" t="s">
        <v>19</v>
      </c>
      <c r="H90" s="1" t="s">
        <v>28</v>
      </c>
      <c r="I90" s="1" t="s">
        <v>447</v>
      </c>
      <c r="J90" s="4">
        <v>4</v>
      </c>
      <c r="K90" s="4"/>
      <c r="L90" s="4"/>
      <c r="M90" s="4"/>
      <c r="N90" s="4"/>
      <c r="O90" s="4"/>
      <c r="P90" s="4" t="s">
        <v>286</v>
      </c>
      <c r="Q90" s="4" t="s">
        <v>290</v>
      </c>
      <c r="R90" s="19"/>
      <c r="S90" s="4"/>
      <c r="T90" s="5"/>
      <c r="U90" s="5"/>
      <c r="V90" s="14"/>
      <c r="W90" s="15"/>
    </row>
    <row r="91" spans="1:23" ht="15.6">
      <c r="A91" s="3" t="s">
        <v>1108</v>
      </c>
      <c r="B91" s="13"/>
      <c r="C91" s="91"/>
      <c r="D91" s="2"/>
      <c r="E91" s="4" t="s">
        <v>17</v>
      </c>
      <c r="F91" s="4" t="s">
        <v>14</v>
      </c>
      <c r="G91" s="1" t="s">
        <v>19</v>
      </c>
      <c r="H91" s="1" t="s">
        <v>28</v>
      </c>
      <c r="I91" s="1" t="s">
        <v>24</v>
      </c>
      <c r="J91" s="4">
        <v>4</v>
      </c>
      <c r="K91" s="4"/>
      <c r="L91" s="4"/>
      <c r="M91" s="4"/>
      <c r="N91" s="4"/>
      <c r="O91" s="4"/>
      <c r="P91" s="4" t="s">
        <v>286</v>
      </c>
      <c r="Q91" s="4" t="s">
        <v>290</v>
      </c>
      <c r="R91" s="19"/>
      <c r="S91" s="4"/>
      <c r="T91" s="5"/>
      <c r="U91" s="5"/>
      <c r="V91" s="14"/>
      <c r="W91" s="15"/>
    </row>
    <row r="92" spans="1:23" ht="15.6">
      <c r="A92" s="3" t="s">
        <v>1107</v>
      </c>
      <c r="B92" s="13"/>
      <c r="C92" s="91"/>
      <c r="D92" s="2"/>
      <c r="E92" s="4" t="s">
        <v>18</v>
      </c>
      <c r="F92" s="4" t="s">
        <v>15</v>
      </c>
      <c r="G92" s="1" t="s">
        <v>19</v>
      </c>
      <c r="H92" s="1" t="s">
        <v>28</v>
      </c>
      <c r="I92" s="1" t="s">
        <v>445</v>
      </c>
      <c r="J92" s="4">
        <v>4</v>
      </c>
      <c r="K92" s="4"/>
      <c r="L92" s="4"/>
      <c r="M92" s="4"/>
      <c r="N92" s="4"/>
      <c r="O92" s="4"/>
      <c r="P92" s="4" t="s">
        <v>286</v>
      </c>
      <c r="Q92" s="4" t="s">
        <v>290</v>
      </c>
      <c r="R92" s="19"/>
      <c r="S92" s="4"/>
      <c r="T92" s="5"/>
      <c r="U92" s="5"/>
      <c r="V92" s="14"/>
      <c r="W92" s="15"/>
    </row>
    <row r="93" spans="1:23" ht="15.6">
      <c r="A93" s="3" t="s">
        <v>1106</v>
      </c>
      <c r="B93" s="86"/>
      <c r="C93" s="92"/>
      <c r="D93" s="87"/>
      <c r="E93" s="88" t="s">
        <v>17</v>
      </c>
      <c r="F93" s="88" t="s">
        <v>14</v>
      </c>
      <c r="G93" s="1" t="s">
        <v>19</v>
      </c>
      <c r="H93" s="1" t="s">
        <v>28</v>
      </c>
      <c r="I93" s="1" t="s">
        <v>445</v>
      </c>
      <c r="J93" s="88">
        <v>4</v>
      </c>
      <c r="K93" s="88"/>
      <c r="L93" s="88"/>
      <c r="M93" s="88"/>
      <c r="N93" s="88"/>
      <c r="O93" s="88"/>
      <c r="P93" s="4" t="s">
        <v>286</v>
      </c>
      <c r="Q93" s="4" t="s">
        <v>290</v>
      </c>
      <c r="R93" s="90"/>
      <c r="S93" s="4"/>
      <c r="T93" s="5"/>
      <c r="U93" s="5"/>
      <c r="V93" s="14"/>
      <c r="W93" s="15"/>
    </row>
    <row r="94" spans="1:23" ht="15.6">
      <c r="A94" s="3" t="s">
        <v>1105</v>
      </c>
      <c r="B94" s="86"/>
      <c r="C94" s="92"/>
      <c r="D94" s="87"/>
      <c r="E94" s="88" t="s">
        <v>17</v>
      </c>
      <c r="F94" s="88" t="s">
        <v>14</v>
      </c>
      <c r="G94" s="1" t="s">
        <v>19</v>
      </c>
      <c r="H94" s="1" t="s">
        <v>28</v>
      </c>
      <c r="I94" s="89" t="s">
        <v>24</v>
      </c>
      <c r="J94" s="88">
        <v>4</v>
      </c>
      <c r="K94" s="88"/>
      <c r="L94" s="88"/>
      <c r="M94" s="88"/>
      <c r="N94" s="88"/>
      <c r="O94" s="88"/>
      <c r="P94" s="4" t="s">
        <v>286</v>
      </c>
      <c r="Q94" s="4" t="s">
        <v>290</v>
      </c>
      <c r="R94" s="90"/>
      <c r="S94" s="4"/>
      <c r="T94" s="5"/>
      <c r="U94" s="5"/>
      <c r="V94" s="14"/>
      <c r="W94" s="15"/>
    </row>
    <row r="95" spans="1:23" ht="15.6">
      <c r="A95" s="3" t="s">
        <v>1104</v>
      </c>
      <c r="B95" s="86"/>
      <c r="C95" s="92"/>
      <c r="D95" s="87"/>
      <c r="E95" s="88" t="s">
        <v>17</v>
      </c>
      <c r="F95" s="88" t="s">
        <v>14</v>
      </c>
      <c r="G95" s="1" t="s">
        <v>19</v>
      </c>
      <c r="H95" s="1" t="s">
        <v>28</v>
      </c>
      <c r="I95" s="89" t="s">
        <v>24</v>
      </c>
      <c r="J95" s="88">
        <v>4</v>
      </c>
      <c r="K95" s="88"/>
      <c r="L95" s="88"/>
      <c r="M95" s="88"/>
      <c r="N95" s="88"/>
      <c r="O95" s="88"/>
      <c r="P95" s="4" t="s">
        <v>286</v>
      </c>
      <c r="Q95" s="4" t="s">
        <v>290</v>
      </c>
      <c r="R95" s="90"/>
      <c r="S95" s="4"/>
      <c r="T95" s="5"/>
      <c r="U95" s="5"/>
      <c r="V95" s="14"/>
      <c r="W95" s="15"/>
    </row>
    <row r="96" spans="1:23" ht="15.6">
      <c r="A96" s="3" t="s">
        <v>1103</v>
      </c>
      <c r="B96" s="86"/>
      <c r="C96" s="92"/>
      <c r="D96" s="87"/>
      <c r="E96" s="88" t="s">
        <v>17</v>
      </c>
      <c r="F96" s="88" t="s">
        <v>14</v>
      </c>
      <c r="G96" s="1" t="s">
        <v>19</v>
      </c>
      <c r="H96" s="1" t="s">
        <v>28</v>
      </c>
      <c r="I96" s="89" t="s">
        <v>24</v>
      </c>
      <c r="J96" s="88">
        <v>4</v>
      </c>
      <c r="K96" s="88"/>
      <c r="L96" s="88"/>
      <c r="M96" s="88"/>
      <c r="N96" s="88"/>
      <c r="O96" s="88"/>
      <c r="P96" s="4" t="s">
        <v>286</v>
      </c>
      <c r="Q96" s="4" t="s">
        <v>290</v>
      </c>
      <c r="R96" s="90"/>
      <c r="S96" s="4"/>
      <c r="T96" s="5"/>
      <c r="U96" s="5"/>
      <c r="V96" s="14"/>
      <c r="W96" s="15"/>
    </row>
    <row r="97" spans="1:23" ht="15.6">
      <c r="A97" s="3" t="s">
        <v>1102</v>
      </c>
      <c r="B97" s="86"/>
      <c r="C97" s="86"/>
      <c r="D97" s="87"/>
      <c r="E97" s="88" t="s">
        <v>18</v>
      </c>
      <c r="F97" s="88" t="s">
        <v>15</v>
      </c>
      <c r="G97" s="1" t="s">
        <v>19</v>
      </c>
      <c r="H97" s="1" t="s">
        <v>28</v>
      </c>
      <c r="I97" s="89" t="s">
        <v>24</v>
      </c>
      <c r="J97" s="88">
        <v>4</v>
      </c>
      <c r="K97" s="88"/>
      <c r="L97" s="88"/>
      <c r="M97" s="88"/>
      <c r="N97" s="88"/>
      <c r="O97" s="88"/>
      <c r="P97" s="4" t="s">
        <v>286</v>
      </c>
      <c r="Q97" s="4" t="s">
        <v>290</v>
      </c>
      <c r="R97" s="90"/>
      <c r="S97" s="4"/>
      <c r="T97" s="5"/>
      <c r="U97" s="5"/>
      <c r="V97" s="14"/>
      <c r="W97" s="15"/>
    </row>
    <row r="98" spans="1:23" ht="15.6">
      <c r="A98" s="3" t="s">
        <v>1101</v>
      </c>
      <c r="B98" s="86"/>
      <c r="C98" s="86"/>
      <c r="D98" s="87"/>
      <c r="E98" s="88" t="s">
        <v>18</v>
      </c>
      <c r="F98" s="88" t="s">
        <v>15</v>
      </c>
      <c r="G98" s="1" t="s">
        <v>19</v>
      </c>
      <c r="H98" s="1" t="s">
        <v>28</v>
      </c>
      <c r="I98" s="89" t="s">
        <v>24</v>
      </c>
      <c r="J98" s="88">
        <v>4</v>
      </c>
      <c r="K98" s="88"/>
      <c r="L98" s="88"/>
      <c r="M98" s="88"/>
      <c r="N98" s="88"/>
      <c r="O98" s="88"/>
      <c r="P98" s="4" t="s">
        <v>286</v>
      </c>
      <c r="Q98" s="4" t="s">
        <v>290</v>
      </c>
      <c r="R98" s="90"/>
      <c r="S98" s="4"/>
      <c r="T98" s="5"/>
      <c r="U98" s="5"/>
      <c r="V98" s="14"/>
      <c r="W98" s="15"/>
    </row>
    <row r="99" spans="1:23" ht="15.6">
      <c r="A99" s="3" t="s">
        <v>1100</v>
      </c>
      <c r="B99" s="86"/>
      <c r="C99" s="86"/>
      <c r="D99" s="87"/>
      <c r="E99" s="88" t="s">
        <v>17</v>
      </c>
      <c r="F99" s="88" t="s">
        <v>14</v>
      </c>
      <c r="G99" s="1" t="s">
        <v>19</v>
      </c>
      <c r="H99" s="1" t="s">
        <v>28</v>
      </c>
      <c r="I99" s="89" t="s">
        <v>447</v>
      </c>
      <c r="J99" s="88">
        <v>4</v>
      </c>
      <c r="K99" s="88"/>
      <c r="L99" s="88"/>
      <c r="M99" s="88"/>
      <c r="N99" s="88"/>
      <c r="O99" s="88"/>
      <c r="P99" s="4" t="s">
        <v>286</v>
      </c>
      <c r="Q99" s="4" t="s">
        <v>290</v>
      </c>
      <c r="R99" s="90"/>
      <c r="S99" s="4"/>
      <c r="T99" s="5"/>
      <c r="U99" s="5"/>
      <c r="V99" s="14"/>
      <c r="W99" s="15"/>
    </row>
    <row r="100" spans="1:23" ht="27.6">
      <c r="A100" s="3" t="s">
        <v>1097</v>
      </c>
      <c r="B100" s="86"/>
      <c r="C100" s="86"/>
      <c r="D100" s="87"/>
      <c r="E100" s="88" t="s">
        <v>18</v>
      </c>
      <c r="F100" s="88" t="s">
        <v>15</v>
      </c>
      <c r="G100" s="1" t="s">
        <v>19</v>
      </c>
      <c r="H100" s="1" t="s">
        <v>28</v>
      </c>
      <c r="I100" s="89" t="s">
        <v>448</v>
      </c>
      <c r="J100" s="88">
        <v>4</v>
      </c>
      <c r="K100" s="88"/>
      <c r="L100" s="88"/>
      <c r="M100" s="88"/>
      <c r="N100" s="88"/>
      <c r="O100" s="88"/>
      <c r="P100" s="4" t="s">
        <v>286</v>
      </c>
      <c r="Q100" s="4" t="s">
        <v>290</v>
      </c>
      <c r="R100" s="90"/>
      <c r="S100" s="4"/>
      <c r="T100" s="5"/>
      <c r="U100" s="5"/>
      <c r="V100" s="14"/>
      <c r="W100" s="15"/>
    </row>
    <row r="101" spans="1:23" ht="15.6">
      <c r="A101" s="3" t="s">
        <v>1096</v>
      </c>
      <c r="B101" s="86"/>
      <c r="C101" s="86"/>
      <c r="D101" s="87"/>
      <c r="E101" s="88" t="s">
        <v>17</v>
      </c>
      <c r="F101" s="88" t="s">
        <v>14</v>
      </c>
      <c r="G101" s="1" t="s">
        <v>19</v>
      </c>
      <c r="H101" s="1" t="s">
        <v>28</v>
      </c>
      <c r="I101" s="89" t="s">
        <v>24</v>
      </c>
      <c r="J101" s="88">
        <v>4</v>
      </c>
      <c r="K101" s="88"/>
      <c r="L101" s="88"/>
      <c r="M101" s="88"/>
      <c r="N101" s="88"/>
      <c r="O101" s="88"/>
      <c r="P101" s="88" t="s">
        <v>291</v>
      </c>
      <c r="Q101" s="4" t="s">
        <v>290</v>
      </c>
      <c r="R101" s="90"/>
      <c r="S101" s="4"/>
      <c r="T101" s="5"/>
      <c r="U101" s="5"/>
      <c r="V101" s="14"/>
      <c r="W101" s="15"/>
    </row>
    <row r="102" spans="1:23" ht="15.6">
      <c r="A102" s="3" t="s">
        <v>1095</v>
      </c>
      <c r="B102" s="86"/>
      <c r="C102" s="86"/>
      <c r="D102" s="87"/>
      <c r="E102" s="88" t="s">
        <v>17</v>
      </c>
      <c r="F102" s="88" t="s">
        <v>15</v>
      </c>
      <c r="G102" s="1" t="s">
        <v>19</v>
      </c>
      <c r="H102" s="1" t="s">
        <v>28</v>
      </c>
      <c r="I102" s="89" t="s">
        <v>24</v>
      </c>
      <c r="J102" s="88">
        <v>4</v>
      </c>
      <c r="K102" s="88"/>
      <c r="L102" s="88"/>
      <c r="M102" s="88"/>
      <c r="N102" s="88"/>
      <c r="O102" s="88"/>
      <c r="P102" s="88" t="s">
        <v>291</v>
      </c>
      <c r="Q102" s="4" t="s">
        <v>290</v>
      </c>
      <c r="R102" s="90"/>
      <c r="S102" s="4"/>
      <c r="T102" s="5"/>
      <c r="U102" s="5"/>
      <c r="V102" s="14"/>
      <c r="W102" s="15"/>
    </row>
    <row r="103" spans="1:23" ht="15.6">
      <c r="A103" s="3" t="s">
        <v>1091</v>
      </c>
      <c r="B103" s="86"/>
      <c r="C103" s="86"/>
      <c r="D103" s="87"/>
      <c r="E103" s="88" t="s">
        <v>17</v>
      </c>
      <c r="F103" s="88" t="s">
        <v>14</v>
      </c>
      <c r="G103" s="1" t="s">
        <v>19</v>
      </c>
      <c r="H103" s="1" t="s">
        <v>28</v>
      </c>
      <c r="I103" s="89" t="s">
        <v>24</v>
      </c>
      <c r="J103" s="88">
        <v>4</v>
      </c>
      <c r="K103" s="88"/>
      <c r="L103" s="88"/>
      <c r="M103" s="88"/>
      <c r="N103" s="88"/>
      <c r="O103" s="88"/>
      <c r="P103" s="88" t="s">
        <v>291</v>
      </c>
      <c r="Q103" s="4" t="s">
        <v>290</v>
      </c>
      <c r="R103" s="90"/>
      <c r="S103" s="4"/>
      <c r="T103" s="5"/>
      <c r="U103" s="5"/>
      <c r="V103" s="14"/>
      <c r="W103" s="15"/>
    </row>
    <row r="104" spans="1:23" ht="15.6">
      <c r="A104" s="3" t="s">
        <v>1090</v>
      </c>
      <c r="B104" s="86"/>
      <c r="C104" s="86"/>
      <c r="D104" s="87"/>
      <c r="E104" s="88" t="s">
        <v>17</v>
      </c>
      <c r="F104" s="88" t="s">
        <v>15</v>
      </c>
      <c r="G104" s="1" t="s">
        <v>19</v>
      </c>
      <c r="H104" s="1" t="s">
        <v>28</v>
      </c>
      <c r="I104" s="89" t="s">
        <v>24</v>
      </c>
      <c r="J104" s="88">
        <v>4</v>
      </c>
      <c r="K104" s="88"/>
      <c r="L104" s="88"/>
      <c r="M104" s="88"/>
      <c r="N104" s="88"/>
      <c r="O104" s="88"/>
      <c r="P104" s="88" t="s">
        <v>291</v>
      </c>
      <c r="Q104" s="4" t="s">
        <v>290</v>
      </c>
      <c r="R104" s="90"/>
      <c r="S104" s="4"/>
      <c r="T104" s="5"/>
      <c r="U104" s="5"/>
      <c r="V104" s="14"/>
      <c r="W104" s="15"/>
    </row>
    <row r="105" spans="1:23" ht="15.6">
      <c r="A105" s="3" t="s">
        <v>1089</v>
      </c>
      <c r="B105" s="86"/>
      <c r="C105" s="86"/>
      <c r="D105" s="87"/>
      <c r="E105" s="88" t="s">
        <v>17</v>
      </c>
      <c r="F105" s="88" t="s">
        <v>14</v>
      </c>
      <c r="G105" s="1" t="s">
        <v>19</v>
      </c>
      <c r="H105" s="1" t="s">
        <v>28</v>
      </c>
      <c r="I105" s="89" t="s">
        <v>24</v>
      </c>
      <c r="J105" s="88">
        <v>4</v>
      </c>
      <c r="K105" s="88"/>
      <c r="L105" s="88"/>
      <c r="M105" s="88"/>
      <c r="N105" s="88"/>
      <c r="O105" s="88"/>
      <c r="P105" s="88" t="s">
        <v>291</v>
      </c>
      <c r="Q105" s="4" t="s">
        <v>290</v>
      </c>
      <c r="R105" s="90"/>
      <c r="S105" s="4"/>
      <c r="T105" s="5"/>
      <c r="U105" s="5"/>
      <c r="V105" s="14"/>
      <c r="W105" s="15"/>
    </row>
    <row r="106" spans="1:23" ht="15.6">
      <c r="A106" s="3" t="s">
        <v>1088</v>
      </c>
      <c r="B106" s="86"/>
      <c r="C106" s="86"/>
      <c r="D106" s="87"/>
      <c r="E106" s="88" t="s">
        <v>17</v>
      </c>
      <c r="F106" s="88" t="s">
        <v>15</v>
      </c>
      <c r="G106" s="1" t="s">
        <v>19</v>
      </c>
      <c r="H106" s="1" t="s">
        <v>28</v>
      </c>
      <c r="I106" s="89" t="s">
        <v>24</v>
      </c>
      <c r="J106" s="88">
        <v>4</v>
      </c>
      <c r="K106" s="88"/>
      <c r="L106" s="88"/>
      <c r="M106" s="88"/>
      <c r="N106" s="88"/>
      <c r="O106" s="88"/>
      <c r="P106" s="88" t="s">
        <v>291</v>
      </c>
      <c r="Q106" s="4" t="s">
        <v>290</v>
      </c>
      <c r="R106" s="90"/>
      <c r="S106" s="4"/>
      <c r="T106" s="5"/>
      <c r="U106" s="5"/>
      <c r="V106" s="14"/>
      <c r="W106" s="15"/>
    </row>
    <row r="107" spans="1:23" ht="15.6">
      <c r="A107" s="3" t="s">
        <v>1087</v>
      </c>
      <c r="B107" s="86"/>
      <c r="C107" s="86"/>
      <c r="D107" s="87"/>
      <c r="E107" s="88" t="s">
        <v>17</v>
      </c>
      <c r="F107" s="88" t="s">
        <v>14</v>
      </c>
      <c r="G107" s="1" t="s">
        <v>19</v>
      </c>
      <c r="H107" s="1" t="s">
        <v>28</v>
      </c>
      <c r="I107" s="89" t="s">
        <v>24</v>
      </c>
      <c r="J107" s="88">
        <v>4</v>
      </c>
      <c r="K107" s="88"/>
      <c r="L107" s="88"/>
      <c r="M107" s="88"/>
      <c r="N107" s="88"/>
      <c r="O107" s="88"/>
      <c r="P107" s="88" t="s">
        <v>291</v>
      </c>
      <c r="Q107" s="4" t="s">
        <v>290</v>
      </c>
      <c r="R107" s="90"/>
      <c r="S107" s="4"/>
      <c r="T107" s="5"/>
      <c r="U107" s="5"/>
      <c r="V107" s="14"/>
      <c r="W107" s="15"/>
    </row>
    <row r="108" spans="1:23" ht="15.6">
      <c r="A108" s="3" t="s">
        <v>1086</v>
      </c>
      <c r="B108" s="86"/>
      <c r="C108" s="86"/>
      <c r="D108" s="87"/>
      <c r="E108" s="88" t="s">
        <v>17</v>
      </c>
      <c r="F108" s="88" t="s">
        <v>15</v>
      </c>
      <c r="G108" s="1" t="s">
        <v>19</v>
      </c>
      <c r="H108" s="1" t="s">
        <v>28</v>
      </c>
      <c r="I108" s="89" t="s">
        <v>24</v>
      </c>
      <c r="J108" s="88">
        <v>4</v>
      </c>
      <c r="K108" s="88"/>
      <c r="L108" s="88"/>
      <c r="M108" s="88"/>
      <c r="N108" s="88"/>
      <c r="O108" s="88"/>
      <c r="P108" s="88" t="s">
        <v>291</v>
      </c>
      <c r="Q108" s="4" t="s">
        <v>290</v>
      </c>
      <c r="R108" s="90"/>
      <c r="S108" s="4"/>
      <c r="T108" s="5"/>
      <c r="U108" s="5"/>
      <c r="V108" s="14"/>
      <c r="W108" s="15"/>
    </row>
    <row r="109" spans="1:23" ht="15.6">
      <c r="A109" s="3" t="s">
        <v>1085</v>
      </c>
      <c r="B109" s="86"/>
      <c r="C109" s="86"/>
      <c r="D109" s="87"/>
      <c r="E109" s="88" t="s">
        <v>18</v>
      </c>
      <c r="F109" s="88" t="s">
        <v>15</v>
      </c>
      <c r="G109" s="1" t="s">
        <v>23</v>
      </c>
      <c r="H109" s="1" t="s">
        <v>28</v>
      </c>
      <c r="I109" s="89" t="s">
        <v>24</v>
      </c>
      <c r="J109" s="88">
        <v>3</v>
      </c>
      <c r="K109" s="88"/>
      <c r="L109" s="88"/>
      <c r="M109" s="88"/>
      <c r="N109" s="88"/>
      <c r="O109" s="88"/>
      <c r="P109" s="88" t="s">
        <v>291</v>
      </c>
      <c r="Q109" s="4" t="s">
        <v>290</v>
      </c>
      <c r="R109" s="90"/>
      <c r="S109" s="4"/>
      <c r="T109" s="5"/>
      <c r="U109" s="5"/>
      <c r="V109" s="14"/>
      <c r="W109" s="15"/>
    </row>
    <row r="110" spans="1:23" ht="15.6">
      <c r="A110" s="3" t="s">
        <v>1084</v>
      </c>
      <c r="B110" s="86"/>
      <c r="C110" s="86"/>
      <c r="D110" s="87"/>
      <c r="E110" s="88" t="s">
        <v>17</v>
      </c>
      <c r="F110" s="88" t="s">
        <v>14</v>
      </c>
      <c r="G110" s="1" t="s">
        <v>56</v>
      </c>
      <c r="H110" s="1" t="s">
        <v>29</v>
      </c>
      <c r="J110" s="88"/>
      <c r="K110" s="88"/>
      <c r="L110" s="88"/>
      <c r="M110" s="88"/>
      <c r="N110" s="88"/>
      <c r="O110" s="129" t="s">
        <v>30</v>
      </c>
      <c r="P110" s="88" t="s">
        <v>291</v>
      </c>
      <c r="Q110" s="4" t="s">
        <v>290</v>
      </c>
      <c r="R110" s="128" t="s">
        <v>470</v>
      </c>
      <c r="S110" s="4"/>
      <c r="T110" s="5"/>
      <c r="U110" s="5"/>
      <c r="V110" s="14"/>
      <c r="W110" s="15"/>
    </row>
    <row r="111" spans="1:23" ht="15.6">
      <c r="A111" s="3" t="s">
        <v>1083</v>
      </c>
      <c r="B111" s="86"/>
      <c r="C111" s="86"/>
      <c r="D111" s="87"/>
      <c r="E111" s="88" t="s">
        <v>17</v>
      </c>
      <c r="F111" s="88" t="s">
        <v>15</v>
      </c>
      <c r="G111" s="1" t="s">
        <v>56</v>
      </c>
      <c r="H111" s="1" t="s">
        <v>29</v>
      </c>
      <c r="J111" s="88"/>
      <c r="K111" s="88"/>
      <c r="L111" s="88"/>
      <c r="M111" s="88"/>
      <c r="N111" s="88"/>
      <c r="O111" s="129" t="s">
        <v>30</v>
      </c>
      <c r="P111" s="88" t="s">
        <v>291</v>
      </c>
      <c r="Q111" s="4" t="s">
        <v>290</v>
      </c>
      <c r="R111" s="128" t="s">
        <v>569</v>
      </c>
      <c r="S111" s="4"/>
      <c r="T111" s="5"/>
      <c r="U111" s="5"/>
      <c r="V111" s="14"/>
      <c r="W111" s="15"/>
    </row>
    <row r="112" spans="1:23" ht="15.6">
      <c r="A112" s="3" t="s">
        <v>1082</v>
      </c>
      <c r="B112" s="86"/>
      <c r="C112" s="86"/>
      <c r="D112" s="87"/>
      <c r="E112" s="88" t="s">
        <v>17</v>
      </c>
      <c r="F112" s="88" t="s">
        <v>16</v>
      </c>
      <c r="G112" s="89" t="s">
        <v>20</v>
      </c>
      <c r="H112" s="89" t="s">
        <v>304</v>
      </c>
      <c r="I112" s="89" t="s">
        <v>24</v>
      </c>
      <c r="J112" s="88">
        <v>4</v>
      </c>
      <c r="K112" s="88"/>
      <c r="L112" s="88"/>
      <c r="M112" s="88"/>
      <c r="N112" s="88"/>
      <c r="P112" s="88" t="s">
        <v>291</v>
      </c>
      <c r="Q112" s="4" t="s">
        <v>290</v>
      </c>
      <c r="R112" s="90"/>
      <c r="S112" s="4"/>
      <c r="T112" s="5"/>
      <c r="U112" s="5"/>
      <c r="V112" s="14"/>
      <c r="W112" s="15"/>
    </row>
    <row r="113" spans="1:23" ht="15.6">
      <c r="A113" s="3" t="s">
        <v>1081</v>
      </c>
      <c r="B113" s="86"/>
      <c r="C113" s="86"/>
      <c r="D113" s="87"/>
      <c r="E113" s="88" t="s">
        <v>17</v>
      </c>
      <c r="F113" s="88" t="s">
        <v>16</v>
      </c>
      <c r="G113" s="89" t="s">
        <v>20</v>
      </c>
      <c r="H113" s="89" t="s">
        <v>304</v>
      </c>
      <c r="I113" s="89" t="s">
        <v>24</v>
      </c>
      <c r="J113" s="88">
        <v>4</v>
      </c>
      <c r="K113" s="88"/>
      <c r="L113" s="88"/>
      <c r="M113" s="88"/>
      <c r="N113" s="88"/>
      <c r="O113" s="88"/>
      <c r="P113" s="88" t="s">
        <v>291</v>
      </c>
      <c r="Q113" s="4" t="s">
        <v>290</v>
      </c>
      <c r="R113" s="90"/>
      <c r="S113" s="4"/>
      <c r="T113" s="5"/>
      <c r="U113" s="5"/>
      <c r="V113" s="14"/>
      <c r="W113" s="15"/>
    </row>
    <row r="114" spans="1:23" ht="15.6">
      <c r="A114" s="3" t="s">
        <v>1079</v>
      </c>
      <c r="B114" s="86"/>
      <c r="C114" s="86"/>
      <c r="D114" s="87"/>
      <c r="E114" s="88" t="s">
        <v>17</v>
      </c>
      <c r="F114" s="88" t="s">
        <v>14</v>
      </c>
      <c r="G114" s="89" t="s">
        <v>19</v>
      </c>
      <c r="H114" s="89"/>
      <c r="I114" s="89" t="s">
        <v>24</v>
      </c>
      <c r="J114" s="88"/>
      <c r="K114" s="88"/>
      <c r="L114" s="88"/>
      <c r="M114" s="88"/>
      <c r="N114" s="88"/>
      <c r="O114" s="95" t="s">
        <v>28</v>
      </c>
      <c r="P114" s="88" t="s">
        <v>291</v>
      </c>
      <c r="Q114" s="4" t="s">
        <v>290</v>
      </c>
      <c r="R114" s="90"/>
      <c r="S114" s="4"/>
      <c r="T114" s="5"/>
      <c r="U114" s="5"/>
      <c r="V114" s="14"/>
      <c r="W114" s="15"/>
    </row>
    <row r="115" spans="1:23" ht="15.6">
      <c r="A115" s="3" t="s">
        <v>1078</v>
      </c>
      <c r="B115" s="86"/>
      <c r="C115" s="86"/>
      <c r="D115" s="87"/>
      <c r="E115" s="88" t="s">
        <v>18</v>
      </c>
      <c r="F115" s="88" t="s">
        <v>15</v>
      </c>
      <c r="G115" s="89" t="s">
        <v>19</v>
      </c>
      <c r="H115" s="89"/>
      <c r="I115" s="89" t="s">
        <v>24</v>
      </c>
      <c r="J115" s="88"/>
      <c r="K115" s="88"/>
      <c r="L115" s="88"/>
      <c r="M115" s="88"/>
      <c r="N115" s="88"/>
      <c r="O115" s="95" t="s">
        <v>28</v>
      </c>
      <c r="P115" s="88" t="s">
        <v>291</v>
      </c>
      <c r="Q115" s="4" t="s">
        <v>290</v>
      </c>
      <c r="R115" s="90"/>
      <c r="S115" s="4"/>
      <c r="T115" s="5"/>
      <c r="U115" s="5"/>
      <c r="V115" s="14"/>
      <c r="W115" s="15"/>
    </row>
    <row r="116" spans="1:23" ht="15.6">
      <c r="A116" s="3" t="s">
        <v>1077</v>
      </c>
      <c r="B116" s="86"/>
      <c r="C116" s="86"/>
      <c r="D116" s="87"/>
      <c r="E116" s="88" t="s">
        <v>17</v>
      </c>
      <c r="F116" s="88" t="s">
        <v>14</v>
      </c>
      <c r="G116" s="89" t="s">
        <v>19</v>
      </c>
      <c r="H116" s="89" t="s">
        <v>28</v>
      </c>
      <c r="I116" s="89" t="s">
        <v>24</v>
      </c>
      <c r="J116" s="88">
        <v>4</v>
      </c>
      <c r="K116" s="88"/>
      <c r="L116" s="88"/>
      <c r="M116" s="88"/>
      <c r="N116" s="88"/>
      <c r="O116" s="88"/>
      <c r="P116" s="88" t="s">
        <v>291</v>
      </c>
      <c r="Q116" s="4" t="s">
        <v>290</v>
      </c>
      <c r="R116" s="90"/>
      <c r="S116" s="4"/>
      <c r="T116" s="5"/>
      <c r="U116" s="5"/>
      <c r="V116" s="14"/>
      <c r="W116" s="15"/>
    </row>
    <row r="117" spans="1:23" ht="15.6">
      <c r="A117" s="3" t="s">
        <v>1076</v>
      </c>
      <c r="B117" s="86"/>
      <c r="C117" s="86"/>
      <c r="D117" s="87"/>
      <c r="E117" s="88" t="s">
        <v>17</v>
      </c>
      <c r="F117" s="88" t="s">
        <v>15</v>
      </c>
      <c r="G117" s="89" t="s">
        <v>19</v>
      </c>
      <c r="H117" s="89" t="s">
        <v>28</v>
      </c>
      <c r="I117" s="89" t="s">
        <v>24</v>
      </c>
      <c r="J117" s="88">
        <v>4</v>
      </c>
      <c r="K117" s="88"/>
      <c r="L117" s="88"/>
      <c r="M117" s="88"/>
      <c r="N117" s="88"/>
      <c r="O117" s="88"/>
      <c r="P117" s="88" t="s">
        <v>291</v>
      </c>
      <c r="Q117" s="4" t="s">
        <v>290</v>
      </c>
      <c r="R117" s="90"/>
      <c r="S117" s="4"/>
      <c r="T117" s="5"/>
      <c r="U117" s="5"/>
      <c r="V117" s="14"/>
      <c r="W117" s="15"/>
    </row>
    <row r="118" spans="1:23" ht="15.6">
      <c r="A118" s="3" t="s">
        <v>1075</v>
      </c>
      <c r="B118" s="86"/>
      <c r="C118" s="86"/>
      <c r="D118" s="87"/>
      <c r="E118" s="88" t="s">
        <v>17</v>
      </c>
      <c r="F118" s="88" t="s">
        <v>14</v>
      </c>
      <c r="G118" s="89" t="s">
        <v>19</v>
      </c>
      <c r="H118" s="89" t="s">
        <v>28</v>
      </c>
      <c r="I118" s="89" t="s">
        <v>24</v>
      </c>
      <c r="J118" s="88">
        <v>4</v>
      </c>
      <c r="K118" s="88"/>
      <c r="L118" s="88"/>
      <c r="M118" s="88"/>
      <c r="N118" s="88"/>
      <c r="O118" s="88"/>
      <c r="P118" s="88" t="s">
        <v>291</v>
      </c>
      <c r="Q118" s="4" t="s">
        <v>290</v>
      </c>
      <c r="R118" s="90"/>
      <c r="S118" s="4"/>
      <c r="T118" s="5"/>
      <c r="U118" s="5"/>
      <c r="V118" s="14"/>
      <c r="W118" s="15"/>
    </row>
    <row r="119" spans="1:23" ht="15.6">
      <c r="A119" s="3" t="s">
        <v>1074</v>
      </c>
      <c r="B119" s="86"/>
      <c r="C119" s="86"/>
      <c r="D119" s="87"/>
      <c r="E119" s="88" t="s">
        <v>18</v>
      </c>
      <c r="F119" s="88" t="s">
        <v>15</v>
      </c>
      <c r="G119" s="89" t="s">
        <v>19</v>
      </c>
      <c r="H119" s="89" t="s">
        <v>28</v>
      </c>
      <c r="I119" s="89" t="s">
        <v>24</v>
      </c>
      <c r="J119" s="88">
        <v>4</v>
      </c>
      <c r="K119" s="88"/>
      <c r="L119" s="88"/>
      <c r="M119" s="88"/>
      <c r="N119" s="88"/>
      <c r="O119" s="88"/>
      <c r="P119" s="88" t="s">
        <v>291</v>
      </c>
      <c r="Q119" s="4" t="s">
        <v>290</v>
      </c>
      <c r="R119" s="90"/>
      <c r="S119" s="4"/>
      <c r="T119" s="5"/>
      <c r="U119" s="5"/>
      <c r="V119" s="14"/>
      <c r="W119" s="15"/>
    </row>
    <row r="120" spans="1:23" ht="15.6">
      <c r="A120" s="3" t="s">
        <v>1073</v>
      </c>
      <c r="B120" s="86"/>
      <c r="C120" s="86"/>
      <c r="D120" s="87"/>
      <c r="E120" s="88" t="s">
        <v>18</v>
      </c>
      <c r="F120" s="88" t="s">
        <v>16</v>
      </c>
      <c r="G120" s="89" t="s">
        <v>20</v>
      </c>
      <c r="H120" s="89" t="s">
        <v>304</v>
      </c>
      <c r="I120" s="89" t="s">
        <v>24</v>
      </c>
      <c r="J120" s="88">
        <v>4</v>
      </c>
      <c r="K120" s="88"/>
      <c r="L120" s="88"/>
      <c r="M120" s="88"/>
      <c r="N120" s="88"/>
      <c r="O120" s="88"/>
      <c r="P120" s="88" t="s">
        <v>291</v>
      </c>
      <c r="Q120" s="4" t="s">
        <v>290</v>
      </c>
      <c r="R120" s="90"/>
      <c r="S120" s="4"/>
      <c r="T120" s="5"/>
      <c r="U120" s="5"/>
      <c r="V120" s="14"/>
      <c r="W120" s="15"/>
    </row>
    <row r="121" spans="1:23" ht="15.6">
      <c r="A121" s="3" t="s">
        <v>1072</v>
      </c>
      <c r="B121" s="86"/>
      <c r="C121" s="86"/>
      <c r="D121" s="87"/>
      <c r="E121" s="88" t="s">
        <v>18</v>
      </c>
      <c r="F121" s="88" t="s">
        <v>15</v>
      </c>
      <c r="G121" s="89" t="s">
        <v>19</v>
      </c>
      <c r="H121" s="89"/>
      <c r="I121" s="89" t="s">
        <v>24</v>
      </c>
      <c r="J121" s="88"/>
      <c r="K121" s="88"/>
      <c r="L121" s="88"/>
      <c r="M121" s="88"/>
      <c r="N121" s="88"/>
      <c r="O121" s="95" t="s">
        <v>28</v>
      </c>
      <c r="P121" s="88" t="s">
        <v>291</v>
      </c>
      <c r="Q121" s="4" t="s">
        <v>290</v>
      </c>
      <c r="R121" s="90" t="s">
        <v>570</v>
      </c>
      <c r="S121" s="4"/>
      <c r="T121" s="5"/>
      <c r="U121" s="5"/>
      <c r="V121" s="14"/>
      <c r="W121" s="15"/>
    </row>
    <row r="122" spans="1:23" ht="27.6">
      <c r="A122" s="3" t="s">
        <v>1071</v>
      </c>
      <c r="B122" s="86"/>
      <c r="C122" s="86"/>
      <c r="D122" s="87"/>
      <c r="E122" s="88" t="s">
        <v>17</v>
      </c>
      <c r="F122" s="88" t="s">
        <v>14</v>
      </c>
      <c r="G122" s="89" t="s">
        <v>19</v>
      </c>
      <c r="H122" s="89" t="s">
        <v>28</v>
      </c>
      <c r="I122" s="89" t="s">
        <v>441</v>
      </c>
      <c r="J122" s="88">
        <v>4</v>
      </c>
      <c r="K122" s="88"/>
      <c r="L122" s="88"/>
      <c r="M122" s="88"/>
      <c r="N122" s="88"/>
      <c r="O122" s="88"/>
      <c r="P122" s="88" t="s">
        <v>826</v>
      </c>
      <c r="Q122" s="88" t="s">
        <v>290</v>
      </c>
      <c r="R122" s="90"/>
      <c r="S122" s="4"/>
      <c r="T122" s="5"/>
      <c r="U122" s="5"/>
      <c r="V122" s="14"/>
      <c r="W122" s="15"/>
    </row>
    <row r="123" spans="1:23" ht="36">
      <c r="A123" s="3" t="s">
        <v>1070</v>
      </c>
      <c r="B123" s="86"/>
      <c r="C123" s="86"/>
      <c r="D123" s="87"/>
      <c r="E123" s="88" t="s">
        <v>17</v>
      </c>
      <c r="F123" s="88" t="s">
        <v>15</v>
      </c>
      <c r="G123" s="89" t="s">
        <v>19</v>
      </c>
      <c r="H123" s="89"/>
      <c r="I123" s="89" t="s">
        <v>477</v>
      </c>
      <c r="J123" s="88"/>
      <c r="K123" s="88"/>
      <c r="L123" s="88"/>
      <c r="M123" s="88"/>
      <c r="N123" s="88"/>
      <c r="O123" s="95" t="s">
        <v>28</v>
      </c>
      <c r="P123" s="88" t="s">
        <v>826</v>
      </c>
      <c r="Q123" s="88" t="s">
        <v>290</v>
      </c>
      <c r="R123" s="90" t="s">
        <v>571</v>
      </c>
      <c r="S123" s="4"/>
      <c r="T123" s="5"/>
      <c r="U123" s="5"/>
      <c r="V123" s="14"/>
      <c r="W123" s="15"/>
    </row>
    <row r="124" spans="1:23" ht="15.6">
      <c r="A124" s="3" t="s">
        <v>1069</v>
      </c>
      <c r="B124" s="86"/>
      <c r="C124" s="86"/>
      <c r="D124" s="87"/>
      <c r="E124" s="88" t="s">
        <v>17</v>
      </c>
      <c r="F124" s="88" t="s">
        <v>15</v>
      </c>
      <c r="G124" s="89" t="s">
        <v>19</v>
      </c>
      <c r="H124" s="89" t="s">
        <v>28</v>
      </c>
      <c r="I124" s="89" t="s">
        <v>447</v>
      </c>
      <c r="J124" s="88">
        <v>4</v>
      </c>
      <c r="K124" s="88"/>
      <c r="L124" s="88"/>
      <c r="M124" s="88"/>
      <c r="N124" s="88"/>
      <c r="O124" s="88"/>
      <c r="P124" s="88" t="s">
        <v>444</v>
      </c>
      <c r="Q124" s="88" t="s">
        <v>290</v>
      </c>
      <c r="R124" s="90"/>
      <c r="S124" s="4"/>
      <c r="T124" s="5"/>
      <c r="U124" s="5"/>
      <c r="V124" s="14"/>
      <c r="W124" s="15"/>
    </row>
    <row r="125" spans="1:23" ht="27.6">
      <c r="A125" s="3" t="s">
        <v>1068</v>
      </c>
      <c r="B125" s="86"/>
      <c r="C125" s="86"/>
      <c r="D125" s="87"/>
      <c r="E125" s="88" t="s">
        <v>17</v>
      </c>
      <c r="F125" s="88" t="s">
        <v>14</v>
      </c>
      <c r="G125" s="89" t="s">
        <v>19</v>
      </c>
      <c r="H125" s="89" t="s">
        <v>28</v>
      </c>
      <c r="I125" s="89" t="s">
        <v>448</v>
      </c>
      <c r="J125" s="88">
        <v>4</v>
      </c>
      <c r="K125" s="88"/>
      <c r="L125" s="88"/>
      <c r="M125" s="88"/>
      <c r="N125" s="88"/>
      <c r="O125" s="88"/>
      <c r="P125" s="88" t="s">
        <v>826</v>
      </c>
      <c r="Q125" s="88" t="s">
        <v>290</v>
      </c>
      <c r="R125" s="90"/>
      <c r="S125" s="4"/>
      <c r="T125" s="5"/>
      <c r="U125" s="5"/>
      <c r="V125" s="14"/>
      <c r="W125" s="15"/>
    </row>
    <row r="126" spans="1:23" ht="15.6">
      <c r="A126" s="3" t="s">
        <v>1067</v>
      </c>
      <c r="B126" s="86"/>
      <c r="C126" s="86"/>
      <c r="D126" s="87"/>
      <c r="E126" s="88" t="s">
        <v>17</v>
      </c>
      <c r="F126" s="88" t="s">
        <v>14</v>
      </c>
      <c r="G126" s="89" t="s">
        <v>19</v>
      </c>
      <c r="H126" s="89" t="s">
        <v>28</v>
      </c>
      <c r="I126" s="89" t="s">
        <v>24</v>
      </c>
      <c r="J126" s="88">
        <v>4</v>
      </c>
      <c r="K126" s="88"/>
      <c r="L126" s="88"/>
      <c r="M126" s="88"/>
      <c r="N126" s="88"/>
      <c r="O126" s="88"/>
      <c r="P126" s="88" t="s">
        <v>444</v>
      </c>
      <c r="Q126" s="88" t="s">
        <v>290</v>
      </c>
      <c r="R126" s="90"/>
      <c r="S126" s="4"/>
      <c r="T126" s="5"/>
      <c r="U126" s="5"/>
      <c r="V126" s="14"/>
      <c r="W126" s="15"/>
    </row>
    <row r="127" spans="1:23" ht="27.6">
      <c r="A127" s="3" t="s">
        <v>1066</v>
      </c>
      <c r="B127" s="13"/>
      <c r="C127" s="13"/>
      <c r="D127" s="2"/>
      <c r="E127" s="4" t="s">
        <v>18</v>
      </c>
      <c r="F127" s="4" t="s">
        <v>15</v>
      </c>
      <c r="G127" s="89" t="s">
        <v>19</v>
      </c>
      <c r="H127" s="89" t="s">
        <v>28</v>
      </c>
      <c r="I127" s="1" t="s">
        <v>448</v>
      </c>
      <c r="J127" s="88">
        <v>4</v>
      </c>
      <c r="K127" s="4"/>
      <c r="L127" s="4"/>
      <c r="M127" s="4"/>
      <c r="N127" s="4"/>
      <c r="O127" s="4"/>
      <c r="P127" s="88" t="s">
        <v>444</v>
      </c>
      <c r="Q127" s="88" t="s">
        <v>290</v>
      </c>
      <c r="R127" s="19"/>
      <c r="S127" s="4"/>
      <c r="T127" s="5"/>
      <c r="U127" s="5"/>
      <c r="V127" s="14"/>
      <c r="W127" s="15"/>
    </row>
    <row r="128" spans="1:23" ht="27.6">
      <c r="A128" s="3" t="s">
        <v>1065</v>
      </c>
      <c r="B128" s="13"/>
      <c r="C128" s="13"/>
      <c r="D128" s="2"/>
      <c r="E128" s="4" t="s">
        <v>18</v>
      </c>
      <c r="F128" s="4" t="s">
        <v>14</v>
      </c>
      <c r="G128" s="89" t="s">
        <v>19</v>
      </c>
      <c r="H128" s="89" t="s">
        <v>28</v>
      </c>
      <c r="I128" s="1" t="s">
        <v>441</v>
      </c>
      <c r="J128" s="88">
        <v>4</v>
      </c>
      <c r="K128" s="4"/>
      <c r="L128" s="4"/>
      <c r="M128" s="4"/>
      <c r="N128" s="4"/>
      <c r="O128" s="4"/>
      <c r="P128" s="88" t="s">
        <v>444</v>
      </c>
      <c r="Q128" s="88" t="s">
        <v>290</v>
      </c>
      <c r="R128" s="19"/>
      <c r="S128" s="4"/>
      <c r="T128" s="5"/>
      <c r="U128" s="5"/>
      <c r="V128" s="14"/>
      <c r="W128" s="15"/>
    </row>
    <row r="129" spans="1:23" ht="15.6">
      <c r="A129" s="3" t="s">
        <v>1064</v>
      </c>
      <c r="B129" s="13"/>
      <c r="C129" s="13"/>
      <c r="D129" s="2"/>
      <c r="E129" s="4" t="s">
        <v>17</v>
      </c>
      <c r="F129" s="4" t="s">
        <v>14</v>
      </c>
      <c r="G129" s="89" t="s">
        <v>19</v>
      </c>
      <c r="H129" s="89" t="s">
        <v>28</v>
      </c>
      <c r="I129" s="1" t="s">
        <v>24</v>
      </c>
      <c r="J129" s="88">
        <v>4</v>
      </c>
      <c r="K129" s="4"/>
      <c r="L129" s="4"/>
      <c r="M129" s="4"/>
      <c r="N129" s="4"/>
      <c r="O129" s="4"/>
      <c r="P129" s="88" t="s">
        <v>444</v>
      </c>
      <c r="Q129" s="88" t="s">
        <v>290</v>
      </c>
      <c r="R129" s="19"/>
      <c r="S129" s="4"/>
      <c r="T129" s="5"/>
      <c r="U129" s="5"/>
      <c r="V129" s="14"/>
      <c r="W129" s="15"/>
    </row>
    <row r="130" spans="1:23" ht="15.6">
      <c r="A130" s="3" t="s">
        <v>1063</v>
      </c>
      <c r="B130" s="13"/>
      <c r="C130" s="13"/>
      <c r="D130" s="2"/>
      <c r="E130" s="4" t="s">
        <v>17</v>
      </c>
      <c r="F130" s="4" t="s">
        <v>15</v>
      </c>
      <c r="G130" s="89" t="s">
        <v>19</v>
      </c>
      <c r="H130" s="89" t="s">
        <v>28</v>
      </c>
      <c r="I130" s="1" t="s">
        <v>24</v>
      </c>
      <c r="J130" s="88">
        <v>4</v>
      </c>
      <c r="K130" s="4"/>
      <c r="L130" s="4"/>
      <c r="M130" s="4"/>
      <c r="N130" s="4"/>
      <c r="O130" s="4"/>
      <c r="P130" s="88" t="s">
        <v>444</v>
      </c>
      <c r="Q130" s="88" t="s">
        <v>290</v>
      </c>
      <c r="R130" s="19"/>
      <c r="S130" s="4"/>
      <c r="T130" s="5"/>
      <c r="U130" s="5"/>
      <c r="V130" s="14"/>
      <c r="W130" s="15"/>
    </row>
    <row r="131" spans="1:23" ht="15.6">
      <c r="A131" s="3" t="s">
        <v>1062</v>
      </c>
      <c r="B131" s="13"/>
      <c r="C131" s="13"/>
      <c r="D131" s="2"/>
      <c r="E131" s="4" t="s">
        <v>17</v>
      </c>
      <c r="F131" s="4" t="s">
        <v>14</v>
      </c>
      <c r="G131" s="89" t="s">
        <v>19</v>
      </c>
      <c r="H131" s="89" t="s">
        <v>28</v>
      </c>
      <c r="I131" s="1" t="s">
        <v>24</v>
      </c>
      <c r="J131" s="88">
        <v>4</v>
      </c>
      <c r="K131" s="4"/>
      <c r="L131" s="4"/>
      <c r="M131" s="4"/>
      <c r="N131" s="4"/>
      <c r="O131" s="4"/>
      <c r="P131" s="88" t="s">
        <v>286</v>
      </c>
      <c r="Q131" s="88" t="s">
        <v>290</v>
      </c>
      <c r="R131" s="19"/>
      <c r="S131" s="4"/>
      <c r="T131" s="5"/>
      <c r="U131" s="5"/>
      <c r="V131" s="14"/>
      <c r="W131" s="15"/>
    </row>
    <row r="132" spans="1:23" ht="15.6">
      <c r="A132" s="3" t="s">
        <v>1061</v>
      </c>
      <c r="B132" s="13"/>
      <c r="C132" s="13"/>
      <c r="D132" s="2"/>
      <c r="E132" s="4" t="s">
        <v>17</v>
      </c>
      <c r="F132" s="4" t="s">
        <v>15</v>
      </c>
      <c r="G132" s="89" t="s">
        <v>19</v>
      </c>
      <c r="H132" s="89" t="s">
        <v>28</v>
      </c>
      <c r="I132" s="1" t="s">
        <v>24</v>
      </c>
      <c r="J132" s="88">
        <v>4</v>
      </c>
      <c r="K132" s="4"/>
      <c r="L132" s="4"/>
      <c r="M132" s="4"/>
      <c r="N132" s="4"/>
      <c r="O132" s="4"/>
      <c r="P132" s="88" t="s">
        <v>286</v>
      </c>
      <c r="Q132" s="88" t="s">
        <v>290</v>
      </c>
      <c r="R132" s="19"/>
      <c r="S132" s="4"/>
      <c r="T132" s="5"/>
      <c r="U132" s="5"/>
      <c r="V132" s="14"/>
      <c r="W132" s="15"/>
    </row>
    <row r="133" spans="1:23" ht="15.6">
      <c r="A133" s="3" t="s">
        <v>1060</v>
      </c>
      <c r="B133" s="13"/>
      <c r="C133" s="13"/>
      <c r="D133" s="2"/>
      <c r="E133" s="4" t="s">
        <v>17</v>
      </c>
      <c r="F133" s="4" t="s">
        <v>15</v>
      </c>
      <c r="G133" s="89" t="s">
        <v>19</v>
      </c>
      <c r="H133" s="89" t="s">
        <v>28</v>
      </c>
      <c r="I133" s="1" t="s">
        <v>24</v>
      </c>
      <c r="J133" s="88">
        <v>4</v>
      </c>
      <c r="K133" s="4"/>
      <c r="L133" s="4"/>
      <c r="M133" s="4"/>
      <c r="N133" s="4"/>
      <c r="O133" s="4"/>
      <c r="P133" s="88" t="s">
        <v>286</v>
      </c>
      <c r="Q133" s="88" t="s">
        <v>290</v>
      </c>
      <c r="R133" s="19"/>
      <c r="S133" s="4"/>
      <c r="T133" s="5"/>
      <c r="U133" s="5"/>
      <c r="V133" s="14"/>
      <c r="W133" s="15"/>
    </row>
    <row r="134" spans="1:23" ht="15.6">
      <c r="A134" s="3" t="s">
        <v>1059</v>
      </c>
      <c r="B134" s="13"/>
      <c r="C134" s="13"/>
      <c r="D134" s="2"/>
      <c r="E134" s="4" t="s">
        <v>17</v>
      </c>
      <c r="F134" s="4" t="s">
        <v>14</v>
      </c>
      <c r="G134" s="89" t="s">
        <v>19</v>
      </c>
      <c r="H134" s="89"/>
      <c r="I134" s="1" t="s">
        <v>24</v>
      </c>
      <c r="J134" s="88"/>
      <c r="K134" s="4"/>
      <c r="L134" s="4"/>
      <c r="M134" s="4"/>
      <c r="N134" s="4"/>
      <c r="O134" s="95" t="s">
        <v>28</v>
      </c>
      <c r="P134" s="88" t="s">
        <v>286</v>
      </c>
      <c r="Q134" s="88" t="s">
        <v>290</v>
      </c>
      <c r="R134" s="19"/>
      <c r="S134" s="4"/>
      <c r="T134" s="5"/>
      <c r="U134" s="5"/>
      <c r="V134" s="14"/>
      <c r="W134" s="15"/>
    </row>
    <row r="135" spans="1:23" ht="15.6">
      <c r="A135" s="3" t="s">
        <v>1058</v>
      </c>
      <c r="B135" s="13"/>
      <c r="C135" s="13"/>
      <c r="D135" s="2"/>
      <c r="E135" s="4" t="s">
        <v>18</v>
      </c>
      <c r="F135" s="4" t="s">
        <v>15</v>
      </c>
      <c r="G135" s="89" t="s">
        <v>19</v>
      </c>
      <c r="H135" s="89"/>
      <c r="I135" s="1" t="s">
        <v>24</v>
      </c>
      <c r="J135" s="88"/>
      <c r="K135" s="4"/>
      <c r="L135" s="4"/>
      <c r="M135" s="4"/>
      <c r="N135" s="4"/>
      <c r="O135" s="95" t="s">
        <v>28</v>
      </c>
      <c r="P135" s="88" t="s">
        <v>286</v>
      </c>
      <c r="Q135" s="88" t="s">
        <v>290</v>
      </c>
      <c r="R135" s="19"/>
      <c r="S135" s="4"/>
      <c r="T135" s="5"/>
      <c r="U135" s="5"/>
      <c r="V135" s="14"/>
      <c r="W135" s="15"/>
    </row>
    <row r="136" spans="1:23" ht="15.6">
      <c r="A136" s="3" t="s">
        <v>480</v>
      </c>
      <c r="B136" s="13"/>
      <c r="C136" s="13"/>
      <c r="D136" s="2"/>
      <c r="E136" s="4" t="s">
        <v>17</v>
      </c>
      <c r="F136" s="4" t="s">
        <v>14</v>
      </c>
      <c r="G136" s="1" t="s">
        <v>19</v>
      </c>
      <c r="H136" s="1" t="s">
        <v>28</v>
      </c>
      <c r="I136" s="1" t="s">
        <v>51</v>
      </c>
      <c r="J136" s="88">
        <v>4</v>
      </c>
      <c r="K136" s="4"/>
      <c r="L136" s="4"/>
      <c r="M136" s="4"/>
      <c r="N136" s="4"/>
      <c r="O136" s="4"/>
      <c r="P136" s="88" t="s">
        <v>286</v>
      </c>
      <c r="Q136" s="88" t="s">
        <v>290</v>
      </c>
      <c r="R136" s="19"/>
      <c r="S136" s="4"/>
      <c r="T136" s="5"/>
      <c r="U136" s="5"/>
      <c r="V136" s="14"/>
      <c r="W136" s="15"/>
    </row>
    <row r="137" spans="1:23" ht="15.6">
      <c r="A137" s="3" t="s">
        <v>481</v>
      </c>
      <c r="B137" s="13"/>
      <c r="C137" s="13"/>
      <c r="D137" s="2"/>
      <c r="E137" s="4" t="s">
        <v>17</v>
      </c>
      <c r="F137" s="4" t="s">
        <v>15</v>
      </c>
      <c r="G137" s="1" t="s">
        <v>19</v>
      </c>
      <c r="H137" s="1" t="s">
        <v>28</v>
      </c>
      <c r="I137" s="1" t="s">
        <v>24</v>
      </c>
      <c r="J137" s="4">
        <v>4</v>
      </c>
      <c r="K137" s="4"/>
      <c r="L137" s="4"/>
      <c r="M137" s="4"/>
      <c r="N137" s="4"/>
      <c r="P137" s="88" t="s">
        <v>286</v>
      </c>
      <c r="Q137" s="88" t="s">
        <v>290</v>
      </c>
      <c r="R137" s="4" t="s">
        <v>472</v>
      </c>
      <c r="S137" s="4"/>
      <c r="T137" s="5"/>
      <c r="U137" s="5"/>
      <c r="V137" s="14"/>
      <c r="W137" s="15"/>
    </row>
    <row r="138" spans="1:23" ht="15.6">
      <c r="A138" s="3" t="s">
        <v>1057</v>
      </c>
      <c r="B138" s="13"/>
      <c r="C138" s="13"/>
      <c r="D138" s="2"/>
      <c r="E138" s="4" t="s">
        <v>18</v>
      </c>
      <c r="F138" s="4" t="s">
        <v>14</v>
      </c>
      <c r="G138" s="1" t="s">
        <v>19</v>
      </c>
      <c r="H138" s="1" t="s">
        <v>28</v>
      </c>
      <c r="I138" s="1" t="s">
        <v>24</v>
      </c>
      <c r="J138" s="4">
        <v>4</v>
      </c>
      <c r="K138" s="4"/>
      <c r="L138" s="4"/>
      <c r="M138" s="4"/>
      <c r="N138" s="4"/>
      <c r="O138" s="4"/>
      <c r="P138" s="88" t="s">
        <v>286</v>
      </c>
      <c r="Q138" s="88" t="s">
        <v>290</v>
      </c>
      <c r="R138" s="19"/>
      <c r="S138" s="4"/>
      <c r="T138" s="5"/>
      <c r="U138" s="5"/>
      <c r="V138" s="14"/>
      <c r="W138" s="15"/>
    </row>
    <row r="139" spans="1:23" ht="15.6">
      <c r="A139" s="3" t="s">
        <v>1056</v>
      </c>
      <c r="B139" s="13"/>
      <c r="C139" s="13"/>
      <c r="D139" s="2"/>
      <c r="E139" s="4" t="s">
        <v>18</v>
      </c>
      <c r="F139" s="4" t="s">
        <v>15</v>
      </c>
      <c r="G139" s="1" t="s">
        <v>19</v>
      </c>
      <c r="H139" s="1" t="s">
        <v>28</v>
      </c>
      <c r="I139" s="1" t="s">
        <v>473</v>
      </c>
      <c r="J139" s="4">
        <v>4</v>
      </c>
      <c r="K139" s="4"/>
      <c r="L139" s="4"/>
      <c r="M139" s="4"/>
      <c r="N139" s="4"/>
      <c r="O139" s="4"/>
      <c r="P139" s="88" t="s">
        <v>286</v>
      </c>
      <c r="Q139" s="88" t="s">
        <v>290</v>
      </c>
      <c r="R139" s="19"/>
      <c r="S139" s="4"/>
      <c r="T139" s="5"/>
      <c r="U139" s="5"/>
      <c r="V139" s="14"/>
      <c r="W139" s="15"/>
    </row>
    <row r="140" spans="1:23" ht="15.6">
      <c r="A140" s="3" t="s">
        <v>1055</v>
      </c>
      <c r="B140" s="13"/>
      <c r="C140" s="13"/>
      <c r="D140" s="2"/>
      <c r="E140" s="4" t="s">
        <v>18</v>
      </c>
      <c r="F140" s="4" t="s">
        <v>15</v>
      </c>
      <c r="G140" s="1" t="s">
        <v>19</v>
      </c>
      <c r="H140" s="1" t="s">
        <v>28</v>
      </c>
      <c r="I140" s="1" t="s">
        <v>24</v>
      </c>
      <c r="J140" s="4">
        <v>4</v>
      </c>
      <c r="K140" s="4"/>
      <c r="L140" s="4"/>
      <c r="M140" s="4"/>
      <c r="N140" s="4"/>
      <c r="O140" s="4"/>
      <c r="P140" s="88" t="s">
        <v>286</v>
      </c>
      <c r="Q140" s="88" t="s">
        <v>290</v>
      </c>
      <c r="R140" s="19"/>
      <c r="S140" s="4"/>
      <c r="T140" s="5"/>
      <c r="U140" s="5"/>
      <c r="V140" s="14"/>
      <c r="W140" s="15"/>
    </row>
    <row r="141" spans="1:23" ht="27.6">
      <c r="A141" s="3" t="s">
        <v>1054</v>
      </c>
      <c r="B141" s="13"/>
      <c r="C141" s="13"/>
      <c r="D141" s="2"/>
      <c r="E141" s="4" t="s">
        <v>17</v>
      </c>
      <c r="F141" s="4" t="s">
        <v>14</v>
      </c>
      <c r="G141" s="1" t="s">
        <v>19</v>
      </c>
      <c r="H141" s="1" t="s">
        <v>28</v>
      </c>
      <c r="I141" s="1" t="s">
        <v>448</v>
      </c>
      <c r="J141" s="4">
        <v>4</v>
      </c>
      <c r="K141" s="4"/>
      <c r="L141" s="4"/>
      <c r="M141" s="4"/>
      <c r="N141" s="4"/>
      <c r="O141" s="4"/>
      <c r="P141" s="88" t="s">
        <v>286</v>
      </c>
      <c r="Q141" s="88" t="s">
        <v>290</v>
      </c>
      <c r="R141" s="19"/>
      <c r="S141" s="4"/>
      <c r="T141" s="5"/>
      <c r="U141" s="5"/>
      <c r="V141" s="14"/>
      <c r="W141" s="15"/>
    </row>
    <row r="142" spans="1:23" ht="27.6">
      <c r="A142" s="3" t="s">
        <v>1053</v>
      </c>
      <c r="B142" s="13"/>
      <c r="C142" s="13"/>
      <c r="D142" s="2"/>
      <c r="E142" s="4" t="s">
        <v>17</v>
      </c>
      <c r="F142" s="4" t="s">
        <v>15</v>
      </c>
      <c r="G142" s="1" t="s">
        <v>19</v>
      </c>
      <c r="H142" s="1" t="s">
        <v>28</v>
      </c>
      <c r="I142" s="1" t="s">
        <v>441</v>
      </c>
      <c r="J142" s="4">
        <v>4</v>
      </c>
      <c r="K142" s="4"/>
      <c r="L142" s="4"/>
      <c r="M142" s="4"/>
      <c r="N142" s="4"/>
      <c r="O142" s="4"/>
      <c r="P142" s="88" t="s">
        <v>286</v>
      </c>
      <c r="Q142" s="88" t="s">
        <v>290</v>
      </c>
      <c r="R142" s="19"/>
      <c r="S142" s="4"/>
      <c r="T142" s="5"/>
      <c r="U142" s="5"/>
      <c r="V142" s="14"/>
      <c r="W142" s="15"/>
    </row>
    <row r="143" spans="1:23" ht="15.6">
      <c r="A143" s="3" t="s">
        <v>1052</v>
      </c>
      <c r="B143" s="13"/>
      <c r="C143" s="13"/>
      <c r="D143" s="2"/>
      <c r="E143" s="4" t="s">
        <v>17</v>
      </c>
      <c r="F143" s="4" t="s">
        <v>15</v>
      </c>
      <c r="G143" s="1" t="s">
        <v>19</v>
      </c>
      <c r="H143" s="1" t="s">
        <v>28</v>
      </c>
      <c r="I143" s="1" t="s">
        <v>24</v>
      </c>
      <c r="J143" s="4">
        <v>4</v>
      </c>
      <c r="K143" s="4"/>
      <c r="L143" s="4"/>
      <c r="M143" s="4"/>
      <c r="N143" s="4"/>
      <c r="O143" s="4"/>
      <c r="P143" s="88" t="s">
        <v>286</v>
      </c>
      <c r="Q143" s="88" t="s">
        <v>290</v>
      </c>
      <c r="R143" s="19"/>
      <c r="S143" s="4"/>
      <c r="T143" s="5"/>
      <c r="U143" s="5"/>
      <c r="V143" s="14"/>
      <c r="W143" s="15"/>
    </row>
    <row r="144" spans="1:23" ht="27.6">
      <c r="A144" s="3" t="s">
        <v>1051</v>
      </c>
      <c r="B144" s="13"/>
      <c r="C144" s="13"/>
      <c r="D144" s="2"/>
      <c r="E144" s="4" t="s">
        <v>18</v>
      </c>
      <c r="F144" s="4" t="s">
        <v>14</v>
      </c>
      <c r="G144" s="1" t="s">
        <v>19</v>
      </c>
      <c r="H144" s="1" t="s">
        <v>28</v>
      </c>
      <c r="I144" s="1" t="s">
        <v>441</v>
      </c>
      <c r="J144" s="4">
        <v>4</v>
      </c>
      <c r="K144" s="4"/>
      <c r="L144" s="4"/>
      <c r="M144" s="4"/>
      <c r="N144" s="4"/>
      <c r="O144" s="4"/>
      <c r="P144" s="88" t="s">
        <v>286</v>
      </c>
      <c r="Q144" s="88" t="s">
        <v>290</v>
      </c>
      <c r="R144" s="19"/>
      <c r="S144" s="4"/>
      <c r="T144" s="5"/>
      <c r="U144" s="5"/>
      <c r="V144" s="14"/>
      <c r="W144" s="15"/>
    </row>
    <row r="145" spans="1:23" ht="27.6">
      <c r="A145" s="3" t="s">
        <v>1050</v>
      </c>
      <c r="B145" s="13"/>
      <c r="C145" s="13"/>
      <c r="D145" s="2"/>
      <c r="E145" s="4" t="s">
        <v>18</v>
      </c>
      <c r="F145" s="4" t="s">
        <v>15</v>
      </c>
      <c r="G145" s="1" t="s">
        <v>19</v>
      </c>
      <c r="H145" s="1" t="s">
        <v>28</v>
      </c>
      <c r="I145" s="1" t="s">
        <v>448</v>
      </c>
      <c r="J145" s="4">
        <v>4</v>
      </c>
      <c r="K145" s="4"/>
      <c r="L145" s="4"/>
      <c r="M145" s="4"/>
      <c r="N145" s="4"/>
      <c r="O145" s="4"/>
      <c r="P145" s="88" t="s">
        <v>286</v>
      </c>
      <c r="Q145" s="88" t="s">
        <v>290</v>
      </c>
      <c r="R145" s="19"/>
      <c r="S145" s="4"/>
      <c r="T145" s="5"/>
      <c r="U145" s="5"/>
      <c r="V145" s="14"/>
      <c r="W145" s="15"/>
    </row>
    <row r="146" spans="1:23" ht="15.6">
      <c r="A146" s="3" t="s">
        <v>1049</v>
      </c>
      <c r="B146" s="13"/>
      <c r="C146" s="13"/>
      <c r="D146" s="2"/>
      <c r="E146" s="4" t="s">
        <v>18</v>
      </c>
      <c r="F146" s="4" t="s">
        <v>14</v>
      </c>
      <c r="G146" s="1" t="s">
        <v>19</v>
      </c>
      <c r="H146" s="1" t="s">
        <v>28</v>
      </c>
      <c r="I146" s="1" t="s">
        <v>24</v>
      </c>
      <c r="J146" s="4">
        <v>4</v>
      </c>
      <c r="K146" s="4"/>
      <c r="L146" s="4"/>
      <c r="M146" s="4"/>
      <c r="N146" s="4"/>
      <c r="O146" s="4"/>
      <c r="P146" s="88" t="s">
        <v>286</v>
      </c>
      <c r="Q146" s="88" t="s">
        <v>290</v>
      </c>
      <c r="R146" s="19"/>
      <c r="S146" s="4"/>
      <c r="T146" s="5"/>
      <c r="U146" s="5"/>
      <c r="V146" s="14"/>
      <c r="W146" s="15"/>
    </row>
    <row r="147" spans="1:23" ht="15.6">
      <c r="A147" s="3" t="s">
        <v>1046</v>
      </c>
      <c r="B147" s="13"/>
      <c r="C147" s="13"/>
      <c r="D147" s="2"/>
      <c r="E147" s="4" t="s">
        <v>17</v>
      </c>
      <c r="F147" s="4" t="s">
        <v>14</v>
      </c>
      <c r="G147" s="1" t="s">
        <v>19</v>
      </c>
      <c r="H147" s="1" t="s">
        <v>28</v>
      </c>
      <c r="I147" s="1" t="s">
        <v>24</v>
      </c>
      <c r="J147" s="4">
        <v>4</v>
      </c>
      <c r="K147" s="4"/>
      <c r="L147" s="4"/>
      <c r="M147" s="4"/>
      <c r="N147" s="4"/>
      <c r="O147" s="4"/>
      <c r="P147" s="88" t="s">
        <v>286</v>
      </c>
      <c r="Q147" s="88" t="s">
        <v>290</v>
      </c>
      <c r="R147" s="19"/>
      <c r="S147" s="4"/>
      <c r="T147" s="5"/>
      <c r="U147" s="5"/>
      <c r="V147" s="14"/>
      <c r="W147" s="15"/>
    </row>
    <row r="148" spans="1:23" ht="15.6">
      <c r="A148" s="3" t="s">
        <v>1045</v>
      </c>
      <c r="B148" s="13"/>
      <c r="C148" s="13"/>
      <c r="D148" s="2"/>
      <c r="E148" s="4" t="s">
        <v>17</v>
      </c>
      <c r="F148" s="4" t="s">
        <v>15</v>
      </c>
      <c r="G148" s="1" t="s">
        <v>19</v>
      </c>
      <c r="H148" s="1" t="s">
        <v>28</v>
      </c>
      <c r="I148" s="1" t="s">
        <v>24</v>
      </c>
      <c r="J148" s="4">
        <v>4</v>
      </c>
      <c r="K148" s="4"/>
      <c r="L148" s="4"/>
      <c r="M148" s="4"/>
      <c r="N148" s="4"/>
      <c r="O148" s="4"/>
      <c r="P148" s="88" t="s">
        <v>286</v>
      </c>
      <c r="Q148" s="88" t="s">
        <v>290</v>
      </c>
      <c r="R148" s="19"/>
      <c r="S148" s="4"/>
      <c r="T148" s="5"/>
      <c r="U148" s="5"/>
      <c r="V148" s="14"/>
      <c r="W148" s="15"/>
    </row>
    <row r="149" spans="1:23" ht="15.6">
      <c r="A149" s="3" t="s">
        <v>1044</v>
      </c>
      <c r="B149" s="13"/>
      <c r="C149" s="13"/>
      <c r="D149" s="2"/>
      <c r="E149" s="4" t="s">
        <v>17</v>
      </c>
      <c r="F149" s="4" t="s">
        <v>15</v>
      </c>
      <c r="G149" s="1" t="s">
        <v>19</v>
      </c>
      <c r="H149" s="1" t="s">
        <v>28</v>
      </c>
      <c r="I149" s="1" t="s">
        <v>24</v>
      </c>
      <c r="J149" s="4">
        <v>4</v>
      </c>
      <c r="K149" s="4"/>
      <c r="L149" s="4"/>
      <c r="M149" s="4"/>
      <c r="N149" s="4"/>
      <c r="O149" s="4"/>
      <c r="P149" s="88" t="s">
        <v>286</v>
      </c>
      <c r="Q149" s="88" t="s">
        <v>290</v>
      </c>
      <c r="R149" s="19"/>
      <c r="S149" s="4"/>
      <c r="T149" s="5"/>
      <c r="U149" s="5"/>
      <c r="V149" s="14"/>
      <c r="W149" s="15"/>
    </row>
    <row r="150" spans="1:23" ht="15.6">
      <c r="A150" s="3" t="s">
        <v>1043</v>
      </c>
      <c r="B150" s="13"/>
      <c r="C150" s="13"/>
      <c r="D150" s="2"/>
      <c r="E150" s="4" t="s">
        <v>17</v>
      </c>
      <c r="F150" s="82" t="s">
        <v>14</v>
      </c>
      <c r="G150" s="1" t="s">
        <v>19</v>
      </c>
      <c r="H150" s="1" t="s">
        <v>28</v>
      </c>
      <c r="I150" s="1" t="s">
        <v>24</v>
      </c>
      <c r="J150" s="4">
        <v>4</v>
      </c>
      <c r="K150" s="4"/>
      <c r="L150" s="4"/>
      <c r="M150" s="4"/>
      <c r="N150" s="4"/>
      <c r="O150" s="4"/>
      <c r="P150" s="88" t="s">
        <v>286</v>
      </c>
      <c r="Q150" s="88" t="s">
        <v>290</v>
      </c>
      <c r="R150" s="19"/>
      <c r="S150" s="4"/>
      <c r="T150" s="5"/>
      <c r="U150" s="5"/>
      <c r="V150" s="14"/>
      <c r="W150" s="15"/>
    </row>
    <row r="151" spans="1:23" ht="15.6">
      <c r="A151" s="3" t="s">
        <v>1131</v>
      </c>
      <c r="B151" s="13"/>
      <c r="C151" s="13"/>
      <c r="D151" s="2"/>
      <c r="E151" s="4" t="s">
        <v>17</v>
      </c>
      <c r="F151" s="4" t="s">
        <v>14</v>
      </c>
      <c r="G151" s="1" t="s">
        <v>19</v>
      </c>
      <c r="H151" s="1" t="s">
        <v>28</v>
      </c>
      <c r="I151" s="1" t="s">
        <v>24</v>
      </c>
      <c r="J151" s="4">
        <v>4</v>
      </c>
      <c r="K151" s="4"/>
      <c r="L151" s="4"/>
      <c r="M151" s="4"/>
      <c r="N151" s="4"/>
      <c r="O151" s="4"/>
      <c r="P151" s="88" t="s">
        <v>286</v>
      </c>
      <c r="Q151" s="88" t="s">
        <v>290</v>
      </c>
      <c r="R151" s="19"/>
      <c r="S151" s="4"/>
      <c r="T151" s="5"/>
      <c r="U151" s="5"/>
      <c r="V151" s="14"/>
      <c r="W151" s="15"/>
    </row>
    <row r="152" spans="1:23" ht="15.6">
      <c r="A152" s="3" t="s">
        <v>1042</v>
      </c>
      <c r="B152" s="13"/>
      <c r="C152" s="13"/>
      <c r="D152" s="2"/>
      <c r="E152" s="4" t="s">
        <v>18</v>
      </c>
      <c r="F152" s="4" t="s">
        <v>14</v>
      </c>
      <c r="G152" s="1" t="s">
        <v>19</v>
      </c>
      <c r="H152" s="1" t="s">
        <v>28</v>
      </c>
      <c r="I152" s="1" t="s">
        <v>24</v>
      </c>
      <c r="J152" s="4">
        <v>4</v>
      </c>
      <c r="K152" s="4"/>
      <c r="L152" s="4"/>
      <c r="M152" s="4"/>
      <c r="N152" s="4"/>
      <c r="O152" s="4"/>
      <c r="P152" s="88" t="s">
        <v>286</v>
      </c>
      <c r="Q152" s="88" t="s">
        <v>290</v>
      </c>
      <c r="R152" s="19"/>
      <c r="S152" s="4"/>
      <c r="T152" s="5"/>
      <c r="U152" s="5"/>
      <c r="V152" s="14"/>
      <c r="W152" s="15"/>
    </row>
    <row r="153" spans="1:23" ht="15.6">
      <c r="A153" s="3" t="s">
        <v>1041</v>
      </c>
      <c r="B153" s="13"/>
      <c r="C153" s="13"/>
      <c r="D153" s="2"/>
      <c r="E153" s="4" t="s">
        <v>18</v>
      </c>
      <c r="F153" s="4" t="s">
        <v>15</v>
      </c>
      <c r="G153" s="1" t="s">
        <v>19</v>
      </c>
      <c r="H153" s="1" t="s">
        <v>28</v>
      </c>
      <c r="I153" s="1" t="s">
        <v>24</v>
      </c>
      <c r="J153" s="4">
        <v>4</v>
      </c>
      <c r="K153" s="4"/>
      <c r="L153" s="4"/>
      <c r="M153" s="4"/>
      <c r="N153" s="4"/>
      <c r="O153" s="4"/>
      <c r="P153" s="88" t="s">
        <v>286</v>
      </c>
      <c r="Q153" s="88" t="s">
        <v>290</v>
      </c>
      <c r="R153" s="19"/>
      <c r="S153" s="4"/>
      <c r="T153" s="5"/>
      <c r="U153" s="5"/>
      <c r="V153" s="14"/>
      <c r="W153" s="15"/>
    </row>
    <row r="154" spans="1:23" ht="27.6">
      <c r="A154" s="3" t="s">
        <v>1040</v>
      </c>
      <c r="B154" s="13"/>
      <c r="C154" s="13"/>
      <c r="D154" s="2"/>
      <c r="E154" s="4" t="s">
        <v>17</v>
      </c>
      <c r="F154" s="4" t="s">
        <v>14</v>
      </c>
      <c r="G154" s="1" t="s">
        <v>19</v>
      </c>
      <c r="H154" s="1" t="s">
        <v>28</v>
      </c>
      <c r="I154" s="1" t="s">
        <v>448</v>
      </c>
      <c r="J154" s="4">
        <v>4</v>
      </c>
      <c r="K154" s="4"/>
      <c r="L154" s="4"/>
      <c r="M154" s="4"/>
      <c r="N154" s="4"/>
      <c r="O154" s="4"/>
      <c r="P154" s="88" t="s">
        <v>286</v>
      </c>
      <c r="Q154" s="88" t="s">
        <v>290</v>
      </c>
      <c r="R154" s="19"/>
      <c r="S154" s="4"/>
      <c r="T154" s="5"/>
      <c r="U154" s="5"/>
      <c r="V154" s="14"/>
      <c r="W154" s="15"/>
    </row>
    <row r="155" spans="1:23" ht="15.6">
      <c r="A155" s="3" t="s">
        <v>1039</v>
      </c>
      <c r="B155" s="13"/>
      <c r="C155" s="13"/>
      <c r="D155" s="2"/>
      <c r="E155" s="4" t="s">
        <v>17</v>
      </c>
      <c r="F155" s="4" t="s">
        <v>15</v>
      </c>
      <c r="G155" s="1" t="s">
        <v>19</v>
      </c>
      <c r="H155" s="1" t="s">
        <v>28</v>
      </c>
      <c r="I155" s="1" t="s">
        <v>474</v>
      </c>
      <c r="J155" s="4">
        <v>4</v>
      </c>
      <c r="K155" s="4"/>
      <c r="L155" s="4"/>
      <c r="M155" s="4"/>
      <c r="N155" s="4"/>
      <c r="O155" s="4"/>
      <c r="P155" s="88" t="s">
        <v>286</v>
      </c>
      <c r="Q155" s="88" t="s">
        <v>290</v>
      </c>
      <c r="R155" s="19"/>
      <c r="S155" s="4"/>
      <c r="T155" s="5"/>
      <c r="U155" s="5"/>
      <c r="V155" s="14"/>
      <c r="W155" s="15"/>
    </row>
    <row r="156" spans="1:23" ht="15.6">
      <c r="A156" s="3" t="s">
        <v>1038</v>
      </c>
      <c r="B156" s="13"/>
      <c r="C156" s="13"/>
      <c r="D156" s="2"/>
      <c r="E156" s="4" t="s">
        <v>18</v>
      </c>
      <c r="F156" s="4" t="s">
        <v>14</v>
      </c>
      <c r="G156" s="1" t="s">
        <v>19</v>
      </c>
      <c r="H156" s="1" t="s">
        <v>28</v>
      </c>
      <c r="I156" s="1" t="s">
        <v>24</v>
      </c>
      <c r="J156" s="4">
        <v>4</v>
      </c>
      <c r="K156" s="4"/>
      <c r="L156" s="4"/>
      <c r="M156" s="4"/>
      <c r="N156" s="4"/>
      <c r="O156" s="4"/>
      <c r="P156" s="88" t="s">
        <v>286</v>
      </c>
      <c r="Q156" s="88" t="s">
        <v>290</v>
      </c>
      <c r="R156" s="19"/>
      <c r="S156" s="4"/>
      <c r="T156" s="5"/>
      <c r="U156" s="5"/>
      <c r="V156" s="14"/>
      <c r="W156" s="15"/>
    </row>
    <row r="157" spans="1:23" ht="15.6">
      <c r="A157" s="3" t="s">
        <v>1037</v>
      </c>
      <c r="B157" s="13"/>
      <c r="C157" s="13"/>
      <c r="D157" s="2"/>
      <c r="E157" s="4" t="s">
        <v>18</v>
      </c>
      <c r="F157" s="4" t="s">
        <v>15</v>
      </c>
      <c r="G157" s="1" t="s">
        <v>19</v>
      </c>
      <c r="H157" s="1" t="s">
        <v>28</v>
      </c>
      <c r="I157" s="1" t="s">
        <v>24</v>
      </c>
      <c r="J157" s="4">
        <v>4</v>
      </c>
      <c r="K157" s="4"/>
      <c r="L157" s="4"/>
      <c r="M157" s="4"/>
      <c r="N157" s="4"/>
      <c r="O157" s="4"/>
      <c r="P157" s="88" t="s">
        <v>286</v>
      </c>
      <c r="Q157" s="88" t="s">
        <v>290</v>
      </c>
      <c r="R157" s="19"/>
      <c r="S157" s="4"/>
      <c r="T157" s="5"/>
      <c r="U157" s="5"/>
      <c r="V157" s="14"/>
      <c r="W157" s="15"/>
    </row>
    <row r="158" spans="1:23" ht="15.6">
      <c r="A158" s="3" t="s">
        <v>1036</v>
      </c>
      <c r="B158" s="13"/>
      <c r="C158" s="13"/>
      <c r="D158" s="2"/>
      <c r="E158" s="4" t="s">
        <v>17</v>
      </c>
      <c r="F158" s="4" t="s">
        <v>14</v>
      </c>
      <c r="G158" s="1" t="s">
        <v>19</v>
      </c>
      <c r="H158" s="1" t="s">
        <v>28</v>
      </c>
      <c r="I158" s="1" t="s">
        <v>24</v>
      </c>
      <c r="J158" s="4">
        <v>4</v>
      </c>
      <c r="K158" s="4"/>
      <c r="L158" s="4"/>
      <c r="M158" s="4"/>
      <c r="N158" s="4"/>
      <c r="O158" s="4"/>
      <c r="P158" s="88" t="s">
        <v>286</v>
      </c>
      <c r="Q158" s="88" t="s">
        <v>290</v>
      </c>
      <c r="R158" s="19"/>
      <c r="S158" s="4"/>
      <c r="T158" s="5"/>
      <c r="U158" s="5"/>
      <c r="V158" s="14"/>
      <c r="W158" s="15"/>
    </row>
    <row r="159" spans="1:23" ht="24">
      <c r="A159" s="3" t="s">
        <v>1035</v>
      </c>
      <c r="B159" s="13" t="s">
        <v>476</v>
      </c>
      <c r="C159" s="13"/>
      <c r="D159" s="2"/>
      <c r="E159" s="4" t="s">
        <v>17</v>
      </c>
      <c r="F159" s="4" t="s">
        <v>14</v>
      </c>
      <c r="G159" s="1" t="s">
        <v>19</v>
      </c>
      <c r="H159" s="1" t="s">
        <v>28</v>
      </c>
      <c r="I159" s="1" t="s">
        <v>24</v>
      </c>
      <c r="J159" s="4">
        <v>4</v>
      </c>
      <c r="K159" s="4"/>
      <c r="L159" s="4"/>
      <c r="M159" s="4"/>
      <c r="N159" s="4"/>
      <c r="O159" s="4"/>
      <c r="P159" s="88" t="s">
        <v>286</v>
      </c>
      <c r="Q159" s="88" t="s">
        <v>290</v>
      </c>
      <c r="R159" s="19" t="s">
        <v>475</v>
      </c>
      <c r="S159" s="4"/>
      <c r="T159" s="5"/>
      <c r="U159" s="5"/>
      <c r="V159" s="14"/>
      <c r="W159" s="15"/>
    </row>
    <row r="160" spans="1:23" ht="15.6">
      <c r="A160" s="3" t="s">
        <v>1034</v>
      </c>
      <c r="B160" s="13"/>
      <c r="C160" s="13"/>
      <c r="D160" s="2"/>
      <c r="E160" s="4" t="s">
        <v>17</v>
      </c>
      <c r="F160" s="4" t="s">
        <v>14</v>
      </c>
      <c r="G160" s="1" t="s">
        <v>19</v>
      </c>
      <c r="H160" s="1" t="s">
        <v>28</v>
      </c>
      <c r="I160" s="1" t="s">
        <v>24</v>
      </c>
      <c r="J160" s="4">
        <v>4</v>
      </c>
      <c r="K160" s="4"/>
      <c r="L160" s="4"/>
      <c r="M160" s="4"/>
      <c r="N160" s="4"/>
      <c r="O160" s="4"/>
      <c r="P160" s="88" t="s">
        <v>286</v>
      </c>
      <c r="Q160" s="88" t="s">
        <v>290</v>
      </c>
      <c r="R160" s="19"/>
      <c r="S160" s="4"/>
      <c r="T160" s="5"/>
      <c r="U160" s="5"/>
      <c r="V160" s="14"/>
      <c r="W160" s="15"/>
    </row>
    <row r="161" spans="1:23" ht="15.6">
      <c r="A161" s="3" t="s">
        <v>1033</v>
      </c>
      <c r="B161" s="13"/>
      <c r="C161" s="13"/>
      <c r="D161" s="2"/>
      <c r="E161" s="4" t="s">
        <v>17</v>
      </c>
      <c r="F161" s="4" t="s">
        <v>15</v>
      </c>
      <c r="G161" s="1" t="s">
        <v>19</v>
      </c>
      <c r="H161" s="1" t="s">
        <v>28</v>
      </c>
      <c r="I161" s="1" t="s">
        <v>24</v>
      </c>
      <c r="J161" s="4">
        <v>4</v>
      </c>
      <c r="K161" s="4"/>
      <c r="L161" s="4"/>
      <c r="M161" s="4"/>
      <c r="N161" s="4"/>
      <c r="O161" s="4"/>
      <c r="P161" s="88" t="s">
        <v>286</v>
      </c>
      <c r="Q161" s="88" t="s">
        <v>290</v>
      </c>
      <c r="R161" s="19"/>
      <c r="S161" s="4"/>
      <c r="T161" s="5"/>
      <c r="U161" s="5"/>
      <c r="V161" s="14"/>
      <c r="W161" s="15"/>
    </row>
    <row r="162" spans="1:23" ht="27.6">
      <c r="A162" s="3" t="s">
        <v>1032</v>
      </c>
      <c r="B162" s="13"/>
      <c r="C162" s="13"/>
      <c r="D162" s="2"/>
      <c r="E162" s="4" t="s">
        <v>18</v>
      </c>
      <c r="F162" s="4" t="s">
        <v>14</v>
      </c>
      <c r="G162" s="1" t="s">
        <v>19</v>
      </c>
      <c r="H162" s="1" t="s">
        <v>28</v>
      </c>
      <c r="I162" s="1" t="s">
        <v>441</v>
      </c>
      <c r="J162" s="4">
        <v>4</v>
      </c>
      <c r="K162" s="4"/>
      <c r="L162" s="4"/>
      <c r="M162" s="4"/>
      <c r="N162" s="4"/>
      <c r="O162" s="4"/>
      <c r="P162" s="88" t="s">
        <v>286</v>
      </c>
      <c r="Q162" s="88" t="s">
        <v>290</v>
      </c>
      <c r="R162" s="19"/>
      <c r="S162" s="4"/>
      <c r="T162" s="5"/>
      <c r="U162" s="5"/>
      <c r="V162" s="14"/>
      <c r="W162" s="15"/>
    </row>
    <row r="163" spans="1:23" ht="27.6">
      <c r="A163" s="3" t="s">
        <v>1031</v>
      </c>
      <c r="B163" s="13"/>
      <c r="C163" s="91"/>
      <c r="D163" s="2"/>
      <c r="E163" s="4" t="s">
        <v>18</v>
      </c>
      <c r="F163" s="4" t="s">
        <v>14</v>
      </c>
      <c r="G163" s="1" t="s">
        <v>19</v>
      </c>
      <c r="H163" s="1" t="s">
        <v>28</v>
      </c>
      <c r="I163" s="1" t="s">
        <v>441</v>
      </c>
      <c r="J163" s="4">
        <v>4</v>
      </c>
      <c r="K163" s="4"/>
      <c r="L163" s="4"/>
      <c r="M163" s="4"/>
      <c r="N163" s="4"/>
      <c r="O163" s="4"/>
      <c r="P163" s="88" t="s">
        <v>286</v>
      </c>
      <c r="Q163" s="88" t="s">
        <v>290</v>
      </c>
      <c r="R163" s="19"/>
      <c r="S163" s="4"/>
      <c r="T163" s="5"/>
      <c r="U163" s="5"/>
      <c r="V163" s="14"/>
      <c r="W163" s="15"/>
    </row>
    <row r="164" spans="1:23" ht="15.6">
      <c r="A164" s="3" t="s">
        <v>1030</v>
      </c>
      <c r="B164" s="13"/>
      <c r="C164" s="91"/>
      <c r="D164" s="2"/>
      <c r="E164" s="4" t="s">
        <v>18</v>
      </c>
      <c r="F164" s="4" t="s">
        <v>15</v>
      </c>
      <c r="G164" s="1" t="s">
        <v>19</v>
      </c>
      <c r="H164" s="1" t="s">
        <v>28</v>
      </c>
      <c r="I164" s="1" t="s">
        <v>474</v>
      </c>
      <c r="J164" s="4">
        <v>4</v>
      </c>
      <c r="K164" s="4"/>
      <c r="L164" s="4"/>
      <c r="M164" s="4"/>
      <c r="N164" s="4"/>
      <c r="O164" s="4"/>
      <c r="P164" s="88" t="s">
        <v>286</v>
      </c>
      <c r="Q164" s="88" t="s">
        <v>290</v>
      </c>
      <c r="R164" s="19"/>
      <c r="S164" s="4"/>
      <c r="T164" s="5"/>
      <c r="U164" s="5"/>
      <c r="V164" s="14"/>
      <c r="W164" s="15"/>
    </row>
    <row r="165" spans="1:23" ht="15.6">
      <c r="A165" s="3" t="s">
        <v>1029</v>
      </c>
      <c r="B165" s="13"/>
      <c r="C165" s="91"/>
      <c r="D165" s="2"/>
      <c r="E165" s="4" t="s">
        <v>18</v>
      </c>
      <c r="F165" s="4" t="s">
        <v>14</v>
      </c>
      <c r="G165" s="1" t="s">
        <v>19</v>
      </c>
      <c r="H165" s="1" t="s">
        <v>28</v>
      </c>
      <c r="I165" s="1" t="s">
        <v>24</v>
      </c>
      <c r="J165" s="4">
        <v>4</v>
      </c>
      <c r="K165" s="4"/>
      <c r="L165" s="4"/>
      <c r="M165" s="4"/>
      <c r="N165" s="4"/>
      <c r="O165" s="4"/>
      <c r="P165" s="88" t="s">
        <v>286</v>
      </c>
      <c r="Q165" s="88" t="s">
        <v>290</v>
      </c>
      <c r="R165" s="19"/>
      <c r="S165" s="4"/>
      <c r="T165" s="5"/>
      <c r="U165" s="5"/>
      <c r="V165" s="14"/>
      <c r="W165" s="15"/>
    </row>
    <row r="166" spans="1:23" ht="15.6">
      <c r="A166" s="3" t="s">
        <v>1028</v>
      </c>
      <c r="B166" s="13"/>
      <c r="C166" s="91"/>
      <c r="D166" s="2"/>
      <c r="E166" s="4" t="s">
        <v>18</v>
      </c>
      <c r="F166" s="4" t="s">
        <v>14</v>
      </c>
      <c r="G166" s="1" t="s">
        <v>19</v>
      </c>
      <c r="H166" s="1" t="s">
        <v>28</v>
      </c>
      <c r="I166" s="1" t="s">
        <v>24</v>
      </c>
      <c r="J166" s="4">
        <v>4</v>
      </c>
      <c r="K166" s="4"/>
      <c r="L166" s="4"/>
      <c r="M166" s="4"/>
      <c r="N166" s="4"/>
      <c r="O166" s="4"/>
      <c r="P166" s="88" t="s">
        <v>286</v>
      </c>
      <c r="Q166" s="88" t="s">
        <v>290</v>
      </c>
      <c r="R166" s="19"/>
      <c r="S166" s="4"/>
      <c r="T166" s="5"/>
      <c r="U166" s="5"/>
      <c r="V166" s="14"/>
      <c r="W166" s="15"/>
    </row>
    <row r="167" spans="1:23" ht="15.6">
      <c r="A167" s="3" t="s">
        <v>1027</v>
      </c>
      <c r="B167" s="13"/>
      <c r="C167" s="91"/>
      <c r="D167" s="2"/>
      <c r="E167" s="4" t="s">
        <v>18</v>
      </c>
      <c r="F167" s="4" t="s">
        <v>15</v>
      </c>
      <c r="G167" s="1" t="s">
        <v>19</v>
      </c>
      <c r="H167" s="1" t="s">
        <v>28</v>
      </c>
      <c r="I167" s="1" t="s">
        <v>24</v>
      </c>
      <c r="J167" s="4">
        <v>4</v>
      </c>
      <c r="K167" s="4"/>
      <c r="L167" s="4"/>
      <c r="M167" s="4"/>
      <c r="N167" s="4"/>
      <c r="O167" s="4"/>
      <c r="P167" s="88" t="s">
        <v>286</v>
      </c>
      <c r="Q167" s="88" t="s">
        <v>290</v>
      </c>
      <c r="R167" s="19"/>
      <c r="S167" s="4"/>
      <c r="T167" s="5"/>
      <c r="U167" s="5"/>
      <c r="V167" s="14"/>
      <c r="W167" s="15"/>
    </row>
    <row r="168" spans="1:23" ht="15.6">
      <c r="A168" s="3" t="s">
        <v>1026</v>
      </c>
      <c r="B168" s="13"/>
      <c r="C168" s="91"/>
      <c r="D168" s="2"/>
      <c r="E168" s="4" t="s">
        <v>18</v>
      </c>
      <c r="F168" s="4" t="s">
        <v>14</v>
      </c>
      <c r="G168" s="1" t="s">
        <v>19</v>
      </c>
      <c r="H168" s="1" t="s">
        <v>28</v>
      </c>
      <c r="I168" s="1" t="s">
        <v>24</v>
      </c>
      <c r="J168" s="4">
        <v>4</v>
      </c>
      <c r="K168" s="4"/>
      <c r="L168" s="4"/>
      <c r="M168" s="4"/>
      <c r="N168" s="4"/>
      <c r="O168" s="4"/>
      <c r="P168" s="88" t="s">
        <v>286</v>
      </c>
      <c r="Q168" s="88" t="s">
        <v>290</v>
      </c>
      <c r="R168" s="19"/>
      <c r="S168" s="4"/>
      <c r="T168" s="5"/>
      <c r="U168" s="5"/>
      <c r="V168" s="14"/>
      <c r="W168" s="15"/>
    </row>
    <row r="169" spans="1:23" ht="15.6">
      <c r="A169" s="3" t="s">
        <v>1025</v>
      </c>
      <c r="B169" s="13"/>
      <c r="C169" s="91"/>
      <c r="D169" s="2"/>
      <c r="E169" s="4" t="s">
        <v>18</v>
      </c>
      <c r="F169" s="4" t="s">
        <v>15</v>
      </c>
      <c r="G169" s="1" t="s">
        <v>19</v>
      </c>
      <c r="H169" s="1" t="s">
        <v>28</v>
      </c>
      <c r="I169" s="1" t="s">
        <v>24</v>
      </c>
      <c r="J169" s="4">
        <v>4</v>
      </c>
      <c r="K169" s="4"/>
      <c r="L169" s="4"/>
      <c r="M169" s="4"/>
      <c r="N169" s="4"/>
      <c r="O169" s="4"/>
      <c r="P169" s="88" t="s">
        <v>286</v>
      </c>
      <c r="Q169" s="88" t="s">
        <v>290</v>
      </c>
      <c r="R169" s="19"/>
      <c r="S169" s="4"/>
      <c r="T169" s="5"/>
      <c r="U169" s="5"/>
      <c r="V169" s="14"/>
      <c r="W169" s="15"/>
    </row>
    <row r="170" spans="1:23" ht="27.6">
      <c r="A170" s="3" t="s">
        <v>1024</v>
      </c>
      <c r="B170" s="13"/>
      <c r="C170" s="91"/>
      <c r="D170" s="2"/>
      <c r="E170" s="4" t="s">
        <v>18</v>
      </c>
      <c r="F170" s="4" t="s">
        <v>14</v>
      </c>
      <c r="G170" s="1" t="s">
        <v>19</v>
      </c>
      <c r="H170" s="1" t="s">
        <v>28</v>
      </c>
      <c r="I170" s="1" t="s">
        <v>441</v>
      </c>
      <c r="J170" s="4">
        <v>4</v>
      </c>
      <c r="K170" s="4"/>
      <c r="L170" s="4"/>
      <c r="M170" s="4"/>
      <c r="N170" s="4"/>
      <c r="O170" s="4"/>
      <c r="P170" s="88" t="s">
        <v>286</v>
      </c>
      <c r="Q170" s="88" t="s">
        <v>290</v>
      </c>
      <c r="R170" s="19"/>
      <c r="S170" s="4"/>
      <c r="T170" s="5"/>
      <c r="U170" s="5"/>
      <c r="V170" s="14"/>
      <c r="W170" s="15"/>
    </row>
    <row r="171" spans="1:23" ht="15.6">
      <c r="A171" s="3" t="s">
        <v>1023</v>
      </c>
      <c r="B171" s="13"/>
      <c r="C171" s="91"/>
      <c r="D171" s="2"/>
      <c r="E171" s="4" t="s">
        <v>18</v>
      </c>
      <c r="F171" s="4" t="s">
        <v>14</v>
      </c>
      <c r="G171" s="1" t="s">
        <v>19</v>
      </c>
      <c r="H171" s="1" t="s">
        <v>28</v>
      </c>
      <c r="I171" s="1" t="s">
        <v>24</v>
      </c>
      <c r="J171" s="4">
        <v>4</v>
      </c>
      <c r="K171" s="4"/>
      <c r="L171" s="4"/>
      <c r="M171" s="4"/>
      <c r="N171" s="4"/>
      <c r="O171" s="4"/>
      <c r="P171" s="88" t="s">
        <v>286</v>
      </c>
      <c r="Q171" s="88" t="s">
        <v>290</v>
      </c>
      <c r="R171" s="19"/>
      <c r="S171" s="4"/>
      <c r="T171" s="5"/>
      <c r="U171" s="5"/>
      <c r="V171" s="14"/>
      <c r="W171" s="15"/>
    </row>
    <row r="172" spans="1:23" ht="15.6">
      <c r="A172" s="3" t="s">
        <v>1022</v>
      </c>
      <c r="B172" s="13"/>
      <c r="C172" s="91"/>
      <c r="D172" s="2"/>
      <c r="E172" s="4" t="s">
        <v>18</v>
      </c>
      <c r="F172" s="4" t="s">
        <v>15</v>
      </c>
      <c r="G172" s="1" t="s">
        <v>19</v>
      </c>
      <c r="H172" s="1" t="s">
        <v>28</v>
      </c>
      <c r="I172" s="1" t="s">
        <v>477</v>
      </c>
      <c r="J172" s="4">
        <v>4</v>
      </c>
      <c r="K172" s="4"/>
      <c r="L172" s="4"/>
      <c r="M172" s="4"/>
      <c r="N172" s="4"/>
      <c r="O172" s="4"/>
      <c r="P172" s="88" t="s">
        <v>286</v>
      </c>
      <c r="Q172" s="88" t="s">
        <v>290</v>
      </c>
      <c r="R172" s="19"/>
      <c r="S172" s="4"/>
      <c r="T172" s="5"/>
      <c r="U172" s="5"/>
      <c r="V172" s="14"/>
      <c r="W172" s="15"/>
    </row>
    <row r="173" spans="1:23" ht="15.6">
      <c r="A173" s="3" t="s">
        <v>1021</v>
      </c>
      <c r="B173" s="13"/>
      <c r="C173" s="91"/>
      <c r="D173" s="2"/>
      <c r="E173" s="4" t="s">
        <v>18</v>
      </c>
      <c r="F173" s="4" t="s">
        <v>14</v>
      </c>
      <c r="G173" s="1" t="s">
        <v>19</v>
      </c>
      <c r="H173" s="1" t="s">
        <v>28</v>
      </c>
      <c r="I173" s="1" t="s">
        <v>24</v>
      </c>
      <c r="J173" s="4">
        <v>4</v>
      </c>
      <c r="K173" s="4"/>
      <c r="L173" s="4"/>
      <c r="M173" s="4"/>
      <c r="N173" s="4"/>
      <c r="O173" s="4"/>
      <c r="P173" s="88" t="s">
        <v>286</v>
      </c>
      <c r="Q173" s="88" t="s">
        <v>290</v>
      </c>
      <c r="R173" s="19"/>
      <c r="S173" s="4"/>
      <c r="T173" s="5"/>
      <c r="U173" s="5"/>
      <c r="V173" s="14"/>
      <c r="W173" s="15"/>
    </row>
    <row r="174" spans="1:23" ht="15.6">
      <c r="A174" s="3" t="s">
        <v>1016</v>
      </c>
      <c r="B174" s="13"/>
      <c r="C174" s="91"/>
      <c r="D174" s="2"/>
      <c r="E174" s="4" t="s">
        <v>18</v>
      </c>
      <c r="F174" s="4" t="s">
        <v>14</v>
      </c>
      <c r="G174" s="1" t="s">
        <v>19</v>
      </c>
      <c r="H174" s="1" t="s">
        <v>28</v>
      </c>
      <c r="I174" s="1" t="s">
        <v>24</v>
      </c>
      <c r="J174" s="4">
        <v>4</v>
      </c>
      <c r="K174" s="4"/>
      <c r="L174" s="4"/>
      <c r="M174" s="4"/>
      <c r="N174" s="4"/>
      <c r="O174" s="4"/>
      <c r="P174" s="88" t="s">
        <v>286</v>
      </c>
      <c r="Q174" s="88" t="s">
        <v>290</v>
      </c>
      <c r="R174" s="19"/>
      <c r="S174" s="4"/>
      <c r="T174" s="5"/>
      <c r="U174" s="5"/>
      <c r="V174" s="14"/>
      <c r="W174" s="15"/>
    </row>
    <row r="175" spans="1:23" ht="15.6">
      <c r="A175" s="3" t="s">
        <v>1015</v>
      </c>
      <c r="B175" s="13"/>
      <c r="C175" s="91"/>
      <c r="D175" s="2"/>
      <c r="E175" s="82" t="s">
        <v>18</v>
      </c>
      <c r="F175" s="4" t="s">
        <v>15</v>
      </c>
      <c r="G175" s="1" t="s">
        <v>19</v>
      </c>
      <c r="H175" s="1" t="s">
        <v>28</v>
      </c>
      <c r="I175" s="1" t="s">
        <v>24</v>
      </c>
      <c r="J175" s="4">
        <v>4</v>
      </c>
      <c r="K175" s="4"/>
      <c r="L175" s="4"/>
      <c r="M175" s="4"/>
      <c r="N175" s="4"/>
      <c r="O175" s="4"/>
      <c r="P175" s="88" t="s">
        <v>286</v>
      </c>
      <c r="Q175" s="88" t="s">
        <v>290</v>
      </c>
      <c r="R175" s="19"/>
      <c r="S175" s="4"/>
      <c r="T175" s="5"/>
      <c r="U175" s="5"/>
      <c r="V175" s="14"/>
      <c r="W175" s="15"/>
    </row>
    <row r="176" spans="1:23" ht="15.6">
      <c r="A176" s="3" t="s">
        <v>1014</v>
      </c>
      <c r="B176" s="13"/>
      <c r="C176" s="91"/>
      <c r="D176" s="2"/>
      <c r="E176" s="4" t="s">
        <v>17</v>
      </c>
      <c r="F176" s="4" t="s">
        <v>14</v>
      </c>
      <c r="G176" s="1" t="s">
        <v>19</v>
      </c>
      <c r="H176" s="1" t="s">
        <v>28</v>
      </c>
      <c r="I176" s="1" t="s">
        <v>477</v>
      </c>
      <c r="J176" s="4">
        <v>4</v>
      </c>
      <c r="K176" s="4"/>
      <c r="L176" s="4"/>
      <c r="M176" s="4"/>
      <c r="N176" s="4"/>
      <c r="O176" s="4"/>
      <c r="P176" s="88" t="s">
        <v>286</v>
      </c>
      <c r="Q176" s="88" t="s">
        <v>290</v>
      </c>
      <c r="R176" s="19"/>
      <c r="S176" s="4"/>
      <c r="T176" s="5"/>
      <c r="U176" s="5"/>
      <c r="V176" s="14"/>
      <c r="W176" s="15"/>
    </row>
    <row r="177" spans="1:23" ht="15.6">
      <c r="A177" s="3" t="s">
        <v>1013</v>
      </c>
      <c r="B177" s="13"/>
      <c r="C177" s="91"/>
      <c r="D177" s="2"/>
      <c r="E177" s="4" t="s">
        <v>17</v>
      </c>
      <c r="F177" s="4" t="s">
        <v>15</v>
      </c>
      <c r="G177" s="1" t="s">
        <v>19</v>
      </c>
      <c r="H177" s="1" t="s">
        <v>28</v>
      </c>
      <c r="I177" s="1" t="s">
        <v>24</v>
      </c>
      <c r="J177" s="4">
        <v>4</v>
      </c>
      <c r="K177" s="4"/>
      <c r="L177" s="4"/>
      <c r="M177" s="4"/>
      <c r="N177" s="4"/>
      <c r="O177" s="4"/>
      <c r="P177" s="88" t="s">
        <v>286</v>
      </c>
      <c r="Q177" s="88" t="s">
        <v>290</v>
      </c>
      <c r="R177" s="19"/>
      <c r="S177" s="4"/>
      <c r="T177" s="5"/>
      <c r="U177" s="5"/>
      <c r="V177" s="14"/>
      <c r="W177" s="15"/>
    </row>
    <row r="178" spans="1:23" ht="15.6">
      <c r="A178" s="3" t="s">
        <v>1012</v>
      </c>
      <c r="B178" s="13"/>
      <c r="C178" s="13"/>
      <c r="D178" s="2"/>
      <c r="E178" s="4" t="s">
        <v>18</v>
      </c>
      <c r="F178" s="4" t="s">
        <v>14</v>
      </c>
      <c r="G178" s="1" t="s">
        <v>19</v>
      </c>
      <c r="H178" s="1" t="s">
        <v>28</v>
      </c>
      <c r="I178" s="1" t="s">
        <v>24</v>
      </c>
      <c r="J178" s="4">
        <v>4</v>
      </c>
      <c r="K178" s="4"/>
      <c r="L178" s="4"/>
      <c r="M178" s="4"/>
      <c r="N178" s="4"/>
      <c r="O178" s="4"/>
      <c r="P178" s="88" t="s">
        <v>286</v>
      </c>
      <c r="Q178" s="88" t="s">
        <v>290</v>
      </c>
      <c r="R178" s="19"/>
      <c r="S178" s="4"/>
      <c r="T178" s="5"/>
      <c r="U178" s="5"/>
      <c r="V178" s="14"/>
      <c r="W178" s="15"/>
    </row>
    <row r="179" spans="1:23" ht="15.6">
      <c r="A179" s="3" t="s">
        <v>1011</v>
      </c>
      <c r="B179" s="13"/>
      <c r="C179" s="13"/>
      <c r="D179" s="2"/>
      <c r="E179" s="4" t="s">
        <v>18</v>
      </c>
      <c r="F179" s="4" t="s">
        <v>15</v>
      </c>
      <c r="G179" s="1" t="s">
        <v>19</v>
      </c>
      <c r="H179" s="1" t="s">
        <v>28</v>
      </c>
      <c r="I179" s="130" t="s">
        <v>477</v>
      </c>
      <c r="J179" s="4">
        <v>4</v>
      </c>
      <c r="K179" s="4"/>
      <c r="L179" s="4"/>
      <c r="M179" s="4"/>
      <c r="N179" s="4"/>
      <c r="O179" s="4"/>
      <c r="P179" s="88" t="s">
        <v>286</v>
      </c>
      <c r="Q179" s="88" t="s">
        <v>290</v>
      </c>
      <c r="R179" s="19"/>
      <c r="S179" s="4"/>
      <c r="T179" s="5"/>
      <c r="U179" s="5"/>
      <c r="V179" s="14"/>
      <c r="W179" s="15"/>
    </row>
    <row r="180" spans="1:23" ht="15.6">
      <c r="A180" s="3" t="s">
        <v>1010</v>
      </c>
      <c r="B180" s="13"/>
      <c r="C180" s="13"/>
      <c r="D180" s="2"/>
      <c r="E180" s="4" t="s">
        <v>17</v>
      </c>
      <c r="F180" s="4" t="s">
        <v>14</v>
      </c>
      <c r="G180" s="1" t="s">
        <v>19</v>
      </c>
      <c r="H180" s="1" t="s">
        <v>28</v>
      </c>
      <c r="I180" s="1" t="s">
        <v>24</v>
      </c>
      <c r="J180" s="4">
        <v>4</v>
      </c>
      <c r="K180" s="4"/>
      <c r="L180" s="4"/>
      <c r="M180" s="4"/>
      <c r="N180" s="4"/>
      <c r="O180" s="4"/>
      <c r="P180" s="88" t="s">
        <v>286</v>
      </c>
      <c r="Q180" s="88" t="s">
        <v>290</v>
      </c>
      <c r="R180" s="19"/>
      <c r="S180" s="4"/>
      <c r="T180" s="5"/>
      <c r="U180" s="5"/>
      <c r="V180" s="14"/>
      <c r="W180" s="15"/>
    </row>
    <row r="181" spans="1:23" ht="15.6">
      <c r="A181" s="3" t="s">
        <v>1009</v>
      </c>
      <c r="B181" s="13"/>
      <c r="C181" s="13"/>
      <c r="D181" s="2"/>
      <c r="E181" s="4" t="s">
        <v>17</v>
      </c>
      <c r="F181" s="4"/>
      <c r="G181" s="1" t="s">
        <v>19</v>
      </c>
      <c r="H181" s="1" t="s">
        <v>28</v>
      </c>
      <c r="I181" s="1" t="s">
        <v>474</v>
      </c>
      <c r="J181" s="4">
        <v>4</v>
      </c>
      <c r="K181" s="4"/>
      <c r="L181" s="4"/>
      <c r="M181" s="4"/>
      <c r="N181" s="4"/>
      <c r="O181" s="4"/>
      <c r="P181" s="88" t="s">
        <v>286</v>
      </c>
      <c r="Q181" s="88" t="s">
        <v>290</v>
      </c>
      <c r="R181" s="19"/>
      <c r="S181" s="4"/>
      <c r="T181" s="5"/>
      <c r="U181" s="5"/>
      <c r="V181" s="14"/>
      <c r="W181" s="15"/>
    </row>
    <row r="182" spans="1:23" ht="48">
      <c r="A182" s="3" t="s">
        <v>1008</v>
      </c>
      <c r="B182" s="13" t="s">
        <v>478</v>
      </c>
      <c r="C182" s="13"/>
      <c r="D182" s="2"/>
      <c r="E182" s="4" t="s">
        <v>17</v>
      </c>
      <c r="F182" s="4" t="s">
        <v>14</v>
      </c>
      <c r="G182" s="1" t="s">
        <v>19</v>
      </c>
      <c r="H182" s="1" t="s">
        <v>28</v>
      </c>
      <c r="I182" s="1" t="s">
        <v>24</v>
      </c>
      <c r="J182" s="4">
        <v>4</v>
      </c>
      <c r="K182" s="4"/>
      <c r="L182" s="4"/>
      <c r="M182" s="4"/>
      <c r="N182" s="4"/>
      <c r="O182" s="4"/>
      <c r="P182" s="88" t="s">
        <v>286</v>
      </c>
      <c r="Q182" s="88" t="s">
        <v>290</v>
      </c>
      <c r="R182" s="19" t="s">
        <v>479</v>
      </c>
      <c r="S182" s="4"/>
      <c r="T182" s="5"/>
      <c r="U182" s="5"/>
      <c r="V182" s="14"/>
      <c r="W182" s="15"/>
    </row>
    <row r="183" spans="1:23" ht="15.6">
      <c r="A183" s="3" t="s">
        <v>1007</v>
      </c>
      <c r="B183" s="13"/>
      <c r="C183" s="13"/>
      <c r="D183" s="2"/>
      <c r="E183" s="4" t="s">
        <v>17</v>
      </c>
      <c r="F183" s="4" t="s">
        <v>15</v>
      </c>
      <c r="G183" s="1" t="s">
        <v>19</v>
      </c>
      <c r="H183" s="1" t="s">
        <v>28</v>
      </c>
      <c r="I183" s="1" t="s">
        <v>477</v>
      </c>
      <c r="J183" s="4">
        <v>4</v>
      </c>
      <c r="K183" s="4"/>
      <c r="L183" s="4"/>
      <c r="M183" s="4"/>
      <c r="N183" s="4"/>
      <c r="O183" s="4"/>
      <c r="P183" s="4" t="s">
        <v>286</v>
      </c>
      <c r="Q183" s="88" t="s">
        <v>290</v>
      </c>
      <c r="R183" s="19"/>
      <c r="S183" s="4"/>
      <c r="T183" s="5"/>
      <c r="U183" s="5"/>
      <c r="V183" s="14"/>
      <c r="W183" s="15"/>
    </row>
    <row r="184" spans="1:23" ht="27.6">
      <c r="A184" s="3" t="s">
        <v>1006</v>
      </c>
      <c r="B184" s="13"/>
      <c r="C184" s="13"/>
      <c r="D184" s="2"/>
      <c r="E184" s="4" t="s">
        <v>17</v>
      </c>
      <c r="F184" s="4" t="s">
        <v>15</v>
      </c>
      <c r="G184" s="1" t="s">
        <v>19</v>
      </c>
      <c r="H184" s="1" t="s">
        <v>28</v>
      </c>
      <c r="I184" s="1" t="s">
        <v>441</v>
      </c>
      <c r="J184" s="4">
        <v>4</v>
      </c>
      <c r="K184" s="4"/>
      <c r="L184" s="1"/>
      <c r="M184" s="4"/>
      <c r="N184" s="4"/>
      <c r="O184" s="4"/>
      <c r="P184" s="4" t="s">
        <v>286</v>
      </c>
      <c r="Q184" s="88" t="s">
        <v>290</v>
      </c>
      <c r="R184" s="19"/>
      <c r="S184" s="4"/>
      <c r="T184" s="5"/>
      <c r="U184" s="5"/>
      <c r="V184" s="14"/>
      <c r="W184" s="15"/>
    </row>
    <row r="185" spans="1:23" ht="27.6">
      <c r="A185" s="3" t="s">
        <v>1005</v>
      </c>
      <c r="B185" s="13"/>
      <c r="C185" s="13"/>
      <c r="D185" s="2"/>
      <c r="E185" s="4" t="s">
        <v>17</v>
      </c>
      <c r="F185" s="4" t="s">
        <v>14</v>
      </c>
      <c r="G185" s="1" t="s">
        <v>19</v>
      </c>
      <c r="H185" s="1" t="s">
        <v>28</v>
      </c>
      <c r="I185" s="1" t="s">
        <v>448</v>
      </c>
      <c r="J185" s="4">
        <v>4</v>
      </c>
      <c r="K185" s="4"/>
      <c r="L185" s="4"/>
      <c r="M185" s="4"/>
      <c r="N185" s="4"/>
      <c r="O185" s="4"/>
      <c r="P185" s="4" t="s">
        <v>286</v>
      </c>
      <c r="Q185" s="88" t="s">
        <v>290</v>
      </c>
      <c r="R185" s="19"/>
      <c r="S185" s="4"/>
      <c r="T185" s="5"/>
      <c r="U185" s="5"/>
      <c r="V185" s="14"/>
      <c r="W185" s="15"/>
    </row>
    <row r="186" spans="1:23" ht="15.6">
      <c r="A186" s="3" t="s">
        <v>1004</v>
      </c>
      <c r="B186" s="13"/>
      <c r="C186" s="13"/>
      <c r="D186" s="2"/>
      <c r="E186" s="4" t="s">
        <v>17</v>
      </c>
      <c r="F186" s="4" t="s">
        <v>14</v>
      </c>
      <c r="G186" s="93" t="s">
        <v>19</v>
      </c>
      <c r="H186" s="1" t="s">
        <v>28</v>
      </c>
      <c r="I186" s="1" t="s">
        <v>24</v>
      </c>
      <c r="J186" s="4">
        <v>4</v>
      </c>
      <c r="K186" s="4"/>
      <c r="L186" s="4"/>
      <c r="M186" s="4"/>
      <c r="N186" s="4"/>
      <c r="O186" s="4"/>
      <c r="P186" s="4" t="s">
        <v>286</v>
      </c>
      <c r="Q186" s="88" t="s">
        <v>290</v>
      </c>
      <c r="R186" s="19"/>
      <c r="S186" s="4"/>
      <c r="T186" s="5"/>
      <c r="U186" s="5"/>
      <c r="V186" s="14"/>
      <c r="W186" s="15"/>
    </row>
    <row r="187" spans="1:23" ht="15.6">
      <c r="A187" s="3" t="s">
        <v>1002</v>
      </c>
      <c r="B187" s="13"/>
      <c r="C187" s="13"/>
      <c r="D187" s="2"/>
      <c r="E187" s="4" t="s">
        <v>18</v>
      </c>
      <c r="F187" s="4" t="s">
        <v>15</v>
      </c>
      <c r="G187" s="1" t="s">
        <v>19</v>
      </c>
      <c r="H187" s="1" t="s">
        <v>28</v>
      </c>
      <c r="I187" s="1" t="s">
        <v>24</v>
      </c>
      <c r="J187" s="4">
        <v>4</v>
      </c>
      <c r="K187" s="4"/>
      <c r="L187" s="4"/>
      <c r="M187" s="4"/>
      <c r="N187" s="4"/>
      <c r="O187" s="4"/>
      <c r="P187" s="4" t="s">
        <v>286</v>
      </c>
      <c r="Q187" s="88" t="s">
        <v>290</v>
      </c>
      <c r="R187" s="19"/>
      <c r="S187" s="4"/>
      <c r="T187" s="5"/>
      <c r="U187" s="5"/>
      <c r="V187" s="14"/>
      <c r="W187" s="15"/>
    </row>
    <row r="188" spans="1:23" ht="15.6">
      <c r="A188" s="3" t="s">
        <v>1001</v>
      </c>
      <c r="B188" s="13"/>
      <c r="C188" s="13"/>
      <c r="D188" s="2"/>
      <c r="E188" s="4" t="s">
        <v>17</v>
      </c>
      <c r="F188" s="4" t="s">
        <v>14</v>
      </c>
      <c r="G188" s="1" t="s">
        <v>19</v>
      </c>
      <c r="H188" s="1" t="s">
        <v>28</v>
      </c>
      <c r="I188" s="1" t="s">
        <v>24</v>
      </c>
      <c r="J188" s="4">
        <v>4</v>
      </c>
      <c r="K188" s="4"/>
      <c r="L188" s="4"/>
      <c r="M188" s="4"/>
      <c r="N188" s="4"/>
      <c r="O188" s="4"/>
      <c r="P188" s="4" t="s">
        <v>286</v>
      </c>
      <c r="Q188" s="88" t="s">
        <v>290</v>
      </c>
      <c r="R188" s="19"/>
      <c r="S188" s="4"/>
      <c r="T188" s="5"/>
      <c r="U188" s="5"/>
      <c r="V188" s="14"/>
      <c r="W188" s="15"/>
    </row>
    <row r="189" spans="1:23" ht="15.6">
      <c r="A189" s="3" t="s">
        <v>1000</v>
      </c>
      <c r="B189" s="13"/>
      <c r="C189" s="13"/>
      <c r="D189" s="2"/>
      <c r="E189" s="4" t="s">
        <v>18</v>
      </c>
      <c r="F189" s="4" t="s">
        <v>15</v>
      </c>
      <c r="G189" s="1" t="s">
        <v>19</v>
      </c>
      <c r="H189" s="1" t="s">
        <v>28</v>
      </c>
      <c r="I189" s="1" t="s">
        <v>24</v>
      </c>
      <c r="J189" s="4">
        <v>4</v>
      </c>
      <c r="K189" s="4"/>
      <c r="L189" s="4"/>
      <c r="M189" s="4"/>
      <c r="N189" s="4"/>
      <c r="O189" s="4"/>
      <c r="P189" s="4" t="s">
        <v>286</v>
      </c>
      <c r="Q189" s="88" t="s">
        <v>290</v>
      </c>
      <c r="R189" s="19"/>
      <c r="S189" s="4"/>
      <c r="T189" s="5"/>
      <c r="U189" s="5"/>
      <c r="V189" s="14"/>
      <c r="W189" s="15"/>
    </row>
    <row r="190" spans="1:23" ht="15.6">
      <c r="A190" s="3" t="s">
        <v>999</v>
      </c>
      <c r="B190" s="13"/>
      <c r="C190" s="13"/>
      <c r="D190" s="2"/>
      <c r="E190" s="4" t="s">
        <v>18</v>
      </c>
      <c r="F190" s="4" t="s">
        <v>15</v>
      </c>
      <c r="G190" s="1" t="s">
        <v>19</v>
      </c>
      <c r="H190" s="1" t="s">
        <v>28</v>
      </c>
      <c r="I190" s="1" t="s">
        <v>24</v>
      </c>
      <c r="J190" s="4">
        <v>4</v>
      </c>
      <c r="K190" s="4"/>
      <c r="L190" s="4"/>
      <c r="M190" s="4"/>
      <c r="N190" s="4"/>
      <c r="O190" s="4"/>
      <c r="P190" s="4" t="s">
        <v>286</v>
      </c>
      <c r="Q190" s="88" t="s">
        <v>290</v>
      </c>
      <c r="R190" s="19"/>
      <c r="S190" s="4"/>
      <c r="T190" s="5"/>
      <c r="U190" s="5"/>
      <c r="V190" s="14"/>
      <c r="W190" s="15"/>
    </row>
    <row r="191" spans="1:23" ht="15.6">
      <c r="A191" s="3" t="s">
        <v>998</v>
      </c>
      <c r="B191" s="13"/>
      <c r="C191" s="13"/>
      <c r="D191" s="2"/>
      <c r="E191" s="4" t="s">
        <v>18</v>
      </c>
      <c r="F191" s="4" t="s">
        <v>14</v>
      </c>
      <c r="G191" s="1" t="s">
        <v>19</v>
      </c>
      <c r="H191" s="1" t="s">
        <v>28</v>
      </c>
      <c r="I191" s="1" t="s">
        <v>24</v>
      </c>
      <c r="J191" s="4">
        <v>4</v>
      </c>
      <c r="K191" s="4"/>
      <c r="L191" s="4"/>
      <c r="M191" s="4"/>
      <c r="N191" s="4"/>
      <c r="O191" s="4"/>
      <c r="P191" s="4" t="s">
        <v>286</v>
      </c>
      <c r="Q191" s="88" t="s">
        <v>290</v>
      </c>
      <c r="R191" s="19"/>
      <c r="S191" s="4"/>
      <c r="T191" s="5"/>
      <c r="U191" s="5"/>
      <c r="V191" s="14"/>
      <c r="W191" s="15"/>
    </row>
    <row r="192" spans="1:23" ht="15.6">
      <c r="A192" s="3" t="s">
        <v>1121</v>
      </c>
      <c r="B192" s="13"/>
      <c r="C192" s="13"/>
      <c r="D192" s="2"/>
      <c r="E192" s="4" t="s">
        <v>18</v>
      </c>
      <c r="F192" s="4" t="s">
        <v>15</v>
      </c>
      <c r="G192" s="1" t="s">
        <v>19</v>
      </c>
      <c r="H192" s="1" t="s">
        <v>28</v>
      </c>
      <c r="I192" s="1" t="s">
        <v>24</v>
      </c>
      <c r="J192" s="4">
        <v>5</v>
      </c>
      <c r="K192" s="4"/>
      <c r="L192" s="4"/>
      <c r="M192" s="4"/>
      <c r="N192" s="4"/>
      <c r="O192" s="4"/>
      <c r="P192" s="4" t="s">
        <v>286</v>
      </c>
      <c r="Q192" s="88" t="s">
        <v>290</v>
      </c>
      <c r="R192" s="19"/>
      <c r="S192" s="4"/>
      <c r="T192" s="5"/>
      <c r="U192" s="5"/>
      <c r="V192" s="14"/>
      <c r="W192" s="15"/>
    </row>
    <row r="193" spans="1:23" ht="15.6">
      <c r="A193" s="3" t="s">
        <v>997</v>
      </c>
      <c r="B193" s="13"/>
      <c r="C193" s="13"/>
      <c r="D193" s="2"/>
      <c r="E193" s="4" t="s">
        <v>17</v>
      </c>
      <c r="F193" s="4" t="s">
        <v>14</v>
      </c>
      <c r="G193" s="1" t="s">
        <v>19</v>
      </c>
      <c r="H193" s="1" t="s">
        <v>28</v>
      </c>
      <c r="I193" s="1" t="s">
        <v>24</v>
      </c>
      <c r="J193" s="4">
        <v>4</v>
      </c>
      <c r="K193" s="4"/>
      <c r="L193" s="4"/>
      <c r="M193" s="4"/>
      <c r="N193" s="4"/>
      <c r="O193" s="4"/>
      <c r="P193" s="4" t="s">
        <v>286</v>
      </c>
      <c r="Q193" s="88" t="s">
        <v>290</v>
      </c>
      <c r="R193" s="19"/>
      <c r="S193" s="4"/>
      <c r="T193" s="5"/>
      <c r="U193" s="5"/>
      <c r="V193" s="14"/>
      <c r="W193" s="15"/>
    </row>
    <row r="194" spans="1:23" ht="15.6">
      <c r="A194" s="3" t="s">
        <v>996</v>
      </c>
      <c r="B194" s="13"/>
      <c r="C194" s="13"/>
      <c r="D194" s="2"/>
      <c r="E194" s="4" t="s">
        <v>17</v>
      </c>
      <c r="F194" s="4" t="s">
        <v>14</v>
      </c>
      <c r="G194" s="1" t="s">
        <v>19</v>
      </c>
      <c r="H194" s="1" t="s">
        <v>28</v>
      </c>
      <c r="I194" s="1" t="s">
        <v>24</v>
      </c>
      <c r="J194" s="4">
        <v>4</v>
      </c>
      <c r="K194" s="4"/>
      <c r="L194" s="4"/>
      <c r="M194" s="4"/>
      <c r="N194" s="4"/>
      <c r="O194" s="4"/>
      <c r="P194" s="4" t="s">
        <v>286</v>
      </c>
      <c r="Q194" s="88" t="s">
        <v>290</v>
      </c>
      <c r="R194" s="19"/>
      <c r="S194" s="4"/>
      <c r="T194" s="5"/>
      <c r="U194" s="5"/>
      <c r="V194" s="14"/>
      <c r="W194" s="15"/>
    </row>
    <row r="195" spans="1:23" ht="15.6">
      <c r="A195" s="3" t="s">
        <v>995</v>
      </c>
      <c r="B195" s="13"/>
      <c r="C195" s="13"/>
      <c r="D195" s="2"/>
      <c r="E195" s="4" t="s">
        <v>18</v>
      </c>
      <c r="F195" s="4" t="s">
        <v>15</v>
      </c>
      <c r="G195" s="1" t="s">
        <v>19</v>
      </c>
      <c r="H195" s="1" t="s">
        <v>28</v>
      </c>
      <c r="I195" s="1" t="s">
        <v>24</v>
      </c>
      <c r="J195" s="4">
        <v>4</v>
      </c>
      <c r="K195" s="4"/>
      <c r="L195" s="4"/>
      <c r="M195" s="4"/>
      <c r="N195" s="4"/>
      <c r="O195" s="4"/>
      <c r="P195" s="4" t="s">
        <v>286</v>
      </c>
      <c r="Q195" s="88" t="s">
        <v>290</v>
      </c>
      <c r="R195" s="19"/>
      <c r="S195" s="4"/>
      <c r="T195" s="5"/>
      <c r="U195" s="5"/>
      <c r="V195" s="14"/>
      <c r="W195" s="15"/>
    </row>
    <row r="196" spans="1:23" ht="15.6">
      <c r="A196" s="3" t="s">
        <v>994</v>
      </c>
      <c r="B196" s="13"/>
      <c r="C196" s="13"/>
      <c r="D196" s="2"/>
      <c r="E196" s="4" t="s">
        <v>18</v>
      </c>
      <c r="F196" s="4" t="s">
        <v>14</v>
      </c>
      <c r="G196" s="1" t="s">
        <v>19</v>
      </c>
      <c r="H196" s="1" t="s">
        <v>28</v>
      </c>
      <c r="I196" s="1" t="s">
        <v>24</v>
      </c>
      <c r="J196" s="4">
        <v>4</v>
      </c>
      <c r="K196" s="4"/>
      <c r="L196" s="4"/>
      <c r="M196" s="4"/>
      <c r="N196" s="4"/>
      <c r="O196" s="4"/>
      <c r="P196" s="4" t="s">
        <v>286</v>
      </c>
      <c r="Q196" s="88" t="s">
        <v>290</v>
      </c>
      <c r="R196" s="19"/>
      <c r="S196" s="4"/>
      <c r="T196" s="5"/>
      <c r="U196" s="5"/>
      <c r="V196" s="14"/>
      <c r="W196" s="15"/>
    </row>
    <row r="197" spans="1:23" ht="15.6">
      <c r="A197" s="3" t="s">
        <v>993</v>
      </c>
      <c r="B197" s="13"/>
      <c r="C197" s="13"/>
      <c r="D197" s="2"/>
      <c r="E197" s="4" t="s">
        <v>17</v>
      </c>
      <c r="F197" s="4" t="s">
        <v>14</v>
      </c>
      <c r="G197" s="1" t="s">
        <v>19</v>
      </c>
      <c r="H197" s="1" t="s">
        <v>28</v>
      </c>
      <c r="I197" s="1" t="s">
        <v>24</v>
      </c>
      <c r="J197" s="4">
        <v>4</v>
      </c>
      <c r="K197" s="4"/>
      <c r="L197" s="4"/>
      <c r="M197" s="4"/>
      <c r="N197" s="4"/>
      <c r="O197" s="4"/>
      <c r="P197" s="4" t="s">
        <v>286</v>
      </c>
      <c r="Q197" s="88" t="s">
        <v>290</v>
      </c>
      <c r="R197" s="19"/>
      <c r="S197" s="4"/>
      <c r="T197" s="5"/>
      <c r="U197" s="5"/>
      <c r="V197" s="14"/>
      <c r="W197" s="15"/>
    </row>
    <row r="198" spans="1:23" ht="15.6">
      <c r="A198" s="3" t="s">
        <v>992</v>
      </c>
      <c r="B198" s="13"/>
      <c r="C198" s="13"/>
      <c r="D198" s="2"/>
      <c r="E198" s="4" t="s">
        <v>17</v>
      </c>
      <c r="F198" s="4" t="s">
        <v>15</v>
      </c>
      <c r="G198" s="1" t="s">
        <v>19</v>
      </c>
      <c r="H198" s="1" t="s">
        <v>28</v>
      </c>
      <c r="I198" s="1" t="s">
        <v>24</v>
      </c>
      <c r="J198" s="4">
        <v>4</v>
      </c>
      <c r="K198" s="4"/>
      <c r="L198" s="4"/>
      <c r="M198" s="4"/>
      <c r="N198" s="4"/>
      <c r="O198" s="4"/>
      <c r="P198" s="4" t="s">
        <v>286</v>
      </c>
      <c r="Q198" s="88" t="s">
        <v>290</v>
      </c>
      <c r="R198" s="19"/>
      <c r="S198" s="4"/>
      <c r="T198" s="5"/>
      <c r="U198" s="5"/>
      <c r="V198" s="14"/>
      <c r="W198" s="15"/>
    </row>
    <row r="199" spans="1:23" ht="15.6">
      <c r="A199" s="3" t="s">
        <v>991</v>
      </c>
      <c r="B199" s="13"/>
      <c r="C199" s="13"/>
      <c r="D199" s="2"/>
      <c r="E199" s="4" t="s">
        <v>17</v>
      </c>
      <c r="F199" s="4" t="s">
        <v>14</v>
      </c>
      <c r="G199" s="1" t="s">
        <v>19</v>
      </c>
      <c r="H199" s="1" t="s">
        <v>28</v>
      </c>
      <c r="I199" s="1" t="s">
        <v>24</v>
      </c>
      <c r="J199" s="4">
        <v>4</v>
      </c>
      <c r="K199" s="4"/>
      <c r="L199" s="4"/>
      <c r="M199" s="4"/>
      <c r="N199" s="4"/>
      <c r="O199" s="4"/>
      <c r="P199" s="4" t="s">
        <v>286</v>
      </c>
      <c r="Q199" s="88" t="s">
        <v>290</v>
      </c>
      <c r="R199" s="19"/>
      <c r="S199" s="4"/>
      <c r="T199" s="5"/>
      <c r="U199" s="5"/>
      <c r="V199" s="14"/>
      <c r="W199" s="15"/>
    </row>
    <row r="200" spans="1:23" ht="15.6">
      <c r="A200" s="3" t="s">
        <v>990</v>
      </c>
      <c r="B200" s="13"/>
      <c r="C200" s="13"/>
      <c r="D200" s="2"/>
      <c r="E200" s="4" t="s">
        <v>17</v>
      </c>
      <c r="F200" s="4" t="s">
        <v>15</v>
      </c>
      <c r="G200" s="1" t="s">
        <v>19</v>
      </c>
      <c r="H200" s="1" t="s">
        <v>28</v>
      </c>
      <c r="I200" s="1" t="s">
        <v>24</v>
      </c>
      <c r="J200" s="4">
        <v>4</v>
      </c>
      <c r="K200" s="4"/>
      <c r="L200" s="4"/>
      <c r="M200" s="4"/>
      <c r="N200" s="4"/>
      <c r="O200" s="4"/>
      <c r="P200" s="4" t="s">
        <v>286</v>
      </c>
      <c r="Q200" s="88" t="s">
        <v>290</v>
      </c>
      <c r="R200" s="19"/>
      <c r="S200" s="4"/>
      <c r="T200" s="5"/>
      <c r="U200" s="5"/>
      <c r="V200" s="14"/>
      <c r="W200" s="15"/>
    </row>
    <row r="201" spans="1:23" ht="15.6">
      <c r="A201" s="3" t="s">
        <v>989</v>
      </c>
      <c r="B201" s="13"/>
      <c r="C201" s="13"/>
      <c r="D201" s="2"/>
      <c r="E201" s="4" t="s">
        <v>18</v>
      </c>
      <c r="F201" s="4" t="s">
        <v>14</v>
      </c>
      <c r="G201" s="1" t="s">
        <v>19</v>
      </c>
      <c r="H201" s="1" t="s">
        <v>28</v>
      </c>
      <c r="I201" s="1" t="s">
        <v>24</v>
      </c>
      <c r="J201" s="4">
        <v>4</v>
      </c>
      <c r="K201" s="4"/>
      <c r="L201" s="4"/>
      <c r="M201" s="4"/>
      <c r="N201" s="4"/>
      <c r="O201" s="4"/>
      <c r="P201" s="4" t="s">
        <v>286</v>
      </c>
      <c r="Q201" s="88" t="s">
        <v>290</v>
      </c>
      <c r="R201" s="19"/>
      <c r="S201" s="4"/>
      <c r="T201" s="5"/>
      <c r="U201" s="5"/>
      <c r="V201" s="14"/>
      <c r="W201" s="15"/>
    </row>
    <row r="202" spans="1:23" ht="15.6">
      <c r="A202" s="3" t="s">
        <v>988</v>
      </c>
      <c r="B202" s="13"/>
      <c r="C202" s="13"/>
      <c r="D202" s="2"/>
      <c r="E202" s="4" t="s">
        <v>18</v>
      </c>
      <c r="F202" s="4" t="s">
        <v>15</v>
      </c>
      <c r="G202" s="1" t="s">
        <v>19</v>
      </c>
      <c r="H202" s="1" t="s">
        <v>28</v>
      </c>
      <c r="I202" s="1" t="s">
        <v>24</v>
      </c>
      <c r="J202" s="4">
        <v>4</v>
      </c>
      <c r="K202" s="4"/>
      <c r="L202" s="4"/>
      <c r="M202" s="4"/>
      <c r="N202" s="4"/>
      <c r="O202" s="4"/>
      <c r="P202" s="4" t="s">
        <v>286</v>
      </c>
      <c r="Q202" s="88" t="s">
        <v>290</v>
      </c>
      <c r="R202" s="19"/>
      <c r="S202" s="4"/>
      <c r="T202" s="5"/>
      <c r="U202" s="5"/>
      <c r="V202" s="14"/>
      <c r="W202" s="15"/>
    </row>
    <row r="203" spans="1:23" ht="15.6">
      <c r="A203" s="3" t="s">
        <v>987</v>
      </c>
      <c r="B203" s="13"/>
      <c r="C203" s="13"/>
      <c r="D203" s="2"/>
      <c r="E203" s="4" t="s">
        <v>18</v>
      </c>
      <c r="F203" s="4" t="s">
        <v>14</v>
      </c>
      <c r="G203" s="1" t="s">
        <v>19</v>
      </c>
      <c r="H203" s="1" t="s">
        <v>28</v>
      </c>
      <c r="I203" s="1" t="s">
        <v>24</v>
      </c>
      <c r="J203" s="4">
        <v>4</v>
      </c>
      <c r="K203" s="4"/>
      <c r="L203" s="4"/>
      <c r="M203" s="4"/>
      <c r="N203" s="4"/>
      <c r="O203" s="4"/>
      <c r="P203" s="4" t="s">
        <v>286</v>
      </c>
      <c r="Q203" s="88" t="s">
        <v>290</v>
      </c>
      <c r="R203" s="19"/>
      <c r="S203" s="4"/>
      <c r="T203" s="5"/>
      <c r="U203" s="5"/>
      <c r="V203" s="14"/>
      <c r="W203" s="15"/>
    </row>
    <row r="204" spans="1:23" ht="15.6">
      <c r="A204" s="3" t="s">
        <v>986</v>
      </c>
      <c r="B204" s="13"/>
      <c r="C204" s="13"/>
      <c r="D204" s="2"/>
      <c r="E204" s="4" t="s">
        <v>18</v>
      </c>
      <c r="F204" s="4" t="s">
        <v>15</v>
      </c>
      <c r="G204" s="1" t="s">
        <v>19</v>
      </c>
      <c r="H204" s="1" t="s">
        <v>28</v>
      </c>
      <c r="I204" s="1" t="s">
        <v>24</v>
      </c>
      <c r="J204" s="4">
        <v>4</v>
      </c>
      <c r="K204" s="4"/>
      <c r="L204" s="4"/>
      <c r="M204" s="4"/>
      <c r="N204" s="4"/>
      <c r="O204" s="4"/>
      <c r="P204" s="4" t="s">
        <v>286</v>
      </c>
      <c r="Q204" s="88" t="s">
        <v>290</v>
      </c>
      <c r="R204" s="19"/>
      <c r="S204" s="4"/>
      <c r="T204" s="5"/>
      <c r="U204" s="5"/>
      <c r="V204" s="14"/>
      <c r="W204" s="15"/>
    </row>
    <row r="205" spans="1:23" ht="15.6">
      <c r="A205" s="3" t="s">
        <v>985</v>
      </c>
      <c r="B205" s="13"/>
      <c r="C205" s="13"/>
      <c r="D205" s="2"/>
      <c r="E205" s="4" t="s">
        <v>18</v>
      </c>
      <c r="F205" s="4" t="s">
        <v>15</v>
      </c>
      <c r="G205" s="1" t="s">
        <v>19</v>
      </c>
      <c r="H205" s="1" t="s">
        <v>28</v>
      </c>
      <c r="I205" s="1" t="s">
        <v>24</v>
      </c>
      <c r="J205" s="4">
        <v>4</v>
      </c>
      <c r="K205" s="4" t="s">
        <v>33</v>
      </c>
      <c r="L205" s="4"/>
      <c r="M205" s="4"/>
      <c r="N205" s="4"/>
      <c r="O205" s="4"/>
      <c r="P205" s="4" t="s">
        <v>286</v>
      </c>
      <c r="Q205" s="88" t="s">
        <v>290</v>
      </c>
      <c r="R205" s="19"/>
      <c r="S205" s="4"/>
      <c r="T205" s="5"/>
      <c r="U205" s="5"/>
      <c r="V205" s="14"/>
      <c r="W205" s="15"/>
    </row>
    <row r="206" spans="1:23" ht="15.6">
      <c r="A206" s="3" t="s">
        <v>984</v>
      </c>
      <c r="B206" s="13"/>
      <c r="C206" s="13"/>
      <c r="D206" s="2"/>
      <c r="E206" s="4" t="s">
        <v>18</v>
      </c>
      <c r="F206" s="4" t="s">
        <v>14</v>
      </c>
      <c r="G206" s="1" t="s">
        <v>57</v>
      </c>
      <c r="H206" s="1" t="s">
        <v>29</v>
      </c>
      <c r="I206" s="1" t="s">
        <v>30</v>
      </c>
      <c r="J206" s="4">
        <v>4</v>
      </c>
      <c r="K206" s="4"/>
      <c r="L206" s="4"/>
      <c r="M206" s="4"/>
      <c r="N206" s="4"/>
      <c r="O206" s="4"/>
      <c r="P206" s="4" t="s">
        <v>286</v>
      </c>
      <c r="Q206" s="88" t="s">
        <v>290</v>
      </c>
      <c r="R206" s="19"/>
      <c r="S206" s="4"/>
      <c r="T206" s="5"/>
      <c r="U206" s="5"/>
      <c r="V206" s="14"/>
      <c r="W206" s="15"/>
    </row>
    <row r="207" spans="1:23" ht="15.6">
      <c r="A207" s="3" t="s">
        <v>983</v>
      </c>
      <c r="B207" s="13"/>
      <c r="D207" s="2"/>
      <c r="E207" s="4" t="s">
        <v>18</v>
      </c>
      <c r="F207" s="4" t="s">
        <v>15</v>
      </c>
      <c r="G207" s="1" t="s">
        <v>57</v>
      </c>
      <c r="H207" s="1" t="s">
        <v>29</v>
      </c>
      <c r="I207" s="1" t="s">
        <v>30</v>
      </c>
      <c r="J207" s="4">
        <v>4</v>
      </c>
      <c r="K207" s="4"/>
      <c r="L207" s="4"/>
      <c r="M207" s="4"/>
      <c r="N207" s="4"/>
      <c r="O207" s="4"/>
      <c r="P207" s="4" t="s">
        <v>286</v>
      </c>
      <c r="Q207" s="88" t="s">
        <v>290</v>
      </c>
      <c r="R207" s="19"/>
      <c r="S207" s="4"/>
      <c r="T207" s="5"/>
      <c r="U207" s="5"/>
      <c r="V207" s="14"/>
      <c r="W207" s="15"/>
    </row>
    <row r="208" spans="1:23" ht="15.6">
      <c r="A208" s="3" t="s">
        <v>982</v>
      </c>
      <c r="B208" s="13"/>
      <c r="C208" s="13"/>
      <c r="D208" s="2"/>
      <c r="E208" s="4" t="s">
        <v>17</v>
      </c>
      <c r="F208" s="4" t="s">
        <v>14</v>
      </c>
      <c r="G208" s="1" t="s">
        <v>19</v>
      </c>
      <c r="H208" s="1" t="s">
        <v>28</v>
      </c>
      <c r="I208" s="1" t="s">
        <v>24</v>
      </c>
      <c r="J208" s="4">
        <v>4</v>
      </c>
      <c r="K208" s="4" t="s">
        <v>33</v>
      </c>
      <c r="L208" s="4"/>
      <c r="M208" s="4"/>
      <c r="N208" s="4"/>
      <c r="O208" s="4"/>
      <c r="P208" s="4" t="s">
        <v>286</v>
      </c>
      <c r="Q208" s="88" t="s">
        <v>290</v>
      </c>
      <c r="R208" s="19"/>
      <c r="S208" s="4"/>
      <c r="T208" s="5"/>
      <c r="U208" s="5"/>
      <c r="V208" s="14"/>
      <c r="W208" s="15"/>
    </row>
    <row r="209" spans="1:23" ht="15.6">
      <c r="A209" s="3" t="s">
        <v>981</v>
      </c>
      <c r="B209" s="13"/>
      <c r="C209" s="13"/>
      <c r="D209" s="2"/>
      <c r="E209" s="4" t="s">
        <v>17</v>
      </c>
      <c r="F209" s="4" t="s">
        <v>15</v>
      </c>
      <c r="G209" s="1" t="s">
        <v>19</v>
      </c>
      <c r="H209" s="1" t="s">
        <v>28</v>
      </c>
      <c r="I209" s="1" t="s">
        <v>24</v>
      </c>
      <c r="J209" s="4">
        <v>4</v>
      </c>
      <c r="K209" s="4" t="s">
        <v>33</v>
      </c>
      <c r="L209" s="4"/>
      <c r="M209" s="4"/>
      <c r="N209" s="4"/>
      <c r="O209" s="4"/>
      <c r="P209" s="4" t="s">
        <v>286</v>
      </c>
      <c r="Q209" s="88" t="s">
        <v>290</v>
      </c>
      <c r="R209" s="19"/>
      <c r="S209" s="4"/>
      <c r="T209" s="5"/>
      <c r="U209" s="5"/>
      <c r="V209" s="14"/>
      <c r="W209" s="15"/>
    </row>
    <row r="210" spans="1:23" ht="15.6">
      <c r="A210" s="3" t="s">
        <v>980</v>
      </c>
      <c r="B210" s="13"/>
      <c r="C210" s="13"/>
      <c r="D210" s="2"/>
      <c r="E210" s="4" t="s">
        <v>17</v>
      </c>
      <c r="F210" s="4" t="s">
        <v>14</v>
      </c>
      <c r="G210" s="1" t="s">
        <v>19</v>
      </c>
      <c r="H210" s="1" t="s">
        <v>28</v>
      </c>
      <c r="I210" s="1" t="s">
        <v>24</v>
      </c>
      <c r="J210" s="4">
        <v>4</v>
      </c>
      <c r="K210" s="4" t="s">
        <v>33</v>
      </c>
      <c r="L210" s="4"/>
      <c r="M210" s="4"/>
      <c r="N210" s="4"/>
      <c r="O210" s="4"/>
      <c r="P210" s="4" t="s">
        <v>286</v>
      </c>
      <c r="Q210" s="88" t="s">
        <v>290</v>
      </c>
      <c r="R210" s="19"/>
      <c r="S210" s="4"/>
      <c r="T210" s="5"/>
      <c r="U210" s="5"/>
      <c r="V210" s="14"/>
      <c r="W210" s="15"/>
    </row>
    <row r="211" spans="1:23" ht="15.6">
      <c r="A211" s="3" t="s">
        <v>979</v>
      </c>
      <c r="B211" s="13"/>
      <c r="C211" s="13"/>
      <c r="D211" s="2"/>
      <c r="E211" s="4" t="s">
        <v>17</v>
      </c>
      <c r="F211" s="4" t="s">
        <v>14</v>
      </c>
      <c r="G211" s="1" t="s">
        <v>19</v>
      </c>
      <c r="H211" s="1" t="s">
        <v>28</v>
      </c>
      <c r="I211" s="1" t="s">
        <v>24</v>
      </c>
      <c r="J211" s="4">
        <v>4</v>
      </c>
      <c r="K211" s="4" t="s">
        <v>33</v>
      </c>
      <c r="L211" s="4"/>
      <c r="M211" s="4"/>
      <c r="N211" s="4"/>
      <c r="O211" s="4"/>
      <c r="P211" s="4" t="s">
        <v>286</v>
      </c>
      <c r="Q211" s="88" t="s">
        <v>290</v>
      </c>
      <c r="R211" s="19"/>
      <c r="S211" s="4"/>
      <c r="T211" s="5"/>
      <c r="U211" s="5"/>
      <c r="V211" s="14"/>
      <c r="W211" s="15"/>
    </row>
    <row r="212" spans="1:23" ht="15.6">
      <c r="A212" s="3" t="s">
        <v>1189</v>
      </c>
      <c r="B212" s="13"/>
      <c r="C212" s="13"/>
      <c r="D212" s="2"/>
      <c r="E212" s="4" t="s">
        <v>17</v>
      </c>
      <c r="F212" s="4" t="s">
        <v>15</v>
      </c>
      <c r="G212" s="1" t="s">
        <v>19</v>
      </c>
      <c r="H212" s="1" t="s">
        <v>28</v>
      </c>
      <c r="I212" s="1" t="s">
        <v>24</v>
      </c>
      <c r="J212" s="4">
        <v>4</v>
      </c>
      <c r="K212" s="4" t="s">
        <v>33</v>
      </c>
      <c r="L212" s="4"/>
      <c r="M212" s="4"/>
      <c r="N212" s="4"/>
      <c r="P212" s="4" t="s">
        <v>286</v>
      </c>
      <c r="Q212" s="88" t="s">
        <v>290</v>
      </c>
      <c r="S212" s="4"/>
      <c r="T212" s="5"/>
      <c r="U212" s="5"/>
      <c r="V212" s="14"/>
      <c r="W212" s="15"/>
    </row>
    <row r="213" spans="1:23" ht="48">
      <c r="A213" s="3" t="s">
        <v>977</v>
      </c>
      <c r="B213" s="13"/>
      <c r="C213" s="13"/>
      <c r="D213" s="2"/>
      <c r="E213" s="4" t="s">
        <v>18</v>
      </c>
      <c r="F213" s="4" t="s">
        <v>15</v>
      </c>
      <c r="G213" s="1" t="s">
        <v>19</v>
      </c>
      <c r="H213" s="1"/>
      <c r="I213" s="1" t="s">
        <v>24</v>
      </c>
      <c r="J213" s="4"/>
      <c r="K213" s="4" t="s">
        <v>33</v>
      </c>
      <c r="L213" s="4"/>
      <c r="M213" s="4"/>
      <c r="N213" s="4"/>
      <c r="O213" s="95" t="s">
        <v>28</v>
      </c>
      <c r="P213" s="4" t="s">
        <v>286</v>
      </c>
      <c r="Q213" s="88" t="s">
        <v>290</v>
      </c>
      <c r="R213" s="19" t="s">
        <v>568</v>
      </c>
      <c r="S213" s="4"/>
      <c r="T213" s="5"/>
      <c r="U213" s="5"/>
      <c r="V213" s="14"/>
      <c r="W213" s="15"/>
    </row>
    <row r="214" spans="1:23" ht="24">
      <c r="A214" s="3" t="s">
        <v>976</v>
      </c>
      <c r="B214" s="13" t="s">
        <v>476</v>
      </c>
      <c r="C214" s="13"/>
      <c r="D214" s="2"/>
      <c r="E214" s="4" t="s">
        <v>18</v>
      </c>
      <c r="F214" s="4" t="s">
        <v>14</v>
      </c>
      <c r="G214" s="89" t="s">
        <v>21</v>
      </c>
      <c r="H214" s="1" t="s">
        <v>29</v>
      </c>
      <c r="I214" s="1" t="s">
        <v>30</v>
      </c>
      <c r="J214" s="4">
        <v>4</v>
      </c>
      <c r="K214" s="4"/>
      <c r="L214" s="4"/>
      <c r="M214" s="4"/>
      <c r="N214" s="4"/>
      <c r="O214" s="4"/>
      <c r="P214" s="4" t="s">
        <v>291</v>
      </c>
      <c r="Q214" s="4" t="s">
        <v>288</v>
      </c>
      <c r="R214" s="19"/>
      <c r="S214" s="4"/>
      <c r="T214" s="5"/>
      <c r="U214" s="5"/>
      <c r="V214" s="14"/>
      <c r="W214" s="15" t="s">
        <v>572</v>
      </c>
    </row>
    <row r="215" spans="1:23" ht="24">
      <c r="A215" s="3" t="s">
        <v>975</v>
      </c>
      <c r="B215" s="13" t="s">
        <v>476</v>
      </c>
      <c r="C215" s="13"/>
      <c r="D215" s="2"/>
      <c r="E215" s="4" t="s">
        <v>18</v>
      </c>
      <c r="F215" s="4" t="s">
        <v>15</v>
      </c>
      <c r="G215" s="89" t="s">
        <v>21</v>
      </c>
      <c r="H215" s="1" t="s">
        <v>29</v>
      </c>
      <c r="I215" s="1" t="s">
        <v>30</v>
      </c>
      <c r="J215" s="4">
        <v>4</v>
      </c>
      <c r="K215" s="4"/>
      <c r="L215" s="4"/>
      <c r="M215" s="4"/>
      <c r="N215" s="4"/>
      <c r="O215" s="4"/>
      <c r="P215" s="4" t="s">
        <v>291</v>
      </c>
      <c r="Q215" s="4" t="s">
        <v>288</v>
      </c>
      <c r="R215" s="19"/>
      <c r="S215" s="4"/>
      <c r="T215" s="5"/>
      <c r="U215" s="5"/>
      <c r="V215" s="14"/>
      <c r="W215" s="15" t="s">
        <v>573</v>
      </c>
    </row>
    <row r="216" spans="1:23" ht="15.6">
      <c r="A216" s="68"/>
      <c r="B216" s="69"/>
      <c r="C216" s="69"/>
      <c r="D216" s="70"/>
      <c r="E216" s="20"/>
      <c r="F216" s="20"/>
      <c r="G216" s="12"/>
      <c r="H216" s="12"/>
      <c r="I216" s="12"/>
      <c r="J216" s="20"/>
      <c r="K216" s="20"/>
      <c r="L216" s="20"/>
      <c r="M216" s="20"/>
      <c r="N216" s="20"/>
      <c r="O216" s="20"/>
      <c r="P216" s="20"/>
      <c r="Q216" s="20"/>
      <c r="R216" s="71"/>
      <c r="S216" s="20"/>
      <c r="T216" s="21"/>
      <c r="U216" s="21"/>
      <c r="V216" s="72"/>
      <c r="W216" s="73"/>
    </row>
    <row r="217" spans="1:23" ht="15.6">
      <c r="A217" s="68"/>
      <c r="B217" s="69"/>
      <c r="C217" s="170"/>
      <c r="D217" s="100"/>
      <c r="E217" s="20"/>
      <c r="F217" s="20"/>
      <c r="G217" s="12"/>
      <c r="H217" s="12"/>
      <c r="I217" s="12"/>
      <c r="J217" s="20"/>
      <c r="K217" s="20"/>
      <c r="L217" s="20"/>
      <c r="M217" s="20"/>
      <c r="N217" s="20"/>
      <c r="O217" s="20"/>
      <c r="P217" s="20"/>
      <c r="Q217" s="20"/>
      <c r="R217" s="71"/>
      <c r="S217" s="20"/>
      <c r="T217" s="21"/>
      <c r="U217" s="21"/>
      <c r="V217" s="72"/>
      <c r="W217" s="73"/>
    </row>
    <row r="218" spans="1:23">
      <c r="C218" s="172"/>
      <c r="D218" s="171"/>
    </row>
    <row r="219" spans="1:23">
      <c r="C219" s="172"/>
      <c r="D219" s="171"/>
    </row>
    <row r="220" spans="1:23">
      <c r="D220" s="75"/>
    </row>
    <row r="222" spans="1:23" ht="21">
      <c r="B222" s="57" t="s">
        <v>484</v>
      </c>
    </row>
    <row r="224" spans="1:23">
      <c r="G224" s="17" t="s">
        <v>270</v>
      </c>
      <c r="H224" s="17"/>
      <c r="I224" s="16"/>
    </row>
    <row r="225" spans="7:15">
      <c r="G225" s="27" t="s">
        <v>264</v>
      </c>
      <c r="H225" s="28">
        <f>COUNTIFS(H$14:H$215,"malowany",J$14:J$215,1)</f>
        <v>2</v>
      </c>
      <c r="I225" s="29" t="s">
        <v>268</v>
      </c>
      <c r="K225" s="35" t="s">
        <v>272</v>
      </c>
      <c r="L225" s="33"/>
      <c r="M225" s="45">
        <f>COUNTIF(M14:M215,"tak")</f>
        <v>0</v>
      </c>
      <c r="N225" s="36" t="s">
        <v>273</v>
      </c>
    </row>
    <row r="226" spans="7:15">
      <c r="G226" s="22" t="s">
        <v>265</v>
      </c>
      <c r="H226">
        <f>COUNTIFS(H$14:H$215,"malowany",J$14:J$215,2)</f>
        <v>0</v>
      </c>
      <c r="I226" s="23" t="s">
        <v>268</v>
      </c>
      <c r="N226" s="17"/>
    </row>
    <row r="227" spans="7:15">
      <c r="G227" s="22" t="s">
        <v>266</v>
      </c>
      <c r="H227">
        <f>COUNTIFS(H$14:H$215,"malowany",J$14:J$215,3)</f>
        <v>3</v>
      </c>
      <c r="I227" s="23" t="s">
        <v>268</v>
      </c>
      <c r="K227" s="37" t="s">
        <v>269</v>
      </c>
      <c r="L227" s="38"/>
      <c r="M227" s="43">
        <f>COUNTIF(O$14:O$215,"malowany")</f>
        <v>8</v>
      </c>
      <c r="N227" s="39" t="s">
        <v>3115</v>
      </c>
    </row>
    <row r="228" spans="7:15">
      <c r="G228" s="30" t="s">
        <v>267</v>
      </c>
      <c r="H228" s="31">
        <f>COUNTIFS(H$14:H$215,"malowany",J$14:J$215,4)</f>
        <v>175</v>
      </c>
      <c r="I228" s="32" t="s">
        <v>268</v>
      </c>
      <c r="K228" s="52"/>
      <c r="L228" s="50"/>
      <c r="M228" s="51">
        <f>COUNTIF(O$14:O$215,"NALEPKA")</f>
        <v>0</v>
      </c>
      <c r="N228" s="53" t="s">
        <v>1439</v>
      </c>
    </row>
    <row r="229" spans="7:15">
      <c r="G229" s="54" t="s">
        <v>271</v>
      </c>
      <c r="H229" s="55">
        <f>SUM(H225:H228)</f>
        <v>180</v>
      </c>
      <c r="I229" s="56" t="s">
        <v>268</v>
      </c>
      <c r="K229" s="52"/>
      <c r="L229" s="50"/>
      <c r="M229" s="51">
        <f>COUNTIF(O$14:O$215,"tabliczka")</f>
        <v>0</v>
      </c>
      <c r="N229" s="53" t="s">
        <v>280</v>
      </c>
    </row>
    <row r="230" spans="7:15">
      <c r="I230" s="18"/>
      <c r="K230" s="52"/>
      <c r="L230" s="50"/>
      <c r="M230" s="51">
        <f>COUNTIF(O$14:O$215,"drogowskaz")</f>
        <v>2</v>
      </c>
      <c r="N230" s="53" t="s">
        <v>424</v>
      </c>
    </row>
    <row r="231" spans="7:15" ht="13.5" customHeight="1">
      <c r="G231" s="702" t="s">
        <v>428</v>
      </c>
      <c r="H231" s="702"/>
      <c r="I231" s="702"/>
      <c r="K231" s="40"/>
      <c r="L231" s="41"/>
      <c r="M231" s="44">
        <f>COUNTIF(O$14:O$215,"plansza")</f>
        <v>0</v>
      </c>
      <c r="N231" s="42" t="s">
        <v>425</v>
      </c>
    </row>
    <row r="232" spans="7:15">
      <c r="G232" s="8" t="s">
        <v>264</v>
      </c>
      <c r="H232" s="11">
        <f>COUNTIFS(H$14:H$215,"tabliczka",J$14:J$215,1,I$14:I$215,"&lt;&gt;drogowskaz")</f>
        <v>0</v>
      </c>
      <c r="I232" s="64" t="s">
        <v>268</v>
      </c>
    </row>
    <row r="233" spans="7:15">
      <c r="G233" s="8" t="s">
        <v>265</v>
      </c>
      <c r="H233" s="11">
        <f>COUNTIFS(H$14:H$215,"tabliczka",J$14:J$215,2,I$14:I$215,"&lt;&gt;drogowskaz")</f>
        <v>0</v>
      </c>
      <c r="I233" s="64" t="s">
        <v>268</v>
      </c>
      <c r="K233" s="35" t="s">
        <v>281</v>
      </c>
      <c r="L233" s="33"/>
      <c r="M233" s="45">
        <f>COUNTIF(N14:N215,"usunąć")</f>
        <v>1</v>
      </c>
      <c r="N233" s="36" t="s">
        <v>307</v>
      </c>
    </row>
    <row r="234" spans="7:15">
      <c r="G234" s="8" t="s">
        <v>266</v>
      </c>
      <c r="H234" s="11">
        <f>COUNTIFS(H$14:H$215,"tabliczka",J$14:J$215,3,I$14:I$215,"&lt;&gt;drogowskaz")</f>
        <v>0</v>
      </c>
      <c r="I234" s="64" t="s">
        <v>268</v>
      </c>
    </row>
    <row r="235" spans="7:15">
      <c r="G235" s="8" t="s">
        <v>267</v>
      </c>
      <c r="H235" s="11">
        <f>COUNTIFS(H$14:H$215,"tabliczka",J$14:J$215,4,I$14:I$215,"&lt;&gt;drogowskaz")</f>
        <v>0</v>
      </c>
      <c r="I235" s="64" t="s">
        <v>268</v>
      </c>
      <c r="K235" s="46" t="s">
        <v>279</v>
      </c>
      <c r="L235" s="47"/>
      <c r="M235" s="47"/>
      <c r="N235" s="48">
        <v>16</v>
      </c>
    </row>
    <row r="236" spans="7:15">
      <c r="G236" s="24" t="s">
        <v>271</v>
      </c>
      <c r="H236" s="25">
        <f>SUM(H232:H235)</f>
        <v>0</v>
      </c>
      <c r="I236" s="26" t="s">
        <v>268</v>
      </c>
      <c r="K236" s="46" t="s">
        <v>278</v>
      </c>
      <c r="L236" s="47"/>
      <c r="M236" s="47"/>
      <c r="N236" s="587">
        <f>(H229+H236+H243+H250+H257)/N235</f>
        <v>11.9375</v>
      </c>
    </row>
    <row r="237" spans="7:15">
      <c r="I237" s="18"/>
    </row>
    <row r="238" spans="7:15">
      <c r="G238" s="12" t="s">
        <v>427</v>
      </c>
      <c r="I238" s="18"/>
    </row>
    <row r="239" spans="7:15">
      <c r="G239" s="8" t="s">
        <v>264</v>
      </c>
      <c r="H239" s="11">
        <f>COUNTIFS(H$14:H$215,"naklejka",J$14:J$215,1)</f>
        <v>0</v>
      </c>
      <c r="I239" s="64" t="s">
        <v>268</v>
      </c>
      <c r="K239" s="708" t="s">
        <v>296</v>
      </c>
      <c r="L239" s="709"/>
      <c r="M239" s="709"/>
      <c r="N239" s="709"/>
      <c r="O239" s="710"/>
    </row>
    <row r="240" spans="7:15" ht="14.4">
      <c r="G240" s="8" t="s">
        <v>265</v>
      </c>
      <c r="H240" s="11">
        <f>COUNTIFS(H$14:H$215,"naklejka",J$14:J$215,2)</f>
        <v>0</v>
      </c>
      <c r="I240" s="64" t="s">
        <v>268</v>
      </c>
      <c r="K240" s="65" t="s">
        <v>259</v>
      </c>
      <c r="L240" s="62">
        <f>M240/M$243</f>
        <v>3.9603960396039604E-2</v>
      </c>
      <c r="M240" s="402">
        <f>(COUNTIF(Q$14:Q$215,"zabudowa")/202*N$235)</f>
        <v>0.63366336633663367</v>
      </c>
      <c r="N240" s="64" t="s">
        <v>299</v>
      </c>
      <c r="O240" s="64"/>
    </row>
    <row r="241" spans="7:15" ht="14.4">
      <c r="G241" s="8" t="s">
        <v>266</v>
      </c>
      <c r="H241" s="11">
        <f>COUNTIFS(H$14:H$215,"naklejka",J$14:J$215,3)</f>
        <v>0</v>
      </c>
      <c r="I241" s="64" t="s">
        <v>268</v>
      </c>
      <c r="K241" s="65" t="s">
        <v>258</v>
      </c>
      <c r="L241" s="62">
        <f>M241/M$243</f>
        <v>0</v>
      </c>
      <c r="M241" s="402">
        <f>(COUNTIF(Q$14:Q$215,"OTWARTY")/202*N$235)</f>
        <v>0</v>
      </c>
      <c r="N241" s="64" t="s">
        <v>297</v>
      </c>
      <c r="O241" s="64"/>
    </row>
    <row r="242" spans="7:15" ht="14.4">
      <c r="G242" s="8" t="s">
        <v>267</v>
      </c>
      <c r="H242" s="11">
        <f>COUNTIFS(H$14:H$215,"naklejka",J$14:J$215,4)</f>
        <v>3</v>
      </c>
      <c r="I242" s="64" t="s">
        <v>268</v>
      </c>
      <c r="K242" s="65" t="s">
        <v>257</v>
      </c>
      <c r="L242" s="62">
        <f>M242/M$243</f>
        <v>0.96039603960396036</v>
      </c>
      <c r="M242" s="402">
        <f>(COUNTIF(Q$14:Q$215,"LAS")/202*N$235)</f>
        <v>15.366336633663366</v>
      </c>
      <c r="N242" s="66" t="s">
        <v>298</v>
      </c>
      <c r="O242" s="67"/>
    </row>
    <row r="243" spans="7:15">
      <c r="G243" s="78" t="s">
        <v>271</v>
      </c>
      <c r="H243" s="79">
        <f>SUM(H239:H242)</f>
        <v>3</v>
      </c>
      <c r="I243" s="80" t="s">
        <v>268</v>
      </c>
      <c r="L243" s="34">
        <f>SUM(L240:L242)</f>
        <v>1</v>
      </c>
      <c r="M243" s="58">
        <f>SUM(M240:M242)</f>
        <v>16</v>
      </c>
      <c r="N243" s="59" t="s">
        <v>263</v>
      </c>
    </row>
    <row r="244" spans="7:15" ht="14.25" customHeight="1">
      <c r="M244" s="63" t="str">
        <f>IF(M243=N$235,"","BŁĄD")</f>
        <v/>
      </c>
    </row>
    <row r="245" spans="7:15" ht="14.25" customHeight="1">
      <c r="G245" s="702" t="s">
        <v>429</v>
      </c>
      <c r="H245" s="702"/>
      <c r="I245" s="702"/>
      <c r="K245" s="708" t="s">
        <v>295</v>
      </c>
      <c r="L245" s="709"/>
      <c r="M245" s="709"/>
      <c r="N245" s="709"/>
      <c r="O245" s="710"/>
    </row>
    <row r="246" spans="7:15" ht="14.4">
      <c r="G246" s="8" t="s">
        <v>264</v>
      </c>
      <c r="H246" s="11">
        <f>COUNTIFS(J$14:J$215,1,I$14:I$215,"drogowskaz")</f>
        <v>0</v>
      </c>
      <c r="I246" s="64" t="s">
        <v>268</v>
      </c>
      <c r="K246" s="65" t="s">
        <v>292</v>
      </c>
      <c r="L246" s="60">
        <f>M246/M$252</f>
        <v>0.26237623762376239</v>
      </c>
      <c r="M246" s="402">
        <f>(COUNTIF(P$14:P$215,"UTWARDZONA")/202*N$235)</f>
        <v>4.1980198019801982</v>
      </c>
      <c r="N246" s="64" t="s">
        <v>301</v>
      </c>
      <c r="O246" s="11"/>
    </row>
    <row r="247" spans="7:15" ht="14.4">
      <c r="G247" s="8" t="s">
        <v>265</v>
      </c>
      <c r="H247" s="11">
        <f>COUNTIFS(J$14:J$215,2,I$14:I$215,"drogowskaz")</f>
        <v>0</v>
      </c>
      <c r="I247" s="64" t="s">
        <v>268</v>
      </c>
      <c r="K247" s="65" t="s">
        <v>293</v>
      </c>
      <c r="L247" s="60">
        <f t="shared" ref="L247:L251" si="0">M247/M$252</f>
        <v>0.67326732673267331</v>
      </c>
      <c r="M247" s="402">
        <f>(COUNTIF(P$14:P$215,"GRUNTOWA")/202*N$235)</f>
        <v>10.772277227722773</v>
      </c>
      <c r="N247" s="64" t="s">
        <v>302</v>
      </c>
      <c r="O247" s="11"/>
    </row>
    <row r="248" spans="7:15" ht="14.4">
      <c r="G248" s="8" t="s">
        <v>266</v>
      </c>
      <c r="H248" s="11">
        <f>COUNTIFS(J$14:J$215,3,I$14:I$215,"drogowskaz")</f>
        <v>0</v>
      </c>
      <c r="I248" s="64" t="s">
        <v>268</v>
      </c>
      <c r="K248" s="65" t="s">
        <v>294</v>
      </c>
      <c r="L248" s="60">
        <f t="shared" si="0"/>
        <v>0</v>
      </c>
      <c r="M248" s="402">
        <f>(COUNTIF(P$14:P$215,"PIASZCZYSTA")/202*N$235)</f>
        <v>0</v>
      </c>
      <c r="N248" s="64" t="s">
        <v>303</v>
      </c>
      <c r="O248" s="11"/>
    </row>
    <row r="249" spans="7:15" ht="14.4">
      <c r="G249" s="8" t="s">
        <v>267</v>
      </c>
      <c r="H249" s="11">
        <f>COUNTIFS(J$14:J$215,4,I$14:I$215,"drogowskaz")</f>
        <v>8</v>
      </c>
      <c r="I249" s="64" t="s">
        <v>268</v>
      </c>
      <c r="K249" s="588" t="s">
        <v>757</v>
      </c>
      <c r="L249" s="60">
        <f t="shared" si="0"/>
        <v>4.4554455445544552E-2</v>
      </c>
      <c r="M249" s="402">
        <f>(COUNTIF(P$14:P$215,"ścieżka")/202*N$235)</f>
        <v>0.71287128712871284</v>
      </c>
      <c r="N249" s="589" t="s">
        <v>3116</v>
      </c>
      <c r="O249" s="11"/>
    </row>
    <row r="250" spans="7:15" ht="14.25" customHeight="1">
      <c r="G250" s="24" t="s">
        <v>271</v>
      </c>
      <c r="H250" s="25">
        <f>SUM(H246:H249)</f>
        <v>8</v>
      </c>
      <c r="I250" s="26" t="s">
        <v>268</v>
      </c>
      <c r="K250" s="588" t="s">
        <v>760</v>
      </c>
      <c r="L250" s="60">
        <f t="shared" si="0"/>
        <v>1.4851485148514851E-2</v>
      </c>
      <c r="M250" s="402">
        <f>(COUNTIF(P$14:P$215,"przełaj")/202*N$235)</f>
        <v>0.23762376237623761</v>
      </c>
      <c r="N250" s="713" t="s">
        <v>759</v>
      </c>
      <c r="O250" s="713"/>
    </row>
    <row r="251" spans="7:15" ht="14.25" customHeight="1">
      <c r="K251" s="588" t="s">
        <v>3117</v>
      </c>
      <c r="L251" s="60">
        <f t="shared" si="0"/>
        <v>4.9504950495049506E-3</v>
      </c>
      <c r="M251" s="402">
        <f>(COUNTIF(P$14:P$215,"kładka")/202*N$235)</f>
        <v>7.9207920792079209E-2</v>
      </c>
      <c r="N251" s="711" t="s">
        <v>3118</v>
      </c>
      <c r="O251" s="712"/>
    </row>
    <row r="252" spans="7:15">
      <c r="G252" s="12" t="s">
        <v>430</v>
      </c>
      <c r="I252" s="18"/>
      <c r="L252" s="34">
        <f>SUM(L246:L251)</f>
        <v>1</v>
      </c>
      <c r="M252" s="58">
        <f>SUM(M246:M251)</f>
        <v>16</v>
      </c>
      <c r="N252" s="59" t="s">
        <v>263</v>
      </c>
    </row>
    <row r="253" spans="7:15" ht="17.399999999999999">
      <c r="G253" s="8" t="s">
        <v>264</v>
      </c>
      <c r="H253" s="11">
        <f>COUNTIFS(H$14:H$215,"plansza",J$14:J$215,1)</f>
        <v>0</v>
      </c>
      <c r="I253" s="64" t="s">
        <v>268</v>
      </c>
      <c r="M253" s="63" t="str">
        <f>IF(M252=N$235,"","BŁĄD")</f>
        <v/>
      </c>
    </row>
    <row r="254" spans="7:15">
      <c r="G254" s="8" t="s">
        <v>265</v>
      </c>
      <c r="H254" s="11">
        <f>COUNTIFS(H$14:H$215,"plansza",J$14:J$215,2)</f>
        <v>0</v>
      </c>
      <c r="I254" s="64" t="s">
        <v>268</v>
      </c>
    </row>
    <row r="255" spans="7:15">
      <c r="G255" s="8" t="s">
        <v>266</v>
      </c>
      <c r="H255" s="11">
        <f>COUNTIFS(H$14:H$215,"plansza",J$14:J$215,3)</f>
        <v>0</v>
      </c>
      <c r="I255" s="64" t="s">
        <v>268</v>
      </c>
    </row>
    <row r="256" spans="7:15">
      <c r="G256" s="8" t="s">
        <v>267</v>
      </c>
      <c r="H256" s="11">
        <f>COUNTIFS(H$14:H$215,"plansza",J$14:J$215,4)</f>
        <v>0</v>
      </c>
      <c r="I256" s="64" t="s">
        <v>268</v>
      </c>
    </row>
    <row r="257" spans="7:9">
      <c r="G257" s="78" t="s">
        <v>271</v>
      </c>
      <c r="H257" s="79">
        <f>SUM(H253:H256)</f>
        <v>0</v>
      </c>
      <c r="I257" s="80" t="s">
        <v>268</v>
      </c>
    </row>
  </sheetData>
  <autoFilter ref="A13:Q215"/>
  <mergeCells count="6">
    <mergeCell ref="N251:O251"/>
    <mergeCell ref="K239:O239"/>
    <mergeCell ref="K245:O245"/>
    <mergeCell ref="G231:I231"/>
    <mergeCell ref="G245:I245"/>
    <mergeCell ref="N250:O250"/>
  </mergeCells>
  <phoneticPr fontId="38" type="noConversion"/>
  <conditionalFormatting sqref="Q65:Q217 Q14:Q19">
    <cfRule type="containsText" dxfId="544" priority="145" operator="containsText" text="zabudowa">
      <formula>NOT(ISERROR(SEARCH("zabudowa",Q14)))</formula>
    </cfRule>
  </conditionalFormatting>
  <conditionalFormatting sqref="P14:P19 P46:P217">
    <cfRule type="containsText" dxfId="543" priority="139" operator="containsText" text="UTWARDZONA">
      <formula>NOT(ISERROR(SEARCH("UTWARDZONA",P14)))</formula>
    </cfRule>
    <cfRule type="containsText" dxfId="542" priority="140" operator="containsText" text="PIASZCZYSTA">
      <formula>NOT(ISERROR(SEARCH("PIASZCZYSTA",P14)))</formula>
    </cfRule>
    <cfRule type="containsText" dxfId="541" priority="141" operator="containsText" text="UTWARDZONA">
      <formula>NOT(ISERROR(SEARCH("UTWARDZONA",P14)))</formula>
    </cfRule>
    <cfRule type="containsText" dxfId="540" priority="142" operator="containsText" text="GRUNTOWA">
      <formula>NOT(ISERROR(SEARCH("GRUNTOWA",P14)))</formula>
    </cfRule>
    <cfRule type="containsText" dxfId="539" priority="143" operator="containsText" text="UTWARDZONA">
      <formula>NOT(ISERROR(SEARCH("UTWARDZONA",P14)))</formula>
    </cfRule>
    <cfRule type="expression" dxfId="538" priority="144">
      <formula>"UTWARDZONA"</formula>
    </cfRule>
  </conditionalFormatting>
  <conditionalFormatting sqref="Q46:Q217 Q14:Q19">
    <cfRule type="containsText" dxfId="537" priority="136" operator="containsText" text="LAS">
      <formula>NOT(ISERROR(SEARCH("LAS",Q14)))</formula>
    </cfRule>
    <cfRule type="containsText" dxfId="536" priority="137" operator="containsText" text="OTWARTY">
      <formula>NOT(ISERROR(SEARCH("OTWARTY",Q14)))</formula>
    </cfRule>
    <cfRule type="containsText" dxfId="535" priority="138" operator="containsText" text="ZABUDOWA">
      <formula>NOT(ISERROR(SEARCH("ZABUDOWA",Q14)))</formula>
    </cfRule>
  </conditionalFormatting>
  <conditionalFormatting sqref="Q46:Q217 Q14:Q19">
    <cfRule type="containsText" dxfId="534" priority="134" operator="containsText" text="LAS">
      <formula>NOT(ISERROR(SEARCH("LAS",Q14)))</formula>
    </cfRule>
    <cfRule type="containsText" dxfId="533" priority="135" operator="containsText" text="OTWARTY">
      <formula>NOT(ISERROR(SEARCH("OTWARTY",Q14)))</formula>
    </cfRule>
  </conditionalFormatting>
  <conditionalFormatting sqref="Q46:Q217 Q14:Q19">
    <cfRule type="containsText" dxfId="532" priority="133" operator="containsText" text="ZABUDOWA">
      <formula>NOT(ISERROR(SEARCH("ZABUDOWA",Q14)))</formula>
    </cfRule>
  </conditionalFormatting>
  <conditionalFormatting sqref="P14:P19 P46:P217">
    <cfRule type="containsText" dxfId="531" priority="132" operator="containsText" text="PIASZCZYSTA">
      <formula>NOT(ISERROR(SEARCH("PIASZCZYSTA",P14)))</formula>
    </cfRule>
  </conditionalFormatting>
  <conditionalFormatting sqref="P14:P19 P46:P217">
    <cfRule type="containsText" dxfId="530" priority="131" operator="containsText" text="PIASZCZYSTA">
      <formula>NOT(ISERROR(SEARCH("PIASZCZYSTA",P14)))</formula>
    </cfRule>
  </conditionalFormatting>
  <conditionalFormatting sqref="P14:P19 P46:P217">
    <cfRule type="containsText" dxfId="529" priority="130" operator="containsText" text="GRUNTOWA">
      <formula>NOT(ISERROR(SEARCH("GRUNTOWA",P14)))</formula>
    </cfRule>
  </conditionalFormatting>
  <conditionalFormatting sqref="Q46:Q217 Q14:Q19">
    <cfRule type="containsText" dxfId="528" priority="129" operator="containsText" text="ZABUDOWA">
      <formula>NOT(ISERROR(SEARCH("ZABUDOWA",Q14)))</formula>
    </cfRule>
  </conditionalFormatting>
  <conditionalFormatting sqref="P20 P37:P45">
    <cfRule type="containsText" dxfId="527" priority="123" operator="containsText" text="UTWARDZONA">
      <formula>NOT(ISERROR(SEARCH("UTWARDZONA",P20)))</formula>
    </cfRule>
    <cfRule type="containsText" dxfId="526" priority="124" operator="containsText" text="PIASZCZYSTA">
      <formula>NOT(ISERROR(SEARCH("PIASZCZYSTA",P20)))</formula>
    </cfRule>
    <cfRule type="containsText" dxfId="525" priority="125" operator="containsText" text="UTWARDZONA">
      <formula>NOT(ISERROR(SEARCH("UTWARDZONA",P20)))</formula>
    </cfRule>
    <cfRule type="containsText" dxfId="524" priority="126" operator="containsText" text="GRUNTOWA">
      <formula>NOT(ISERROR(SEARCH("GRUNTOWA",P20)))</formula>
    </cfRule>
    <cfRule type="containsText" dxfId="523" priority="127" operator="containsText" text="UTWARDZONA">
      <formula>NOT(ISERROR(SEARCH("UTWARDZONA",P20)))</formula>
    </cfRule>
    <cfRule type="expression" dxfId="522" priority="128">
      <formula>"UTWARDZONA"</formula>
    </cfRule>
  </conditionalFormatting>
  <conditionalFormatting sqref="Q20 Q37:Q45">
    <cfRule type="containsText" dxfId="521" priority="120" operator="containsText" text="LAS">
      <formula>NOT(ISERROR(SEARCH("LAS",Q20)))</formula>
    </cfRule>
    <cfRule type="containsText" dxfId="520" priority="121" operator="containsText" text="OTWARTY">
      <formula>NOT(ISERROR(SEARCH("OTWARTY",Q20)))</formula>
    </cfRule>
    <cfRule type="containsText" dxfId="519" priority="122" operator="containsText" text="ZABUDOWA">
      <formula>NOT(ISERROR(SEARCH("ZABUDOWA",Q20)))</formula>
    </cfRule>
  </conditionalFormatting>
  <conditionalFormatting sqref="Q20 Q37:Q45">
    <cfRule type="containsText" dxfId="518" priority="118" operator="containsText" text="LAS">
      <formula>NOT(ISERROR(SEARCH("LAS",Q20)))</formula>
    </cfRule>
    <cfRule type="containsText" dxfId="517" priority="119" operator="containsText" text="OTWARTY">
      <formula>NOT(ISERROR(SEARCH("OTWARTY",Q20)))</formula>
    </cfRule>
  </conditionalFormatting>
  <conditionalFormatting sqref="Q20 Q37:Q45">
    <cfRule type="containsText" dxfId="516" priority="117" operator="containsText" text="ZABUDOWA">
      <formula>NOT(ISERROR(SEARCH("ZABUDOWA",Q20)))</formula>
    </cfRule>
  </conditionalFormatting>
  <conditionalFormatting sqref="P20 P37:P45">
    <cfRule type="containsText" dxfId="515" priority="116" operator="containsText" text="PIASZCZYSTA">
      <formula>NOT(ISERROR(SEARCH("PIASZCZYSTA",P20)))</formula>
    </cfRule>
  </conditionalFormatting>
  <conditionalFormatting sqref="P20 P37:P45">
    <cfRule type="containsText" dxfId="514" priority="115" operator="containsText" text="PIASZCZYSTA">
      <formula>NOT(ISERROR(SEARCH("PIASZCZYSTA",P20)))</formula>
    </cfRule>
  </conditionalFormatting>
  <conditionalFormatting sqref="P20 P37:P45">
    <cfRule type="containsText" dxfId="513" priority="114" operator="containsText" text="GRUNTOWA">
      <formula>NOT(ISERROR(SEARCH("GRUNTOWA",P20)))</formula>
    </cfRule>
  </conditionalFormatting>
  <conditionalFormatting sqref="Q20 Q37:Q45">
    <cfRule type="containsText" dxfId="512" priority="113" operator="containsText" text="ZABUDOWA">
      <formula>NOT(ISERROR(SEARCH("ZABUDOWA",Q20)))</formula>
    </cfRule>
  </conditionalFormatting>
  <conditionalFormatting sqref="P21:P26">
    <cfRule type="containsText" dxfId="511" priority="107" operator="containsText" text="UTWARDZONA">
      <formula>NOT(ISERROR(SEARCH("UTWARDZONA",P21)))</formula>
    </cfRule>
    <cfRule type="containsText" dxfId="510" priority="108" operator="containsText" text="PIASZCZYSTA">
      <formula>NOT(ISERROR(SEARCH("PIASZCZYSTA",P21)))</formula>
    </cfRule>
    <cfRule type="containsText" dxfId="509" priority="109" operator="containsText" text="UTWARDZONA">
      <formula>NOT(ISERROR(SEARCH("UTWARDZONA",P21)))</formula>
    </cfRule>
    <cfRule type="containsText" dxfId="508" priority="110" operator="containsText" text="GRUNTOWA">
      <formula>NOT(ISERROR(SEARCH("GRUNTOWA",P21)))</formula>
    </cfRule>
    <cfRule type="containsText" dxfId="507" priority="111" operator="containsText" text="UTWARDZONA">
      <formula>NOT(ISERROR(SEARCH("UTWARDZONA",P21)))</formula>
    </cfRule>
    <cfRule type="expression" dxfId="506" priority="112">
      <formula>"UTWARDZONA"</formula>
    </cfRule>
  </conditionalFormatting>
  <conditionalFormatting sqref="Q21:Q26">
    <cfRule type="containsText" dxfId="505" priority="104" operator="containsText" text="LAS">
      <formula>NOT(ISERROR(SEARCH("LAS",Q21)))</formula>
    </cfRule>
    <cfRule type="containsText" dxfId="504" priority="105" operator="containsText" text="OTWARTY">
      <formula>NOT(ISERROR(SEARCH("OTWARTY",Q21)))</formula>
    </cfRule>
    <cfRule type="containsText" dxfId="503" priority="106" operator="containsText" text="ZABUDOWA">
      <formula>NOT(ISERROR(SEARCH("ZABUDOWA",Q21)))</formula>
    </cfRule>
  </conditionalFormatting>
  <conditionalFormatting sqref="Q21:Q26">
    <cfRule type="containsText" dxfId="502" priority="102" operator="containsText" text="LAS">
      <formula>NOT(ISERROR(SEARCH("LAS",Q21)))</formula>
    </cfRule>
    <cfRule type="containsText" dxfId="501" priority="103" operator="containsText" text="OTWARTY">
      <formula>NOT(ISERROR(SEARCH("OTWARTY",Q21)))</formula>
    </cfRule>
  </conditionalFormatting>
  <conditionalFormatting sqref="Q21:Q26">
    <cfRule type="containsText" dxfId="500" priority="101" operator="containsText" text="ZABUDOWA">
      <formula>NOT(ISERROR(SEARCH("ZABUDOWA",Q21)))</formula>
    </cfRule>
  </conditionalFormatting>
  <conditionalFormatting sqref="P21:P26">
    <cfRule type="containsText" dxfId="499" priority="100" operator="containsText" text="PIASZCZYSTA">
      <formula>NOT(ISERROR(SEARCH("PIASZCZYSTA",P21)))</formula>
    </cfRule>
  </conditionalFormatting>
  <conditionalFormatting sqref="P21:P26">
    <cfRule type="containsText" dxfId="498" priority="99" operator="containsText" text="PIASZCZYSTA">
      <formula>NOT(ISERROR(SEARCH("PIASZCZYSTA",P21)))</formula>
    </cfRule>
  </conditionalFormatting>
  <conditionalFormatting sqref="P21:P26">
    <cfRule type="containsText" dxfId="497" priority="98" operator="containsText" text="GRUNTOWA">
      <formula>NOT(ISERROR(SEARCH("GRUNTOWA",P21)))</formula>
    </cfRule>
  </conditionalFormatting>
  <conditionalFormatting sqref="Q21:Q26">
    <cfRule type="containsText" dxfId="496" priority="97" operator="containsText" text="ZABUDOWA">
      <formula>NOT(ISERROR(SEARCH("ZABUDOWA",Q21)))</formula>
    </cfRule>
  </conditionalFormatting>
  <conditionalFormatting sqref="P27">
    <cfRule type="containsText" dxfId="495" priority="91" operator="containsText" text="UTWARDZONA">
      <formula>NOT(ISERROR(SEARCH("UTWARDZONA",P27)))</formula>
    </cfRule>
    <cfRule type="containsText" dxfId="494" priority="92" operator="containsText" text="PIASZCZYSTA">
      <formula>NOT(ISERROR(SEARCH("PIASZCZYSTA",P27)))</formula>
    </cfRule>
    <cfRule type="containsText" dxfId="493" priority="93" operator="containsText" text="UTWARDZONA">
      <formula>NOT(ISERROR(SEARCH("UTWARDZONA",P27)))</formula>
    </cfRule>
    <cfRule type="containsText" dxfId="492" priority="94" operator="containsText" text="GRUNTOWA">
      <formula>NOT(ISERROR(SEARCH("GRUNTOWA",P27)))</formula>
    </cfRule>
    <cfRule type="containsText" dxfId="491" priority="95" operator="containsText" text="UTWARDZONA">
      <formula>NOT(ISERROR(SEARCH("UTWARDZONA",P27)))</formula>
    </cfRule>
    <cfRule type="expression" dxfId="490" priority="96">
      <formula>"UTWARDZONA"</formula>
    </cfRule>
  </conditionalFormatting>
  <conditionalFormatting sqref="Q27">
    <cfRule type="containsText" dxfId="489" priority="88" operator="containsText" text="LAS">
      <formula>NOT(ISERROR(SEARCH("LAS",Q27)))</formula>
    </cfRule>
    <cfRule type="containsText" dxfId="488" priority="89" operator="containsText" text="OTWARTY">
      <formula>NOT(ISERROR(SEARCH("OTWARTY",Q27)))</formula>
    </cfRule>
    <cfRule type="containsText" dxfId="487" priority="90" operator="containsText" text="ZABUDOWA">
      <formula>NOT(ISERROR(SEARCH("ZABUDOWA",Q27)))</formula>
    </cfRule>
  </conditionalFormatting>
  <conditionalFormatting sqref="Q27">
    <cfRule type="containsText" dxfId="486" priority="86" operator="containsText" text="LAS">
      <formula>NOT(ISERROR(SEARCH("LAS",Q27)))</formula>
    </cfRule>
    <cfRule type="containsText" dxfId="485" priority="87" operator="containsText" text="OTWARTY">
      <formula>NOT(ISERROR(SEARCH("OTWARTY",Q27)))</formula>
    </cfRule>
  </conditionalFormatting>
  <conditionalFormatting sqref="Q27">
    <cfRule type="containsText" dxfId="484" priority="85" operator="containsText" text="ZABUDOWA">
      <formula>NOT(ISERROR(SEARCH("ZABUDOWA",Q27)))</formula>
    </cfRule>
  </conditionalFormatting>
  <conditionalFormatting sqref="P27">
    <cfRule type="containsText" dxfId="483" priority="84" operator="containsText" text="PIASZCZYSTA">
      <formula>NOT(ISERROR(SEARCH("PIASZCZYSTA",P27)))</formula>
    </cfRule>
  </conditionalFormatting>
  <conditionalFormatting sqref="P27">
    <cfRule type="containsText" dxfId="482" priority="83" operator="containsText" text="PIASZCZYSTA">
      <formula>NOT(ISERROR(SEARCH("PIASZCZYSTA",P27)))</formula>
    </cfRule>
  </conditionalFormatting>
  <conditionalFormatting sqref="P27">
    <cfRule type="containsText" dxfId="481" priority="82" operator="containsText" text="GRUNTOWA">
      <formula>NOT(ISERROR(SEARCH("GRUNTOWA",P27)))</formula>
    </cfRule>
  </conditionalFormatting>
  <conditionalFormatting sqref="Q27">
    <cfRule type="containsText" dxfId="480" priority="81" operator="containsText" text="ZABUDOWA">
      <formula>NOT(ISERROR(SEARCH("ZABUDOWA",Q27)))</formula>
    </cfRule>
  </conditionalFormatting>
  <conditionalFormatting sqref="P28">
    <cfRule type="containsText" dxfId="479" priority="75" operator="containsText" text="UTWARDZONA">
      <formula>NOT(ISERROR(SEARCH("UTWARDZONA",P28)))</formula>
    </cfRule>
    <cfRule type="containsText" dxfId="478" priority="76" operator="containsText" text="PIASZCZYSTA">
      <formula>NOT(ISERROR(SEARCH("PIASZCZYSTA",P28)))</formula>
    </cfRule>
    <cfRule type="containsText" dxfId="477" priority="77" operator="containsText" text="UTWARDZONA">
      <formula>NOT(ISERROR(SEARCH("UTWARDZONA",P28)))</formula>
    </cfRule>
    <cfRule type="containsText" dxfId="476" priority="78" operator="containsText" text="GRUNTOWA">
      <formula>NOT(ISERROR(SEARCH("GRUNTOWA",P28)))</formula>
    </cfRule>
    <cfRule type="containsText" dxfId="475" priority="79" operator="containsText" text="UTWARDZONA">
      <formula>NOT(ISERROR(SEARCH("UTWARDZONA",P28)))</formula>
    </cfRule>
    <cfRule type="expression" dxfId="474" priority="80">
      <formula>"UTWARDZONA"</formula>
    </cfRule>
  </conditionalFormatting>
  <conditionalFormatting sqref="Q28">
    <cfRule type="containsText" dxfId="473" priority="72" operator="containsText" text="LAS">
      <formula>NOT(ISERROR(SEARCH("LAS",Q28)))</formula>
    </cfRule>
    <cfRule type="containsText" dxfId="472" priority="73" operator="containsText" text="OTWARTY">
      <formula>NOT(ISERROR(SEARCH("OTWARTY",Q28)))</formula>
    </cfRule>
    <cfRule type="containsText" dxfId="471" priority="74" operator="containsText" text="ZABUDOWA">
      <formula>NOT(ISERROR(SEARCH("ZABUDOWA",Q28)))</formula>
    </cfRule>
  </conditionalFormatting>
  <conditionalFormatting sqref="Q28">
    <cfRule type="containsText" dxfId="470" priority="70" operator="containsText" text="LAS">
      <formula>NOT(ISERROR(SEARCH("LAS",Q28)))</formula>
    </cfRule>
    <cfRule type="containsText" dxfId="469" priority="71" operator="containsText" text="OTWARTY">
      <formula>NOT(ISERROR(SEARCH("OTWARTY",Q28)))</formula>
    </cfRule>
  </conditionalFormatting>
  <conditionalFormatting sqref="Q28">
    <cfRule type="containsText" dxfId="468" priority="69" operator="containsText" text="ZABUDOWA">
      <formula>NOT(ISERROR(SEARCH("ZABUDOWA",Q28)))</formula>
    </cfRule>
  </conditionalFormatting>
  <conditionalFormatting sqref="P28">
    <cfRule type="containsText" dxfId="467" priority="68" operator="containsText" text="PIASZCZYSTA">
      <formula>NOT(ISERROR(SEARCH("PIASZCZYSTA",P28)))</formula>
    </cfRule>
  </conditionalFormatting>
  <conditionalFormatting sqref="P28">
    <cfRule type="containsText" dxfId="466" priority="67" operator="containsText" text="PIASZCZYSTA">
      <formula>NOT(ISERROR(SEARCH("PIASZCZYSTA",P28)))</formula>
    </cfRule>
  </conditionalFormatting>
  <conditionalFormatting sqref="P28">
    <cfRule type="containsText" dxfId="465" priority="66" operator="containsText" text="GRUNTOWA">
      <formula>NOT(ISERROR(SEARCH("GRUNTOWA",P28)))</formula>
    </cfRule>
  </conditionalFormatting>
  <conditionalFormatting sqref="Q28">
    <cfRule type="containsText" dxfId="464" priority="65" operator="containsText" text="ZABUDOWA">
      <formula>NOT(ISERROR(SEARCH("ZABUDOWA",Q28)))</formula>
    </cfRule>
  </conditionalFormatting>
  <conditionalFormatting sqref="P30:P33">
    <cfRule type="containsText" dxfId="463" priority="59" operator="containsText" text="UTWARDZONA">
      <formula>NOT(ISERROR(SEARCH("UTWARDZONA",P30)))</formula>
    </cfRule>
    <cfRule type="containsText" dxfId="462" priority="60" operator="containsText" text="PIASZCZYSTA">
      <formula>NOT(ISERROR(SEARCH("PIASZCZYSTA",P30)))</formula>
    </cfRule>
    <cfRule type="containsText" dxfId="461" priority="61" operator="containsText" text="UTWARDZONA">
      <formula>NOT(ISERROR(SEARCH("UTWARDZONA",P30)))</formula>
    </cfRule>
    <cfRule type="containsText" dxfId="460" priority="62" operator="containsText" text="GRUNTOWA">
      <formula>NOT(ISERROR(SEARCH("GRUNTOWA",P30)))</formula>
    </cfRule>
    <cfRule type="containsText" dxfId="459" priority="63" operator="containsText" text="UTWARDZONA">
      <formula>NOT(ISERROR(SEARCH("UTWARDZONA",P30)))</formula>
    </cfRule>
    <cfRule type="expression" dxfId="458" priority="64">
      <formula>"UTWARDZONA"</formula>
    </cfRule>
  </conditionalFormatting>
  <conditionalFormatting sqref="Q30:Q33">
    <cfRule type="containsText" dxfId="457" priority="56" operator="containsText" text="LAS">
      <formula>NOT(ISERROR(SEARCH("LAS",Q30)))</formula>
    </cfRule>
    <cfRule type="containsText" dxfId="456" priority="57" operator="containsText" text="OTWARTY">
      <formula>NOT(ISERROR(SEARCH("OTWARTY",Q30)))</formula>
    </cfRule>
    <cfRule type="containsText" dxfId="455" priority="58" operator="containsText" text="ZABUDOWA">
      <formula>NOT(ISERROR(SEARCH("ZABUDOWA",Q30)))</formula>
    </cfRule>
  </conditionalFormatting>
  <conditionalFormatting sqref="Q30:Q33">
    <cfRule type="containsText" dxfId="454" priority="54" operator="containsText" text="LAS">
      <formula>NOT(ISERROR(SEARCH("LAS",Q30)))</formula>
    </cfRule>
    <cfRule type="containsText" dxfId="453" priority="55" operator="containsText" text="OTWARTY">
      <formula>NOT(ISERROR(SEARCH("OTWARTY",Q30)))</formula>
    </cfRule>
  </conditionalFormatting>
  <conditionalFormatting sqref="Q30:Q33">
    <cfRule type="containsText" dxfId="452" priority="53" operator="containsText" text="ZABUDOWA">
      <formula>NOT(ISERROR(SEARCH("ZABUDOWA",Q30)))</formula>
    </cfRule>
  </conditionalFormatting>
  <conditionalFormatting sqref="P30:P33">
    <cfRule type="containsText" dxfId="451" priority="52" operator="containsText" text="PIASZCZYSTA">
      <formula>NOT(ISERROR(SEARCH("PIASZCZYSTA",P30)))</formula>
    </cfRule>
  </conditionalFormatting>
  <conditionalFormatting sqref="P30:P33">
    <cfRule type="containsText" dxfId="450" priority="51" operator="containsText" text="PIASZCZYSTA">
      <formula>NOT(ISERROR(SEARCH("PIASZCZYSTA",P30)))</formula>
    </cfRule>
  </conditionalFormatting>
  <conditionalFormatting sqref="P30:P33">
    <cfRule type="containsText" dxfId="449" priority="50" operator="containsText" text="GRUNTOWA">
      <formula>NOT(ISERROR(SEARCH("GRUNTOWA",P30)))</formula>
    </cfRule>
  </conditionalFormatting>
  <conditionalFormatting sqref="Q30:Q33">
    <cfRule type="containsText" dxfId="448" priority="49" operator="containsText" text="ZABUDOWA">
      <formula>NOT(ISERROR(SEARCH("ZABUDOWA",Q30)))</formula>
    </cfRule>
  </conditionalFormatting>
  <conditionalFormatting sqref="P34:P36">
    <cfRule type="containsText" dxfId="447" priority="43" operator="containsText" text="UTWARDZONA">
      <formula>NOT(ISERROR(SEARCH("UTWARDZONA",P34)))</formula>
    </cfRule>
    <cfRule type="containsText" dxfId="446" priority="44" operator="containsText" text="PIASZCZYSTA">
      <formula>NOT(ISERROR(SEARCH("PIASZCZYSTA",P34)))</formula>
    </cfRule>
    <cfRule type="containsText" dxfId="445" priority="45" operator="containsText" text="UTWARDZONA">
      <formula>NOT(ISERROR(SEARCH("UTWARDZONA",P34)))</formula>
    </cfRule>
    <cfRule type="containsText" dxfId="444" priority="46" operator="containsText" text="GRUNTOWA">
      <formula>NOT(ISERROR(SEARCH("GRUNTOWA",P34)))</formula>
    </cfRule>
    <cfRule type="containsText" dxfId="443" priority="47" operator="containsText" text="UTWARDZONA">
      <formula>NOT(ISERROR(SEARCH("UTWARDZONA",P34)))</formula>
    </cfRule>
    <cfRule type="expression" dxfId="442" priority="48">
      <formula>"UTWARDZONA"</formula>
    </cfRule>
  </conditionalFormatting>
  <conditionalFormatting sqref="Q34:Q36">
    <cfRule type="containsText" dxfId="441" priority="40" operator="containsText" text="LAS">
      <formula>NOT(ISERROR(SEARCH("LAS",Q34)))</formula>
    </cfRule>
    <cfRule type="containsText" dxfId="440" priority="41" operator="containsText" text="OTWARTY">
      <formula>NOT(ISERROR(SEARCH("OTWARTY",Q34)))</formula>
    </cfRule>
    <cfRule type="containsText" dxfId="439" priority="42" operator="containsText" text="ZABUDOWA">
      <formula>NOT(ISERROR(SEARCH("ZABUDOWA",Q34)))</formula>
    </cfRule>
  </conditionalFormatting>
  <conditionalFormatting sqref="Q34:Q36">
    <cfRule type="containsText" dxfId="438" priority="38" operator="containsText" text="LAS">
      <formula>NOT(ISERROR(SEARCH("LAS",Q34)))</formula>
    </cfRule>
    <cfRule type="containsText" dxfId="437" priority="39" operator="containsText" text="OTWARTY">
      <formula>NOT(ISERROR(SEARCH("OTWARTY",Q34)))</formula>
    </cfRule>
  </conditionalFormatting>
  <conditionalFormatting sqref="Q34:Q36">
    <cfRule type="containsText" dxfId="436" priority="37" operator="containsText" text="ZABUDOWA">
      <formula>NOT(ISERROR(SEARCH("ZABUDOWA",Q34)))</formula>
    </cfRule>
  </conditionalFormatting>
  <conditionalFormatting sqref="P34:P36">
    <cfRule type="containsText" dxfId="435" priority="36" operator="containsText" text="PIASZCZYSTA">
      <formula>NOT(ISERROR(SEARCH("PIASZCZYSTA",P34)))</formula>
    </cfRule>
  </conditionalFormatting>
  <conditionalFormatting sqref="P34:P36">
    <cfRule type="containsText" dxfId="434" priority="35" operator="containsText" text="PIASZCZYSTA">
      <formula>NOT(ISERROR(SEARCH("PIASZCZYSTA",P34)))</formula>
    </cfRule>
  </conditionalFormatting>
  <conditionalFormatting sqref="P34:P36">
    <cfRule type="containsText" dxfId="433" priority="34" operator="containsText" text="GRUNTOWA">
      <formula>NOT(ISERROR(SEARCH("GRUNTOWA",P34)))</formula>
    </cfRule>
  </conditionalFormatting>
  <conditionalFormatting sqref="Q34:Q36">
    <cfRule type="containsText" dxfId="432" priority="33" operator="containsText" text="ZABUDOWA">
      <formula>NOT(ISERROR(SEARCH("ZABUDOWA",Q34)))</formula>
    </cfRule>
  </conditionalFormatting>
  <conditionalFormatting sqref="P29">
    <cfRule type="containsText" dxfId="431" priority="27" operator="containsText" text="UTWARDZONA">
      <formula>NOT(ISERROR(SEARCH("UTWARDZONA",P29)))</formula>
    </cfRule>
    <cfRule type="containsText" dxfId="430" priority="28" operator="containsText" text="PIASZCZYSTA">
      <formula>NOT(ISERROR(SEARCH("PIASZCZYSTA",P29)))</formula>
    </cfRule>
    <cfRule type="containsText" dxfId="429" priority="29" operator="containsText" text="UTWARDZONA">
      <formula>NOT(ISERROR(SEARCH("UTWARDZONA",P29)))</formula>
    </cfRule>
    <cfRule type="containsText" dxfId="428" priority="30" operator="containsText" text="GRUNTOWA">
      <formula>NOT(ISERROR(SEARCH("GRUNTOWA",P29)))</formula>
    </cfRule>
    <cfRule type="containsText" dxfId="427" priority="31" operator="containsText" text="UTWARDZONA">
      <formula>NOT(ISERROR(SEARCH("UTWARDZONA",P29)))</formula>
    </cfRule>
    <cfRule type="expression" dxfId="426" priority="32">
      <formula>"UTWARDZONA"</formula>
    </cfRule>
  </conditionalFormatting>
  <conditionalFormatting sqref="Q29">
    <cfRule type="containsText" dxfId="425" priority="24" operator="containsText" text="LAS">
      <formula>NOT(ISERROR(SEARCH("LAS",Q29)))</formula>
    </cfRule>
    <cfRule type="containsText" dxfId="424" priority="25" operator="containsText" text="OTWARTY">
      <formula>NOT(ISERROR(SEARCH("OTWARTY",Q29)))</formula>
    </cfRule>
    <cfRule type="containsText" dxfId="423" priority="26" operator="containsText" text="ZABUDOWA">
      <formula>NOT(ISERROR(SEARCH("ZABUDOWA",Q29)))</formula>
    </cfRule>
  </conditionalFormatting>
  <conditionalFormatting sqref="Q29">
    <cfRule type="containsText" dxfId="422" priority="22" operator="containsText" text="LAS">
      <formula>NOT(ISERROR(SEARCH("LAS",Q29)))</formula>
    </cfRule>
    <cfRule type="containsText" dxfId="421" priority="23" operator="containsText" text="OTWARTY">
      <formula>NOT(ISERROR(SEARCH("OTWARTY",Q29)))</formula>
    </cfRule>
  </conditionalFormatting>
  <conditionalFormatting sqref="Q29">
    <cfRule type="containsText" dxfId="420" priority="21" operator="containsText" text="ZABUDOWA">
      <formula>NOT(ISERROR(SEARCH("ZABUDOWA",Q29)))</formula>
    </cfRule>
  </conditionalFormatting>
  <conditionalFormatting sqref="P29">
    <cfRule type="containsText" dxfId="419" priority="20" operator="containsText" text="PIASZCZYSTA">
      <formula>NOT(ISERROR(SEARCH("PIASZCZYSTA",P29)))</formula>
    </cfRule>
  </conditionalFormatting>
  <conditionalFormatting sqref="P29">
    <cfRule type="containsText" dxfId="418" priority="19" operator="containsText" text="PIASZCZYSTA">
      <formula>NOT(ISERROR(SEARCH("PIASZCZYSTA",P29)))</formula>
    </cfRule>
  </conditionalFormatting>
  <conditionalFormatting sqref="P29">
    <cfRule type="containsText" dxfId="417" priority="18" operator="containsText" text="GRUNTOWA">
      <formula>NOT(ISERROR(SEARCH("GRUNTOWA",P29)))</formula>
    </cfRule>
  </conditionalFormatting>
  <conditionalFormatting sqref="Q29">
    <cfRule type="containsText" dxfId="416" priority="17" operator="containsText" text="ZABUDOWA">
      <formula>NOT(ISERROR(SEARCH("ZABUDOWA",Q29)))</formula>
    </cfRule>
  </conditionalFormatting>
  <dataValidations count="28">
    <dataValidation type="list" allowBlank="1" sqref="J49:J53 J57:J67 J14:J19 J70:J217">
      <formula1>$J$1:$J$4</formula1>
    </dataValidation>
    <dataValidation type="list" allowBlank="1" sqref="I51:I53 I55:I67 I70:I109 O110:O111 I14:I19 I112:I217">
      <formula1>$I$1:$I$12</formula1>
    </dataValidation>
    <dataValidation type="list" allowBlank="1" sqref="H51:H53 H14:H19 H70:H217">
      <formula1>$H$1:$H$4</formula1>
    </dataValidation>
    <dataValidation type="list" allowBlank="1" sqref="G51:G53 L184 G70:G185 G14:G19 G187:G217">
      <formula1>$G$1:$G$8</formula1>
    </dataValidation>
    <dataValidation type="list" allowBlank="1" sqref="F48:F53 F55:F60 F62:F67 F70:F149 F14:F19 F151:F217">
      <formula1>$F$1:$F$3</formula1>
    </dataValidation>
    <dataValidation type="list" allowBlank="1" sqref="E48:E53 F175 E55:E174 E14:E19 E176:E217">
      <formula1>$E$1:$E$2</formula1>
    </dataValidation>
    <dataValidation type="list" allowBlank="1" sqref="E20:E44 E46:E47 E54">
      <formula1>$AJ$2:$AJ$3</formula1>
    </dataValidation>
    <dataValidation type="list" allowBlank="1" sqref="H20:H50 H54:H69">
      <formula1>$AM$2:$AM$7</formula1>
    </dataValidation>
    <dataValidation type="list" allowBlank="1" sqref="U20:U44">
      <formula1>$AT$2:$AT$8</formula1>
    </dataValidation>
    <dataValidation type="list" allowBlank="1" sqref="K20:K46 K68:K69">
      <formula1>$AP$2:$AP$12</formula1>
    </dataValidation>
    <dataValidation type="list" allowBlank="1" sqref="O20:O46">
      <formula1>$AS$2:$AS$8</formula1>
    </dataValidation>
    <dataValidation type="list" allowBlank="1" sqref="N20:N46">
      <formula1>$AR$2:$AR$3</formula1>
    </dataValidation>
    <dataValidation type="list" allowBlank="1" sqref="M20:M46">
      <formula1>$AQ$2:$AQ$3</formula1>
    </dataValidation>
    <dataValidation type="list" allowBlank="1" sqref="L20:L46">
      <formula1>$AP$2:$AP$10</formula1>
    </dataValidation>
    <dataValidation type="list" allowBlank="1" sqref="J20:J48 J54:J56 J68:J69">
      <formula1>$AO$2:$AO$7</formula1>
    </dataValidation>
    <dataValidation type="list" allowBlank="1" sqref="F20:F44 F46:F47 F54 F68:F69">
      <formula1>$AK$2:$AK$4</formula1>
    </dataValidation>
    <dataValidation type="list" allowBlank="1" sqref="G20:G50 G54:G69">
      <formula1>$AL$2:$AL$12</formula1>
    </dataValidation>
    <dataValidation type="list" allowBlank="1" sqref="K47:K67 K14:K19 K70:K217">
      <formula1>$K$1:$K$7</formula1>
    </dataValidation>
    <dataValidation type="list" allowBlank="1" sqref="Q20:Q121">
      <formula1>$AV$2:$AV$4</formula1>
    </dataValidation>
    <dataValidation type="list" allowBlank="1" sqref="P20:P64">
      <formula1>$AU$2:$AU$4</formula1>
    </dataValidation>
    <dataValidation type="list" allowBlank="1" sqref="R110:R111 O47:O111 R137 O113:O136 O138:O211 O14:O19 O213:O217">
      <formula1>$O$1:$O$5</formula1>
    </dataValidation>
    <dataValidation type="list" allowBlank="1" sqref="I20:I50 I54 I68:I69">
      <formula1>$AN$2:$AN$24</formula1>
    </dataValidation>
    <dataValidation type="list" allowBlank="1" sqref="Q122:Q217 Q14:Q19">
      <formula1>$Q$1:$Q$3</formula1>
    </dataValidation>
    <dataValidation type="list" allowBlank="1" sqref="P14:P19 P65:P217">
      <formula1>$P$1:$P$3</formula1>
    </dataValidation>
    <dataValidation type="list" allowBlank="1" sqref="N47:N217 N14:N19">
      <formula1>$N$1:$N$2</formula1>
    </dataValidation>
    <dataValidation type="list" allowBlank="1" sqref="M47:M217 M14:M19">
      <formula1>$M$1</formula1>
    </dataValidation>
    <dataValidation type="list" allowBlank="1" sqref="L47:L217 L14:L19">
      <formula1>$L$1:$L$7</formula1>
    </dataValidation>
    <dataValidation type="list" allowBlank="1" sqref="U47:U217 U14:U19">
      <formula1>$U$1:$U$5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X224"/>
  <sheetViews>
    <sheetView zoomScale="81" zoomScaleNormal="80" workbookViewId="0">
      <pane xSplit="1" ySplit="13" topLeftCell="B189" activePane="bottomRight" state="frozen"/>
      <selection activeCell="A13" sqref="A13"/>
      <selection pane="topRight" activeCell="B13" sqref="B13"/>
      <selection pane="bottomLeft" activeCell="A14" sqref="A14"/>
      <selection pane="bottomRight" activeCell="N195" sqref="N195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2" width="10.398437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23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G8" s="12" t="s">
        <v>262</v>
      </c>
      <c r="I8" s="12" t="s">
        <v>53</v>
      </c>
    </row>
    <row r="9" spans="1:23" hidden="1">
      <c r="I9" s="12" t="s">
        <v>54</v>
      </c>
    </row>
    <row r="10" spans="1:23" hidden="1">
      <c r="I10" s="12" t="s">
        <v>261</v>
      </c>
    </row>
    <row r="11" spans="1:23" hidden="1">
      <c r="I11" s="12" t="s">
        <v>275</v>
      </c>
    </row>
    <row r="12" spans="1:23" hidden="1">
      <c r="I12" s="12" t="s">
        <v>277</v>
      </c>
    </row>
    <row r="13" spans="1:23" ht="29.25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s="100" customFormat="1" ht="60">
      <c r="A14" s="85" t="s">
        <v>431</v>
      </c>
      <c r="B14" s="86"/>
      <c r="C14" s="86"/>
      <c r="D14" s="87"/>
      <c r="E14" s="88" t="s">
        <v>18</v>
      </c>
      <c r="F14" s="88" t="s">
        <v>16</v>
      </c>
      <c r="G14" s="89" t="s">
        <v>23</v>
      </c>
      <c r="H14" s="89" t="s">
        <v>304</v>
      </c>
      <c r="I14" s="89" t="s">
        <v>24</v>
      </c>
      <c r="J14" s="88">
        <v>4</v>
      </c>
      <c r="K14" s="88"/>
      <c r="L14" s="88"/>
      <c r="M14" s="88"/>
      <c r="N14" s="88"/>
      <c r="O14" s="88"/>
      <c r="P14" s="88" t="s">
        <v>291</v>
      </c>
      <c r="Q14" s="88" t="s">
        <v>288</v>
      </c>
      <c r="R14" s="90" t="s">
        <v>605</v>
      </c>
      <c r="S14" s="88"/>
      <c r="T14" s="97"/>
      <c r="U14" s="97"/>
      <c r="V14" s="98"/>
      <c r="W14" s="99"/>
    </row>
    <row r="15" spans="1:23" s="100" customFormat="1" ht="15.6">
      <c r="A15" s="85" t="s">
        <v>432</v>
      </c>
      <c r="B15" s="86"/>
      <c r="C15" s="86"/>
      <c r="D15" s="87"/>
      <c r="E15" s="88" t="s">
        <v>17</v>
      </c>
      <c r="F15" s="88" t="s">
        <v>16</v>
      </c>
      <c r="G15" s="89" t="s">
        <v>23</v>
      </c>
      <c r="H15" s="89" t="s">
        <v>304</v>
      </c>
      <c r="I15" s="89" t="s">
        <v>24</v>
      </c>
      <c r="J15" s="88">
        <v>4</v>
      </c>
      <c r="K15" s="88"/>
      <c r="L15" s="88"/>
      <c r="M15" s="88"/>
      <c r="N15" s="88"/>
      <c r="O15" s="88"/>
      <c r="P15" s="88" t="s">
        <v>291</v>
      </c>
      <c r="Q15" s="88" t="s">
        <v>288</v>
      </c>
      <c r="R15" s="90"/>
      <c r="S15" s="88"/>
      <c r="T15" s="97"/>
      <c r="U15" s="97"/>
      <c r="V15" s="98"/>
      <c r="W15" s="99"/>
    </row>
    <row r="16" spans="1:23" s="100" customFormat="1" ht="15.6">
      <c r="A16" s="85" t="s">
        <v>433</v>
      </c>
      <c r="B16" s="86"/>
      <c r="C16" s="86"/>
      <c r="D16" s="87"/>
      <c r="E16" s="88" t="s">
        <v>17</v>
      </c>
      <c r="F16" s="88" t="s">
        <v>14</v>
      </c>
      <c r="G16" s="89" t="s">
        <v>19</v>
      </c>
      <c r="H16" s="89" t="s">
        <v>28</v>
      </c>
      <c r="I16" s="89" t="s">
        <v>24</v>
      </c>
      <c r="J16" s="88">
        <v>4</v>
      </c>
      <c r="K16" s="88"/>
      <c r="L16" s="88"/>
      <c r="M16" s="88"/>
      <c r="N16" s="88"/>
      <c r="O16" s="88"/>
      <c r="P16" s="88" t="s">
        <v>291</v>
      </c>
      <c r="Q16" s="88" t="s">
        <v>288</v>
      </c>
      <c r="R16" s="90"/>
      <c r="S16" s="88"/>
      <c r="T16" s="97"/>
      <c r="U16" s="97"/>
      <c r="V16" s="98"/>
      <c r="W16" s="99"/>
    </row>
    <row r="17" spans="1:23" s="100" customFormat="1" ht="15.6">
      <c r="A17" s="85" t="s">
        <v>434</v>
      </c>
      <c r="B17" s="86"/>
      <c r="C17" s="86"/>
      <c r="D17" s="87"/>
      <c r="E17" s="88" t="s">
        <v>17</v>
      </c>
      <c r="F17" s="88" t="s">
        <v>16</v>
      </c>
      <c r="G17" s="89" t="s">
        <v>20</v>
      </c>
      <c r="H17" s="89" t="s">
        <v>304</v>
      </c>
      <c r="I17" s="89" t="s">
        <v>24</v>
      </c>
      <c r="J17" s="88">
        <v>4</v>
      </c>
      <c r="K17" s="88"/>
      <c r="L17" s="88"/>
      <c r="M17" s="88"/>
      <c r="N17" s="88"/>
      <c r="O17" s="88"/>
      <c r="P17" s="88" t="s">
        <v>291</v>
      </c>
      <c r="Q17" s="88" t="s">
        <v>288</v>
      </c>
      <c r="R17" s="90"/>
      <c r="S17" s="88"/>
      <c r="T17" s="97"/>
      <c r="U17" s="97"/>
      <c r="V17" s="98"/>
      <c r="W17" s="99"/>
    </row>
    <row r="18" spans="1:23" s="100" customFormat="1" ht="15.6">
      <c r="A18" s="85" t="s">
        <v>423</v>
      </c>
      <c r="B18" s="86"/>
      <c r="C18" s="86"/>
      <c r="D18" s="87"/>
      <c r="E18" s="88" t="s">
        <v>18</v>
      </c>
      <c r="F18" s="88" t="s">
        <v>14</v>
      </c>
      <c r="G18" s="89" t="s">
        <v>20</v>
      </c>
      <c r="H18" s="89" t="s">
        <v>304</v>
      </c>
      <c r="I18" s="89" t="s">
        <v>24</v>
      </c>
      <c r="J18" s="88">
        <v>4</v>
      </c>
      <c r="K18" s="88"/>
      <c r="L18" s="88"/>
      <c r="M18" s="88"/>
      <c r="N18" s="88"/>
      <c r="O18" s="88"/>
      <c r="P18" s="88" t="s">
        <v>291</v>
      </c>
      <c r="Q18" s="88" t="s">
        <v>288</v>
      </c>
      <c r="R18" s="90"/>
      <c r="S18" s="88"/>
      <c r="T18" s="97"/>
      <c r="U18" s="97"/>
      <c r="V18" s="98"/>
      <c r="W18" s="99"/>
    </row>
    <row r="19" spans="1:23" s="100" customFormat="1" ht="15.6">
      <c r="A19" s="85" t="s">
        <v>435</v>
      </c>
      <c r="B19" s="86"/>
      <c r="C19" s="86"/>
      <c r="D19" s="87"/>
      <c r="E19" s="88" t="s">
        <v>18</v>
      </c>
      <c r="F19" s="88" t="s">
        <v>14</v>
      </c>
      <c r="G19" s="89" t="s">
        <v>22</v>
      </c>
      <c r="H19" s="89" t="s">
        <v>28</v>
      </c>
      <c r="I19" s="89" t="s">
        <v>24</v>
      </c>
      <c r="J19" s="88">
        <v>4</v>
      </c>
      <c r="K19" s="88"/>
      <c r="L19" s="88"/>
      <c r="M19" s="88"/>
      <c r="N19" s="88"/>
      <c r="O19" s="88"/>
      <c r="P19" s="88" t="s">
        <v>291</v>
      </c>
      <c r="Q19" s="88" t="s">
        <v>288</v>
      </c>
      <c r="R19" s="90"/>
      <c r="S19" s="88"/>
      <c r="T19" s="97"/>
      <c r="U19" s="97"/>
      <c r="V19" s="98"/>
      <c r="W19" s="99"/>
    </row>
    <row r="20" spans="1:23" s="100" customFormat="1" ht="15.6">
      <c r="A20" s="85" t="s">
        <v>436</v>
      </c>
      <c r="B20" s="86"/>
      <c r="C20" s="86"/>
      <c r="D20" s="87"/>
      <c r="E20" s="88" t="s">
        <v>17</v>
      </c>
      <c r="F20" s="88" t="s">
        <v>15</v>
      </c>
      <c r="G20" s="89" t="s">
        <v>19</v>
      </c>
      <c r="H20" s="89" t="s">
        <v>28</v>
      </c>
      <c r="I20" s="89" t="s">
        <v>24</v>
      </c>
      <c r="J20" s="88">
        <v>4</v>
      </c>
      <c r="K20" s="88"/>
      <c r="L20" s="88"/>
      <c r="M20" s="88"/>
      <c r="N20" s="88"/>
      <c r="O20" s="88"/>
      <c r="P20" s="88" t="s">
        <v>291</v>
      </c>
      <c r="Q20" s="88" t="s">
        <v>288</v>
      </c>
      <c r="R20" s="90"/>
      <c r="S20" s="88"/>
      <c r="T20" s="97"/>
      <c r="U20" s="97"/>
      <c r="V20" s="98"/>
      <c r="W20" s="99"/>
    </row>
    <row r="21" spans="1:23" s="100" customFormat="1" ht="15.6">
      <c r="A21" s="85" t="s">
        <v>437</v>
      </c>
      <c r="B21" s="86"/>
      <c r="C21" s="86"/>
      <c r="D21" s="87"/>
      <c r="E21" s="88" t="s">
        <v>18</v>
      </c>
      <c r="F21" s="88" t="s">
        <v>14</v>
      </c>
      <c r="G21" s="89" t="s">
        <v>22</v>
      </c>
      <c r="H21" s="89" t="s">
        <v>28</v>
      </c>
      <c r="I21" s="89" t="s">
        <v>24</v>
      </c>
      <c r="J21" s="88">
        <v>4</v>
      </c>
      <c r="K21" s="88"/>
      <c r="L21" s="88"/>
      <c r="M21" s="88"/>
      <c r="N21" s="88"/>
      <c r="O21" s="88"/>
      <c r="P21" s="88" t="s">
        <v>291</v>
      </c>
      <c r="Q21" s="88" t="s">
        <v>288</v>
      </c>
      <c r="R21" s="90"/>
      <c r="S21" s="88"/>
      <c r="T21" s="97"/>
      <c r="U21" s="97"/>
      <c r="V21" s="98"/>
      <c r="W21" s="99"/>
    </row>
    <row r="22" spans="1:23" s="100" customFormat="1" ht="15.6">
      <c r="A22" s="85" t="s">
        <v>438</v>
      </c>
      <c r="B22" s="86"/>
      <c r="C22" s="86"/>
      <c r="D22" s="87"/>
      <c r="E22" s="88" t="s">
        <v>17</v>
      </c>
      <c r="F22" s="88" t="s">
        <v>14</v>
      </c>
      <c r="G22" s="89" t="s">
        <v>19</v>
      </c>
      <c r="H22" s="89" t="s">
        <v>28</v>
      </c>
      <c r="I22" s="89" t="s">
        <v>24</v>
      </c>
      <c r="J22" s="88">
        <v>4</v>
      </c>
      <c r="K22" s="88"/>
      <c r="L22" s="88"/>
      <c r="M22" s="88"/>
      <c r="N22" s="88"/>
      <c r="O22" s="88"/>
      <c r="P22" s="88" t="s">
        <v>291</v>
      </c>
      <c r="Q22" s="88" t="s">
        <v>288</v>
      </c>
      <c r="R22" s="90"/>
      <c r="S22" s="88"/>
      <c r="T22" s="97"/>
      <c r="U22" s="97"/>
      <c r="V22" s="98"/>
      <c r="W22" s="99"/>
    </row>
    <row r="23" spans="1:23" s="100" customFormat="1" ht="15.6">
      <c r="A23" s="85" t="s">
        <v>375</v>
      </c>
      <c r="B23" s="86"/>
      <c r="C23" s="86"/>
      <c r="D23" s="87"/>
      <c r="E23" s="88" t="s">
        <v>17</v>
      </c>
      <c r="F23" s="88" t="s">
        <v>15</v>
      </c>
      <c r="G23" s="89" t="s">
        <v>19</v>
      </c>
      <c r="H23" s="89" t="s">
        <v>28</v>
      </c>
      <c r="I23" s="89" t="s">
        <v>24</v>
      </c>
      <c r="J23" s="88">
        <v>4</v>
      </c>
      <c r="K23" s="88"/>
      <c r="L23" s="88"/>
      <c r="M23" s="88"/>
      <c r="N23" s="88"/>
      <c r="O23" s="88"/>
      <c r="P23" s="88" t="s">
        <v>291</v>
      </c>
      <c r="Q23" s="88" t="s">
        <v>288</v>
      </c>
      <c r="R23" s="90"/>
      <c r="S23" s="88"/>
      <c r="T23" s="97"/>
      <c r="U23" s="97"/>
      <c r="V23" s="98"/>
      <c r="W23" s="99"/>
    </row>
    <row r="24" spans="1:23" s="100" customFormat="1" ht="15.6">
      <c r="A24" s="85" t="s">
        <v>376</v>
      </c>
      <c r="B24" s="86"/>
      <c r="C24" s="86"/>
      <c r="D24" s="87"/>
      <c r="E24" s="88" t="s">
        <v>18</v>
      </c>
      <c r="F24" s="88" t="s">
        <v>14</v>
      </c>
      <c r="G24" s="89" t="s">
        <v>19</v>
      </c>
      <c r="H24" s="89" t="s">
        <v>28</v>
      </c>
      <c r="I24" s="89" t="s">
        <v>24</v>
      </c>
      <c r="J24" s="88">
        <v>4</v>
      </c>
      <c r="K24" s="88"/>
      <c r="L24" s="88"/>
      <c r="M24" s="88"/>
      <c r="N24" s="88"/>
      <c r="O24" s="88"/>
      <c r="P24" s="88" t="s">
        <v>286</v>
      </c>
      <c r="Q24" s="88" t="s">
        <v>290</v>
      </c>
      <c r="R24" s="90"/>
      <c r="S24" s="88"/>
      <c r="T24" s="97"/>
      <c r="U24" s="97"/>
      <c r="V24" s="98"/>
      <c r="W24" s="99"/>
    </row>
    <row r="25" spans="1:23" s="100" customFormat="1" ht="15.6">
      <c r="A25" s="85" t="s">
        <v>377</v>
      </c>
      <c r="B25" s="86"/>
      <c r="C25" s="86"/>
      <c r="D25" s="87"/>
      <c r="E25" s="88" t="s">
        <v>18</v>
      </c>
      <c r="F25" s="88" t="s">
        <v>15</v>
      </c>
      <c r="G25" s="89" t="s">
        <v>19</v>
      </c>
      <c r="H25" s="89" t="s">
        <v>28</v>
      </c>
      <c r="I25" s="89" t="s">
        <v>24</v>
      </c>
      <c r="J25" s="88">
        <v>4</v>
      </c>
      <c r="K25" s="88"/>
      <c r="L25" s="88"/>
      <c r="M25" s="88"/>
      <c r="N25" s="88"/>
      <c r="O25" s="88"/>
      <c r="P25" s="88" t="s">
        <v>286</v>
      </c>
      <c r="Q25" s="88" t="s">
        <v>290</v>
      </c>
      <c r="R25" s="90"/>
      <c r="S25" s="88"/>
      <c r="T25" s="97"/>
      <c r="U25" s="97"/>
      <c r="V25" s="98"/>
      <c r="W25" s="99"/>
    </row>
    <row r="26" spans="1:23" s="100" customFormat="1" ht="15.6">
      <c r="A26" s="85" t="s">
        <v>378</v>
      </c>
      <c r="B26" s="86"/>
      <c r="C26" s="86"/>
      <c r="D26" s="87"/>
      <c r="E26" s="88" t="s">
        <v>17</v>
      </c>
      <c r="F26" s="88" t="s">
        <v>14</v>
      </c>
      <c r="G26" s="89" t="s">
        <v>19</v>
      </c>
      <c r="H26" s="89" t="s">
        <v>28</v>
      </c>
      <c r="I26" s="89" t="s">
        <v>474</v>
      </c>
      <c r="J26" s="88">
        <v>4</v>
      </c>
      <c r="K26" s="88"/>
      <c r="L26" s="88"/>
      <c r="M26" s="88"/>
      <c r="N26" s="88"/>
      <c r="O26" s="88"/>
      <c r="P26" s="88" t="s">
        <v>286</v>
      </c>
      <c r="Q26" s="88" t="s">
        <v>290</v>
      </c>
      <c r="R26" s="90"/>
      <c r="S26" s="88"/>
      <c r="T26" s="97"/>
      <c r="U26" s="97"/>
      <c r="V26" s="98"/>
      <c r="W26" s="99"/>
    </row>
    <row r="27" spans="1:23" s="100" customFormat="1" ht="15.6">
      <c r="A27" s="85" t="s">
        <v>379</v>
      </c>
      <c r="B27" s="86"/>
      <c r="C27" s="86"/>
      <c r="D27" s="87"/>
      <c r="E27" s="88" t="s">
        <v>18</v>
      </c>
      <c r="F27" s="88" t="s">
        <v>15</v>
      </c>
      <c r="G27" s="89" t="s">
        <v>19</v>
      </c>
      <c r="H27" s="89" t="s">
        <v>28</v>
      </c>
      <c r="I27" s="89" t="s">
        <v>24</v>
      </c>
      <c r="J27" s="88">
        <v>4</v>
      </c>
      <c r="K27" s="88"/>
      <c r="L27" s="88"/>
      <c r="M27" s="88"/>
      <c r="N27" s="88"/>
      <c r="O27" s="88"/>
      <c r="P27" s="88" t="s">
        <v>286</v>
      </c>
      <c r="Q27" s="88" t="s">
        <v>290</v>
      </c>
      <c r="R27" s="90"/>
      <c r="S27" s="88"/>
      <c r="T27" s="97"/>
      <c r="U27" s="97"/>
      <c r="V27" s="98"/>
      <c r="W27" s="99"/>
    </row>
    <row r="28" spans="1:23" s="100" customFormat="1" ht="15.6">
      <c r="A28" s="85" t="s">
        <v>380</v>
      </c>
      <c r="B28" s="86"/>
      <c r="C28" s="86"/>
      <c r="D28" s="87"/>
      <c r="E28" s="88" t="s">
        <v>18</v>
      </c>
      <c r="F28" s="88" t="s">
        <v>14</v>
      </c>
      <c r="G28" s="89" t="s">
        <v>19</v>
      </c>
      <c r="H28" s="89" t="s">
        <v>28</v>
      </c>
      <c r="I28" s="89" t="s">
        <v>26</v>
      </c>
      <c r="J28" s="88">
        <v>4</v>
      </c>
      <c r="K28" s="88"/>
      <c r="L28" s="88"/>
      <c r="M28" s="88"/>
      <c r="N28" s="88"/>
      <c r="O28" s="88"/>
      <c r="P28" s="88" t="s">
        <v>286</v>
      </c>
      <c r="Q28" s="88" t="s">
        <v>290</v>
      </c>
      <c r="R28" s="90"/>
      <c r="S28" s="88"/>
      <c r="T28" s="97"/>
      <c r="U28" s="97"/>
      <c r="V28" s="98"/>
      <c r="W28" s="99"/>
    </row>
    <row r="29" spans="1:23" s="100" customFormat="1" ht="15.6">
      <c r="A29" s="85" t="s">
        <v>381</v>
      </c>
      <c r="B29" s="86"/>
      <c r="C29" s="86"/>
      <c r="D29" s="87"/>
      <c r="E29" s="88" t="s">
        <v>18</v>
      </c>
      <c r="F29" s="88" t="s">
        <v>14</v>
      </c>
      <c r="G29" s="89" t="s">
        <v>19</v>
      </c>
      <c r="H29" s="89" t="s">
        <v>28</v>
      </c>
      <c r="I29" s="89" t="s">
        <v>24</v>
      </c>
      <c r="J29" s="88">
        <v>4</v>
      </c>
      <c r="K29" s="88"/>
      <c r="L29" s="88"/>
      <c r="M29" s="88"/>
      <c r="N29" s="88"/>
      <c r="O29" s="88"/>
      <c r="P29" s="88" t="s">
        <v>286</v>
      </c>
      <c r="Q29" s="88" t="s">
        <v>290</v>
      </c>
      <c r="R29" s="90"/>
      <c r="S29" s="88"/>
      <c r="T29" s="97"/>
      <c r="U29" s="97"/>
      <c r="V29" s="98"/>
      <c r="W29" s="99"/>
    </row>
    <row r="30" spans="1:23" s="100" customFormat="1" ht="15.6">
      <c r="A30" s="85" t="s">
        <v>439</v>
      </c>
      <c r="B30" s="86"/>
      <c r="C30" s="86"/>
      <c r="D30" s="87"/>
      <c r="E30" s="88" t="s">
        <v>18</v>
      </c>
      <c r="F30" s="88" t="s">
        <v>15</v>
      </c>
      <c r="G30" s="89" t="s">
        <v>19</v>
      </c>
      <c r="H30" s="89" t="s">
        <v>28</v>
      </c>
      <c r="I30" s="89" t="s">
        <v>477</v>
      </c>
      <c r="J30" s="88">
        <v>4</v>
      </c>
      <c r="K30" s="88"/>
      <c r="L30" s="88"/>
      <c r="M30" s="88"/>
      <c r="N30" s="88"/>
      <c r="O30" s="88"/>
      <c r="P30" s="88" t="s">
        <v>286</v>
      </c>
      <c r="Q30" s="88" t="s">
        <v>290</v>
      </c>
      <c r="R30" s="90"/>
      <c r="S30" s="88"/>
      <c r="T30" s="97"/>
      <c r="U30" s="97"/>
      <c r="V30" s="98"/>
      <c r="W30" s="99"/>
    </row>
    <row r="31" spans="1:23" s="100" customFormat="1" ht="15.6">
      <c r="A31" s="85" t="s">
        <v>382</v>
      </c>
      <c r="B31" s="86"/>
      <c r="C31" s="86"/>
      <c r="D31" s="87"/>
      <c r="E31" s="88" t="s">
        <v>17</v>
      </c>
      <c r="F31" s="88" t="s">
        <v>14</v>
      </c>
      <c r="G31" s="89" t="s">
        <v>19</v>
      </c>
      <c r="H31" s="89" t="s">
        <v>28</v>
      </c>
      <c r="I31" s="89" t="s">
        <v>24</v>
      </c>
      <c r="J31" s="88">
        <v>4</v>
      </c>
      <c r="K31" s="88"/>
      <c r="L31" s="88"/>
      <c r="M31" s="88"/>
      <c r="N31" s="88"/>
      <c r="O31" s="88"/>
      <c r="P31" s="88" t="s">
        <v>286</v>
      </c>
      <c r="Q31" s="88" t="s">
        <v>290</v>
      </c>
      <c r="R31" s="90"/>
      <c r="S31" s="88"/>
      <c r="T31" s="97"/>
      <c r="U31" s="97"/>
      <c r="V31" s="98"/>
      <c r="W31" s="99"/>
    </row>
    <row r="32" spans="1:23" s="100" customFormat="1" ht="15.6">
      <c r="A32" s="85" t="s">
        <v>383</v>
      </c>
      <c r="B32" s="86"/>
      <c r="C32" s="86"/>
      <c r="D32" s="87"/>
      <c r="E32" s="88" t="s">
        <v>17</v>
      </c>
      <c r="F32" s="88" t="s">
        <v>15</v>
      </c>
      <c r="G32" s="89" t="s">
        <v>19</v>
      </c>
      <c r="H32" s="89"/>
      <c r="I32" s="89" t="s">
        <v>24</v>
      </c>
      <c r="J32" s="88"/>
      <c r="K32" s="88"/>
      <c r="L32" s="88"/>
      <c r="M32" s="88"/>
      <c r="N32" s="88"/>
      <c r="O32" s="95" t="s">
        <v>28</v>
      </c>
      <c r="P32" s="88" t="s">
        <v>286</v>
      </c>
      <c r="Q32" s="88" t="s">
        <v>290</v>
      </c>
      <c r="R32" s="90"/>
      <c r="S32" s="88"/>
      <c r="T32" s="97"/>
      <c r="U32" s="97"/>
      <c r="V32" s="98"/>
      <c r="W32" s="99"/>
    </row>
    <row r="33" spans="1:23" s="100" customFormat="1" ht="15.6">
      <c r="A33" s="85" t="s">
        <v>384</v>
      </c>
      <c r="B33" s="86"/>
      <c r="C33" s="86"/>
      <c r="D33" s="87"/>
      <c r="E33" s="88" t="s">
        <v>17</v>
      </c>
      <c r="F33" s="88" t="s">
        <v>14</v>
      </c>
      <c r="G33" s="89" t="s">
        <v>19</v>
      </c>
      <c r="H33" s="89" t="s">
        <v>28</v>
      </c>
      <c r="I33" s="89" t="s">
        <v>24</v>
      </c>
      <c r="J33" s="88">
        <v>4</v>
      </c>
      <c r="K33" s="88"/>
      <c r="L33" s="88"/>
      <c r="M33" s="88"/>
      <c r="N33" s="88"/>
      <c r="O33" s="88"/>
      <c r="P33" s="88" t="s">
        <v>286</v>
      </c>
      <c r="Q33" s="88" t="s">
        <v>290</v>
      </c>
      <c r="R33" s="90"/>
      <c r="S33" s="88"/>
      <c r="T33" s="97"/>
      <c r="U33" s="97"/>
      <c r="V33" s="98"/>
      <c r="W33" s="99"/>
    </row>
    <row r="34" spans="1:23" s="100" customFormat="1" ht="15.6">
      <c r="A34" s="85" t="s">
        <v>451</v>
      </c>
      <c r="B34" s="86"/>
      <c r="C34" s="86"/>
      <c r="D34" s="87"/>
      <c r="E34" s="88" t="s">
        <v>17</v>
      </c>
      <c r="F34" s="88" t="s">
        <v>14</v>
      </c>
      <c r="G34" s="89" t="s">
        <v>19</v>
      </c>
      <c r="H34" s="89" t="s">
        <v>28</v>
      </c>
      <c r="I34" s="89" t="s">
        <v>24</v>
      </c>
      <c r="J34" s="88">
        <v>4</v>
      </c>
      <c r="K34" s="88"/>
      <c r="L34" s="88"/>
      <c r="M34" s="88"/>
      <c r="N34" s="88"/>
      <c r="O34" s="88"/>
      <c r="P34" s="88" t="s">
        <v>286</v>
      </c>
      <c r="Q34" s="88" t="s">
        <v>290</v>
      </c>
      <c r="R34" s="90"/>
      <c r="S34" s="88"/>
      <c r="T34" s="97"/>
      <c r="U34" s="97"/>
      <c r="V34" s="98"/>
      <c r="W34" s="99"/>
    </row>
    <row r="35" spans="1:23" s="100" customFormat="1" ht="15.6">
      <c r="A35" s="85" t="s">
        <v>452</v>
      </c>
      <c r="B35" s="86"/>
      <c r="C35" s="86"/>
      <c r="D35" s="87"/>
      <c r="E35" s="88" t="s">
        <v>17</v>
      </c>
      <c r="F35" s="88" t="s">
        <v>15</v>
      </c>
      <c r="G35" s="89" t="s">
        <v>19</v>
      </c>
      <c r="H35" s="89" t="s">
        <v>28</v>
      </c>
      <c r="I35" s="89" t="s">
        <v>24</v>
      </c>
      <c r="J35" s="88">
        <v>4</v>
      </c>
      <c r="K35" s="88"/>
      <c r="L35" s="88"/>
      <c r="M35" s="88"/>
      <c r="N35" s="88"/>
      <c r="O35" s="88"/>
      <c r="P35" s="88" t="s">
        <v>286</v>
      </c>
      <c r="Q35" s="88" t="s">
        <v>290</v>
      </c>
      <c r="R35" s="90"/>
      <c r="S35" s="88"/>
      <c r="T35" s="97"/>
      <c r="U35" s="97"/>
      <c r="V35" s="98"/>
      <c r="W35" s="99"/>
    </row>
    <row r="36" spans="1:23" s="100" customFormat="1" ht="15.6">
      <c r="A36" s="85" t="s">
        <v>453</v>
      </c>
      <c r="B36" s="86"/>
      <c r="C36" s="86"/>
      <c r="D36" s="87"/>
      <c r="E36" s="88" t="s">
        <v>17</v>
      </c>
      <c r="F36" s="88" t="s">
        <v>15</v>
      </c>
      <c r="G36" s="89" t="s">
        <v>19</v>
      </c>
      <c r="H36" s="89" t="s">
        <v>28</v>
      </c>
      <c r="I36" s="89" t="s">
        <v>24</v>
      </c>
      <c r="J36" s="88">
        <v>4</v>
      </c>
      <c r="K36" s="88"/>
      <c r="L36" s="88"/>
      <c r="M36" s="88"/>
      <c r="N36" s="88"/>
      <c r="O36" s="88"/>
      <c r="P36" s="88" t="s">
        <v>286</v>
      </c>
      <c r="Q36" s="88" t="s">
        <v>290</v>
      </c>
      <c r="R36" s="90"/>
      <c r="S36" s="88"/>
      <c r="T36" s="97"/>
      <c r="U36" s="97"/>
      <c r="V36" s="98"/>
      <c r="W36" s="99"/>
    </row>
    <row r="37" spans="1:23" s="100" customFormat="1" ht="15.6">
      <c r="A37" s="85" t="s">
        <v>455</v>
      </c>
      <c r="B37" s="86"/>
      <c r="C37" s="86"/>
      <c r="D37" s="87"/>
      <c r="E37" s="88" t="s">
        <v>17</v>
      </c>
      <c r="F37" s="88" t="s">
        <v>14</v>
      </c>
      <c r="G37" s="89" t="s">
        <v>19</v>
      </c>
      <c r="H37" s="89" t="s">
        <v>28</v>
      </c>
      <c r="I37" s="89" t="s">
        <v>24</v>
      </c>
      <c r="J37" s="88">
        <v>4</v>
      </c>
      <c r="K37" s="88"/>
      <c r="L37" s="88"/>
      <c r="M37" s="88"/>
      <c r="N37" s="88"/>
      <c r="O37" s="88"/>
      <c r="P37" s="88" t="s">
        <v>286</v>
      </c>
      <c r="Q37" s="88" t="s">
        <v>290</v>
      </c>
      <c r="R37" s="90"/>
      <c r="S37" s="88"/>
      <c r="T37" s="97"/>
      <c r="U37" s="97"/>
      <c r="V37" s="98"/>
      <c r="W37" s="99"/>
    </row>
    <row r="38" spans="1:23" s="100" customFormat="1" ht="15.6">
      <c r="A38" s="85" t="s">
        <v>385</v>
      </c>
      <c r="B38" s="86"/>
      <c r="C38" s="86"/>
      <c r="D38" s="87"/>
      <c r="E38" s="88" t="s">
        <v>18</v>
      </c>
      <c r="F38" s="88" t="s">
        <v>15</v>
      </c>
      <c r="G38" s="89" t="s">
        <v>19</v>
      </c>
      <c r="H38" s="89" t="s">
        <v>28</v>
      </c>
      <c r="I38" s="89" t="s">
        <v>52</v>
      </c>
      <c r="J38" s="88">
        <v>4</v>
      </c>
      <c r="K38" s="88"/>
      <c r="L38" s="88"/>
      <c r="M38" s="88"/>
      <c r="N38" s="88"/>
      <c r="O38" s="88"/>
      <c r="P38" s="88" t="s">
        <v>286</v>
      </c>
      <c r="Q38" s="88" t="s">
        <v>290</v>
      </c>
      <c r="R38" s="90"/>
      <c r="S38" s="88"/>
      <c r="T38" s="97"/>
      <c r="U38" s="97"/>
      <c r="V38" s="98"/>
      <c r="W38" s="99"/>
    </row>
    <row r="39" spans="1:23" s="100" customFormat="1" ht="15.6">
      <c r="A39" s="85" t="s">
        <v>386</v>
      </c>
      <c r="B39" s="86"/>
      <c r="C39" s="86"/>
      <c r="D39" s="87"/>
      <c r="E39" s="88" t="s">
        <v>17</v>
      </c>
      <c r="F39" s="88" t="s">
        <v>14</v>
      </c>
      <c r="G39" s="89" t="s">
        <v>19</v>
      </c>
      <c r="H39" s="89" t="s">
        <v>28</v>
      </c>
      <c r="I39" s="89" t="s">
        <v>51</v>
      </c>
      <c r="J39" s="88">
        <v>4</v>
      </c>
      <c r="K39" s="88"/>
      <c r="L39" s="88"/>
      <c r="M39" s="88"/>
      <c r="N39" s="88"/>
      <c r="O39" s="88"/>
      <c r="P39" s="88" t="s">
        <v>286</v>
      </c>
      <c r="Q39" s="88" t="s">
        <v>290</v>
      </c>
      <c r="R39" s="90"/>
      <c r="S39" s="88"/>
      <c r="T39" s="97"/>
      <c r="U39" s="97"/>
      <c r="V39" s="98"/>
      <c r="W39" s="99"/>
    </row>
    <row r="40" spans="1:23" s="100" customFormat="1" ht="15.6">
      <c r="A40" s="85" t="s">
        <v>387</v>
      </c>
      <c r="B40" s="86"/>
      <c r="C40" s="86"/>
      <c r="D40" s="87"/>
      <c r="E40" s="88" t="s">
        <v>17</v>
      </c>
      <c r="F40" s="88" t="s">
        <v>14</v>
      </c>
      <c r="G40" s="89" t="s">
        <v>19</v>
      </c>
      <c r="H40" s="89" t="s">
        <v>28</v>
      </c>
      <c r="I40" s="89" t="s">
        <v>24</v>
      </c>
      <c r="J40" s="88">
        <v>4</v>
      </c>
      <c r="K40" s="88"/>
      <c r="L40" s="88"/>
      <c r="M40" s="88"/>
      <c r="N40" s="88"/>
      <c r="O40" s="88"/>
      <c r="P40" s="88" t="s">
        <v>286</v>
      </c>
      <c r="Q40" s="88" t="s">
        <v>290</v>
      </c>
      <c r="R40" s="90"/>
      <c r="S40" s="88"/>
      <c r="T40" s="97"/>
      <c r="U40" s="97"/>
      <c r="V40" s="98"/>
      <c r="W40" s="99"/>
    </row>
    <row r="41" spans="1:23" s="100" customFormat="1" ht="15.6">
      <c r="A41" s="85" t="s">
        <v>388</v>
      </c>
      <c r="B41" s="86"/>
      <c r="C41" s="86"/>
      <c r="D41" s="87"/>
      <c r="E41" s="88" t="s">
        <v>17</v>
      </c>
      <c r="F41" s="88" t="s">
        <v>15</v>
      </c>
      <c r="G41" s="89" t="s">
        <v>19</v>
      </c>
      <c r="H41" s="89" t="s">
        <v>28</v>
      </c>
      <c r="I41" s="89" t="s">
        <v>24</v>
      </c>
      <c r="J41" s="88">
        <v>4</v>
      </c>
      <c r="K41" s="88"/>
      <c r="L41" s="88"/>
      <c r="M41" s="88"/>
      <c r="N41" s="88"/>
      <c r="O41" s="88"/>
      <c r="P41" s="88" t="s">
        <v>286</v>
      </c>
      <c r="Q41" s="88" t="s">
        <v>290</v>
      </c>
      <c r="R41" s="90"/>
      <c r="S41" s="88"/>
      <c r="T41" s="97"/>
      <c r="U41" s="97"/>
      <c r="V41" s="98"/>
      <c r="W41" s="99"/>
    </row>
    <row r="42" spans="1:23" s="100" customFormat="1" ht="15.6">
      <c r="A42" s="85" t="s">
        <v>389</v>
      </c>
      <c r="B42" s="86"/>
      <c r="C42" s="86"/>
      <c r="D42" s="87"/>
      <c r="E42" s="88" t="s">
        <v>17</v>
      </c>
      <c r="F42" s="88" t="s">
        <v>14</v>
      </c>
      <c r="G42" s="89" t="s">
        <v>19</v>
      </c>
      <c r="H42" s="89" t="s">
        <v>28</v>
      </c>
      <c r="I42" s="89" t="s">
        <v>24</v>
      </c>
      <c r="J42" s="88">
        <v>4</v>
      </c>
      <c r="K42" s="88" t="s">
        <v>33</v>
      </c>
      <c r="L42" s="88"/>
      <c r="M42" s="88"/>
      <c r="N42" s="88"/>
      <c r="O42" s="88"/>
      <c r="P42" s="88" t="s">
        <v>286</v>
      </c>
      <c r="Q42" s="88" t="s">
        <v>290</v>
      </c>
      <c r="R42" s="90"/>
      <c r="S42" s="88"/>
      <c r="T42" s="97"/>
      <c r="U42" s="97"/>
      <c r="V42" s="98"/>
      <c r="W42" s="99"/>
    </row>
    <row r="43" spans="1:23" s="100" customFormat="1" ht="15.6">
      <c r="A43" s="85" t="s">
        <v>390</v>
      </c>
      <c r="B43" s="86"/>
      <c r="C43" s="86"/>
      <c r="D43" s="87"/>
      <c r="E43" s="88" t="s">
        <v>17</v>
      </c>
      <c r="F43" s="88" t="s">
        <v>15</v>
      </c>
      <c r="G43" s="89" t="s">
        <v>19</v>
      </c>
      <c r="H43" s="89" t="s">
        <v>28</v>
      </c>
      <c r="I43" s="89" t="s">
        <v>24</v>
      </c>
      <c r="J43" s="88">
        <v>4</v>
      </c>
      <c r="K43" s="88" t="s">
        <v>33</v>
      </c>
      <c r="L43" s="88"/>
      <c r="M43" s="88"/>
      <c r="N43" s="88"/>
      <c r="O43" s="88"/>
      <c r="P43" s="88" t="s">
        <v>286</v>
      </c>
      <c r="Q43" s="88" t="s">
        <v>290</v>
      </c>
      <c r="R43" s="90"/>
      <c r="S43" s="88"/>
      <c r="T43" s="97"/>
      <c r="U43" s="97"/>
      <c r="V43" s="98"/>
      <c r="W43" s="99"/>
    </row>
    <row r="44" spans="1:23" s="100" customFormat="1" ht="15.6">
      <c r="A44" s="85" t="s">
        <v>391</v>
      </c>
      <c r="B44" s="86"/>
      <c r="C44" s="86"/>
      <c r="D44" s="87"/>
      <c r="E44" s="88" t="s">
        <v>17</v>
      </c>
      <c r="F44" s="88" t="s">
        <v>14</v>
      </c>
      <c r="G44" s="89" t="s">
        <v>19</v>
      </c>
      <c r="H44" s="89" t="s">
        <v>28</v>
      </c>
      <c r="I44" s="89" t="s">
        <v>24</v>
      </c>
      <c r="J44" s="88">
        <v>4</v>
      </c>
      <c r="K44" s="88" t="s">
        <v>33</v>
      </c>
      <c r="L44" s="88"/>
      <c r="M44" s="88"/>
      <c r="N44" s="88"/>
      <c r="O44" s="88"/>
      <c r="P44" s="88" t="s">
        <v>286</v>
      </c>
      <c r="Q44" s="88" t="s">
        <v>290</v>
      </c>
      <c r="R44" s="90"/>
      <c r="S44" s="88"/>
      <c r="T44" s="97"/>
      <c r="U44" s="97"/>
      <c r="V44" s="98"/>
      <c r="W44" s="99"/>
    </row>
    <row r="45" spans="1:23" s="100" customFormat="1" ht="15.6">
      <c r="A45" s="85" t="s">
        <v>392</v>
      </c>
      <c r="B45" s="86"/>
      <c r="C45" s="86"/>
      <c r="D45" s="87"/>
      <c r="E45" s="88" t="s">
        <v>18</v>
      </c>
      <c r="F45" s="88" t="s">
        <v>15</v>
      </c>
      <c r="G45" s="89" t="s">
        <v>19</v>
      </c>
      <c r="H45" s="89" t="s">
        <v>28</v>
      </c>
      <c r="I45" s="89" t="s">
        <v>51</v>
      </c>
      <c r="J45" s="88">
        <v>4</v>
      </c>
      <c r="K45" s="88" t="s">
        <v>33</v>
      </c>
      <c r="L45" s="88"/>
      <c r="M45" s="88"/>
      <c r="N45" s="88"/>
      <c r="O45" s="88"/>
      <c r="P45" s="88" t="s">
        <v>286</v>
      </c>
      <c r="Q45" s="88" t="s">
        <v>289</v>
      </c>
      <c r="R45" s="112" t="s">
        <v>607</v>
      </c>
      <c r="S45" s="104"/>
      <c r="T45" s="174"/>
      <c r="U45" s="174"/>
      <c r="V45" s="175"/>
      <c r="W45" s="176"/>
    </row>
    <row r="46" spans="1:23" s="100" customFormat="1" ht="15.6">
      <c r="A46" s="85" t="s">
        <v>393</v>
      </c>
      <c r="B46" s="86"/>
      <c r="C46" s="86"/>
      <c r="D46" s="87"/>
      <c r="E46" s="88" t="s">
        <v>18</v>
      </c>
      <c r="F46" s="88" t="s">
        <v>14</v>
      </c>
      <c r="G46" s="89" t="s">
        <v>19</v>
      </c>
      <c r="H46" s="89" t="s">
        <v>28</v>
      </c>
      <c r="I46" s="89" t="s">
        <v>24</v>
      </c>
      <c r="J46" s="88">
        <v>4</v>
      </c>
      <c r="K46" s="88" t="s">
        <v>33</v>
      </c>
      <c r="L46" s="88"/>
      <c r="M46" s="88"/>
      <c r="N46" s="88"/>
      <c r="O46" s="88"/>
      <c r="P46" s="88" t="s">
        <v>444</v>
      </c>
      <c r="Q46" s="88" t="s">
        <v>289</v>
      </c>
      <c r="R46" s="109"/>
      <c r="S46" s="109"/>
      <c r="T46" s="109"/>
      <c r="U46" s="109"/>
      <c r="V46" s="109"/>
      <c r="W46" s="109"/>
    </row>
    <row r="47" spans="1:23" s="100" customFormat="1" ht="15.6">
      <c r="A47" s="85" t="s">
        <v>459</v>
      </c>
      <c r="B47" s="86"/>
      <c r="C47" s="86"/>
      <c r="D47" s="87"/>
      <c r="E47" s="88" t="s">
        <v>18</v>
      </c>
      <c r="F47" s="88" t="s">
        <v>15</v>
      </c>
      <c r="G47" s="89" t="s">
        <v>19</v>
      </c>
      <c r="H47" s="89" t="s">
        <v>28</v>
      </c>
      <c r="I47" s="89" t="s">
        <v>474</v>
      </c>
      <c r="J47" s="88">
        <v>4</v>
      </c>
      <c r="K47" s="88" t="s">
        <v>33</v>
      </c>
      <c r="L47" s="88"/>
      <c r="M47" s="88"/>
      <c r="N47" s="88"/>
      <c r="O47" s="88"/>
      <c r="P47" s="88" t="s">
        <v>444</v>
      </c>
      <c r="Q47" s="88" t="s">
        <v>289</v>
      </c>
      <c r="R47" s="109"/>
      <c r="S47" s="109"/>
      <c r="T47" s="109"/>
      <c r="U47" s="109"/>
      <c r="V47" s="109"/>
      <c r="W47" s="109"/>
    </row>
    <row r="48" spans="1:23" s="100" customFormat="1" ht="15.6">
      <c r="A48" s="85" t="s">
        <v>460</v>
      </c>
      <c r="B48" s="86"/>
      <c r="C48" s="86"/>
      <c r="D48" s="87"/>
      <c r="E48" s="88" t="s">
        <v>17</v>
      </c>
      <c r="F48" s="88" t="s">
        <v>16</v>
      </c>
      <c r="G48" s="89" t="s">
        <v>23</v>
      </c>
      <c r="H48" s="89" t="s">
        <v>304</v>
      </c>
      <c r="I48" s="89" t="s">
        <v>24</v>
      </c>
      <c r="J48" s="88">
        <v>4</v>
      </c>
      <c r="K48" s="88" t="s">
        <v>33</v>
      </c>
      <c r="L48" s="88"/>
      <c r="M48" s="88"/>
      <c r="N48" s="88"/>
      <c r="O48" s="88"/>
      <c r="P48" s="88" t="s">
        <v>291</v>
      </c>
      <c r="Q48" s="88" t="s">
        <v>289</v>
      </c>
      <c r="R48" s="113"/>
      <c r="S48" s="107"/>
      <c r="T48" s="177"/>
      <c r="U48" s="177"/>
      <c r="V48" s="178"/>
      <c r="W48" s="179"/>
    </row>
    <row r="49" spans="1:23" s="100" customFormat="1" ht="15.6">
      <c r="A49" s="85" t="s">
        <v>461</v>
      </c>
      <c r="B49" s="86"/>
      <c r="C49" s="86"/>
      <c r="D49" s="87"/>
      <c r="E49" s="88" t="s">
        <v>18</v>
      </c>
      <c r="F49" s="88" t="s">
        <v>16</v>
      </c>
      <c r="G49" s="89" t="s">
        <v>23</v>
      </c>
      <c r="H49" s="89" t="s">
        <v>304</v>
      </c>
      <c r="I49" s="89" t="s">
        <v>24</v>
      </c>
      <c r="J49" s="88">
        <v>4</v>
      </c>
      <c r="K49" s="88" t="s">
        <v>33</v>
      </c>
      <c r="L49" s="88"/>
      <c r="M49" s="88"/>
      <c r="N49" s="88"/>
      <c r="O49" s="88"/>
      <c r="P49" s="88" t="s">
        <v>291</v>
      </c>
      <c r="Q49" s="88" t="s">
        <v>289</v>
      </c>
      <c r="R49" s="90"/>
      <c r="S49" s="88"/>
      <c r="T49" s="97"/>
      <c r="U49" s="97"/>
      <c r="V49" s="98"/>
      <c r="W49" s="99"/>
    </row>
    <row r="50" spans="1:23" s="100" customFormat="1" ht="15.6">
      <c r="A50" s="85" t="s">
        <v>462</v>
      </c>
      <c r="B50" s="86"/>
      <c r="C50" s="86"/>
      <c r="D50" s="87"/>
      <c r="E50" s="88" t="s">
        <v>17</v>
      </c>
      <c r="F50" s="88" t="s">
        <v>14</v>
      </c>
      <c r="G50" s="89" t="s">
        <v>23</v>
      </c>
      <c r="H50" s="89" t="s">
        <v>304</v>
      </c>
      <c r="I50" s="89" t="s">
        <v>24</v>
      </c>
      <c r="J50" s="88">
        <v>4</v>
      </c>
      <c r="K50" s="88" t="s">
        <v>33</v>
      </c>
      <c r="L50" s="88"/>
      <c r="M50" s="88"/>
      <c r="N50" s="88"/>
      <c r="O50" s="88"/>
      <c r="P50" s="88" t="s">
        <v>291</v>
      </c>
      <c r="Q50" s="88" t="s">
        <v>289</v>
      </c>
      <c r="R50" s="90" t="s">
        <v>608</v>
      </c>
      <c r="S50" s="88"/>
      <c r="T50" s="97"/>
      <c r="U50" s="97"/>
      <c r="V50" s="98"/>
      <c r="W50" s="99"/>
    </row>
    <row r="51" spans="1:23" s="100" customFormat="1" ht="15.6">
      <c r="A51" s="85" t="s">
        <v>394</v>
      </c>
      <c r="B51" s="86"/>
      <c r="C51" s="86"/>
      <c r="D51" s="87"/>
      <c r="E51" s="88" t="s">
        <v>17</v>
      </c>
      <c r="F51" s="88" t="s">
        <v>15</v>
      </c>
      <c r="G51" s="89" t="s">
        <v>56</v>
      </c>
      <c r="H51" s="89" t="s">
        <v>29</v>
      </c>
      <c r="I51" s="89" t="s">
        <v>30</v>
      </c>
      <c r="J51" s="88">
        <v>4</v>
      </c>
      <c r="K51" s="88"/>
      <c r="L51" s="88"/>
      <c r="M51" s="88"/>
      <c r="N51" s="88"/>
      <c r="O51" s="88"/>
      <c r="P51" s="88" t="s">
        <v>291</v>
      </c>
      <c r="Q51" s="88" t="s">
        <v>289</v>
      </c>
      <c r="R51" s="90"/>
      <c r="S51" s="88"/>
      <c r="T51" s="97"/>
      <c r="U51" s="97"/>
      <c r="V51" s="98"/>
      <c r="W51" s="99" t="s">
        <v>609</v>
      </c>
    </row>
    <row r="52" spans="1:23" s="100" customFormat="1" ht="15.6">
      <c r="A52" s="85" t="s">
        <v>464</v>
      </c>
      <c r="B52" s="86"/>
      <c r="C52" s="86"/>
      <c r="D52" s="87"/>
      <c r="E52" s="88"/>
      <c r="F52" s="88"/>
      <c r="G52" s="89" t="s">
        <v>23</v>
      </c>
      <c r="H52" s="89" t="s">
        <v>304</v>
      </c>
      <c r="I52" s="89" t="s">
        <v>24</v>
      </c>
      <c r="J52" s="88">
        <v>4</v>
      </c>
      <c r="K52" s="88"/>
      <c r="L52" s="88"/>
      <c r="M52" s="88"/>
      <c r="N52" s="88"/>
      <c r="O52" s="88"/>
      <c r="P52" s="88" t="s">
        <v>291</v>
      </c>
      <c r="Q52" s="88" t="s">
        <v>289</v>
      </c>
      <c r="R52" s="90"/>
      <c r="S52" s="88"/>
      <c r="T52" s="97"/>
      <c r="U52" s="97"/>
      <c r="V52" s="98"/>
      <c r="W52" s="99"/>
    </row>
    <row r="53" spans="1:23" s="100" customFormat="1" ht="15.6">
      <c r="A53" s="85" t="s">
        <v>465</v>
      </c>
      <c r="B53" s="86"/>
      <c r="C53" s="86"/>
      <c r="D53" s="87"/>
      <c r="E53" s="88"/>
      <c r="F53" s="88"/>
      <c r="G53" s="89" t="s">
        <v>23</v>
      </c>
      <c r="H53" s="89" t="s">
        <v>304</v>
      </c>
      <c r="I53" s="89" t="s">
        <v>24</v>
      </c>
      <c r="J53" s="88">
        <v>4</v>
      </c>
      <c r="K53" s="88"/>
      <c r="L53" s="88"/>
      <c r="M53" s="88"/>
      <c r="N53" s="88"/>
      <c r="O53" s="88"/>
      <c r="P53" s="88" t="s">
        <v>291</v>
      </c>
      <c r="Q53" s="88" t="s">
        <v>289</v>
      </c>
      <c r="R53" s="90"/>
      <c r="S53" s="88"/>
      <c r="T53" s="97"/>
      <c r="U53" s="97"/>
      <c r="V53" s="98"/>
      <c r="W53" s="99"/>
    </row>
    <row r="54" spans="1:23" s="100" customFormat="1" ht="15.6">
      <c r="A54" s="85" t="s">
        <v>466</v>
      </c>
      <c r="B54" s="86"/>
      <c r="C54" s="173"/>
      <c r="D54" s="87"/>
      <c r="E54" s="88"/>
      <c r="F54" s="88"/>
      <c r="G54" s="89" t="s">
        <v>23</v>
      </c>
      <c r="H54" s="89" t="s">
        <v>304</v>
      </c>
      <c r="I54" s="89" t="s">
        <v>24</v>
      </c>
      <c r="J54" s="88">
        <v>4</v>
      </c>
      <c r="K54" s="88"/>
      <c r="L54" s="88"/>
      <c r="M54" s="88"/>
      <c r="N54" s="88"/>
      <c r="O54" s="88"/>
      <c r="P54" s="88" t="s">
        <v>291</v>
      </c>
      <c r="Q54" s="88" t="s">
        <v>289</v>
      </c>
      <c r="R54" s="90"/>
      <c r="S54" s="88"/>
      <c r="T54" s="97"/>
      <c r="U54" s="97"/>
      <c r="V54" s="98"/>
      <c r="W54" s="99"/>
    </row>
    <row r="55" spans="1:23" s="100" customFormat="1" ht="15.6">
      <c r="A55" s="85" t="s">
        <v>395</v>
      </c>
      <c r="B55" s="86"/>
      <c r="C55" s="86"/>
      <c r="D55" s="87"/>
      <c r="E55" s="88"/>
      <c r="F55" s="88"/>
      <c r="G55" s="89" t="s">
        <v>23</v>
      </c>
      <c r="H55" s="89" t="s">
        <v>304</v>
      </c>
      <c r="I55" s="89" t="s">
        <v>24</v>
      </c>
      <c r="J55" s="88">
        <v>4</v>
      </c>
      <c r="K55" s="88"/>
      <c r="L55" s="88"/>
      <c r="M55" s="88"/>
      <c r="N55" s="88"/>
      <c r="O55" s="88"/>
      <c r="P55" s="88" t="s">
        <v>291</v>
      </c>
      <c r="Q55" s="88" t="s">
        <v>289</v>
      </c>
      <c r="R55" s="90"/>
      <c r="S55" s="88"/>
      <c r="T55" s="97"/>
      <c r="U55" s="97"/>
      <c r="V55" s="98"/>
      <c r="W55" s="99"/>
    </row>
    <row r="56" spans="1:23" s="100" customFormat="1" ht="15.6">
      <c r="A56" s="85" t="s">
        <v>396</v>
      </c>
      <c r="B56" s="86"/>
      <c r="C56" s="86"/>
      <c r="D56" s="87"/>
      <c r="E56" s="88"/>
      <c r="F56" s="88"/>
      <c r="G56" s="89" t="s">
        <v>23</v>
      </c>
      <c r="H56" s="89" t="s">
        <v>304</v>
      </c>
      <c r="I56" s="89" t="s">
        <v>24</v>
      </c>
      <c r="J56" s="88">
        <v>4</v>
      </c>
      <c r="K56" s="88"/>
      <c r="L56" s="88"/>
      <c r="M56" s="88"/>
      <c r="N56" s="88"/>
      <c r="O56" s="88"/>
      <c r="P56" s="88" t="s">
        <v>291</v>
      </c>
      <c r="Q56" s="88" t="s">
        <v>289</v>
      </c>
      <c r="R56" s="90"/>
      <c r="S56" s="88"/>
      <c r="T56" s="97"/>
      <c r="U56" s="97"/>
      <c r="V56" s="98"/>
      <c r="W56" s="99"/>
    </row>
    <row r="57" spans="1:23" s="100" customFormat="1" ht="15.6">
      <c r="A57" s="85" t="s">
        <v>397</v>
      </c>
      <c r="B57" s="86"/>
      <c r="C57" s="86"/>
      <c r="D57" s="87"/>
      <c r="E57" s="88"/>
      <c r="F57" s="88"/>
      <c r="G57" s="89" t="s">
        <v>23</v>
      </c>
      <c r="H57" s="89" t="s">
        <v>304</v>
      </c>
      <c r="I57" s="89" t="s">
        <v>24</v>
      </c>
      <c r="J57" s="88">
        <v>4</v>
      </c>
      <c r="K57" s="88"/>
      <c r="L57" s="88"/>
      <c r="M57" s="88"/>
      <c r="N57" s="88"/>
      <c r="O57" s="88"/>
      <c r="P57" s="88" t="s">
        <v>291</v>
      </c>
      <c r="Q57" s="88" t="s">
        <v>289</v>
      </c>
      <c r="R57" s="90"/>
      <c r="S57" s="88"/>
      <c r="T57" s="97"/>
      <c r="U57" s="97"/>
      <c r="V57" s="98"/>
      <c r="W57" s="99"/>
    </row>
    <row r="58" spans="1:23" s="100" customFormat="1" ht="24">
      <c r="A58" s="85" t="s">
        <v>398</v>
      </c>
      <c r="B58" s="86"/>
      <c r="C58" s="86"/>
      <c r="D58" s="87"/>
      <c r="E58" s="88" t="s">
        <v>567</v>
      </c>
      <c r="F58" s="88" t="s">
        <v>14</v>
      </c>
      <c r="G58" s="89" t="s">
        <v>19</v>
      </c>
      <c r="H58" s="89" t="s">
        <v>28</v>
      </c>
      <c r="I58" s="89" t="s">
        <v>24</v>
      </c>
      <c r="J58" s="88">
        <v>4</v>
      </c>
      <c r="K58" s="88"/>
      <c r="L58" s="88"/>
      <c r="M58" s="88"/>
      <c r="N58" s="88" t="s">
        <v>36</v>
      </c>
      <c r="O58" s="88"/>
      <c r="P58" s="88" t="s">
        <v>291</v>
      </c>
      <c r="Q58" s="88" t="s">
        <v>289</v>
      </c>
      <c r="R58" s="90" t="s">
        <v>610</v>
      </c>
      <c r="S58" s="88"/>
      <c r="T58" s="97"/>
      <c r="U58" s="97"/>
      <c r="V58" s="98"/>
      <c r="W58" s="99"/>
    </row>
    <row r="59" spans="1:23" s="100" customFormat="1" ht="15.6">
      <c r="A59" s="85" t="s">
        <v>399</v>
      </c>
      <c r="B59" s="86"/>
      <c r="C59" s="86"/>
      <c r="D59" s="87"/>
      <c r="E59" s="88" t="s">
        <v>567</v>
      </c>
      <c r="F59" s="88" t="s">
        <v>15</v>
      </c>
      <c r="G59" s="89" t="s">
        <v>19</v>
      </c>
      <c r="H59" s="89" t="s">
        <v>28</v>
      </c>
      <c r="I59" s="89" t="s">
        <v>51</v>
      </c>
      <c r="J59" s="88">
        <v>4</v>
      </c>
      <c r="K59" s="88"/>
      <c r="L59" s="88"/>
      <c r="M59" s="88"/>
      <c r="N59" s="88" t="s">
        <v>36</v>
      </c>
      <c r="O59" s="88"/>
      <c r="P59" s="88" t="s">
        <v>291</v>
      </c>
      <c r="Q59" s="88" t="s">
        <v>289</v>
      </c>
      <c r="R59" s="90" t="s">
        <v>542</v>
      </c>
      <c r="S59" s="88"/>
      <c r="T59" s="97"/>
      <c r="U59" s="97"/>
      <c r="V59" s="98"/>
      <c r="W59" s="99"/>
    </row>
    <row r="60" spans="1:23" s="100" customFormat="1" ht="15.6">
      <c r="A60" s="85" t="s">
        <v>400</v>
      </c>
      <c r="B60" s="86"/>
      <c r="C60" s="86"/>
      <c r="D60" s="87"/>
      <c r="E60" s="88" t="s">
        <v>17</v>
      </c>
      <c r="F60" s="88" t="s">
        <v>16</v>
      </c>
      <c r="G60" s="89" t="s">
        <v>23</v>
      </c>
      <c r="H60" s="89" t="s">
        <v>304</v>
      </c>
      <c r="I60" s="89" t="s">
        <v>24</v>
      </c>
      <c r="J60" s="88">
        <v>4</v>
      </c>
      <c r="K60" s="88"/>
      <c r="L60" s="88"/>
      <c r="M60" s="88"/>
      <c r="N60" s="88"/>
      <c r="O60" s="88"/>
      <c r="P60" s="88" t="s">
        <v>291</v>
      </c>
      <c r="Q60" s="88" t="s">
        <v>289</v>
      </c>
      <c r="S60" s="88"/>
      <c r="T60" s="97"/>
      <c r="U60" s="97"/>
      <c r="V60" s="98"/>
      <c r="W60" s="99"/>
    </row>
    <row r="61" spans="1:23" s="100" customFormat="1" ht="15.6">
      <c r="A61" s="85" t="s">
        <v>401</v>
      </c>
      <c r="B61" s="86"/>
      <c r="C61" s="86"/>
      <c r="D61" s="87"/>
      <c r="E61" s="88" t="s">
        <v>17</v>
      </c>
      <c r="F61" s="88" t="s">
        <v>16</v>
      </c>
      <c r="G61" s="89" t="s">
        <v>23</v>
      </c>
      <c r="H61" s="89" t="s">
        <v>304</v>
      </c>
      <c r="I61" s="89" t="s">
        <v>24</v>
      </c>
      <c r="J61" s="88">
        <v>4</v>
      </c>
      <c r="K61" s="88"/>
      <c r="L61" s="88"/>
      <c r="M61" s="88"/>
      <c r="N61" s="88"/>
      <c r="O61" s="88"/>
      <c r="P61" s="88" t="s">
        <v>291</v>
      </c>
      <c r="Q61" s="88" t="s">
        <v>289</v>
      </c>
      <c r="R61" s="90"/>
      <c r="S61" s="88"/>
      <c r="T61" s="97"/>
      <c r="U61" s="97"/>
      <c r="V61" s="98"/>
      <c r="W61" s="99"/>
    </row>
    <row r="62" spans="1:23" s="100" customFormat="1" ht="15.6">
      <c r="A62" s="85" t="s">
        <v>402</v>
      </c>
      <c r="B62" s="86"/>
      <c r="C62" s="173"/>
      <c r="E62" s="88" t="s">
        <v>18</v>
      </c>
      <c r="F62" s="88" t="s">
        <v>16</v>
      </c>
      <c r="G62" s="89" t="s">
        <v>23</v>
      </c>
      <c r="H62" s="89" t="s">
        <v>304</v>
      </c>
      <c r="I62" s="89" t="s">
        <v>24</v>
      </c>
      <c r="J62" s="88">
        <v>4</v>
      </c>
      <c r="K62" s="88"/>
      <c r="L62" s="88"/>
      <c r="M62" s="88"/>
      <c r="N62" s="88"/>
      <c r="O62" s="88"/>
      <c r="P62" s="88" t="s">
        <v>291</v>
      </c>
      <c r="Q62" s="88" t="s">
        <v>289</v>
      </c>
      <c r="S62" s="88"/>
      <c r="T62" s="97"/>
      <c r="U62" s="97"/>
      <c r="V62" s="98"/>
      <c r="W62" s="99"/>
    </row>
    <row r="63" spans="1:23" s="100" customFormat="1" ht="24">
      <c r="A63" s="85" t="s">
        <v>403</v>
      </c>
      <c r="B63" s="86"/>
      <c r="C63" s="86"/>
      <c r="D63" s="87"/>
      <c r="E63" s="88" t="s">
        <v>17</v>
      </c>
      <c r="F63" s="88" t="s">
        <v>14</v>
      </c>
      <c r="G63" s="89" t="s">
        <v>56</v>
      </c>
      <c r="H63" s="89" t="s">
        <v>29</v>
      </c>
      <c r="I63" s="89" t="s">
        <v>30</v>
      </c>
      <c r="J63" s="88">
        <v>4</v>
      </c>
      <c r="K63" s="88"/>
      <c r="L63" s="88"/>
      <c r="M63" s="88"/>
      <c r="N63" s="88"/>
      <c r="O63" s="88"/>
      <c r="P63" s="88" t="s">
        <v>291</v>
      </c>
      <c r="Q63" s="88" t="s">
        <v>289</v>
      </c>
      <c r="R63" s="90" t="s">
        <v>611</v>
      </c>
      <c r="S63" s="88"/>
      <c r="T63" s="97"/>
      <c r="U63" s="97"/>
      <c r="V63" s="98" t="s">
        <v>752</v>
      </c>
      <c r="W63" s="99" t="s">
        <v>612</v>
      </c>
    </row>
    <row r="64" spans="1:23" s="100" customFormat="1" ht="15.6">
      <c r="A64" s="85" t="s">
        <v>404</v>
      </c>
      <c r="B64" s="86"/>
      <c r="C64" s="86"/>
      <c r="D64" s="87"/>
      <c r="E64" s="88" t="s">
        <v>17</v>
      </c>
      <c r="F64" s="88" t="s">
        <v>15</v>
      </c>
      <c r="G64" s="89" t="s">
        <v>56</v>
      </c>
      <c r="H64" s="89" t="s">
        <v>29</v>
      </c>
      <c r="I64" s="89" t="s">
        <v>30</v>
      </c>
      <c r="J64" s="88">
        <v>4</v>
      </c>
      <c r="K64" s="88"/>
      <c r="L64" s="88"/>
      <c r="M64" s="88"/>
      <c r="N64" s="88"/>
      <c r="O64" s="88"/>
      <c r="P64" s="88" t="s">
        <v>291</v>
      </c>
      <c r="Q64" s="88" t="s">
        <v>289</v>
      </c>
      <c r="R64" s="90"/>
      <c r="S64" s="88"/>
      <c r="T64" s="97"/>
      <c r="U64" s="97"/>
      <c r="V64" s="98" t="s">
        <v>751</v>
      </c>
      <c r="W64" s="99" t="s">
        <v>613</v>
      </c>
    </row>
    <row r="65" spans="1:23" s="100" customFormat="1" ht="15.6">
      <c r="A65" s="85" t="s">
        <v>635</v>
      </c>
      <c r="B65" s="86"/>
      <c r="C65" s="86"/>
      <c r="D65" s="87"/>
      <c r="E65" s="88" t="s">
        <v>18</v>
      </c>
      <c r="F65" s="88" t="s">
        <v>16</v>
      </c>
      <c r="G65" s="89" t="s">
        <v>23</v>
      </c>
      <c r="H65" s="89" t="s">
        <v>304</v>
      </c>
      <c r="I65" s="89" t="s">
        <v>24</v>
      </c>
      <c r="J65" s="88">
        <v>4</v>
      </c>
      <c r="K65" s="88"/>
      <c r="L65" s="88"/>
      <c r="M65" s="88"/>
      <c r="N65" s="88"/>
      <c r="O65" s="88"/>
      <c r="P65" s="88" t="s">
        <v>291</v>
      </c>
      <c r="Q65" s="88" t="s">
        <v>289</v>
      </c>
      <c r="R65" s="90"/>
      <c r="S65" s="88"/>
      <c r="T65" s="97"/>
      <c r="U65" s="97"/>
      <c r="V65" s="98" t="s">
        <v>283</v>
      </c>
      <c r="W65" s="99"/>
    </row>
    <row r="66" spans="1:23" s="100" customFormat="1" ht="15.6">
      <c r="A66" s="85" t="s">
        <v>636</v>
      </c>
      <c r="B66" s="86"/>
      <c r="C66" s="86"/>
      <c r="D66" s="87"/>
      <c r="E66" s="88" t="s">
        <v>18</v>
      </c>
      <c r="F66" s="88" t="s">
        <v>16</v>
      </c>
      <c r="G66" s="89" t="s">
        <v>23</v>
      </c>
      <c r="H66" s="89" t="s">
        <v>304</v>
      </c>
      <c r="I66" s="89" t="s">
        <v>24</v>
      </c>
      <c r="J66" s="88">
        <v>4</v>
      </c>
      <c r="K66" s="88"/>
      <c r="L66" s="88"/>
      <c r="M66" s="88"/>
      <c r="N66" s="88"/>
      <c r="O66" s="88"/>
      <c r="P66" s="88" t="s">
        <v>291</v>
      </c>
      <c r="Q66" s="88" t="s">
        <v>289</v>
      </c>
      <c r="R66" s="90"/>
      <c r="S66" s="88"/>
      <c r="T66" s="97"/>
      <c r="U66" s="97"/>
      <c r="V66" s="98"/>
      <c r="W66" s="99"/>
    </row>
    <row r="67" spans="1:23" s="100" customFormat="1" ht="15.6">
      <c r="A67" s="85" t="s">
        <v>405</v>
      </c>
      <c r="B67" s="86"/>
      <c r="C67" s="86"/>
      <c r="D67" s="87"/>
      <c r="E67" s="88" t="s">
        <v>18</v>
      </c>
      <c r="F67" s="88" t="s">
        <v>16</v>
      </c>
      <c r="G67" s="89" t="s">
        <v>23</v>
      </c>
      <c r="H67" s="89" t="s">
        <v>304</v>
      </c>
      <c r="I67" s="89" t="s">
        <v>24</v>
      </c>
      <c r="J67" s="88">
        <v>4</v>
      </c>
      <c r="K67" s="88"/>
      <c r="L67" s="88"/>
      <c r="M67" s="88"/>
      <c r="N67" s="88"/>
      <c r="O67" s="88"/>
      <c r="P67" s="88" t="s">
        <v>291</v>
      </c>
      <c r="Q67" s="88" t="s">
        <v>289</v>
      </c>
      <c r="R67" s="90"/>
      <c r="S67" s="88"/>
      <c r="T67" s="97"/>
      <c r="U67" s="97"/>
      <c r="V67" s="98"/>
      <c r="W67" s="99"/>
    </row>
    <row r="68" spans="1:23" s="100" customFormat="1" ht="15.6">
      <c r="A68" s="85" t="s">
        <v>468</v>
      </c>
      <c r="B68" s="86"/>
      <c r="C68" s="86"/>
      <c r="D68" s="87"/>
      <c r="E68" s="88" t="s">
        <v>18</v>
      </c>
      <c r="F68" s="88" t="s">
        <v>16</v>
      </c>
      <c r="G68" s="89" t="s">
        <v>23</v>
      </c>
      <c r="H68" s="89" t="s">
        <v>304</v>
      </c>
      <c r="I68" s="89" t="s">
        <v>24</v>
      </c>
      <c r="J68" s="88">
        <v>4</v>
      </c>
      <c r="K68" s="88"/>
      <c r="L68" s="88"/>
      <c r="M68" s="88"/>
      <c r="N68" s="88"/>
      <c r="O68" s="88"/>
      <c r="P68" s="88" t="s">
        <v>291</v>
      </c>
      <c r="Q68" s="88" t="s">
        <v>289</v>
      </c>
      <c r="R68" s="90"/>
      <c r="S68" s="88"/>
      <c r="T68" s="97"/>
      <c r="U68" s="97"/>
      <c r="V68" s="98"/>
      <c r="W68" s="99"/>
    </row>
    <row r="69" spans="1:23" s="100" customFormat="1" ht="15.6">
      <c r="A69" s="85" t="s">
        <v>406</v>
      </c>
      <c r="B69" s="86"/>
      <c r="C69" s="86"/>
      <c r="D69" s="87"/>
      <c r="E69" s="88" t="s">
        <v>18</v>
      </c>
      <c r="F69" s="88" t="s">
        <v>16</v>
      </c>
      <c r="G69" s="89" t="s">
        <v>23</v>
      </c>
      <c r="H69" s="89" t="s">
        <v>304</v>
      </c>
      <c r="I69" s="89" t="s">
        <v>24</v>
      </c>
      <c r="J69" s="88">
        <v>4</v>
      </c>
      <c r="K69" s="88"/>
      <c r="L69" s="88"/>
      <c r="M69" s="88"/>
      <c r="N69" s="88"/>
      <c r="O69" s="88"/>
      <c r="P69" s="88" t="s">
        <v>291</v>
      </c>
      <c r="Q69" s="88" t="s">
        <v>289</v>
      </c>
      <c r="R69" s="90"/>
      <c r="S69" s="88"/>
      <c r="T69" s="97"/>
      <c r="U69" s="97"/>
      <c r="V69" s="98"/>
      <c r="W69" s="99"/>
    </row>
    <row r="70" spans="1:23" s="100" customFormat="1" ht="15.6">
      <c r="A70" s="85" t="s">
        <v>467</v>
      </c>
      <c r="B70" s="86"/>
      <c r="C70" s="86"/>
      <c r="D70" s="87"/>
      <c r="E70" s="88" t="s">
        <v>18</v>
      </c>
      <c r="F70" s="88" t="s">
        <v>16</v>
      </c>
      <c r="G70" s="89" t="s">
        <v>23</v>
      </c>
      <c r="H70" s="89" t="s">
        <v>304</v>
      </c>
      <c r="I70" s="89" t="s">
        <v>24</v>
      </c>
      <c r="J70" s="88">
        <v>4</v>
      </c>
      <c r="K70" s="88"/>
      <c r="L70" s="88"/>
      <c r="M70" s="88"/>
      <c r="N70" s="88"/>
      <c r="O70" s="88"/>
      <c r="P70" s="88" t="s">
        <v>291</v>
      </c>
      <c r="Q70" s="88" t="s">
        <v>289</v>
      </c>
      <c r="R70" s="90"/>
      <c r="S70" s="88"/>
      <c r="T70" s="97"/>
      <c r="U70" s="97"/>
      <c r="V70" s="98"/>
      <c r="W70" s="99"/>
    </row>
    <row r="71" spans="1:23" s="100" customFormat="1" ht="15.6">
      <c r="A71" s="85" t="s">
        <v>469</v>
      </c>
      <c r="B71" s="86"/>
      <c r="C71" s="86"/>
      <c r="D71" s="87"/>
      <c r="E71" s="88" t="s">
        <v>18</v>
      </c>
      <c r="F71" s="88" t="s">
        <v>16</v>
      </c>
      <c r="G71" s="89" t="s">
        <v>23</v>
      </c>
      <c r="H71" s="89" t="s">
        <v>304</v>
      </c>
      <c r="I71" s="89" t="s">
        <v>24</v>
      </c>
      <c r="J71" s="88">
        <v>4</v>
      </c>
      <c r="K71" s="88"/>
      <c r="L71" s="88"/>
      <c r="M71" s="88"/>
      <c r="N71" s="88"/>
      <c r="O71" s="88"/>
      <c r="P71" s="88" t="s">
        <v>291</v>
      </c>
      <c r="Q71" s="88" t="s">
        <v>289</v>
      </c>
      <c r="R71" s="90"/>
      <c r="S71" s="88"/>
      <c r="T71" s="97"/>
      <c r="U71" s="97"/>
      <c r="V71" s="98"/>
      <c r="W71" s="99"/>
    </row>
    <row r="72" spans="1:23" s="100" customFormat="1" ht="15.6">
      <c r="A72" s="85" t="s">
        <v>407</v>
      </c>
      <c r="B72" s="86"/>
      <c r="C72" s="86"/>
      <c r="D72" s="87"/>
      <c r="E72" s="88" t="s">
        <v>18</v>
      </c>
      <c r="F72" s="88" t="s">
        <v>16</v>
      </c>
      <c r="G72" s="89" t="s">
        <v>23</v>
      </c>
      <c r="H72" s="89" t="s">
        <v>304</v>
      </c>
      <c r="I72" s="89" t="s">
        <v>24</v>
      </c>
      <c r="J72" s="88">
        <v>4</v>
      </c>
      <c r="K72" s="88"/>
      <c r="L72" s="88"/>
      <c r="M72" s="88"/>
      <c r="N72" s="88"/>
      <c r="O72" s="88"/>
      <c r="P72" s="88" t="s">
        <v>291</v>
      </c>
      <c r="Q72" s="88" t="s">
        <v>289</v>
      </c>
      <c r="R72" s="90"/>
      <c r="S72" s="88"/>
      <c r="T72" s="97"/>
      <c r="U72" s="97"/>
      <c r="V72" s="98"/>
      <c r="W72" s="99"/>
    </row>
    <row r="73" spans="1:23" s="100" customFormat="1" ht="15.6">
      <c r="A73" s="85" t="s">
        <v>408</v>
      </c>
      <c r="B73" s="86"/>
      <c r="C73" s="86"/>
      <c r="D73" s="87"/>
      <c r="E73" s="88" t="s">
        <v>18</v>
      </c>
      <c r="F73" s="88" t="s">
        <v>16</v>
      </c>
      <c r="G73" s="89" t="s">
        <v>23</v>
      </c>
      <c r="H73" s="89" t="s">
        <v>304</v>
      </c>
      <c r="I73" s="89" t="s">
        <v>24</v>
      </c>
      <c r="J73" s="88">
        <v>4</v>
      </c>
      <c r="K73" s="88"/>
      <c r="L73" s="88"/>
      <c r="M73" s="88"/>
      <c r="N73" s="88"/>
      <c r="O73" s="88"/>
      <c r="P73" s="88" t="s">
        <v>291</v>
      </c>
      <c r="Q73" s="88" t="s">
        <v>289</v>
      </c>
      <c r="R73" s="90"/>
      <c r="S73" s="88"/>
      <c r="T73" s="97"/>
      <c r="U73" s="97"/>
      <c r="V73" s="98"/>
      <c r="W73" s="99"/>
    </row>
    <row r="74" spans="1:23" s="100" customFormat="1" ht="15.6">
      <c r="A74" s="85" t="s">
        <v>409</v>
      </c>
      <c r="B74" s="86"/>
      <c r="C74" s="86"/>
      <c r="D74" s="87"/>
      <c r="E74" s="88" t="s">
        <v>18</v>
      </c>
      <c r="F74" s="88" t="s">
        <v>16</v>
      </c>
      <c r="G74" s="89" t="s">
        <v>23</v>
      </c>
      <c r="H74" s="89" t="s">
        <v>304</v>
      </c>
      <c r="I74" s="89" t="s">
        <v>24</v>
      </c>
      <c r="J74" s="88">
        <v>4</v>
      </c>
      <c r="K74" s="88"/>
      <c r="L74" s="88"/>
      <c r="M74" s="88"/>
      <c r="N74" s="88"/>
      <c r="O74" s="88"/>
      <c r="P74" s="88" t="s">
        <v>291</v>
      </c>
      <c r="Q74" s="88" t="s">
        <v>289</v>
      </c>
      <c r="R74" s="90"/>
      <c r="S74" s="88"/>
      <c r="T74" s="97"/>
      <c r="U74" s="97"/>
      <c r="V74" s="98"/>
      <c r="W74" s="99"/>
    </row>
    <row r="75" spans="1:23" s="100" customFormat="1" ht="15.6">
      <c r="A75" s="85" t="s">
        <v>410</v>
      </c>
      <c r="B75" s="86"/>
      <c r="C75" s="86"/>
      <c r="D75" s="87"/>
      <c r="E75" s="88" t="s">
        <v>17</v>
      </c>
      <c r="F75" s="88" t="s">
        <v>14</v>
      </c>
      <c r="G75" s="89" t="s">
        <v>262</v>
      </c>
      <c r="H75" s="89" t="s">
        <v>28</v>
      </c>
      <c r="I75" s="89" t="s">
        <v>24</v>
      </c>
      <c r="J75" s="88">
        <v>4</v>
      </c>
      <c r="K75" s="88"/>
      <c r="L75" s="88"/>
      <c r="M75" s="88"/>
      <c r="N75" s="88"/>
      <c r="O75" s="88"/>
      <c r="P75" s="88" t="s">
        <v>291</v>
      </c>
      <c r="Q75" s="88" t="s">
        <v>289</v>
      </c>
      <c r="R75" s="90"/>
      <c r="S75" s="88"/>
      <c r="T75" s="97"/>
      <c r="U75" s="97"/>
      <c r="V75" s="98"/>
      <c r="W75" s="99"/>
    </row>
    <row r="76" spans="1:23" s="100" customFormat="1" ht="15.6">
      <c r="A76" s="85" t="s">
        <v>411</v>
      </c>
      <c r="B76" s="86"/>
      <c r="C76" s="86"/>
      <c r="D76" s="87"/>
      <c r="E76" s="88" t="s">
        <v>18</v>
      </c>
      <c r="F76" s="88" t="s">
        <v>15</v>
      </c>
      <c r="G76" s="89" t="s">
        <v>262</v>
      </c>
      <c r="H76" s="89" t="s">
        <v>28</v>
      </c>
      <c r="I76" s="89" t="s">
        <v>24</v>
      </c>
      <c r="J76" s="88">
        <v>4</v>
      </c>
      <c r="K76" s="88"/>
      <c r="L76" s="88"/>
      <c r="M76" s="88"/>
      <c r="N76" s="88"/>
      <c r="O76" s="88"/>
      <c r="P76" s="88" t="s">
        <v>291</v>
      </c>
      <c r="Q76" s="88" t="s">
        <v>288</v>
      </c>
      <c r="R76" s="90"/>
      <c r="S76" s="88"/>
      <c r="T76" s="97"/>
      <c r="U76" s="97"/>
      <c r="V76" s="98"/>
      <c r="W76" s="99"/>
    </row>
    <row r="77" spans="1:23" s="100" customFormat="1" ht="15.6">
      <c r="A77" s="85" t="s">
        <v>412</v>
      </c>
      <c r="B77" s="86"/>
      <c r="C77" s="86"/>
      <c r="D77" s="87"/>
      <c r="E77" s="88" t="s">
        <v>17</v>
      </c>
      <c r="F77" s="88" t="s">
        <v>14</v>
      </c>
      <c r="G77" s="89" t="s">
        <v>22</v>
      </c>
      <c r="H77" s="89" t="s">
        <v>28</v>
      </c>
      <c r="I77" s="89" t="s">
        <v>24</v>
      </c>
      <c r="J77" s="88">
        <v>4</v>
      </c>
      <c r="K77" s="88"/>
      <c r="L77" s="88"/>
      <c r="M77" s="88"/>
      <c r="N77" s="88"/>
      <c r="O77" s="88"/>
      <c r="P77" s="88" t="s">
        <v>291</v>
      </c>
      <c r="Q77" s="88" t="s">
        <v>288</v>
      </c>
      <c r="R77" s="90"/>
      <c r="S77" s="88"/>
      <c r="T77" s="97"/>
      <c r="U77" s="97"/>
      <c r="V77" s="98"/>
      <c r="W77" s="99"/>
    </row>
    <row r="78" spans="1:23" s="100" customFormat="1" ht="15.6">
      <c r="A78" s="85" t="s">
        <v>413</v>
      </c>
      <c r="B78" s="86"/>
      <c r="C78" s="86"/>
      <c r="D78" s="87"/>
      <c r="E78" s="88" t="s">
        <v>17</v>
      </c>
      <c r="F78" s="88" t="s">
        <v>15</v>
      </c>
      <c r="G78" s="89" t="s">
        <v>22</v>
      </c>
      <c r="H78" s="89" t="s">
        <v>28</v>
      </c>
      <c r="I78" s="89" t="s">
        <v>24</v>
      </c>
      <c r="J78" s="88">
        <v>4</v>
      </c>
      <c r="K78" s="88"/>
      <c r="L78" s="88"/>
      <c r="M78" s="88"/>
      <c r="N78" s="88"/>
      <c r="O78" s="88"/>
      <c r="P78" s="88" t="s">
        <v>291</v>
      </c>
      <c r="Q78" s="88" t="s">
        <v>288</v>
      </c>
      <c r="R78" s="90"/>
      <c r="S78" s="88"/>
      <c r="T78" s="97"/>
      <c r="U78" s="97"/>
      <c r="V78" s="98"/>
      <c r="W78" s="99"/>
    </row>
    <row r="79" spans="1:23" s="100" customFormat="1" ht="15.6">
      <c r="A79" s="85" t="s">
        <v>414</v>
      </c>
      <c r="B79" s="86"/>
      <c r="C79" s="86"/>
      <c r="D79" s="87"/>
      <c r="E79" s="88" t="s">
        <v>18</v>
      </c>
      <c r="F79" s="88" t="s">
        <v>14</v>
      </c>
      <c r="G79" s="89" t="s">
        <v>22</v>
      </c>
      <c r="H79" s="89" t="s">
        <v>28</v>
      </c>
      <c r="I79" s="89" t="s">
        <v>24</v>
      </c>
      <c r="J79" s="88">
        <v>4</v>
      </c>
      <c r="K79" s="88"/>
      <c r="L79" s="88"/>
      <c r="M79" s="88"/>
      <c r="N79" s="88"/>
      <c r="O79" s="88"/>
      <c r="P79" s="88" t="s">
        <v>291</v>
      </c>
      <c r="Q79" s="88" t="s">
        <v>288</v>
      </c>
      <c r="R79" s="90"/>
      <c r="S79" s="88"/>
      <c r="T79" s="97"/>
      <c r="U79" s="97"/>
      <c r="V79" s="98"/>
      <c r="W79" s="99"/>
    </row>
    <row r="80" spans="1:23" s="100" customFormat="1" ht="15.6">
      <c r="A80" s="85" t="s">
        <v>415</v>
      </c>
      <c r="B80" s="86"/>
      <c r="C80" s="86"/>
      <c r="D80" s="87"/>
      <c r="E80" s="88" t="s">
        <v>18</v>
      </c>
      <c r="F80" s="88" t="s">
        <v>15</v>
      </c>
      <c r="G80" s="89" t="s">
        <v>22</v>
      </c>
      <c r="H80" s="89" t="s">
        <v>28</v>
      </c>
      <c r="I80" s="89" t="s">
        <v>24</v>
      </c>
      <c r="J80" s="88">
        <v>4</v>
      </c>
      <c r="K80" s="88"/>
      <c r="L80" s="88"/>
      <c r="M80" s="88"/>
      <c r="N80" s="88"/>
      <c r="O80" s="88"/>
      <c r="P80" s="88" t="s">
        <v>291</v>
      </c>
      <c r="Q80" s="88" t="s">
        <v>288</v>
      </c>
      <c r="R80" s="90"/>
      <c r="S80" s="88"/>
      <c r="T80" s="97"/>
      <c r="U80" s="97"/>
      <c r="V80" s="98"/>
      <c r="W80" s="99"/>
    </row>
    <row r="81" spans="1:23" s="100" customFormat="1" ht="15.6">
      <c r="A81" s="85" t="s">
        <v>416</v>
      </c>
      <c r="B81" s="86"/>
      <c r="C81" s="86"/>
      <c r="D81" s="87"/>
      <c r="E81" s="88" t="s">
        <v>17</v>
      </c>
      <c r="F81" s="88" t="s">
        <v>14</v>
      </c>
      <c r="G81" s="89" t="s">
        <v>22</v>
      </c>
      <c r="H81" s="89" t="s">
        <v>28</v>
      </c>
      <c r="I81" s="89" t="s">
        <v>24</v>
      </c>
      <c r="J81" s="88">
        <v>4</v>
      </c>
      <c r="K81" s="88"/>
      <c r="L81" s="88"/>
      <c r="M81" s="88"/>
      <c r="N81" s="88"/>
      <c r="O81" s="88"/>
      <c r="P81" s="88" t="s">
        <v>291</v>
      </c>
      <c r="Q81" s="88" t="s">
        <v>288</v>
      </c>
      <c r="R81" s="90"/>
      <c r="S81" s="88"/>
      <c r="T81" s="97"/>
      <c r="U81" s="97"/>
      <c r="V81" s="98"/>
      <c r="W81" s="99"/>
    </row>
    <row r="82" spans="1:23" s="100" customFormat="1" ht="15.6">
      <c r="A82" s="85" t="s">
        <v>417</v>
      </c>
      <c r="B82" s="86"/>
      <c r="C82" s="86"/>
      <c r="D82" s="87"/>
      <c r="E82" s="88" t="s">
        <v>17</v>
      </c>
      <c r="F82" s="88" t="s">
        <v>15</v>
      </c>
      <c r="G82" s="89" t="s">
        <v>22</v>
      </c>
      <c r="H82" s="89" t="s">
        <v>28</v>
      </c>
      <c r="I82" s="89" t="s">
        <v>24</v>
      </c>
      <c r="J82" s="88">
        <v>4</v>
      </c>
      <c r="K82" s="88"/>
      <c r="L82" s="88"/>
      <c r="M82" s="88"/>
      <c r="N82" s="88"/>
      <c r="O82" s="88"/>
      <c r="P82" s="88" t="s">
        <v>291</v>
      </c>
      <c r="Q82" s="88" t="s">
        <v>288</v>
      </c>
      <c r="R82" s="90"/>
      <c r="S82" s="88"/>
      <c r="T82" s="97"/>
      <c r="U82" s="97"/>
      <c r="V82" s="98"/>
      <c r="W82" s="99"/>
    </row>
    <row r="83" spans="1:23" s="100" customFormat="1" ht="15.6">
      <c r="A83" s="85" t="s">
        <v>418</v>
      </c>
      <c r="B83" s="86"/>
      <c r="C83" s="86"/>
      <c r="D83" s="87"/>
      <c r="E83" s="88" t="s">
        <v>17</v>
      </c>
      <c r="F83" s="88" t="s">
        <v>14</v>
      </c>
      <c r="G83" s="89" t="s">
        <v>22</v>
      </c>
      <c r="H83" s="89" t="s">
        <v>28</v>
      </c>
      <c r="I83" s="89" t="s">
        <v>26</v>
      </c>
      <c r="J83" s="88">
        <v>4</v>
      </c>
      <c r="K83" s="88"/>
      <c r="L83" s="88"/>
      <c r="M83" s="88"/>
      <c r="N83" s="88"/>
      <c r="O83" s="88"/>
      <c r="P83" s="88" t="s">
        <v>291</v>
      </c>
      <c r="Q83" s="88" t="s">
        <v>288</v>
      </c>
      <c r="R83" s="90"/>
      <c r="S83" s="88"/>
      <c r="T83" s="97"/>
      <c r="U83" s="97"/>
      <c r="V83" s="98"/>
      <c r="W83" s="99"/>
    </row>
    <row r="84" spans="1:23" s="100" customFormat="1" ht="24">
      <c r="A84" s="85" t="s">
        <v>419</v>
      </c>
      <c r="B84" s="86"/>
      <c r="C84" s="86"/>
      <c r="D84" s="87"/>
      <c r="E84" s="88" t="s">
        <v>17</v>
      </c>
      <c r="F84" s="88" t="s">
        <v>15</v>
      </c>
      <c r="G84" s="89" t="s">
        <v>22</v>
      </c>
      <c r="H84" s="89"/>
      <c r="I84" s="89" t="s">
        <v>24</v>
      </c>
      <c r="J84" s="88"/>
      <c r="K84" s="88"/>
      <c r="L84" s="88"/>
      <c r="M84" s="88"/>
      <c r="N84" s="88"/>
      <c r="O84" s="95" t="s">
        <v>28</v>
      </c>
      <c r="P84" s="88" t="s">
        <v>291</v>
      </c>
      <c r="Q84" s="88" t="s">
        <v>288</v>
      </c>
      <c r="R84" s="90" t="s">
        <v>614</v>
      </c>
      <c r="S84" s="88"/>
      <c r="T84" s="97"/>
      <c r="U84" s="97"/>
      <c r="V84" s="98"/>
      <c r="W84" s="99"/>
    </row>
    <row r="85" spans="1:23" s="100" customFormat="1" ht="15.6">
      <c r="A85" s="85" t="s">
        <v>420</v>
      </c>
      <c r="B85" s="86"/>
      <c r="C85" s="92"/>
      <c r="D85" s="87"/>
      <c r="E85" s="88" t="s">
        <v>17</v>
      </c>
      <c r="F85" s="88" t="s">
        <v>14</v>
      </c>
      <c r="G85" s="89" t="s">
        <v>19</v>
      </c>
      <c r="H85" s="89" t="s">
        <v>28</v>
      </c>
      <c r="I85" s="89" t="s">
        <v>24</v>
      </c>
      <c r="J85" s="88">
        <v>4</v>
      </c>
      <c r="K85" s="88"/>
      <c r="L85" s="88"/>
      <c r="M85" s="88"/>
      <c r="N85" s="88"/>
      <c r="O85" s="88"/>
      <c r="P85" s="88" t="s">
        <v>291</v>
      </c>
      <c r="Q85" s="88" t="s">
        <v>288</v>
      </c>
      <c r="R85" s="90"/>
      <c r="S85" s="88"/>
      <c r="T85" s="97"/>
      <c r="U85" s="97"/>
      <c r="V85" s="98"/>
      <c r="W85" s="99"/>
    </row>
    <row r="86" spans="1:23" s="100" customFormat="1" ht="15.6">
      <c r="A86" s="85" t="s">
        <v>421</v>
      </c>
      <c r="B86" s="86"/>
      <c r="C86" s="92"/>
      <c r="D86" s="87"/>
      <c r="E86" s="88" t="s">
        <v>17</v>
      </c>
      <c r="F86" s="88" t="s">
        <v>15</v>
      </c>
      <c r="G86" s="89" t="s">
        <v>19</v>
      </c>
      <c r="H86" s="89" t="s">
        <v>28</v>
      </c>
      <c r="I86" s="89" t="s">
        <v>477</v>
      </c>
      <c r="J86" s="88">
        <v>4</v>
      </c>
      <c r="K86" s="88"/>
      <c r="L86" s="88"/>
      <c r="M86" s="88"/>
      <c r="N86" s="88"/>
      <c r="O86" s="88"/>
      <c r="P86" s="88" t="s">
        <v>291</v>
      </c>
      <c r="Q86" s="88" t="s">
        <v>288</v>
      </c>
      <c r="S86" s="88"/>
      <c r="T86" s="97"/>
      <c r="U86" s="97"/>
      <c r="V86" s="98"/>
      <c r="W86" s="99"/>
    </row>
    <row r="87" spans="1:23" s="100" customFormat="1" ht="15.6">
      <c r="A87" s="85" t="s">
        <v>422</v>
      </c>
      <c r="B87" s="86"/>
      <c r="C87" s="92"/>
      <c r="D87" s="87"/>
      <c r="E87" s="88" t="s">
        <v>18</v>
      </c>
      <c r="F87" s="88" t="s">
        <v>16</v>
      </c>
      <c r="G87" s="89" t="s">
        <v>23</v>
      </c>
      <c r="H87" s="89" t="s">
        <v>304</v>
      </c>
      <c r="I87" s="89" t="s">
        <v>24</v>
      </c>
      <c r="J87" s="88">
        <v>4</v>
      </c>
      <c r="K87" s="88"/>
      <c r="L87" s="88"/>
      <c r="M87" s="88"/>
      <c r="N87" s="88"/>
      <c r="O87" s="88"/>
      <c r="P87" s="88" t="s">
        <v>291</v>
      </c>
      <c r="Q87" s="88" t="s">
        <v>288</v>
      </c>
      <c r="R87" s="90" t="s">
        <v>616</v>
      </c>
      <c r="S87" s="88"/>
      <c r="T87" s="97"/>
      <c r="U87" s="97"/>
      <c r="V87" s="98"/>
      <c r="W87" s="99"/>
    </row>
    <row r="88" spans="1:23" s="100" customFormat="1" ht="15.6">
      <c r="A88" s="85" t="s">
        <v>1110</v>
      </c>
      <c r="B88" s="86"/>
      <c r="C88" s="92"/>
      <c r="D88" s="87"/>
      <c r="E88" s="88" t="s">
        <v>18</v>
      </c>
      <c r="F88" s="88" t="s">
        <v>14</v>
      </c>
      <c r="G88" s="89" t="s">
        <v>22</v>
      </c>
      <c r="H88" s="89" t="s">
        <v>28</v>
      </c>
      <c r="I88" s="89" t="s">
        <v>26</v>
      </c>
      <c r="J88" s="88">
        <v>4</v>
      </c>
      <c r="K88" s="88"/>
      <c r="L88" s="88"/>
      <c r="M88" s="88"/>
      <c r="N88" s="88"/>
      <c r="O88" s="88"/>
      <c r="P88" s="88" t="s">
        <v>291</v>
      </c>
      <c r="Q88" s="88" t="s">
        <v>288</v>
      </c>
      <c r="R88" s="90" t="s">
        <v>615</v>
      </c>
      <c r="S88" s="88"/>
      <c r="T88" s="97"/>
      <c r="U88" s="97"/>
      <c r="V88" s="98"/>
      <c r="W88" s="99"/>
    </row>
    <row r="89" spans="1:23" s="100" customFormat="1" ht="15.6">
      <c r="A89" s="85" t="s">
        <v>1156</v>
      </c>
      <c r="B89" s="86"/>
      <c r="C89" s="92"/>
      <c r="D89" s="87"/>
      <c r="E89" s="88" t="s">
        <v>18</v>
      </c>
      <c r="F89" s="88" t="s">
        <v>15</v>
      </c>
      <c r="G89" s="89" t="s">
        <v>22</v>
      </c>
      <c r="H89" s="89" t="s">
        <v>28</v>
      </c>
      <c r="I89" s="89" t="s">
        <v>477</v>
      </c>
      <c r="J89" s="88">
        <v>4</v>
      </c>
      <c r="K89" s="88"/>
      <c r="L89" s="88"/>
      <c r="M89" s="88"/>
      <c r="N89" s="88"/>
      <c r="O89" s="88"/>
      <c r="P89" s="88" t="s">
        <v>291</v>
      </c>
      <c r="Q89" s="88" t="s">
        <v>288</v>
      </c>
      <c r="R89" s="90" t="s">
        <v>542</v>
      </c>
      <c r="S89" s="88"/>
      <c r="T89" s="97"/>
      <c r="U89" s="97"/>
      <c r="V89" s="98"/>
      <c r="W89" s="99"/>
    </row>
    <row r="90" spans="1:23" s="100" customFormat="1" ht="15.6">
      <c r="A90" s="85" t="s">
        <v>1109</v>
      </c>
      <c r="B90" s="86"/>
      <c r="C90" s="92"/>
      <c r="D90" s="87"/>
      <c r="E90" s="88" t="s">
        <v>17</v>
      </c>
      <c r="F90" s="88" t="s">
        <v>14</v>
      </c>
      <c r="G90" s="89" t="s">
        <v>262</v>
      </c>
      <c r="H90" s="89" t="s">
        <v>28</v>
      </c>
      <c r="I90" s="89" t="s">
        <v>24</v>
      </c>
      <c r="J90" s="88">
        <v>4</v>
      </c>
      <c r="K90" s="88"/>
      <c r="L90" s="88"/>
      <c r="M90" s="88"/>
      <c r="N90" s="88"/>
      <c r="O90" s="88"/>
      <c r="P90" s="88" t="s">
        <v>291</v>
      </c>
      <c r="Q90" s="88" t="s">
        <v>288</v>
      </c>
      <c r="R90" s="90"/>
      <c r="S90" s="88"/>
      <c r="T90" s="97"/>
      <c r="U90" s="97"/>
      <c r="V90" s="98"/>
      <c r="W90" s="99"/>
    </row>
    <row r="91" spans="1:23" s="100" customFormat="1" ht="15.6">
      <c r="A91" s="85" t="s">
        <v>1108</v>
      </c>
      <c r="B91" s="86"/>
      <c r="C91" s="92"/>
      <c r="D91" s="87"/>
      <c r="E91" s="88" t="s">
        <v>17</v>
      </c>
      <c r="F91" s="88" t="s">
        <v>15</v>
      </c>
      <c r="G91" s="89" t="s">
        <v>262</v>
      </c>
      <c r="H91" s="89" t="s">
        <v>28</v>
      </c>
      <c r="I91" s="89" t="s">
        <v>24</v>
      </c>
      <c r="J91" s="88">
        <v>4</v>
      </c>
      <c r="K91" s="88"/>
      <c r="L91" s="88"/>
      <c r="M91" s="88"/>
      <c r="N91" s="88"/>
      <c r="O91" s="88"/>
      <c r="P91" s="88" t="s">
        <v>291</v>
      </c>
      <c r="Q91" s="88" t="s">
        <v>288</v>
      </c>
      <c r="R91" s="90"/>
      <c r="S91" s="88"/>
      <c r="T91" s="97"/>
      <c r="U91" s="97"/>
      <c r="V91" s="98"/>
      <c r="W91" s="99"/>
    </row>
    <row r="92" spans="1:23" s="100" customFormat="1" ht="15.6">
      <c r="A92" s="85" t="s">
        <v>1107</v>
      </c>
      <c r="B92" s="86"/>
      <c r="C92" s="92"/>
      <c r="D92" s="87"/>
      <c r="E92" s="88" t="s">
        <v>17</v>
      </c>
      <c r="F92" s="88" t="s">
        <v>14</v>
      </c>
      <c r="G92" s="89" t="s">
        <v>22</v>
      </c>
      <c r="H92" s="89" t="s">
        <v>28</v>
      </c>
      <c r="I92" s="89" t="s">
        <v>25</v>
      </c>
      <c r="J92" s="88">
        <v>2</v>
      </c>
      <c r="K92" s="88"/>
      <c r="L92" s="88"/>
      <c r="M92" s="88"/>
      <c r="N92" s="88"/>
      <c r="O92" s="88"/>
      <c r="P92" s="88" t="s">
        <v>291</v>
      </c>
      <c r="Q92" s="88" t="s">
        <v>288</v>
      </c>
      <c r="R92" s="90"/>
      <c r="S92" s="88"/>
      <c r="T92" s="97"/>
      <c r="U92" s="97"/>
      <c r="V92" s="98"/>
      <c r="W92" s="99"/>
    </row>
    <row r="93" spans="1:23" s="100" customFormat="1" ht="15.6">
      <c r="A93" s="85" t="s">
        <v>1106</v>
      </c>
      <c r="B93" s="86"/>
      <c r="C93" s="92"/>
      <c r="D93" s="87"/>
      <c r="E93" s="88" t="s">
        <v>17</v>
      </c>
      <c r="F93" s="88" t="s">
        <v>15</v>
      </c>
      <c r="G93" s="89" t="s">
        <v>22</v>
      </c>
      <c r="H93" s="89" t="s">
        <v>28</v>
      </c>
      <c r="I93" s="89" t="s">
        <v>26</v>
      </c>
      <c r="J93" s="88">
        <v>4</v>
      </c>
      <c r="K93" s="88"/>
      <c r="L93" s="88"/>
      <c r="M93" s="88"/>
      <c r="N93" s="88"/>
      <c r="O93" s="88"/>
      <c r="P93" s="88" t="s">
        <v>291</v>
      </c>
      <c r="Q93" s="88" t="s">
        <v>288</v>
      </c>
      <c r="R93" s="90"/>
      <c r="S93" s="88"/>
      <c r="T93" s="97"/>
      <c r="U93" s="97"/>
      <c r="V93" s="98"/>
      <c r="W93" s="99"/>
    </row>
    <row r="94" spans="1:23" s="100" customFormat="1" ht="15.6">
      <c r="A94" s="85" t="s">
        <v>1105</v>
      </c>
      <c r="B94" s="86"/>
      <c r="C94" s="92"/>
      <c r="D94" s="87"/>
      <c r="E94" s="88" t="s">
        <v>17</v>
      </c>
      <c r="F94" s="88" t="s">
        <v>14</v>
      </c>
      <c r="G94" s="89" t="s">
        <v>19</v>
      </c>
      <c r="H94" s="89" t="s">
        <v>28</v>
      </c>
      <c r="I94" s="89" t="s">
        <v>24</v>
      </c>
      <c r="J94" s="88">
        <v>4</v>
      </c>
      <c r="K94" s="88"/>
      <c r="L94" s="88"/>
      <c r="M94" s="88"/>
      <c r="N94" s="88"/>
      <c r="O94" s="88"/>
      <c r="P94" s="88" t="s">
        <v>291</v>
      </c>
      <c r="Q94" s="88" t="s">
        <v>288</v>
      </c>
      <c r="R94" s="90"/>
      <c r="S94" s="88"/>
      <c r="T94" s="97"/>
      <c r="U94" s="97"/>
      <c r="V94" s="98"/>
      <c r="W94" s="99"/>
    </row>
    <row r="95" spans="1:23" s="100" customFormat="1" ht="15.6">
      <c r="A95" s="85" t="s">
        <v>1104</v>
      </c>
      <c r="B95" s="86"/>
      <c r="C95" s="92"/>
      <c r="D95" s="87"/>
      <c r="E95" s="88" t="s">
        <v>17</v>
      </c>
      <c r="F95" s="88" t="s">
        <v>15</v>
      </c>
      <c r="G95" s="89" t="s">
        <v>19</v>
      </c>
      <c r="H95" s="89" t="s">
        <v>28</v>
      </c>
      <c r="I95" s="89" t="s">
        <v>474</v>
      </c>
      <c r="J95" s="88">
        <v>4</v>
      </c>
      <c r="K95" s="88"/>
      <c r="L95" s="88"/>
      <c r="M95" s="88"/>
      <c r="N95" s="88"/>
      <c r="O95" s="88"/>
      <c r="P95" s="88" t="s">
        <v>291</v>
      </c>
      <c r="Q95" s="88" t="s">
        <v>288</v>
      </c>
      <c r="R95" s="90"/>
      <c r="S95" s="88"/>
      <c r="T95" s="97"/>
      <c r="U95" s="97"/>
      <c r="V95" s="98"/>
      <c r="W95" s="99"/>
    </row>
    <row r="96" spans="1:23" s="100" customFormat="1" ht="15.6">
      <c r="A96" s="85" t="s">
        <v>1103</v>
      </c>
      <c r="B96" s="86"/>
      <c r="C96" s="92"/>
      <c r="D96" s="87"/>
      <c r="E96" s="88" t="s">
        <v>17</v>
      </c>
      <c r="F96" s="82" t="s">
        <v>16</v>
      </c>
      <c r="G96" s="89" t="s">
        <v>23</v>
      </c>
      <c r="H96" s="89" t="s">
        <v>28</v>
      </c>
      <c r="I96" s="89" t="s">
        <v>24</v>
      </c>
      <c r="J96" s="88">
        <v>4</v>
      </c>
      <c r="K96" s="88"/>
      <c r="L96" s="88"/>
      <c r="M96" s="88"/>
      <c r="N96" s="88"/>
      <c r="O96" s="88"/>
      <c r="P96" s="88" t="s">
        <v>291</v>
      </c>
      <c r="Q96" s="88" t="s">
        <v>288</v>
      </c>
      <c r="R96" s="90" t="s">
        <v>616</v>
      </c>
      <c r="S96" s="88"/>
      <c r="T96" s="97"/>
      <c r="U96" s="97"/>
      <c r="V96" s="98"/>
      <c r="W96" s="99"/>
    </row>
    <row r="97" spans="1:23" s="100" customFormat="1" ht="15.6">
      <c r="A97" s="85" t="s">
        <v>1102</v>
      </c>
      <c r="B97" s="86"/>
      <c r="C97" s="92"/>
      <c r="D97" s="87"/>
      <c r="E97" s="88" t="s">
        <v>18</v>
      </c>
      <c r="F97" s="88" t="s">
        <v>15</v>
      </c>
      <c r="G97" s="89" t="s">
        <v>19</v>
      </c>
      <c r="H97" s="89" t="s">
        <v>28</v>
      </c>
      <c r="I97" s="89" t="s">
        <v>24</v>
      </c>
      <c r="J97" s="88">
        <v>3</v>
      </c>
      <c r="K97" s="88"/>
      <c r="L97" s="88"/>
      <c r="M97" s="88" t="s">
        <v>50</v>
      </c>
      <c r="N97" s="88"/>
      <c r="O97" s="88"/>
      <c r="P97" s="88" t="s">
        <v>291</v>
      </c>
      <c r="Q97" s="88" t="s">
        <v>288</v>
      </c>
      <c r="R97" s="90" t="s">
        <v>617</v>
      </c>
      <c r="S97" s="88"/>
      <c r="T97" s="97"/>
      <c r="U97" s="97"/>
      <c r="V97" s="98"/>
      <c r="W97" s="99"/>
    </row>
    <row r="98" spans="1:23" s="100" customFormat="1" ht="15.6">
      <c r="A98" s="85" t="s">
        <v>1101</v>
      </c>
      <c r="B98" s="86"/>
      <c r="C98" s="86"/>
      <c r="D98" s="87"/>
      <c r="E98" s="88" t="s">
        <v>17</v>
      </c>
      <c r="F98" s="88" t="s">
        <v>14</v>
      </c>
      <c r="G98" s="89" t="s">
        <v>22</v>
      </c>
      <c r="H98" s="89" t="s">
        <v>28</v>
      </c>
      <c r="I98" s="89" t="s">
        <v>477</v>
      </c>
      <c r="J98" s="88">
        <v>4</v>
      </c>
      <c r="K98" s="88"/>
      <c r="L98" s="88"/>
      <c r="M98" s="88"/>
      <c r="N98" s="88"/>
      <c r="O98" s="88"/>
      <c r="P98" s="88" t="s">
        <v>291</v>
      </c>
      <c r="Q98" s="88" t="s">
        <v>288</v>
      </c>
      <c r="R98" s="90"/>
      <c r="S98" s="88"/>
      <c r="T98" s="97"/>
      <c r="U98" s="97"/>
      <c r="V98" s="98"/>
      <c r="W98" s="99"/>
    </row>
    <row r="99" spans="1:23" s="100" customFormat="1" ht="15.6">
      <c r="A99" s="85" t="s">
        <v>1100</v>
      </c>
      <c r="B99" s="86"/>
      <c r="C99" s="86"/>
      <c r="D99" s="87"/>
      <c r="E99" s="88" t="s">
        <v>17</v>
      </c>
      <c r="F99" s="88" t="s">
        <v>15</v>
      </c>
      <c r="G99" s="89" t="s">
        <v>22</v>
      </c>
      <c r="H99" s="89" t="s">
        <v>28</v>
      </c>
      <c r="I99" s="89" t="s">
        <v>26</v>
      </c>
      <c r="J99" s="88">
        <v>4</v>
      </c>
      <c r="K99" s="88"/>
      <c r="L99" s="88"/>
      <c r="M99" s="88"/>
      <c r="N99" s="88"/>
      <c r="O99" s="88"/>
      <c r="P99" s="88" t="s">
        <v>291</v>
      </c>
      <c r="Q99" s="88" t="s">
        <v>288</v>
      </c>
      <c r="R99" s="90"/>
      <c r="S99" s="88"/>
      <c r="T99" s="97"/>
      <c r="U99" s="97"/>
      <c r="V99" s="98"/>
      <c r="W99" s="99"/>
    </row>
    <row r="100" spans="1:23" s="100" customFormat="1" ht="15.6">
      <c r="A100" s="85" t="s">
        <v>1097</v>
      </c>
      <c r="B100" s="86"/>
      <c r="C100" s="86"/>
      <c r="D100" s="87"/>
      <c r="E100" s="88" t="s">
        <v>18</v>
      </c>
      <c r="F100" s="88" t="s">
        <v>14</v>
      </c>
      <c r="G100" s="89" t="s">
        <v>19</v>
      </c>
      <c r="H100" s="89" t="s">
        <v>28</v>
      </c>
      <c r="I100" s="89" t="s">
        <v>477</v>
      </c>
      <c r="J100" s="88">
        <v>4</v>
      </c>
      <c r="K100" s="88"/>
      <c r="L100" s="88"/>
      <c r="M100" s="88"/>
      <c r="N100" s="88"/>
      <c r="O100" s="88"/>
      <c r="P100" s="88" t="s">
        <v>291</v>
      </c>
      <c r="Q100" s="88" t="s">
        <v>288</v>
      </c>
      <c r="R100" s="90"/>
      <c r="S100" s="88"/>
      <c r="T100" s="97"/>
      <c r="U100" s="97"/>
      <c r="V100" s="98"/>
      <c r="W100" s="99"/>
    </row>
    <row r="101" spans="1:23" s="100" customFormat="1" ht="15.6">
      <c r="A101" s="85" t="s">
        <v>1096</v>
      </c>
      <c r="B101" s="86"/>
      <c r="C101" s="86"/>
      <c r="D101" s="87"/>
      <c r="E101" s="88" t="s">
        <v>18</v>
      </c>
      <c r="F101" s="88" t="s">
        <v>14</v>
      </c>
      <c r="G101" s="89" t="s">
        <v>22</v>
      </c>
      <c r="H101" s="89" t="s">
        <v>28</v>
      </c>
      <c r="I101" s="89" t="s">
        <v>24</v>
      </c>
      <c r="J101" s="88">
        <v>4</v>
      </c>
      <c r="K101" s="88"/>
      <c r="L101" s="88"/>
      <c r="M101" s="88"/>
      <c r="N101" s="88"/>
      <c r="O101" s="88"/>
      <c r="P101" s="88" t="s">
        <v>291</v>
      </c>
      <c r="Q101" s="88" t="s">
        <v>288</v>
      </c>
      <c r="R101" s="90"/>
      <c r="S101" s="88"/>
      <c r="T101" s="97"/>
      <c r="U101" s="97"/>
      <c r="V101" s="98"/>
      <c r="W101" s="99"/>
    </row>
    <row r="102" spans="1:23" s="100" customFormat="1" ht="15.6">
      <c r="A102" s="85" t="s">
        <v>1095</v>
      </c>
      <c r="B102" s="86"/>
      <c r="C102" s="86"/>
      <c r="D102" s="87"/>
      <c r="E102" s="88" t="s">
        <v>18</v>
      </c>
      <c r="F102" s="88" t="s">
        <v>15</v>
      </c>
      <c r="G102" s="89" t="s">
        <v>22</v>
      </c>
      <c r="H102" s="89" t="s">
        <v>28</v>
      </c>
      <c r="I102" s="89" t="s">
        <v>474</v>
      </c>
      <c r="J102" s="88">
        <v>4</v>
      </c>
      <c r="K102" s="88"/>
      <c r="L102" s="88"/>
      <c r="M102" s="88"/>
      <c r="N102" s="88"/>
      <c r="O102" s="88"/>
      <c r="P102" s="88" t="s">
        <v>291</v>
      </c>
      <c r="Q102" s="88" t="s">
        <v>288</v>
      </c>
      <c r="R102" s="90"/>
      <c r="S102" s="88"/>
      <c r="T102" s="97"/>
      <c r="U102" s="97"/>
      <c r="V102" s="98"/>
      <c r="W102" s="99"/>
    </row>
    <row r="103" spans="1:23" s="100" customFormat="1" ht="15.6">
      <c r="A103" s="85" t="s">
        <v>1091</v>
      </c>
      <c r="B103" s="86"/>
      <c r="C103" s="86"/>
      <c r="D103" s="87"/>
      <c r="E103" s="88" t="s">
        <v>17</v>
      </c>
      <c r="F103" s="88" t="s">
        <v>14</v>
      </c>
      <c r="G103" s="89" t="s">
        <v>21</v>
      </c>
      <c r="H103" s="89" t="s">
        <v>28</v>
      </c>
      <c r="I103" s="89" t="s">
        <v>24</v>
      </c>
      <c r="J103" s="88">
        <v>4</v>
      </c>
      <c r="K103" s="88"/>
      <c r="L103" s="88"/>
      <c r="M103" s="88"/>
      <c r="N103" s="88"/>
      <c r="O103" s="88"/>
      <c r="P103" s="88" t="s">
        <v>286</v>
      </c>
      <c r="Q103" s="88" t="s">
        <v>289</v>
      </c>
      <c r="R103" s="90"/>
      <c r="S103" s="88"/>
      <c r="T103" s="97"/>
      <c r="U103" s="97"/>
      <c r="V103" s="98"/>
      <c r="W103" s="99"/>
    </row>
    <row r="104" spans="1:23" s="100" customFormat="1" ht="15.6">
      <c r="A104" s="85" t="s">
        <v>1090</v>
      </c>
      <c r="B104" s="86"/>
      <c r="C104" s="86"/>
      <c r="D104" s="87"/>
      <c r="E104" s="88" t="s">
        <v>17</v>
      </c>
      <c r="F104" s="88" t="s">
        <v>15</v>
      </c>
      <c r="G104" s="89" t="s">
        <v>21</v>
      </c>
      <c r="H104" s="89" t="s">
        <v>28</v>
      </c>
      <c r="I104" s="89" t="s">
        <v>24</v>
      </c>
      <c r="J104" s="88">
        <v>4</v>
      </c>
      <c r="K104" s="88"/>
      <c r="L104" s="88"/>
      <c r="M104" s="88"/>
      <c r="N104" s="88"/>
      <c r="O104" s="88"/>
      <c r="P104" s="88" t="s">
        <v>286</v>
      </c>
      <c r="Q104" s="88" t="s">
        <v>289</v>
      </c>
      <c r="R104" s="90"/>
      <c r="S104" s="88"/>
      <c r="T104" s="97"/>
      <c r="U104" s="97"/>
      <c r="V104" s="98"/>
      <c r="W104" s="99"/>
    </row>
    <row r="105" spans="1:23" s="100" customFormat="1" ht="15.6">
      <c r="A105" s="85" t="s">
        <v>1089</v>
      </c>
      <c r="B105" s="86"/>
      <c r="C105" s="86"/>
      <c r="D105" s="87"/>
      <c r="E105" s="88" t="s">
        <v>17</v>
      </c>
      <c r="F105" s="88" t="s">
        <v>16</v>
      </c>
      <c r="G105" s="89" t="s">
        <v>23</v>
      </c>
      <c r="H105" s="89" t="s">
        <v>304</v>
      </c>
      <c r="I105" s="89" t="s">
        <v>24</v>
      </c>
      <c r="J105" s="88">
        <v>4</v>
      </c>
      <c r="K105" s="88"/>
      <c r="L105" s="88"/>
      <c r="M105" s="88"/>
      <c r="N105" s="88"/>
      <c r="O105" s="88"/>
      <c r="P105" s="88" t="s">
        <v>286</v>
      </c>
      <c r="Q105" s="88" t="s">
        <v>289</v>
      </c>
      <c r="R105" s="90"/>
      <c r="S105" s="88"/>
      <c r="T105" s="97"/>
      <c r="U105" s="97"/>
      <c r="V105" s="98"/>
      <c r="W105" s="99"/>
    </row>
    <row r="106" spans="1:23" s="100" customFormat="1" ht="15.6">
      <c r="A106" s="85" t="s">
        <v>1088</v>
      </c>
      <c r="B106" s="86"/>
      <c r="C106" s="86"/>
      <c r="D106" s="87"/>
      <c r="E106" s="88" t="s">
        <v>17</v>
      </c>
      <c r="F106" s="88" t="s">
        <v>16</v>
      </c>
      <c r="G106" s="89" t="s">
        <v>23</v>
      </c>
      <c r="H106" s="89" t="s">
        <v>304</v>
      </c>
      <c r="I106" s="89" t="s">
        <v>24</v>
      </c>
      <c r="J106" s="88">
        <v>4</v>
      </c>
      <c r="K106" s="88"/>
      <c r="L106" s="88"/>
      <c r="M106" s="88"/>
      <c r="N106" s="88"/>
      <c r="O106" s="88"/>
      <c r="P106" s="88" t="s">
        <v>286</v>
      </c>
      <c r="Q106" s="88" t="s">
        <v>289</v>
      </c>
      <c r="R106" s="90"/>
      <c r="S106" s="88"/>
      <c r="T106" s="97"/>
      <c r="U106" s="97"/>
      <c r="V106" s="98"/>
      <c r="W106" s="99"/>
    </row>
    <row r="107" spans="1:23" s="100" customFormat="1" ht="15.6">
      <c r="A107" s="85" t="s">
        <v>1087</v>
      </c>
      <c r="B107" s="86"/>
      <c r="C107" s="86"/>
      <c r="D107" s="87"/>
      <c r="E107" s="88" t="s">
        <v>18</v>
      </c>
      <c r="F107" s="88" t="s">
        <v>14</v>
      </c>
      <c r="G107" s="89" t="s">
        <v>618</v>
      </c>
      <c r="H107" s="89" t="s">
        <v>28</v>
      </c>
      <c r="I107" s="89" t="s">
        <v>474</v>
      </c>
      <c r="J107" s="88">
        <v>4</v>
      </c>
      <c r="K107" s="88"/>
      <c r="L107" s="88"/>
      <c r="M107" s="88"/>
      <c r="N107" s="88"/>
      <c r="O107" s="88"/>
      <c r="P107" s="88" t="s">
        <v>286</v>
      </c>
      <c r="Q107" s="88" t="s">
        <v>289</v>
      </c>
      <c r="R107" s="90"/>
      <c r="S107" s="88"/>
      <c r="T107" s="97"/>
      <c r="U107" s="97"/>
      <c r="V107" s="98"/>
      <c r="W107" s="99"/>
    </row>
    <row r="108" spans="1:23" s="100" customFormat="1" ht="15.6">
      <c r="A108" s="85" t="s">
        <v>1086</v>
      </c>
      <c r="B108" s="86"/>
      <c r="C108" s="86"/>
      <c r="D108" s="87"/>
      <c r="E108" s="88" t="s">
        <v>18</v>
      </c>
      <c r="F108" s="88" t="s">
        <v>15</v>
      </c>
      <c r="G108" s="89" t="s">
        <v>618</v>
      </c>
      <c r="H108" s="89" t="s">
        <v>28</v>
      </c>
      <c r="I108" s="89" t="s">
        <v>477</v>
      </c>
      <c r="J108" s="88">
        <v>4</v>
      </c>
      <c r="K108" s="88"/>
      <c r="L108" s="88"/>
      <c r="M108" s="88"/>
      <c r="N108" s="88"/>
      <c r="O108" s="88"/>
      <c r="P108" s="88" t="s">
        <v>286</v>
      </c>
      <c r="Q108" s="88" t="s">
        <v>289</v>
      </c>
      <c r="R108" s="90"/>
      <c r="S108" s="88"/>
      <c r="T108" s="97"/>
      <c r="U108" s="97"/>
      <c r="V108" s="98"/>
      <c r="W108" s="99"/>
    </row>
    <row r="109" spans="1:23" s="100" customFormat="1" ht="15.6">
      <c r="A109" s="85" t="s">
        <v>1085</v>
      </c>
      <c r="B109" s="86"/>
      <c r="C109" s="86"/>
      <c r="D109" s="87"/>
      <c r="E109" s="88" t="s">
        <v>17</v>
      </c>
      <c r="F109" s="88" t="s">
        <v>16</v>
      </c>
      <c r="G109" s="89" t="s">
        <v>23</v>
      </c>
      <c r="H109" s="89" t="s">
        <v>304</v>
      </c>
      <c r="I109" s="89" t="s">
        <v>24</v>
      </c>
      <c r="J109" s="88">
        <v>4</v>
      </c>
      <c r="K109" s="88"/>
      <c r="L109" s="88"/>
      <c r="M109" s="88"/>
      <c r="N109" s="88"/>
      <c r="O109" s="88"/>
      <c r="P109" s="88" t="s">
        <v>286</v>
      </c>
      <c r="Q109" s="88" t="s">
        <v>289</v>
      </c>
      <c r="R109" s="90"/>
      <c r="S109" s="88"/>
      <c r="T109" s="97"/>
      <c r="U109" s="97"/>
      <c r="V109" s="98"/>
      <c r="W109" s="99"/>
    </row>
    <row r="110" spans="1:23" s="100" customFormat="1" ht="15.6">
      <c r="A110" s="85" t="s">
        <v>1084</v>
      </c>
      <c r="B110" s="86"/>
      <c r="C110" s="86"/>
      <c r="D110" s="87"/>
      <c r="E110" s="88" t="s">
        <v>17</v>
      </c>
      <c r="F110" s="88" t="s">
        <v>16</v>
      </c>
      <c r="G110" s="89" t="s">
        <v>21</v>
      </c>
      <c r="H110" s="89" t="s">
        <v>304</v>
      </c>
      <c r="I110" s="89" t="s">
        <v>24</v>
      </c>
      <c r="J110" s="88">
        <v>4</v>
      </c>
      <c r="K110" s="88"/>
      <c r="L110" s="88"/>
      <c r="M110" s="88"/>
      <c r="N110" s="88"/>
      <c r="O110" s="88"/>
      <c r="P110" s="88" t="s">
        <v>286</v>
      </c>
      <c r="Q110" s="88" t="s">
        <v>289</v>
      </c>
      <c r="R110" s="90"/>
      <c r="S110" s="88"/>
      <c r="T110" s="97"/>
      <c r="U110" s="97"/>
      <c r="V110" s="98"/>
      <c r="W110" s="99"/>
    </row>
    <row r="111" spans="1:23" s="100" customFormat="1" ht="15.6">
      <c r="A111" s="85" t="s">
        <v>1083</v>
      </c>
      <c r="B111" s="86"/>
      <c r="C111" s="86"/>
      <c r="D111" s="87"/>
      <c r="E111" s="88" t="s">
        <v>17</v>
      </c>
      <c r="F111" s="88" t="s">
        <v>16</v>
      </c>
      <c r="G111" s="89" t="s">
        <v>21</v>
      </c>
      <c r="H111" s="89" t="s">
        <v>304</v>
      </c>
      <c r="I111" s="89" t="s">
        <v>24</v>
      </c>
      <c r="J111" s="88">
        <v>2</v>
      </c>
      <c r="K111" s="88"/>
      <c r="L111" s="88"/>
      <c r="M111" s="88"/>
      <c r="N111" s="88"/>
      <c r="O111" s="88"/>
      <c r="P111" s="88" t="s">
        <v>286</v>
      </c>
      <c r="Q111" s="88" t="s">
        <v>289</v>
      </c>
      <c r="R111" s="128"/>
      <c r="S111" s="88"/>
      <c r="T111" s="97"/>
      <c r="U111" s="97"/>
      <c r="V111" s="98"/>
      <c r="W111" s="99"/>
    </row>
    <row r="112" spans="1:23" s="100" customFormat="1" ht="15.6">
      <c r="A112" s="85" t="s">
        <v>1082</v>
      </c>
      <c r="B112" s="86"/>
      <c r="C112" s="86"/>
      <c r="D112" s="87"/>
      <c r="E112" s="88" t="s">
        <v>17</v>
      </c>
      <c r="F112" s="88" t="s">
        <v>16</v>
      </c>
      <c r="G112" s="89" t="s">
        <v>23</v>
      </c>
      <c r="H112" s="89" t="s">
        <v>304</v>
      </c>
      <c r="I112" s="89" t="s">
        <v>24</v>
      </c>
      <c r="J112" s="88">
        <v>4</v>
      </c>
      <c r="K112" s="88"/>
      <c r="L112" s="88"/>
      <c r="M112" s="88"/>
      <c r="N112" s="88"/>
      <c r="O112" s="89"/>
      <c r="P112" s="88" t="s">
        <v>286</v>
      </c>
      <c r="Q112" s="88" t="s">
        <v>289</v>
      </c>
      <c r="R112" s="128"/>
      <c r="S112" s="88"/>
      <c r="T112" s="97"/>
      <c r="U112" s="97"/>
      <c r="V112" s="98"/>
      <c r="W112" s="99"/>
    </row>
    <row r="113" spans="1:23" s="100" customFormat="1" ht="15.6">
      <c r="A113" s="85" t="s">
        <v>1081</v>
      </c>
      <c r="B113" s="86"/>
      <c r="C113" s="86"/>
      <c r="D113" s="87"/>
      <c r="E113" s="88" t="s">
        <v>18</v>
      </c>
      <c r="F113" s="88" t="s">
        <v>14</v>
      </c>
      <c r="G113" s="89" t="s">
        <v>22</v>
      </c>
      <c r="H113" s="89" t="s">
        <v>28</v>
      </c>
      <c r="I113" s="89" t="s">
        <v>24</v>
      </c>
      <c r="J113" s="88">
        <v>4</v>
      </c>
      <c r="K113" s="88"/>
      <c r="L113" s="88"/>
      <c r="M113" s="88"/>
      <c r="N113" s="88"/>
      <c r="P113" s="88" t="s">
        <v>286</v>
      </c>
      <c r="Q113" s="88" t="s">
        <v>289</v>
      </c>
      <c r="R113" s="90"/>
      <c r="S113" s="88"/>
      <c r="T113" s="97"/>
      <c r="U113" s="97"/>
      <c r="V113" s="98"/>
      <c r="W113" s="99"/>
    </row>
    <row r="114" spans="1:23" s="100" customFormat="1" ht="15.6">
      <c r="A114" s="85" t="s">
        <v>1079</v>
      </c>
      <c r="B114" s="86"/>
      <c r="C114" s="86"/>
      <c r="D114" s="87"/>
      <c r="E114" s="88" t="s">
        <v>18</v>
      </c>
      <c r="F114" s="88" t="s">
        <v>15</v>
      </c>
      <c r="G114" s="89" t="s">
        <v>22</v>
      </c>
      <c r="H114" s="89" t="s">
        <v>28</v>
      </c>
      <c r="I114" s="89" t="s">
        <v>24</v>
      </c>
      <c r="J114" s="88">
        <v>4</v>
      </c>
      <c r="K114" s="88"/>
      <c r="L114" s="88"/>
      <c r="M114" s="88"/>
      <c r="N114" s="88"/>
      <c r="O114" s="88"/>
      <c r="P114" s="88" t="s">
        <v>286</v>
      </c>
      <c r="Q114" s="88" t="s">
        <v>289</v>
      </c>
      <c r="R114" s="90"/>
      <c r="S114" s="88"/>
      <c r="T114" s="97"/>
      <c r="U114" s="97"/>
      <c r="V114" s="98"/>
      <c r="W114" s="99"/>
    </row>
    <row r="115" spans="1:23" s="100" customFormat="1" ht="15.6">
      <c r="A115" s="85" t="s">
        <v>1078</v>
      </c>
      <c r="B115" s="86"/>
      <c r="C115" s="86"/>
      <c r="D115" s="87"/>
      <c r="E115" s="88" t="s">
        <v>17</v>
      </c>
      <c r="F115" s="88" t="s">
        <v>14</v>
      </c>
      <c r="G115" s="89" t="s">
        <v>22</v>
      </c>
      <c r="H115" s="89" t="s">
        <v>28</v>
      </c>
      <c r="I115" s="89" t="s">
        <v>474</v>
      </c>
      <c r="J115" s="88">
        <v>4</v>
      </c>
      <c r="K115" s="88"/>
      <c r="L115" s="88"/>
      <c r="M115" s="88"/>
      <c r="N115" s="88"/>
      <c r="O115" s="88"/>
      <c r="P115" s="88" t="s">
        <v>286</v>
      </c>
      <c r="Q115" s="88" t="s">
        <v>289</v>
      </c>
      <c r="R115" s="90"/>
      <c r="S115" s="88"/>
      <c r="T115" s="97"/>
      <c r="U115" s="97"/>
      <c r="V115" s="98"/>
      <c r="W115" s="99"/>
    </row>
    <row r="116" spans="1:23" s="100" customFormat="1" ht="15.6">
      <c r="A116" s="85" t="s">
        <v>1077</v>
      </c>
      <c r="B116" s="86"/>
      <c r="C116" s="86"/>
      <c r="D116" s="87"/>
      <c r="E116" s="88" t="s">
        <v>17</v>
      </c>
      <c r="F116" s="88" t="s">
        <v>15</v>
      </c>
      <c r="G116" s="89" t="s">
        <v>22</v>
      </c>
      <c r="H116" s="89" t="s">
        <v>28</v>
      </c>
      <c r="I116" s="89" t="s">
        <v>24</v>
      </c>
      <c r="J116" s="88">
        <v>4</v>
      </c>
      <c r="K116" s="88"/>
      <c r="L116" s="88"/>
      <c r="M116" s="88"/>
      <c r="N116" s="88"/>
      <c r="O116" s="88"/>
      <c r="P116" s="88" t="s">
        <v>286</v>
      </c>
      <c r="Q116" s="88" t="s">
        <v>289</v>
      </c>
      <c r="R116" s="90"/>
      <c r="S116" s="88"/>
      <c r="T116" s="97"/>
      <c r="U116" s="97"/>
      <c r="V116" s="98"/>
      <c r="W116" s="99"/>
    </row>
    <row r="117" spans="1:23" s="100" customFormat="1" ht="15.6">
      <c r="A117" s="85" t="s">
        <v>1076</v>
      </c>
      <c r="B117" s="86"/>
      <c r="C117" s="86"/>
      <c r="D117" s="87"/>
      <c r="E117" s="88" t="s">
        <v>18</v>
      </c>
      <c r="F117" s="88" t="s">
        <v>14</v>
      </c>
      <c r="G117" s="89" t="s">
        <v>22</v>
      </c>
      <c r="H117" s="89" t="s">
        <v>28</v>
      </c>
      <c r="I117" s="89" t="s">
        <v>26</v>
      </c>
      <c r="J117" s="88">
        <v>4</v>
      </c>
      <c r="K117" s="88"/>
      <c r="L117" s="88"/>
      <c r="M117" s="88"/>
      <c r="N117" s="88"/>
      <c r="O117" s="88"/>
      <c r="P117" s="88" t="s">
        <v>286</v>
      </c>
      <c r="Q117" s="88" t="s">
        <v>289</v>
      </c>
      <c r="R117" s="90"/>
      <c r="S117" s="88"/>
      <c r="T117" s="97"/>
      <c r="U117" s="97"/>
      <c r="V117" s="98"/>
      <c r="W117" s="99"/>
    </row>
    <row r="118" spans="1:23" s="100" customFormat="1" ht="15.6">
      <c r="A118" s="85" t="s">
        <v>1075</v>
      </c>
      <c r="B118" s="86"/>
      <c r="C118" s="86"/>
      <c r="D118" s="87"/>
      <c r="E118" s="88" t="s">
        <v>18</v>
      </c>
      <c r="F118" s="88" t="s">
        <v>15</v>
      </c>
      <c r="G118" s="89" t="s">
        <v>22</v>
      </c>
      <c r="H118" s="89" t="s">
        <v>28</v>
      </c>
      <c r="I118" s="89" t="s">
        <v>25</v>
      </c>
      <c r="J118" s="88">
        <v>4</v>
      </c>
      <c r="K118" s="88"/>
      <c r="L118" s="88"/>
      <c r="M118" s="88"/>
      <c r="N118" s="88"/>
      <c r="O118" s="88"/>
      <c r="P118" s="88" t="s">
        <v>286</v>
      </c>
      <c r="Q118" s="88" t="s">
        <v>289</v>
      </c>
      <c r="R118" s="90"/>
      <c r="S118" s="88"/>
      <c r="T118" s="97"/>
      <c r="U118" s="97"/>
      <c r="V118" s="98"/>
      <c r="W118" s="99"/>
    </row>
    <row r="119" spans="1:23" s="100" customFormat="1" ht="15.6">
      <c r="A119" s="85" t="s">
        <v>1074</v>
      </c>
      <c r="B119" s="86"/>
      <c r="C119" s="86"/>
      <c r="D119" s="87"/>
      <c r="E119" s="88" t="s">
        <v>18</v>
      </c>
      <c r="F119" s="88" t="s">
        <v>14</v>
      </c>
      <c r="G119" s="89" t="s">
        <v>21</v>
      </c>
      <c r="H119" s="89" t="s">
        <v>28</v>
      </c>
      <c r="I119" s="89" t="s">
        <v>24</v>
      </c>
      <c r="J119" s="88">
        <v>4</v>
      </c>
      <c r="K119" s="88"/>
      <c r="L119" s="88"/>
      <c r="M119" s="88"/>
      <c r="N119" s="88"/>
      <c r="O119" s="88"/>
      <c r="P119" s="88" t="s">
        <v>286</v>
      </c>
      <c r="Q119" s="88" t="s">
        <v>289</v>
      </c>
      <c r="R119" s="90"/>
      <c r="S119" s="88"/>
      <c r="T119" s="97"/>
      <c r="U119" s="97"/>
      <c r="V119" s="98"/>
      <c r="W119" s="99"/>
    </row>
    <row r="120" spans="1:23" s="100" customFormat="1" ht="15.6">
      <c r="A120" s="85" t="s">
        <v>1073</v>
      </c>
      <c r="B120" s="86"/>
      <c r="C120" s="86"/>
      <c r="D120" s="87"/>
      <c r="E120" s="88" t="s">
        <v>18</v>
      </c>
      <c r="F120" s="88" t="s">
        <v>15</v>
      </c>
      <c r="G120" s="89" t="s">
        <v>21</v>
      </c>
      <c r="H120" s="89" t="s">
        <v>28</v>
      </c>
      <c r="I120" s="89" t="s">
        <v>477</v>
      </c>
      <c r="J120" s="88">
        <v>4</v>
      </c>
      <c r="K120" s="88"/>
      <c r="L120" s="88"/>
      <c r="M120" s="88"/>
      <c r="N120" s="88"/>
      <c r="O120" s="88"/>
      <c r="P120" s="88" t="s">
        <v>286</v>
      </c>
      <c r="Q120" s="88" t="s">
        <v>289</v>
      </c>
      <c r="R120" s="90"/>
      <c r="S120" s="88"/>
      <c r="T120" s="97"/>
      <c r="U120" s="97"/>
      <c r="V120" s="98"/>
      <c r="W120" s="99"/>
    </row>
    <row r="121" spans="1:23" s="100" customFormat="1" ht="48">
      <c r="A121" s="85" t="s">
        <v>1072</v>
      </c>
      <c r="B121" s="86"/>
      <c r="C121" s="86"/>
      <c r="D121" s="87"/>
      <c r="E121" s="88" t="s">
        <v>18</v>
      </c>
      <c r="F121" s="88" t="s">
        <v>16</v>
      </c>
      <c r="G121" s="89" t="s">
        <v>21</v>
      </c>
      <c r="H121" s="89" t="s">
        <v>28</v>
      </c>
      <c r="I121" s="89" t="s">
        <v>24</v>
      </c>
      <c r="J121" s="88">
        <v>2</v>
      </c>
      <c r="K121" s="88"/>
      <c r="L121" s="88"/>
      <c r="M121" s="88"/>
      <c r="N121" s="88"/>
      <c r="O121" s="88"/>
      <c r="P121" s="88" t="s">
        <v>286</v>
      </c>
      <c r="Q121" s="88" t="s">
        <v>289</v>
      </c>
      <c r="R121" s="90" t="s">
        <v>619</v>
      </c>
      <c r="S121" s="88"/>
      <c r="T121" s="97"/>
      <c r="U121" s="97"/>
      <c r="V121" s="98"/>
      <c r="W121" s="99"/>
    </row>
    <row r="122" spans="1:23" s="100" customFormat="1" ht="15.6">
      <c r="A122" s="85" t="s">
        <v>1071</v>
      </c>
      <c r="B122" s="86"/>
      <c r="C122" s="86"/>
      <c r="D122" s="87"/>
      <c r="E122" s="88" t="s">
        <v>18</v>
      </c>
      <c r="F122" s="88" t="s">
        <v>14</v>
      </c>
      <c r="G122" s="89" t="s">
        <v>21</v>
      </c>
      <c r="H122" s="89" t="s">
        <v>28</v>
      </c>
      <c r="I122" s="89" t="s">
        <v>24</v>
      </c>
      <c r="J122" s="88">
        <v>4</v>
      </c>
      <c r="K122" s="88"/>
      <c r="L122" s="88"/>
      <c r="M122" s="88"/>
      <c r="N122" s="88"/>
      <c r="O122" s="88"/>
      <c r="P122" s="88" t="s">
        <v>286</v>
      </c>
      <c r="Q122" s="88" t="s">
        <v>289</v>
      </c>
      <c r="R122" s="90"/>
      <c r="S122" s="88"/>
      <c r="T122" s="97"/>
      <c r="U122" s="97"/>
      <c r="V122" s="98"/>
      <c r="W122" s="99"/>
    </row>
    <row r="123" spans="1:23" s="100" customFormat="1" ht="15.6">
      <c r="A123" s="85" t="s">
        <v>1070</v>
      </c>
      <c r="B123" s="86"/>
      <c r="C123" s="86"/>
      <c r="D123" s="87"/>
      <c r="E123" s="88" t="s">
        <v>18</v>
      </c>
      <c r="F123" s="88" t="s">
        <v>15</v>
      </c>
      <c r="G123" s="89" t="s">
        <v>21</v>
      </c>
      <c r="H123" s="89" t="s">
        <v>28</v>
      </c>
      <c r="I123" s="89" t="s">
        <v>24</v>
      </c>
      <c r="J123" s="88">
        <v>4</v>
      </c>
      <c r="K123" s="88"/>
      <c r="L123" s="88"/>
      <c r="M123" s="88"/>
      <c r="N123" s="88"/>
      <c r="O123" s="88"/>
      <c r="P123" s="88" t="s">
        <v>286</v>
      </c>
      <c r="Q123" s="88" t="s">
        <v>289</v>
      </c>
      <c r="R123" s="90"/>
      <c r="S123" s="88"/>
      <c r="T123" s="97"/>
      <c r="U123" s="97"/>
      <c r="V123" s="98"/>
      <c r="W123" s="99"/>
    </row>
    <row r="124" spans="1:23" s="100" customFormat="1" ht="15.6">
      <c r="A124" s="85" t="s">
        <v>1069</v>
      </c>
      <c r="B124" s="86"/>
      <c r="C124" s="86"/>
      <c r="D124" s="87"/>
      <c r="E124" s="88" t="s">
        <v>17</v>
      </c>
      <c r="F124" s="88" t="s">
        <v>16</v>
      </c>
      <c r="G124" s="89" t="s">
        <v>21</v>
      </c>
      <c r="H124" s="89" t="s">
        <v>28</v>
      </c>
      <c r="I124" s="89" t="s">
        <v>24</v>
      </c>
      <c r="J124" s="88">
        <v>3</v>
      </c>
      <c r="K124" s="88"/>
      <c r="L124" s="88"/>
      <c r="M124" s="88"/>
      <c r="N124" s="88"/>
      <c r="O124" s="88"/>
      <c r="P124" s="88" t="s">
        <v>286</v>
      </c>
      <c r="Q124" s="88" t="s">
        <v>289</v>
      </c>
      <c r="R124" s="90"/>
      <c r="S124" s="88"/>
      <c r="T124" s="97"/>
      <c r="U124" s="97"/>
      <c r="V124" s="98"/>
      <c r="W124" s="99"/>
    </row>
    <row r="125" spans="1:23" s="100" customFormat="1" ht="15.6">
      <c r="A125" s="85" t="s">
        <v>1068</v>
      </c>
      <c r="B125" s="86"/>
      <c r="C125" s="86"/>
      <c r="D125" s="87"/>
      <c r="E125" s="88" t="s">
        <v>17</v>
      </c>
      <c r="F125" s="88" t="s">
        <v>16</v>
      </c>
      <c r="G125" s="89" t="s">
        <v>21</v>
      </c>
      <c r="H125" s="89" t="s">
        <v>28</v>
      </c>
      <c r="I125" s="89" t="s">
        <v>24</v>
      </c>
      <c r="J125" s="88">
        <v>4</v>
      </c>
      <c r="K125" s="88"/>
      <c r="L125" s="88"/>
      <c r="M125" s="88"/>
      <c r="N125" s="88"/>
      <c r="O125" s="88"/>
      <c r="P125" s="88" t="s">
        <v>286</v>
      </c>
      <c r="Q125" s="88" t="s">
        <v>289</v>
      </c>
      <c r="R125" s="90"/>
      <c r="S125" s="88"/>
      <c r="T125" s="97"/>
      <c r="U125" s="97"/>
      <c r="V125" s="98"/>
      <c r="W125" s="99"/>
    </row>
    <row r="126" spans="1:23" s="100" customFormat="1" ht="15.6">
      <c r="A126" s="85" t="s">
        <v>1067</v>
      </c>
      <c r="B126" s="86"/>
      <c r="C126" s="86"/>
      <c r="D126" s="87"/>
      <c r="E126" s="88" t="s">
        <v>18</v>
      </c>
      <c r="F126" s="88" t="s">
        <v>14</v>
      </c>
      <c r="G126" s="89" t="s">
        <v>19</v>
      </c>
      <c r="H126" s="89" t="s">
        <v>28</v>
      </c>
      <c r="I126" s="89" t="s">
        <v>477</v>
      </c>
      <c r="J126" s="88">
        <v>4</v>
      </c>
      <c r="K126" s="88"/>
      <c r="L126" s="88"/>
      <c r="M126" s="88"/>
      <c r="N126" s="88"/>
      <c r="O126" s="88"/>
      <c r="P126" s="88" t="s">
        <v>286</v>
      </c>
      <c r="Q126" s="88" t="s">
        <v>290</v>
      </c>
      <c r="R126" s="90"/>
      <c r="S126" s="88"/>
      <c r="T126" s="97"/>
      <c r="U126" s="97"/>
      <c r="V126" s="98"/>
      <c r="W126" s="99"/>
    </row>
    <row r="127" spans="1:23" s="100" customFormat="1" ht="15.6">
      <c r="A127" s="85" t="s">
        <v>1066</v>
      </c>
      <c r="B127" s="86"/>
      <c r="C127" s="86"/>
      <c r="D127" s="87"/>
      <c r="E127" s="88" t="s">
        <v>18</v>
      </c>
      <c r="F127" s="88" t="s">
        <v>14</v>
      </c>
      <c r="G127" s="89" t="s">
        <v>19</v>
      </c>
      <c r="H127" s="89" t="s">
        <v>28</v>
      </c>
      <c r="I127" s="89" t="s">
        <v>474</v>
      </c>
      <c r="J127" s="88">
        <v>4</v>
      </c>
      <c r="K127" s="88"/>
      <c r="L127" s="88"/>
      <c r="M127" s="88"/>
      <c r="N127" s="88"/>
      <c r="O127" s="88"/>
      <c r="P127" s="88" t="s">
        <v>286</v>
      </c>
      <c r="Q127" s="88" t="s">
        <v>290</v>
      </c>
      <c r="R127" s="90"/>
      <c r="S127" s="88"/>
      <c r="T127" s="97"/>
      <c r="U127" s="97"/>
      <c r="V127" s="98"/>
      <c r="W127" s="99"/>
    </row>
    <row r="128" spans="1:23" s="100" customFormat="1" ht="15.6">
      <c r="A128" s="85" t="s">
        <v>1065</v>
      </c>
      <c r="B128" s="86"/>
      <c r="C128" s="86"/>
      <c r="D128" s="87"/>
      <c r="E128" s="88" t="s">
        <v>18</v>
      </c>
      <c r="F128" s="88" t="s">
        <v>14</v>
      </c>
      <c r="G128" s="89" t="s">
        <v>19</v>
      </c>
      <c r="H128" s="89" t="s">
        <v>28</v>
      </c>
      <c r="I128" s="89" t="s">
        <v>24</v>
      </c>
      <c r="J128" s="88">
        <v>4</v>
      </c>
      <c r="K128" s="88"/>
      <c r="L128" s="88"/>
      <c r="M128" s="88"/>
      <c r="N128" s="88"/>
      <c r="O128" s="88"/>
      <c r="P128" s="88" t="s">
        <v>286</v>
      </c>
      <c r="Q128" s="88" t="s">
        <v>290</v>
      </c>
      <c r="R128" s="90"/>
      <c r="S128" s="88"/>
      <c r="T128" s="97"/>
      <c r="U128" s="97"/>
      <c r="V128" s="98"/>
      <c r="W128" s="99"/>
    </row>
    <row r="129" spans="1:23" s="100" customFormat="1" ht="15.6">
      <c r="A129" s="85" t="s">
        <v>1064</v>
      </c>
      <c r="B129" s="86"/>
      <c r="C129" s="86"/>
      <c r="D129" s="87"/>
      <c r="E129" s="88" t="s">
        <v>18</v>
      </c>
      <c r="F129" s="88" t="s">
        <v>14</v>
      </c>
      <c r="G129" s="89" t="s">
        <v>19</v>
      </c>
      <c r="H129" s="89" t="s">
        <v>28</v>
      </c>
      <c r="I129" s="89" t="s">
        <v>24</v>
      </c>
      <c r="J129" s="88">
        <v>4</v>
      </c>
      <c r="K129" s="88"/>
      <c r="L129" s="88"/>
      <c r="M129" s="88"/>
      <c r="N129" s="88"/>
      <c r="O129" s="88"/>
      <c r="P129" s="88" t="s">
        <v>286</v>
      </c>
      <c r="Q129" s="88" t="s">
        <v>290</v>
      </c>
      <c r="R129" s="90"/>
      <c r="S129" s="88"/>
      <c r="T129" s="97"/>
      <c r="U129" s="97"/>
      <c r="V129" s="98"/>
      <c r="W129" s="99"/>
    </row>
    <row r="130" spans="1:23" s="100" customFormat="1" ht="15.6">
      <c r="A130" s="85" t="s">
        <v>1063</v>
      </c>
      <c r="B130" s="86"/>
      <c r="C130" s="86"/>
      <c r="D130" s="87"/>
      <c r="E130" s="88" t="s">
        <v>18</v>
      </c>
      <c r="F130" s="88" t="s">
        <v>15</v>
      </c>
      <c r="G130" s="89" t="s">
        <v>19</v>
      </c>
      <c r="H130" s="89"/>
      <c r="I130" s="89" t="s">
        <v>24</v>
      </c>
      <c r="J130" s="88"/>
      <c r="K130" s="88"/>
      <c r="L130" s="88"/>
      <c r="M130" s="88"/>
      <c r="N130" s="88"/>
      <c r="O130" s="95" t="s">
        <v>28</v>
      </c>
      <c r="P130" s="88" t="s">
        <v>286</v>
      </c>
      <c r="Q130" s="88" t="s">
        <v>290</v>
      </c>
      <c r="R130" s="90"/>
      <c r="S130" s="88"/>
      <c r="T130" s="97"/>
      <c r="U130" s="97"/>
      <c r="V130" s="98"/>
      <c r="W130" s="99"/>
    </row>
    <row r="131" spans="1:23" s="100" customFormat="1" ht="15.6">
      <c r="A131" s="85" t="s">
        <v>1062</v>
      </c>
      <c r="B131" s="86"/>
      <c r="C131" s="86"/>
      <c r="D131" s="87"/>
      <c r="E131" s="88" t="s">
        <v>18</v>
      </c>
      <c r="F131" s="88" t="s">
        <v>14</v>
      </c>
      <c r="G131" s="89" t="s">
        <v>19</v>
      </c>
      <c r="H131" s="89" t="s">
        <v>28</v>
      </c>
      <c r="I131" s="89" t="s">
        <v>24</v>
      </c>
      <c r="J131" s="88">
        <v>4</v>
      </c>
      <c r="K131" s="88"/>
      <c r="L131" s="88"/>
      <c r="M131" s="88"/>
      <c r="N131" s="88"/>
      <c r="O131" s="88"/>
      <c r="P131" s="88" t="s">
        <v>286</v>
      </c>
      <c r="Q131" s="88" t="s">
        <v>290</v>
      </c>
      <c r="R131" s="90"/>
      <c r="S131" s="88"/>
      <c r="T131" s="97"/>
      <c r="U131" s="97"/>
      <c r="V131" s="98"/>
      <c r="W131" s="99"/>
    </row>
    <row r="132" spans="1:23" s="100" customFormat="1" ht="15.6">
      <c r="A132" s="85" t="s">
        <v>1061</v>
      </c>
      <c r="B132" s="86"/>
      <c r="C132" s="86"/>
      <c r="D132" s="87"/>
      <c r="E132" s="88" t="s">
        <v>18</v>
      </c>
      <c r="F132" s="88" t="s">
        <v>15</v>
      </c>
      <c r="G132" s="89" t="s">
        <v>19</v>
      </c>
      <c r="H132" s="89" t="s">
        <v>28</v>
      </c>
      <c r="I132" s="89" t="s">
        <v>24</v>
      </c>
      <c r="J132" s="88">
        <v>4</v>
      </c>
      <c r="K132" s="88"/>
      <c r="L132" s="88"/>
      <c r="M132" s="88"/>
      <c r="N132" s="88"/>
      <c r="O132" s="88"/>
      <c r="P132" s="88" t="s">
        <v>286</v>
      </c>
      <c r="Q132" s="88" t="s">
        <v>290</v>
      </c>
      <c r="R132" s="90"/>
      <c r="S132" s="88"/>
      <c r="T132" s="97"/>
      <c r="U132" s="97"/>
      <c r="V132" s="98"/>
      <c r="W132" s="99"/>
    </row>
    <row r="133" spans="1:23" s="100" customFormat="1" ht="15.6">
      <c r="A133" s="85" t="s">
        <v>1060</v>
      </c>
      <c r="B133" s="86"/>
      <c r="C133" s="86"/>
      <c r="D133" s="87"/>
      <c r="E133" s="88" t="s">
        <v>18</v>
      </c>
      <c r="F133" s="88" t="s">
        <v>14</v>
      </c>
      <c r="G133" s="89" t="s">
        <v>19</v>
      </c>
      <c r="H133" s="89" t="s">
        <v>28</v>
      </c>
      <c r="I133" s="89" t="s">
        <v>474</v>
      </c>
      <c r="J133" s="88">
        <v>4</v>
      </c>
      <c r="K133" s="88"/>
      <c r="L133" s="88"/>
      <c r="M133" s="88"/>
      <c r="N133" s="88"/>
      <c r="O133" s="88"/>
      <c r="P133" s="88" t="s">
        <v>286</v>
      </c>
      <c r="Q133" s="88" t="s">
        <v>288</v>
      </c>
      <c r="R133" s="90"/>
      <c r="S133" s="88"/>
      <c r="T133" s="97"/>
      <c r="U133" s="97"/>
      <c r="V133" s="98"/>
      <c r="W133" s="99"/>
    </row>
    <row r="134" spans="1:23" s="100" customFormat="1" ht="15.6">
      <c r="A134" s="85" t="s">
        <v>1059</v>
      </c>
      <c r="B134" s="86"/>
      <c r="C134" s="86"/>
      <c r="D134" s="87"/>
      <c r="E134" s="88" t="s">
        <v>18</v>
      </c>
      <c r="F134" s="88" t="s">
        <v>15</v>
      </c>
      <c r="G134" s="89" t="s">
        <v>19</v>
      </c>
      <c r="H134" s="89" t="s">
        <v>28</v>
      </c>
      <c r="I134" s="89" t="s">
        <v>25</v>
      </c>
      <c r="J134" s="88">
        <v>4</v>
      </c>
      <c r="K134" s="88"/>
      <c r="L134" s="88"/>
      <c r="M134" s="88"/>
      <c r="N134" s="88"/>
      <c r="O134" s="88"/>
      <c r="P134" s="88" t="s">
        <v>286</v>
      </c>
      <c r="Q134" s="88" t="s">
        <v>288</v>
      </c>
      <c r="R134" s="90"/>
      <c r="S134" s="88"/>
      <c r="T134" s="97"/>
      <c r="U134" s="97"/>
      <c r="V134" s="98"/>
      <c r="W134" s="99"/>
    </row>
    <row r="135" spans="1:23" s="100" customFormat="1" ht="15.6">
      <c r="A135" s="85" t="s">
        <v>1058</v>
      </c>
      <c r="B135" s="86"/>
      <c r="C135" s="86"/>
      <c r="D135" s="87"/>
      <c r="E135" s="88" t="s">
        <v>18</v>
      </c>
      <c r="F135" s="88" t="s">
        <v>16</v>
      </c>
      <c r="G135" s="89" t="s">
        <v>20</v>
      </c>
      <c r="H135" s="89" t="s">
        <v>304</v>
      </c>
      <c r="I135" s="89" t="s">
        <v>24</v>
      </c>
      <c r="J135" s="88">
        <v>4</v>
      </c>
      <c r="K135" s="88"/>
      <c r="L135" s="88"/>
      <c r="M135" s="88"/>
      <c r="N135" s="88"/>
      <c r="O135" s="88"/>
      <c r="P135" s="88" t="s">
        <v>291</v>
      </c>
      <c r="Q135" s="88" t="s">
        <v>288</v>
      </c>
      <c r="R135" s="90"/>
      <c r="S135" s="88"/>
      <c r="T135" s="97"/>
      <c r="U135" s="97"/>
      <c r="V135" s="98"/>
      <c r="W135" s="99"/>
    </row>
    <row r="136" spans="1:23" s="100" customFormat="1" ht="15.6">
      <c r="A136" s="85" t="s">
        <v>480</v>
      </c>
      <c r="B136" s="86"/>
      <c r="C136" s="86"/>
      <c r="D136" s="87"/>
      <c r="E136" s="88" t="s">
        <v>18</v>
      </c>
      <c r="F136" s="88" t="s">
        <v>16</v>
      </c>
      <c r="G136" s="89" t="s">
        <v>20</v>
      </c>
      <c r="H136" s="89" t="s">
        <v>304</v>
      </c>
      <c r="I136" s="89" t="s">
        <v>24</v>
      </c>
      <c r="J136" s="88">
        <v>4</v>
      </c>
      <c r="K136" s="88"/>
      <c r="L136" s="88"/>
      <c r="M136" s="88"/>
      <c r="N136" s="88"/>
      <c r="O136" s="88"/>
      <c r="P136" s="88" t="s">
        <v>291</v>
      </c>
      <c r="Q136" s="88" t="s">
        <v>289</v>
      </c>
      <c r="R136" s="90"/>
      <c r="S136" s="88"/>
      <c r="T136" s="97"/>
      <c r="U136" s="97"/>
      <c r="V136" s="98"/>
      <c r="W136" s="99"/>
    </row>
    <row r="137" spans="1:23" s="100" customFormat="1" ht="15.6">
      <c r="A137" s="85" t="s">
        <v>481</v>
      </c>
      <c r="B137" s="86"/>
      <c r="C137" s="86"/>
      <c r="D137" s="87"/>
      <c r="E137" s="88" t="s">
        <v>18</v>
      </c>
      <c r="F137" s="88" t="s">
        <v>14</v>
      </c>
      <c r="G137" s="89" t="s">
        <v>19</v>
      </c>
      <c r="H137" s="89" t="s">
        <v>28</v>
      </c>
      <c r="I137" s="89" t="s">
        <v>24</v>
      </c>
      <c r="J137" s="88">
        <v>4</v>
      </c>
      <c r="K137" s="88"/>
      <c r="L137" s="88"/>
      <c r="M137" s="88"/>
      <c r="N137" s="88"/>
      <c r="O137" s="88"/>
      <c r="P137" s="88" t="s">
        <v>286</v>
      </c>
      <c r="Q137" s="88" t="s">
        <v>290</v>
      </c>
      <c r="R137" s="90"/>
      <c r="S137" s="88"/>
      <c r="T137" s="97"/>
      <c r="U137" s="97"/>
      <c r="V137" s="98"/>
      <c r="W137" s="99"/>
    </row>
    <row r="138" spans="1:23" s="100" customFormat="1" ht="15.6">
      <c r="A138" s="85" t="s">
        <v>1057</v>
      </c>
      <c r="B138" s="86"/>
      <c r="C138" s="86"/>
      <c r="D138" s="87"/>
      <c r="E138" s="88" t="s">
        <v>18</v>
      </c>
      <c r="F138" s="88" t="s">
        <v>14</v>
      </c>
      <c r="G138" s="89" t="s">
        <v>19</v>
      </c>
      <c r="H138" s="89" t="s">
        <v>28</v>
      </c>
      <c r="I138" s="89" t="s">
        <v>24</v>
      </c>
      <c r="J138" s="88">
        <v>4</v>
      </c>
      <c r="K138" s="88"/>
      <c r="L138" s="88"/>
      <c r="M138" s="88"/>
      <c r="N138" s="88"/>
      <c r="P138" s="88" t="s">
        <v>286</v>
      </c>
      <c r="Q138" s="88" t="s">
        <v>290</v>
      </c>
      <c r="R138" s="88"/>
      <c r="S138" s="88"/>
      <c r="T138" s="97"/>
      <c r="U138" s="97"/>
      <c r="V138" s="98"/>
      <c r="W138" s="99"/>
    </row>
    <row r="139" spans="1:23" s="100" customFormat="1" ht="15.6">
      <c r="A139" s="85" t="s">
        <v>1056</v>
      </c>
      <c r="B139" s="86"/>
      <c r="C139" s="86"/>
      <c r="D139" s="87"/>
      <c r="E139" s="88" t="s">
        <v>18</v>
      </c>
      <c r="F139" s="88" t="s">
        <v>15</v>
      </c>
      <c r="G139" s="89" t="s">
        <v>19</v>
      </c>
      <c r="H139" s="89" t="s">
        <v>28</v>
      </c>
      <c r="I139" s="89" t="s">
        <v>24</v>
      </c>
      <c r="J139" s="88">
        <v>4</v>
      </c>
      <c r="K139" s="88"/>
      <c r="L139" s="88"/>
      <c r="M139" s="88"/>
      <c r="N139" s="88"/>
      <c r="O139" s="88"/>
      <c r="P139" s="88" t="s">
        <v>286</v>
      </c>
      <c r="Q139" s="88" t="s">
        <v>290</v>
      </c>
      <c r="R139" s="90"/>
      <c r="S139" s="88"/>
      <c r="T139" s="97"/>
      <c r="U139" s="97"/>
      <c r="V139" s="98"/>
      <c r="W139" s="99"/>
    </row>
    <row r="140" spans="1:23" s="100" customFormat="1" ht="15.6">
      <c r="A140" s="85" t="s">
        <v>1055</v>
      </c>
      <c r="B140" s="86"/>
      <c r="C140" s="86"/>
      <c r="D140" s="87"/>
      <c r="E140" s="88" t="s">
        <v>18</v>
      </c>
      <c r="F140" s="88" t="s">
        <v>15</v>
      </c>
      <c r="G140" s="89" t="s">
        <v>19</v>
      </c>
      <c r="H140" s="89" t="s">
        <v>28</v>
      </c>
      <c r="I140" s="89" t="s">
        <v>24</v>
      </c>
      <c r="J140" s="88">
        <v>4</v>
      </c>
      <c r="K140" s="88"/>
      <c r="L140" s="88"/>
      <c r="M140" s="88"/>
      <c r="N140" s="88"/>
      <c r="O140" s="88"/>
      <c r="P140" s="88" t="s">
        <v>286</v>
      </c>
      <c r="Q140" s="88" t="s">
        <v>290</v>
      </c>
      <c r="R140" s="90"/>
      <c r="S140" s="88"/>
      <c r="T140" s="97"/>
      <c r="U140" s="97"/>
      <c r="V140" s="98"/>
      <c r="W140" s="99"/>
    </row>
    <row r="141" spans="1:23" s="100" customFormat="1" ht="15.6">
      <c r="A141" s="85" t="s">
        <v>1054</v>
      </c>
      <c r="B141" s="86"/>
      <c r="C141" s="86"/>
      <c r="D141" s="87"/>
      <c r="E141" s="88" t="s">
        <v>18</v>
      </c>
      <c r="F141" s="88" t="s">
        <v>14</v>
      </c>
      <c r="G141" s="89" t="s">
        <v>19</v>
      </c>
      <c r="H141" s="89" t="s">
        <v>28</v>
      </c>
      <c r="I141" s="89" t="s">
        <v>24</v>
      </c>
      <c r="J141" s="88">
        <v>4</v>
      </c>
      <c r="K141" s="88"/>
      <c r="L141" s="88"/>
      <c r="M141" s="88"/>
      <c r="N141" s="88"/>
      <c r="O141" s="88"/>
      <c r="P141" s="88" t="s">
        <v>286</v>
      </c>
      <c r="Q141" s="88" t="s">
        <v>290</v>
      </c>
      <c r="R141" s="90"/>
      <c r="S141" s="88"/>
      <c r="T141" s="97"/>
      <c r="U141" s="97"/>
      <c r="V141" s="98"/>
      <c r="W141" s="99"/>
    </row>
    <row r="142" spans="1:23" s="100" customFormat="1" ht="15.6">
      <c r="A142" s="85" t="s">
        <v>1053</v>
      </c>
      <c r="B142" s="86"/>
      <c r="C142" s="86"/>
      <c r="D142" s="87"/>
      <c r="E142" s="88" t="s">
        <v>17</v>
      </c>
      <c r="F142" s="88" t="s">
        <v>15</v>
      </c>
      <c r="G142" s="89" t="s">
        <v>19</v>
      </c>
      <c r="H142" s="89" t="s">
        <v>28</v>
      </c>
      <c r="I142" s="89" t="s">
        <v>24</v>
      </c>
      <c r="J142" s="88">
        <v>4</v>
      </c>
      <c r="K142" s="88"/>
      <c r="L142" s="88"/>
      <c r="M142" s="88"/>
      <c r="N142" s="88"/>
      <c r="O142" s="88"/>
      <c r="P142" s="88" t="s">
        <v>286</v>
      </c>
      <c r="Q142" s="88" t="s">
        <v>290</v>
      </c>
      <c r="R142" s="90"/>
      <c r="S142" s="88"/>
      <c r="T142" s="97"/>
      <c r="U142" s="97"/>
      <c r="V142" s="98"/>
      <c r="W142" s="99"/>
    </row>
    <row r="143" spans="1:23" s="100" customFormat="1" ht="15.6">
      <c r="A143" s="85" t="s">
        <v>1052</v>
      </c>
      <c r="B143" s="86"/>
      <c r="C143" s="86"/>
      <c r="D143" s="87"/>
      <c r="E143" s="88" t="s">
        <v>18</v>
      </c>
      <c r="F143" s="88" t="s">
        <v>15</v>
      </c>
      <c r="G143" s="89" t="s">
        <v>19</v>
      </c>
      <c r="H143" s="89" t="s">
        <v>28</v>
      </c>
      <c r="I143" s="89" t="s">
        <v>24</v>
      </c>
      <c r="J143" s="88">
        <v>4</v>
      </c>
      <c r="K143" s="88"/>
      <c r="L143" s="88"/>
      <c r="M143" s="88"/>
      <c r="N143" s="88"/>
      <c r="O143" s="88"/>
      <c r="P143" s="88" t="s">
        <v>286</v>
      </c>
      <c r="Q143" s="88" t="s">
        <v>290</v>
      </c>
      <c r="R143" s="90" t="s">
        <v>620</v>
      </c>
      <c r="S143" s="88"/>
      <c r="T143" s="97"/>
      <c r="U143" s="97"/>
      <c r="V143" s="98"/>
      <c r="W143" s="99"/>
    </row>
    <row r="144" spans="1:23" s="100" customFormat="1" ht="15.6">
      <c r="A144" s="85" t="s">
        <v>1051</v>
      </c>
      <c r="B144" s="86"/>
      <c r="C144" s="86"/>
      <c r="D144" s="87"/>
      <c r="E144" s="88" t="s">
        <v>18</v>
      </c>
      <c r="F144" s="88" t="s">
        <v>14</v>
      </c>
      <c r="G144" s="89" t="s">
        <v>19</v>
      </c>
      <c r="H144" s="89" t="s">
        <v>28</v>
      </c>
      <c r="I144" s="89" t="s">
        <v>24</v>
      </c>
      <c r="J144" s="88">
        <v>4</v>
      </c>
      <c r="K144" s="88"/>
      <c r="L144" s="88"/>
      <c r="M144" s="88"/>
      <c r="N144" s="88"/>
      <c r="O144" s="88"/>
      <c r="P144" s="88" t="s">
        <v>286</v>
      </c>
      <c r="Q144" s="88" t="s">
        <v>289</v>
      </c>
      <c r="R144" s="90"/>
      <c r="S144" s="88"/>
      <c r="T144" s="97"/>
      <c r="U144" s="97"/>
      <c r="V144" s="98"/>
      <c r="W144" s="99"/>
    </row>
    <row r="145" spans="1:23" s="100" customFormat="1" ht="15.6">
      <c r="A145" s="85" t="s">
        <v>1050</v>
      </c>
      <c r="B145" s="86"/>
      <c r="C145" s="86"/>
      <c r="D145" s="87"/>
      <c r="E145" s="88" t="s">
        <v>17</v>
      </c>
      <c r="F145" s="88" t="s">
        <v>15</v>
      </c>
      <c r="G145" s="89" t="s">
        <v>19</v>
      </c>
      <c r="H145" s="89" t="s">
        <v>28</v>
      </c>
      <c r="I145" s="89" t="s">
        <v>24</v>
      </c>
      <c r="J145" s="88">
        <v>4</v>
      </c>
      <c r="K145" s="88"/>
      <c r="L145" s="88"/>
      <c r="M145" s="88"/>
      <c r="N145" s="88"/>
      <c r="O145" s="88"/>
      <c r="P145" s="88" t="s">
        <v>286</v>
      </c>
      <c r="Q145" s="88" t="s">
        <v>290</v>
      </c>
      <c r="R145" s="90"/>
      <c r="S145" s="88"/>
      <c r="T145" s="97"/>
      <c r="U145" s="97"/>
      <c r="V145" s="98"/>
      <c r="W145" s="99"/>
    </row>
    <row r="146" spans="1:23" s="100" customFormat="1" ht="15.6">
      <c r="A146" s="85" t="s">
        <v>1049</v>
      </c>
      <c r="B146" s="86"/>
      <c r="C146" s="86"/>
      <c r="D146" s="87"/>
      <c r="E146" s="88" t="s">
        <v>18</v>
      </c>
      <c r="F146" s="88" t="s">
        <v>14</v>
      </c>
      <c r="G146" s="89" t="s">
        <v>19</v>
      </c>
      <c r="H146" s="89" t="s">
        <v>28</v>
      </c>
      <c r="I146" s="89" t="s">
        <v>52</v>
      </c>
      <c r="J146" s="88">
        <v>4</v>
      </c>
      <c r="K146" s="88"/>
      <c r="L146" s="88"/>
      <c r="M146" s="88"/>
      <c r="N146" s="88"/>
      <c r="O146" s="88"/>
      <c r="P146" s="88" t="s">
        <v>286</v>
      </c>
      <c r="Q146" s="88" t="s">
        <v>290</v>
      </c>
      <c r="R146" s="90"/>
      <c r="S146" s="88"/>
      <c r="T146" s="97"/>
      <c r="U146" s="97"/>
      <c r="V146" s="98"/>
      <c r="W146" s="99"/>
    </row>
    <row r="147" spans="1:23" s="100" customFormat="1" ht="15.6">
      <c r="A147" s="85" t="s">
        <v>1046</v>
      </c>
      <c r="B147" s="86"/>
      <c r="C147" s="86"/>
      <c r="D147" s="87"/>
      <c r="E147" s="88" t="s">
        <v>18</v>
      </c>
      <c r="F147" s="88" t="s">
        <v>14</v>
      </c>
      <c r="G147" s="89" t="s">
        <v>19</v>
      </c>
      <c r="H147" s="89" t="s">
        <v>28</v>
      </c>
      <c r="I147" s="89" t="s">
        <v>24</v>
      </c>
      <c r="J147" s="88">
        <v>4</v>
      </c>
      <c r="K147" s="88"/>
      <c r="L147" s="88"/>
      <c r="M147" s="88"/>
      <c r="N147" s="88"/>
      <c r="O147" s="88"/>
      <c r="P147" s="88" t="s">
        <v>286</v>
      </c>
      <c r="Q147" s="88" t="s">
        <v>290</v>
      </c>
      <c r="R147" s="90"/>
      <c r="S147" s="88"/>
      <c r="T147" s="97"/>
      <c r="U147" s="97"/>
      <c r="V147" s="98"/>
      <c r="W147" s="99"/>
    </row>
    <row r="148" spans="1:23" s="100" customFormat="1" ht="15.6">
      <c r="A148" s="85" t="s">
        <v>1045</v>
      </c>
      <c r="B148" s="86"/>
      <c r="C148" s="86"/>
      <c r="D148" s="87"/>
      <c r="E148" s="88" t="s">
        <v>18</v>
      </c>
      <c r="F148" s="88" t="s">
        <v>15</v>
      </c>
      <c r="G148" s="89" t="s">
        <v>19</v>
      </c>
      <c r="H148" s="89" t="s">
        <v>28</v>
      </c>
      <c r="I148" s="89" t="s">
        <v>24</v>
      </c>
      <c r="J148" s="88">
        <v>4</v>
      </c>
      <c r="K148" s="88"/>
      <c r="L148" s="88"/>
      <c r="M148" s="88"/>
      <c r="N148" s="88"/>
      <c r="O148" s="88"/>
      <c r="P148" s="88" t="s">
        <v>286</v>
      </c>
      <c r="Q148" s="88" t="s">
        <v>290</v>
      </c>
      <c r="R148" s="90" t="s">
        <v>621</v>
      </c>
      <c r="S148" s="88"/>
      <c r="T148" s="97"/>
      <c r="U148" s="97"/>
      <c r="V148" s="98"/>
      <c r="W148" s="99"/>
    </row>
    <row r="149" spans="1:23" s="100" customFormat="1" ht="15.6">
      <c r="A149" s="85" t="s">
        <v>1044</v>
      </c>
      <c r="B149" s="86"/>
      <c r="C149" s="86"/>
      <c r="D149" s="87"/>
      <c r="E149" s="88" t="s">
        <v>18</v>
      </c>
      <c r="F149" s="88" t="s">
        <v>15</v>
      </c>
      <c r="G149" s="89" t="s">
        <v>19</v>
      </c>
      <c r="H149" s="89" t="s">
        <v>28</v>
      </c>
      <c r="I149" s="89" t="s">
        <v>24</v>
      </c>
      <c r="J149" s="88">
        <v>4</v>
      </c>
      <c r="K149" s="88"/>
      <c r="L149" s="88"/>
      <c r="M149" s="88"/>
      <c r="N149" s="88"/>
      <c r="O149" s="88"/>
      <c r="P149" s="88" t="s">
        <v>286</v>
      </c>
      <c r="Q149" s="88" t="s">
        <v>290</v>
      </c>
      <c r="R149" s="90"/>
      <c r="S149" s="88"/>
      <c r="T149" s="97"/>
      <c r="U149" s="97"/>
      <c r="V149" s="98"/>
      <c r="W149" s="99"/>
    </row>
    <row r="150" spans="1:23" s="100" customFormat="1" ht="15.6">
      <c r="A150" s="85" t="s">
        <v>1043</v>
      </c>
      <c r="B150" s="86"/>
      <c r="C150" s="86"/>
      <c r="D150" s="87"/>
      <c r="E150" s="88" t="s">
        <v>18</v>
      </c>
      <c r="F150" s="88" t="s">
        <v>14</v>
      </c>
      <c r="G150" s="89" t="s">
        <v>19</v>
      </c>
      <c r="H150" s="89" t="s">
        <v>28</v>
      </c>
      <c r="I150" s="89" t="s">
        <v>24</v>
      </c>
      <c r="J150" s="88">
        <v>4</v>
      </c>
      <c r="K150" s="88"/>
      <c r="L150" s="88"/>
      <c r="M150" s="88"/>
      <c r="N150" s="88"/>
      <c r="O150" s="88"/>
      <c r="P150" s="88" t="s">
        <v>286</v>
      </c>
      <c r="Q150" s="88" t="s">
        <v>290</v>
      </c>
      <c r="R150" s="90"/>
      <c r="S150" s="88"/>
      <c r="T150" s="97"/>
      <c r="U150" s="97"/>
      <c r="V150" s="98"/>
      <c r="W150" s="99"/>
    </row>
    <row r="151" spans="1:23" s="100" customFormat="1" ht="15.6">
      <c r="A151" s="85" t="s">
        <v>1131</v>
      </c>
      <c r="B151" s="86"/>
      <c r="C151" s="86"/>
      <c r="D151" s="87"/>
      <c r="E151" s="88" t="s">
        <v>17</v>
      </c>
      <c r="F151" s="88" t="s">
        <v>14</v>
      </c>
      <c r="G151" s="89" t="s">
        <v>19</v>
      </c>
      <c r="H151" s="89" t="s">
        <v>28</v>
      </c>
      <c r="I151" s="89" t="s">
        <v>24</v>
      </c>
      <c r="J151" s="88">
        <v>4</v>
      </c>
      <c r="K151" s="88"/>
      <c r="L151" s="88"/>
      <c r="M151" s="88"/>
      <c r="N151" s="88"/>
      <c r="O151" s="88"/>
      <c r="P151" s="88" t="s">
        <v>286</v>
      </c>
      <c r="Q151" s="88" t="s">
        <v>290</v>
      </c>
      <c r="R151" s="90"/>
      <c r="S151" s="88"/>
      <c r="T151" s="97"/>
      <c r="U151" s="97"/>
      <c r="V151" s="98"/>
      <c r="W151" s="99"/>
    </row>
    <row r="152" spans="1:23" s="100" customFormat="1" ht="15.6">
      <c r="A152" s="85" t="s">
        <v>1042</v>
      </c>
      <c r="B152" s="86"/>
      <c r="C152" s="86"/>
      <c r="D152" s="87"/>
      <c r="E152" s="88" t="s">
        <v>17</v>
      </c>
      <c r="F152" s="88" t="s">
        <v>15</v>
      </c>
      <c r="G152" s="89" t="s">
        <v>19</v>
      </c>
      <c r="H152" s="89" t="s">
        <v>28</v>
      </c>
      <c r="I152" s="89" t="s">
        <v>24</v>
      </c>
      <c r="J152" s="88">
        <v>4</v>
      </c>
      <c r="K152" s="88"/>
      <c r="L152" s="88"/>
      <c r="M152" s="88"/>
      <c r="N152" s="88"/>
      <c r="O152" s="88"/>
      <c r="P152" s="88" t="s">
        <v>286</v>
      </c>
      <c r="Q152" s="88" t="s">
        <v>290</v>
      </c>
      <c r="R152" s="90"/>
      <c r="S152" s="88"/>
      <c r="T152" s="97"/>
      <c r="U152" s="97"/>
      <c r="V152" s="98"/>
      <c r="W152" s="99"/>
    </row>
    <row r="153" spans="1:23" s="100" customFormat="1" ht="15.6">
      <c r="A153" s="85" t="s">
        <v>1041</v>
      </c>
      <c r="B153" s="86"/>
      <c r="C153" s="86"/>
      <c r="D153" s="87"/>
      <c r="E153" s="88" t="s">
        <v>18</v>
      </c>
      <c r="F153" s="88" t="s">
        <v>14</v>
      </c>
      <c r="G153" s="89" t="s">
        <v>19</v>
      </c>
      <c r="H153" s="89" t="s">
        <v>28</v>
      </c>
      <c r="I153" s="89" t="s">
        <v>24</v>
      </c>
      <c r="J153" s="88">
        <v>4</v>
      </c>
      <c r="K153" s="88"/>
      <c r="L153" s="88"/>
      <c r="M153" s="88"/>
      <c r="N153" s="88"/>
      <c r="O153" s="88"/>
      <c r="P153" s="88" t="s">
        <v>286</v>
      </c>
      <c r="Q153" s="88" t="s">
        <v>290</v>
      </c>
      <c r="R153" s="90"/>
      <c r="S153" s="88"/>
      <c r="T153" s="97"/>
      <c r="U153" s="97"/>
      <c r="V153" s="98"/>
      <c r="W153" s="99"/>
    </row>
    <row r="154" spans="1:23" s="100" customFormat="1" ht="15.6">
      <c r="A154" s="85" t="s">
        <v>1040</v>
      </c>
      <c r="B154" s="86"/>
      <c r="C154" s="86"/>
      <c r="D154" s="87"/>
      <c r="E154" s="88" t="s">
        <v>18</v>
      </c>
      <c r="F154" s="88" t="s">
        <v>15</v>
      </c>
      <c r="G154" s="89" t="s">
        <v>19</v>
      </c>
      <c r="H154" s="89" t="s">
        <v>28</v>
      </c>
      <c r="I154" s="89" t="s">
        <v>24</v>
      </c>
      <c r="J154" s="88">
        <v>4</v>
      </c>
      <c r="K154" s="88"/>
      <c r="L154" s="88"/>
      <c r="M154" s="88"/>
      <c r="N154" s="88"/>
      <c r="O154" s="88"/>
      <c r="P154" s="88" t="s">
        <v>286</v>
      </c>
      <c r="Q154" s="88" t="s">
        <v>290</v>
      </c>
      <c r="R154" s="90"/>
      <c r="S154" s="88"/>
      <c r="T154" s="97"/>
      <c r="U154" s="97"/>
      <c r="V154" s="98"/>
      <c r="W154" s="99"/>
    </row>
    <row r="155" spans="1:23" s="100" customFormat="1" ht="15.6">
      <c r="A155" s="85" t="s">
        <v>1039</v>
      </c>
      <c r="B155" s="86"/>
      <c r="C155" s="86"/>
      <c r="D155" s="87"/>
      <c r="E155" s="88" t="s">
        <v>18</v>
      </c>
      <c r="F155" s="88" t="s">
        <v>14</v>
      </c>
      <c r="G155" s="89" t="s">
        <v>19</v>
      </c>
      <c r="H155" s="89" t="s">
        <v>28</v>
      </c>
      <c r="I155" s="89" t="s">
        <v>24</v>
      </c>
      <c r="J155" s="88">
        <v>4</v>
      </c>
      <c r="K155" s="88"/>
      <c r="L155" s="88"/>
      <c r="M155" s="88"/>
      <c r="N155" s="88"/>
      <c r="O155" s="88"/>
      <c r="P155" s="88" t="s">
        <v>286</v>
      </c>
      <c r="Q155" s="88" t="s">
        <v>290</v>
      </c>
      <c r="R155" s="90"/>
      <c r="S155" s="88"/>
      <c r="T155" s="97"/>
      <c r="U155" s="97"/>
      <c r="V155" s="98"/>
      <c r="W155" s="99"/>
    </row>
    <row r="156" spans="1:23" s="100" customFormat="1" ht="15.6">
      <c r="A156" s="85" t="s">
        <v>1038</v>
      </c>
      <c r="B156" s="86"/>
      <c r="C156" s="86"/>
      <c r="D156" s="87"/>
      <c r="E156" s="88" t="s">
        <v>18</v>
      </c>
      <c r="F156" s="88" t="s">
        <v>15</v>
      </c>
      <c r="G156" s="89" t="s">
        <v>19</v>
      </c>
      <c r="H156" s="89" t="s">
        <v>28</v>
      </c>
      <c r="I156" s="89" t="s">
        <v>24</v>
      </c>
      <c r="J156" s="88">
        <v>4</v>
      </c>
      <c r="K156" s="88"/>
      <c r="L156" s="88"/>
      <c r="M156" s="88"/>
      <c r="N156" s="88"/>
      <c r="O156" s="88"/>
      <c r="P156" s="88" t="s">
        <v>286</v>
      </c>
      <c r="Q156" s="88" t="s">
        <v>290</v>
      </c>
      <c r="R156" s="90"/>
      <c r="S156" s="88"/>
      <c r="T156" s="97"/>
      <c r="U156" s="97"/>
      <c r="V156" s="98"/>
      <c r="W156" s="99"/>
    </row>
    <row r="157" spans="1:23" s="100" customFormat="1" ht="15.6">
      <c r="A157" s="85" t="s">
        <v>1037</v>
      </c>
      <c r="B157" s="86"/>
      <c r="C157" s="86"/>
      <c r="D157" s="87"/>
      <c r="E157" s="88" t="s">
        <v>18</v>
      </c>
      <c r="F157" s="88" t="s">
        <v>14</v>
      </c>
      <c r="G157" s="89" t="s">
        <v>19</v>
      </c>
      <c r="H157" s="89" t="s">
        <v>28</v>
      </c>
      <c r="I157" s="89" t="s">
        <v>24</v>
      </c>
      <c r="J157" s="88">
        <v>4</v>
      </c>
      <c r="K157" s="88"/>
      <c r="L157" s="88"/>
      <c r="M157" s="88"/>
      <c r="N157" s="88"/>
      <c r="O157" s="88"/>
      <c r="P157" s="88" t="s">
        <v>286</v>
      </c>
      <c r="Q157" s="88" t="s">
        <v>290</v>
      </c>
      <c r="R157" s="90"/>
      <c r="S157" s="88"/>
      <c r="T157" s="97"/>
      <c r="U157" s="97"/>
      <c r="V157" s="98"/>
      <c r="W157" s="99"/>
    </row>
    <row r="158" spans="1:23" s="100" customFormat="1" ht="15.6">
      <c r="A158" s="85" t="s">
        <v>1036</v>
      </c>
      <c r="B158" s="86"/>
      <c r="C158" s="86"/>
      <c r="D158" s="87"/>
      <c r="E158" s="88" t="s">
        <v>18</v>
      </c>
      <c r="F158" s="88" t="s">
        <v>15</v>
      </c>
      <c r="G158" s="89" t="s">
        <v>19</v>
      </c>
      <c r="H158" s="89" t="s">
        <v>28</v>
      </c>
      <c r="I158" s="89" t="s">
        <v>24</v>
      </c>
      <c r="J158" s="88">
        <v>4</v>
      </c>
      <c r="K158" s="88"/>
      <c r="L158" s="88"/>
      <c r="M158" s="88"/>
      <c r="N158" s="88"/>
      <c r="O158" s="88"/>
      <c r="P158" s="88" t="s">
        <v>286</v>
      </c>
      <c r="Q158" s="88" t="s">
        <v>290</v>
      </c>
      <c r="R158" s="90"/>
      <c r="S158" s="88"/>
      <c r="T158" s="97"/>
      <c r="U158" s="97"/>
      <c r="V158" s="98"/>
      <c r="W158" s="99"/>
    </row>
    <row r="159" spans="1:23" s="100" customFormat="1" ht="15.6">
      <c r="A159" s="85" t="s">
        <v>1035</v>
      </c>
      <c r="B159" s="86"/>
      <c r="C159" s="86"/>
      <c r="D159" s="87"/>
      <c r="E159" s="88" t="s">
        <v>18</v>
      </c>
      <c r="F159" s="88" t="s">
        <v>14</v>
      </c>
      <c r="G159" s="89" t="s">
        <v>19</v>
      </c>
      <c r="H159" s="89" t="s">
        <v>28</v>
      </c>
      <c r="I159" s="89" t="s">
        <v>24</v>
      </c>
      <c r="J159" s="88">
        <v>4</v>
      </c>
      <c r="K159" s="88"/>
      <c r="L159" s="88"/>
      <c r="M159" s="88"/>
      <c r="N159" s="88"/>
      <c r="O159" s="88"/>
      <c r="P159" s="88" t="s">
        <v>286</v>
      </c>
      <c r="Q159" s="88" t="s">
        <v>290</v>
      </c>
      <c r="R159" s="90"/>
      <c r="S159" s="88"/>
      <c r="T159" s="97"/>
      <c r="U159" s="97"/>
      <c r="V159" s="98"/>
      <c r="W159" s="99"/>
    </row>
    <row r="160" spans="1:23" s="100" customFormat="1" ht="15.6">
      <c r="A160" s="85" t="s">
        <v>1034</v>
      </c>
      <c r="B160" s="86"/>
      <c r="C160" s="86"/>
      <c r="D160" s="87"/>
      <c r="E160" s="88" t="s">
        <v>18</v>
      </c>
      <c r="F160" s="88" t="s">
        <v>15</v>
      </c>
      <c r="G160" s="89" t="s">
        <v>19</v>
      </c>
      <c r="H160" s="89" t="s">
        <v>28</v>
      </c>
      <c r="I160" s="89" t="s">
        <v>24</v>
      </c>
      <c r="J160" s="88">
        <v>4</v>
      </c>
      <c r="K160" s="88"/>
      <c r="L160" s="88"/>
      <c r="M160" s="88"/>
      <c r="N160" s="88"/>
      <c r="O160" s="88"/>
      <c r="P160" s="88" t="s">
        <v>286</v>
      </c>
      <c r="Q160" s="88" t="s">
        <v>290</v>
      </c>
      <c r="R160" s="90"/>
      <c r="S160" s="88"/>
      <c r="T160" s="97"/>
      <c r="U160" s="97"/>
      <c r="V160" s="98"/>
      <c r="W160" s="99"/>
    </row>
    <row r="161" spans="1:23" s="100" customFormat="1" ht="15.6">
      <c r="A161" s="85" t="s">
        <v>1033</v>
      </c>
      <c r="B161" s="86"/>
      <c r="C161" s="86"/>
      <c r="D161" s="87"/>
      <c r="E161" s="88" t="s">
        <v>18</v>
      </c>
      <c r="F161" s="88" t="s">
        <v>14</v>
      </c>
      <c r="G161" s="89" t="s">
        <v>19</v>
      </c>
      <c r="H161" s="89" t="s">
        <v>28</v>
      </c>
      <c r="I161" s="89" t="s">
        <v>24</v>
      </c>
      <c r="J161" s="88">
        <v>4</v>
      </c>
      <c r="K161" s="88"/>
      <c r="L161" s="88"/>
      <c r="M161" s="88"/>
      <c r="N161" s="88"/>
      <c r="O161" s="88"/>
      <c r="P161" s="88" t="s">
        <v>286</v>
      </c>
      <c r="Q161" s="88" t="s">
        <v>290</v>
      </c>
      <c r="R161" s="90"/>
      <c r="S161" s="88"/>
      <c r="T161" s="97"/>
      <c r="U161" s="97"/>
      <c r="V161" s="98"/>
      <c r="W161" s="99"/>
    </row>
    <row r="162" spans="1:23" s="100" customFormat="1" ht="15.6">
      <c r="A162" s="85" t="s">
        <v>1032</v>
      </c>
      <c r="B162" s="86"/>
      <c r="C162" s="86"/>
      <c r="D162" s="87"/>
      <c r="E162" s="88" t="s">
        <v>18</v>
      </c>
      <c r="F162" s="88" t="s">
        <v>15</v>
      </c>
      <c r="G162" s="89" t="s">
        <v>19</v>
      </c>
      <c r="H162" s="89" t="s">
        <v>28</v>
      </c>
      <c r="I162" s="89" t="s">
        <v>24</v>
      </c>
      <c r="J162" s="88">
        <v>4</v>
      </c>
      <c r="K162" s="88"/>
      <c r="L162" s="88"/>
      <c r="M162" s="88"/>
      <c r="N162" s="88"/>
      <c r="O162" s="88"/>
      <c r="P162" s="88" t="s">
        <v>286</v>
      </c>
      <c r="Q162" s="88" t="s">
        <v>290</v>
      </c>
      <c r="R162" s="90"/>
      <c r="S162" s="88"/>
      <c r="T162" s="97"/>
      <c r="U162" s="97"/>
      <c r="V162" s="98"/>
      <c r="W162" s="99"/>
    </row>
    <row r="163" spans="1:23" s="100" customFormat="1" ht="15.6">
      <c r="A163" s="85" t="s">
        <v>1031</v>
      </c>
      <c r="B163" s="86"/>
      <c r="C163" s="86"/>
      <c r="D163" s="87"/>
      <c r="E163" s="88" t="s">
        <v>17</v>
      </c>
      <c r="F163" s="88" t="s">
        <v>14</v>
      </c>
      <c r="G163" s="89" t="s">
        <v>19</v>
      </c>
      <c r="H163" s="89" t="s">
        <v>28</v>
      </c>
      <c r="I163" s="89" t="s">
        <v>24</v>
      </c>
      <c r="J163" s="88">
        <v>4</v>
      </c>
      <c r="K163" s="88"/>
      <c r="L163" s="88"/>
      <c r="M163" s="88"/>
      <c r="N163" s="88"/>
      <c r="O163" s="88"/>
      <c r="P163" s="88" t="s">
        <v>286</v>
      </c>
      <c r="Q163" s="88" t="s">
        <v>290</v>
      </c>
      <c r="R163" s="90"/>
      <c r="S163" s="88"/>
      <c r="T163" s="97"/>
      <c r="U163" s="97"/>
      <c r="V163" s="98"/>
      <c r="W163" s="99"/>
    </row>
    <row r="164" spans="1:23" s="100" customFormat="1" ht="15.6">
      <c r="A164" s="85" t="s">
        <v>1030</v>
      </c>
      <c r="B164" s="86"/>
      <c r="C164" s="92"/>
      <c r="D164" s="87"/>
      <c r="E164" s="88" t="s">
        <v>17</v>
      </c>
      <c r="F164" s="88" t="s">
        <v>15</v>
      </c>
      <c r="G164" s="89" t="s">
        <v>19</v>
      </c>
      <c r="H164" s="89" t="s">
        <v>28</v>
      </c>
      <c r="I164" s="89" t="s">
        <v>24</v>
      </c>
      <c r="J164" s="88">
        <v>4</v>
      </c>
      <c r="K164" s="88"/>
      <c r="L164" s="88"/>
      <c r="M164" s="88"/>
      <c r="N164" s="88"/>
      <c r="O164" s="88"/>
      <c r="P164" s="88" t="s">
        <v>286</v>
      </c>
      <c r="Q164" s="88" t="s">
        <v>290</v>
      </c>
      <c r="R164" s="90"/>
      <c r="S164" s="88"/>
      <c r="T164" s="97"/>
      <c r="U164" s="97"/>
      <c r="V164" s="98"/>
      <c r="W164" s="99"/>
    </row>
    <row r="165" spans="1:23" s="100" customFormat="1" ht="15.6">
      <c r="A165" s="85" t="s">
        <v>1029</v>
      </c>
      <c r="B165" s="86"/>
      <c r="C165" s="92"/>
      <c r="D165" s="87"/>
      <c r="E165" s="88" t="s">
        <v>18</v>
      </c>
      <c r="F165" s="88" t="s">
        <v>14</v>
      </c>
      <c r="G165" s="89" t="s">
        <v>22</v>
      </c>
      <c r="H165" s="89" t="s">
        <v>28</v>
      </c>
      <c r="I165" s="89" t="s">
        <v>24</v>
      </c>
      <c r="J165" s="88">
        <v>4</v>
      </c>
      <c r="K165" s="88"/>
      <c r="L165" s="88"/>
      <c r="M165" s="88"/>
      <c r="N165" s="88"/>
      <c r="O165" s="88"/>
      <c r="P165" s="88" t="s">
        <v>286</v>
      </c>
      <c r="Q165" s="88" t="s">
        <v>288</v>
      </c>
      <c r="R165" s="90"/>
      <c r="S165" s="88"/>
      <c r="T165" s="97"/>
      <c r="U165" s="97"/>
      <c r="V165" s="98"/>
      <c r="W165" s="99"/>
    </row>
    <row r="166" spans="1:23" s="100" customFormat="1" ht="15.6">
      <c r="A166" s="85" t="s">
        <v>1028</v>
      </c>
      <c r="B166" s="86"/>
      <c r="C166" s="92"/>
      <c r="D166" s="87"/>
      <c r="E166" s="88" t="s">
        <v>17</v>
      </c>
      <c r="F166" s="88" t="s">
        <v>14</v>
      </c>
      <c r="G166" s="89" t="s">
        <v>19</v>
      </c>
      <c r="H166" s="89" t="s">
        <v>28</v>
      </c>
      <c r="I166" s="89" t="s">
        <v>474</v>
      </c>
      <c r="J166" s="88">
        <v>4</v>
      </c>
      <c r="K166" s="88"/>
      <c r="L166" s="88"/>
      <c r="M166" s="88"/>
      <c r="N166" s="88"/>
      <c r="O166" s="88"/>
      <c r="P166" s="88" t="s">
        <v>291</v>
      </c>
      <c r="Q166" s="88" t="s">
        <v>288</v>
      </c>
      <c r="R166" s="90"/>
      <c r="S166" s="88"/>
      <c r="T166" s="97"/>
      <c r="U166" s="97"/>
      <c r="V166" s="98"/>
      <c r="W166" s="99"/>
    </row>
    <row r="167" spans="1:23" s="100" customFormat="1" ht="15.6">
      <c r="A167" s="85" t="s">
        <v>1027</v>
      </c>
      <c r="B167" s="86"/>
      <c r="C167" s="92"/>
      <c r="D167" s="87"/>
      <c r="E167" s="88" t="s">
        <v>18</v>
      </c>
      <c r="F167" s="88" t="s">
        <v>15</v>
      </c>
      <c r="G167" s="89" t="s">
        <v>19</v>
      </c>
      <c r="H167" s="89" t="s">
        <v>28</v>
      </c>
      <c r="I167" s="89" t="s">
        <v>24</v>
      </c>
      <c r="J167" s="88">
        <v>4</v>
      </c>
      <c r="K167" s="88"/>
      <c r="L167" s="88"/>
      <c r="M167" s="88"/>
      <c r="N167" s="88"/>
      <c r="O167" s="88"/>
      <c r="P167" s="88" t="s">
        <v>291</v>
      </c>
      <c r="Q167" s="88" t="s">
        <v>288</v>
      </c>
      <c r="R167" s="90"/>
      <c r="S167" s="88"/>
      <c r="T167" s="97"/>
      <c r="U167" s="97"/>
      <c r="V167" s="98"/>
      <c r="W167" s="99"/>
    </row>
    <row r="168" spans="1:23" s="100" customFormat="1" ht="15.6">
      <c r="A168" s="85" t="s">
        <v>1026</v>
      </c>
      <c r="B168" s="86"/>
      <c r="C168" s="92"/>
      <c r="D168" s="87"/>
      <c r="E168" s="88" t="s">
        <v>17</v>
      </c>
      <c r="F168" s="88" t="s">
        <v>14</v>
      </c>
      <c r="G168" s="89" t="s">
        <v>19</v>
      </c>
      <c r="H168" s="89" t="s">
        <v>28</v>
      </c>
      <c r="I168" s="89" t="s">
        <v>24</v>
      </c>
      <c r="J168" s="88">
        <v>4</v>
      </c>
      <c r="K168" s="88"/>
      <c r="L168" s="88"/>
      <c r="M168" s="88"/>
      <c r="N168" s="88"/>
      <c r="O168" s="88"/>
      <c r="P168" s="88" t="s">
        <v>291</v>
      </c>
      <c r="Q168" s="88" t="s">
        <v>288</v>
      </c>
      <c r="R168" s="90"/>
      <c r="S168" s="88"/>
      <c r="T168" s="97"/>
      <c r="U168" s="97"/>
      <c r="V168" s="98"/>
      <c r="W168" s="99"/>
    </row>
    <row r="169" spans="1:23" s="100" customFormat="1" ht="15.6">
      <c r="A169" s="85" t="s">
        <v>1025</v>
      </c>
      <c r="B169" s="86"/>
      <c r="C169" s="92"/>
      <c r="D169" s="87"/>
      <c r="E169" s="88" t="s">
        <v>17</v>
      </c>
      <c r="F169" s="88" t="s">
        <v>15</v>
      </c>
      <c r="G169" s="89" t="s">
        <v>19</v>
      </c>
      <c r="H169" s="89" t="s">
        <v>28</v>
      </c>
      <c r="I169" s="89" t="s">
        <v>477</v>
      </c>
      <c r="J169" s="88">
        <v>4</v>
      </c>
      <c r="K169" s="88"/>
      <c r="L169" s="88"/>
      <c r="M169" s="88"/>
      <c r="N169" s="88"/>
      <c r="O169" s="88"/>
      <c r="P169" s="88" t="s">
        <v>291</v>
      </c>
      <c r="Q169" s="88" t="s">
        <v>288</v>
      </c>
      <c r="R169" s="90"/>
      <c r="S169" s="88"/>
      <c r="T169" s="97"/>
      <c r="U169" s="97"/>
      <c r="V169" s="98"/>
      <c r="W169" s="99"/>
    </row>
    <row r="170" spans="1:23" s="100" customFormat="1" ht="15.6">
      <c r="A170" s="85" t="s">
        <v>1024</v>
      </c>
      <c r="B170" s="86"/>
      <c r="C170" s="92"/>
      <c r="D170" s="87"/>
      <c r="E170" s="88" t="s">
        <v>18</v>
      </c>
      <c r="F170" s="88" t="s">
        <v>14</v>
      </c>
      <c r="G170" s="89" t="s">
        <v>23</v>
      </c>
      <c r="H170" s="89" t="s">
        <v>28</v>
      </c>
      <c r="I170" s="89" t="s">
        <v>24</v>
      </c>
      <c r="J170" s="88">
        <v>4</v>
      </c>
      <c r="K170" s="88"/>
      <c r="L170" s="88"/>
      <c r="M170" s="88"/>
      <c r="N170" s="88"/>
      <c r="O170" s="88"/>
      <c r="P170" s="88" t="s">
        <v>291</v>
      </c>
      <c r="Q170" s="88" t="s">
        <v>288</v>
      </c>
      <c r="R170" s="90"/>
      <c r="S170" s="88"/>
      <c r="T170" s="97"/>
      <c r="U170" s="97"/>
      <c r="V170" s="98"/>
      <c r="W170" s="99"/>
    </row>
    <row r="171" spans="1:23" s="100" customFormat="1" ht="15.6">
      <c r="A171" s="85" t="s">
        <v>1023</v>
      </c>
      <c r="B171" s="86"/>
      <c r="C171" s="92"/>
      <c r="D171" s="87"/>
      <c r="E171" s="88" t="s">
        <v>18</v>
      </c>
      <c r="F171" s="88" t="s">
        <v>15</v>
      </c>
      <c r="G171" s="89" t="s">
        <v>23</v>
      </c>
      <c r="H171" s="89" t="s">
        <v>28</v>
      </c>
      <c r="I171" s="89" t="s">
        <v>24</v>
      </c>
      <c r="J171" s="88">
        <v>4</v>
      </c>
      <c r="K171" s="88"/>
      <c r="L171" s="88"/>
      <c r="M171" s="88"/>
      <c r="N171" s="88"/>
      <c r="O171" s="88"/>
      <c r="P171" s="88" t="s">
        <v>291</v>
      </c>
      <c r="Q171" s="88" t="s">
        <v>288</v>
      </c>
      <c r="R171" s="90"/>
      <c r="S171" s="88"/>
      <c r="T171" s="97"/>
      <c r="U171" s="97"/>
      <c r="V171" s="98"/>
      <c r="W171" s="99"/>
    </row>
    <row r="172" spans="1:23" s="100" customFormat="1" ht="15.6">
      <c r="A172" s="85" t="s">
        <v>1022</v>
      </c>
      <c r="B172" s="86"/>
      <c r="C172" s="92"/>
      <c r="D172" s="87"/>
      <c r="E172" s="88" t="s">
        <v>18</v>
      </c>
      <c r="F172" s="88" t="s">
        <v>14</v>
      </c>
      <c r="G172" s="89" t="s">
        <v>262</v>
      </c>
      <c r="H172" s="89" t="s">
        <v>28</v>
      </c>
      <c r="I172" s="89" t="s">
        <v>24</v>
      </c>
      <c r="J172" s="88">
        <v>4</v>
      </c>
      <c r="K172" s="88"/>
      <c r="L172" s="88"/>
      <c r="M172" s="88"/>
      <c r="N172" s="88"/>
      <c r="O172" s="88"/>
      <c r="P172" s="88" t="s">
        <v>291</v>
      </c>
      <c r="Q172" s="88" t="s">
        <v>288</v>
      </c>
      <c r="R172" s="90"/>
      <c r="S172" s="88"/>
      <c r="T172" s="97"/>
      <c r="U172" s="97"/>
      <c r="V172" s="98"/>
      <c r="W172" s="99"/>
    </row>
    <row r="173" spans="1:23" s="100" customFormat="1" ht="15.6">
      <c r="A173" s="85" t="s">
        <v>1021</v>
      </c>
      <c r="B173" s="86"/>
      <c r="C173" s="92"/>
      <c r="D173" s="87"/>
      <c r="E173" s="88" t="s">
        <v>18</v>
      </c>
      <c r="F173" s="88" t="s">
        <v>15</v>
      </c>
      <c r="G173" s="89" t="s">
        <v>262</v>
      </c>
      <c r="H173" s="89" t="s">
        <v>28</v>
      </c>
      <c r="I173" s="89" t="s">
        <v>24</v>
      </c>
      <c r="J173" s="88">
        <v>4</v>
      </c>
      <c r="K173" s="88"/>
      <c r="L173" s="88"/>
      <c r="M173" s="88"/>
      <c r="N173" s="88"/>
      <c r="O173" s="88"/>
      <c r="P173" s="88" t="s">
        <v>291</v>
      </c>
      <c r="Q173" s="88" t="s">
        <v>288</v>
      </c>
      <c r="R173" s="90"/>
      <c r="S173" s="88"/>
      <c r="T173" s="97"/>
      <c r="U173" s="97"/>
      <c r="V173" s="98"/>
      <c r="W173" s="99"/>
    </row>
    <row r="174" spans="1:23" s="100" customFormat="1" ht="15.6">
      <c r="A174" s="85" t="s">
        <v>1016</v>
      </c>
      <c r="B174" s="86"/>
      <c r="C174" s="92"/>
      <c r="D174" s="87"/>
      <c r="E174" s="88" t="s">
        <v>17</v>
      </c>
      <c r="F174" s="88" t="s">
        <v>14</v>
      </c>
      <c r="G174" s="89" t="s">
        <v>23</v>
      </c>
      <c r="H174" s="89" t="s">
        <v>304</v>
      </c>
      <c r="I174" s="89" t="s">
        <v>24</v>
      </c>
      <c r="J174" s="88">
        <v>4</v>
      </c>
      <c r="K174" s="88"/>
      <c r="L174" s="88"/>
      <c r="M174" s="88"/>
      <c r="N174" s="88"/>
      <c r="O174" s="88"/>
      <c r="P174" s="88" t="s">
        <v>291</v>
      </c>
      <c r="Q174" s="88" t="s">
        <v>290</v>
      </c>
      <c r="R174" s="90"/>
      <c r="S174" s="88"/>
      <c r="T174" s="97"/>
      <c r="U174" s="97"/>
      <c r="V174" s="98"/>
      <c r="W174" s="99"/>
    </row>
    <row r="175" spans="1:23" s="100" customFormat="1" ht="15.6">
      <c r="A175" s="85" t="s">
        <v>1015</v>
      </c>
      <c r="B175" s="86"/>
      <c r="C175" s="92"/>
      <c r="D175" s="87"/>
      <c r="E175" s="88" t="s">
        <v>18</v>
      </c>
      <c r="F175" s="88" t="s">
        <v>16</v>
      </c>
      <c r="G175" s="89" t="s">
        <v>23</v>
      </c>
      <c r="H175" s="89" t="s">
        <v>304</v>
      </c>
      <c r="I175" s="89" t="s">
        <v>24</v>
      </c>
      <c r="J175" s="88">
        <v>4</v>
      </c>
      <c r="K175" s="88"/>
      <c r="L175" s="88"/>
      <c r="M175" s="88"/>
      <c r="N175" s="88"/>
      <c r="O175" s="88"/>
      <c r="P175" s="88" t="s">
        <v>291</v>
      </c>
      <c r="Q175" s="88" t="s">
        <v>290</v>
      </c>
      <c r="R175" s="90"/>
      <c r="S175" s="88"/>
      <c r="T175" s="97"/>
      <c r="U175" s="97"/>
      <c r="V175" s="98"/>
      <c r="W175" s="99"/>
    </row>
    <row r="176" spans="1:23" s="100" customFormat="1" ht="15.6">
      <c r="A176" s="85" t="s">
        <v>1014</v>
      </c>
      <c r="B176" s="86"/>
      <c r="C176" s="92"/>
      <c r="D176" s="87"/>
      <c r="E176" s="88" t="s">
        <v>18</v>
      </c>
      <c r="F176" s="88" t="s">
        <v>16</v>
      </c>
      <c r="G176" s="89" t="s">
        <v>23</v>
      </c>
      <c r="H176" s="89" t="s">
        <v>304</v>
      </c>
      <c r="I176" s="89" t="s">
        <v>24</v>
      </c>
      <c r="J176" s="88">
        <v>4</v>
      </c>
      <c r="K176" s="88"/>
      <c r="L176" s="88"/>
      <c r="M176" s="88"/>
      <c r="N176" s="88"/>
      <c r="O176" s="88"/>
      <c r="P176" s="88" t="s">
        <v>291</v>
      </c>
      <c r="Q176" s="88" t="s">
        <v>290</v>
      </c>
      <c r="R176" s="90"/>
      <c r="S176" s="88"/>
      <c r="T176" s="97"/>
      <c r="U176" s="97"/>
      <c r="V176" s="98"/>
      <c r="W176" s="99"/>
    </row>
    <row r="177" spans="1:23" s="100" customFormat="1" ht="24">
      <c r="A177" s="85" t="s">
        <v>1013</v>
      </c>
      <c r="B177" s="86"/>
      <c r="C177" s="92"/>
      <c r="D177" s="87"/>
      <c r="E177" s="88" t="s">
        <v>18</v>
      </c>
      <c r="F177" s="88" t="s">
        <v>14</v>
      </c>
      <c r="G177" s="89" t="s">
        <v>56</v>
      </c>
      <c r="H177" s="89" t="s">
        <v>29</v>
      </c>
      <c r="I177" s="89" t="s">
        <v>30</v>
      </c>
      <c r="J177" s="88">
        <v>4</v>
      </c>
      <c r="K177" s="88"/>
      <c r="L177" s="88"/>
      <c r="M177" s="88"/>
      <c r="N177" s="88"/>
      <c r="O177" s="88"/>
      <c r="P177" s="88" t="s">
        <v>291</v>
      </c>
      <c r="Q177" s="88" t="s">
        <v>288</v>
      </c>
      <c r="S177" s="88"/>
      <c r="T177" s="97"/>
      <c r="U177" s="97"/>
      <c r="V177" s="90" t="s">
        <v>750</v>
      </c>
      <c r="W177" s="99" t="s">
        <v>623</v>
      </c>
    </row>
    <row r="178" spans="1:23" s="100" customFormat="1" ht="15.6">
      <c r="A178" s="85" t="s">
        <v>1012</v>
      </c>
      <c r="B178" s="86"/>
      <c r="C178" s="92"/>
      <c r="D178" s="87"/>
      <c r="E178" s="88" t="s">
        <v>18</v>
      </c>
      <c r="F178" s="88" t="s">
        <v>15</v>
      </c>
      <c r="G178" s="89" t="s">
        <v>56</v>
      </c>
      <c r="H178" s="89" t="s">
        <v>29</v>
      </c>
      <c r="I178" s="89" t="s">
        <v>30</v>
      </c>
      <c r="J178" s="88">
        <v>4</v>
      </c>
      <c r="K178" s="88"/>
      <c r="L178" s="88"/>
      <c r="M178" s="88"/>
      <c r="N178" s="88"/>
      <c r="O178" s="88"/>
      <c r="P178" s="88" t="s">
        <v>291</v>
      </c>
      <c r="Q178" s="88" t="s">
        <v>288</v>
      </c>
      <c r="R178" s="90"/>
      <c r="S178" s="88"/>
      <c r="T178" s="97"/>
      <c r="U178" s="97"/>
      <c r="V178" s="98" t="s">
        <v>751</v>
      </c>
      <c r="W178" s="99" t="s">
        <v>622</v>
      </c>
    </row>
    <row r="179" spans="1:23" s="100" customFormat="1" ht="15.6">
      <c r="A179" s="85" t="s">
        <v>1011</v>
      </c>
      <c r="B179" s="86"/>
      <c r="C179" s="86"/>
      <c r="D179" s="87"/>
      <c r="E179" s="88" t="s">
        <v>18</v>
      </c>
      <c r="F179" s="88" t="s">
        <v>16</v>
      </c>
      <c r="G179" s="89" t="s">
        <v>56</v>
      </c>
      <c r="H179" s="89" t="s">
        <v>61</v>
      </c>
      <c r="I179" s="89" t="s">
        <v>261</v>
      </c>
      <c r="J179" s="88">
        <v>4</v>
      </c>
      <c r="K179" s="88"/>
      <c r="L179" s="88"/>
      <c r="M179" s="88"/>
      <c r="N179" s="88"/>
      <c r="O179" s="88"/>
      <c r="P179" s="88" t="s">
        <v>291</v>
      </c>
      <c r="Q179" s="88" t="s">
        <v>288</v>
      </c>
      <c r="R179" s="90"/>
      <c r="S179" s="88"/>
      <c r="T179" s="97"/>
      <c r="U179" s="97"/>
      <c r="V179" s="98"/>
      <c r="W179" s="99"/>
    </row>
    <row r="180" spans="1:23" ht="15.6">
      <c r="A180" s="68"/>
      <c r="B180" s="69"/>
      <c r="C180" s="69"/>
      <c r="D180" s="168"/>
      <c r="E180" s="20"/>
      <c r="F180" s="20"/>
      <c r="G180" s="12"/>
      <c r="H180" s="12"/>
      <c r="I180" s="12"/>
      <c r="J180" s="20"/>
      <c r="K180" s="20"/>
      <c r="L180" s="20"/>
      <c r="M180" s="20"/>
      <c r="N180" s="20"/>
      <c r="O180" s="20"/>
      <c r="P180" s="20"/>
      <c r="Q180" s="20"/>
      <c r="R180" s="71"/>
      <c r="S180" s="20"/>
      <c r="T180" s="21"/>
      <c r="U180" s="21"/>
      <c r="V180" s="72"/>
      <c r="W180" s="73"/>
    </row>
    <row r="181" spans="1:23" ht="21">
      <c r="B181" s="57" t="s">
        <v>606</v>
      </c>
    </row>
    <row r="182" spans="1:23" ht="14.4">
      <c r="A182" s="397"/>
      <c r="B182" s="397"/>
      <c r="C182" s="397"/>
      <c r="D182" s="397"/>
      <c r="E182" s="397"/>
      <c r="F182" s="397"/>
      <c r="G182" s="430"/>
      <c r="H182" s="397"/>
      <c r="I182" s="397"/>
      <c r="J182" s="397"/>
      <c r="K182" s="397"/>
      <c r="L182" s="397"/>
      <c r="M182" s="397"/>
      <c r="N182" s="397"/>
      <c r="O182" s="397"/>
    </row>
    <row r="183" spans="1:23" ht="14.4">
      <c r="A183" s="397"/>
      <c r="B183" s="397"/>
      <c r="C183" s="397"/>
      <c r="D183" s="397"/>
      <c r="E183" s="397"/>
      <c r="F183" s="397"/>
      <c r="G183" s="17" t="s">
        <v>270</v>
      </c>
      <c r="H183" s="17"/>
      <c r="I183" s="16"/>
      <c r="J183" s="397"/>
      <c r="K183" s="397"/>
      <c r="L183" s="397"/>
      <c r="M183" s="397"/>
      <c r="N183" s="397"/>
      <c r="O183" s="397"/>
    </row>
    <row r="184" spans="1:23" ht="14.4">
      <c r="A184" s="397"/>
      <c r="B184" s="397"/>
      <c r="C184" s="397"/>
      <c r="D184" s="397"/>
      <c r="E184" s="397"/>
      <c r="F184" s="397"/>
      <c r="G184" s="8" t="s">
        <v>264</v>
      </c>
      <c r="H184" s="137">
        <f>COUNTIFS(H$14:H$179,"malowany",J$14:J$179,1)</f>
        <v>0</v>
      </c>
      <c r="I184" s="137" t="s">
        <v>268</v>
      </c>
      <c r="J184" s="397"/>
      <c r="K184" s="417" t="s">
        <v>272</v>
      </c>
      <c r="L184" s="416"/>
      <c r="M184" s="415">
        <f>COUNTIF(M14:M179,"tak")</f>
        <v>1</v>
      </c>
      <c r="N184" s="36" t="s">
        <v>273</v>
      </c>
      <c r="O184" s="397"/>
    </row>
    <row r="185" spans="1:23" ht="14.4">
      <c r="A185" s="397"/>
      <c r="B185" s="397"/>
      <c r="C185" s="397"/>
      <c r="D185" s="397"/>
      <c r="E185" s="397"/>
      <c r="F185" s="397"/>
      <c r="G185" s="8" t="s">
        <v>265</v>
      </c>
      <c r="H185" s="137">
        <f>COUNTIFS(H$14:H$179,"malowany",J$14:J$179,2)</f>
        <v>2</v>
      </c>
      <c r="I185" s="137" t="s">
        <v>268</v>
      </c>
      <c r="J185" s="397"/>
      <c r="K185" s="397"/>
      <c r="L185" s="397"/>
      <c r="M185" s="397"/>
      <c r="N185" s="17"/>
      <c r="O185" s="397"/>
    </row>
    <row r="186" spans="1:23" ht="14.4">
      <c r="A186" s="397"/>
      <c r="B186" s="397"/>
      <c r="C186" s="397"/>
      <c r="D186" s="397"/>
      <c r="E186" s="397"/>
      <c r="F186" s="397"/>
      <c r="G186" s="8" t="s">
        <v>266</v>
      </c>
      <c r="H186" s="137">
        <f>COUNTIFS(H$14:H$179,"malowany",J$14:J$179,3)</f>
        <v>2</v>
      </c>
      <c r="I186" s="137" t="s">
        <v>268</v>
      </c>
      <c r="J186" s="397"/>
      <c r="K186" s="428" t="s">
        <v>269</v>
      </c>
      <c r="L186" s="427"/>
      <c r="M186" s="426">
        <f>COUNTIF(O$14:O$179,"malowany")</f>
        <v>3</v>
      </c>
      <c r="N186" s="39" t="s">
        <v>274</v>
      </c>
      <c r="O186" s="397"/>
    </row>
    <row r="187" spans="1:23" ht="14.4">
      <c r="A187" s="397"/>
      <c r="B187" s="397"/>
      <c r="C187" s="397"/>
      <c r="D187" s="397"/>
      <c r="E187" s="397"/>
      <c r="F187" s="397"/>
      <c r="G187" s="8" t="s">
        <v>267</v>
      </c>
      <c r="H187" s="137">
        <f>COUNTIFS(H$14:H$179,"malowany",J$14:J$179,4)</f>
        <v>115</v>
      </c>
      <c r="I187" s="137" t="s">
        <v>268</v>
      </c>
      <c r="J187" s="397"/>
      <c r="K187" s="423"/>
      <c r="L187" s="422"/>
      <c r="M187" s="421">
        <f>COUNTIF(O$14:O$179,"NALEPKA")</f>
        <v>0</v>
      </c>
      <c r="N187" s="53" t="s">
        <v>1439</v>
      </c>
      <c r="O187" s="397"/>
    </row>
    <row r="188" spans="1:23" ht="14.4">
      <c r="A188" s="397"/>
      <c r="B188" s="397"/>
      <c r="C188" s="397"/>
      <c r="D188" s="397"/>
      <c r="E188" s="397"/>
      <c r="F188" s="397"/>
      <c r="G188" s="54" t="s">
        <v>271</v>
      </c>
      <c r="H188" s="425">
        <f>SUM(H184:H187)</f>
        <v>119</v>
      </c>
      <c r="I188" s="424" t="s">
        <v>268</v>
      </c>
      <c r="J188" s="397"/>
      <c r="K188" s="423"/>
      <c r="L188" s="422"/>
      <c r="M188" s="421">
        <f>COUNTIF(O$14:O$179,"tabliczka")</f>
        <v>0</v>
      </c>
      <c r="N188" s="53" t="s">
        <v>280</v>
      </c>
      <c r="O188" s="397"/>
    </row>
    <row r="189" spans="1:23" ht="14.4">
      <c r="A189" s="397"/>
      <c r="B189" s="397"/>
      <c r="C189" s="397"/>
      <c r="D189" s="397"/>
      <c r="E189" s="397"/>
      <c r="F189" s="397"/>
      <c r="G189" s="397"/>
      <c r="H189" s="397"/>
      <c r="I189" s="397"/>
      <c r="J189" s="397"/>
      <c r="K189" s="423"/>
      <c r="L189" s="422"/>
      <c r="M189" s="421">
        <f>COUNTIF(O$14:O$179,"drogowskaz")</f>
        <v>0</v>
      </c>
      <c r="N189" s="53" t="s">
        <v>424</v>
      </c>
      <c r="O189" s="397"/>
    </row>
    <row r="190" spans="1:23" ht="14.4">
      <c r="A190" s="397"/>
      <c r="B190" s="397"/>
      <c r="C190" s="397"/>
      <c r="D190" s="397"/>
      <c r="E190" s="397"/>
      <c r="F190" s="397"/>
      <c r="G190" s="702" t="s">
        <v>428</v>
      </c>
      <c r="H190" s="702"/>
      <c r="I190" s="702"/>
      <c r="J190" s="397"/>
      <c r="K190" s="420"/>
      <c r="L190" s="419"/>
      <c r="M190" s="418">
        <f>COUNTIF(O$14:O$179,"plansza")</f>
        <v>0</v>
      </c>
      <c r="N190" s="42" t="s">
        <v>425</v>
      </c>
      <c r="O190" s="397"/>
    </row>
    <row r="191" spans="1:23" ht="14.4">
      <c r="A191" s="397"/>
      <c r="B191" s="397"/>
      <c r="C191" s="397"/>
      <c r="D191" s="397"/>
      <c r="E191" s="397"/>
      <c r="F191" s="397"/>
      <c r="G191" s="8" t="s">
        <v>264</v>
      </c>
      <c r="H191" s="137">
        <f>COUNTIFS(H$14:H$179,"tabliczka",J$14:J$179,1,I$14:I$179,"&lt;&gt;drogowskaz")</f>
        <v>0</v>
      </c>
      <c r="I191" s="137" t="s">
        <v>268</v>
      </c>
      <c r="J191" s="397"/>
      <c r="K191" s="397"/>
      <c r="L191" s="397"/>
      <c r="M191" s="397"/>
      <c r="N191" s="397"/>
      <c r="O191" s="397"/>
    </row>
    <row r="192" spans="1:23" ht="14.4">
      <c r="A192" s="397"/>
      <c r="B192" s="397"/>
      <c r="C192" s="397"/>
      <c r="D192" s="397"/>
      <c r="E192" s="397"/>
      <c r="F192" s="397"/>
      <c r="G192" s="8" t="s">
        <v>265</v>
      </c>
      <c r="H192" s="137">
        <f>COUNTIFS(H$14:H$179,"tabliczka",J$14:J$179,2,I$14:I$179,"&lt;&gt;drogowskaz")</f>
        <v>0</v>
      </c>
      <c r="I192" s="137" t="s">
        <v>268</v>
      </c>
      <c r="J192" s="397"/>
      <c r="K192" s="417" t="s">
        <v>281</v>
      </c>
      <c r="L192" s="416"/>
      <c r="M192" s="415">
        <f>COUNTIF(N14:N179,"usunąć")</f>
        <v>2</v>
      </c>
      <c r="N192" s="36" t="s">
        <v>307</v>
      </c>
      <c r="O192" s="397"/>
    </row>
    <row r="193" spans="1:15" ht="14.4">
      <c r="A193" s="397"/>
      <c r="B193" s="397"/>
      <c r="C193" s="397"/>
      <c r="D193" s="397"/>
      <c r="E193" s="397"/>
      <c r="F193" s="397"/>
      <c r="G193" s="8" t="s">
        <v>266</v>
      </c>
      <c r="H193" s="137">
        <f>COUNTIFS(H$14:H$179,"tabliczka",J$14:J$179,3,I$14:I$179,"&lt;&gt;drogowskaz")</f>
        <v>0</v>
      </c>
      <c r="I193" s="137" t="s">
        <v>268</v>
      </c>
      <c r="J193" s="397"/>
      <c r="K193" s="397"/>
      <c r="L193" s="397"/>
      <c r="M193" s="397"/>
      <c r="N193" s="397"/>
      <c r="O193" s="397"/>
    </row>
    <row r="194" spans="1:15" ht="14.4">
      <c r="A194" s="397"/>
      <c r="B194" s="397"/>
      <c r="C194" s="397"/>
      <c r="D194" s="397"/>
      <c r="E194" s="397"/>
      <c r="F194" s="397"/>
      <c r="G194" s="8" t="s">
        <v>267</v>
      </c>
      <c r="H194" s="137">
        <f>COUNTIFS(H$14:H$179,"tabliczka",J$14:J$179,4,I$14:I$179,"&lt;&gt;drogowskaz")</f>
        <v>0</v>
      </c>
      <c r="I194" s="137" t="s">
        <v>268</v>
      </c>
      <c r="J194" s="397"/>
      <c r="K194" s="413" t="s">
        <v>279</v>
      </c>
      <c r="L194" s="412"/>
      <c r="M194" s="412"/>
      <c r="N194" s="414">
        <v>7.7</v>
      </c>
      <c r="O194" s="397"/>
    </row>
    <row r="195" spans="1:15" ht="14.4">
      <c r="A195" s="397"/>
      <c r="B195" s="397"/>
      <c r="C195" s="397"/>
      <c r="D195" s="397"/>
      <c r="E195" s="397"/>
      <c r="F195" s="397"/>
      <c r="G195" s="24" t="s">
        <v>271</v>
      </c>
      <c r="H195" s="406">
        <f>SUM(H191:H194)</f>
        <v>0</v>
      </c>
      <c r="I195" s="405" t="s">
        <v>268</v>
      </c>
      <c r="J195" s="397"/>
      <c r="K195" s="413" t="s">
        <v>278</v>
      </c>
      <c r="L195" s="412"/>
      <c r="M195" s="412"/>
      <c r="N195" s="411">
        <f>(H188+H195+H209+H202+H216)/N194</f>
        <v>21.168831168831169</v>
      </c>
      <c r="O195" s="397"/>
    </row>
    <row r="196" spans="1:15" ht="14.4">
      <c r="A196" s="397"/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  <c r="O196" s="397"/>
    </row>
    <row r="197" spans="1:15" ht="14.4">
      <c r="A197" s="397"/>
      <c r="B197" s="397"/>
      <c r="C197" s="397"/>
      <c r="D197" s="397"/>
      <c r="E197" s="397"/>
      <c r="F197" s="397"/>
      <c r="G197" s="12" t="s">
        <v>427</v>
      </c>
      <c r="H197" s="397"/>
      <c r="I197" s="397"/>
      <c r="J197" s="397"/>
      <c r="K197" s="397"/>
      <c r="L197" s="397"/>
      <c r="M197" s="397"/>
      <c r="N197" s="397"/>
      <c r="O197" s="397"/>
    </row>
    <row r="198" spans="1:15" ht="14.4">
      <c r="A198" s="397"/>
      <c r="B198" s="397"/>
      <c r="C198" s="397"/>
      <c r="D198" s="397"/>
      <c r="E198" s="397"/>
      <c r="F198" s="397"/>
      <c r="G198" s="8" t="s">
        <v>264</v>
      </c>
      <c r="H198" s="137">
        <f>COUNTIFS(H$14:H$179,"naklejka",J$14:J$179,1)</f>
        <v>0</v>
      </c>
      <c r="I198" s="137" t="s">
        <v>268</v>
      </c>
      <c r="J198" s="397"/>
      <c r="K198" s="714" t="s">
        <v>296</v>
      </c>
      <c r="L198" s="715"/>
      <c r="M198" s="715"/>
      <c r="N198" s="715"/>
      <c r="O198" s="716"/>
    </row>
    <row r="199" spans="1:15" ht="14.4">
      <c r="A199" s="397"/>
      <c r="B199" s="397"/>
      <c r="C199" s="397"/>
      <c r="D199" s="397"/>
      <c r="E199" s="397"/>
      <c r="F199" s="397"/>
      <c r="G199" s="8" t="s">
        <v>265</v>
      </c>
      <c r="H199" s="137">
        <f>COUNTIFS(H$14:H$179,"naklejka",J$14:J$179,2)</f>
        <v>1</v>
      </c>
      <c r="I199" s="137" t="s">
        <v>268</v>
      </c>
      <c r="J199" s="397"/>
      <c r="K199" s="404" t="s">
        <v>259</v>
      </c>
      <c r="L199" s="410">
        <f>M199/M$202</f>
        <v>0.31325301204819278</v>
      </c>
      <c r="M199" s="402">
        <f>(COUNTIF(Q14:Q179,"zabudowa")/166*N$194)</f>
        <v>2.4120481927710844</v>
      </c>
      <c r="N199" s="137" t="s">
        <v>299</v>
      </c>
      <c r="O199" s="137"/>
    </row>
    <row r="200" spans="1:15" ht="14.4">
      <c r="A200" s="397"/>
      <c r="B200" s="397"/>
      <c r="C200" s="397"/>
      <c r="D200" s="397"/>
      <c r="E200" s="397"/>
      <c r="F200" s="397"/>
      <c r="G200" s="8" t="s">
        <v>266</v>
      </c>
      <c r="H200" s="137">
        <f>COUNTIFS(H$14:H$179,"naklejka",J$14:J$179,3)</f>
        <v>0</v>
      </c>
      <c r="I200" s="137" t="s">
        <v>268</v>
      </c>
      <c r="J200" s="397"/>
      <c r="K200" s="404" t="s">
        <v>258</v>
      </c>
      <c r="L200" s="410">
        <f t="shared" ref="L200:L201" si="0">M200/M$202</f>
        <v>0.3493975903614458</v>
      </c>
      <c r="M200" s="402">
        <f>(COUNTIF(Q15:Q180,"las")/166*N$194)</f>
        <v>2.6903614457831329</v>
      </c>
      <c r="N200" s="137" t="s">
        <v>297</v>
      </c>
      <c r="O200" s="137"/>
    </row>
    <row r="201" spans="1:15" ht="14.4">
      <c r="A201" s="397"/>
      <c r="B201" s="397"/>
      <c r="C201" s="397"/>
      <c r="D201" s="397"/>
      <c r="E201" s="397"/>
      <c r="F201" s="397"/>
      <c r="G201" s="8" t="s">
        <v>267</v>
      </c>
      <c r="H201" s="137">
        <f>COUNTIFS(H$14:H$179,"naklejka",J$14:J$179,4)</f>
        <v>37</v>
      </c>
      <c r="I201" s="137" t="s">
        <v>268</v>
      </c>
      <c r="J201" s="397"/>
      <c r="K201" s="404" t="s">
        <v>257</v>
      </c>
      <c r="L201" s="410">
        <f t="shared" si="0"/>
        <v>0.33734939759036142</v>
      </c>
      <c r="M201" s="402">
        <f>(COUNTIF(Q16:Q180,"otwarty")/166*N$194)</f>
        <v>2.5975903614457829</v>
      </c>
      <c r="N201" s="578" t="s">
        <v>298</v>
      </c>
      <c r="O201" s="579"/>
    </row>
    <row r="202" spans="1:15" ht="14.4">
      <c r="A202" s="397"/>
      <c r="B202" s="397"/>
      <c r="C202" s="397"/>
      <c r="D202" s="397"/>
      <c r="E202" s="397"/>
      <c r="F202" s="397"/>
      <c r="G202" s="78" t="s">
        <v>271</v>
      </c>
      <c r="H202" s="398">
        <f>SUM(H198:H201)</f>
        <v>38</v>
      </c>
      <c r="I202" s="398" t="s">
        <v>268</v>
      </c>
      <c r="J202" s="397"/>
      <c r="K202" s="397"/>
      <c r="L202" s="401">
        <f>SUM(L199:L201)</f>
        <v>1</v>
      </c>
      <c r="M202" s="400">
        <f>SUM(M199:M201)</f>
        <v>7.7</v>
      </c>
      <c r="N202" s="399" t="s">
        <v>263</v>
      </c>
      <c r="O202" s="397"/>
    </row>
    <row r="203" spans="1:15" ht="17.399999999999999">
      <c r="A203" s="397"/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63" t="str">
        <f>IF(M202=N$194,"","BŁĄD")</f>
        <v/>
      </c>
      <c r="N203" s="397"/>
      <c r="O203" s="397"/>
    </row>
    <row r="204" spans="1:15" ht="14.4">
      <c r="A204" s="397"/>
      <c r="B204" s="397"/>
      <c r="C204" s="397"/>
      <c r="D204" s="397"/>
      <c r="E204" s="397"/>
      <c r="F204" s="397"/>
      <c r="G204" s="702" t="s">
        <v>429</v>
      </c>
      <c r="H204" s="702"/>
      <c r="I204" s="702"/>
      <c r="J204" s="397"/>
      <c r="K204" s="714" t="s">
        <v>295</v>
      </c>
      <c r="L204" s="715"/>
      <c r="M204" s="715"/>
      <c r="N204" s="715"/>
      <c r="O204" s="716"/>
    </row>
    <row r="205" spans="1:15" ht="14.4">
      <c r="A205" s="397"/>
      <c r="B205" s="397"/>
      <c r="C205" s="397"/>
      <c r="D205" s="397"/>
      <c r="E205" s="397"/>
      <c r="F205" s="397"/>
      <c r="G205" s="8" t="s">
        <v>264</v>
      </c>
      <c r="H205" s="137">
        <f>COUNTIFS(J$14:J$179,1,I$14:I$179,"drogowskaz")</f>
        <v>0</v>
      </c>
      <c r="I205" s="137" t="s">
        <v>268</v>
      </c>
      <c r="J205" s="397"/>
      <c r="K205" s="404" t="s">
        <v>292</v>
      </c>
      <c r="L205" s="403">
        <f>M205/M$210</f>
        <v>0.48795180722891562</v>
      </c>
      <c r="M205" s="402">
        <f>(COUNTIF(P14:P179,"UTWARDZONA")/166*N194)</f>
        <v>3.7572289156626506</v>
      </c>
      <c r="N205" s="137" t="s">
        <v>301</v>
      </c>
      <c r="O205" s="137"/>
    </row>
    <row r="206" spans="1:15" ht="14.4">
      <c r="A206" s="397"/>
      <c r="B206" s="397"/>
      <c r="C206" s="397"/>
      <c r="D206" s="397"/>
      <c r="E206" s="397"/>
      <c r="F206" s="397"/>
      <c r="G206" s="8" t="s">
        <v>265</v>
      </c>
      <c r="H206" s="137">
        <f>COUNTIFS(J$14:J$179,2,I$14:I$179,"drogowskaz")</f>
        <v>0</v>
      </c>
      <c r="I206" s="137" t="s">
        <v>268</v>
      </c>
      <c r="J206" s="397"/>
      <c r="K206" s="404" t="s">
        <v>293</v>
      </c>
      <c r="L206" s="403">
        <f t="shared" ref="L206:L209" si="1">M206/M$210</f>
        <v>0.5</v>
      </c>
      <c r="M206" s="402">
        <f>(COUNTIF(P14:P179,"GRUNTOWA")/166*N194)</f>
        <v>3.85</v>
      </c>
      <c r="N206" s="137" t="s">
        <v>302</v>
      </c>
      <c r="O206" s="137"/>
    </row>
    <row r="207" spans="1:15" ht="14.4">
      <c r="A207" s="397"/>
      <c r="B207" s="397"/>
      <c r="C207" s="397"/>
      <c r="D207" s="397"/>
      <c r="E207" s="397"/>
      <c r="F207" s="397"/>
      <c r="G207" s="8" t="s">
        <v>266</v>
      </c>
      <c r="H207" s="137">
        <f>COUNTIFS(J$14:J$179,3,I$14:I$179,"drogowskaz")</f>
        <v>0</v>
      </c>
      <c r="I207" s="137" t="s">
        <v>268</v>
      </c>
      <c r="J207" s="397"/>
      <c r="K207" s="404" t="s">
        <v>294</v>
      </c>
      <c r="L207" s="403">
        <f t="shared" si="1"/>
        <v>0</v>
      </c>
      <c r="M207" s="402">
        <f>(COUNTIF(P14:P179,"PIASZCZYSTA")/166*N194)</f>
        <v>0</v>
      </c>
      <c r="N207" s="137" t="s">
        <v>303</v>
      </c>
      <c r="O207" s="137"/>
    </row>
    <row r="208" spans="1:15" ht="14.4">
      <c r="A208" s="397"/>
      <c r="B208" s="397"/>
      <c r="C208" s="397"/>
      <c r="D208" s="397"/>
      <c r="E208" s="397"/>
      <c r="F208" s="397"/>
      <c r="G208" s="8" t="s">
        <v>267</v>
      </c>
      <c r="H208" s="137">
        <f>COUNTIFS(J$14:J$179,4,I$14:I$179,"drogowskaz")</f>
        <v>5</v>
      </c>
      <c r="I208" s="137" t="s">
        <v>268</v>
      </c>
      <c r="J208" s="397"/>
      <c r="K208" s="404" t="s">
        <v>757</v>
      </c>
      <c r="L208" s="403">
        <f t="shared" si="1"/>
        <v>1.2048192771084338E-2</v>
      </c>
      <c r="M208" s="402">
        <f>(COUNTIF(P14:P179,"ŚCIEŻKA")/166*N194)</f>
        <v>9.2771084337349402E-2</v>
      </c>
      <c r="N208" s="717" t="s">
        <v>761</v>
      </c>
      <c r="O208" s="718"/>
    </row>
    <row r="209" spans="1:15" ht="14.4">
      <c r="A209" s="397"/>
      <c r="B209" s="397"/>
      <c r="C209" s="397"/>
      <c r="D209" s="397"/>
      <c r="E209" s="397"/>
      <c r="F209" s="397"/>
      <c r="G209" s="24" t="s">
        <v>271</v>
      </c>
      <c r="H209" s="406">
        <f>SUM(H205:H208)</f>
        <v>5</v>
      </c>
      <c r="I209" s="405" t="s">
        <v>268</v>
      </c>
      <c r="J209" s="397"/>
      <c r="K209" s="404" t="s">
        <v>760</v>
      </c>
      <c r="L209" s="403">
        <f t="shared" si="1"/>
        <v>0</v>
      </c>
      <c r="M209" s="402">
        <f>(COUNTIF(P14:P179,"PRZEŁAJ")/166*N194)</f>
        <v>0</v>
      </c>
      <c r="N209" s="717" t="s">
        <v>759</v>
      </c>
      <c r="O209" s="718"/>
    </row>
    <row r="210" spans="1:15" ht="14.4">
      <c r="A210" s="397"/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401">
        <f>SUM(L205:L209)</f>
        <v>1</v>
      </c>
      <c r="M210" s="400">
        <f>SUM(M205:M209)</f>
        <v>7.7</v>
      </c>
      <c r="N210" s="399" t="s">
        <v>263</v>
      </c>
      <c r="O210" s="397"/>
    </row>
    <row r="211" spans="1:15" ht="17.399999999999999">
      <c r="A211" s="397"/>
      <c r="B211" s="397"/>
      <c r="C211" s="397"/>
      <c r="D211" s="397"/>
      <c r="E211" s="397"/>
      <c r="F211" s="397"/>
      <c r="G211" s="12" t="s">
        <v>430</v>
      </c>
      <c r="H211" s="397"/>
      <c r="I211" s="397"/>
      <c r="J211" s="397"/>
      <c r="K211" s="397"/>
      <c r="L211" s="397"/>
      <c r="M211" s="63" t="str">
        <f>IF(M210=N$194,"","BŁĄD")</f>
        <v/>
      </c>
      <c r="N211" s="397"/>
      <c r="O211" s="397"/>
    </row>
    <row r="212" spans="1:15" ht="14.4">
      <c r="A212" s="397"/>
      <c r="B212" s="397"/>
      <c r="C212" s="397"/>
      <c r="D212" s="397"/>
      <c r="E212" s="397"/>
      <c r="F212" s="397"/>
      <c r="G212" s="8" t="s">
        <v>264</v>
      </c>
      <c r="H212" s="137">
        <f>COUNTIFS(H$14:H$179,"plansza",J$14:J$179,1)</f>
        <v>0</v>
      </c>
      <c r="I212" s="137" t="s">
        <v>268</v>
      </c>
      <c r="J212" s="397"/>
      <c r="K212" s="397"/>
      <c r="L212" s="397"/>
      <c r="M212" s="397"/>
      <c r="N212" s="397"/>
      <c r="O212" s="397"/>
    </row>
    <row r="213" spans="1:15" ht="14.4">
      <c r="A213" s="397"/>
      <c r="B213" s="397"/>
      <c r="C213" s="397"/>
      <c r="D213" s="397"/>
      <c r="E213" s="397"/>
      <c r="F213" s="397"/>
      <c r="G213" s="8" t="s">
        <v>265</v>
      </c>
      <c r="H213" s="137">
        <f>COUNTIFS(H$14:H$179,"plansza",J$14:J$179,2)</f>
        <v>0</v>
      </c>
      <c r="I213" s="137" t="s">
        <v>268</v>
      </c>
      <c r="J213" s="397"/>
      <c r="K213" s="397"/>
      <c r="L213" s="397"/>
      <c r="M213" s="397"/>
      <c r="N213" s="397"/>
      <c r="O213" s="397"/>
    </row>
    <row r="214" spans="1:15" ht="14.4">
      <c r="A214" s="397"/>
      <c r="B214" s="397"/>
      <c r="C214" s="397"/>
      <c r="D214" s="397"/>
      <c r="E214" s="397"/>
      <c r="F214" s="397"/>
      <c r="G214" s="8" t="s">
        <v>266</v>
      </c>
      <c r="H214" s="137">
        <f>COUNTIFS(H$14:H$179,"plansza",J$14:J$179,3)</f>
        <v>0</v>
      </c>
      <c r="I214" s="137" t="s">
        <v>268</v>
      </c>
      <c r="J214" s="397"/>
      <c r="K214" s="397"/>
      <c r="L214" s="397"/>
      <c r="M214" s="397"/>
      <c r="N214" s="397"/>
      <c r="O214" s="397"/>
    </row>
    <row r="215" spans="1:15" ht="14.4">
      <c r="A215" s="397"/>
      <c r="B215" s="397"/>
      <c r="C215" s="397"/>
      <c r="D215" s="397"/>
      <c r="E215" s="397"/>
      <c r="F215" s="397"/>
      <c r="G215" s="8" t="s">
        <v>267</v>
      </c>
      <c r="H215" s="137">
        <f>COUNTIFS(H$14:H$179,"plansza",J$14:J$179,4)</f>
        <v>1</v>
      </c>
      <c r="I215" s="137" t="s">
        <v>268</v>
      </c>
      <c r="J215" s="397"/>
      <c r="K215" s="397"/>
      <c r="L215" s="397"/>
      <c r="M215" s="397"/>
      <c r="N215" s="397"/>
      <c r="O215" s="397"/>
    </row>
    <row r="216" spans="1:15" ht="14.4">
      <c r="A216" s="397"/>
      <c r="B216" s="397"/>
      <c r="C216" s="397"/>
      <c r="D216" s="397"/>
      <c r="E216" s="397"/>
      <c r="F216" s="397"/>
      <c r="G216" s="78" t="s">
        <v>271</v>
      </c>
      <c r="H216" s="398">
        <f>SUM(H212:H215)</f>
        <v>1</v>
      </c>
      <c r="I216" s="398" t="s">
        <v>268</v>
      </c>
      <c r="J216" s="397"/>
      <c r="K216" s="397"/>
      <c r="L216" s="397"/>
      <c r="M216" s="397"/>
      <c r="N216" s="397"/>
      <c r="O216" s="397"/>
    </row>
    <row r="217" spans="1:15" ht="14.4">
      <c r="A217" s="397"/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  <c r="O217" s="397"/>
    </row>
    <row r="218" spans="1:15" ht="14.4">
      <c r="A218" s="397"/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  <c r="O218" s="397"/>
    </row>
    <row r="219" spans="1:15" ht="14.4">
      <c r="A219" s="397"/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  <c r="O219" s="397"/>
    </row>
    <row r="220" spans="1:15" ht="14.4">
      <c r="A220" s="397"/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  <c r="O220" s="397"/>
    </row>
    <row r="221" spans="1:15" ht="14.4">
      <c r="A221" s="397"/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  <c r="O221" s="397"/>
    </row>
    <row r="222" spans="1:15" ht="14.4">
      <c r="A222" s="397"/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  <c r="O222" s="397"/>
    </row>
    <row r="223" spans="1:15" ht="14.4">
      <c r="A223" s="397"/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  <c r="O223" s="397"/>
    </row>
    <row r="224" spans="1:15" ht="14.4">
      <c r="A224" s="397"/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  <c r="O224" s="397"/>
    </row>
  </sheetData>
  <autoFilter ref="A13:Q179"/>
  <mergeCells count="6">
    <mergeCell ref="N209:O209"/>
    <mergeCell ref="G190:I190"/>
    <mergeCell ref="K198:O198"/>
    <mergeCell ref="G204:I204"/>
    <mergeCell ref="K204:O204"/>
    <mergeCell ref="N208:O208"/>
  </mergeCells>
  <phoneticPr fontId="38" type="noConversion"/>
  <conditionalFormatting sqref="Q14:Q108 Q126:Q180">
    <cfRule type="containsText" dxfId="415" priority="146" operator="containsText" text="zabudowa">
      <formula>NOT(ISERROR(SEARCH("zabudowa",Q14)))</formula>
    </cfRule>
  </conditionalFormatting>
  <conditionalFormatting sqref="P14:P108 P135:P180">
    <cfRule type="containsText" dxfId="414" priority="140" operator="containsText" text="UTWARDZONA">
      <formula>NOT(ISERROR(SEARCH("UTWARDZONA",P14)))</formula>
    </cfRule>
    <cfRule type="containsText" dxfId="413" priority="141" operator="containsText" text="PIASZCZYSTA">
      <formula>NOT(ISERROR(SEARCH("PIASZCZYSTA",P14)))</formula>
    </cfRule>
    <cfRule type="containsText" dxfId="412" priority="142" operator="containsText" text="UTWARDZONA">
      <formula>NOT(ISERROR(SEARCH("UTWARDZONA",P14)))</formula>
    </cfRule>
    <cfRule type="containsText" dxfId="411" priority="143" operator="containsText" text="GRUNTOWA">
      <formula>NOT(ISERROR(SEARCH("GRUNTOWA",P14)))</formula>
    </cfRule>
    <cfRule type="containsText" dxfId="410" priority="144" operator="containsText" text="UTWARDZONA">
      <formula>NOT(ISERROR(SEARCH("UTWARDZONA",P14)))</formula>
    </cfRule>
    <cfRule type="expression" dxfId="409" priority="145">
      <formula>"UTWARDZONA"</formula>
    </cfRule>
  </conditionalFormatting>
  <conditionalFormatting sqref="Q14:Q108 Q126:Q180">
    <cfRule type="containsText" dxfId="408" priority="137" operator="containsText" text="LAS">
      <formula>NOT(ISERROR(SEARCH("LAS",Q14)))</formula>
    </cfRule>
    <cfRule type="containsText" dxfId="407" priority="138" operator="containsText" text="OTWARTY">
      <formula>NOT(ISERROR(SEARCH("OTWARTY",Q14)))</formula>
    </cfRule>
    <cfRule type="containsText" dxfId="406" priority="139" operator="containsText" text="ZABUDOWA">
      <formula>NOT(ISERROR(SEARCH("ZABUDOWA",Q14)))</formula>
    </cfRule>
  </conditionalFormatting>
  <conditionalFormatting sqref="Q14:Q108 Q126:Q180">
    <cfRule type="containsText" dxfId="405" priority="135" operator="containsText" text="LAS">
      <formula>NOT(ISERROR(SEARCH("LAS",Q14)))</formula>
    </cfRule>
    <cfRule type="containsText" dxfId="404" priority="136" operator="containsText" text="OTWARTY">
      <formula>NOT(ISERROR(SEARCH("OTWARTY",Q14)))</formula>
    </cfRule>
  </conditionalFormatting>
  <conditionalFormatting sqref="Q14:Q108 Q126:Q180">
    <cfRule type="containsText" dxfId="403" priority="134" operator="containsText" text="ZABUDOWA">
      <formula>NOT(ISERROR(SEARCH("ZABUDOWA",Q14)))</formula>
    </cfRule>
  </conditionalFormatting>
  <conditionalFormatting sqref="P14:P108 P135:P180">
    <cfRule type="containsText" dxfId="402" priority="133" operator="containsText" text="PIASZCZYSTA">
      <formula>NOT(ISERROR(SEARCH("PIASZCZYSTA",P14)))</formula>
    </cfRule>
  </conditionalFormatting>
  <conditionalFormatting sqref="P14:P108 P135:P180">
    <cfRule type="containsText" dxfId="401" priority="132" operator="containsText" text="PIASZCZYSTA">
      <formula>NOT(ISERROR(SEARCH("PIASZCZYSTA",P14)))</formula>
    </cfRule>
  </conditionalFormatting>
  <conditionalFormatting sqref="P14:P108 P135:P180">
    <cfRule type="containsText" dxfId="400" priority="131" operator="containsText" text="GRUNTOWA">
      <formula>NOT(ISERROR(SEARCH("GRUNTOWA",P14)))</formula>
    </cfRule>
  </conditionalFormatting>
  <conditionalFormatting sqref="Q14:Q108 Q126:Q180">
    <cfRule type="containsText" dxfId="399" priority="130" operator="containsText" text="ZABUDOWA">
      <formula>NOT(ISERROR(SEARCH("ZABUDOWA",Q14)))</formula>
    </cfRule>
  </conditionalFormatting>
  <conditionalFormatting sqref="P109:P134">
    <cfRule type="containsText" dxfId="398" priority="11" operator="containsText" text="UTWARDZONA">
      <formula>NOT(ISERROR(SEARCH("UTWARDZONA",P109)))</formula>
    </cfRule>
    <cfRule type="containsText" dxfId="397" priority="12" operator="containsText" text="PIASZCZYSTA">
      <formula>NOT(ISERROR(SEARCH("PIASZCZYSTA",P109)))</formula>
    </cfRule>
    <cfRule type="containsText" dxfId="396" priority="13" operator="containsText" text="UTWARDZONA">
      <formula>NOT(ISERROR(SEARCH("UTWARDZONA",P109)))</formula>
    </cfRule>
    <cfRule type="containsText" dxfId="395" priority="14" operator="containsText" text="GRUNTOWA">
      <formula>NOT(ISERROR(SEARCH("GRUNTOWA",P109)))</formula>
    </cfRule>
    <cfRule type="containsText" dxfId="394" priority="15" operator="containsText" text="UTWARDZONA">
      <formula>NOT(ISERROR(SEARCH("UTWARDZONA",P109)))</formula>
    </cfRule>
    <cfRule type="expression" dxfId="393" priority="16">
      <formula>"UTWARDZONA"</formula>
    </cfRule>
  </conditionalFormatting>
  <conditionalFormatting sqref="Q109:Q125">
    <cfRule type="containsText" dxfId="392" priority="8" operator="containsText" text="LAS">
      <formula>NOT(ISERROR(SEARCH("LAS",Q109)))</formula>
    </cfRule>
    <cfRule type="containsText" dxfId="391" priority="9" operator="containsText" text="OTWARTY">
      <formula>NOT(ISERROR(SEARCH("OTWARTY",Q109)))</formula>
    </cfRule>
    <cfRule type="containsText" dxfId="390" priority="10" operator="containsText" text="ZABUDOWA">
      <formula>NOT(ISERROR(SEARCH("ZABUDOWA",Q109)))</formula>
    </cfRule>
  </conditionalFormatting>
  <conditionalFormatting sqref="Q109:Q125">
    <cfRule type="containsText" dxfId="389" priority="6" operator="containsText" text="LAS">
      <formula>NOT(ISERROR(SEARCH("LAS",Q109)))</formula>
    </cfRule>
    <cfRule type="containsText" dxfId="388" priority="7" operator="containsText" text="OTWARTY">
      <formula>NOT(ISERROR(SEARCH("OTWARTY",Q109)))</formula>
    </cfRule>
  </conditionalFormatting>
  <conditionalFormatting sqref="Q109:Q125">
    <cfRule type="containsText" dxfId="387" priority="5" operator="containsText" text="ZABUDOWA">
      <formula>NOT(ISERROR(SEARCH("ZABUDOWA",Q109)))</formula>
    </cfRule>
  </conditionalFormatting>
  <conditionalFormatting sqref="P109:P134">
    <cfRule type="containsText" dxfId="386" priority="4" operator="containsText" text="PIASZCZYSTA">
      <formula>NOT(ISERROR(SEARCH("PIASZCZYSTA",P109)))</formula>
    </cfRule>
  </conditionalFormatting>
  <conditionalFormatting sqref="P109:P134">
    <cfRule type="containsText" dxfId="385" priority="3" operator="containsText" text="PIASZCZYSTA">
      <formula>NOT(ISERROR(SEARCH("PIASZCZYSTA",P109)))</formula>
    </cfRule>
  </conditionalFormatting>
  <conditionalFormatting sqref="P109:P134">
    <cfRule type="containsText" dxfId="384" priority="2" operator="containsText" text="GRUNTOWA">
      <formula>NOT(ISERROR(SEARCH("GRUNTOWA",P109)))</formula>
    </cfRule>
  </conditionalFormatting>
  <conditionalFormatting sqref="Q109:Q125">
    <cfRule type="containsText" dxfId="383" priority="1" operator="containsText" text="ZABUDOWA">
      <formula>NOT(ISERROR(SEARCH("ZABUDOWA",Q109)))</formula>
    </cfRule>
  </conditionalFormatting>
  <conditionalFormatting sqref="Q109:Q125">
    <cfRule type="containsText" dxfId="382" priority="17" operator="containsText" text="zabudowa">
      <formula>NOT(ISERROR(SEARCH("zabudowa",Q109)))</formula>
    </cfRule>
  </conditionalFormatting>
  <dataValidations count="21">
    <dataValidation type="list" allowBlank="1" sqref="U14:U18 U48:U180">
      <formula1>$U$1:$U$5</formula1>
    </dataValidation>
    <dataValidation type="list" allowBlank="1" sqref="L14:L18 L48:L180">
      <formula1>$L$1:$L$7</formula1>
    </dataValidation>
    <dataValidation type="list" allowBlank="1" sqref="M14:M18 M48:M180">
      <formula1>$M$1</formula1>
    </dataValidation>
    <dataValidation type="list" allowBlank="1" sqref="N14:N18 N48:N180">
      <formula1>$N$1:$N$2</formula1>
    </dataValidation>
    <dataValidation type="list" allowBlank="1" sqref="R111:R112 R138 O48:O112 O114:O137 O14:O18 O139:O180">
      <formula1>$O$1:$O$5</formula1>
    </dataValidation>
    <dataValidation type="list" allowBlank="1" sqref="K49:K68 K14:K18 K71:K180">
      <formula1>$K$1:$K$7</formula1>
    </dataValidation>
    <dataValidation type="list" allowBlank="1" sqref="J19:J49">
      <formula1>$AO$2:$AO$7</formula1>
    </dataValidation>
    <dataValidation type="list" allowBlank="1" sqref="L19:L47">
      <formula1>$AP$2:$AP$10</formula1>
    </dataValidation>
    <dataValidation type="list" allowBlank="1" sqref="M19:M47">
      <formula1>$AQ$2:$AQ$3</formula1>
    </dataValidation>
    <dataValidation type="list" allowBlank="1" sqref="N19:N47">
      <formula1>$AR$2:$AR$3</formula1>
    </dataValidation>
    <dataValidation type="list" allowBlank="1" sqref="O19:O47">
      <formula1>$AS$2:$AS$8</formula1>
    </dataValidation>
    <dataValidation type="list" allowBlank="1" sqref="K69:K70 K19:K48">
      <formula1>$AP$2:$AP$12</formula1>
    </dataValidation>
    <dataValidation type="list" allowBlank="1" sqref="U19:U45">
      <formula1>$AT$2:$AT$8</formula1>
    </dataValidation>
    <dataValidation type="list" allowBlank="1" sqref="O112 I14:I180">
      <formula1>$I$1:$I$12</formula1>
    </dataValidation>
    <dataValidation type="list" allowBlank="1" sqref="J14:J18 J50:J180">
      <formula1>$J$1:$J$4</formula1>
    </dataValidation>
    <dataValidation type="list" allowBlank="1" sqref="F14:F95 F97:F180">
      <formula1>$F$1:$F$3</formula1>
    </dataValidation>
    <dataValidation type="list" allowBlank="1" sqref="G14:G180">
      <formula1>$G$1:$G$8</formula1>
    </dataValidation>
    <dataValidation type="list" allowBlank="1" sqref="P14:P180">
      <formula1>$P$1:$P$3</formula1>
    </dataValidation>
    <dataValidation type="list" allowBlank="1" sqref="Q14:Q180">
      <formula1>$Q$1:$Q$3</formula1>
    </dataValidation>
    <dataValidation type="list" allowBlank="1" sqref="E14:E180">
      <formula1>$E$1:$E$2</formula1>
    </dataValidation>
    <dataValidation type="list" allowBlank="1" sqref="H14:H180">
      <formula1>$H$1:$H$4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Z2160"/>
  <sheetViews>
    <sheetView zoomScale="90" zoomScaleNormal="90" workbookViewId="0">
      <pane xSplit="1" ySplit="13" topLeftCell="B14" activePane="bottomRight" state="frozen"/>
      <selection activeCell="A13" sqref="A13"/>
      <selection pane="topRight" activeCell="B13" sqref="B13"/>
      <selection pane="bottomLeft" activeCell="A14" sqref="A14"/>
      <selection pane="bottomRight" activeCell="AA15" sqref="AA15"/>
    </sheetView>
  </sheetViews>
  <sheetFormatPr defaultColWidth="9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2" width="10.398437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3.3984375" style="686" customWidth="1"/>
    <col min="25" max="25" width="5.59765625" customWidth="1"/>
    <col min="26" max="26" width="7.796875" style="686" customWidth="1"/>
    <col min="27" max="27" width="5.3984375" customWidth="1"/>
    <col min="28" max="28" width="14.59765625" customWidth="1"/>
    <col min="29" max="29" width="9.59765625" customWidth="1"/>
    <col min="30" max="30" width="12.5" customWidth="1"/>
    <col min="31" max="31" width="2" customWidth="1"/>
    <col min="32" max="32" width="10.59765625" customWidth="1"/>
    <col min="33" max="33" width="3.69921875" customWidth="1"/>
    <col min="34" max="34" width="11.8984375" customWidth="1"/>
    <col min="35" max="35" width="11.3984375" customWidth="1"/>
    <col min="36" max="36" width="8.8984375" customWidth="1"/>
    <col min="37" max="37" width="11.5" customWidth="1"/>
    <col min="38" max="38" width="9.5" customWidth="1"/>
    <col min="39" max="53" width="9" customWidth="1"/>
  </cols>
  <sheetData>
    <row r="1" spans="1:26" hidden="1">
      <c r="A1" s="668"/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A2" s="668"/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A3" s="668"/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A4" s="668"/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26" hidden="1">
      <c r="A5" s="668"/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A6" s="668"/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A7" s="668"/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A8" s="668"/>
      <c r="G8" s="12" t="s">
        <v>262</v>
      </c>
      <c r="I8" s="12" t="s">
        <v>53</v>
      </c>
    </row>
    <row r="9" spans="1:26" hidden="1">
      <c r="A9" s="668"/>
      <c r="I9" s="12" t="s">
        <v>54</v>
      </c>
    </row>
    <row r="10" spans="1:26" hidden="1">
      <c r="A10" s="668"/>
      <c r="I10" s="12" t="s">
        <v>261</v>
      </c>
    </row>
    <row r="11" spans="1:26" hidden="1">
      <c r="A11" s="668"/>
      <c r="I11" s="12" t="s">
        <v>275</v>
      </c>
    </row>
    <row r="12" spans="1:26" hidden="1">
      <c r="A12" s="668"/>
      <c r="I12" s="12" t="s">
        <v>277</v>
      </c>
    </row>
    <row r="13" spans="1:26" ht="29.25" customHeight="1">
      <c r="A13" s="561" t="s">
        <v>3125</v>
      </c>
      <c r="B13" s="561" t="s">
        <v>9</v>
      </c>
      <c r="C13" s="561" t="s">
        <v>1</v>
      </c>
      <c r="D13" s="562" t="s">
        <v>0</v>
      </c>
      <c r="E13" s="562" t="s">
        <v>10</v>
      </c>
      <c r="F13" s="562" t="s">
        <v>11</v>
      </c>
      <c r="G13" s="562" t="s">
        <v>12</v>
      </c>
      <c r="H13" s="562" t="s">
        <v>27</v>
      </c>
      <c r="I13" s="562" t="s">
        <v>13</v>
      </c>
      <c r="J13" s="562" t="s">
        <v>31</v>
      </c>
      <c r="K13" s="562" t="s">
        <v>305</v>
      </c>
      <c r="L13" s="562" t="s">
        <v>306</v>
      </c>
      <c r="M13" s="562" t="s">
        <v>37</v>
      </c>
      <c r="N13" s="562" t="s">
        <v>38</v>
      </c>
      <c r="O13" s="562" t="s">
        <v>40</v>
      </c>
      <c r="P13" s="562" t="s">
        <v>284</v>
      </c>
      <c r="Q13" s="562" t="s">
        <v>285</v>
      </c>
      <c r="R13" s="562" t="s">
        <v>256</v>
      </c>
      <c r="S13" s="126"/>
      <c r="T13" s="562" t="s">
        <v>41</v>
      </c>
      <c r="U13" s="562" t="s">
        <v>44</v>
      </c>
      <c r="V13" s="562" t="s">
        <v>43</v>
      </c>
      <c r="W13" s="562" t="s">
        <v>42</v>
      </c>
      <c r="X13" s="686" t="s">
        <v>3134</v>
      </c>
      <c r="Y13" s="686" t="s">
        <v>3132</v>
      </c>
      <c r="Z13" s="686" t="s">
        <v>3126</v>
      </c>
    </row>
    <row r="14" spans="1:26" s="109" customFormat="1" hidden="1">
      <c r="A14" s="669" t="s">
        <v>431</v>
      </c>
      <c r="B14" s="482"/>
      <c r="C14" s="482" t="s">
        <v>1213</v>
      </c>
      <c r="D14" s="541" t="s">
        <v>1381</v>
      </c>
      <c r="E14" s="541" t="s">
        <v>18</v>
      </c>
      <c r="F14" s="541" t="s">
        <v>16</v>
      </c>
      <c r="G14" s="9" t="s">
        <v>262</v>
      </c>
      <c r="H14" s="556" t="s">
        <v>28</v>
      </c>
      <c r="I14" s="556" t="s">
        <v>49</v>
      </c>
      <c r="J14" s="549">
        <v>4</v>
      </c>
      <c r="K14" s="541"/>
      <c r="L14" s="541"/>
      <c r="M14" s="541"/>
      <c r="N14" s="541"/>
      <c r="O14" s="541"/>
      <c r="P14" s="541" t="s">
        <v>291</v>
      </c>
      <c r="Q14" s="541" t="s">
        <v>288</v>
      </c>
      <c r="R14" s="560"/>
      <c r="S14" s="541"/>
      <c r="T14" s="559"/>
      <c r="U14" s="559"/>
      <c r="V14" s="558"/>
      <c r="W14" s="557"/>
      <c r="X14" s="692" t="s">
        <v>3135</v>
      </c>
      <c r="Y14" s="691" t="s">
        <v>3133</v>
      </c>
      <c r="Z14" s="687" t="s">
        <v>3127</v>
      </c>
    </row>
    <row r="15" spans="1:26" s="109" customFormat="1" hidden="1">
      <c r="A15" s="669" t="s">
        <v>432</v>
      </c>
      <c r="B15" s="482"/>
      <c r="C15" s="482"/>
      <c r="D15" s="482"/>
      <c r="E15" s="482" t="s">
        <v>18</v>
      </c>
      <c r="F15" s="482" t="s">
        <v>16</v>
      </c>
      <c r="G15" s="9" t="s">
        <v>262</v>
      </c>
      <c r="H15" s="556" t="s">
        <v>28</v>
      </c>
      <c r="I15" s="556" t="s">
        <v>24</v>
      </c>
      <c r="J15" s="549">
        <v>4</v>
      </c>
      <c r="K15" s="482"/>
      <c r="L15" s="482"/>
      <c r="M15" s="482"/>
      <c r="N15" s="482"/>
      <c r="O15" s="482"/>
      <c r="P15" s="541" t="s">
        <v>291</v>
      </c>
      <c r="Q15" s="541" t="s">
        <v>288</v>
      </c>
      <c r="R15" s="482"/>
      <c r="S15" s="482"/>
      <c r="T15" s="482"/>
      <c r="U15" s="482"/>
      <c r="V15" s="482"/>
      <c r="W15" s="555"/>
      <c r="X15" s="692" t="s">
        <v>3135</v>
      </c>
      <c r="Y15" s="691" t="s">
        <v>3133</v>
      </c>
      <c r="Z15" s="687" t="s">
        <v>3127</v>
      </c>
    </row>
    <row r="16" spans="1:26" s="109" customFormat="1" hidden="1">
      <c r="A16" s="669" t="s">
        <v>433</v>
      </c>
      <c r="B16" s="482"/>
      <c r="C16" s="482"/>
      <c r="D16" s="482"/>
      <c r="E16" s="482" t="s">
        <v>17</v>
      </c>
      <c r="F16" s="482" t="s">
        <v>14</v>
      </c>
      <c r="G16" s="482" t="s">
        <v>19</v>
      </c>
      <c r="H16" s="482" t="s">
        <v>28</v>
      </c>
      <c r="I16" s="482" t="s">
        <v>26</v>
      </c>
      <c r="J16" s="549">
        <v>4</v>
      </c>
      <c r="K16" s="482"/>
      <c r="L16" s="482"/>
      <c r="M16" s="482"/>
      <c r="N16" s="482"/>
      <c r="O16" s="482"/>
      <c r="P16" s="541" t="s">
        <v>291</v>
      </c>
      <c r="Q16" s="541" t="s">
        <v>288</v>
      </c>
      <c r="R16" s="482"/>
      <c r="S16" s="482"/>
      <c r="T16" s="482"/>
      <c r="U16" s="482"/>
      <c r="V16" s="482"/>
      <c r="W16" s="482"/>
      <c r="X16" s="692" t="s">
        <v>3135</v>
      </c>
      <c r="Y16" s="691" t="s">
        <v>3133</v>
      </c>
      <c r="Z16" s="687" t="s">
        <v>3127</v>
      </c>
    </row>
    <row r="17" spans="1:26" s="109" customFormat="1">
      <c r="A17" s="669" t="s">
        <v>434</v>
      </c>
      <c r="B17" s="482"/>
      <c r="C17" s="482"/>
      <c r="D17" s="482"/>
      <c r="E17" s="482" t="s">
        <v>17</v>
      </c>
      <c r="F17" s="482" t="s">
        <v>15</v>
      </c>
      <c r="G17" s="482" t="s">
        <v>19</v>
      </c>
      <c r="H17" s="482" t="s">
        <v>28</v>
      </c>
      <c r="I17" s="482" t="s">
        <v>24</v>
      </c>
      <c r="J17" s="549">
        <v>1</v>
      </c>
      <c r="K17" s="482"/>
      <c r="L17" s="482"/>
      <c r="M17" s="482"/>
      <c r="N17" s="482" t="s">
        <v>499</v>
      </c>
      <c r="O17" s="482"/>
      <c r="P17" s="541" t="s">
        <v>291</v>
      </c>
      <c r="Q17" s="541" t="s">
        <v>288</v>
      </c>
      <c r="R17" s="482"/>
      <c r="S17" s="482"/>
      <c r="T17" s="482"/>
      <c r="U17" s="482"/>
      <c r="V17" s="482"/>
      <c r="W17" s="482"/>
      <c r="X17" s="692" t="s">
        <v>3135</v>
      </c>
      <c r="Y17" s="691" t="s">
        <v>3133</v>
      </c>
      <c r="Z17" s="687" t="s">
        <v>3127</v>
      </c>
    </row>
    <row r="18" spans="1:26" s="109" customFormat="1">
      <c r="A18" s="669" t="s">
        <v>423</v>
      </c>
      <c r="B18" s="482"/>
      <c r="C18" s="482"/>
      <c r="D18" s="482"/>
      <c r="E18" s="482" t="s">
        <v>18</v>
      </c>
      <c r="F18" s="482" t="s">
        <v>15</v>
      </c>
      <c r="G18" s="482" t="s">
        <v>262</v>
      </c>
      <c r="H18" s="482" t="s">
        <v>28</v>
      </c>
      <c r="I18" s="482" t="s">
        <v>24</v>
      </c>
      <c r="J18" s="549">
        <v>1</v>
      </c>
      <c r="K18" s="482"/>
      <c r="L18" s="482"/>
      <c r="M18" s="482"/>
      <c r="N18" s="482" t="s">
        <v>499</v>
      </c>
      <c r="O18" s="482"/>
      <c r="P18" s="541" t="s">
        <v>291</v>
      </c>
      <c r="Q18" s="541" t="s">
        <v>288</v>
      </c>
      <c r="R18" s="482"/>
      <c r="S18" s="482"/>
      <c r="T18" s="482"/>
      <c r="U18" s="482"/>
      <c r="V18" s="482"/>
      <c r="W18" s="482"/>
      <c r="X18" s="692" t="s">
        <v>3135</v>
      </c>
      <c r="Y18" s="691" t="s">
        <v>3133</v>
      </c>
      <c r="Z18" s="687" t="s">
        <v>3127</v>
      </c>
    </row>
    <row r="19" spans="1:26" s="109" customFormat="1" hidden="1">
      <c r="A19" s="669" t="s">
        <v>435</v>
      </c>
      <c r="B19" s="482"/>
      <c r="C19" s="482" t="s">
        <v>431</v>
      </c>
      <c r="D19" s="482"/>
      <c r="E19" s="482" t="s">
        <v>17</v>
      </c>
      <c r="F19" s="482" t="s">
        <v>14</v>
      </c>
      <c r="G19" s="482" t="s">
        <v>19</v>
      </c>
      <c r="H19" s="482" t="s">
        <v>28</v>
      </c>
      <c r="I19" s="482" t="s">
        <v>24</v>
      </c>
      <c r="J19" s="549">
        <v>4</v>
      </c>
      <c r="K19" s="482"/>
      <c r="L19" s="482"/>
      <c r="M19" s="482"/>
      <c r="N19" s="482"/>
      <c r="O19" s="482"/>
      <c r="P19" s="541" t="s">
        <v>291</v>
      </c>
      <c r="Q19" s="541" t="s">
        <v>288</v>
      </c>
      <c r="R19" s="482"/>
      <c r="S19" s="482"/>
      <c r="T19" s="482"/>
      <c r="U19" s="482"/>
      <c r="V19" s="482"/>
      <c r="W19" s="482"/>
      <c r="X19" s="692" t="s">
        <v>3135</v>
      </c>
      <c r="Y19" s="691" t="s">
        <v>3133</v>
      </c>
      <c r="Z19" s="687" t="s">
        <v>3127</v>
      </c>
    </row>
    <row r="20" spans="1:26" s="109" customFormat="1">
      <c r="A20" s="669" t="s">
        <v>436</v>
      </c>
      <c r="B20" s="482"/>
      <c r="C20" s="482"/>
      <c r="D20" s="482"/>
      <c r="E20" s="482" t="s">
        <v>18</v>
      </c>
      <c r="F20" s="482" t="s">
        <v>14</v>
      </c>
      <c r="G20" s="482" t="s">
        <v>23</v>
      </c>
      <c r="H20" s="482" t="s">
        <v>28</v>
      </c>
      <c r="I20" s="482" t="s">
        <v>24</v>
      </c>
      <c r="J20" s="549">
        <v>1</v>
      </c>
      <c r="K20" s="482"/>
      <c r="L20" s="482"/>
      <c r="M20" s="482"/>
      <c r="N20" s="482" t="s">
        <v>39</v>
      </c>
      <c r="O20" s="482"/>
      <c r="P20" s="541" t="s">
        <v>291</v>
      </c>
      <c r="Q20" s="541" t="s">
        <v>288</v>
      </c>
      <c r="R20" s="482"/>
      <c r="S20" s="482"/>
      <c r="T20" s="482"/>
      <c r="U20" s="482"/>
      <c r="V20" s="482"/>
      <c r="W20" s="482"/>
      <c r="X20" s="692" t="s">
        <v>3135</v>
      </c>
      <c r="Y20" s="691" t="s">
        <v>3133</v>
      </c>
      <c r="Z20" s="687" t="s">
        <v>3127</v>
      </c>
    </row>
    <row r="21" spans="1:26" s="109" customFormat="1">
      <c r="A21" s="669" t="s">
        <v>437</v>
      </c>
      <c r="B21" s="482"/>
      <c r="C21" s="482"/>
      <c r="D21" s="482"/>
      <c r="E21" s="482" t="s">
        <v>18</v>
      </c>
      <c r="F21" s="482" t="s">
        <v>15</v>
      </c>
      <c r="G21" s="482" t="s">
        <v>23</v>
      </c>
      <c r="H21" s="482" t="s">
        <v>28</v>
      </c>
      <c r="I21" s="482" t="s">
        <v>24</v>
      </c>
      <c r="J21" s="549">
        <v>1</v>
      </c>
      <c r="K21" s="482"/>
      <c r="L21" s="482"/>
      <c r="M21" s="482"/>
      <c r="N21" s="482" t="s">
        <v>39</v>
      </c>
      <c r="O21" s="482"/>
      <c r="P21" s="541" t="s">
        <v>291</v>
      </c>
      <c r="Q21" s="541" t="s">
        <v>288</v>
      </c>
      <c r="R21" s="482"/>
      <c r="S21" s="482"/>
      <c r="T21" s="482"/>
      <c r="U21" s="482"/>
      <c r="V21" s="482"/>
      <c r="W21" s="482"/>
      <c r="X21" s="692" t="s">
        <v>3135</v>
      </c>
      <c r="Y21" s="691" t="s">
        <v>3133</v>
      </c>
      <c r="Z21" s="687" t="s">
        <v>3127</v>
      </c>
    </row>
    <row r="22" spans="1:26" s="109" customFormat="1" hidden="1">
      <c r="A22" s="669" t="s">
        <v>438</v>
      </c>
      <c r="B22" s="482"/>
      <c r="C22" s="482"/>
      <c r="D22" s="482"/>
      <c r="E22" s="482" t="s">
        <v>17</v>
      </c>
      <c r="F22" s="482" t="s">
        <v>15</v>
      </c>
      <c r="G22" s="482" t="s">
        <v>19</v>
      </c>
      <c r="H22" s="482"/>
      <c r="I22" s="482" t="s">
        <v>24</v>
      </c>
      <c r="J22" s="549"/>
      <c r="K22" s="482"/>
      <c r="L22" s="482"/>
      <c r="M22" s="482"/>
      <c r="N22" s="482"/>
      <c r="O22" s="586" t="s">
        <v>28</v>
      </c>
      <c r="P22" s="541" t="s">
        <v>291</v>
      </c>
      <c r="Q22" s="541" t="s">
        <v>288</v>
      </c>
      <c r="R22" s="482"/>
      <c r="S22" s="482"/>
      <c r="T22" s="482"/>
      <c r="U22" s="482"/>
      <c r="V22" s="482"/>
      <c r="W22" s="482"/>
      <c r="X22" s="692" t="s">
        <v>3135</v>
      </c>
      <c r="Y22" s="691" t="s">
        <v>3133</v>
      </c>
      <c r="Z22" s="687" t="s">
        <v>3127</v>
      </c>
    </row>
    <row r="23" spans="1:26" s="109" customFormat="1" hidden="1">
      <c r="A23" s="669" t="s">
        <v>375</v>
      </c>
      <c r="B23" s="482"/>
      <c r="C23" s="482" t="s">
        <v>432</v>
      </c>
      <c r="D23" s="482"/>
      <c r="E23" s="482" t="s">
        <v>18</v>
      </c>
      <c r="F23" s="482" t="s">
        <v>14</v>
      </c>
      <c r="G23" s="483" t="s">
        <v>1380</v>
      </c>
      <c r="H23" s="482" t="s">
        <v>28</v>
      </c>
      <c r="I23" s="482" t="s">
        <v>24</v>
      </c>
      <c r="J23" s="549"/>
      <c r="K23" s="482"/>
      <c r="L23" s="482"/>
      <c r="M23" s="482"/>
      <c r="N23" s="482" t="s">
        <v>39</v>
      </c>
      <c r="O23" s="482"/>
      <c r="P23" s="541" t="s">
        <v>291</v>
      </c>
      <c r="Q23" s="541" t="s">
        <v>288</v>
      </c>
      <c r="R23" s="482"/>
      <c r="S23" s="482"/>
      <c r="T23" s="482"/>
      <c r="U23" s="482"/>
      <c r="V23" s="482"/>
      <c r="W23" s="482"/>
      <c r="X23" s="692" t="s">
        <v>3135</v>
      </c>
      <c r="Y23" s="691" t="s">
        <v>3133</v>
      </c>
      <c r="Z23" s="687" t="s">
        <v>3127</v>
      </c>
    </row>
    <row r="24" spans="1:26" s="109" customFormat="1" hidden="1">
      <c r="A24" s="669" t="s">
        <v>376</v>
      </c>
      <c r="B24" s="542"/>
      <c r="C24" s="9">
        <v>3</v>
      </c>
      <c r="D24" s="542"/>
      <c r="E24" s="9" t="s">
        <v>17</v>
      </c>
      <c r="F24" s="9" t="s">
        <v>14</v>
      </c>
      <c r="G24" s="482" t="s">
        <v>19</v>
      </c>
      <c r="H24" s="482" t="s">
        <v>28</v>
      </c>
      <c r="I24" s="482" t="s">
        <v>24</v>
      </c>
      <c r="J24" s="544">
        <v>4</v>
      </c>
      <c r="K24" s="9"/>
      <c r="L24" s="542"/>
      <c r="M24" s="542"/>
      <c r="N24" s="9"/>
      <c r="O24" s="9"/>
      <c r="P24" s="541" t="s">
        <v>291</v>
      </c>
      <c r="Q24" s="541" t="s">
        <v>288</v>
      </c>
      <c r="R24" s="542"/>
      <c r="S24" s="542"/>
      <c r="T24" s="542"/>
      <c r="U24" s="542"/>
      <c r="V24" s="542"/>
      <c r="W24" s="542"/>
      <c r="X24" s="692" t="s">
        <v>3135</v>
      </c>
      <c r="Y24" s="691" t="s">
        <v>3133</v>
      </c>
      <c r="Z24" s="687" t="s">
        <v>3127</v>
      </c>
    </row>
    <row r="25" spans="1:26" s="109" customFormat="1" hidden="1">
      <c r="A25" s="669" t="s">
        <v>377</v>
      </c>
      <c r="B25" s="482"/>
      <c r="C25" s="482"/>
      <c r="D25" s="482"/>
      <c r="E25" s="482" t="s">
        <v>17</v>
      </c>
      <c r="F25" s="482" t="s">
        <v>15</v>
      </c>
      <c r="G25" s="482" t="s">
        <v>19</v>
      </c>
      <c r="H25" s="482" t="s">
        <v>28</v>
      </c>
      <c r="I25" s="482" t="s">
        <v>24</v>
      </c>
      <c r="J25" s="549">
        <v>4</v>
      </c>
      <c r="K25" s="482"/>
      <c r="L25" s="482"/>
      <c r="M25" s="482"/>
      <c r="N25" s="482"/>
      <c r="O25" s="482"/>
      <c r="P25" s="541" t="s">
        <v>291</v>
      </c>
      <c r="Q25" s="541" t="s">
        <v>288</v>
      </c>
      <c r="R25" s="482"/>
      <c r="S25" s="482"/>
      <c r="T25" s="482"/>
      <c r="U25" s="482"/>
      <c r="V25" s="482"/>
      <c r="W25" s="482"/>
      <c r="X25" s="692" t="s">
        <v>3135</v>
      </c>
      <c r="Y25" s="691" t="s">
        <v>3133</v>
      </c>
      <c r="Z25" s="687" t="s">
        <v>3127</v>
      </c>
    </row>
    <row r="26" spans="1:26" s="109" customFormat="1" hidden="1">
      <c r="A26" s="669" t="s">
        <v>378</v>
      </c>
      <c r="B26" s="482"/>
      <c r="C26" s="482" t="s">
        <v>434</v>
      </c>
      <c r="D26" s="482"/>
      <c r="E26" s="9" t="s">
        <v>17</v>
      </c>
      <c r="F26" s="9" t="s">
        <v>14</v>
      </c>
      <c r="G26" s="482" t="s">
        <v>19</v>
      </c>
      <c r="H26" s="482" t="s">
        <v>28</v>
      </c>
      <c r="I26" s="482" t="s">
        <v>24</v>
      </c>
      <c r="J26" s="544">
        <v>4</v>
      </c>
      <c r="K26" s="482"/>
      <c r="L26" s="482"/>
      <c r="M26" s="482"/>
      <c r="N26" s="482"/>
      <c r="O26" s="482"/>
      <c r="P26" s="541" t="s">
        <v>291</v>
      </c>
      <c r="Q26" s="541" t="s">
        <v>288</v>
      </c>
      <c r="R26" s="482"/>
      <c r="S26" s="482"/>
      <c r="T26" s="482"/>
      <c r="U26" s="482"/>
      <c r="V26" s="482"/>
      <c r="W26" s="482"/>
      <c r="X26" s="692" t="s">
        <v>3135</v>
      </c>
      <c r="Y26" s="691" t="s">
        <v>3133</v>
      </c>
      <c r="Z26" s="687" t="s">
        <v>3127</v>
      </c>
    </row>
    <row r="27" spans="1:26" s="109" customFormat="1" hidden="1">
      <c r="A27" s="669" t="s">
        <v>379</v>
      </c>
      <c r="B27" s="482"/>
      <c r="C27" s="482"/>
      <c r="D27" s="482"/>
      <c r="E27" s="482" t="s">
        <v>17</v>
      </c>
      <c r="F27" s="482" t="s">
        <v>15</v>
      </c>
      <c r="G27" s="482" t="s">
        <v>19</v>
      </c>
      <c r="H27" s="482" t="s">
        <v>28</v>
      </c>
      <c r="I27" s="482" t="s">
        <v>24</v>
      </c>
      <c r="J27" s="549">
        <v>4</v>
      </c>
      <c r="K27" s="482"/>
      <c r="L27" s="482"/>
      <c r="M27" s="482"/>
      <c r="N27" s="482"/>
      <c r="O27" s="482"/>
      <c r="P27" s="541" t="s">
        <v>291</v>
      </c>
      <c r="Q27" s="541" t="s">
        <v>288</v>
      </c>
      <c r="R27" s="482"/>
      <c r="S27" s="482"/>
      <c r="T27" s="482"/>
      <c r="U27" s="482"/>
      <c r="V27" s="482"/>
      <c r="W27" s="482"/>
      <c r="X27" s="692" t="s">
        <v>3135</v>
      </c>
      <c r="Y27" s="691" t="s">
        <v>3133</v>
      </c>
      <c r="Z27" s="687" t="s">
        <v>3127</v>
      </c>
    </row>
    <row r="28" spans="1:26" s="109" customFormat="1" hidden="1">
      <c r="A28" s="669" t="s">
        <v>380</v>
      </c>
      <c r="B28" s="482"/>
      <c r="C28" s="482" t="s">
        <v>423</v>
      </c>
      <c r="D28" s="482"/>
      <c r="E28" s="482" t="s">
        <v>17</v>
      </c>
      <c r="F28" s="482" t="s">
        <v>14</v>
      </c>
      <c r="G28" s="482" t="s">
        <v>19</v>
      </c>
      <c r="H28" s="482" t="s">
        <v>28</v>
      </c>
      <c r="I28" s="482" t="s">
        <v>445</v>
      </c>
      <c r="J28" s="549">
        <v>4</v>
      </c>
      <c r="K28" s="482"/>
      <c r="L28" s="482"/>
      <c r="M28" s="482"/>
      <c r="N28" s="482"/>
      <c r="O28" s="482"/>
      <c r="P28" s="541" t="s">
        <v>291</v>
      </c>
      <c r="Q28" s="541" t="s">
        <v>288</v>
      </c>
      <c r="R28" s="482"/>
      <c r="S28" s="482"/>
      <c r="T28" s="482"/>
      <c r="U28" s="482"/>
      <c r="V28" s="482"/>
      <c r="W28" s="482"/>
      <c r="X28" s="692" t="s">
        <v>3135</v>
      </c>
      <c r="Y28" s="691" t="s">
        <v>3133</v>
      </c>
      <c r="Z28" s="687" t="s">
        <v>3127</v>
      </c>
    </row>
    <row r="29" spans="1:26" s="109" customFormat="1" hidden="1">
      <c r="A29" s="669" t="s">
        <v>381</v>
      </c>
      <c r="B29" s="482"/>
      <c r="C29" s="482"/>
      <c r="D29" s="482"/>
      <c r="E29" s="482" t="s">
        <v>17</v>
      </c>
      <c r="F29" s="482" t="s">
        <v>15</v>
      </c>
      <c r="G29" s="482" t="s">
        <v>19</v>
      </c>
      <c r="H29" s="482" t="s">
        <v>28</v>
      </c>
      <c r="I29" s="482" t="s">
        <v>24</v>
      </c>
      <c r="J29" s="549">
        <v>3</v>
      </c>
      <c r="K29" s="482"/>
      <c r="L29" s="482"/>
      <c r="M29" s="482"/>
      <c r="N29" s="482"/>
      <c r="O29" s="482"/>
      <c r="P29" s="541" t="s">
        <v>291</v>
      </c>
      <c r="Q29" s="541" t="s">
        <v>288</v>
      </c>
      <c r="R29" s="482"/>
      <c r="S29" s="482"/>
      <c r="T29" s="482"/>
      <c r="U29" s="482"/>
      <c r="V29" s="482"/>
      <c r="W29" s="482"/>
      <c r="X29" s="692" t="s">
        <v>3135</v>
      </c>
      <c r="Y29" s="691" t="s">
        <v>3133</v>
      </c>
      <c r="Z29" s="687" t="s">
        <v>3127</v>
      </c>
    </row>
    <row r="30" spans="1:26" s="109" customFormat="1" hidden="1">
      <c r="A30" s="669" t="s">
        <v>439</v>
      </c>
      <c r="B30" s="482"/>
      <c r="C30" s="482"/>
      <c r="D30" s="482"/>
      <c r="E30" s="482" t="s">
        <v>18</v>
      </c>
      <c r="F30" s="482" t="s">
        <v>14</v>
      </c>
      <c r="G30" s="482" t="s">
        <v>262</v>
      </c>
      <c r="H30" s="482" t="s">
        <v>28</v>
      </c>
      <c r="I30" s="482" t="s">
        <v>24</v>
      </c>
      <c r="J30" s="549">
        <v>3</v>
      </c>
      <c r="K30" s="482"/>
      <c r="L30" s="482"/>
      <c r="M30" s="482"/>
      <c r="N30" s="482"/>
      <c r="O30" s="482"/>
      <c r="P30" s="541" t="s">
        <v>291</v>
      </c>
      <c r="Q30" s="541" t="s">
        <v>288</v>
      </c>
      <c r="R30" s="482"/>
      <c r="S30" s="482"/>
      <c r="T30" s="482"/>
      <c r="U30" s="482"/>
      <c r="V30" s="482"/>
      <c r="W30" s="482"/>
      <c r="X30" s="692" t="s">
        <v>3135</v>
      </c>
      <c r="Y30" s="691" t="s">
        <v>3133</v>
      </c>
      <c r="Z30" s="687" t="s">
        <v>3127</v>
      </c>
    </row>
    <row r="31" spans="1:26" s="109" customFormat="1" hidden="1">
      <c r="A31" s="669" t="s">
        <v>382</v>
      </c>
      <c r="B31" s="482"/>
      <c r="C31" s="482"/>
      <c r="D31" s="482"/>
      <c r="E31" s="482" t="s">
        <v>17</v>
      </c>
      <c r="F31" s="482" t="s">
        <v>14</v>
      </c>
      <c r="G31" s="482" t="s">
        <v>262</v>
      </c>
      <c r="H31" s="482" t="s">
        <v>28</v>
      </c>
      <c r="I31" s="482" t="s">
        <v>25</v>
      </c>
      <c r="J31" s="549">
        <v>4</v>
      </c>
      <c r="K31" s="482"/>
      <c r="L31" s="482"/>
      <c r="M31" s="482"/>
      <c r="N31" s="482"/>
      <c r="O31" s="482"/>
      <c r="P31" s="541" t="s">
        <v>291</v>
      </c>
      <c r="Q31" s="541" t="s">
        <v>288</v>
      </c>
      <c r="R31" s="482"/>
      <c r="S31" s="482"/>
      <c r="T31" s="482"/>
      <c r="U31" s="482"/>
      <c r="V31" s="482"/>
      <c r="W31" s="482"/>
      <c r="X31" s="692" t="s">
        <v>3135</v>
      </c>
      <c r="Y31" s="691" t="s">
        <v>3133</v>
      </c>
      <c r="Z31" s="687" t="s">
        <v>3127</v>
      </c>
    </row>
    <row r="32" spans="1:26" s="109" customFormat="1" hidden="1">
      <c r="A32" s="669" t="s">
        <v>383</v>
      </c>
      <c r="B32" s="482"/>
      <c r="C32" s="482"/>
      <c r="D32" s="482"/>
      <c r="E32" s="482" t="s">
        <v>18</v>
      </c>
      <c r="F32" s="482" t="s">
        <v>15</v>
      </c>
      <c r="G32" s="482" t="s">
        <v>262</v>
      </c>
      <c r="H32" s="482" t="s">
        <v>28</v>
      </c>
      <c r="I32" s="482" t="s">
        <v>447</v>
      </c>
      <c r="J32" s="549">
        <v>3</v>
      </c>
      <c r="K32" s="482"/>
      <c r="L32" s="482"/>
      <c r="M32" s="482"/>
      <c r="N32" s="482"/>
      <c r="O32" s="482"/>
      <c r="P32" s="541" t="s">
        <v>291</v>
      </c>
      <c r="Q32" s="541" t="s">
        <v>288</v>
      </c>
      <c r="R32" s="482"/>
      <c r="S32" s="482"/>
      <c r="T32" s="482"/>
      <c r="U32" s="482"/>
      <c r="V32" s="482"/>
      <c r="W32" s="482"/>
      <c r="X32" s="692" t="s">
        <v>3135</v>
      </c>
      <c r="Y32" s="691" t="s">
        <v>3133</v>
      </c>
      <c r="Z32" s="687" t="s">
        <v>3127</v>
      </c>
    </row>
    <row r="33" spans="1:26" s="109" customFormat="1" hidden="1">
      <c r="A33" s="669" t="s">
        <v>384</v>
      </c>
      <c r="B33" s="542"/>
      <c r="C33" s="9">
        <v>6</v>
      </c>
      <c r="D33" s="542"/>
      <c r="E33" s="9" t="s">
        <v>17</v>
      </c>
      <c r="F33" s="9" t="s">
        <v>14</v>
      </c>
      <c r="G33" s="482" t="s">
        <v>22</v>
      </c>
      <c r="H33" s="482"/>
      <c r="I33" s="482" t="s">
        <v>24</v>
      </c>
      <c r="J33" s="544"/>
      <c r="K33" s="9"/>
      <c r="L33" s="542"/>
      <c r="M33" s="542"/>
      <c r="N33" s="9"/>
      <c r="O33" s="584" t="s">
        <v>28</v>
      </c>
      <c r="P33" s="541" t="s">
        <v>291</v>
      </c>
      <c r="Q33" s="541" t="s">
        <v>288</v>
      </c>
      <c r="R33" s="542"/>
      <c r="S33" s="542"/>
      <c r="T33" s="542"/>
      <c r="U33" s="542"/>
      <c r="V33" s="542"/>
      <c r="W33" s="542"/>
      <c r="X33" s="692" t="s">
        <v>3135</v>
      </c>
      <c r="Y33" s="691" t="s">
        <v>3133</v>
      </c>
      <c r="Z33" s="687" t="s">
        <v>3127</v>
      </c>
    </row>
    <row r="34" spans="1:26" s="109" customFormat="1" hidden="1">
      <c r="A34" s="669" t="s">
        <v>451</v>
      </c>
      <c r="B34" s="542"/>
      <c r="C34" s="9"/>
      <c r="D34" s="542"/>
      <c r="E34" s="9" t="s">
        <v>17</v>
      </c>
      <c r="F34" s="9" t="s">
        <v>15</v>
      </c>
      <c r="G34" s="482" t="s">
        <v>22</v>
      </c>
      <c r="H34" s="482"/>
      <c r="I34" s="482" t="s">
        <v>24</v>
      </c>
      <c r="J34" s="544"/>
      <c r="K34" s="9"/>
      <c r="L34" s="542"/>
      <c r="M34" s="542"/>
      <c r="N34" s="9"/>
      <c r="O34" s="584" t="s">
        <v>28</v>
      </c>
      <c r="P34" s="541" t="s">
        <v>291</v>
      </c>
      <c r="Q34" s="541" t="s">
        <v>288</v>
      </c>
      <c r="R34" s="542"/>
      <c r="S34" s="542"/>
      <c r="T34" s="542"/>
      <c r="U34" s="542"/>
      <c r="V34" s="542"/>
      <c r="W34" s="542"/>
      <c r="X34" s="692" t="s">
        <v>3135</v>
      </c>
      <c r="Y34" s="691" t="s">
        <v>3133</v>
      </c>
      <c r="Z34" s="687" t="s">
        <v>3127</v>
      </c>
    </row>
    <row r="35" spans="1:26" s="109" customFormat="1" hidden="1">
      <c r="A35" s="669" t="s">
        <v>452</v>
      </c>
      <c r="B35" s="554"/>
      <c r="C35" s="541">
        <v>7</v>
      </c>
      <c r="D35" s="550"/>
      <c r="E35" s="541" t="s">
        <v>18</v>
      </c>
      <c r="F35" s="541" t="s">
        <v>14</v>
      </c>
      <c r="G35" s="482" t="s">
        <v>20</v>
      </c>
      <c r="H35" s="482"/>
      <c r="I35" s="482" t="s">
        <v>26</v>
      </c>
      <c r="J35" s="549"/>
      <c r="K35" s="541"/>
      <c r="L35" s="550"/>
      <c r="M35" s="550"/>
      <c r="N35" s="541"/>
      <c r="O35" s="585" t="s">
        <v>48</v>
      </c>
      <c r="P35" s="541" t="s">
        <v>291</v>
      </c>
      <c r="Q35" s="541" t="s">
        <v>288</v>
      </c>
      <c r="R35" s="550"/>
      <c r="S35" s="550"/>
      <c r="T35" s="550"/>
      <c r="U35" s="550"/>
      <c r="V35" s="550"/>
      <c r="W35" s="550"/>
      <c r="X35" s="692" t="s">
        <v>3135</v>
      </c>
      <c r="Y35" s="691" t="s">
        <v>3133</v>
      </c>
      <c r="Z35" s="687" t="s">
        <v>3127</v>
      </c>
    </row>
    <row r="36" spans="1:26" s="109" customFormat="1" hidden="1">
      <c r="A36" s="669" t="s">
        <v>453</v>
      </c>
      <c r="B36" s="542"/>
      <c r="C36" s="9"/>
      <c r="D36" s="542"/>
      <c r="E36" s="9" t="s">
        <v>18</v>
      </c>
      <c r="F36" s="9" t="s">
        <v>15</v>
      </c>
      <c r="G36" s="482" t="s">
        <v>22</v>
      </c>
      <c r="H36" s="482"/>
      <c r="I36" s="482" t="s">
        <v>25</v>
      </c>
      <c r="J36" s="544"/>
      <c r="K36" s="9"/>
      <c r="L36" s="542"/>
      <c r="M36" s="542"/>
      <c r="N36" s="9"/>
      <c r="O36" s="584" t="s">
        <v>28</v>
      </c>
      <c r="P36" s="541" t="s">
        <v>291</v>
      </c>
      <c r="Q36" s="541" t="s">
        <v>288</v>
      </c>
      <c r="R36" s="542"/>
      <c r="S36" s="542"/>
      <c r="T36" s="542"/>
      <c r="U36" s="542"/>
      <c r="V36" s="542"/>
      <c r="W36" s="542"/>
      <c r="X36" s="692" t="s">
        <v>3135</v>
      </c>
      <c r="Y36" s="691" t="s">
        <v>3133</v>
      </c>
      <c r="Z36" s="687" t="s">
        <v>3127</v>
      </c>
    </row>
    <row r="37" spans="1:26" s="109" customFormat="1" hidden="1">
      <c r="A37" s="669" t="s">
        <v>455</v>
      </c>
      <c r="B37" s="550"/>
      <c r="C37" s="541">
        <v>8</v>
      </c>
      <c r="D37" s="550"/>
      <c r="E37" s="541" t="s">
        <v>17</v>
      </c>
      <c r="F37" s="541" t="s">
        <v>14</v>
      </c>
      <c r="G37" s="482" t="s">
        <v>19</v>
      </c>
      <c r="H37" s="482" t="s">
        <v>28</v>
      </c>
      <c r="I37" s="482" t="s">
        <v>24</v>
      </c>
      <c r="J37" s="549">
        <v>3</v>
      </c>
      <c r="K37" s="541"/>
      <c r="L37" s="550"/>
      <c r="M37" s="550"/>
      <c r="N37" s="541"/>
      <c r="O37" s="541"/>
      <c r="P37" s="541" t="s">
        <v>286</v>
      </c>
      <c r="Q37" s="541" t="s">
        <v>288</v>
      </c>
      <c r="R37" s="550"/>
      <c r="S37" s="550"/>
      <c r="T37" s="550"/>
      <c r="U37" s="550"/>
      <c r="V37" s="550"/>
      <c r="W37" s="550"/>
      <c r="X37" s="692" t="s">
        <v>3135</v>
      </c>
      <c r="Y37" s="691" t="s">
        <v>3133</v>
      </c>
      <c r="Z37" s="687" t="s">
        <v>3127</v>
      </c>
    </row>
    <row r="38" spans="1:26" s="109" customFormat="1" hidden="1">
      <c r="A38" s="669" t="s">
        <v>385</v>
      </c>
      <c r="B38" s="550"/>
      <c r="C38" s="541">
        <v>9</v>
      </c>
      <c r="D38" s="550"/>
      <c r="E38" s="541" t="s">
        <v>18</v>
      </c>
      <c r="F38" s="541" t="s">
        <v>14</v>
      </c>
      <c r="G38" s="482" t="s">
        <v>19</v>
      </c>
      <c r="H38" s="482" t="s">
        <v>28</v>
      </c>
      <c r="I38" s="482" t="s">
        <v>24</v>
      </c>
      <c r="J38" s="549">
        <v>4</v>
      </c>
      <c r="K38" s="541"/>
      <c r="L38" s="550"/>
      <c r="M38" s="550"/>
      <c r="N38" s="541"/>
      <c r="O38" s="541"/>
      <c r="P38" s="541" t="s">
        <v>286</v>
      </c>
      <c r="Q38" s="541" t="s">
        <v>290</v>
      </c>
      <c r="R38" s="550"/>
      <c r="S38" s="550"/>
      <c r="T38" s="550"/>
      <c r="U38" s="550"/>
      <c r="V38" s="550"/>
      <c r="W38" s="550"/>
      <c r="X38" s="692" t="s">
        <v>3135</v>
      </c>
      <c r="Y38" s="691" t="s">
        <v>3133</v>
      </c>
      <c r="Z38" s="687" t="s">
        <v>3127</v>
      </c>
    </row>
    <row r="39" spans="1:26" s="109" customFormat="1" hidden="1">
      <c r="A39" s="669" t="s">
        <v>386</v>
      </c>
      <c r="B39" s="550"/>
      <c r="C39" s="541"/>
      <c r="D39" s="550"/>
      <c r="E39" s="541" t="s">
        <v>18</v>
      </c>
      <c r="F39" s="541" t="s">
        <v>15</v>
      </c>
      <c r="G39" s="482" t="s">
        <v>19</v>
      </c>
      <c r="H39" s="482" t="s">
        <v>28</v>
      </c>
      <c r="I39" s="482" t="s">
        <v>24</v>
      </c>
      <c r="J39" s="549">
        <v>4</v>
      </c>
      <c r="K39" s="541"/>
      <c r="L39" s="550"/>
      <c r="M39" s="550"/>
      <c r="N39" s="541"/>
      <c r="O39" s="541"/>
      <c r="P39" s="541" t="s">
        <v>286</v>
      </c>
      <c r="Q39" s="541" t="s">
        <v>290</v>
      </c>
      <c r="R39" s="550"/>
      <c r="S39" s="550"/>
      <c r="T39" s="550"/>
      <c r="U39" s="550"/>
      <c r="V39" s="550"/>
      <c r="W39" s="550"/>
      <c r="X39" s="692" t="s">
        <v>3135</v>
      </c>
      <c r="Y39" s="691" t="s">
        <v>3133</v>
      </c>
      <c r="Z39" s="687" t="s">
        <v>3127</v>
      </c>
    </row>
    <row r="40" spans="1:26" s="109" customFormat="1" hidden="1">
      <c r="A40" s="669" t="s">
        <v>387</v>
      </c>
      <c r="B40" s="550"/>
      <c r="C40" s="541">
        <v>10</v>
      </c>
      <c r="D40" s="550"/>
      <c r="E40" s="541" t="s">
        <v>17</v>
      </c>
      <c r="F40" s="541" t="s">
        <v>16</v>
      </c>
      <c r="G40" s="482" t="s">
        <v>19</v>
      </c>
      <c r="H40" s="482" t="s">
        <v>28</v>
      </c>
      <c r="I40" s="482" t="s">
        <v>24</v>
      </c>
      <c r="J40" s="549">
        <v>4</v>
      </c>
      <c r="K40" s="541"/>
      <c r="L40" s="550"/>
      <c r="M40" s="550"/>
      <c r="N40" s="541"/>
      <c r="O40" s="541"/>
      <c r="P40" s="541" t="s">
        <v>286</v>
      </c>
      <c r="Q40" s="541" t="s">
        <v>290</v>
      </c>
      <c r="R40" s="550"/>
      <c r="S40" s="550"/>
      <c r="T40" s="550"/>
      <c r="U40" s="550"/>
      <c r="V40" s="550"/>
      <c r="W40" s="550"/>
      <c r="X40" s="692" t="s">
        <v>3135</v>
      </c>
      <c r="Y40" s="691" t="s">
        <v>3133</v>
      </c>
      <c r="Z40" s="687" t="s">
        <v>3127</v>
      </c>
    </row>
    <row r="41" spans="1:26" s="109" customFormat="1" hidden="1">
      <c r="A41" s="669" t="s">
        <v>388</v>
      </c>
      <c r="B41" s="550"/>
      <c r="C41" s="541">
        <v>11</v>
      </c>
      <c r="D41" s="550"/>
      <c r="E41" s="541" t="s">
        <v>17</v>
      </c>
      <c r="F41" s="541" t="s">
        <v>16</v>
      </c>
      <c r="G41" s="482" t="s">
        <v>19</v>
      </c>
      <c r="H41" s="482" t="s">
        <v>28</v>
      </c>
      <c r="I41" s="482" t="s">
        <v>24</v>
      </c>
      <c r="J41" s="549">
        <v>4</v>
      </c>
      <c r="K41" s="541"/>
      <c r="L41" s="550"/>
      <c r="M41" s="550"/>
      <c r="N41" s="541"/>
      <c r="O41" s="541"/>
      <c r="P41" s="541" t="s">
        <v>286</v>
      </c>
      <c r="Q41" s="541" t="s">
        <v>290</v>
      </c>
      <c r="R41" s="550"/>
      <c r="S41" s="550"/>
      <c r="T41" s="550"/>
      <c r="U41" s="550"/>
      <c r="V41" s="550"/>
      <c r="W41" s="550"/>
      <c r="X41" s="692" t="s">
        <v>3135</v>
      </c>
      <c r="Y41" s="691" t="s">
        <v>3133</v>
      </c>
      <c r="Z41" s="687" t="s">
        <v>3127</v>
      </c>
    </row>
    <row r="42" spans="1:26" s="109" customFormat="1" hidden="1">
      <c r="A42" s="669" t="s">
        <v>389</v>
      </c>
      <c r="B42" s="551"/>
      <c r="C42" s="552">
        <v>12</v>
      </c>
      <c r="D42" s="551"/>
      <c r="E42" s="552" t="s">
        <v>18</v>
      </c>
      <c r="F42" s="552" t="s">
        <v>16</v>
      </c>
      <c r="G42" s="482" t="s">
        <v>19</v>
      </c>
      <c r="H42" s="482" t="s">
        <v>28</v>
      </c>
      <c r="I42" s="482" t="s">
        <v>24</v>
      </c>
      <c r="J42" s="553">
        <v>4</v>
      </c>
      <c r="K42" s="552"/>
      <c r="L42" s="551"/>
      <c r="M42" s="551"/>
      <c r="N42" s="552"/>
      <c r="O42" s="552"/>
      <c r="P42" s="541" t="s">
        <v>286</v>
      </c>
      <c r="Q42" s="541" t="s">
        <v>290</v>
      </c>
      <c r="R42" s="551"/>
      <c r="S42" s="551"/>
      <c r="T42" s="551"/>
      <c r="U42" s="551"/>
      <c r="V42" s="551"/>
      <c r="W42" s="551"/>
      <c r="X42" s="692" t="s">
        <v>3135</v>
      </c>
      <c r="Y42" s="691" t="s">
        <v>3133</v>
      </c>
      <c r="Z42" s="687" t="s">
        <v>3127</v>
      </c>
    </row>
    <row r="43" spans="1:26" s="109" customFormat="1" hidden="1">
      <c r="A43" s="669" t="s">
        <v>390</v>
      </c>
      <c r="B43" s="550"/>
      <c r="C43" s="541">
        <v>13</v>
      </c>
      <c r="D43" s="550"/>
      <c r="E43" s="541" t="s">
        <v>17</v>
      </c>
      <c r="F43" s="541" t="s">
        <v>14</v>
      </c>
      <c r="G43" s="482" t="s">
        <v>19</v>
      </c>
      <c r="H43" s="482" t="s">
        <v>28</v>
      </c>
      <c r="I43" s="482" t="s">
        <v>24</v>
      </c>
      <c r="J43" s="549">
        <v>3</v>
      </c>
      <c r="K43" s="541"/>
      <c r="L43" s="550"/>
      <c r="M43" s="550"/>
      <c r="N43" s="541"/>
      <c r="O43" s="541"/>
      <c r="P43" s="541" t="s">
        <v>286</v>
      </c>
      <c r="Q43" s="541" t="s">
        <v>290</v>
      </c>
      <c r="R43" s="550"/>
      <c r="S43" s="550"/>
      <c r="T43" s="550"/>
      <c r="U43" s="550"/>
      <c r="V43" s="550"/>
      <c r="W43" s="550"/>
      <c r="X43" s="692" t="s">
        <v>3135</v>
      </c>
      <c r="Y43" s="691" t="s">
        <v>3133</v>
      </c>
      <c r="Z43" s="687" t="s">
        <v>3127</v>
      </c>
    </row>
    <row r="44" spans="1:26" s="109" customFormat="1" hidden="1">
      <c r="A44" s="669" t="s">
        <v>391</v>
      </c>
      <c r="B44" s="542"/>
      <c r="C44" s="9"/>
      <c r="D44" s="542"/>
      <c r="E44" s="9" t="s">
        <v>18</v>
      </c>
      <c r="F44" s="9" t="s">
        <v>15</v>
      </c>
      <c r="G44" s="482" t="s">
        <v>19</v>
      </c>
      <c r="H44" s="482" t="s">
        <v>28</v>
      </c>
      <c r="I44" s="482" t="s">
        <v>24</v>
      </c>
      <c r="J44" s="549">
        <v>3</v>
      </c>
      <c r="K44" s="541"/>
      <c r="L44" s="550"/>
      <c r="M44" s="550"/>
      <c r="N44" s="541"/>
      <c r="O44" s="9"/>
      <c r="P44" s="541" t="s">
        <v>286</v>
      </c>
      <c r="Q44" s="541" t="s">
        <v>290</v>
      </c>
      <c r="R44" s="542"/>
      <c r="S44" s="542"/>
      <c r="T44" s="542"/>
      <c r="U44" s="542"/>
      <c r="V44" s="542"/>
      <c r="W44" s="542"/>
      <c r="X44" s="692" t="s">
        <v>3135</v>
      </c>
      <c r="Y44" s="691" t="s">
        <v>3133</v>
      </c>
      <c r="Z44" s="687" t="s">
        <v>3127</v>
      </c>
    </row>
    <row r="45" spans="1:26" s="109" customFormat="1" hidden="1">
      <c r="A45" s="669" t="s">
        <v>392</v>
      </c>
      <c r="B45" s="542"/>
      <c r="C45" s="9">
        <v>14</v>
      </c>
      <c r="D45" s="542"/>
      <c r="E45" s="9" t="s">
        <v>17</v>
      </c>
      <c r="F45" s="9" t="s">
        <v>14</v>
      </c>
      <c r="G45" s="482" t="s">
        <v>19</v>
      </c>
      <c r="H45" s="482" t="s">
        <v>28</v>
      </c>
      <c r="I45" s="482" t="s">
        <v>24</v>
      </c>
      <c r="J45" s="549">
        <v>4</v>
      </c>
      <c r="K45" s="541"/>
      <c r="L45" s="550"/>
      <c r="M45" s="550"/>
      <c r="N45" s="541"/>
      <c r="O45" s="9"/>
      <c r="P45" s="541" t="s">
        <v>286</v>
      </c>
      <c r="Q45" s="541" t="s">
        <v>290</v>
      </c>
      <c r="R45" s="542"/>
      <c r="S45" s="542"/>
      <c r="T45" s="542"/>
      <c r="U45" s="542"/>
      <c r="V45" s="542"/>
      <c r="W45" s="542"/>
      <c r="X45" s="692" t="s">
        <v>3135</v>
      </c>
      <c r="Y45" s="691" t="s">
        <v>3133</v>
      </c>
      <c r="Z45" s="687" t="s">
        <v>3127</v>
      </c>
    </row>
    <row r="46" spans="1:26" s="109" customFormat="1" hidden="1">
      <c r="A46" s="669" t="s">
        <v>393</v>
      </c>
      <c r="B46" s="542"/>
      <c r="C46" s="9"/>
      <c r="D46" s="542"/>
      <c r="E46" s="9" t="s">
        <v>18</v>
      </c>
      <c r="F46" s="9" t="s">
        <v>15</v>
      </c>
      <c r="G46" s="482" t="s">
        <v>19</v>
      </c>
      <c r="H46" s="482" t="s">
        <v>28</v>
      </c>
      <c r="I46" s="482" t="s">
        <v>24</v>
      </c>
      <c r="J46" s="549">
        <v>4</v>
      </c>
      <c r="K46" s="541"/>
      <c r="L46" s="550"/>
      <c r="M46" s="550"/>
      <c r="N46" s="541"/>
      <c r="O46" s="9"/>
      <c r="P46" s="541" t="s">
        <v>286</v>
      </c>
      <c r="Q46" s="541" t="s">
        <v>290</v>
      </c>
      <c r="R46" s="542"/>
      <c r="S46" s="542"/>
      <c r="T46" s="542"/>
      <c r="U46" s="542"/>
      <c r="V46" s="542"/>
      <c r="W46" s="542"/>
      <c r="X46" s="692" t="s">
        <v>3135</v>
      </c>
      <c r="Y46" s="691" t="s">
        <v>3133</v>
      </c>
      <c r="Z46" s="687" t="s">
        <v>3127</v>
      </c>
    </row>
    <row r="47" spans="1:26" s="109" customFormat="1" hidden="1">
      <c r="A47" s="669" t="s">
        <v>459</v>
      </c>
      <c r="B47" s="542"/>
      <c r="C47" s="9">
        <v>15</v>
      </c>
      <c r="D47" s="542"/>
      <c r="E47" s="9" t="s">
        <v>17</v>
      </c>
      <c r="F47" s="9" t="s">
        <v>14</v>
      </c>
      <c r="G47" s="482" t="s">
        <v>19</v>
      </c>
      <c r="H47" s="482"/>
      <c r="I47" s="482" t="s">
        <v>24</v>
      </c>
      <c r="J47" s="549"/>
      <c r="K47" s="541"/>
      <c r="L47" s="550"/>
      <c r="M47" s="550"/>
      <c r="N47" s="541"/>
      <c r="O47" s="584" t="s">
        <v>28</v>
      </c>
      <c r="P47" s="541" t="s">
        <v>286</v>
      </c>
      <c r="Q47" s="541" t="s">
        <v>290</v>
      </c>
      <c r="R47" s="542"/>
      <c r="S47" s="542"/>
      <c r="T47" s="542"/>
      <c r="U47" s="542"/>
      <c r="V47" s="542"/>
      <c r="W47" s="542"/>
      <c r="X47" s="692" t="s">
        <v>3135</v>
      </c>
      <c r="Y47" s="691" t="s">
        <v>3133</v>
      </c>
      <c r="Z47" s="687" t="s">
        <v>3127</v>
      </c>
    </row>
    <row r="48" spans="1:26" s="109" customFormat="1" hidden="1">
      <c r="A48" s="669" t="s">
        <v>460</v>
      </c>
      <c r="B48" s="542"/>
      <c r="C48" s="9"/>
      <c r="D48" s="542"/>
      <c r="E48" s="9" t="s">
        <v>17</v>
      </c>
      <c r="F48" s="9" t="s">
        <v>15</v>
      </c>
      <c r="G48" s="482" t="s">
        <v>19</v>
      </c>
      <c r="H48" s="482"/>
      <c r="I48" s="482" t="s">
        <v>24</v>
      </c>
      <c r="J48" s="549"/>
      <c r="K48" s="541"/>
      <c r="L48" s="550"/>
      <c r="M48" s="550"/>
      <c r="N48" s="541"/>
      <c r="O48" s="584" t="s">
        <v>28</v>
      </c>
      <c r="P48" s="541" t="s">
        <v>286</v>
      </c>
      <c r="Q48" s="541" t="s">
        <v>290</v>
      </c>
      <c r="R48" s="542"/>
      <c r="S48" s="542"/>
      <c r="T48" s="542"/>
      <c r="U48" s="542"/>
      <c r="V48" s="542"/>
      <c r="W48" s="542"/>
      <c r="X48" s="692" t="s">
        <v>3135</v>
      </c>
      <c r="Y48" s="691" t="s">
        <v>3133</v>
      </c>
      <c r="Z48" s="687" t="s">
        <v>3127</v>
      </c>
    </row>
    <row r="49" spans="1:26" s="109" customFormat="1" hidden="1">
      <c r="A49" s="669" t="s">
        <v>461</v>
      </c>
      <c r="B49" s="542"/>
      <c r="C49" s="9"/>
      <c r="D49" s="542"/>
      <c r="E49" s="9" t="s">
        <v>18</v>
      </c>
      <c r="F49" s="9" t="s">
        <v>16</v>
      </c>
      <c r="G49" s="482" t="s">
        <v>19</v>
      </c>
      <c r="H49" s="482" t="s">
        <v>28</v>
      </c>
      <c r="I49" s="482" t="s">
        <v>24</v>
      </c>
      <c r="J49" s="549">
        <v>4</v>
      </c>
      <c r="K49" s="541"/>
      <c r="L49" s="550"/>
      <c r="M49" s="550"/>
      <c r="N49" s="541"/>
      <c r="O49" s="9"/>
      <c r="P49" s="541" t="s">
        <v>286</v>
      </c>
      <c r="Q49" s="541" t="s">
        <v>290</v>
      </c>
      <c r="R49" s="542"/>
      <c r="S49" s="542"/>
      <c r="T49" s="542"/>
      <c r="U49" s="542"/>
      <c r="V49" s="542"/>
      <c r="W49" s="542"/>
      <c r="X49" s="692" t="s">
        <v>3135</v>
      </c>
      <c r="Y49" s="691" t="s">
        <v>3133</v>
      </c>
      <c r="Z49" s="687" t="s">
        <v>3127</v>
      </c>
    </row>
    <row r="50" spans="1:26" s="109" customFormat="1" hidden="1">
      <c r="A50" s="669" t="s">
        <v>462</v>
      </c>
      <c r="B50" s="542"/>
      <c r="C50" s="9">
        <v>16</v>
      </c>
      <c r="D50" s="542"/>
      <c r="E50" s="9" t="s">
        <v>17</v>
      </c>
      <c r="F50" s="9" t="s">
        <v>14</v>
      </c>
      <c r="G50" s="482" t="s">
        <v>19</v>
      </c>
      <c r="H50" s="482"/>
      <c r="I50" s="482" t="s">
        <v>25</v>
      </c>
      <c r="J50" s="549"/>
      <c r="K50" s="541"/>
      <c r="L50" s="550"/>
      <c r="M50" s="550"/>
      <c r="N50" s="541"/>
      <c r="O50" s="584" t="s">
        <v>28</v>
      </c>
      <c r="P50" s="541" t="s">
        <v>286</v>
      </c>
      <c r="Q50" s="541" t="s">
        <v>290</v>
      </c>
      <c r="R50" s="542"/>
      <c r="S50" s="542"/>
      <c r="T50" s="542"/>
      <c r="U50" s="542"/>
      <c r="V50" s="542"/>
      <c r="W50" s="542"/>
      <c r="X50" s="692" t="s">
        <v>3135</v>
      </c>
      <c r="Y50" s="691" t="s">
        <v>3133</v>
      </c>
      <c r="Z50" s="687" t="s">
        <v>3127</v>
      </c>
    </row>
    <row r="51" spans="1:26" s="109" customFormat="1" hidden="1">
      <c r="A51" s="669" t="s">
        <v>394</v>
      </c>
      <c r="B51" s="542"/>
      <c r="C51" s="9"/>
      <c r="D51" s="542"/>
      <c r="E51" s="9" t="s">
        <v>17</v>
      </c>
      <c r="F51" s="9" t="s">
        <v>15</v>
      </c>
      <c r="G51" s="482" t="s">
        <v>262</v>
      </c>
      <c r="H51" s="482"/>
      <c r="I51" s="482" t="s">
        <v>24</v>
      </c>
      <c r="J51" s="544"/>
      <c r="K51" s="9"/>
      <c r="L51" s="542"/>
      <c r="M51" s="542"/>
      <c r="N51" s="9"/>
      <c r="O51" s="584" t="s">
        <v>28</v>
      </c>
      <c r="P51" s="541" t="s">
        <v>286</v>
      </c>
      <c r="Q51" s="541" t="s">
        <v>290</v>
      </c>
      <c r="R51" s="542"/>
      <c r="S51" s="542"/>
      <c r="T51" s="542"/>
      <c r="U51" s="542"/>
      <c r="V51" s="542"/>
      <c r="W51" s="542"/>
      <c r="X51" s="692" t="s">
        <v>3135</v>
      </c>
      <c r="Y51" s="691" t="s">
        <v>3133</v>
      </c>
      <c r="Z51" s="687" t="s">
        <v>3127</v>
      </c>
    </row>
    <row r="52" spans="1:26" s="109" customFormat="1" hidden="1">
      <c r="A52" s="669" t="s">
        <v>464</v>
      </c>
      <c r="B52" s="542"/>
      <c r="C52" s="9"/>
      <c r="D52" s="542"/>
      <c r="E52" s="9" t="s">
        <v>18</v>
      </c>
      <c r="F52" s="9" t="s">
        <v>15</v>
      </c>
      <c r="G52" s="482" t="s">
        <v>19</v>
      </c>
      <c r="H52" s="482" t="s">
        <v>28</v>
      </c>
      <c r="I52" s="482" t="s">
        <v>447</v>
      </c>
      <c r="J52" s="544">
        <v>3</v>
      </c>
      <c r="K52" s="9"/>
      <c r="L52" s="542"/>
      <c r="M52" s="542"/>
      <c r="N52" s="9"/>
      <c r="O52" s="9"/>
      <c r="P52" s="541" t="s">
        <v>286</v>
      </c>
      <c r="Q52" s="541" t="s">
        <v>290</v>
      </c>
      <c r="R52" s="542"/>
      <c r="S52" s="542"/>
      <c r="T52" s="542"/>
      <c r="U52" s="542"/>
      <c r="V52" s="542"/>
      <c r="W52" s="542"/>
      <c r="X52" s="692" t="s">
        <v>3135</v>
      </c>
      <c r="Y52" s="691" t="s">
        <v>3133</v>
      </c>
      <c r="Z52" s="687" t="s">
        <v>3127</v>
      </c>
    </row>
    <row r="53" spans="1:26" s="109" customFormat="1" hidden="1">
      <c r="A53" s="669" t="s">
        <v>465</v>
      </c>
      <c r="B53" s="542"/>
      <c r="C53" s="9"/>
      <c r="D53" s="542"/>
      <c r="E53" s="9" t="s">
        <v>17</v>
      </c>
      <c r="F53" s="9" t="s">
        <v>14</v>
      </c>
      <c r="G53" s="482" t="s">
        <v>19</v>
      </c>
      <c r="H53" s="482" t="s">
        <v>28</v>
      </c>
      <c r="I53" s="482" t="s">
        <v>24</v>
      </c>
      <c r="J53" s="549">
        <v>4</v>
      </c>
      <c r="K53" s="541"/>
      <c r="L53" s="550"/>
      <c r="M53" s="550"/>
      <c r="N53" s="541"/>
      <c r="O53" s="9"/>
      <c r="P53" s="541" t="s">
        <v>286</v>
      </c>
      <c r="Q53" s="541" t="s">
        <v>290</v>
      </c>
      <c r="R53" s="542"/>
      <c r="S53" s="542"/>
      <c r="T53" s="542"/>
      <c r="U53" s="542"/>
      <c r="V53" s="542"/>
      <c r="W53" s="542"/>
      <c r="X53" s="692" t="s">
        <v>3135</v>
      </c>
      <c r="Y53" s="691" t="s">
        <v>3133</v>
      </c>
      <c r="Z53" s="687" t="s">
        <v>3127</v>
      </c>
    </row>
    <row r="54" spans="1:26" s="109" customFormat="1" hidden="1">
      <c r="A54" s="669" t="s">
        <v>466</v>
      </c>
      <c r="B54" s="542"/>
      <c r="C54" s="9">
        <v>17</v>
      </c>
      <c r="D54" s="542"/>
      <c r="E54" s="9" t="s">
        <v>17</v>
      </c>
      <c r="F54" s="9" t="s">
        <v>15</v>
      </c>
      <c r="G54" s="482" t="s">
        <v>19</v>
      </c>
      <c r="H54" s="482"/>
      <c r="I54" s="482" t="s">
        <v>24</v>
      </c>
      <c r="J54" s="549"/>
      <c r="K54" s="541"/>
      <c r="L54" s="550"/>
      <c r="M54" s="550"/>
      <c r="N54" s="541"/>
      <c r="O54" s="584" t="s">
        <v>28</v>
      </c>
      <c r="P54" s="541" t="s">
        <v>286</v>
      </c>
      <c r="Q54" s="541" t="s">
        <v>290</v>
      </c>
      <c r="R54" s="542"/>
      <c r="S54" s="542"/>
      <c r="T54" s="542"/>
      <c r="U54" s="542"/>
      <c r="V54" s="542"/>
      <c r="W54" s="542"/>
      <c r="X54" s="692" t="s">
        <v>3135</v>
      </c>
      <c r="Y54" s="691" t="s">
        <v>3133</v>
      </c>
      <c r="Z54" s="687" t="s">
        <v>3127</v>
      </c>
    </row>
    <row r="55" spans="1:26" s="109" customFormat="1" hidden="1">
      <c r="A55" s="669" t="s">
        <v>395</v>
      </c>
      <c r="B55" s="542"/>
      <c r="C55" s="9">
        <v>18</v>
      </c>
      <c r="D55" s="542"/>
      <c r="E55" s="9" t="s">
        <v>17</v>
      </c>
      <c r="F55" s="9" t="s">
        <v>14</v>
      </c>
      <c r="G55" s="482" t="s">
        <v>19</v>
      </c>
      <c r="H55" s="482" t="s">
        <v>28</v>
      </c>
      <c r="I55" s="482" t="s">
        <v>841</v>
      </c>
      <c r="J55" s="541">
        <v>4</v>
      </c>
      <c r="K55" s="541"/>
      <c r="L55" s="550"/>
      <c r="M55" s="550"/>
      <c r="N55" s="541"/>
      <c r="O55" s="9"/>
      <c r="P55" s="541" t="s">
        <v>286</v>
      </c>
      <c r="Q55" s="541" t="s">
        <v>290</v>
      </c>
      <c r="R55" s="542"/>
      <c r="S55" s="542"/>
      <c r="T55" s="542"/>
      <c r="U55" s="542"/>
      <c r="V55" s="542"/>
      <c r="W55" s="542"/>
      <c r="X55" s="692" t="s">
        <v>3135</v>
      </c>
      <c r="Y55" s="691" t="s">
        <v>3133</v>
      </c>
      <c r="Z55" s="687" t="s">
        <v>3127</v>
      </c>
    </row>
    <row r="56" spans="1:26" s="109" customFormat="1" hidden="1">
      <c r="A56" s="669" t="s">
        <v>396</v>
      </c>
      <c r="B56" s="542"/>
      <c r="C56" s="9"/>
      <c r="D56" s="542"/>
      <c r="E56" s="9" t="s">
        <v>17</v>
      </c>
      <c r="F56" s="9" t="s">
        <v>15</v>
      </c>
      <c r="G56" s="482" t="s">
        <v>19</v>
      </c>
      <c r="H56" s="482" t="s">
        <v>28</v>
      </c>
      <c r="I56" s="482" t="s">
        <v>819</v>
      </c>
      <c r="J56" s="549">
        <v>4</v>
      </c>
      <c r="K56" s="541"/>
      <c r="L56" s="550"/>
      <c r="M56" s="550"/>
      <c r="N56" s="541"/>
      <c r="O56" s="9"/>
      <c r="P56" s="541" t="s">
        <v>286</v>
      </c>
      <c r="Q56" s="541" t="s">
        <v>290</v>
      </c>
      <c r="R56" s="542"/>
      <c r="S56" s="542"/>
      <c r="T56" s="542"/>
      <c r="U56" s="542"/>
      <c r="V56" s="542"/>
      <c r="W56" s="542"/>
      <c r="X56" s="692" t="s">
        <v>3135</v>
      </c>
      <c r="Y56" s="691" t="s">
        <v>3133</v>
      </c>
      <c r="Z56" s="687" t="s">
        <v>3127</v>
      </c>
    </row>
    <row r="57" spans="1:26" s="109" customFormat="1" hidden="1">
      <c r="A57" s="669" t="s">
        <v>397</v>
      </c>
      <c r="B57" s="542"/>
      <c r="C57" s="9">
        <v>19</v>
      </c>
      <c r="D57" s="542"/>
      <c r="E57" s="9" t="s">
        <v>18</v>
      </c>
      <c r="F57" s="9" t="s">
        <v>16</v>
      </c>
      <c r="G57" s="482" t="s">
        <v>19</v>
      </c>
      <c r="H57" s="482" t="s">
        <v>28</v>
      </c>
      <c r="I57" s="482" t="s">
        <v>24</v>
      </c>
      <c r="J57" s="549">
        <v>4</v>
      </c>
      <c r="K57" s="541"/>
      <c r="L57" s="550"/>
      <c r="M57" s="550"/>
      <c r="N57" s="541"/>
      <c r="O57" s="9"/>
      <c r="P57" s="541" t="s">
        <v>286</v>
      </c>
      <c r="Q57" s="541" t="s">
        <v>290</v>
      </c>
      <c r="R57" s="542"/>
      <c r="S57" s="542"/>
      <c r="T57" s="542"/>
      <c r="U57" s="542"/>
      <c r="V57" s="542"/>
      <c r="W57" s="542"/>
      <c r="X57" s="692" t="s">
        <v>3135</v>
      </c>
      <c r="Y57" s="691" t="s">
        <v>3133</v>
      </c>
      <c r="Z57" s="687" t="s">
        <v>3127</v>
      </c>
    </row>
    <row r="58" spans="1:26" s="109" customFormat="1" hidden="1">
      <c r="A58" s="669" t="s">
        <v>398</v>
      </c>
      <c r="B58" s="542"/>
      <c r="C58" s="9">
        <v>21</v>
      </c>
      <c r="D58" s="542"/>
      <c r="E58" s="9" t="s">
        <v>17</v>
      </c>
      <c r="F58" s="9" t="s">
        <v>16</v>
      </c>
      <c r="G58" s="482" t="s">
        <v>19</v>
      </c>
      <c r="H58" s="482" t="s">
        <v>28</v>
      </c>
      <c r="I58" s="482" t="s">
        <v>24</v>
      </c>
      <c r="J58" s="549">
        <v>4</v>
      </c>
      <c r="K58" s="541"/>
      <c r="L58" s="542"/>
      <c r="M58" s="542"/>
      <c r="N58" s="9"/>
      <c r="O58" s="9"/>
      <c r="P58" s="541" t="s">
        <v>286</v>
      </c>
      <c r="Q58" s="541" t="s">
        <v>290</v>
      </c>
      <c r="R58" s="542"/>
      <c r="S58" s="542"/>
      <c r="T58" s="542"/>
      <c r="U58" s="542"/>
      <c r="V58" s="542"/>
      <c r="W58" s="542"/>
      <c r="X58" s="692" t="s">
        <v>3135</v>
      </c>
      <c r="Y58" s="691" t="s">
        <v>3133</v>
      </c>
      <c r="Z58" s="687" t="s">
        <v>3127</v>
      </c>
    </row>
    <row r="59" spans="1:26" s="109" customFormat="1" hidden="1">
      <c r="A59" s="669" t="s">
        <v>399</v>
      </c>
      <c r="B59" s="542"/>
      <c r="C59" s="9">
        <v>22</v>
      </c>
      <c r="D59" s="542"/>
      <c r="E59" s="9" t="s">
        <v>18</v>
      </c>
      <c r="F59" s="9" t="s">
        <v>14</v>
      </c>
      <c r="G59" s="482" t="s">
        <v>19</v>
      </c>
      <c r="H59" s="482" t="s">
        <v>28</v>
      </c>
      <c r="I59" s="482" t="s">
        <v>24</v>
      </c>
      <c r="J59" s="549">
        <v>4</v>
      </c>
      <c r="K59" s="541"/>
      <c r="L59" s="542"/>
      <c r="M59" s="542"/>
      <c r="N59" s="9"/>
      <c r="O59" s="9"/>
      <c r="P59" s="541" t="s">
        <v>286</v>
      </c>
      <c r="Q59" s="541" t="s">
        <v>290</v>
      </c>
      <c r="R59" s="542"/>
      <c r="S59" s="542"/>
      <c r="T59" s="542"/>
      <c r="U59" s="542"/>
      <c r="V59" s="542"/>
      <c r="W59" s="542"/>
      <c r="X59" s="692" t="s">
        <v>3135</v>
      </c>
      <c r="Y59" s="691" t="s">
        <v>3133</v>
      </c>
      <c r="Z59" s="687" t="s">
        <v>3127</v>
      </c>
    </row>
    <row r="60" spans="1:26" s="109" customFormat="1" hidden="1">
      <c r="A60" s="669" t="s">
        <v>400</v>
      </c>
      <c r="B60" s="542"/>
      <c r="C60" s="9"/>
      <c r="D60" s="542"/>
      <c r="E60" s="9" t="s">
        <v>18</v>
      </c>
      <c r="F60" s="9" t="s">
        <v>15</v>
      </c>
      <c r="G60" s="482" t="s">
        <v>19</v>
      </c>
      <c r="H60" s="482" t="s">
        <v>28</v>
      </c>
      <c r="I60" s="482" t="s">
        <v>819</v>
      </c>
      <c r="J60" s="549">
        <v>4</v>
      </c>
      <c r="K60" s="541"/>
      <c r="L60" s="542"/>
      <c r="M60" s="542"/>
      <c r="N60" s="9"/>
      <c r="O60" s="9"/>
      <c r="P60" s="541" t="s">
        <v>286</v>
      </c>
      <c r="Q60" s="541" t="s">
        <v>290</v>
      </c>
      <c r="R60" s="542"/>
      <c r="S60" s="542"/>
      <c r="T60" s="542"/>
      <c r="U60" s="542"/>
      <c r="V60" s="542"/>
      <c r="W60" s="542"/>
      <c r="X60" s="692" t="s">
        <v>3135</v>
      </c>
      <c r="Y60" s="691" t="s">
        <v>3133</v>
      </c>
      <c r="Z60" s="687" t="s">
        <v>3127</v>
      </c>
    </row>
    <row r="61" spans="1:26" s="109" customFormat="1" hidden="1">
      <c r="A61" s="669" t="s">
        <v>401</v>
      </c>
      <c r="B61" s="542"/>
      <c r="C61" s="9">
        <v>23</v>
      </c>
      <c r="D61" s="542"/>
      <c r="E61" s="9" t="s">
        <v>17</v>
      </c>
      <c r="F61" s="9" t="s">
        <v>16</v>
      </c>
      <c r="G61" s="482" t="s">
        <v>19</v>
      </c>
      <c r="H61" s="482" t="s">
        <v>28</v>
      </c>
      <c r="I61" s="482" t="s">
        <v>24</v>
      </c>
      <c r="J61" s="549">
        <v>4</v>
      </c>
      <c r="K61" s="541"/>
      <c r="L61" s="542"/>
      <c r="M61" s="542"/>
      <c r="N61" s="9"/>
      <c r="O61" s="9"/>
      <c r="P61" s="541" t="s">
        <v>286</v>
      </c>
      <c r="Q61" s="541" t="s">
        <v>290</v>
      </c>
      <c r="R61" s="542"/>
      <c r="S61" s="542"/>
      <c r="T61" s="542"/>
      <c r="U61" s="542"/>
      <c r="V61" s="542"/>
      <c r="W61" s="542"/>
      <c r="X61" s="692" t="s">
        <v>3135</v>
      </c>
      <c r="Y61" s="691" t="s">
        <v>3133</v>
      </c>
      <c r="Z61" s="687" t="s">
        <v>3127</v>
      </c>
    </row>
    <row r="62" spans="1:26" s="109" customFormat="1" hidden="1">
      <c r="A62" s="669" t="s">
        <v>402</v>
      </c>
      <c r="B62" s="542"/>
      <c r="C62" s="9">
        <v>24</v>
      </c>
      <c r="D62" s="542"/>
      <c r="E62" s="9" t="s">
        <v>18</v>
      </c>
      <c r="F62" s="9" t="s">
        <v>14</v>
      </c>
      <c r="G62" s="482" t="s">
        <v>19</v>
      </c>
      <c r="H62" s="482" t="s">
        <v>28</v>
      </c>
      <c r="I62" s="482" t="s">
        <v>24</v>
      </c>
      <c r="J62" s="544">
        <v>4</v>
      </c>
      <c r="K62" s="9"/>
      <c r="L62" s="542"/>
      <c r="M62" s="542"/>
      <c r="N62" s="9"/>
      <c r="O62" s="9"/>
      <c r="P62" s="541" t="s">
        <v>286</v>
      </c>
      <c r="Q62" s="541" t="s">
        <v>290</v>
      </c>
      <c r="R62" s="542"/>
      <c r="S62" s="542"/>
      <c r="T62" s="542"/>
      <c r="U62" s="542"/>
      <c r="V62" s="542"/>
      <c r="W62" s="542"/>
      <c r="X62" s="692" t="s">
        <v>3135</v>
      </c>
      <c r="Y62" s="691" t="s">
        <v>3133</v>
      </c>
      <c r="Z62" s="687" t="s">
        <v>3127</v>
      </c>
    </row>
    <row r="63" spans="1:26" s="109" customFormat="1" hidden="1">
      <c r="A63" s="669" t="s">
        <v>403</v>
      </c>
      <c r="B63" s="542"/>
      <c r="C63" s="9"/>
      <c r="D63" s="542"/>
      <c r="E63" s="9" t="s">
        <v>18</v>
      </c>
      <c r="F63" s="9" t="s">
        <v>15</v>
      </c>
      <c r="G63" s="482" t="s">
        <v>19</v>
      </c>
      <c r="H63" s="482" t="s">
        <v>28</v>
      </c>
      <c r="I63" s="482" t="s">
        <v>24</v>
      </c>
      <c r="J63" s="544">
        <v>4</v>
      </c>
      <c r="K63" s="9"/>
      <c r="L63" s="542"/>
      <c r="M63" s="542"/>
      <c r="N63" s="9"/>
      <c r="O63" s="9"/>
      <c r="P63" s="541" t="s">
        <v>286</v>
      </c>
      <c r="Q63" s="541" t="s">
        <v>290</v>
      </c>
      <c r="R63" s="542"/>
      <c r="S63" s="542"/>
      <c r="T63" s="542"/>
      <c r="U63" s="542"/>
      <c r="V63" s="542"/>
      <c r="W63" s="542"/>
      <c r="X63" s="692" t="s">
        <v>3135</v>
      </c>
      <c r="Y63" s="691" t="s">
        <v>3133</v>
      </c>
      <c r="Z63" s="687" t="s">
        <v>3127</v>
      </c>
    </row>
    <row r="64" spans="1:26" s="109" customFormat="1" hidden="1">
      <c r="A64" s="669" t="s">
        <v>404</v>
      </c>
      <c r="B64" s="542"/>
      <c r="C64" s="9">
        <v>25</v>
      </c>
      <c r="D64" s="542"/>
      <c r="E64" s="9" t="s">
        <v>18</v>
      </c>
      <c r="F64" s="9" t="s">
        <v>14</v>
      </c>
      <c r="G64" s="482" t="s">
        <v>19</v>
      </c>
      <c r="H64" s="482"/>
      <c r="I64" s="482" t="s">
        <v>24</v>
      </c>
      <c r="J64" s="544"/>
      <c r="K64" s="9"/>
      <c r="L64" s="542"/>
      <c r="M64" s="542"/>
      <c r="N64" s="9"/>
      <c r="O64" s="584" t="s">
        <v>28</v>
      </c>
      <c r="P64" s="541" t="s">
        <v>291</v>
      </c>
      <c r="Q64" s="541" t="s">
        <v>290</v>
      </c>
      <c r="R64" s="542"/>
      <c r="S64" s="542"/>
      <c r="T64" s="542"/>
      <c r="U64" s="542"/>
      <c r="V64" s="542"/>
      <c r="W64" s="542"/>
      <c r="X64" s="692" t="s">
        <v>3135</v>
      </c>
      <c r="Y64" s="691" t="s">
        <v>3133</v>
      </c>
      <c r="Z64" s="687" t="s">
        <v>3127</v>
      </c>
    </row>
    <row r="65" spans="1:26" s="109" customFormat="1" hidden="1">
      <c r="A65" s="669" t="s">
        <v>635</v>
      </c>
      <c r="B65" s="542"/>
      <c r="C65" s="9"/>
      <c r="D65" s="542"/>
      <c r="E65" s="9" t="s">
        <v>17</v>
      </c>
      <c r="F65" s="9" t="s">
        <v>15</v>
      </c>
      <c r="G65" s="482" t="s">
        <v>19</v>
      </c>
      <c r="H65" s="482"/>
      <c r="I65" s="482" t="s">
        <v>819</v>
      </c>
      <c r="J65" s="544"/>
      <c r="K65" s="9"/>
      <c r="L65" s="542"/>
      <c r="M65" s="542"/>
      <c r="N65" s="9"/>
      <c r="O65" s="584" t="s">
        <v>28</v>
      </c>
      <c r="P65" s="541" t="s">
        <v>291</v>
      </c>
      <c r="Q65" s="541" t="s">
        <v>290</v>
      </c>
      <c r="R65" s="542"/>
      <c r="S65" s="542"/>
      <c r="T65" s="542"/>
      <c r="U65" s="542"/>
      <c r="V65" s="542"/>
      <c r="W65" s="542"/>
      <c r="X65" s="692" t="s">
        <v>3135</v>
      </c>
      <c r="Y65" s="691" t="s">
        <v>3133</v>
      </c>
      <c r="Z65" s="687" t="s">
        <v>3127</v>
      </c>
    </row>
    <row r="66" spans="1:26" s="109" customFormat="1" hidden="1">
      <c r="A66" s="669" t="s">
        <v>636</v>
      </c>
      <c r="B66" s="546"/>
      <c r="C66" s="286"/>
      <c r="D66" s="546"/>
      <c r="E66" s="286" t="s">
        <v>17</v>
      </c>
      <c r="F66" s="286" t="s">
        <v>16</v>
      </c>
      <c r="G66" s="482" t="s">
        <v>19</v>
      </c>
      <c r="H66" s="482" t="s">
        <v>28</v>
      </c>
      <c r="I66" s="482" t="s">
        <v>24</v>
      </c>
      <c r="J66" s="547">
        <v>4</v>
      </c>
      <c r="K66" s="286"/>
      <c r="L66" s="546"/>
      <c r="M66" s="546"/>
      <c r="N66" s="286"/>
      <c r="O66" s="286"/>
      <c r="P66" s="541" t="s">
        <v>291</v>
      </c>
      <c r="Q66" s="541" t="s">
        <v>290</v>
      </c>
      <c r="R66" s="546"/>
      <c r="S66" s="546"/>
      <c r="T66" s="546"/>
      <c r="U66" s="546"/>
      <c r="V66" s="546"/>
      <c r="W66" s="546"/>
      <c r="X66" s="692" t="s">
        <v>3135</v>
      </c>
      <c r="Y66" s="691" t="s">
        <v>3133</v>
      </c>
      <c r="Z66" s="687" t="s">
        <v>3127</v>
      </c>
    </row>
    <row r="67" spans="1:26" s="109" customFormat="1">
      <c r="A67" s="669" t="s">
        <v>405</v>
      </c>
      <c r="B67" s="542"/>
      <c r="C67" s="9">
        <v>26</v>
      </c>
      <c r="D67" s="542"/>
      <c r="E67" s="9" t="s">
        <v>17</v>
      </c>
      <c r="F67" s="9" t="s">
        <v>14</v>
      </c>
      <c r="G67" s="482" t="s">
        <v>22</v>
      </c>
      <c r="H67" s="482" t="s">
        <v>28</v>
      </c>
      <c r="I67" s="482" t="s">
        <v>24</v>
      </c>
      <c r="J67" s="544">
        <v>2</v>
      </c>
      <c r="K67" s="9"/>
      <c r="L67" s="542"/>
      <c r="M67" s="542"/>
      <c r="N67" s="9" t="s">
        <v>499</v>
      </c>
      <c r="O67" s="9"/>
      <c r="P67" s="541" t="s">
        <v>291</v>
      </c>
      <c r="Q67" s="541" t="s">
        <v>288</v>
      </c>
      <c r="R67" s="542"/>
      <c r="S67" s="542"/>
      <c r="T67" s="542"/>
      <c r="U67" s="542"/>
      <c r="V67" s="542"/>
      <c r="W67" s="542"/>
      <c r="X67" s="692" t="s">
        <v>3135</v>
      </c>
      <c r="Y67" s="691" t="s">
        <v>3133</v>
      </c>
      <c r="Z67" s="687" t="s">
        <v>3127</v>
      </c>
    </row>
    <row r="68" spans="1:26" s="109" customFormat="1" hidden="1">
      <c r="A68" s="669" t="s">
        <v>468</v>
      </c>
      <c r="B68" s="542"/>
      <c r="C68" s="9"/>
      <c r="D68" s="542"/>
      <c r="E68" s="9" t="s">
        <v>17</v>
      </c>
      <c r="F68" s="9" t="s">
        <v>15</v>
      </c>
      <c r="G68" s="482" t="s">
        <v>22</v>
      </c>
      <c r="H68" s="482"/>
      <c r="I68" s="482" t="s">
        <v>24</v>
      </c>
      <c r="J68" s="544"/>
      <c r="K68" s="9"/>
      <c r="L68" s="542"/>
      <c r="M68" s="542"/>
      <c r="N68" s="9"/>
      <c r="O68" s="584" t="s">
        <v>28</v>
      </c>
      <c r="P68" s="541" t="s">
        <v>291</v>
      </c>
      <c r="Q68" s="541" t="s">
        <v>288</v>
      </c>
      <c r="R68" s="542"/>
      <c r="S68" s="542"/>
      <c r="T68" s="542"/>
      <c r="U68" s="542"/>
      <c r="V68" s="542"/>
      <c r="W68" s="542"/>
      <c r="X68" s="692" t="s">
        <v>3135</v>
      </c>
      <c r="Y68" s="691" t="s">
        <v>3133</v>
      </c>
      <c r="Z68" s="687" t="s">
        <v>3127</v>
      </c>
    </row>
    <row r="69" spans="1:26" s="109" customFormat="1" hidden="1">
      <c r="A69" s="669" t="s">
        <v>406</v>
      </c>
      <c r="B69" s="542"/>
      <c r="C69" s="9">
        <v>27</v>
      </c>
      <c r="D69" s="542"/>
      <c r="E69" s="9" t="s">
        <v>18</v>
      </c>
      <c r="F69" s="9" t="s">
        <v>14</v>
      </c>
      <c r="G69" s="482" t="s">
        <v>19</v>
      </c>
      <c r="H69" s="482" t="s">
        <v>28</v>
      </c>
      <c r="I69" s="482" t="s">
        <v>24</v>
      </c>
      <c r="J69" s="544">
        <v>4</v>
      </c>
      <c r="K69" s="9"/>
      <c r="L69" s="542"/>
      <c r="M69" s="542"/>
      <c r="N69" s="9"/>
      <c r="O69" s="9"/>
      <c r="P69" s="541" t="s">
        <v>291</v>
      </c>
      <c r="Q69" s="541" t="s">
        <v>289</v>
      </c>
      <c r="R69" s="542"/>
      <c r="S69" s="542"/>
      <c r="T69" s="542"/>
      <c r="U69" s="542"/>
      <c r="V69" s="542"/>
      <c r="W69" s="542"/>
      <c r="X69" s="692" t="s">
        <v>3135</v>
      </c>
      <c r="Y69" s="691" t="s">
        <v>3133</v>
      </c>
      <c r="Z69" s="687" t="s">
        <v>3127</v>
      </c>
    </row>
    <row r="70" spans="1:26" s="109" customFormat="1" hidden="1">
      <c r="A70" s="669" t="s">
        <v>467</v>
      </c>
      <c r="B70" s="542"/>
      <c r="C70" s="9"/>
      <c r="D70" s="542"/>
      <c r="E70" s="9" t="s">
        <v>18</v>
      </c>
      <c r="F70" s="9" t="s">
        <v>15</v>
      </c>
      <c r="G70" s="482" t="s">
        <v>19</v>
      </c>
      <c r="H70" s="482"/>
      <c r="I70" s="482" t="s">
        <v>24</v>
      </c>
      <c r="J70" s="544"/>
      <c r="K70" s="9"/>
      <c r="L70" s="542"/>
      <c r="M70" s="542"/>
      <c r="N70" s="9"/>
      <c r="O70" s="584" t="s">
        <v>28</v>
      </c>
      <c r="P70" s="541" t="s">
        <v>291</v>
      </c>
      <c r="Q70" s="541" t="s">
        <v>289</v>
      </c>
      <c r="R70" s="542"/>
      <c r="S70" s="542"/>
      <c r="T70" s="542"/>
      <c r="U70" s="542"/>
      <c r="V70" s="542"/>
      <c r="W70" s="542"/>
      <c r="X70" s="692" t="s">
        <v>3135</v>
      </c>
      <c r="Y70" s="691" t="s">
        <v>3133</v>
      </c>
      <c r="Z70" s="687" t="s">
        <v>3127</v>
      </c>
    </row>
    <row r="71" spans="1:26" s="109" customFormat="1" hidden="1">
      <c r="A71" s="669" t="s">
        <v>469</v>
      </c>
      <c r="B71" s="542"/>
      <c r="C71" s="9">
        <v>28</v>
      </c>
      <c r="D71" s="542"/>
      <c r="E71" s="9" t="s">
        <v>18</v>
      </c>
      <c r="F71" s="9" t="s">
        <v>14</v>
      </c>
      <c r="G71" s="482" t="s">
        <v>22</v>
      </c>
      <c r="H71" s="482"/>
      <c r="I71" s="482" t="s">
        <v>24</v>
      </c>
      <c r="J71" s="544"/>
      <c r="K71" s="9"/>
      <c r="L71" s="542"/>
      <c r="M71" s="542"/>
      <c r="N71" s="9"/>
      <c r="O71" s="584" t="s">
        <v>28</v>
      </c>
      <c r="P71" s="541" t="s">
        <v>291</v>
      </c>
      <c r="Q71" s="541" t="s">
        <v>289</v>
      </c>
      <c r="R71" s="542"/>
      <c r="S71" s="542"/>
      <c r="T71" s="542"/>
      <c r="U71" s="542"/>
      <c r="V71" s="542"/>
      <c r="W71" s="542"/>
      <c r="X71" s="692" t="s">
        <v>3135</v>
      </c>
      <c r="Y71" s="691" t="s">
        <v>3133</v>
      </c>
      <c r="Z71" s="687" t="s">
        <v>3127</v>
      </c>
    </row>
    <row r="72" spans="1:26" s="109" customFormat="1">
      <c r="A72" s="669" t="s">
        <v>407</v>
      </c>
      <c r="B72" s="542"/>
      <c r="C72" s="9"/>
      <c r="D72" s="542"/>
      <c r="E72" s="9" t="s">
        <v>18</v>
      </c>
      <c r="F72" s="9" t="s">
        <v>15</v>
      </c>
      <c r="G72" s="482" t="s">
        <v>22</v>
      </c>
      <c r="H72" s="482" t="s">
        <v>28</v>
      </c>
      <c r="I72" s="482" t="s">
        <v>24</v>
      </c>
      <c r="J72" s="544">
        <v>1</v>
      </c>
      <c r="K72" s="9"/>
      <c r="L72" s="542"/>
      <c r="M72" s="542"/>
      <c r="N72" s="9" t="s">
        <v>499</v>
      </c>
      <c r="O72" s="9"/>
      <c r="P72" s="541" t="s">
        <v>291</v>
      </c>
      <c r="Q72" s="541" t="s">
        <v>289</v>
      </c>
      <c r="R72" s="542"/>
      <c r="S72" s="542"/>
      <c r="T72" s="542"/>
      <c r="U72" s="542"/>
      <c r="V72" s="542"/>
      <c r="W72" s="542"/>
      <c r="X72" s="692" t="s">
        <v>3135</v>
      </c>
      <c r="Y72" s="691" t="s">
        <v>3133</v>
      </c>
      <c r="Z72" s="687" t="s">
        <v>3127</v>
      </c>
    </row>
    <row r="73" spans="1:26" s="109" customFormat="1" hidden="1">
      <c r="A73" s="669" t="s">
        <v>408</v>
      </c>
      <c r="B73" s="542"/>
      <c r="C73" s="9">
        <v>29</v>
      </c>
      <c r="D73" s="542"/>
      <c r="E73" s="9" t="s">
        <v>17</v>
      </c>
      <c r="F73" s="9" t="s">
        <v>14</v>
      </c>
      <c r="G73" s="482" t="s">
        <v>19</v>
      </c>
      <c r="H73" s="482" t="s">
        <v>28</v>
      </c>
      <c r="I73" s="482" t="s">
        <v>24</v>
      </c>
      <c r="J73" s="544">
        <v>4</v>
      </c>
      <c r="K73" s="9"/>
      <c r="L73" s="542"/>
      <c r="M73" s="542"/>
      <c r="N73" s="9"/>
      <c r="O73" s="9"/>
      <c r="P73" s="541" t="s">
        <v>291</v>
      </c>
      <c r="Q73" s="541" t="s">
        <v>288</v>
      </c>
      <c r="R73" s="542"/>
      <c r="S73" s="542"/>
      <c r="T73" s="542"/>
      <c r="U73" s="542"/>
      <c r="V73" s="542"/>
      <c r="W73" s="542"/>
      <c r="X73" s="692" t="s">
        <v>3135</v>
      </c>
      <c r="Y73" s="691" t="s">
        <v>3133</v>
      </c>
      <c r="Z73" s="687" t="s">
        <v>3127</v>
      </c>
    </row>
    <row r="74" spans="1:26" s="109" customFormat="1" hidden="1">
      <c r="A74" s="669" t="s">
        <v>409</v>
      </c>
      <c r="B74" s="542"/>
      <c r="C74" s="9"/>
      <c r="D74" s="542"/>
      <c r="E74" s="9" t="s">
        <v>18</v>
      </c>
      <c r="F74" s="9" t="s">
        <v>15</v>
      </c>
      <c r="G74" s="482" t="s">
        <v>19</v>
      </c>
      <c r="H74" s="482" t="s">
        <v>28</v>
      </c>
      <c r="I74" s="482" t="s">
        <v>24</v>
      </c>
      <c r="J74" s="544">
        <v>4</v>
      </c>
      <c r="K74" s="9"/>
      <c r="L74" s="542"/>
      <c r="M74" s="542"/>
      <c r="N74" s="9"/>
      <c r="O74" s="9"/>
      <c r="P74" s="541" t="s">
        <v>291</v>
      </c>
      <c r="Q74" s="541" t="s">
        <v>288</v>
      </c>
      <c r="R74" s="542"/>
      <c r="S74" s="542"/>
      <c r="T74" s="542"/>
      <c r="U74" s="542"/>
      <c r="V74" s="542"/>
      <c r="W74" s="542"/>
      <c r="X74" s="692" t="s">
        <v>3135</v>
      </c>
      <c r="Y74" s="691" t="s">
        <v>3133</v>
      </c>
      <c r="Z74" s="687" t="s">
        <v>3127</v>
      </c>
    </row>
    <row r="75" spans="1:26" s="109" customFormat="1">
      <c r="A75" s="669" t="s">
        <v>410</v>
      </c>
      <c r="B75" s="542"/>
      <c r="C75" s="9">
        <v>30</v>
      </c>
      <c r="D75" s="542"/>
      <c r="E75" s="9" t="s">
        <v>18</v>
      </c>
      <c r="F75" s="9" t="s">
        <v>14</v>
      </c>
      <c r="G75" s="482" t="s">
        <v>22</v>
      </c>
      <c r="H75" s="482" t="s">
        <v>28</v>
      </c>
      <c r="I75" s="482" t="s">
        <v>447</v>
      </c>
      <c r="J75" s="544">
        <v>2</v>
      </c>
      <c r="K75" s="9"/>
      <c r="L75" s="542"/>
      <c r="M75" s="542"/>
      <c r="N75" s="9" t="s">
        <v>499</v>
      </c>
      <c r="O75" s="9"/>
      <c r="P75" s="541" t="s">
        <v>291</v>
      </c>
      <c r="Q75" s="541" t="s">
        <v>288</v>
      </c>
      <c r="R75" s="542"/>
      <c r="S75" s="542"/>
      <c r="T75" s="542"/>
      <c r="U75" s="542"/>
      <c r="V75" s="542"/>
      <c r="W75" s="542"/>
      <c r="X75" s="692" t="s">
        <v>3135</v>
      </c>
      <c r="Y75" s="691" t="s">
        <v>3133</v>
      </c>
      <c r="Z75" s="687" t="s">
        <v>3127</v>
      </c>
    </row>
    <row r="76" spans="1:26" s="109" customFormat="1">
      <c r="A76" s="669" t="s">
        <v>411</v>
      </c>
      <c r="B76" s="542"/>
      <c r="C76" s="9"/>
      <c r="D76" s="542"/>
      <c r="E76" s="9" t="s">
        <v>18</v>
      </c>
      <c r="F76" s="9" t="s">
        <v>15</v>
      </c>
      <c r="G76" s="482" t="s">
        <v>22</v>
      </c>
      <c r="H76" s="482" t="s">
        <v>28</v>
      </c>
      <c r="I76" s="482" t="s">
        <v>24</v>
      </c>
      <c r="J76" s="544">
        <v>2</v>
      </c>
      <c r="K76" s="9"/>
      <c r="L76" s="542"/>
      <c r="M76" s="542"/>
      <c r="N76" s="9" t="s">
        <v>499</v>
      </c>
      <c r="O76" s="9"/>
      <c r="P76" s="541" t="s">
        <v>291</v>
      </c>
      <c r="Q76" s="541" t="s">
        <v>288</v>
      </c>
      <c r="R76" s="542"/>
      <c r="S76" s="542"/>
      <c r="T76" s="542"/>
      <c r="U76" s="542"/>
      <c r="V76" s="542"/>
      <c r="W76" s="542"/>
      <c r="X76" s="692" t="s">
        <v>3135</v>
      </c>
      <c r="Y76" s="691" t="s">
        <v>3133</v>
      </c>
      <c r="Z76" s="687" t="s">
        <v>3127</v>
      </c>
    </row>
    <row r="77" spans="1:26" s="109" customFormat="1" hidden="1">
      <c r="A77" s="669" t="s">
        <v>412</v>
      </c>
      <c r="B77" s="542"/>
      <c r="C77" s="9"/>
      <c r="D77" s="542" t="s">
        <v>1378</v>
      </c>
      <c r="E77" s="9" t="s">
        <v>18</v>
      </c>
      <c r="F77" s="9" t="s">
        <v>14</v>
      </c>
      <c r="G77" s="482" t="s">
        <v>56</v>
      </c>
      <c r="H77" s="482" t="s">
        <v>29</v>
      </c>
      <c r="I77" s="482" t="s">
        <v>30</v>
      </c>
      <c r="J77" s="544">
        <v>4</v>
      </c>
      <c r="K77" s="9"/>
      <c r="L77" s="542"/>
      <c r="M77" s="542"/>
      <c r="N77" s="9"/>
      <c r="O77" s="9"/>
      <c r="P77" s="541" t="s">
        <v>291</v>
      </c>
      <c r="Q77" s="541" t="s">
        <v>288</v>
      </c>
      <c r="R77" s="542"/>
      <c r="S77" s="542"/>
      <c r="T77" s="542"/>
      <c r="U77" s="542" t="s">
        <v>46</v>
      </c>
      <c r="V77" s="542" t="s">
        <v>1378</v>
      </c>
      <c r="W77" s="542" t="s">
        <v>1379</v>
      </c>
      <c r="X77" s="692" t="s">
        <v>3135</v>
      </c>
      <c r="Y77" s="691" t="s">
        <v>3133</v>
      </c>
      <c r="Z77" s="687" t="s">
        <v>3127</v>
      </c>
    </row>
    <row r="78" spans="1:26" s="109" customFormat="1" hidden="1">
      <c r="A78" s="669" t="s">
        <v>413</v>
      </c>
      <c r="B78" s="542"/>
      <c r="C78" s="9"/>
      <c r="D78" s="542" t="s">
        <v>1378</v>
      </c>
      <c r="E78" s="9" t="s">
        <v>18</v>
      </c>
      <c r="F78" s="9" t="s">
        <v>15</v>
      </c>
      <c r="G78" s="482" t="s">
        <v>56</v>
      </c>
      <c r="H78" s="482" t="s">
        <v>29</v>
      </c>
      <c r="I78" s="482" t="s">
        <v>30</v>
      </c>
      <c r="J78" s="544">
        <v>4</v>
      </c>
      <c r="K78" s="9"/>
      <c r="L78" s="542"/>
      <c r="M78" s="542"/>
      <c r="N78" s="9"/>
      <c r="O78" s="9"/>
      <c r="P78" s="541" t="s">
        <v>291</v>
      </c>
      <c r="Q78" s="541" t="s">
        <v>288</v>
      </c>
      <c r="R78" s="542"/>
      <c r="S78" s="542"/>
      <c r="T78" s="542"/>
      <c r="U78" s="542" t="s">
        <v>45</v>
      </c>
      <c r="V78" s="542" t="s">
        <v>1378</v>
      </c>
      <c r="W78" s="542" t="s">
        <v>1377</v>
      </c>
      <c r="X78" s="692" t="s">
        <v>3135</v>
      </c>
      <c r="Y78" s="691" t="s">
        <v>3133</v>
      </c>
      <c r="Z78" s="687" t="s">
        <v>3127</v>
      </c>
    </row>
    <row r="79" spans="1:26" s="109" customFormat="1" hidden="1">
      <c r="A79" s="669" t="s">
        <v>414</v>
      </c>
      <c r="B79" s="542"/>
      <c r="C79" s="9">
        <v>31</v>
      </c>
      <c r="D79" s="542"/>
      <c r="E79" s="9" t="s">
        <v>18</v>
      </c>
      <c r="F79" s="9" t="s">
        <v>14</v>
      </c>
      <c r="G79" s="9" t="s">
        <v>22</v>
      </c>
      <c r="H79" s="9"/>
      <c r="I79" s="9" t="s">
        <v>26</v>
      </c>
      <c r="J79" s="544"/>
      <c r="K79" s="9"/>
      <c r="L79" s="542"/>
      <c r="M79" s="542"/>
      <c r="N79" s="9"/>
      <c r="O79" s="584" t="s">
        <v>28</v>
      </c>
      <c r="P79" s="541" t="s">
        <v>291</v>
      </c>
      <c r="Q79" s="541" t="s">
        <v>288</v>
      </c>
      <c r="R79" s="542"/>
      <c r="S79" s="542"/>
      <c r="T79" s="542"/>
      <c r="U79" s="542"/>
      <c r="V79" s="542"/>
      <c r="W79" s="542"/>
      <c r="X79" s="692" t="s">
        <v>3135</v>
      </c>
      <c r="Y79" s="691" t="s">
        <v>3133</v>
      </c>
      <c r="Z79" s="687" t="s">
        <v>3127</v>
      </c>
    </row>
    <row r="80" spans="1:26" s="109" customFormat="1" hidden="1">
      <c r="A80" s="669" t="s">
        <v>415</v>
      </c>
      <c r="B80" s="542"/>
      <c r="C80" s="9"/>
      <c r="D80" s="542"/>
      <c r="E80" s="9" t="s">
        <v>18</v>
      </c>
      <c r="F80" s="9" t="s">
        <v>15</v>
      </c>
      <c r="G80" s="9" t="s">
        <v>22</v>
      </c>
      <c r="H80" s="9"/>
      <c r="I80" s="9" t="s">
        <v>445</v>
      </c>
      <c r="J80" s="544"/>
      <c r="K80" s="9"/>
      <c r="L80" s="542"/>
      <c r="M80" s="542"/>
      <c r="N80" s="9"/>
      <c r="O80" s="584" t="s">
        <v>28</v>
      </c>
      <c r="P80" s="541" t="s">
        <v>291</v>
      </c>
      <c r="Q80" s="541" t="s">
        <v>288</v>
      </c>
      <c r="R80" s="542"/>
      <c r="S80" s="542"/>
      <c r="T80" s="542"/>
      <c r="U80" s="542"/>
      <c r="V80" s="542"/>
      <c r="W80" s="542"/>
      <c r="X80" s="692" t="s">
        <v>3135</v>
      </c>
      <c r="Y80" s="691" t="s">
        <v>3133</v>
      </c>
      <c r="Z80" s="687" t="s">
        <v>3127</v>
      </c>
    </row>
    <row r="81" spans="1:26" s="109" customFormat="1" hidden="1">
      <c r="A81" s="669" t="s">
        <v>416</v>
      </c>
      <c r="B81" s="542"/>
      <c r="C81" s="9">
        <v>32</v>
      </c>
      <c r="D81" s="542"/>
      <c r="E81" s="9" t="s">
        <v>17</v>
      </c>
      <c r="F81" s="9" t="s">
        <v>16</v>
      </c>
      <c r="G81" s="9" t="s">
        <v>262</v>
      </c>
      <c r="H81" s="9" t="s">
        <v>28</v>
      </c>
      <c r="I81" s="9" t="s">
        <v>24</v>
      </c>
      <c r="J81" s="544">
        <v>4</v>
      </c>
      <c r="K81" s="9"/>
      <c r="L81" s="542"/>
      <c r="M81" s="542"/>
      <c r="N81" s="9"/>
      <c r="O81" s="9"/>
      <c r="P81" s="541" t="s">
        <v>291</v>
      </c>
      <c r="Q81" s="541" t="s">
        <v>288</v>
      </c>
      <c r="R81" s="542"/>
      <c r="S81" s="542"/>
      <c r="T81" s="542"/>
      <c r="U81" s="542"/>
      <c r="V81" s="542"/>
      <c r="W81" s="542"/>
      <c r="X81" s="692" t="s">
        <v>3135</v>
      </c>
      <c r="Y81" s="691" t="s">
        <v>3133</v>
      </c>
      <c r="Z81" s="687" t="s">
        <v>3127</v>
      </c>
    </row>
    <row r="82" spans="1:26" s="109" customFormat="1">
      <c r="A82" s="669" t="s">
        <v>417</v>
      </c>
      <c r="B82" s="542"/>
      <c r="C82" s="9">
        <v>33</v>
      </c>
      <c r="D82" s="542"/>
      <c r="E82" s="9" t="s">
        <v>17</v>
      </c>
      <c r="F82" s="9" t="s">
        <v>14</v>
      </c>
      <c r="G82" s="9" t="s">
        <v>22</v>
      </c>
      <c r="H82" s="9" t="s">
        <v>28</v>
      </c>
      <c r="I82" s="9" t="s">
        <v>24</v>
      </c>
      <c r="J82" s="544">
        <v>2</v>
      </c>
      <c r="K82" s="9"/>
      <c r="L82" s="542"/>
      <c r="M82" s="542"/>
      <c r="N82" s="9" t="s">
        <v>499</v>
      </c>
      <c r="O82" s="9"/>
      <c r="P82" s="541" t="s">
        <v>291</v>
      </c>
      <c r="Q82" s="541" t="s">
        <v>288</v>
      </c>
      <c r="R82" s="542"/>
      <c r="S82" s="542"/>
      <c r="T82" s="542"/>
      <c r="U82" s="542"/>
      <c r="V82" s="542"/>
      <c r="W82" s="542"/>
      <c r="X82" s="692" t="s">
        <v>3135</v>
      </c>
      <c r="Y82" s="691" t="s">
        <v>3133</v>
      </c>
      <c r="Z82" s="687" t="s">
        <v>3127</v>
      </c>
    </row>
    <row r="83" spans="1:26" s="109" customFormat="1">
      <c r="A83" s="669" t="s">
        <v>418</v>
      </c>
      <c r="B83" s="542"/>
      <c r="C83" s="9"/>
      <c r="D83" s="542"/>
      <c r="E83" s="9" t="s">
        <v>17</v>
      </c>
      <c r="F83" s="9" t="s">
        <v>15</v>
      </c>
      <c r="G83" s="9" t="s">
        <v>22</v>
      </c>
      <c r="H83" s="9" t="s">
        <v>28</v>
      </c>
      <c r="I83" s="9" t="s">
        <v>24</v>
      </c>
      <c r="J83" s="544">
        <v>1</v>
      </c>
      <c r="K83" s="9"/>
      <c r="L83" s="542"/>
      <c r="M83" s="542"/>
      <c r="N83" s="9" t="s">
        <v>499</v>
      </c>
      <c r="O83" s="9"/>
      <c r="P83" s="541" t="s">
        <v>291</v>
      </c>
      <c r="Q83" s="541" t="s">
        <v>288</v>
      </c>
      <c r="R83" s="542"/>
      <c r="S83" s="542"/>
      <c r="T83" s="542"/>
      <c r="U83" s="542"/>
      <c r="V83" s="542"/>
      <c r="W83" s="542"/>
      <c r="X83" s="692" t="s">
        <v>3135</v>
      </c>
      <c r="Y83" s="691" t="s">
        <v>3133</v>
      </c>
      <c r="Z83" s="687" t="s">
        <v>3127</v>
      </c>
    </row>
    <row r="84" spans="1:26" s="109" customFormat="1" hidden="1">
      <c r="A84" s="669" t="s">
        <v>419</v>
      </c>
      <c r="B84" s="542"/>
      <c r="C84" s="9">
        <v>34</v>
      </c>
      <c r="D84" s="542"/>
      <c r="E84" s="9" t="s">
        <v>18</v>
      </c>
      <c r="F84" s="9" t="s">
        <v>14</v>
      </c>
      <c r="G84" s="9" t="s">
        <v>19</v>
      </c>
      <c r="H84" s="9"/>
      <c r="I84" s="9" t="s">
        <v>26</v>
      </c>
      <c r="J84" s="544"/>
      <c r="K84" s="9"/>
      <c r="L84" s="542"/>
      <c r="M84" s="542"/>
      <c r="N84" s="9"/>
      <c r="O84" s="584" t="s">
        <v>28</v>
      </c>
      <c r="P84" s="541" t="s">
        <v>291</v>
      </c>
      <c r="Q84" s="541" t="s">
        <v>288</v>
      </c>
      <c r="R84" s="542"/>
      <c r="S84" s="542"/>
      <c r="T84" s="542"/>
      <c r="U84" s="542"/>
      <c r="V84" s="542"/>
      <c r="W84" s="542"/>
      <c r="X84" s="692" t="s">
        <v>3135</v>
      </c>
      <c r="Y84" s="691" t="s">
        <v>3133</v>
      </c>
      <c r="Z84" s="687" t="s">
        <v>3127</v>
      </c>
    </row>
    <row r="85" spans="1:26" s="109" customFormat="1" hidden="1">
      <c r="A85" s="669" t="s">
        <v>420</v>
      </c>
      <c r="B85" s="542"/>
      <c r="C85" s="9"/>
      <c r="D85" s="542"/>
      <c r="E85" s="9" t="s">
        <v>18</v>
      </c>
      <c r="F85" s="9" t="s">
        <v>15</v>
      </c>
      <c r="G85" s="9" t="s">
        <v>19</v>
      </c>
      <c r="H85" s="9" t="s">
        <v>28</v>
      </c>
      <c r="I85" s="9" t="s">
        <v>25</v>
      </c>
      <c r="J85" s="544">
        <v>3</v>
      </c>
      <c r="K85" s="9"/>
      <c r="L85" s="542"/>
      <c r="M85" s="542"/>
      <c r="N85" s="9" t="s">
        <v>499</v>
      </c>
      <c r="O85" s="9"/>
      <c r="P85" s="541" t="s">
        <v>291</v>
      </c>
      <c r="Q85" s="541" t="s">
        <v>288</v>
      </c>
      <c r="R85" s="542"/>
      <c r="S85" s="542"/>
      <c r="T85" s="542"/>
      <c r="U85" s="542"/>
      <c r="V85" s="542"/>
      <c r="W85" s="542"/>
      <c r="X85" s="692" t="s">
        <v>3135</v>
      </c>
      <c r="Y85" s="691" t="s">
        <v>3133</v>
      </c>
      <c r="Z85" s="687" t="s">
        <v>3127</v>
      </c>
    </row>
    <row r="86" spans="1:26" s="109" customFormat="1">
      <c r="A86" s="669" t="s">
        <v>421</v>
      </c>
      <c r="B86" s="542"/>
      <c r="C86" s="9">
        <v>35</v>
      </c>
      <c r="D86" s="542"/>
      <c r="E86" s="9" t="s">
        <v>18</v>
      </c>
      <c r="F86" s="9" t="s">
        <v>14</v>
      </c>
      <c r="G86" s="9" t="s">
        <v>22</v>
      </c>
      <c r="H86" s="9" t="s">
        <v>28</v>
      </c>
      <c r="I86" s="9" t="s">
        <v>24</v>
      </c>
      <c r="J86" s="544">
        <v>1</v>
      </c>
      <c r="K86" s="9"/>
      <c r="L86" s="542"/>
      <c r="M86" s="542"/>
      <c r="N86" s="9" t="s">
        <v>499</v>
      </c>
      <c r="O86" s="9"/>
      <c r="P86" s="541" t="s">
        <v>291</v>
      </c>
      <c r="Q86" s="541" t="s">
        <v>288</v>
      </c>
      <c r="R86" s="542"/>
      <c r="S86" s="542"/>
      <c r="T86" s="542"/>
      <c r="U86" s="542"/>
      <c r="V86" s="542"/>
      <c r="W86" s="542"/>
      <c r="X86" s="692" t="s">
        <v>3135</v>
      </c>
      <c r="Y86" s="691" t="s">
        <v>3133</v>
      </c>
      <c r="Z86" s="687" t="s">
        <v>3127</v>
      </c>
    </row>
    <row r="87" spans="1:26" s="109" customFormat="1">
      <c r="A87" s="669" t="s">
        <v>422</v>
      </c>
      <c r="B87" s="542"/>
      <c r="C87" s="9"/>
      <c r="D87" s="542"/>
      <c r="E87" s="9" t="s">
        <v>18</v>
      </c>
      <c r="F87" s="9" t="s">
        <v>15</v>
      </c>
      <c r="G87" s="9" t="s">
        <v>22</v>
      </c>
      <c r="H87" s="9" t="s">
        <v>28</v>
      </c>
      <c r="I87" s="9" t="s">
        <v>445</v>
      </c>
      <c r="J87" s="544">
        <v>2</v>
      </c>
      <c r="K87" s="9"/>
      <c r="L87" s="542"/>
      <c r="M87" s="542"/>
      <c r="N87" s="9" t="s">
        <v>499</v>
      </c>
      <c r="O87" s="9"/>
      <c r="P87" s="541" t="s">
        <v>291</v>
      </c>
      <c r="Q87" s="541" t="s">
        <v>288</v>
      </c>
      <c r="R87" s="542"/>
      <c r="S87" s="542"/>
      <c r="T87" s="542"/>
      <c r="U87" s="542"/>
      <c r="V87" s="542"/>
      <c r="W87" s="542"/>
      <c r="X87" s="692" t="s">
        <v>3135</v>
      </c>
      <c r="Y87" s="691" t="s">
        <v>3133</v>
      </c>
      <c r="Z87" s="687" t="s">
        <v>3127</v>
      </c>
    </row>
    <row r="88" spans="1:26" s="109" customFormat="1">
      <c r="A88" s="669" t="s">
        <v>1110</v>
      </c>
      <c r="B88" s="542"/>
      <c r="C88" s="9">
        <v>36</v>
      </c>
      <c r="D88" s="542"/>
      <c r="E88" s="9" t="s">
        <v>17</v>
      </c>
      <c r="F88" s="9" t="s">
        <v>14</v>
      </c>
      <c r="G88" s="9" t="s">
        <v>22</v>
      </c>
      <c r="H88" s="9" t="s">
        <v>28</v>
      </c>
      <c r="I88" s="9" t="s">
        <v>24</v>
      </c>
      <c r="J88" s="544">
        <v>1</v>
      </c>
      <c r="K88" s="9"/>
      <c r="L88" s="542"/>
      <c r="M88" s="542"/>
      <c r="N88" s="9" t="s">
        <v>499</v>
      </c>
      <c r="O88" s="9"/>
      <c r="P88" s="541" t="s">
        <v>291</v>
      </c>
      <c r="Q88" s="541" t="s">
        <v>288</v>
      </c>
      <c r="R88" s="542"/>
      <c r="S88" s="542"/>
      <c r="T88" s="542"/>
      <c r="U88" s="542"/>
      <c r="V88" s="542"/>
      <c r="W88" s="542"/>
      <c r="X88" s="692" t="s">
        <v>3135</v>
      </c>
      <c r="Y88" s="691" t="s">
        <v>3133</v>
      </c>
      <c r="Z88" s="687" t="s">
        <v>3127</v>
      </c>
    </row>
    <row r="89" spans="1:26" s="109" customFormat="1">
      <c r="A89" s="669" t="s">
        <v>1156</v>
      </c>
      <c r="B89" s="542"/>
      <c r="C89" s="9"/>
      <c r="D89" s="542"/>
      <c r="E89" s="9" t="s">
        <v>17</v>
      </c>
      <c r="F89" s="9" t="s">
        <v>15</v>
      </c>
      <c r="G89" s="9" t="s">
        <v>22</v>
      </c>
      <c r="H89" s="9" t="s">
        <v>28</v>
      </c>
      <c r="I89" s="9" t="s">
        <v>24</v>
      </c>
      <c r="J89" s="544">
        <v>2</v>
      </c>
      <c r="K89" s="9"/>
      <c r="L89" s="542"/>
      <c r="M89" s="542"/>
      <c r="N89" s="9" t="s">
        <v>499</v>
      </c>
      <c r="O89" s="9"/>
      <c r="P89" s="541" t="s">
        <v>291</v>
      </c>
      <c r="Q89" s="541" t="s">
        <v>288</v>
      </c>
      <c r="R89" s="542"/>
      <c r="S89" s="542"/>
      <c r="T89" s="542"/>
      <c r="U89" s="542"/>
      <c r="V89" s="542"/>
      <c r="W89" s="542"/>
      <c r="X89" s="692" t="s">
        <v>3135</v>
      </c>
      <c r="Y89" s="691" t="s">
        <v>3133</v>
      </c>
      <c r="Z89" s="687" t="s">
        <v>3127</v>
      </c>
    </row>
    <row r="90" spans="1:26" s="109" customFormat="1" hidden="1">
      <c r="A90" s="669" t="s">
        <v>1109</v>
      </c>
      <c r="B90" s="542"/>
      <c r="C90" s="9">
        <v>37</v>
      </c>
      <c r="D90" s="542"/>
      <c r="E90" s="9" t="s">
        <v>18</v>
      </c>
      <c r="F90" s="9" t="s">
        <v>16</v>
      </c>
      <c r="G90" s="9" t="s">
        <v>19</v>
      </c>
      <c r="H90" s="9" t="s">
        <v>28</v>
      </c>
      <c r="I90" s="9" t="s">
        <v>24</v>
      </c>
      <c r="J90" s="544">
        <v>4</v>
      </c>
      <c r="K90" s="9"/>
      <c r="L90" s="542"/>
      <c r="M90" s="542"/>
      <c r="N90" s="9"/>
      <c r="O90" s="9"/>
      <c r="P90" s="541" t="s">
        <v>291</v>
      </c>
      <c r="Q90" s="541" t="s">
        <v>288</v>
      </c>
      <c r="R90" s="542"/>
      <c r="S90" s="542"/>
      <c r="T90" s="542"/>
      <c r="U90" s="542"/>
      <c r="V90" s="542"/>
      <c r="W90" s="542"/>
      <c r="X90" s="692" t="s">
        <v>3135</v>
      </c>
      <c r="Y90" s="691" t="s">
        <v>3133</v>
      </c>
      <c r="Z90" s="687" t="s">
        <v>3127</v>
      </c>
    </row>
    <row r="91" spans="1:26" s="109" customFormat="1">
      <c r="A91" s="669" t="s">
        <v>1108</v>
      </c>
      <c r="B91" s="542"/>
      <c r="C91" s="9">
        <v>38</v>
      </c>
      <c r="D91" s="542"/>
      <c r="E91" s="9" t="s">
        <v>17</v>
      </c>
      <c r="F91" s="9" t="s">
        <v>14</v>
      </c>
      <c r="G91" s="9" t="s">
        <v>22</v>
      </c>
      <c r="H91" s="9" t="s">
        <v>28</v>
      </c>
      <c r="I91" s="9" t="s">
        <v>447</v>
      </c>
      <c r="J91" s="544">
        <v>1</v>
      </c>
      <c r="K91" s="9"/>
      <c r="L91" s="542"/>
      <c r="M91" s="542"/>
      <c r="N91" s="9" t="s">
        <v>39</v>
      </c>
      <c r="O91" s="9"/>
      <c r="P91" s="541" t="s">
        <v>291</v>
      </c>
      <c r="Q91" s="541" t="s">
        <v>288</v>
      </c>
      <c r="R91" s="542"/>
      <c r="S91" s="542"/>
      <c r="T91" s="542"/>
      <c r="U91" s="542"/>
      <c r="V91" s="542"/>
      <c r="W91" s="542"/>
      <c r="X91" s="692" t="s">
        <v>3135</v>
      </c>
      <c r="Y91" s="691" t="s">
        <v>3133</v>
      </c>
      <c r="Z91" s="687" t="s">
        <v>3127</v>
      </c>
    </row>
    <row r="92" spans="1:26" s="109" customFormat="1">
      <c r="A92" s="669" t="s">
        <v>1107</v>
      </c>
      <c r="B92" s="546"/>
      <c r="C92" s="286"/>
      <c r="D92" s="546"/>
      <c r="E92" s="286" t="s">
        <v>17</v>
      </c>
      <c r="F92" s="286" t="s">
        <v>15</v>
      </c>
      <c r="G92" s="9" t="s">
        <v>22</v>
      </c>
      <c r="H92" s="9" t="s">
        <v>28</v>
      </c>
      <c r="I92" s="9" t="s">
        <v>24</v>
      </c>
      <c r="J92" s="547">
        <v>2</v>
      </c>
      <c r="K92" s="286"/>
      <c r="L92" s="546"/>
      <c r="M92" s="546"/>
      <c r="N92" s="286" t="s">
        <v>499</v>
      </c>
      <c r="O92" s="286"/>
      <c r="P92" s="541" t="s">
        <v>291</v>
      </c>
      <c r="Q92" s="541" t="s">
        <v>288</v>
      </c>
      <c r="R92" s="546"/>
      <c r="S92" s="546"/>
      <c r="T92" s="546"/>
      <c r="U92" s="546"/>
      <c r="V92" s="546"/>
      <c r="W92" s="546"/>
      <c r="X92" s="692" t="s">
        <v>3135</v>
      </c>
      <c r="Y92" s="691" t="s">
        <v>3133</v>
      </c>
      <c r="Z92" s="687" t="s">
        <v>3127</v>
      </c>
    </row>
    <row r="93" spans="1:26" s="109" customFormat="1" hidden="1">
      <c r="A93" s="669" t="s">
        <v>1106</v>
      </c>
      <c r="B93" s="546"/>
      <c r="C93" s="286"/>
      <c r="D93" s="546"/>
      <c r="E93" s="286" t="s">
        <v>18</v>
      </c>
      <c r="F93" s="286" t="s">
        <v>14</v>
      </c>
      <c r="G93" s="9" t="s">
        <v>19</v>
      </c>
      <c r="H93" s="9" t="s">
        <v>28</v>
      </c>
      <c r="I93" s="9" t="s">
        <v>447</v>
      </c>
      <c r="J93" s="547">
        <v>3</v>
      </c>
      <c r="K93" s="286"/>
      <c r="L93" s="546"/>
      <c r="M93" s="546"/>
      <c r="N93" s="286"/>
      <c r="O93" s="286"/>
      <c r="P93" s="541" t="s">
        <v>291</v>
      </c>
      <c r="Q93" s="541" t="s">
        <v>288</v>
      </c>
      <c r="R93" s="546"/>
      <c r="S93" s="546"/>
      <c r="T93" s="546"/>
      <c r="U93" s="546"/>
      <c r="V93" s="546"/>
      <c r="W93" s="546"/>
      <c r="X93" s="692" t="s">
        <v>3135</v>
      </c>
      <c r="Y93" s="691" t="s">
        <v>3133</v>
      </c>
      <c r="Z93" s="687" t="s">
        <v>3127</v>
      </c>
    </row>
    <row r="94" spans="1:26" s="109" customFormat="1" hidden="1">
      <c r="A94" s="669" t="s">
        <v>1105</v>
      </c>
      <c r="B94" s="542"/>
      <c r="C94" s="9"/>
      <c r="D94" s="542"/>
      <c r="E94" s="9" t="s">
        <v>18</v>
      </c>
      <c r="F94" s="9" t="s">
        <v>15</v>
      </c>
      <c r="G94" s="9" t="s">
        <v>19</v>
      </c>
      <c r="H94" s="9" t="s">
        <v>28</v>
      </c>
      <c r="I94" s="9" t="s">
        <v>25</v>
      </c>
      <c r="J94" s="544">
        <v>3</v>
      </c>
      <c r="K94" s="9"/>
      <c r="L94" s="542"/>
      <c r="M94" s="542"/>
      <c r="N94" s="9"/>
      <c r="O94" s="9"/>
      <c r="P94" s="541" t="s">
        <v>291</v>
      </c>
      <c r="Q94" s="541" t="s">
        <v>288</v>
      </c>
      <c r="R94" s="542"/>
      <c r="S94" s="542"/>
      <c r="T94" s="542"/>
      <c r="U94" s="542"/>
      <c r="V94" s="542"/>
      <c r="W94" s="542"/>
      <c r="X94" s="692" t="s">
        <v>3135</v>
      </c>
      <c r="Y94" s="691" t="s">
        <v>3133</v>
      </c>
      <c r="Z94" s="687" t="s">
        <v>3127</v>
      </c>
    </row>
    <row r="95" spans="1:26" s="109" customFormat="1">
      <c r="A95" s="669" t="s">
        <v>1104</v>
      </c>
      <c r="B95" s="542"/>
      <c r="C95" s="9"/>
      <c r="D95" s="542"/>
      <c r="E95" s="9" t="s">
        <v>17</v>
      </c>
      <c r="F95" s="9" t="s">
        <v>14</v>
      </c>
      <c r="G95" s="9" t="s">
        <v>22</v>
      </c>
      <c r="H95" s="9" t="s">
        <v>28</v>
      </c>
      <c r="I95" s="9" t="s">
        <v>24</v>
      </c>
      <c r="J95" s="544">
        <v>2</v>
      </c>
      <c r="K95" s="9"/>
      <c r="L95" s="542"/>
      <c r="M95" s="542"/>
      <c r="N95" s="9" t="s">
        <v>499</v>
      </c>
      <c r="O95" s="9"/>
      <c r="P95" s="541" t="s">
        <v>291</v>
      </c>
      <c r="Q95" s="541" t="s">
        <v>288</v>
      </c>
      <c r="R95" s="542"/>
      <c r="S95" s="542"/>
      <c r="T95" s="542"/>
      <c r="U95" s="542"/>
      <c r="V95" s="542"/>
      <c r="W95" s="542"/>
      <c r="X95" s="692" t="s">
        <v>3135</v>
      </c>
      <c r="Y95" s="691" t="s">
        <v>3133</v>
      </c>
      <c r="Z95" s="687" t="s">
        <v>3127</v>
      </c>
    </row>
    <row r="96" spans="1:26" s="109" customFormat="1">
      <c r="A96" s="669" t="s">
        <v>1103</v>
      </c>
      <c r="B96" s="542"/>
      <c r="C96" s="9"/>
      <c r="D96" s="542"/>
      <c r="E96" s="9" t="s">
        <v>17</v>
      </c>
      <c r="F96" s="9" t="s">
        <v>14</v>
      </c>
      <c r="G96" s="9" t="s">
        <v>22</v>
      </c>
      <c r="H96" s="9" t="s">
        <v>28</v>
      </c>
      <c r="I96" s="9" t="s">
        <v>445</v>
      </c>
      <c r="J96" s="544">
        <v>2</v>
      </c>
      <c r="K96" s="9"/>
      <c r="L96" s="542"/>
      <c r="M96" s="542"/>
      <c r="N96" s="9" t="s">
        <v>499</v>
      </c>
      <c r="O96" s="9"/>
      <c r="P96" s="541" t="s">
        <v>291</v>
      </c>
      <c r="Q96" s="541" t="s">
        <v>288</v>
      </c>
      <c r="R96" s="542"/>
      <c r="S96" s="542"/>
      <c r="T96" s="542"/>
      <c r="U96" s="542"/>
      <c r="V96" s="542"/>
      <c r="W96" s="542"/>
      <c r="X96" s="692" t="s">
        <v>3135</v>
      </c>
      <c r="Y96" s="691" t="s">
        <v>3133</v>
      </c>
      <c r="Z96" s="687" t="s">
        <v>3127</v>
      </c>
    </row>
    <row r="97" spans="1:26" s="109" customFormat="1" hidden="1">
      <c r="A97" s="669" t="s">
        <v>1102</v>
      </c>
      <c r="B97" s="542"/>
      <c r="C97" s="9">
        <v>39</v>
      </c>
      <c r="D97" s="542"/>
      <c r="E97" s="9" t="s">
        <v>17</v>
      </c>
      <c r="F97" s="9" t="s">
        <v>15</v>
      </c>
      <c r="G97" s="9" t="s">
        <v>19</v>
      </c>
      <c r="H97" s="9" t="s">
        <v>28</v>
      </c>
      <c r="I97" s="9" t="s">
        <v>24</v>
      </c>
      <c r="J97" s="544">
        <v>4</v>
      </c>
      <c r="K97" s="9"/>
      <c r="L97" s="542"/>
      <c r="M97" s="542"/>
      <c r="N97" s="9"/>
      <c r="O97" s="9"/>
      <c r="P97" s="541" t="s">
        <v>291</v>
      </c>
      <c r="Q97" s="541" t="s">
        <v>290</v>
      </c>
      <c r="R97" s="542"/>
      <c r="S97" s="542"/>
      <c r="T97" s="542"/>
      <c r="U97" s="542"/>
      <c r="V97" s="542"/>
      <c r="W97" s="542"/>
      <c r="X97" s="692" t="s">
        <v>3135</v>
      </c>
      <c r="Y97" s="691" t="s">
        <v>3133</v>
      </c>
      <c r="Z97" s="687" t="s">
        <v>3127</v>
      </c>
    </row>
    <row r="98" spans="1:26" s="109" customFormat="1" hidden="1">
      <c r="A98" s="669" t="s">
        <v>1101</v>
      </c>
      <c r="B98" s="542"/>
      <c r="C98" s="9">
        <v>40</v>
      </c>
      <c r="D98" s="542"/>
      <c r="E98" s="9" t="s">
        <v>17</v>
      </c>
      <c r="F98" s="9" t="s">
        <v>15</v>
      </c>
      <c r="G98" s="9" t="s">
        <v>19</v>
      </c>
      <c r="H98" s="9" t="s">
        <v>28</v>
      </c>
      <c r="I98" s="9" t="s">
        <v>24</v>
      </c>
      <c r="J98" s="544">
        <v>4</v>
      </c>
      <c r="K98" s="9"/>
      <c r="L98" s="542"/>
      <c r="M98" s="542"/>
      <c r="N98" s="9"/>
      <c r="O98" s="9"/>
      <c r="P98" s="541" t="s">
        <v>291</v>
      </c>
      <c r="Q98" s="541" t="s">
        <v>290</v>
      </c>
      <c r="R98" s="542"/>
      <c r="S98" s="542"/>
      <c r="T98" s="542"/>
      <c r="U98" s="542"/>
      <c r="V98" s="542"/>
      <c r="W98" s="542"/>
      <c r="X98" s="692" t="s">
        <v>3135</v>
      </c>
      <c r="Y98" s="691" t="s">
        <v>3133</v>
      </c>
      <c r="Z98" s="687" t="s">
        <v>3127</v>
      </c>
    </row>
    <row r="99" spans="1:26" s="109" customFormat="1" hidden="1">
      <c r="A99" s="669" t="s">
        <v>1100</v>
      </c>
      <c r="B99" s="542"/>
      <c r="C99" s="9"/>
      <c r="D99" s="542"/>
      <c r="E99" s="9" t="s">
        <v>18</v>
      </c>
      <c r="F99" s="9" t="s">
        <v>14</v>
      </c>
      <c r="G99" s="9" t="s">
        <v>19</v>
      </c>
      <c r="H99" s="9" t="s">
        <v>28</v>
      </c>
      <c r="I99" s="9" t="s">
        <v>24</v>
      </c>
      <c r="J99" s="544">
        <v>4</v>
      </c>
      <c r="K99" s="9"/>
      <c r="L99" s="542"/>
      <c r="M99" s="542"/>
      <c r="N99" s="9"/>
      <c r="O99" s="9"/>
      <c r="P99" s="541" t="s">
        <v>291</v>
      </c>
      <c r="Q99" s="541" t="s">
        <v>290</v>
      </c>
      <c r="R99" s="542"/>
      <c r="S99" s="542"/>
      <c r="T99" s="542"/>
      <c r="U99" s="542"/>
      <c r="V99" s="542"/>
      <c r="W99" s="542"/>
      <c r="X99" s="692" t="s">
        <v>3135</v>
      </c>
      <c r="Y99" s="691" t="s">
        <v>3133</v>
      </c>
      <c r="Z99" s="687" t="s">
        <v>3127</v>
      </c>
    </row>
    <row r="100" spans="1:26" s="109" customFormat="1" hidden="1">
      <c r="A100" s="669" t="s">
        <v>1097</v>
      </c>
      <c r="B100" s="542"/>
      <c r="C100" s="9">
        <v>41</v>
      </c>
      <c r="D100" s="542"/>
      <c r="E100" s="9" t="s">
        <v>17</v>
      </c>
      <c r="F100" s="9" t="s">
        <v>16</v>
      </c>
      <c r="G100" s="9" t="s">
        <v>19</v>
      </c>
      <c r="H100" s="9"/>
      <c r="I100" s="9" t="s">
        <v>24</v>
      </c>
      <c r="J100" s="544"/>
      <c r="K100" s="9"/>
      <c r="L100" s="542"/>
      <c r="M100" s="542"/>
      <c r="N100" s="9"/>
      <c r="O100" s="584" t="s">
        <v>28</v>
      </c>
      <c r="P100" s="541" t="s">
        <v>291</v>
      </c>
      <c r="Q100" s="541" t="s">
        <v>290</v>
      </c>
      <c r="R100" s="542"/>
      <c r="S100" s="542"/>
      <c r="T100" s="542"/>
      <c r="U100" s="542"/>
      <c r="V100" s="542"/>
      <c r="W100" s="542"/>
      <c r="X100" s="692" t="s">
        <v>3135</v>
      </c>
      <c r="Y100" s="691" t="s">
        <v>3133</v>
      </c>
      <c r="Z100" s="687" t="s">
        <v>3127</v>
      </c>
    </row>
    <row r="101" spans="1:26" s="109" customFormat="1" hidden="1">
      <c r="A101" s="669" t="s">
        <v>1096</v>
      </c>
      <c r="B101" s="542"/>
      <c r="C101" s="9">
        <v>42</v>
      </c>
      <c r="D101" s="542"/>
      <c r="E101" s="9" t="s">
        <v>18</v>
      </c>
      <c r="F101" s="9" t="s">
        <v>14</v>
      </c>
      <c r="G101" s="9" t="s">
        <v>19</v>
      </c>
      <c r="H101" s="9"/>
      <c r="I101" s="9" t="s">
        <v>24</v>
      </c>
      <c r="J101" s="544"/>
      <c r="K101" s="9"/>
      <c r="L101" s="542"/>
      <c r="M101" s="542"/>
      <c r="N101" s="9"/>
      <c r="O101" s="584" t="s">
        <v>28</v>
      </c>
      <c r="P101" s="541" t="s">
        <v>291</v>
      </c>
      <c r="Q101" s="541" t="s">
        <v>289</v>
      </c>
      <c r="R101" s="542"/>
      <c r="S101" s="542"/>
      <c r="T101" s="542"/>
      <c r="U101" s="542"/>
      <c r="V101" s="542"/>
      <c r="W101" s="542"/>
      <c r="X101" s="692" t="s">
        <v>3135</v>
      </c>
      <c r="Y101" s="691" t="s">
        <v>3133</v>
      </c>
      <c r="Z101" s="687" t="s">
        <v>3127</v>
      </c>
    </row>
    <row r="102" spans="1:26" s="109" customFormat="1" hidden="1">
      <c r="A102" s="669" t="s">
        <v>1095</v>
      </c>
      <c r="B102" s="542"/>
      <c r="C102" s="9"/>
      <c r="D102" s="542"/>
      <c r="E102" s="9" t="s">
        <v>18</v>
      </c>
      <c r="F102" s="9" t="s">
        <v>15</v>
      </c>
      <c r="G102" s="9" t="s">
        <v>19</v>
      </c>
      <c r="H102" s="9"/>
      <c r="I102" s="9" t="s">
        <v>24</v>
      </c>
      <c r="J102" s="544">
        <v>4</v>
      </c>
      <c r="K102" s="9"/>
      <c r="L102" s="542"/>
      <c r="M102" s="542"/>
      <c r="N102" s="9"/>
      <c r="O102" s="584" t="s">
        <v>28</v>
      </c>
      <c r="P102" s="541" t="s">
        <v>291</v>
      </c>
      <c r="Q102" s="541" t="s">
        <v>289</v>
      </c>
      <c r="R102" s="542"/>
      <c r="S102" s="542"/>
      <c r="T102" s="542"/>
      <c r="U102" s="542"/>
      <c r="V102" s="542"/>
      <c r="W102" s="542"/>
      <c r="X102" s="692" t="s">
        <v>3135</v>
      </c>
      <c r="Y102" s="691" t="s">
        <v>3133</v>
      </c>
      <c r="Z102" s="687" t="s">
        <v>3127</v>
      </c>
    </row>
    <row r="103" spans="1:26" s="109" customFormat="1" hidden="1">
      <c r="A103" s="669" t="s">
        <v>1091</v>
      </c>
      <c r="B103" s="542"/>
      <c r="C103" s="9">
        <v>43</v>
      </c>
      <c r="D103" s="542"/>
      <c r="E103" s="9" t="s">
        <v>17</v>
      </c>
      <c r="F103" s="9" t="s">
        <v>16</v>
      </c>
      <c r="G103" s="9" t="s">
        <v>19</v>
      </c>
      <c r="H103" s="9" t="s">
        <v>28</v>
      </c>
      <c r="I103" s="9" t="s">
        <v>24</v>
      </c>
      <c r="J103" s="544">
        <v>4</v>
      </c>
      <c r="K103" s="9"/>
      <c r="L103" s="542"/>
      <c r="M103" s="542"/>
      <c r="N103" s="9"/>
      <c r="O103" s="9"/>
      <c r="P103" s="541" t="s">
        <v>291</v>
      </c>
      <c r="Q103" s="541" t="s">
        <v>289</v>
      </c>
      <c r="R103" s="542"/>
      <c r="S103" s="542"/>
      <c r="T103" s="542"/>
      <c r="U103" s="542"/>
      <c r="V103" s="542"/>
      <c r="W103" s="542"/>
      <c r="X103" s="692" t="s">
        <v>3135</v>
      </c>
      <c r="Y103" s="691" t="s">
        <v>3133</v>
      </c>
      <c r="Z103" s="687" t="s">
        <v>3127</v>
      </c>
    </row>
    <row r="104" spans="1:26" s="109" customFormat="1" hidden="1">
      <c r="A104" s="669" t="s">
        <v>1090</v>
      </c>
      <c r="B104" s="542"/>
      <c r="C104" s="9">
        <v>44</v>
      </c>
      <c r="D104" s="542"/>
      <c r="E104" s="9" t="s">
        <v>17</v>
      </c>
      <c r="F104" s="9" t="s">
        <v>14</v>
      </c>
      <c r="G104" s="9" t="s">
        <v>19</v>
      </c>
      <c r="H104" s="9"/>
      <c r="I104" s="9" t="s">
        <v>24</v>
      </c>
      <c r="J104" s="544"/>
      <c r="K104" s="9"/>
      <c r="L104" s="542"/>
      <c r="M104" s="542"/>
      <c r="N104" s="9"/>
      <c r="O104" s="584" t="s">
        <v>28</v>
      </c>
      <c r="P104" s="541" t="s">
        <v>291</v>
      </c>
      <c r="Q104" s="541" t="s">
        <v>289</v>
      </c>
      <c r="R104" s="542"/>
      <c r="S104" s="542"/>
      <c r="T104" s="542"/>
      <c r="U104" s="542"/>
      <c r="V104" s="542"/>
      <c r="W104" s="542"/>
      <c r="X104" s="692" t="s">
        <v>3135</v>
      </c>
      <c r="Y104" s="691" t="s">
        <v>3133</v>
      </c>
      <c r="Z104" s="687" t="s">
        <v>3127</v>
      </c>
    </row>
    <row r="105" spans="1:26" s="109" customFormat="1" hidden="1">
      <c r="A105" s="669" t="s">
        <v>1089</v>
      </c>
      <c r="B105" s="542"/>
      <c r="C105" s="9"/>
      <c r="D105" s="542"/>
      <c r="E105" s="9" t="s">
        <v>17</v>
      </c>
      <c r="F105" s="9" t="s">
        <v>15</v>
      </c>
      <c r="G105" s="9" t="s">
        <v>19</v>
      </c>
      <c r="H105" s="9"/>
      <c r="I105" s="9" t="s">
        <v>24</v>
      </c>
      <c r="J105" s="544"/>
      <c r="K105" s="9"/>
      <c r="L105" s="542"/>
      <c r="M105" s="542"/>
      <c r="N105" s="9"/>
      <c r="O105" s="584" t="s">
        <v>28</v>
      </c>
      <c r="P105" s="541" t="s">
        <v>291</v>
      </c>
      <c r="Q105" s="541" t="s">
        <v>289</v>
      </c>
      <c r="R105" s="542"/>
      <c r="S105" s="542"/>
      <c r="T105" s="542"/>
      <c r="U105" s="542"/>
      <c r="V105" s="542"/>
      <c r="W105" s="542"/>
      <c r="X105" s="692" t="s">
        <v>3135</v>
      </c>
      <c r="Y105" s="691" t="s">
        <v>3133</v>
      </c>
      <c r="Z105" s="687" t="s">
        <v>3127</v>
      </c>
    </row>
    <row r="106" spans="1:26" s="109" customFormat="1" hidden="1">
      <c r="A106" s="669" t="s">
        <v>1088</v>
      </c>
      <c r="B106" s="542"/>
      <c r="C106" s="9">
        <v>45</v>
      </c>
      <c r="D106" s="542"/>
      <c r="E106" s="9" t="s">
        <v>18</v>
      </c>
      <c r="F106" s="9" t="s">
        <v>16</v>
      </c>
      <c r="G106" s="9" t="s">
        <v>19</v>
      </c>
      <c r="H106" s="9"/>
      <c r="I106" s="9" t="s">
        <v>24</v>
      </c>
      <c r="J106" s="544"/>
      <c r="K106" s="9"/>
      <c r="L106" s="542"/>
      <c r="M106" s="542"/>
      <c r="N106" s="9"/>
      <c r="O106" s="584" t="s">
        <v>28</v>
      </c>
      <c r="P106" s="541" t="s">
        <v>291</v>
      </c>
      <c r="Q106" s="541" t="s">
        <v>289</v>
      </c>
      <c r="R106" s="542"/>
      <c r="S106" s="542"/>
      <c r="T106" s="542"/>
      <c r="U106" s="542"/>
      <c r="V106" s="542"/>
      <c r="W106" s="542"/>
      <c r="X106" s="692" t="s">
        <v>3135</v>
      </c>
      <c r="Y106" s="691" t="s">
        <v>3133</v>
      </c>
      <c r="Z106" s="687" t="s">
        <v>3127</v>
      </c>
    </row>
    <row r="107" spans="1:26" s="109" customFormat="1" hidden="1">
      <c r="A107" s="669" t="s">
        <v>1087</v>
      </c>
      <c r="B107" s="542"/>
      <c r="C107" s="9">
        <v>46</v>
      </c>
      <c r="D107" s="542"/>
      <c r="E107" s="9" t="s">
        <v>18</v>
      </c>
      <c r="F107" s="9" t="s">
        <v>14</v>
      </c>
      <c r="G107" s="9" t="s">
        <v>19</v>
      </c>
      <c r="H107" s="9"/>
      <c r="I107" s="9" t="s">
        <v>24</v>
      </c>
      <c r="J107" s="544"/>
      <c r="K107" s="9"/>
      <c r="L107" s="542"/>
      <c r="M107" s="542"/>
      <c r="N107" s="9"/>
      <c r="O107" s="584" t="s">
        <v>28</v>
      </c>
      <c r="P107" s="541" t="s">
        <v>291</v>
      </c>
      <c r="Q107" s="541" t="s">
        <v>289</v>
      </c>
      <c r="R107" s="542"/>
      <c r="S107" s="542"/>
      <c r="T107" s="542"/>
      <c r="U107" s="542"/>
      <c r="V107" s="542"/>
      <c r="W107" s="542"/>
      <c r="X107" s="692" t="s">
        <v>3135</v>
      </c>
      <c r="Y107" s="691" t="s">
        <v>3133</v>
      </c>
      <c r="Z107" s="687" t="s">
        <v>3127</v>
      </c>
    </row>
    <row r="108" spans="1:26" s="109" customFormat="1" hidden="1">
      <c r="A108" s="669" t="s">
        <v>1086</v>
      </c>
      <c r="B108" s="542"/>
      <c r="C108" s="9"/>
      <c r="D108" s="542"/>
      <c r="E108" s="9" t="s">
        <v>18</v>
      </c>
      <c r="F108" s="9" t="s">
        <v>15</v>
      </c>
      <c r="G108" s="9" t="s">
        <v>19</v>
      </c>
      <c r="H108" s="9"/>
      <c r="I108" s="9" t="s">
        <v>24</v>
      </c>
      <c r="J108" s="544"/>
      <c r="K108" s="9"/>
      <c r="L108" s="542"/>
      <c r="M108" s="542"/>
      <c r="N108" s="9"/>
      <c r="O108" s="584" t="s">
        <v>28</v>
      </c>
      <c r="P108" s="541" t="s">
        <v>291</v>
      </c>
      <c r="Q108" s="541" t="s">
        <v>289</v>
      </c>
      <c r="R108" s="542"/>
      <c r="S108" s="542"/>
      <c r="T108" s="542"/>
      <c r="U108" s="542"/>
      <c r="V108" s="542"/>
      <c r="W108" s="542"/>
      <c r="X108" s="692" t="s">
        <v>3135</v>
      </c>
      <c r="Y108" s="691" t="s">
        <v>3133</v>
      </c>
      <c r="Z108" s="687" t="s">
        <v>3127</v>
      </c>
    </row>
    <row r="109" spans="1:26" s="109" customFormat="1" hidden="1">
      <c r="A109" s="669" t="s">
        <v>1085</v>
      </c>
      <c r="B109" s="542"/>
      <c r="C109" s="9">
        <v>47</v>
      </c>
      <c r="D109" s="542"/>
      <c r="E109" s="9" t="s">
        <v>18</v>
      </c>
      <c r="F109" s="9" t="s">
        <v>16</v>
      </c>
      <c r="G109" s="9" t="s">
        <v>19</v>
      </c>
      <c r="H109" s="9" t="s">
        <v>28</v>
      </c>
      <c r="I109" s="9" t="s">
        <v>24</v>
      </c>
      <c r="J109" s="544">
        <v>4</v>
      </c>
      <c r="K109" s="9"/>
      <c r="L109" s="542"/>
      <c r="M109" s="542"/>
      <c r="N109" s="9"/>
      <c r="O109" s="9"/>
      <c r="P109" s="541" t="s">
        <v>291</v>
      </c>
      <c r="Q109" s="541" t="s">
        <v>289</v>
      </c>
      <c r="R109" s="542"/>
      <c r="S109" s="542"/>
      <c r="T109" s="542"/>
      <c r="U109" s="542"/>
      <c r="V109" s="542"/>
      <c r="W109" s="542"/>
      <c r="X109" s="692" t="s">
        <v>3135</v>
      </c>
      <c r="Y109" s="691" t="s">
        <v>3133</v>
      </c>
      <c r="Z109" s="687" t="s">
        <v>3127</v>
      </c>
    </row>
    <row r="110" spans="1:26" s="109" customFormat="1" hidden="1">
      <c r="A110" s="669" t="s">
        <v>1084</v>
      </c>
      <c r="B110" s="542"/>
      <c r="C110" s="9">
        <v>48</v>
      </c>
      <c r="D110" s="542" t="s">
        <v>1376</v>
      </c>
      <c r="E110" s="9" t="s">
        <v>18</v>
      </c>
      <c r="F110" s="9" t="s">
        <v>16</v>
      </c>
      <c r="G110" s="9" t="s">
        <v>19</v>
      </c>
      <c r="H110" s="9" t="s">
        <v>28</v>
      </c>
      <c r="I110" s="9" t="s">
        <v>24</v>
      </c>
      <c r="J110" s="544">
        <v>4</v>
      </c>
      <c r="K110" s="9"/>
      <c r="L110" s="542"/>
      <c r="M110" s="542"/>
      <c r="N110" s="9"/>
      <c r="O110" s="9"/>
      <c r="P110" s="541" t="s">
        <v>291</v>
      </c>
      <c r="Q110" s="541" t="s">
        <v>288</v>
      </c>
      <c r="R110" s="542"/>
      <c r="S110" s="542"/>
      <c r="T110" s="542"/>
      <c r="U110" s="542"/>
      <c r="V110" s="542"/>
      <c r="W110" s="542"/>
      <c r="X110" s="692" t="s">
        <v>3135</v>
      </c>
      <c r="Y110" s="691" t="s">
        <v>3133</v>
      </c>
      <c r="Z110" s="687" t="s">
        <v>3127</v>
      </c>
    </row>
    <row r="111" spans="1:26" s="109" customFormat="1">
      <c r="A111" s="669" t="s">
        <v>1083</v>
      </c>
      <c r="B111" s="542"/>
      <c r="C111" s="9"/>
      <c r="D111" s="542"/>
      <c r="E111" s="9" t="s">
        <v>18</v>
      </c>
      <c r="F111" s="9" t="s">
        <v>15</v>
      </c>
      <c r="G111" s="9" t="s">
        <v>22</v>
      </c>
      <c r="H111" s="9" t="s">
        <v>28</v>
      </c>
      <c r="I111" s="9" t="s">
        <v>24</v>
      </c>
      <c r="J111" s="544">
        <v>1</v>
      </c>
      <c r="K111" s="9"/>
      <c r="L111" s="542"/>
      <c r="M111" s="542"/>
      <c r="N111" s="9" t="s">
        <v>499</v>
      </c>
      <c r="O111" s="9"/>
      <c r="P111" s="541" t="s">
        <v>291</v>
      </c>
      <c r="Q111" s="541" t="s">
        <v>288</v>
      </c>
      <c r="R111" s="542"/>
      <c r="S111" s="542"/>
      <c r="T111" s="542"/>
      <c r="U111" s="542"/>
      <c r="V111" s="542"/>
      <c r="W111" s="542"/>
      <c r="X111" s="692" t="s">
        <v>3135</v>
      </c>
      <c r="Y111" s="691" t="s">
        <v>3133</v>
      </c>
      <c r="Z111" s="687" t="s">
        <v>3127</v>
      </c>
    </row>
    <row r="112" spans="1:26" s="109" customFormat="1" hidden="1">
      <c r="A112" s="669" t="s">
        <v>1082</v>
      </c>
      <c r="B112" s="542"/>
      <c r="C112" s="9">
        <v>49</v>
      </c>
      <c r="D112" s="542"/>
      <c r="E112" s="9" t="s">
        <v>18</v>
      </c>
      <c r="F112" s="9" t="s">
        <v>15</v>
      </c>
      <c r="G112" s="9" t="s">
        <v>22</v>
      </c>
      <c r="H112" s="9"/>
      <c r="I112" s="9" t="s">
        <v>24</v>
      </c>
      <c r="J112" s="544"/>
      <c r="K112" s="9"/>
      <c r="L112" s="542"/>
      <c r="M112" s="542"/>
      <c r="N112" s="9"/>
      <c r="O112" s="584" t="s">
        <v>28</v>
      </c>
      <c r="P112" s="541" t="s">
        <v>291</v>
      </c>
      <c r="Q112" s="541" t="s">
        <v>288</v>
      </c>
      <c r="R112" s="542"/>
      <c r="S112" s="542"/>
      <c r="T112" s="542"/>
      <c r="U112" s="542"/>
      <c r="V112" s="542"/>
      <c r="W112" s="542"/>
      <c r="X112" s="692" t="s">
        <v>3135</v>
      </c>
      <c r="Y112" s="691" t="s">
        <v>3133</v>
      </c>
      <c r="Z112" s="687" t="s">
        <v>3127</v>
      </c>
    </row>
    <row r="113" spans="1:26" s="109" customFormat="1" hidden="1">
      <c r="A113" s="669" t="s">
        <v>1081</v>
      </c>
      <c r="B113" s="542"/>
      <c r="C113" s="9">
        <v>50</v>
      </c>
      <c r="D113" s="542"/>
      <c r="E113" s="9" t="s">
        <v>17</v>
      </c>
      <c r="F113" s="9" t="s">
        <v>16</v>
      </c>
      <c r="G113" s="9" t="s">
        <v>19</v>
      </c>
      <c r="H113" s="9" t="s">
        <v>28</v>
      </c>
      <c r="I113" s="9" t="s">
        <v>24</v>
      </c>
      <c r="J113" s="544">
        <v>4</v>
      </c>
      <c r="K113" s="9"/>
      <c r="L113" s="542"/>
      <c r="M113" s="542"/>
      <c r="N113" s="9"/>
      <c r="O113" s="9"/>
      <c r="P113" s="541" t="s">
        <v>291</v>
      </c>
      <c r="Q113" s="541" t="s">
        <v>288</v>
      </c>
      <c r="R113" s="542"/>
      <c r="S113" s="542"/>
      <c r="T113" s="542"/>
      <c r="U113" s="542"/>
      <c r="V113" s="542"/>
      <c r="W113" s="542"/>
      <c r="X113" s="692" t="s">
        <v>3135</v>
      </c>
      <c r="Y113" s="691" t="s">
        <v>3133</v>
      </c>
      <c r="Z113" s="687" t="s">
        <v>3127</v>
      </c>
    </row>
    <row r="114" spans="1:26" s="109" customFormat="1" hidden="1">
      <c r="A114" s="669" t="s">
        <v>1079</v>
      </c>
      <c r="B114" s="542"/>
      <c r="C114" s="9">
        <v>51</v>
      </c>
      <c r="D114" s="542"/>
      <c r="E114" s="9" t="s">
        <v>18</v>
      </c>
      <c r="F114" s="9" t="s">
        <v>16</v>
      </c>
      <c r="G114" s="9" t="s">
        <v>19</v>
      </c>
      <c r="H114" s="9" t="s">
        <v>28</v>
      </c>
      <c r="I114" s="9" t="s">
        <v>24</v>
      </c>
      <c r="J114" s="544">
        <v>4</v>
      </c>
      <c r="K114" s="9"/>
      <c r="L114" s="542"/>
      <c r="M114" s="542"/>
      <c r="N114" s="9"/>
      <c r="O114" s="9"/>
      <c r="P114" s="541" t="s">
        <v>291</v>
      </c>
      <c r="Q114" s="541" t="s">
        <v>288</v>
      </c>
      <c r="R114" s="542"/>
      <c r="S114" s="542"/>
      <c r="T114" s="542"/>
      <c r="U114" s="542"/>
      <c r="V114" s="542"/>
      <c r="W114" s="542"/>
      <c r="X114" s="692" t="s">
        <v>3135</v>
      </c>
      <c r="Y114" s="691" t="s">
        <v>3133</v>
      </c>
      <c r="Z114" s="687" t="s">
        <v>3127</v>
      </c>
    </row>
    <row r="115" spans="1:26" s="109" customFormat="1" hidden="1">
      <c r="A115" s="669" t="s">
        <v>1078</v>
      </c>
      <c r="B115" s="542"/>
      <c r="C115" s="9">
        <v>52</v>
      </c>
      <c r="D115" s="542"/>
      <c r="E115" s="9" t="s">
        <v>17</v>
      </c>
      <c r="F115" s="9" t="s">
        <v>14</v>
      </c>
      <c r="G115" s="9" t="s">
        <v>19</v>
      </c>
      <c r="H115" s="9"/>
      <c r="I115" s="9" t="s">
        <v>24</v>
      </c>
      <c r="J115" s="544"/>
      <c r="K115" s="9"/>
      <c r="L115" s="542"/>
      <c r="M115" s="542"/>
      <c r="N115" s="9"/>
      <c r="O115" s="584" t="s">
        <v>28</v>
      </c>
      <c r="P115" s="541" t="s">
        <v>291</v>
      </c>
      <c r="Q115" s="541" t="s">
        <v>288</v>
      </c>
      <c r="R115" s="542"/>
      <c r="S115" s="542"/>
      <c r="T115" s="542"/>
      <c r="U115" s="542"/>
      <c r="V115" s="542"/>
      <c r="W115" s="542"/>
      <c r="X115" s="692" t="s">
        <v>3135</v>
      </c>
      <c r="Y115" s="691" t="s">
        <v>3133</v>
      </c>
      <c r="Z115" s="687" t="s">
        <v>3127</v>
      </c>
    </row>
    <row r="116" spans="1:26" s="109" customFormat="1" hidden="1">
      <c r="A116" s="669" t="s">
        <v>1077</v>
      </c>
      <c r="B116" s="542"/>
      <c r="C116" s="9"/>
      <c r="D116" s="542"/>
      <c r="E116" s="9" t="s">
        <v>17</v>
      </c>
      <c r="F116" s="9" t="s">
        <v>15</v>
      </c>
      <c r="G116" s="9" t="s">
        <v>19</v>
      </c>
      <c r="H116" s="9"/>
      <c r="I116" s="9" t="s">
        <v>24</v>
      </c>
      <c r="J116" s="544"/>
      <c r="K116" s="9"/>
      <c r="L116" s="542"/>
      <c r="M116" s="542"/>
      <c r="N116" s="9"/>
      <c r="O116" s="584" t="s">
        <v>28</v>
      </c>
      <c r="P116" s="541" t="s">
        <v>291</v>
      </c>
      <c r="Q116" s="541" t="s">
        <v>288</v>
      </c>
      <c r="R116" s="542"/>
      <c r="S116" s="542"/>
      <c r="T116" s="542"/>
      <c r="U116" s="542"/>
      <c r="V116" s="542"/>
      <c r="W116" s="542"/>
      <c r="X116" s="692" t="s">
        <v>3135</v>
      </c>
      <c r="Y116" s="691" t="s">
        <v>3133</v>
      </c>
      <c r="Z116" s="687" t="s">
        <v>3127</v>
      </c>
    </row>
    <row r="117" spans="1:26" s="109" customFormat="1" hidden="1">
      <c r="A117" s="669" t="s">
        <v>1076</v>
      </c>
      <c r="B117" s="542"/>
      <c r="C117" s="9">
        <v>53</v>
      </c>
      <c r="D117" s="542"/>
      <c r="E117" s="9" t="s">
        <v>18</v>
      </c>
      <c r="F117" s="9" t="s">
        <v>16</v>
      </c>
      <c r="G117" s="9" t="s">
        <v>19</v>
      </c>
      <c r="H117" s="9" t="s">
        <v>28</v>
      </c>
      <c r="I117" s="9" t="s">
        <v>24</v>
      </c>
      <c r="J117" s="544">
        <v>4</v>
      </c>
      <c r="K117" s="9"/>
      <c r="L117" s="542"/>
      <c r="M117" s="542"/>
      <c r="N117" s="9"/>
      <c r="O117" s="9"/>
      <c r="P117" s="541" t="s">
        <v>291</v>
      </c>
      <c r="Q117" s="541" t="s">
        <v>288</v>
      </c>
      <c r="R117" s="542"/>
      <c r="S117" s="542"/>
      <c r="T117" s="542"/>
      <c r="U117" s="542"/>
      <c r="V117" s="542"/>
      <c r="W117" s="542"/>
      <c r="X117" s="692" t="s">
        <v>3135</v>
      </c>
      <c r="Y117" s="691" t="s">
        <v>3133</v>
      </c>
      <c r="Z117" s="687" t="s">
        <v>3127</v>
      </c>
    </row>
    <row r="118" spans="1:26" s="109" customFormat="1">
      <c r="A118" s="669" t="s">
        <v>1075</v>
      </c>
      <c r="B118" s="542"/>
      <c r="C118" s="9">
        <v>54</v>
      </c>
      <c r="D118" s="542"/>
      <c r="E118" s="9" t="s">
        <v>17</v>
      </c>
      <c r="F118" s="9" t="s">
        <v>14</v>
      </c>
      <c r="G118" s="9" t="s">
        <v>22</v>
      </c>
      <c r="H118" s="9" t="s">
        <v>28</v>
      </c>
      <c r="I118" s="9" t="s">
        <v>24</v>
      </c>
      <c r="J118" s="544">
        <v>1</v>
      </c>
      <c r="K118" s="9"/>
      <c r="L118" s="542"/>
      <c r="M118" s="542"/>
      <c r="N118" s="9"/>
      <c r="O118" s="9"/>
      <c r="P118" s="541" t="s">
        <v>291</v>
      </c>
      <c r="Q118" s="541" t="s">
        <v>288</v>
      </c>
      <c r="R118" s="542" t="s">
        <v>1375</v>
      </c>
      <c r="S118" s="542"/>
      <c r="T118" s="542"/>
      <c r="U118" s="542"/>
      <c r="V118" s="542"/>
      <c r="W118" s="542"/>
      <c r="X118" s="692" t="s">
        <v>3135</v>
      </c>
      <c r="Y118" s="691" t="s">
        <v>3133</v>
      </c>
      <c r="Z118" s="687" t="s">
        <v>3127</v>
      </c>
    </row>
    <row r="119" spans="1:26" s="109" customFormat="1">
      <c r="A119" s="669" t="s">
        <v>1074</v>
      </c>
      <c r="B119" s="542"/>
      <c r="C119" s="9"/>
      <c r="D119" s="542"/>
      <c r="E119" s="9" t="s">
        <v>17</v>
      </c>
      <c r="F119" s="9" t="s">
        <v>15</v>
      </c>
      <c r="G119" s="9" t="s">
        <v>22</v>
      </c>
      <c r="H119" s="9" t="s">
        <v>28</v>
      </c>
      <c r="I119" s="9" t="s">
        <v>24</v>
      </c>
      <c r="J119" s="544">
        <v>1</v>
      </c>
      <c r="K119" s="9"/>
      <c r="L119" s="542"/>
      <c r="M119" s="542"/>
      <c r="N119" s="9"/>
      <c r="O119" s="9"/>
      <c r="P119" s="541" t="s">
        <v>291</v>
      </c>
      <c r="Q119" s="541" t="s">
        <v>288</v>
      </c>
      <c r="R119" s="542" t="s">
        <v>1375</v>
      </c>
      <c r="S119" s="542"/>
      <c r="T119" s="542"/>
      <c r="U119" s="542"/>
      <c r="V119" s="542"/>
      <c r="W119" s="542"/>
      <c r="X119" s="692" t="s">
        <v>3135</v>
      </c>
      <c r="Y119" s="691" t="s">
        <v>3133</v>
      </c>
      <c r="Z119" s="687" t="s">
        <v>3127</v>
      </c>
    </row>
    <row r="120" spans="1:26" s="109" customFormat="1" hidden="1">
      <c r="A120" s="669" t="s">
        <v>1073</v>
      </c>
      <c r="B120" s="542"/>
      <c r="C120" s="9">
        <v>55</v>
      </c>
      <c r="D120" s="542"/>
      <c r="E120" s="9" t="s">
        <v>18</v>
      </c>
      <c r="F120" s="9" t="s">
        <v>14</v>
      </c>
      <c r="G120" s="9" t="s">
        <v>22</v>
      </c>
      <c r="H120" s="9" t="s">
        <v>28</v>
      </c>
      <c r="I120" s="9" t="s">
        <v>447</v>
      </c>
      <c r="J120" s="544">
        <v>3</v>
      </c>
      <c r="K120" s="9"/>
      <c r="L120" s="542"/>
      <c r="M120" s="542"/>
      <c r="N120" s="9"/>
      <c r="O120" s="9"/>
      <c r="P120" s="541" t="s">
        <v>291</v>
      </c>
      <c r="Q120" s="541" t="s">
        <v>288</v>
      </c>
      <c r="R120" s="542"/>
      <c r="S120" s="542"/>
      <c r="T120" s="542"/>
      <c r="U120" s="542"/>
      <c r="V120" s="542"/>
      <c r="W120" s="542"/>
      <c r="X120" s="692" t="s">
        <v>3135</v>
      </c>
      <c r="Y120" s="691" t="s">
        <v>3133</v>
      </c>
      <c r="Z120" s="687" t="s">
        <v>3127</v>
      </c>
    </row>
    <row r="121" spans="1:26" s="109" customFormat="1">
      <c r="A121" s="669" t="s">
        <v>1072</v>
      </c>
      <c r="B121" s="542"/>
      <c r="C121" s="9"/>
      <c r="D121" s="542"/>
      <c r="E121" s="9" t="s">
        <v>18</v>
      </c>
      <c r="F121" s="9" t="s">
        <v>15</v>
      </c>
      <c r="G121" s="9" t="s">
        <v>22</v>
      </c>
      <c r="H121" s="9" t="s">
        <v>28</v>
      </c>
      <c r="I121" s="9" t="s">
        <v>24</v>
      </c>
      <c r="J121" s="544">
        <v>2</v>
      </c>
      <c r="K121" s="9"/>
      <c r="L121" s="542"/>
      <c r="M121" s="542"/>
      <c r="N121" s="9" t="s">
        <v>499</v>
      </c>
      <c r="O121" s="9"/>
      <c r="P121" s="541" t="s">
        <v>291</v>
      </c>
      <c r="Q121" s="541" t="s">
        <v>288</v>
      </c>
      <c r="R121" s="542"/>
      <c r="S121" s="542"/>
      <c r="T121" s="542"/>
      <c r="U121" s="542"/>
      <c r="V121" s="542"/>
      <c r="W121" s="542"/>
      <c r="X121" s="692" t="s">
        <v>3135</v>
      </c>
      <c r="Y121" s="691" t="s">
        <v>3133</v>
      </c>
      <c r="Z121" s="687" t="s">
        <v>3127</v>
      </c>
    </row>
    <row r="122" spans="1:26" s="109" customFormat="1" hidden="1">
      <c r="A122" s="669" t="s">
        <v>1071</v>
      </c>
      <c r="B122" s="542"/>
      <c r="C122" s="9" t="s">
        <v>1374</v>
      </c>
      <c r="D122" s="542"/>
      <c r="E122" s="9" t="s">
        <v>17</v>
      </c>
      <c r="F122" s="9" t="s">
        <v>14</v>
      </c>
      <c r="G122" s="9" t="s">
        <v>618</v>
      </c>
      <c r="H122" s="9" t="s">
        <v>28</v>
      </c>
      <c r="I122" s="9" t="s">
        <v>25</v>
      </c>
      <c r="J122" s="544">
        <v>4</v>
      </c>
      <c r="K122" s="9"/>
      <c r="L122" s="542"/>
      <c r="M122" s="542"/>
      <c r="N122" s="9"/>
      <c r="O122" s="9"/>
      <c r="P122" s="541" t="s">
        <v>291</v>
      </c>
      <c r="Q122" s="541" t="s">
        <v>288</v>
      </c>
      <c r="R122" s="542"/>
      <c r="S122" s="542"/>
      <c r="T122" s="542"/>
      <c r="U122" s="542"/>
      <c r="V122" s="542"/>
      <c r="W122" s="542"/>
      <c r="X122" s="692" t="s">
        <v>3135</v>
      </c>
      <c r="Y122" s="691" t="s">
        <v>3133</v>
      </c>
      <c r="Z122" s="687" t="s">
        <v>3127</v>
      </c>
    </row>
    <row r="123" spans="1:26" s="109" customFormat="1" hidden="1">
      <c r="A123" s="669" t="s">
        <v>1070</v>
      </c>
      <c r="B123" s="542"/>
      <c r="C123" s="9"/>
      <c r="D123" s="542"/>
      <c r="E123" s="9" t="s">
        <v>17</v>
      </c>
      <c r="F123" s="9" t="s">
        <v>15</v>
      </c>
      <c r="G123" s="9" t="s">
        <v>618</v>
      </c>
      <c r="H123" s="9"/>
      <c r="I123" s="9" t="s">
        <v>25</v>
      </c>
      <c r="J123" s="544"/>
      <c r="K123" s="9"/>
      <c r="L123" s="542"/>
      <c r="M123" s="542"/>
      <c r="N123" s="9"/>
      <c r="O123" s="584" t="s">
        <v>28</v>
      </c>
      <c r="P123" s="541" t="s">
        <v>291</v>
      </c>
      <c r="Q123" s="541" t="s">
        <v>288</v>
      </c>
      <c r="R123" s="542"/>
      <c r="S123" s="542"/>
      <c r="T123" s="542"/>
      <c r="U123" s="542"/>
      <c r="V123" s="542"/>
      <c r="W123" s="542"/>
      <c r="X123" s="692" t="s">
        <v>3135</v>
      </c>
      <c r="Y123" s="691" t="s">
        <v>3133</v>
      </c>
      <c r="Z123" s="687" t="s">
        <v>3127</v>
      </c>
    </row>
    <row r="124" spans="1:26" s="109" customFormat="1">
      <c r="A124" s="669" t="s">
        <v>1069</v>
      </c>
      <c r="B124" s="542"/>
      <c r="C124" s="9"/>
      <c r="D124" s="542"/>
      <c r="E124" s="9" t="s">
        <v>17</v>
      </c>
      <c r="F124" s="9" t="s">
        <v>14</v>
      </c>
      <c r="G124" s="9" t="s">
        <v>22</v>
      </c>
      <c r="H124" s="9" t="s">
        <v>28</v>
      </c>
      <c r="I124" s="286" t="s">
        <v>24</v>
      </c>
      <c r="J124" s="544">
        <v>1</v>
      </c>
      <c r="K124" s="9"/>
      <c r="L124" s="542"/>
      <c r="M124" s="542"/>
      <c r="N124" s="9" t="s">
        <v>39</v>
      </c>
      <c r="O124" s="9"/>
      <c r="P124" s="541" t="s">
        <v>291</v>
      </c>
      <c r="Q124" s="541" t="s">
        <v>288</v>
      </c>
      <c r="R124" s="542"/>
      <c r="S124" s="542"/>
      <c r="T124" s="542"/>
      <c r="U124" s="542"/>
      <c r="V124" s="542"/>
      <c r="W124" s="542"/>
      <c r="X124" s="692" t="s">
        <v>3135</v>
      </c>
      <c r="Y124" s="691" t="s">
        <v>3133</v>
      </c>
      <c r="Z124" s="687" t="s">
        <v>3127</v>
      </c>
    </row>
    <row r="125" spans="1:26" s="109" customFormat="1" hidden="1">
      <c r="A125" s="669" t="s">
        <v>1068</v>
      </c>
      <c r="B125" s="542"/>
      <c r="C125" s="9"/>
      <c r="D125" s="542"/>
      <c r="E125" s="9" t="s">
        <v>18</v>
      </c>
      <c r="F125" s="9" t="s">
        <v>15</v>
      </c>
      <c r="G125" s="9" t="s">
        <v>21</v>
      </c>
      <c r="H125" s="9" t="s">
        <v>28</v>
      </c>
      <c r="I125" s="9" t="s">
        <v>24</v>
      </c>
      <c r="J125" s="544">
        <v>4</v>
      </c>
      <c r="K125" s="9"/>
      <c r="L125" s="542"/>
      <c r="M125" s="542"/>
      <c r="N125" s="9"/>
      <c r="O125" s="9"/>
      <c r="P125" s="541" t="s">
        <v>291</v>
      </c>
      <c r="Q125" s="541" t="s">
        <v>288</v>
      </c>
      <c r="R125" s="542"/>
      <c r="S125" s="542"/>
      <c r="T125" s="542"/>
      <c r="U125" s="542"/>
      <c r="V125" s="542"/>
      <c r="W125" s="542"/>
      <c r="X125" s="692" t="s">
        <v>3135</v>
      </c>
      <c r="Y125" s="691" t="s">
        <v>3133</v>
      </c>
      <c r="Z125" s="687" t="s">
        <v>3127</v>
      </c>
    </row>
    <row r="126" spans="1:26" s="109" customFormat="1" hidden="1">
      <c r="A126" s="669" t="s">
        <v>1067</v>
      </c>
      <c r="B126" s="542"/>
      <c r="C126" s="9"/>
      <c r="D126" s="542"/>
      <c r="E126" s="9" t="s">
        <v>18</v>
      </c>
      <c r="F126" s="9" t="s">
        <v>15</v>
      </c>
      <c r="G126" s="9" t="s">
        <v>21</v>
      </c>
      <c r="H126" s="9"/>
      <c r="I126" s="9" t="s">
        <v>445</v>
      </c>
      <c r="J126" s="544"/>
      <c r="K126" s="9"/>
      <c r="L126" s="542"/>
      <c r="M126" s="542"/>
      <c r="N126" s="9"/>
      <c r="O126" s="584" t="s">
        <v>28</v>
      </c>
      <c r="P126" s="541" t="s">
        <v>291</v>
      </c>
      <c r="Q126" s="541" t="s">
        <v>288</v>
      </c>
      <c r="R126" s="542"/>
      <c r="S126" s="542"/>
      <c r="T126" s="542"/>
      <c r="U126" s="542"/>
      <c r="V126" s="542"/>
      <c r="W126" s="542"/>
      <c r="X126" s="692" t="s">
        <v>3135</v>
      </c>
      <c r="Y126" s="691" t="s">
        <v>3133</v>
      </c>
      <c r="Z126" s="687" t="s">
        <v>3127</v>
      </c>
    </row>
    <row r="127" spans="1:26" s="109" customFormat="1">
      <c r="A127" s="669" t="s">
        <v>1066</v>
      </c>
      <c r="B127" s="542"/>
      <c r="C127" s="9">
        <v>56</v>
      </c>
      <c r="D127" s="542"/>
      <c r="E127" s="9" t="s">
        <v>17</v>
      </c>
      <c r="F127" s="9" t="s">
        <v>15</v>
      </c>
      <c r="G127" s="9" t="s">
        <v>19</v>
      </c>
      <c r="H127" s="9" t="s">
        <v>28</v>
      </c>
      <c r="I127" s="9" t="s">
        <v>24</v>
      </c>
      <c r="J127" s="544">
        <v>2</v>
      </c>
      <c r="K127" s="9"/>
      <c r="L127" s="542"/>
      <c r="M127" s="542"/>
      <c r="N127" s="9" t="s">
        <v>499</v>
      </c>
      <c r="O127" s="9"/>
      <c r="P127" s="541" t="s">
        <v>291</v>
      </c>
      <c r="Q127" s="541" t="s">
        <v>288</v>
      </c>
      <c r="R127" s="542"/>
      <c r="S127" s="542"/>
      <c r="T127" s="542"/>
      <c r="U127" s="542"/>
      <c r="V127" s="542"/>
      <c r="W127" s="542"/>
      <c r="X127" s="692" t="s">
        <v>3135</v>
      </c>
      <c r="Y127" s="691" t="s">
        <v>3133</v>
      </c>
      <c r="Z127" s="687" t="s">
        <v>3127</v>
      </c>
    </row>
    <row r="128" spans="1:26" s="109" customFormat="1" hidden="1">
      <c r="A128" s="669" t="s">
        <v>1065</v>
      </c>
      <c r="B128" s="542"/>
      <c r="C128" s="9">
        <v>57</v>
      </c>
      <c r="D128" s="542"/>
      <c r="E128" s="9" t="s">
        <v>18</v>
      </c>
      <c r="F128" s="9" t="s">
        <v>14</v>
      </c>
      <c r="G128" s="9" t="s">
        <v>19</v>
      </c>
      <c r="H128" s="9"/>
      <c r="I128" s="9" t="s">
        <v>24</v>
      </c>
      <c r="J128" s="544"/>
      <c r="K128" s="9"/>
      <c r="L128" s="542"/>
      <c r="M128" s="542"/>
      <c r="N128" s="9"/>
      <c r="O128" s="584" t="s">
        <v>28</v>
      </c>
      <c r="P128" s="541" t="s">
        <v>291</v>
      </c>
      <c r="Q128" s="541" t="s">
        <v>288</v>
      </c>
      <c r="R128" s="542"/>
      <c r="S128" s="542"/>
      <c r="T128" s="542"/>
      <c r="U128" s="542"/>
      <c r="V128" s="542"/>
      <c r="W128" s="542"/>
      <c r="X128" s="692" t="s">
        <v>3135</v>
      </c>
      <c r="Y128" s="691" t="s">
        <v>3133</v>
      </c>
      <c r="Z128" s="687" t="s">
        <v>3127</v>
      </c>
    </row>
    <row r="129" spans="1:26" s="109" customFormat="1" hidden="1">
      <c r="A129" s="669" t="s">
        <v>1064</v>
      </c>
      <c r="B129" s="542"/>
      <c r="C129" s="9">
        <v>57</v>
      </c>
      <c r="D129" s="542"/>
      <c r="E129" s="9" t="s">
        <v>18</v>
      </c>
      <c r="F129" s="9" t="s">
        <v>15</v>
      </c>
      <c r="G129" s="9" t="s">
        <v>19</v>
      </c>
      <c r="H129" s="9" t="s">
        <v>28</v>
      </c>
      <c r="I129" s="9" t="s">
        <v>24</v>
      </c>
      <c r="J129" s="544">
        <v>4</v>
      </c>
      <c r="K129" s="9"/>
      <c r="L129" s="542"/>
      <c r="M129" s="542"/>
      <c r="N129" s="9"/>
      <c r="O129" s="9"/>
      <c r="P129" s="541" t="s">
        <v>291</v>
      </c>
      <c r="Q129" s="541" t="s">
        <v>288</v>
      </c>
      <c r="R129" s="542"/>
      <c r="S129" s="542"/>
      <c r="T129" s="542"/>
      <c r="U129" s="542"/>
      <c r="V129" s="542"/>
      <c r="W129" s="542"/>
      <c r="X129" s="692" t="s">
        <v>3135</v>
      </c>
      <c r="Y129" s="691" t="s">
        <v>3133</v>
      </c>
      <c r="Z129" s="687" t="s">
        <v>3127</v>
      </c>
    </row>
    <row r="130" spans="1:26" s="109" customFormat="1" hidden="1">
      <c r="A130" s="669" t="s">
        <v>1063</v>
      </c>
      <c r="B130" s="546"/>
      <c r="C130" s="286">
        <v>58</v>
      </c>
      <c r="D130" s="546"/>
      <c r="E130" s="286" t="s">
        <v>18</v>
      </c>
      <c r="F130" s="286" t="s">
        <v>16</v>
      </c>
      <c r="G130" s="9" t="s">
        <v>19</v>
      </c>
      <c r="H130" s="9"/>
      <c r="I130" s="9" t="s">
        <v>24</v>
      </c>
      <c r="J130" s="547"/>
      <c r="K130" s="286"/>
      <c r="L130" s="546"/>
      <c r="M130" s="546"/>
      <c r="N130" s="286"/>
      <c r="O130" s="584" t="s">
        <v>28</v>
      </c>
      <c r="P130" s="541" t="s">
        <v>291</v>
      </c>
      <c r="Q130" s="541" t="s">
        <v>288</v>
      </c>
      <c r="R130" s="546"/>
      <c r="S130" s="546"/>
      <c r="T130" s="546"/>
      <c r="U130" s="546"/>
      <c r="V130" s="546"/>
      <c r="W130" s="546"/>
      <c r="X130" s="692" t="s">
        <v>3135</v>
      </c>
      <c r="Y130" s="691" t="s">
        <v>3133</v>
      </c>
      <c r="Z130" s="687" t="s">
        <v>3127</v>
      </c>
    </row>
    <row r="131" spans="1:26" s="109" customFormat="1" hidden="1">
      <c r="A131" s="669" t="s">
        <v>1062</v>
      </c>
      <c r="B131" s="546"/>
      <c r="C131" s="286">
        <v>59</v>
      </c>
      <c r="D131" s="546"/>
      <c r="E131" s="286" t="s">
        <v>18</v>
      </c>
      <c r="F131" s="286" t="s">
        <v>16</v>
      </c>
      <c r="G131" s="9" t="s">
        <v>19</v>
      </c>
      <c r="H131" s="9"/>
      <c r="I131" s="9" t="s">
        <v>24</v>
      </c>
      <c r="J131" s="547"/>
      <c r="K131" s="286"/>
      <c r="L131" s="546"/>
      <c r="M131" s="546"/>
      <c r="N131" s="286"/>
      <c r="O131" s="584" t="s">
        <v>28</v>
      </c>
      <c r="P131" s="541" t="s">
        <v>291</v>
      </c>
      <c r="Q131" s="541" t="s">
        <v>289</v>
      </c>
      <c r="R131" s="546"/>
      <c r="S131" s="546"/>
      <c r="T131" s="546"/>
      <c r="U131" s="546"/>
      <c r="V131" s="546"/>
      <c r="W131" s="546"/>
      <c r="X131" s="692" t="s">
        <v>3135</v>
      </c>
      <c r="Y131" s="691" t="s">
        <v>3133</v>
      </c>
      <c r="Z131" s="687" t="s">
        <v>3127</v>
      </c>
    </row>
    <row r="132" spans="1:26" s="109" customFormat="1" hidden="1">
      <c r="A132" s="669" t="s">
        <v>1061</v>
      </c>
      <c r="B132" s="546"/>
      <c r="C132" s="286">
        <v>60</v>
      </c>
      <c r="D132" s="546"/>
      <c r="E132" s="286" t="s">
        <v>17</v>
      </c>
      <c r="F132" s="286" t="s">
        <v>14</v>
      </c>
      <c r="G132" s="9" t="s">
        <v>19</v>
      </c>
      <c r="H132" s="9" t="s">
        <v>28</v>
      </c>
      <c r="I132" s="9" t="s">
        <v>445</v>
      </c>
      <c r="J132" s="547">
        <v>4</v>
      </c>
      <c r="K132" s="286"/>
      <c r="L132" s="546"/>
      <c r="M132" s="546"/>
      <c r="N132" s="286"/>
      <c r="O132" s="286"/>
      <c r="P132" s="541" t="s">
        <v>291</v>
      </c>
      <c r="Q132" s="541" t="s">
        <v>289</v>
      </c>
      <c r="R132" s="546"/>
      <c r="S132" s="546"/>
      <c r="T132" s="546"/>
      <c r="U132" s="546"/>
      <c r="V132" s="546"/>
      <c r="W132" s="546"/>
      <c r="X132" s="692" t="s">
        <v>3135</v>
      </c>
      <c r="Y132" s="691" t="s">
        <v>3133</v>
      </c>
      <c r="Z132" s="687" t="s">
        <v>3127</v>
      </c>
    </row>
    <row r="133" spans="1:26" s="109" customFormat="1" hidden="1">
      <c r="A133" s="669" t="s">
        <v>1060</v>
      </c>
      <c r="B133" s="546"/>
      <c r="C133" s="286">
        <v>60</v>
      </c>
      <c r="D133" s="546"/>
      <c r="E133" s="286" t="s">
        <v>18</v>
      </c>
      <c r="F133" s="286" t="s">
        <v>15</v>
      </c>
      <c r="G133" s="9" t="s">
        <v>19</v>
      </c>
      <c r="H133" s="9" t="s">
        <v>28</v>
      </c>
      <c r="I133" s="9" t="s">
        <v>24</v>
      </c>
      <c r="J133" s="547">
        <v>4</v>
      </c>
      <c r="K133" s="286"/>
      <c r="L133" s="546"/>
      <c r="M133" s="546"/>
      <c r="N133" s="286"/>
      <c r="O133" s="286"/>
      <c r="P133" s="541" t="s">
        <v>291</v>
      </c>
      <c r="Q133" s="541" t="s">
        <v>289</v>
      </c>
      <c r="R133" s="546"/>
      <c r="S133" s="546"/>
      <c r="T133" s="546"/>
      <c r="U133" s="546"/>
      <c r="V133" s="546"/>
      <c r="W133" s="546"/>
      <c r="X133" s="692" t="s">
        <v>3135</v>
      </c>
      <c r="Y133" s="691" t="s">
        <v>3133</v>
      </c>
      <c r="Z133" s="687" t="s">
        <v>3127</v>
      </c>
    </row>
    <row r="134" spans="1:26" s="109" customFormat="1" hidden="1">
      <c r="A134" s="669" t="s">
        <v>1059</v>
      </c>
      <c r="B134" s="546"/>
      <c r="C134" s="286">
        <v>61</v>
      </c>
      <c r="D134" s="546" t="s">
        <v>1373</v>
      </c>
      <c r="E134" s="286" t="s">
        <v>17</v>
      </c>
      <c r="F134" s="286" t="s">
        <v>14</v>
      </c>
      <c r="G134" s="9" t="s">
        <v>19</v>
      </c>
      <c r="H134" s="9"/>
      <c r="I134" s="9" t="s">
        <v>24</v>
      </c>
      <c r="J134" s="547"/>
      <c r="K134" s="286"/>
      <c r="L134" s="546"/>
      <c r="M134" s="546"/>
      <c r="N134" s="286"/>
      <c r="O134" s="584" t="s">
        <v>28</v>
      </c>
      <c r="P134" s="541" t="s">
        <v>291</v>
      </c>
      <c r="Q134" s="541" t="s">
        <v>288</v>
      </c>
      <c r="R134" s="546"/>
      <c r="S134" s="546"/>
      <c r="T134" s="546"/>
      <c r="U134" s="546"/>
      <c r="V134" s="546"/>
      <c r="W134" s="546"/>
      <c r="X134" s="692" t="s">
        <v>3135</v>
      </c>
      <c r="Y134" s="691" t="s">
        <v>3133</v>
      </c>
      <c r="Z134" s="687" t="s">
        <v>3127</v>
      </c>
    </row>
    <row r="135" spans="1:26" s="109" customFormat="1">
      <c r="A135" s="669" t="s">
        <v>1058</v>
      </c>
      <c r="B135" s="546"/>
      <c r="C135" s="286">
        <v>61</v>
      </c>
      <c r="D135" s="546"/>
      <c r="E135" s="286" t="s">
        <v>18</v>
      </c>
      <c r="F135" s="286" t="s">
        <v>15</v>
      </c>
      <c r="G135" s="9" t="s">
        <v>19</v>
      </c>
      <c r="H135" s="9" t="s">
        <v>28</v>
      </c>
      <c r="I135" s="9" t="s">
        <v>447</v>
      </c>
      <c r="J135" s="547">
        <v>2</v>
      </c>
      <c r="K135" s="286"/>
      <c r="L135" s="546"/>
      <c r="M135" s="546"/>
      <c r="N135" s="286" t="s">
        <v>499</v>
      </c>
      <c r="O135" s="286"/>
      <c r="P135" s="541" t="s">
        <v>291</v>
      </c>
      <c r="Q135" s="541" t="s">
        <v>288</v>
      </c>
      <c r="R135" s="546"/>
      <c r="S135" s="546"/>
      <c r="T135" s="546"/>
      <c r="U135" s="546"/>
      <c r="V135" s="546"/>
      <c r="W135" s="546"/>
      <c r="X135" s="692" t="s">
        <v>3135</v>
      </c>
      <c r="Y135" s="691" t="s">
        <v>3133</v>
      </c>
      <c r="Z135" s="687" t="s">
        <v>3127</v>
      </c>
    </row>
    <row r="136" spans="1:26" s="109" customFormat="1" hidden="1">
      <c r="A136" s="669" t="s">
        <v>480</v>
      </c>
      <c r="B136" s="546"/>
      <c r="C136" s="286">
        <v>61</v>
      </c>
      <c r="D136" s="546"/>
      <c r="E136" s="286" t="s">
        <v>17</v>
      </c>
      <c r="F136" s="286" t="s">
        <v>15</v>
      </c>
      <c r="G136" s="9" t="s">
        <v>19</v>
      </c>
      <c r="H136" s="9" t="s">
        <v>28</v>
      </c>
      <c r="I136" s="9" t="s">
        <v>445</v>
      </c>
      <c r="J136" s="547">
        <v>4</v>
      </c>
      <c r="K136" s="286"/>
      <c r="L136" s="546"/>
      <c r="M136" s="546"/>
      <c r="N136" s="286"/>
      <c r="O136" s="286"/>
      <c r="P136" s="541" t="s">
        <v>291</v>
      </c>
      <c r="Q136" s="541" t="s">
        <v>288</v>
      </c>
      <c r="R136" s="546"/>
      <c r="S136" s="546"/>
      <c r="T136" s="546"/>
      <c r="U136" s="546"/>
      <c r="V136" s="546"/>
      <c r="W136" s="546"/>
      <c r="X136" s="692" t="s">
        <v>3135</v>
      </c>
      <c r="Y136" s="691" t="s">
        <v>3133</v>
      </c>
      <c r="Z136" s="687" t="s">
        <v>3127</v>
      </c>
    </row>
    <row r="137" spans="1:26" s="109" customFormat="1" hidden="1">
      <c r="A137" s="669" t="s">
        <v>481</v>
      </c>
      <c r="B137" s="546"/>
      <c r="C137" s="286">
        <v>62</v>
      </c>
      <c r="D137" s="546"/>
      <c r="E137" s="286" t="s">
        <v>18</v>
      </c>
      <c r="F137" s="286" t="s">
        <v>16</v>
      </c>
      <c r="G137" s="9" t="s">
        <v>19</v>
      </c>
      <c r="H137" s="9" t="s">
        <v>28</v>
      </c>
      <c r="I137" s="9" t="s">
        <v>24</v>
      </c>
      <c r="J137" s="547">
        <v>4</v>
      </c>
      <c r="K137" s="286"/>
      <c r="L137" s="546"/>
      <c r="M137" s="546"/>
      <c r="N137" s="286"/>
      <c r="O137" s="286"/>
      <c r="P137" s="541" t="s">
        <v>291</v>
      </c>
      <c r="Q137" s="541" t="s">
        <v>288</v>
      </c>
      <c r="R137" s="546"/>
      <c r="S137" s="546"/>
      <c r="T137" s="546"/>
      <c r="U137" s="546"/>
      <c r="V137" s="546"/>
      <c r="W137" s="546"/>
      <c r="X137" s="692" t="s">
        <v>3135</v>
      </c>
      <c r="Y137" s="691" t="s">
        <v>3133</v>
      </c>
      <c r="Z137" s="687" t="s">
        <v>3127</v>
      </c>
    </row>
    <row r="138" spans="1:26" s="109" customFormat="1">
      <c r="A138" s="669" t="s">
        <v>1057</v>
      </c>
      <c r="B138" s="546"/>
      <c r="C138" s="286">
        <v>62</v>
      </c>
      <c r="D138" s="546"/>
      <c r="E138" s="286" t="s">
        <v>18</v>
      </c>
      <c r="F138" s="286" t="s">
        <v>14</v>
      </c>
      <c r="G138" s="9" t="s">
        <v>19</v>
      </c>
      <c r="H138" s="9" t="s">
        <v>28</v>
      </c>
      <c r="I138" s="9" t="s">
        <v>24</v>
      </c>
      <c r="J138" s="547">
        <v>2</v>
      </c>
      <c r="K138" s="286"/>
      <c r="L138" s="546"/>
      <c r="M138" s="546"/>
      <c r="N138" s="286" t="s">
        <v>39</v>
      </c>
      <c r="O138" s="286"/>
      <c r="P138" s="541" t="s">
        <v>291</v>
      </c>
      <c r="Q138" s="541" t="s">
        <v>288</v>
      </c>
      <c r="R138" s="546" t="s">
        <v>1372</v>
      </c>
      <c r="S138" s="546"/>
      <c r="T138" s="546"/>
      <c r="U138" s="546"/>
      <c r="V138" s="546"/>
      <c r="W138" s="546"/>
      <c r="X138" s="692" t="s">
        <v>3135</v>
      </c>
      <c r="Y138" s="691" t="s">
        <v>3133</v>
      </c>
      <c r="Z138" s="687" t="s">
        <v>3127</v>
      </c>
    </row>
    <row r="139" spans="1:26" s="109" customFormat="1" hidden="1">
      <c r="A139" s="669" t="s">
        <v>1056</v>
      </c>
      <c r="B139" s="546"/>
      <c r="C139" s="286">
        <v>63</v>
      </c>
      <c r="D139" s="546"/>
      <c r="E139" s="286" t="s">
        <v>17</v>
      </c>
      <c r="F139" s="286" t="s">
        <v>16</v>
      </c>
      <c r="G139" s="9" t="s">
        <v>262</v>
      </c>
      <c r="H139" s="9" t="s">
        <v>28</v>
      </c>
      <c r="I139" s="9" t="s">
        <v>24</v>
      </c>
      <c r="J139" s="547">
        <v>4</v>
      </c>
      <c r="K139" s="286"/>
      <c r="L139" s="546"/>
      <c r="M139" s="546"/>
      <c r="N139" s="286"/>
      <c r="O139" s="286"/>
      <c r="P139" s="541" t="s">
        <v>291</v>
      </c>
      <c r="Q139" s="541" t="s">
        <v>288</v>
      </c>
      <c r="R139" s="546"/>
      <c r="S139" s="546"/>
      <c r="T139" s="546"/>
      <c r="U139" s="546"/>
      <c r="V139" s="546"/>
      <c r="W139" s="546"/>
      <c r="X139" s="692" t="s">
        <v>3135</v>
      </c>
      <c r="Y139" s="691" t="s">
        <v>3133</v>
      </c>
      <c r="Z139" s="687" t="s">
        <v>3127</v>
      </c>
    </row>
    <row r="140" spans="1:26" s="109" customFormat="1" hidden="1">
      <c r="A140" s="669" t="s">
        <v>1055</v>
      </c>
      <c r="B140" s="546"/>
      <c r="C140" s="286">
        <v>64</v>
      </c>
      <c r="D140" s="546"/>
      <c r="E140" s="286" t="s">
        <v>17</v>
      </c>
      <c r="F140" s="286" t="s">
        <v>16</v>
      </c>
      <c r="G140" s="9" t="s">
        <v>19</v>
      </c>
      <c r="H140" s="9"/>
      <c r="I140" s="9" t="s">
        <v>24</v>
      </c>
      <c r="J140" s="547"/>
      <c r="K140" s="286"/>
      <c r="L140" s="546"/>
      <c r="M140" s="546"/>
      <c r="N140" s="286"/>
      <c r="O140" s="584" t="s">
        <v>28</v>
      </c>
      <c r="P140" s="541" t="s">
        <v>286</v>
      </c>
      <c r="Q140" s="541" t="s">
        <v>288</v>
      </c>
      <c r="R140" s="546"/>
      <c r="S140" s="546"/>
      <c r="T140" s="546"/>
      <c r="U140" s="546"/>
      <c r="V140" s="546"/>
      <c r="W140" s="546"/>
      <c r="X140" s="692" t="s">
        <v>3135</v>
      </c>
      <c r="Y140" s="691" t="s">
        <v>3133</v>
      </c>
      <c r="Z140" s="687" t="s">
        <v>3127</v>
      </c>
    </row>
    <row r="141" spans="1:26" s="109" customFormat="1" hidden="1">
      <c r="A141" s="669" t="s">
        <v>1054</v>
      </c>
      <c r="B141" s="546"/>
      <c r="C141" s="286">
        <v>65</v>
      </c>
      <c r="D141" s="546"/>
      <c r="E141" s="286" t="s">
        <v>17</v>
      </c>
      <c r="F141" s="286" t="s">
        <v>14</v>
      </c>
      <c r="G141" s="9" t="s">
        <v>19</v>
      </c>
      <c r="H141" s="9"/>
      <c r="I141" s="9" t="s">
        <v>24</v>
      </c>
      <c r="J141" s="547"/>
      <c r="K141" s="286"/>
      <c r="L141" s="546"/>
      <c r="M141" s="546"/>
      <c r="N141" s="286"/>
      <c r="O141" s="584" t="s">
        <v>28</v>
      </c>
      <c r="P141" s="541" t="s">
        <v>286</v>
      </c>
      <c r="Q141" s="541" t="s">
        <v>288</v>
      </c>
      <c r="R141" s="546"/>
      <c r="S141" s="546"/>
      <c r="T141" s="546"/>
      <c r="U141" s="546"/>
      <c r="V141" s="546"/>
      <c r="W141" s="546"/>
      <c r="X141" s="692" t="s">
        <v>3135</v>
      </c>
      <c r="Y141" s="691" t="s">
        <v>3133</v>
      </c>
      <c r="Z141" s="687" t="s">
        <v>3127</v>
      </c>
    </row>
    <row r="142" spans="1:26" s="109" customFormat="1" hidden="1">
      <c r="A142" s="669" t="s">
        <v>1053</v>
      </c>
      <c r="B142" s="546"/>
      <c r="C142" s="286"/>
      <c r="D142" s="546"/>
      <c r="E142" s="286" t="s">
        <v>17</v>
      </c>
      <c r="F142" s="286" t="s">
        <v>15</v>
      </c>
      <c r="G142" s="9" t="s">
        <v>19</v>
      </c>
      <c r="H142" s="9" t="s">
        <v>28</v>
      </c>
      <c r="I142" s="9" t="s">
        <v>24</v>
      </c>
      <c r="J142" s="547">
        <v>4</v>
      </c>
      <c r="K142" s="286"/>
      <c r="L142" s="546"/>
      <c r="M142" s="546"/>
      <c r="N142" s="286"/>
      <c r="O142" s="286"/>
      <c r="P142" s="541" t="s">
        <v>286</v>
      </c>
      <c r="Q142" s="541" t="s">
        <v>289</v>
      </c>
      <c r="R142" s="546"/>
      <c r="S142" s="546"/>
      <c r="T142" s="546"/>
      <c r="U142" s="546"/>
      <c r="V142" s="546"/>
      <c r="W142" s="546"/>
      <c r="X142" s="692" t="s">
        <v>3135</v>
      </c>
      <c r="Y142" s="691" t="s">
        <v>3133</v>
      </c>
      <c r="Z142" s="687" t="s">
        <v>3127</v>
      </c>
    </row>
    <row r="143" spans="1:26" s="109" customFormat="1">
      <c r="A143" s="669" t="s">
        <v>1052</v>
      </c>
      <c r="B143" s="542"/>
      <c r="C143" s="9">
        <v>66</v>
      </c>
      <c r="D143" s="542"/>
      <c r="E143" s="9" t="s">
        <v>18</v>
      </c>
      <c r="F143" s="9" t="s">
        <v>16</v>
      </c>
      <c r="G143" s="9" t="s">
        <v>618</v>
      </c>
      <c r="H143" s="9" t="s">
        <v>28</v>
      </c>
      <c r="I143" s="9" t="s">
        <v>447</v>
      </c>
      <c r="J143" s="544">
        <v>1</v>
      </c>
      <c r="K143" s="9"/>
      <c r="L143" s="542"/>
      <c r="M143" s="542"/>
      <c r="N143" s="9" t="s">
        <v>499</v>
      </c>
      <c r="O143" s="9"/>
      <c r="P143" s="541" t="s">
        <v>286</v>
      </c>
      <c r="Q143" s="541" t="s">
        <v>289</v>
      </c>
      <c r="R143" s="542" t="s">
        <v>1371</v>
      </c>
      <c r="S143" s="542"/>
      <c r="T143" s="542"/>
      <c r="U143" s="542"/>
      <c r="V143" s="542"/>
      <c r="W143" s="542"/>
      <c r="X143" s="692" t="s">
        <v>3135</v>
      </c>
      <c r="Y143" s="691" t="s">
        <v>3133</v>
      </c>
      <c r="Z143" s="687" t="s">
        <v>3127</v>
      </c>
    </row>
    <row r="144" spans="1:26" s="109" customFormat="1" hidden="1">
      <c r="A144" s="669" t="s">
        <v>1051</v>
      </c>
      <c r="B144" s="542"/>
      <c r="C144" s="9">
        <v>67</v>
      </c>
      <c r="D144" s="542" t="s">
        <v>1371</v>
      </c>
      <c r="E144" s="9" t="s">
        <v>17</v>
      </c>
      <c r="F144" s="9" t="s">
        <v>14</v>
      </c>
      <c r="G144" s="9" t="s">
        <v>19</v>
      </c>
      <c r="H144" s="9" t="s">
        <v>28</v>
      </c>
      <c r="I144" s="9" t="s">
        <v>24</v>
      </c>
      <c r="J144" s="544">
        <v>3</v>
      </c>
      <c r="K144" s="9"/>
      <c r="L144" s="542"/>
      <c r="M144" s="542"/>
      <c r="N144" s="9"/>
      <c r="O144" s="9"/>
      <c r="P144" s="541" t="s">
        <v>286</v>
      </c>
      <c r="Q144" s="541" t="s">
        <v>289</v>
      </c>
      <c r="R144" s="542"/>
      <c r="S144" s="542"/>
      <c r="T144" s="542"/>
      <c r="U144" s="542"/>
      <c r="V144" s="542"/>
      <c r="W144" s="542"/>
      <c r="X144" s="692" t="s">
        <v>3135</v>
      </c>
      <c r="Y144" s="691" t="s">
        <v>3133</v>
      </c>
      <c r="Z144" s="687" t="s">
        <v>3127</v>
      </c>
    </row>
    <row r="145" spans="1:26" s="109" customFormat="1" hidden="1">
      <c r="A145" s="669" t="s">
        <v>1050</v>
      </c>
      <c r="B145" s="542"/>
      <c r="C145" s="9">
        <v>68</v>
      </c>
      <c r="D145" s="542"/>
      <c r="E145" s="9" t="s">
        <v>17</v>
      </c>
      <c r="F145" s="9" t="s">
        <v>15</v>
      </c>
      <c r="G145" s="9" t="s">
        <v>19</v>
      </c>
      <c r="H145" s="9" t="s">
        <v>28</v>
      </c>
      <c r="I145" s="9" t="s">
        <v>24</v>
      </c>
      <c r="J145" s="544">
        <v>4</v>
      </c>
      <c r="K145" s="9"/>
      <c r="L145" s="542"/>
      <c r="M145" s="542"/>
      <c r="N145" s="9"/>
      <c r="O145" s="9"/>
      <c r="P145" s="541" t="s">
        <v>286</v>
      </c>
      <c r="Q145" s="541" t="s">
        <v>289</v>
      </c>
      <c r="R145" s="542"/>
      <c r="S145" s="542"/>
      <c r="T145" s="542"/>
      <c r="U145" s="542"/>
      <c r="V145" s="542"/>
      <c r="W145" s="542"/>
      <c r="X145" s="692" t="s">
        <v>3135</v>
      </c>
      <c r="Y145" s="691" t="s">
        <v>3133</v>
      </c>
      <c r="Z145" s="687" t="s">
        <v>3127</v>
      </c>
    </row>
    <row r="146" spans="1:26" s="109" customFormat="1" hidden="1">
      <c r="A146" s="669" t="s">
        <v>1049</v>
      </c>
      <c r="B146" s="542"/>
      <c r="C146" s="9">
        <v>69</v>
      </c>
      <c r="D146" s="542"/>
      <c r="E146" s="9" t="s">
        <v>17</v>
      </c>
      <c r="F146" s="9" t="s">
        <v>15</v>
      </c>
      <c r="G146" s="9" t="s">
        <v>19</v>
      </c>
      <c r="H146" s="9" t="s">
        <v>28</v>
      </c>
      <c r="I146" s="9" t="s">
        <v>24</v>
      </c>
      <c r="J146" s="544">
        <v>4</v>
      </c>
      <c r="K146" s="9"/>
      <c r="L146" s="542"/>
      <c r="M146" s="542"/>
      <c r="N146" s="9"/>
      <c r="O146" s="9"/>
      <c r="P146" s="541" t="s">
        <v>286</v>
      </c>
      <c r="Q146" s="541" t="s">
        <v>289</v>
      </c>
      <c r="R146" s="542"/>
      <c r="S146" s="542"/>
      <c r="T146" s="542"/>
      <c r="U146" s="542"/>
      <c r="V146" s="542"/>
      <c r="W146" s="542"/>
      <c r="X146" s="692" t="s">
        <v>3135</v>
      </c>
      <c r="Y146" s="691" t="s">
        <v>3133</v>
      </c>
      <c r="Z146" s="687" t="s">
        <v>3127</v>
      </c>
    </row>
    <row r="147" spans="1:26" s="109" customFormat="1" hidden="1">
      <c r="A147" s="669" t="s">
        <v>1046</v>
      </c>
      <c r="B147" s="542"/>
      <c r="C147" s="9">
        <v>70</v>
      </c>
      <c r="D147" s="542"/>
      <c r="E147" s="9" t="s">
        <v>17</v>
      </c>
      <c r="F147" s="9" t="s">
        <v>15</v>
      </c>
      <c r="G147" s="9" t="s">
        <v>19</v>
      </c>
      <c r="H147" s="9" t="s">
        <v>28</v>
      </c>
      <c r="I147" s="9" t="s">
        <v>24</v>
      </c>
      <c r="J147" s="544">
        <v>4</v>
      </c>
      <c r="K147" s="9"/>
      <c r="L147" s="542"/>
      <c r="M147" s="542"/>
      <c r="N147" s="9"/>
      <c r="O147" s="9"/>
      <c r="P147" s="541" t="s">
        <v>286</v>
      </c>
      <c r="Q147" s="541" t="s">
        <v>289</v>
      </c>
      <c r="R147" s="542"/>
      <c r="S147" s="542"/>
      <c r="T147" s="542"/>
      <c r="U147" s="542"/>
      <c r="V147" s="542"/>
      <c r="W147" s="542"/>
      <c r="X147" s="692" t="s">
        <v>3135</v>
      </c>
      <c r="Y147" s="691" t="s">
        <v>3133</v>
      </c>
      <c r="Z147" s="687" t="s">
        <v>3127</v>
      </c>
    </row>
    <row r="148" spans="1:26" s="109" customFormat="1" hidden="1">
      <c r="A148" s="669" t="s">
        <v>1045</v>
      </c>
      <c r="B148" s="542"/>
      <c r="C148" s="9"/>
      <c r="D148" s="542"/>
      <c r="E148" s="9" t="s">
        <v>17</v>
      </c>
      <c r="F148" s="9" t="s">
        <v>14</v>
      </c>
      <c r="G148" s="9" t="s">
        <v>19</v>
      </c>
      <c r="H148" s="9"/>
      <c r="I148" s="9" t="s">
        <v>24</v>
      </c>
      <c r="J148" s="544"/>
      <c r="K148" s="9"/>
      <c r="L148" s="542"/>
      <c r="M148" s="542"/>
      <c r="N148" s="9"/>
      <c r="O148" s="584" t="s">
        <v>28</v>
      </c>
      <c r="P148" s="541" t="s">
        <v>286</v>
      </c>
      <c r="Q148" s="541" t="s">
        <v>289</v>
      </c>
      <c r="R148" s="542"/>
      <c r="S148" s="542"/>
      <c r="T148" s="542"/>
      <c r="U148" s="542"/>
      <c r="V148" s="542"/>
      <c r="W148" s="542"/>
      <c r="X148" s="692" t="s">
        <v>3135</v>
      </c>
      <c r="Y148" s="691" t="s">
        <v>3133</v>
      </c>
      <c r="Z148" s="687" t="s">
        <v>3127</v>
      </c>
    </row>
    <row r="149" spans="1:26" s="109" customFormat="1" hidden="1">
      <c r="A149" s="669" t="s">
        <v>1044</v>
      </c>
      <c r="B149" s="542"/>
      <c r="C149" s="9">
        <v>71</v>
      </c>
      <c r="D149" s="542"/>
      <c r="E149" s="9" t="s">
        <v>18</v>
      </c>
      <c r="F149" s="9" t="s">
        <v>14</v>
      </c>
      <c r="G149" s="9" t="s">
        <v>19</v>
      </c>
      <c r="H149" s="9" t="s">
        <v>28</v>
      </c>
      <c r="I149" s="9" t="s">
        <v>24</v>
      </c>
      <c r="J149" s="544">
        <v>4</v>
      </c>
      <c r="K149" s="9"/>
      <c r="L149" s="542"/>
      <c r="M149" s="542"/>
      <c r="N149" s="9"/>
      <c r="O149" s="9"/>
      <c r="P149" s="541" t="s">
        <v>286</v>
      </c>
      <c r="Q149" s="541" t="s">
        <v>289</v>
      </c>
      <c r="R149" s="542"/>
      <c r="S149" s="542"/>
      <c r="T149" s="542"/>
      <c r="U149" s="542"/>
      <c r="V149" s="542"/>
      <c r="W149" s="542"/>
      <c r="X149" s="692" t="s">
        <v>3135</v>
      </c>
      <c r="Y149" s="691" t="s">
        <v>3133</v>
      </c>
      <c r="Z149" s="687" t="s">
        <v>3127</v>
      </c>
    </row>
    <row r="150" spans="1:26" s="109" customFormat="1" hidden="1">
      <c r="A150" s="669" t="s">
        <v>1043</v>
      </c>
      <c r="B150" s="542"/>
      <c r="C150" s="9"/>
      <c r="D150" s="542"/>
      <c r="E150" s="9" t="s">
        <v>18</v>
      </c>
      <c r="F150" s="9" t="s">
        <v>15</v>
      </c>
      <c r="G150" s="9" t="s">
        <v>19</v>
      </c>
      <c r="H150" s="9" t="s">
        <v>28</v>
      </c>
      <c r="I150" s="9" t="s">
        <v>24</v>
      </c>
      <c r="J150" s="544">
        <v>4</v>
      </c>
      <c r="K150" s="9"/>
      <c r="L150" s="542"/>
      <c r="M150" s="542"/>
      <c r="N150" s="9"/>
      <c r="O150" s="9"/>
      <c r="P150" s="541" t="s">
        <v>286</v>
      </c>
      <c r="Q150" s="541" t="s">
        <v>289</v>
      </c>
      <c r="R150" s="542"/>
      <c r="S150" s="542"/>
      <c r="T150" s="542"/>
      <c r="U150" s="542"/>
      <c r="V150" s="542"/>
      <c r="W150" s="542"/>
      <c r="X150" s="692" t="s">
        <v>3135</v>
      </c>
      <c r="Y150" s="691" t="s">
        <v>3133</v>
      </c>
      <c r="Z150" s="687" t="s">
        <v>3127</v>
      </c>
    </row>
    <row r="151" spans="1:26" s="109" customFormat="1" hidden="1">
      <c r="A151" s="669" t="s">
        <v>1131</v>
      </c>
      <c r="B151" s="542"/>
      <c r="C151" s="9">
        <v>72</v>
      </c>
      <c r="D151" s="542"/>
      <c r="E151" s="9" t="s">
        <v>17</v>
      </c>
      <c r="F151" s="9" t="s">
        <v>14</v>
      </c>
      <c r="G151" s="9" t="s">
        <v>19</v>
      </c>
      <c r="H151" s="9"/>
      <c r="I151" s="9" t="s">
        <v>24</v>
      </c>
      <c r="J151" s="544"/>
      <c r="K151" s="9"/>
      <c r="L151" s="542"/>
      <c r="M151" s="542"/>
      <c r="N151" s="9"/>
      <c r="O151" s="584" t="s">
        <v>28</v>
      </c>
      <c r="P151" s="541" t="s">
        <v>286</v>
      </c>
      <c r="Q151" s="541" t="s">
        <v>289</v>
      </c>
      <c r="R151" s="542"/>
      <c r="S151" s="542"/>
      <c r="T151" s="542"/>
      <c r="U151" s="542"/>
      <c r="V151" s="542"/>
      <c r="W151" s="542"/>
      <c r="X151" s="692" t="s">
        <v>3135</v>
      </c>
      <c r="Y151" s="691" t="s">
        <v>3133</v>
      </c>
      <c r="Z151" s="687" t="s">
        <v>3127</v>
      </c>
    </row>
    <row r="152" spans="1:26" s="109" customFormat="1" hidden="1">
      <c r="A152" s="669" t="s">
        <v>1042</v>
      </c>
      <c r="B152" s="542"/>
      <c r="C152" s="9"/>
      <c r="D152" s="542"/>
      <c r="E152" s="9" t="s">
        <v>17</v>
      </c>
      <c r="F152" s="9" t="s">
        <v>15</v>
      </c>
      <c r="G152" s="9" t="s">
        <v>19</v>
      </c>
      <c r="H152" s="9"/>
      <c r="I152" s="9" t="s">
        <v>24</v>
      </c>
      <c r="J152" s="544"/>
      <c r="K152" s="9"/>
      <c r="L152" s="542"/>
      <c r="M152" s="542"/>
      <c r="N152" s="9"/>
      <c r="O152" s="584" t="s">
        <v>28</v>
      </c>
      <c r="P152" s="541" t="s">
        <v>286</v>
      </c>
      <c r="Q152" s="541" t="s">
        <v>289</v>
      </c>
      <c r="R152" s="542"/>
      <c r="S152" s="542"/>
      <c r="T152" s="542"/>
      <c r="U152" s="542"/>
      <c r="V152" s="542"/>
      <c r="W152" s="542"/>
      <c r="X152" s="692" t="s">
        <v>3135</v>
      </c>
      <c r="Y152" s="691" t="s">
        <v>3133</v>
      </c>
      <c r="Z152" s="687" t="s">
        <v>3127</v>
      </c>
    </row>
    <row r="153" spans="1:26" s="109" customFormat="1" hidden="1">
      <c r="A153" s="669" t="s">
        <v>1041</v>
      </c>
      <c r="B153" s="542"/>
      <c r="C153" s="9">
        <v>73</v>
      </c>
      <c r="D153" s="542"/>
      <c r="E153" s="9" t="s">
        <v>17</v>
      </c>
      <c r="F153" s="9" t="s">
        <v>16</v>
      </c>
      <c r="G153" s="9" t="s">
        <v>19</v>
      </c>
      <c r="H153" s="9" t="s">
        <v>28</v>
      </c>
      <c r="I153" s="9" t="s">
        <v>24</v>
      </c>
      <c r="J153" s="544">
        <v>4</v>
      </c>
      <c r="K153" s="9"/>
      <c r="L153" s="542"/>
      <c r="M153" s="542"/>
      <c r="N153" s="9"/>
      <c r="O153" s="9"/>
      <c r="P153" s="541" t="s">
        <v>286</v>
      </c>
      <c r="Q153" s="541" t="s">
        <v>289</v>
      </c>
      <c r="R153" s="542"/>
      <c r="S153" s="542"/>
      <c r="T153" s="542"/>
      <c r="U153" s="542"/>
      <c r="V153" s="542"/>
      <c r="W153" s="542"/>
      <c r="X153" s="692" t="s">
        <v>3135</v>
      </c>
      <c r="Y153" s="691" t="s">
        <v>3133</v>
      </c>
      <c r="Z153" s="687" t="s">
        <v>3127</v>
      </c>
    </row>
    <row r="154" spans="1:26" s="109" customFormat="1" hidden="1">
      <c r="A154" s="669" t="s">
        <v>1040</v>
      </c>
      <c r="B154" s="542"/>
      <c r="C154" s="9">
        <v>74</v>
      </c>
      <c r="D154" s="542"/>
      <c r="E154" s="9" t="s">
        <v>18</v>
      </c>
      <c r="F154" s="9" t="s">
        <v>14</v>
      </c>
      <c r="G154" s="9" t="s">
        <v>19</v>
      </c>
      <c r="H154" s="9"/>
      <c r="I154" s="9" t="s">
        <v>24</v>
      </c>
      <c r="J154" s="544"/>
      <c r="K154" s="9"/>
      <c r="L154" s="542"/>
      <c r="M154" s="542"/>
      <c r="N154" s="9"/>
      <c r="O154" s="584" t="s">
        <v>28</v>
      </c>
      <c r="P154" s="541" t="s">
        <v>286</v>
      </c>
      <c r="Q154" s="541" t="s">
        <v>290</v>
      </c>
      <c r="R154" s="542"/>
      <c r="S154" s="542"/>
      <c r="T154" s="542"/>
      <c r="U154" s="542"/>
      <c r="V154" s="542"/>
      <c r="W154" s="542"/>
      <c r="X154" s="692" t="s">
        <v>3135</v>
      </c>
      <c r="Y154" s="691" t="s">
        <v>3133</v>
      </c>
      <c r="Z154" s="687" t="s">
        <v>3127</v>
      </c>
    </row>
    <row r="155" spans="1:26" s="109" customFormat="1" hidden="1">
      <c r="A155" s="669" t="s">
        <v>1039</v>
      </c>
      <c r="B155" s="542"/>
      <c r="C155" s="9"/>
      <c r="D155" s="542"/>
      <c r="E155" s="9" t="s">
        <v>18</v>
      </c>
      <c r="F155" s="9" t="s">
        <v>15</v>
      </c>
      <c r="G155" s="9" t="s">
        <v>19</v>
      </c>
      <c r="H155" s="9"/>
      <c r="I155" s="9" t="s">
        <v>24</v>
      </c>
      <c r="J155" s="544"/>
      <c r="K155" s="9"/>
      <c r="L155" s="542"/>
      <c r="M155" s="542"/>
      <c r="N155" s="9"/>
      <c r="O155" s="584" t="s">
        <v>28</v>
      </c>
      <c r="P155" s="541" t="s">
        <v>286</v>
      </c>
      <c r="Q155" s="541" t="s">
        <v>290</v>
      </c>
      <c r="R155" s="542"/>
      <c r="S155" s="542"/>
      <c r="T155" s="542"/>
      <c r="U155" s="542"/>
      <c r="V155" s="542"/>
      <c r="W155" s="542"/>
      <c r="X155" s="692" t="s">
        <v>3135</v>
      </c>
      <c r="Y155" s="691" t="s">
        <v>3133</v>
      </c>
      <c r="Z155" s="687" t="s">
        <v>3127</v>
      </c>
    </row>
    <row r="156" spans="1:26" s="109" customFormat="1" hidden="1">
      <c r="A156" s="669" t="s">
        <v>1038</v>
      </c>
      <c r="B156" s="542"/>
      <c r="C156" s="9">
        <v>76</v>
      </c>
      <c r="D156" s="542"/>
      <c r="E156" s="9" t="s">
        <v>17</v>
      </c>
      <c r="F156" s="9" t="s">
        <v>14</v>
      </c>
      <c r="G156" s="9" t="s">
        <v>19</v>
      </c>
      <c r="H156" s="9" t="s">
        <v>28</v>
      </c>
      <c r="I156" s="9" t="s">
        <v>24</v>
      </c>
      <c r="J156" s="544">
        <v>4</v>
      </c>
      <c r="K156" s="9"/>
      <c r="L156" s="542"/>
      <c r="M156" s="542"/>
      <c r="N156" s="9"/>
      <c r="O156" s="9"/>
      <c r="P156" s="541" t="s">
        <v>286</v>
      </c>
      <c r="Q156" s="541" t="s">
        <v>290</v>
      </c>
      <c r="R156" s="542"/>
      <c r="S156" s="542"/>
      <c r="T156" s="542"/>
      <c r="U156" s="542"/>
      <c r="V156" s="542"/>
      <c r="W156" s="542"/>
      <c r="X156" s="692" t="s">
        <v>3135</v>
      </c>
      <c r="Y156" s="691" t="s">
        <v>3133</v>
      </c>
      <c r="Z156" s="687" t="s">
        <v>3127</v>
      </c>
    </row>
    <row r="157" spans="1:26" s="109" customFormat="1" hidden="1">
      <c r="A157" s="669" t="s">
        <v>1037</v>
      </c>
      <c r="B157" s="542"/>
      <c r="C157" s="9"/>
      <c r="D157" s="542"/>
      <c r="E157" s="9" t="s">
        <v>17</v>
      </c>
      <c r="F157" s="9" t="s">
        <v>15</v>
      </c>
      <c r="G157" s="9" t="s">
        <v>19</v>
      </c>
      <c r="H157" s="9"/>
      <c r="I157" s="9" t="s">
        <v>24</v>
      </c>
      <c r="J157" s="544"/>
      <c r="K157" s="9"/>
      <c r="L157" s="542"/>
      <c r="M157" s="542"/>
      <c r="N157" s="9"/>
      <c r="O157" s="584" t="s">
        <v>28</v>
      </c>
      <c r="P157" s="541" t="s">
        <v>286</v>
      </c>
      <c r="Q157" s="541" t="s">
        <v>290</v>
      </c>
      <c r="R157" s="542"/>
      <c r="S157" s="542"/>
      <c r="T157" s="542"/>
      <c r="U157" s="542"/>
      <c r="V157" s="542"/>
      <c r="W157" s="542"/>
      <c r="X157" s="692" t="s">
        <v>3135</v>
      </c>
      <c r="Y157" s="691" t="s">
        <v>3133</v>
      </c>
      <c r="Z157" s="687" t="s">
        <v>3127</v>
      </c>
    </row>
    <row r="158" spans="1:26" s="109" customFormat="1" hidden="1">
      <c r="A158" s="669" t="s">
        <v>1036</v>
      </c>
      <c r="B158" s="542"/>
      <c r="C158" s="9"/>
      <c r="D158" s="542"/>
      <c r="E158" s="9" t="s">
        <v>17</v>
      </c>
      <c r="F158" s="9" t="s">
        <v>15</v>
      </c>
      <c r="G158" s="9" t="s">
        <v>19</v>
      </c>
      <c r="H158" s="9" t="s">
        <v>28</v>
      </c>
      <c r="I158" s="9" t="s">
        <v>24</v>
      </c>
      <c r="J158" s="544">
        <v>4</v>
      </c>
      <c r="K158" s="9"/>
      <c r="L158" s="542"/>
      <c r="M158" s="542"/>
      <c r="N158" s="9"/>
      <c r="O158" s="9"/>
      <c r="P158" s="541" t="s">
        <v>286</v>
      </c>
      <c r="Q158" s="541" t="s">
        <v>290</v>
      </c>
      <c r="R158" s="542"/>
      <c r="S158" s="542"/>
      <c r="T158" s="542"/>
      <c r="U158" s="542"/>
      <c r="V158" s="542"/>
      <c r="W158" s="542"/>
      <c r="X158" s="692" t="s">
        <v>3135</v>
      </c>
      <c r="Y158" s="691" t="s">
        <v>3133</v>
      </c>
      <c r="Z158" s="687" t="s">
        <v>3127</v>
      </c>
    </row>
    <row r="159" spans="1:26" s="109" customFormat="1" hidden="1">
      <c r="A159" s="669" t="s">
        <v>1035</v>
      </c>
      <c r="B159" s="542"/>
      <c r="C159" s="9">
        <v>77</v>
      </c>
      <c r="D159" s="542"/>
      <c r="E159" s="9" t="s">
        <v>17</v>
      </c>
      <c r="F159" s="9" t="s">
        <v>16</v>
      </c>
      <c r="G159" s="9"/>
      <c r="H159" s="9"/>
      <c r="I159" s="9" t="s">
        <v>1370</v>
      </c>
      <c r="J159" s="544">
        <v>4</v>
      </c>
      <c r="K159" s="9"/>
      <c r="L159" s="542"/>
      <c r="M159" s="542"/>
      <c r="N159" s="9"/>
      <c r="O159" s="9"/>
      <c r="P159" s="541" t="s">
        <v>286</v>
      </c>
      <c r="Q159" s="541" t="s">
        <v>290</v>
      </c>
      <c r="R159" s="546" t="s">
        <v>1369</v>
      </c>
      <c r="S159" s="542"/>
      <c r="T159" s="542"/>
      <c r="U159" s="542"/>
      <c r="V159" s="542"/>
      <c r="W159" s="542"/>
      <c r="X159" s="692" t="s">
        <v>3135</v>
      </c>
      <c r="Y159" s="691" t="s">
        <v>3133</v>
      </c>
      <c r="Z159" s="687" t="s">
        <v>3127</v>
      </c>
    </row>
    <row r="160" spans="1:26" s="109" customFormat="1" hidden="1">
      <c r="A160" s="669" t="s">
        <v>1034</v>
      </c>
      <c r="B160" s="542"/>
      <c r="C160" s="9">
        <v>78</v>
      </c>
      <c r="D160" s="542"/>
      <c r="E160" s="9" t="s">
        <v>17</v>
      </c>
      <c r="F160" s="9" t="s">
        <v>15</v>
      </c>
      <c r="G160" s="9" t="s">
        <v>19</v>
      </c>
      <c r="H160" s="9"/>
      <c r="I160" s="9" t="s">
        <v>24</v>
      </c>
      <c r="J160" s="544"/>
      <c r="K160" s="9"/>
      <c r="L160" s="542"/>
      <c r="M160" s="542"/>
      <c r="N160" s="9"/>
      <c r="O160" s="584" t="s">
        <v>28</v>
      </c>
      <c r="P160" s="541" t="s">
        <v>286</v>
      </c>
      <c r="Q160" s="541" t="s">
        <v>290</v>
      </c>
      <c r="R160" s="542"/>
      <c r="S160" s="542"/>
      <c r="T160" s="542"/>
      <c r="U160" s="542"/>
      <c r="V160" s="542"/>
      <c r="W160" s="542"/>
      <c r="X160" s="692" t="s">
        <v>3135</v>
      </c>
      <c r="Y160" s="691" t="s">
        <v>3133</v>
      </c>
      <c r="Z160" s="687" t="s">
        <v>3127</v>
      </c>
    </row>
    <row r="161" spans="1:26" s="109" customFormat="1" hidden="1">
      <c r="A161" s="669" t="s">
        <v>1033</v>
      </c>
      <c r="B161" s="542"/>
      <c r="C161" s="9"/>
      <c r="D161" s="542"/>
      <c r="E161" s="9" t="s">
        <v>17</v>
      </c>
      <c r="F161" s="9" t="s">
        <v>14</v>
      </c>
      <c r="G161" s="9" t="s">
        <v>19</v>
      </c>
      <c r="H161" s="9"/>
      <c r="I161" s="9" t="s">
        <v>447</v>
      </c>
      <c r="J161" s="544"/>
      <c r="K161" s="9"/>
      <c r="L161" s="542"/>
      <c r="M161" s="542"/>
      <c r="N161" s="9"/>
      <c r="O161" s="584" t="s">
        <v>28</v>
      </c>
      <c r="P161" s="541" t="s">
        <v>286</v>
      </c>
      <c r="Q161" s="541" t="s">
        <v>290</v>
      </c>
      <c r="R161" s="542"/>
      <c r="S161" s="542"/>
      <c r="T161" s="542"/>
      <c r="U161" s="542"/>
      <c r="V161" s="542"/>
      <c r="W161" s="542"/>
      <c r="X161" s="692" t="s">
        <v>3135</v>
      </c>
      <c r="Y161" s="691" t="s">
        <v>3133</v>
      </c>
      <c r="Z161" s="687" t="s">
        <v>3127</v>
      </c>
    </row>
    <row r="162" spans="1:26" s="109" customFormat="1" hidden="1">
      <c r="A162" s="669" t="s">
        <v>1032</v>
      </c>
      <c r="B162" s="542"/>
      <c r="C162" s="9">
        <v>79</v>
      </c>
      <c r="D162" s="542"/>
      <c r="E162" s="9" t="s">
        <v>17</v>
      </c>
      <c r="F162" s="9" t="s">
        <v>14</v>
      </c>
      <c r="G162" s="9" t="s">
        <v>19</v>
      </c>
      <c r="H162" s="9" t="s">
        <v>28</v>
      </c>
      <c r="I162" s="9" t="s">
        <v>25</v>
      </c>
      <c r="J162" s="544">
        <v>4</v>
      </c>
      <c r="K162" s="9"/>
      <c r="L162" s="542"/>
      <c r="M162" s="542"/>
      <c r="N162" s="9" t="s">
        <v>1324</v>
      </c>
      <c r="O162" s="9"/>
      <c r="P162" s="541" t="s">
        <v>291</v>
      </c>
      <c r="Q162" s="541" t="s">
        <v>289</v>
      </c>
      <c r="R162" s="542"/>
      <c r="S162" s="542"/>
      <c r="T162" s="542"/>
      <c r="U162" s="542"/>
      <c r="V162" s="542"/>
      <c r="W162" s="542"/>
      <c r="X162" s="692" t="s">
        <v>3135</v>
      </c>
      <c r="Y162" s="691" t="s">
        <v>3133</v>
      </c>
      <c r="Z162" s="687" t="s">
        <v>3127</v>
      </c>
    </row>
    <row r="163" spans="1:26" s="109" customFormat="1" hidden="1">
      <c r="A163" s="669" t="s">
        <v>1031</v>
      </c>
      <c r="B163" s="542"/>
      <c r="C163" s="9"/>
      <c r="D163" s="542"/>
      <c r="E163" s="9" t="s">
        <v>17</v>
      </c>
      <c r="F163" s="9" t="s">
        <v>14</v>
      </c>
      <c r="G163" s="9" t="s">
        <v>19</v>
      </c>
      <c r="H163" s="9"/>
      <c r="I163" s="9" t="s">
        <v>26</v>
      </c>
      <c r="J163" s="544"/>
      <c r="K163" s="9"/>
      <c r="L163" s="542"/>
      <c r="M163" s="542"/>
      <c r="N163" s="9"/>
      <c r="O163" s="584" t="s">
        <v>28</v>
      </c>
      <c r="P163" s="541" t="s">
        <v>291</v>
      </c>
      <c r="Q163" s="541" t="s">
        <v>289</v>
      </c>
      <c r="R163" s="542"/>
      <c r="S163" s="542"/>
      <c r="T163" s="542"/>
      <c r="U163" s="542"/>
      <c r="V163" s="542"/>
      <c r="W163" s="542"/>
      <c r="X163" s="692" t="s">
        <v>3135</v>
      </c>
      <c r="Y163" s="691" t="s">
        <v>3133</v>
      </c>
      <c r="Z163" s="687" t="s">
        <v>3127</v>
      </c>
    </row>
    <row r="164" spans="1:26" s="109" customFormat="1" hidden="1">
      <c r="A164" s="669" t="s">
        <v>1030</v>
      </c>
      <c r="B164" s="542"/>
      <c r="C164" s="9"/>
      <c r="D164" s="542"/>
      <c r="E164" s="9" t="s">
        <v>17</v>
      </c>
      <c r="F164" s="9" t="s">
        <v>14</v>
      </c>
      <c r="G164" s="9" t="s">
        <v>19</v>
      </c>
      <c r="H164" s="9"/>
      <c r="I164" s="9" t="s">
        <v>445</v>
      </c>
      <c r="J164" s="544"/>
      <c r="K164" s="9"/>
      <c r="L164" s="542"/>
      <c r="M164" s="542"/>
      <c r="N164" s="9"/>
      <c r="O164" s="584" t="s">
        <v>28</v>
      </c>
      <c r="P164" s="541" t="s">
        <v>291</v>
      </c>
      <c r="Q164" s="541" t="s">
        <v>289</v>
      </c>
      <c r="R164" s="542"/>
      <c r="S164" s="542"/>
      <c r="T164" s="542"/>
      <c r="U164" s="542"/>
      <c r="V164" s="542"/>
      <c r="W164" s="542"/>
      <c r="X164" s="692" t="s">
        <v>3135</v>
      </c>
      <c r="Y164" s="691" t="s">
        <v>3133</v>
      </c>
      <c r="Z164" s="687" t="s">
        <v>3127</v>
      </c>
    </row>
    <row r="165" spans="1:26" s="109" customFormat="1" hidden="1">
      <c r="A165" s="669" t="s">
        <v>1029</v>
      </c>
      <c r="B165" s="542"/>
      <c r="C165" s="9"/>
      <c r="D165" s="542"/>
      <c r="E165" s="9" t="s">
        <v>17</v>
      </c>
      <c r="F165" s="9" t="s">
        <v>15</v>
      </c>
      <c r="G165" s="9" t="s">
        <v>19</v>
      </c>
      <c r="H165" s="9" t="s">
        <v>28</v>
      </c>
      <c r="I165" s="9" t="s">
        <v>445</v>
      </c>
      <c r="J165" s="544">
        <v>4</v>
      </c>
      <c r="K165" s="9"/>
      <c r="L165" s="542"/>
      <c r="M165" s="542"/>
      <c r="N165" s="9"/>
      <c r="O165" s="9"/>
      <c r="P165" s="541" t="s">
        <v>291</v>
      </c>
      <c r="Q165" s="541" t="s">
        <v>289</v>
      </c>
      <c r="R165" s="542"/>
      <c r="S165" s="542"/>
      <c r="T165" s="542"/>
      <c r="U165" s="542"/>
      <c r="V165" s="542"/>
      <c r="W165" s="542"/>
      <c r="X165" s="692" t="s">
        <v>3135</v>
      </c>
      <c r="Y165" s="691" t="s">
        <v>3133</v>
      </c>
      <c r="Z165" s="687" t="s">
        <v>3127</v>
      </c>
    </row>
    <row r="166" spans="1:26" s="109" customFormat="1">
      <c r="A166" s="669" t="s">
        <v>1028</v>
      </c>
      <c r="B166" s="542"/>
      <c r="C166" s="9">
        <v>81</v>
      </c>
      <c r="D166" s="542"/>
      <c r="E166" s="9" t="s">
        <v>17</v>
      </c>
      <c r="F166" s="9" t="s">
        <v>16</v>
      </c>
      <c r="G166" s="548" t="s">
        <v>23</v>
      </c>
      <c r="H166" s="9" t="s">
        <v>28</v>
      </c>
      <c r="I166" s="9" t="s">
        <v>24</v>
      </c>
      <c r="J166" s="544">
        <v>2</v>
      </c>
      <c r="K166" s="9"/>
      <c r="L166" s="542"/>
      <c r="M166" s="542"/>
      <c r="N166" s="9" t="s">
        <v>499</v>
      </c>
      <c r="O166" s="9"/>
      <c r="P166" s="541" t="s">
        <v>291</v>
      </c>
      <c r="Q166" s="541" t="s">
        <v>289</v>
      </c>
      <c r="R166" s="542"/>
      <c r="S166" s="542"/>
      <c r="T166" s="542"/>
      <c r="U166" s="542"/>
      <c r="V166" s="542"/>
      <c r="W166" s="542"/>
      <c r="X166" s="692" t="s">
        <v>3135</v>
      </c>
      <c r="Y166" s="691" t="s">
        <v>3133</v>
      </c>
      <c r="Z166" s="687" t="s">
        <v>3127</v>
      </c>
    </row>
    <row r="167" spans="1:26" s="109" customFormat="1" hidden="1">
      <c r="A167" s="669" t="s">
        <v>1027</v>
      </c>
      <c r="B167" s="542"/>
      <c r="C167" s="9">
        <v>82</v>
      </c>
      <c r="D167" s="542"/>
      <c r="E167" s="9" t="s">
        <v>18</v>
      </c>
      <c r="F167" s="9" t="s">
        <v>16</v>
      </c>
      <c r="G167" s="9" t="s">
        <v>19</v>
      </c>
      <c r="H167" s="9" t="s">
        <v>28</v>
      </c>
      <c r="I167" s="9" t="s">
        <v>24</v>
      </c>
      <c r="J167" s="544">
        <v>4</v>
      </c>
      <c r="K167" s="9"/>
      <c r="L167" s="542"/>
      <c r="M167" s="542"/>
      <c r="N167" s="9"/>
      <c r="O167" s="9"/>
      <c r="P167" s="541" t="s">
        <v>291</v>
      </c>
      <c r="Q167" s="541" t="s">
        <v>289</v>
      </c>
      <c r="R167" s="542"/>
      <c r="S167" s="542"/>
      <c r="T167" s="542"/>
      <c r="U167" s="542"/>
      <c r="V167" s="542"/>
      <c r="W167" s="542"/>
      <c r="X167" s="692" t="s">
        <v>3135</v>
      </c>
      <c r="Y167" s="691" t="s">
        <v>3133</v>
      </c>
      <c r="Z167" s="687" t="s">
        <v>3127</v>
      </c>
    </row>
    <row r="168" spans="1:26" s="109" customFormat="1" hidden="1">
      <c r="A168" s="669" t="s">
        <v>1026</v>
      </c>
      <c r="B168" s="542"/>
      <c r="C168" s="9"/>
      <c r="D168" s="542"/>
      <c r="E168" s="9" t="s">
        <v>17</v>
      </c>
      <c r="F168" s="9" t="s">
        <v>15</v>
      </c>
      <c r="G168" s="9" t="s">
        <v>19</v>
      </c>
      <c r="H168" s="9" t="s">
        <v>28</v>
      </c>
      <c r="I168" s="9" t="s">
        <v>24</v>
      </c>
      <c r="J168" s="544">
        <v>4</v>
      </c>
      <c r="K168" s="9"/>
      <c r="L168" s="542"/>
      <c r="M168" s="542"/>
      <c r="N168" s="9"/>
      <c r="O168" s="9"/>
      <c r="P168" s="541" t="s">
        <v>291</v>
      </c>
      <c r="Q168" s="541" t="s">
        <v>289</v>
      </c>
      <c r="R168" s="542"/>
      <c r="S168" s="542"/>
      <c r="T168" s="542"/>
      <c r="U168" s="542"/>
      <c r="V168" s="542"/>
      <c r="W168" s="542"/>
      <c r="X168" s="692" t="s">
        <v>3135</v>
      </c>
      <c r="Y168" s="691" t="s">
        <v>3133</v>
      </c>
      <c r="Z168" s="687" t="s">
        <v>3127</v>
      </c>
    </row>
    <row r="169" spans="1:26" s="109" customFormat="1">
      <c r="A169" s="669" t="s">
        <v>1025</v>
      </c>
      <c r="B169" s="542"/>
      <c r="C169" s="9">
        <v>83</v>
      </c>
      <c r="D169" s="542"/>
      <c r="E169" s="9" t="s">
        <v>18</v>
      </c>
      <c r="F169" s="9" t="s">
        <v>14</v>
      </c>
      <c r="G169" s="9" t="s">
        <v>22</v>
      </c>
      <c r="H169" s="9" t="s">
        <v>28</v>
      </c>
      <c r="I169" s="9" t="s">
        <v>24</v>
      </c>
      <c r="J169" s="544">
        <v>1</v>
      </c>
      <c r="K169" s="9"/>
      <c r="L169" s="542"/>
      <c r="M169" s="542"/>
      <c r="N169" s="9" t="s">
        <v>499</v>
      </c>
      <c r="O169" s="9"/>
      <c r="P169" s="541" t="s">
        <v>291</v>
      </c>
      <c r="Q169" s="541" t="s">
        <v>289</v>
      </c>
      <c r="R169" s="542"/>
      <c r="S169" s="542"/>
      <c r="T169" s="542"/>
      <c r="U169" s="542"/>
      <c r="V169" s="542"/>
      <c r="W169" s="542"/>
      <c r="X169" s="692" t="s">
        <v>3135</v>
      </c>
      <c r="Y169" s="691" t="s">
        <v>3133</v>
      </c>
      <c r="Z169" s="687" t="s">
        <v>3127</v>
      </c>
    </row>
    <row r="170" spans="1:26" s="109" customFormat="1">
      <c r="A170" s="669" t="s">
        <v>1024</v>
      </c>
      <c r="B170" s="546"/>
      <c r="C170" s="286"/>
      <c r="D170" s="546"/>
      <c r="E170" s="286" t="s">
        <v>18</v>
      </c>
      <c r="F170" s="286" t="s">
        <v>15</v>
      </c>
      <c r="G170" s="9" t="s">
        <v>22</v>
      </c>
      <c r="H170" s="9" t="s">
        <v>28</v>
      </c>
      <c r="I170" s="9" t="s">
        <v>24</v>
      </c>
      <c r="J170" s="547">
        <v>2</v>
      </c>
      <c r="K170" s="286"/>
      <c r="L170" s="546"/>
      <c r="M170" s="546"/>
      <c r="N170" s="286" t="s">
        <v>499</v>
      </c>
      <c r="O170" s="286"/>
      <c r="P170" s="541" t="s">
        <v>291</v>
      </c>
      <c r="Q170" s="541" t="s">
        <v>289</v>
      </c>
      <c r="R170" s="546" t="s">
        <v>1368</v>
      </c>
      <c r="S170" s="546"/>
      <c r="T170" s="546"/>
      <c r="U170" s="546"/>
      <c r="V170" s="546"/>
      <c r="W170" s="546"/>
      <c r="X170" s="692" t="s">
        <v>3135</v>
      </c>
      <c r="Y170" s="691" t="s">
        <v>3133</v>
      </c>
      <c r="Z170" s="687" t="s">
        <v>3127</v>
      </c>
    </row>
    <row r="171" spans="1:26" s="109" customFormat="1" hidden="1">
      <c r="A171" s="669" t="s">
        <v>1023</v>
      </c>
      <c r="B171" s="542"/>
      <c r="C171" s="9">
        <v>84</v>
      </c>
      <c r="D171" s="542"/>
      <c r="E171" s="9" t="s">
        <v>18</v>
      </c>
      <c r="F171" s="9" t="s">
        <v>14</v>
      </c>
      <c r="G171" s="9" t="s">
        <v>19</v>
      </c>
      <c r="H171" s="9" t="s">
        <v>28</v>
      </c>
      <c r="I171" s="9" t="s">
        <v>26</v>
      </c>
      <c r="J171" s="544">
        <v>4</v>
      </c>
      <c r="K171" s="9"/>
      <c r="L171" s="542"/>
      <c r="M171" s="542"/>
      <c r="N171" s="9"/>
      <c r="O171" s="9"/>
      <c r="P171" s="541" t="s">
        <v>291</v>
      </c>
      <c r="Q171" s="541" t="s">
        <v>289</v>
      </c>
      <c r="R171" s="542"/>
      <c r="S171" s="542"/>
      <c r="T171" s="542"/>
      <c r="U171" s="543"/>
      <c r="V171" s="542"/>
      <c r="W171" s="542"/>
      <c r="X171" s="692" t="s">
        <v>3135</v>
      </c>
      <c r="Y171" s="691" t="s">
        <v>3133</v>
      </c>
      <c r="Z171" s="687" t="s">
        <v>3127</v>
      </c>
    </row>
    <row r="172" spans="1:26" s="109" customFormat="1" hidden="1">
      <c r="A172" s="669" t="s">
        <v>1022</v>
      </c>
      <c r="B172" s="542"/>
      <c r="C172" s="9">
        <v>85</v>
      </c>
      <c r="D172" s="542"/>
      <c r="E172" s="9" t="s">
        <v>18</v>
      </c>
      <c r="F172" s="9" t="s">
        <v>14</v>
      </c>
      <c r="G172" s="9" t="s">
        <v>56</v>
      </c>
      <c r="H172" s="9"/>
      <c r="I172" s="9" t="s">
        <v>30</v>
      </c>
      <c r="J172" s="544"/>
      <c r="K172" s="9"/>
      <c r="L172" s="542"/>
      <c r="M172" s="542"/>
      <c r="N172" s="9"/>
      <c r="O172" s="584" t="s">
        <v>30</v>
      </c>
      <c r="P172" s="541" t="s">
        <v>291</v>
      </c>
      <c r="Q172" s="541" t="s">
        <v>289</v>
      </c>
      <c r="R172" s="542" t="s">
        <v>1367</v>
      </c>
      <c r="S172" s="542"/>
      <c r="T172" s="542"/>
      <c r="U172" s="543"/>
      <c r="V172" s="542"/>
      <c r="W172" s="685"/>
      <c r="X172" s="692" t="s">
        <v>3135</v>
      </c>
      <c r="Y172" s="691" t="s">
        <v>3133</v>
      </c>
      <c r="Z172" s="687" t="s">
        <v>3127</v>
      </c>
    </row>
    <row r="173" spans="1:26" s="109" customFormat="1" hidden="1">
      <c r="A173" s="669" t="s">
        <v>1021</v>
      </c>
      <c r="B173" s="542"/>
      <c r="C173" s="9"/>
      <c r="D173" s="542" t="s">
        <v>1254</v>
      </c>
      <c r="E173" s="9"/>
      <c r="F173" s="9" t="s">
        <v>15</v>
      </c>
      <c r="G173" s="9" t="s">
        <v>56</v>
      </c>
      <c r="H173" s="9" t="s">
        <v>29</v>
      </c>
      <c r="I173" s="9" t="s">
        <v>30</v>
      </c>
      <c r="J173" s="544">
        <v>4</v>
      </c>
      <c r="K173" s="9"/>
      <c r="L173" s="542"/>
      <c r="M173" s="542"/>
      <c r="N173" s="9"/>
      <c r="O173" s="9"/>
      <c r="P173" s="541" t="s">
        <v>291</v>
      </c>
      <c r="Q173" s="541" t="s">
        <v>289</v>
      </c>
      <c r="R173" s="542"/>
      <c r="S173" s="542"/>
      <c r="T173" s="542"/>
      <c r="U173" s="543" t="s">
        <v>45</v>
      </c>
      <c r="V173" s="542" t="s">
        <v>1254</v>
      </c>
      <c r="W173" s="542" t="s">
        <v>1366</v>
      </c>
      <c r="X173" s="692" t="s">
        <v>3135</v>
      </c>
      <c r="Y173" s="691" t="s">
        <v>3133</v>
      </c>
      <c r="Z173" s="687" t="s">
        <v>3127</v>
      </c>
    </row>
    <row r="174" spans="1:26" s="109" customFormat="1" hidden="1">
      <c r="A174" s="669" t="s">
        <v>1016</v>
      </c>
      <c r="B174" s="542"/>
      <c r="C174" s="9">
        <v>87</v>
      </c>
      <c r="D174" s="542"/>
      <c r="E174" s="9" t="s">
        <v>17</v>
      </c>
      <c r="F174" s="9" t="s">
        <v>14</v>
      </c>
      <c r="G174" s="9" t="s">
        <v>19</v>
      </c>
      <c r="H174" s="9" t="s">
        <v>28</v>
      </c>
      <c r="I174" s="9" t="s">
        <v>24</v>
      </c>
      <c r="J174" s="544">
        <v>4</v>
      </c>
      <c r="K174" s="9"/>
      <c r="L174" s="542"/>
      <c r="M174" s="542"/>
      <c r="N174" s="9"/>
      <c r="O174" s="9"/>
      <c r="P174" s="541" t="s">
        <v>291</v>
      </c>
      <c r="Q174" s="541" t="s">
        <v>289</v>
      </c>
      <c r="R174" s="542"/>
      <c r="S174" s="542"/>
      <c r="T174" s="542"/>
      <c r="U174" s="543"/>
      <c r="V174" s="542"/>
      <c r="W174" s="542"/>
      <c r="X174" s="692" t="s">
        <v>3135</v>
      </c>
      <c r="Y174" s="691" t="s">
        <v>3133</v>
      </c>
      <c r="Z174" s="687" t="s">
        <v>3127</v>
      </c>
    </row>
    <row r="175" spans="1:26" s="109" customFormat="1" hidden="1">
      <c r="A175" s="669" t="s">
        <v>1015</v>
      </c>
      <c r="B175" s="542"/>
      <c r="C175" s="9"/>
      <c r="D175" s="542"/>
      <c r="E175" s="9" t="s">
        <v>17</v>
      </c>
      <c r="F175" s="9" t="s">
        <v>15</v>
      </c>
      <c r="G175" s="9" t="s">
        <v>19</v>
      </c>
      <c r="H175" s="9"/>
      <c r="I175" s="9" t="s">
        <v>24</v>
      </c>
      <c r="J175" s="544"/>
      <c r="K175" s="9"/>
      <c r="L175" s="542"/>
      <c r="M175" s="542"/>
      <c r="N175" s="9"/>
      <c r="O175" s="584" t="s">
        <v>28</v>
      </c>
      <c r="P175" s="541" t="s">
        <v>291</v>
      </c>
      <c r="Q175" s="541" t="s">
        <v>289</v>
      </c>
      <c r="R175" s="542"/>
      <c r="S175" s="542"/>
      <c r="T175" s="542"/>
      <c r="U175" s="543"/>
      <c r="V175" s="542"/>
      <c r="W175" s="542"/>
      <c r="X175" s="692" t="s">
        <v>3135</v>
      </c>
      <c r="Y175" s="691" t="s">
        <v>3133</v>
      </c>
      <c r="Z175" s="687" t="s">
        <v>3127</v>
      </c>
    </row>
    <row r="176" spans="1:26" s="109" customFormat="1" hidden="1">
      <c r="A176" s="669" t="s">
        <v>1014</v>
      </c>
      <c r="B176" s="542"/>
      <c r="C176" s="9">
        <v>88</v>
      </c>
      <c r="D176" s="542" t="s">
        <v>1254</v>
      </c>
      <c r="E176" s="9" t="s">
        <v>18</v>
      </c>
      <c r="F176" s="9" t="s">
        <v>14</v>
      </c>
      <c r="G176" s="9" t="s">
        <v>56</v>
      </c>
      <c r="H176" s="9" t="s">
        <v>29</v>
      </c>
      <c r="I176" s="9" t="s">
        <v>30</v>
      </c>
      <c r="J176" s="544">
        <v>4</v>
      </c>
      <c r="K176" s="9" t="s">
        <v>59</v>
      </c>
      <c r="L176" s="542"/>
      <c r="M176" s="542"/>
      <c r="N176" s="9"/>
      <c r="O176" s="9"/>
      <c r="P176" s="541" t="s">
        <v>291</v>
      </c>
      <c r="Q176" s="541" t="s">
        <v>289</v>
      </c>
      <c r="R176" s="542"/>
      <c r="S176" s="542"/>
      <c r="T176" s="542"/>
      <c r="U176" s="543" t="s">
        <v>46</v>
      </c>
      <c r="V176" s="542" t="s">
        <v>1254</v>
      </c>
      <c r="W176" s="545" t="s">
        <v>1256</v>
      </c>
      <c r="X176" s="692" t="s">
        <v>3135</v>
      </c>
      <c r="Y176" s="691" t="s">
        <v>3133</v>
      </c>
      <c r="Z176" s="687" t="s">
        <v>3127</v>
      </c>
    </row>
    <row r="177" spans="1:26" s="109" customFormat="1" hidden="1">
      <c r="A177" s="669" t="s">
        <v>1013</v>
      </c>
      <c r="B177" s="542"/>
      <c r="C177" s="9"/>
      <c r="D177" s="542" t="s">
        <v>1365</v>
      </c>
      <c r="E177" s="9" t="s">
        <v>18</v>
      </c>
      <c r="F177" s="9" t="s">
        <v>15</v>
      </c>
      <c r="G177" s="9" t="s">
        <v>56</v>
      </c>
      <c r="H177" s="9" t="s">
        <v>29</v>
      </c>
      <c r="I177" s="9" t="s">
        <v>30</v>
      </c>
      <c r="J177" s="544">
        <v>4</v>
      </c>
      <c r="K177" s="9"/>
      <c r="L177" s="542"/>
      <c r="M177" s="542"/>
      <c r="N177" s="9"/>
      <c r="O177" s="9"/>
      <c r="P177" s="541" t="s">
        <v>291</v>
      </c>
      <c r="Q177" s="541" t="s">
        <v>289</v>
      </c>
      <c r="R177" s="542"/>
      <c r="S177" s="542"/>
      <c r="T177" s="542"/>
      <c r="U177" s="543" t="s">
        <v>45</v>
      </c>
      <c r="V177" s="542" t="s">
        <v>1365</v>
      </c>
      <c r="W177" s="542" t="s">
        <v>1364</v>
      </c>
      <c r="X177" s="692" t="s">
        <v>3135</v>
      </c>
      <c r="Y177" s="691" t="s">
        <v>3133</v>
      </c>
      <c r="Z177" s="687" t="s">
        <v>3127</v>
      </c>
    </row>
    <row r="178" spans="1:26" s="109" customFormat="1" hidden="1">
      <c r="A178" s="669" t="s">
        <v>1012</v>
      </c>
      <c r="B178" s="160"/>
      <c r="C178" s="160" t="s">
        <v>376</v>
      </c>
      <c r="D178" s="160"/>
      <c r="E178" s="160" t="s">
        <v>17</v>
      </c>
      <c r="F178" s="160" t="s">
        <v>14</v>
      </c>
      <c r="G178" s="160" t="s">
        <v>19</v>
      </c>
      <c r="H178" s="160" t="s">
        <v>28</v>
      </c>
      <c r="I178" s="160" t="s">
        <v>24</v>
      </c>
      <c r="J178" s="160" t="s">
        <v>434</v>
      </c>
      <c r="K178" s="9" t="s">
        <v>59</v>
      </c>
      <c r="L178" s="160"/>
      <c r="M178" s="160"/>
      <c r="N178" s="160"/>
      <c r="O178" s="160"/>
      <c r="P178" s="541" t="s">
        <v>291</v>
      </c>
      <c r="Q178" s="541" t="s">
        <v>289</v>
      </c>
      <c r="R178" s="160"/>
      <c r="S178" s="160"/>
      <c r="T178" s="160"/>
      <c r="U178" s="160"/>
      <c r="V178" s="160"/>
      <c r="W178" s="160"/>
      <c r="X178" s="692" t="s">
        <v>3135</v>
      </c>
      <c r="Y178" s="691" t="s">
        <v>3133</v>
      </c>
      <c r="Z178" s="687" t="s">
        <v>3127</v>
      </c>
    </row>
    <row r="179" spans="1:26" s="109" customFormat="1">
      <c r="A179" s="669" t="s">
        <v>1011</v>
      </c>
      <c r="B179" s="160"/>
      <c r="C179" s="160" t="s">
        <v>376</v>
      </c>
      <c r="D179" s="160"/>
      <c r="E179" s="160" t="s">
        <v>17</v>
      </c>
      <c r="F179" s="160" t="s">
        <v>15</v>
      </c>
      <c r="G179" s="160" t="s">
        <v>19</v>
      </c>
      <c r="H179" s="160" t="s">
        <v>28</v>
      </c>
      <c r="I179" s="160" t="s">
        <v>24</v>
      </c>
      <c r="J179" s="160" t="s">
        <v>432</v>
      </c>
      <c r="K179" s="9" t="s">
        <v>59</v>
      </c>
      <c r="L179" s="160"/>
      <c r="M179" s="160"/>
      <c r="N179" s="160"/>
      <c r="O179" s="160"/>
      <c r="P179" s="541" t="s">
        <v>291</v>
      </c>
      <c r="Q179" s="541" t="s">
        <v>289</v>
      </c>
      <c r="R179" s="160"/>
      <c r="S179" s="160"/>
      <c r="T179" s="160"/>
      <c r="U179" s="160"/>
      <c r="V179" s="160"/>
      <c r="W179" s="160"/>
      <c r="X179" s="692" t="s">
        <v>3135</v>
      </c>
      <c r="Y179" s="691" t="s">
        <v>3133</v>
      </c>
      <c r="Z179" s="687" t="s">
        <v>3127</v>
      </c>
    </row>
    <row r="180" spans="1:26" s="109" customFormat="1" hidden="1">
      <c r="A180" s="669" t="s">
        <v>1010</v>
      </c>
      <c r="B180" s="160"/>
      <c r="C180" s="160" t="s">
        <v>377</v>
      </c>
      <c r="D180" s="160"/>
      <c r="E180" s="160" t="s">
        <v>17</v>
      </c>
      <c r="F180" s="160" t="s">
        <v>15</v>
      </c>
      <c r="G180" s="160" t="s">
        <v>19</v>
      </c>
      <c r="H180" s="160" t="s">
        <v>28</v>
      </c>
      <c r="I180" s="160" t="s">
        <v>24</v>
      </c>
      <c r="J180" s="160" t="s">
        <v>434</v>
      </c>
      <c r="K180" s="9" t="s">
        <v>59</v>
      </c>
      <c r="L180" s="160"/>
      <c r="M180" s="160"/>
      <c r="N180" s="160"/>
      <c r="O180" s="160"/>
      <c r="P180" s="541" t="s">
        <v>291</v>
      </c>
      <c r="Q180" s="541" t="s">
        <v>290</v>
      </c>
      <c r="R180" s="160"/>
      <c r="S180" s="160"/>
      <c r="T180" s="160"/>
      <c r="U180" s="160"/>
      <c r="V180" s="160"/>
      <c r="W180" s="160"/>
      <c r="X180" s="692" t="s">
        <v>3135</v>
      </c>
      <c r="Y180" s="691" t="s">
        <v>3133</v>
      </c>
      <c r="Z180" s="687" t="s">
        <v>3127</v>
      </c>
    </row>
    <row r="181" spans="1:26" s="109" customFormat="1" hidden="1">
      <c r="A181" s="669" t="s">
        <v>1009</v>
      </c>
      <c r="B181" s="160"/>
      <c r="C181" s="160" t="s">
        <v>378</v>
      </c>
      <c r="D181" s="160"/>
      <c r="E181" s="160" t="s">
        <v>17</v>
      </c>
      <c r="F181" s="160" t="s">
        <v>16</v>
      </c>
      <c r="G181" s="160" t="s">
        <v>19</v>
      </c>
      <c r="H181" s="160" t="s">
        <v>28</v>
      </c>
      <c r="I181" s="160" t="s">
        <v>24</v>
      </c>
      <c r="J181" s="160" t="s">
        <v>434</v>
      </c>
      <c r="K181" s="9" t="s">
        <v>59</v>
      </c>
      <c r="L181" s="160"/>
      <c r="M181" s="160"/>
      <c r="N181" s="160"/>
      <c r="O181" s="160"/>
      <c r="P181" s="541" t="s">
        <v>291</v>
      </c>
      <c r="Q181" s="541" t="s">
        <v>290</v>
      </c>
      <c r="R181" s="160"/>
      <c r="S181" s="160"/>
      <c r="T181" s="160"/>
      <c r="U181" s="160"/>
      <c r="V181" s="160"/>
      <c r="W181" s="160"/>
      <c r="X181" s="692" t="s">
        <v>3135</v>
      </c>
      <c r="Y181" s="691" t="s">
        <v>3133</v>
      </c>
      <c r="Z181" s="687" t="s">
        <v>3127</v>
      </c>
    </row>
    <row r="182" spans="1:26" s="109" customFormat="1" hidden="1">
      <c r="A182" s="669" t="s">
        <v>1008</v>
      </c>
      <c r="B182" s="160"/>
      <c r="C182" s="160" t="s">
        <v>379</v>
      </c>
      <c r="D182" s="160"/>
      <c r="E182" s="160" t="s">
        <v>17</v>
      </c>
      <c r="F182" s="160" t="s">
        <v>14</v>
      </c>
      <c r="G182" s="160" t="s">
        <v>19</v>
      </c>
      <c r="H182" s="160" t="s">
        <v>28</v>
      </c>
      <c r="I182" s="160" t="s">
        <v>841</v>
      </c>
      <c r="J182" s="160" t="s">
        <v>434</v>
      </c>
      <c r="K182" s="9" t="s">
        <v>59</v>
      </c>
      <c r="L182" s="160"/>
      <c r="M182" s="160"/>
      <c r="N182" s="160"/>
      <c r="O182" s="160"/>
      <c r="P182" s="541" t="s">
        <v>291</v>
      </c>
      <c r="Q182" s="541" t="s">
        <v>288</v>
      </c>
      <c r="R182" s="160"/>
      <c r="S182" s="160"/>
      <c r="T182" s="160"/>
      <c r="U182" s="160"/>
      <c r="V182" s="160"/>
      <c r="W182" s="160"/>
      <c r="X182" s="692" t="s">
        <v>3135</v>
      </c>
      <c r="Y182" s="691" t="s">
        <v>3133</v>
      </c>
      <c r="Z182" s="687" t="s">
        <v>3127</v>
      </c>
    </row>
    <row r="183" spans="1:26" s="109" customFormat="1">
      <c r="A183" s="669" t="s">
        <v>1007</v>
      </c>
      <c r="B183" s="160"/>
      <c r="C183" s="160" t="s">
        <v>379</v>
      </c>
      <c r="D183" s="160"/>
      <c r="E183" s="160" t="s">
        <v>18</v>
      </c>
      <c r="F183" s="160" t="s">
        <v>15</v>
      </c>
      <c r="G183" s="160" t="s">
        <v>22</v>
      </c>
      <c r="H183" s="160" t="s">
        <v>28</v>
      </c>
      <c r="I183" s="160" t="s">
        <v>24</v>
      </c>
      <c r="J183" s="160" t="s">
        <v>432</v>
      </c>
      <c r="K183" s="9" t="s">
        <v>59</v>
      </c>
      <c r="L183" s="160"/>
      <c r="M183" s="160"/>
      <c r="N183" s="160"/>
      <c r="O183" s="160"/>
      <c r="P183" s="541" t="s">
        <v>291</v>
      </c>
      <c r="Q183" s="541" t="s">
        <v>288</v>
      </c>
      <c r="R183" s="160" t="s">
        <v>1252</v>
      </c>
      <c r="S183" s="160"/>
      <c r="T183" s="160"/>
      <c r="U183" s="160"/>
      <c r="V183" s="160"/>
      <c r="W183" s="160"/>
      <c r="X183" s="692" t="s">
        <v>3135</v>
      </c>
      <c r="Y183" s="691" t="s">
        <v>3133</v>
      </c>
      <c r="Z183" s="687" t="s">
        <v>3127</v>
      </c>
    </row>
    <row r="184" spans="1:26" s="109" customFormat="1" hidden="1">
      <c r="A184" s="669" t="s">
        <v>1006</v>
      </c>
      <c r="B184" s="160"/>
      <c r="C184" s="160" t="s">
        <v>380</v>
      </c>
      <c r="D184" s="160"/>
      <c r="E184" s="160" t="s">
        <v>17</v>
      </c>
      <c r="F184" s="160" t="s">
        <v>14</v>
      </c>
      <c r="G184" s="160" t="s">
        <v>19</v>
      </c>
      <c r="H184" s="160" t="s">
        <v>28</v>
      </c>
      <c r="I184" s="160" t="s">
        <v>24</v>
      </c>
      <c r="J184" s="160" t="s">
        <v>434</v>
      </c>
      <c r="K184" s="9" t="s">
        <v>59</v>
      </c>
      <c r="L184" s="160"/>
      <c r="M184" s="160"/>
      <c r="N184" s="160"/>
      <c r="O184" s="160"/>
      <c r="P184" s="541" t="s">
        <v>291</v>
      </c>
      <c r="Q184" s="541" t="s">
        <v>288</v>
      </c>
      <c r="R184" s="160"/>
      <c r="S184" s="160"/>
      <c r="T184" s="160"/>
      <c r="U184" s="160"/>
      <c r="V184" s="160"/>
      <c r="W184" s="160"/>
      <c r="X184" s="692" t="s">
        <v>3135</v>
      </c>
      <c r="Y184" s="691" t="s">
        <v>3133</v>
      </c>
      <c r="Z184" s="687" t="s">
        <v>3127</v>
      </c>
    </row>
    <row r="185" spans="1:26" s="109" customFormat="1" hidden="1">
      <c r="A185" s="669" t="s">
        <v>1005</v>
      </c>
      <c r="B185" s="160"/>
      <c r="C185" s="160" t="s">
        <v>381</v>
      </c>
      <c r="D185" s="160"/>
      <c r="E185" s="160" t="s">
        <v>18</v>
      </c>
      <c r="F185" s="160" t="s">
        <v>15</v>
      </c>
      <c r="G185" s="160" t="s">
        <v>22</v>
      </c>
      <c r="H185" s="160"/>
      <c r="I185" s="160" t="s">
        <v>24</v>
      </c>
      <c r="J185" s="160"/>
      <c r="K185" s="160"/>
      <c r="L185" s="160" t="s">
        <v>59</v>
      </c>
      <c r="M185" s="160"/>
      <c r="N185" s="160"/>
      <c r="O185" s="205" t="s">
        <v>28</v>
      </c>
      <c r="P185" s="541" t="s">
        <v>291</v>
      </c>
      <c r="Q185" s="541" t="s">
        <v>288</v>
      </c>
      <c r="R185" s="160"/>
      <c r="S185" s="160"/>
      <c r="T185" s="160"/>
      <c r="U185" s="160"/>
      <c r="V185" s="160"/>
      <c r="W185" s="160"/>
      <c r="X185" s="692" t="s">
        <v>3135</v>
      </c>
      <c r="Y185" s="691" t="s">
        <v>3133</v>
      </c>
      <c r="Z185" s="687" t="s">
        <v>3127</v>
      </c>
    </row>
    <row r="186" spans="1:26" s="109" customFormat="1" hidden="1">
      <c r="A186" s="669" t="s">
        <v>1004</v>
      </c>
      <c r="B186" s="160"/>
      <c r="C186" s="160" t="s">
        <v>381</v>
      </c>
      <c r="D186" s="160"/>
      <c r="E186" s="160" t="s">
        <v>17</v>
      </c>
      <c r="F186" s="160" t="s">
        <v>14</v>
      </c>
      <c r="G186" s="438" t="s">
        <v>262</v>
      </c>
      <c r="H186" s="160" t="s">
        <v>28</v>
      </c>
      <c r="I186" s="160" t="s">
        <v>447</v>
      </c>
      <c r="J186" s="160" t="s">
        <v>434</v>
      </c>
      <c r="K186" s="160" t="s">
        <v>59</v>
      </c>
      <c r="L186" s="160"/>
      <c r="M186" s="160"/>
      <c r="N186" s="160"/>
      <c r="O186" s="160"/>
      <c r="P186" s="541" t="s">
        <v>291</v>
      </c>
      <c r="Q186" s="541" t="s">
        <v>288</v>
      </c>
      <c r="R186" s="160"/>
      <c r="S186" s="160"/>
      <c r="T186" s="160"/>
      <c r="U186" s="160"/>
      <c r="V186" s="160"/>
      <c r="W186" s="160"/>
      <c r="X186" s="692" t="s">
        <v>3135</v>
      </c>
      <c r="Y186" s="691" t="s">
        <v>3133</v>
      </c>
      <c r="Z186" s="687" t="s">
        <v>3127</v>
      </c>
    </row>
    <row r="187" spans="1:26" s="109" customFormat="1" hidden="1">
      <c r="A187" s="669" t="s">
        <v>1002</v>
      </c>
      <c r="B187" s="160"/>
      <c r="C187" s="160" t="s">
        <v>439</v>
      </c>
      <c r="D187" s="160"/>
      <c r="E187" s="160" t="s">
        <v>18</v>
      </c>
      <c r="F187" s="160" t="s">
        <v>15</v>
      </c>
      <c r="G187" s="438" t="s">
        <v>262</v>
      </c>
      <c r="H187" s="160" t="s">
        <v>28</v>
      </c>
      <c r="I187" s="160" t="s">
        <v>841</v>
      </c>
      <c r="J187" s="160" t="s">
        <v>433</v>
      </c>
      <c r="K187" s="160" t="s">
        <v>59</v>
      </c>
      <c r="L187" s="160"/>
      <c r="M187" s="160"/>
      <c r="N187" s="160"/>
      <c r="O187" s="160"/>
      <c r="P187" s="541" t="s">
        <v>291</v>
      </c>
      <c r="Q187" s="541" t="s">
        <v>288</v>
      </c>
      <c r="R187" s="160"/>
      <c r="S187" s="160"/>
      <c r="T187" s="160"/>
      <c r="U187" s="160"/>
      <c r="V187" s="160"/>
      <c r="W187" s="160"/>
      <c r="X187" s="692" t="s">
        <v>3135</v>
      </c>
      <c r="Y187" s="691" t="s">
        <v>3133</v>
      </c>
      <c r="Z187" s="687" t="s">
        <v>3127</v>
      </c>
    </row>
    <row r="188" spans="1:26" s="109" customFormat="1" hidden="1">
      <c r="A188" s="669" t="s">
        <v>1001</v>
      </c>
      <c r="B188" s="160"/>
      <c r="C188" s="160" t="s">
        <v>439</v>
      </c>
      <c r="D188" s="160"/>
      <c r="E188" s="160" t="s">
        <v>17</v>
      </c>
      <c r="F188" s="160" t="s">
        <v>14</v>
      </c>
      <c r="G188" s="438" t="s">
        <v>23</v>
      </c>
      <c r="H188" s="160"/>
      <c r="I188" s="160" t="s">
        <v>24</v>
      </c>
      <c r="J188" s="160"/>
      <c r="K188" s="160"/>
      <c r="L188" s="160" t="s">
        <v>59</v>
      </c>
      <c r="M188" s="160"/>
      <c r="N188" s="160"/>
      <c r="O188" s="205" t="s">
        <v>29</v>
      </c>
      <c r="P188" s="541" t="s">
        <v>291</v>
      </c>
      <c r="Q188" s="541" t="s">
        <v>288</v>
      </c>
      <c r="R188" s="160"/>
      <c r="S188" s="160"/>
      <c r="T188" s="160"/>
      <c r="U188" s="160"/>
      <c r="V188" s="160"/>
      <c r="W188" s="160"/>
      <c r="X188" s="692" t="s">
        <v>3135</v>
      </c>
      <c r="Y188" s="691" t="s">
        <v>3133</v>
      </c>
      <c r="Z188" s="687" t="s">
        <v>3127</v>
      </c>
    </row>
    <row r="189" spans="1:26" s="109" customFormat="1" hidden="1">
      <c r="A189" s="669" t="s">
        <v>1000</v>
      </c>
      <c r="B189" s="160"/>
      <c r="C189" s="160" t="s">
        <v>439</v>
      </c>
      <c r="D189" s="160"/>
      <c r="E189" s="160" t="s">
        <v>17</v>
      </c>
      <c r="F189" s="160" t="s">
        <v>15</v>
      </c>
      <c r="G189" s="438" t="s">
        <v>23</v>
      </c>
      <c r="H189" s="160"/>
      <c r="I189" s="160" t="s">
        <v>25</v>
      </c>
      <c r="J189" s="160"/>
      <c r="K189" s="160"/>
      <c r="L189" s="160" t="s">
        <v>59</v>
      </c>
      <c r="M189" s="160"/>
      <c r="N189" s="160"/>
      <c r="O189" s="205" t="s">
        <v>29</v>
      </c>
      <c r="P189" s="541" t="s">
        <v>291</v>
      </c>
      <c r="Q189" s="541" t="s">
        <v>288</v>
      </c>
      <c r="R189" s="160"/>
      <c r="S189" s="160"/>
      <c r="T189" s="160"/>
      <c r="U189" s="160"/>
      <c r="V189" s="160"/>
      <c r="W189" s="160"/>
      <c r="X189" s="692" t="s">
        <v>3135</v>
      </c>
      <c r="Y189" s="691" t="s">
        <v>3133</v>
      </c>
      <c r="Z189" s="687" t="s">
        <v>3127</v>
      </c>
    </row>
    <row r="190" spans="1:26" s="109" customFormat="1">
      <c r="A190" s="669" t="s">
        <v>999</v>
      </c>
      <c r="B190" s="160"/>
      <c r="C190" s="160" t="s">
        <v>382</v>
      </c>
      <c r="D190" s="160"/>
      <c r="E190" s="160" t="s">
        <v>18</v>
      </c>
      <c r="F190" s="160" t="s">
        <v>14</v>
      </c>
      <c r="G190" s="438" t="s">
        <v>22</v>
      </c>
      <c r="H190" s="160" t="s">
        <v>28</v>
      </c>
      <c r="I190" s="160" t="s">
        <v>24</v>
      </c>
      <c r="J190" s="160" t="s">
        <v>431</v>
      </c>
      <c r="K190" s="160"/>
      <c r="L190" s="160"/>
      <c r="M190" s="160"/>
      <c r="N190" s="160" t="s">
        <v>499</v>
      </c>
      <c r="O190" s="160"/>
      <c r="P190" s="541" t="s">
        <v>291</v>
      </c>
      <c r="Q190" s="541" t="s">
        <v>288</v>
      </c>
      <c r="R190" s="160"/>
      <c r="S190" s="160"/>
      <c r="T190" s="160"/>
      <c r="U190" s="160"/>
      <c r="V190" s="160"/>
      <c r="W190" s="160"/>
      <c r="X190" s="692" t="s">
        <v>3135</v>
      </c>
      <c r="Y190" s="691" t="s">
        <v>3133</v>
      </c>
      <c r="Z190" s="687" t="s">
        <v>3127</v>
      </c>
    </row>
    <row r="191" spans="1:26" s="109" customFormat="1">
      <c r="A191" s="669" t="s">
        <v>998</v>
      </c>
      <c r="B191" s="160"/>
      <c r="C191" s="160" t="s">
        <v>382</v>
      </c>
      <c r="D191" s="160"/>
      <c r="E191" s="160" t="s">
        <v>18</v>
      </c>
      <c r="F191" s="160" t="s">
        <v>15</v>
      </c>
      <c r="G191" s="438" t="s">
        <v>22</v>
      </c>
      <c r="H191" s="160" t="s">
        <v>28</v>
      </c>
      <c r="I191" s="160" t="s">
        <v>445</v>
      </c>
      <c r="J191" s="160" t="s">
        <v>431</v>
      </c>
      <c r="K191" s="160"/>
      <c r="L191" s="160"/>
      <c r="M191" s="160"/>
      <c r="N191" s="160" t="s">
        <v>499</v>
      </c>
      <c r="O191" s="160"/>
      <c r="P191" s="541" t="s">
        <v>291</v>
      </c>
      <c r="Q191" s="541" t="s">
        <v>288</v>
      </c>
      <c r="R191" s="160"/>
      <c r="S191" s="160"/>
      <c r="T191" s="160"/>
      <c r="U191" s="160"/>
      <c r="V191" s="160"/>
      <c r="W191" s="160"/>
      <c r="X191" s="692" t="s">
        <v>3135</v>
      </c>
      <c r="Y191" s="691" t="s">
        <v>3133</v>
      </c>
      <c r="Z191" s="687" t="s">
        <v>3127</v>
      </c>
    </row>
    <row r="192" spans="1:26" s="109" customFormat="1">
      <c r="A192" s="669" t="s">
        <v>1121</v>
      </c>
      <c r="B192" s="160"/>
      <c r="C192" s="160" t="s">
        <v>383</v>
      </c>
      <c r="D192" s="160"/>
      <c r="E192" s="160" t="s">
        <v>18</v>
      </c>
      <c r="F192" s="160" t="s">
        <v>14</v>
      </c>
      <c r="G192" s="438" t="s">
        <v>22</v>
      </c>
      <c r="H192" s="160" t="s">
        <v>28</v>
      </c>
      <c r="I192" s="160" t="s">
        <v>24</v>
      </c>
      <c r="J192" s="160" t="s">
        <v>431</v>
      </c>
      <c r="K192" s="160"/>
      <c r="L192" s="160"/>
      <c r="M192" s="160"/>
      <c r="N192" s="160" t="s">
        <v>499</v>
      </c>
      <c r="O192" s="160"/>
      <c r="P192" s="541" t="s">
        <v>291</v>
      </c>
      <c r="Q192" s="541" t="s">
        <v>288</v>
      </c>
      <c r="R192" s="160"/>
      <c r="S192" s="160"/>
      <c r="T192" s="160"/>
      <c r="U192" s="160"/>
      <c r="V192" s="160"/>
      <c r="W192" s="160"/>
      <c r="X192" s="692" t="s">
        <v>3135</v>
      </c>
      <c r="Y192" s="691" t="s">
        <v>3133</v>
      </c>
      <c r="Z192" s="687" t="s">
        <v>3127</v>
      </c>
    </row>
    <row r="193" spans="1:26" s="109" customFormat="1">
      <c r="A193" s="669" t="s">
        <v>997</v>
      </c>
      <c r="B193" s="160"/>
      <c r="C193" s="160" t="s">
        <v>383</v>
      </c>
      <c r="D193" s="160"/>
      <c r="E193" s="160" t="s">
        <v>18</v>
      </c>
      <c r="F193" s="160" t="s">
        <v>15</v>
      </c>
      <c r="G193" s="438" t="s">
        <v>22</v>
      </c>
      <c r="H193" s="160" t="s">
        <v>28</v>
      </c>
      <c r="I193" s="160" t="s">
        <v>24</v>
      </c>
      <c r="J193" s="160" t="s">
        <v>431</v>
      </c>
      <c r="K193" s="160"/>
      <c r="L193" s="160"/>
      <c r="M193" s="160"/>
      <c r="N193" s="160" t="s">
        <v>499</v>
      </c>
      <c r="O193" s="160"/>
      <c r="P193" s="541" t="s">
        <v>291</v>
      </c>
      <c r="Q193" s="541" t="s">
        <v>288</v>
      </c>
      <c r="R193" s="160"/>
      <c r="S193" s="160"/>
      <c r="T193" s="160"/>
      <c r="U193" s="160"/>
      <c r="V193" s="160"/>
      <c r="W193" s="160"/>
      <c r="X193" s="692" t="s">
        <v>3135</v>
      </c>
      <c r="Y193" s="691" t="s">
        <v>3133</v>
      </c>
      <c r="Z193" s="687" t="s">
        <v>3127</v>
      </c>
    </row>
    <row r="194" spans="1:26" s="109" customFormat="1" hidden="1">
      <c r="A194" s="669" t="s">
        <v>996</v>
      </c>
      <c r="B194" s="160"/>
      <c r="C194" s="160" t="s">
        <v>384</v>
      </c>
      <c r="D194" s="160"/>
      <c r="E194" s="160" t="s">
        <v>18</v>
      </c>
      <c r="F194" s="160" t="s">
        <v>14</v>
      </c>
      <c r="G194" s="438" t="s">
        <v>19</v>
      </c>
      <c r="H194" s="160" t="s">
        <v>28</v>
      </c>
      <c r="I194" s="160" t="s">
        <v>24</v>
      </c>
      <c r="J194" s="160"/>
      <c r="K194" s="160"/>
      <c r="L194" s="160" t="s">
        <v>59</v>
      </c>
      <c r="M194" s="160"/>
      <c r="N194" s="160"/>
      <c r="O194" s="160"/>
      <c r="P194" s="541" t="s">
        <v>291</v>
      </c>
      <c r="Q194" s="541" t="s">
        <v>288</v>
      </c>
      <c r="R194" s="160"/>
      <c r="S194" s="160"/>
      <c r="T194" s="160"/>
      <c r="U194" s="160"/>
      <c r="V194" s="160"/>
      <c r="W194" s="160"/>
      <c r="X194" s="692" t="s">
        <v>3135</v>
      </c>
      <c r="Y194" s="691" t="s">
        <v>3133</v>
      </c>
      <c r="Z194" s="687" t="s">
        <v>3127</v>
      </c>
    </row>
    <row r="195" spans="1:26" s="109" customFormat="1" hidden="1">
      <c r="A195" s="669" t="s">
        <v>995</v>
      </c>
      <c r="B195" s="160"/>
      <c r="C195" s="160" t="s">
        <v>384</v>
      </c>
      <c r="D195" s="160" t="s">
        <v>1251</v>
      </c>
      <c r="E195" s="160" t="s">
        <v>18</v>
      </c>
      <c r="F195" s="160" t="s">
        <v>15</v>
      </c>
      <c r="G195" s="438" t="s">
        <v>19</v>
      </c>
      <c r="H195" s="160" t="s">
        <v>28</v>
      </c>
      <c r="I195" s="160" t="s">
        <v>24</v>
      </c>
      <c r="J195" s="160"/>
      <c r="K195" s="160"/>
      <c r="L195" s="160" t="s">
        <v>59</v>
      </c>
      <c r="M195" s="160"/>
      <c r="N195" s="160"/>
      <c r="O195" s="160"/>
      <c r="P195" s="541" t="s">
        <v>291</v>
      </c>
      <c r="Q195" s="541" t="s">
        <v>288</v>
      </c>
      <c r="R195" s="160"/>
      <c r="S195" s="160"/>
      <c r="T195" s="160"/>
      <c r="U195" s="160"/>
      <c r="V195" s="160"/>
      <c r="W195" s="160"/>
      <c r="X195" s="692" t="s">
        <v>3135</v>
      </c>
      <c r="Y195" s="691" t="s">
        <v>3133</v>
      </c>
      <c r="Z195" s="687" t="s">
        <v>3127</v>
      </c>
    </row>
    <row r="196" spans="1:26" s="100" customFormat="1" ht="15.6" hidden="1">
      <c r="A196" s="669" t="s">
        <v>994</v>
      </c>
      <c r="B196" s="240" t="s">
        <v>522</v>
      </c>
      <c r="C196" s="240"/>
      <c r="D196" s="107" t="s">
        <v>1363</v>
      </c>
      <c r="E196" s="107" t="s">
        <v>18</v>
      </c>
      <c r="F196" s="107" t="s">
        <v>14</v>
      </c>
      <c r="G196" s="108" t="s">
        <v>56</v>
      </c>
      <c r="H196" s="108" t="s">
        <v>29</v>
      </c>
      <c r="I196" s="108" t="s">
        <v>30</v>
      </c>
      <c r="J196" s="107">
        <v>4</v>
      </c>
      <c r="K196" s="107" t="s">
        <v>59</v>
      </c>
      <c r="L196" s="107"/>
      <c r="M196" s="107"/>
      <c r="N196" s="107"/>
      <c r="O196" s="107"/>
      <c r="P196" s="107" t="s">
        <v>291</v>
      </c>
      <c r="Q196" s="107" t="s">
        <v>288</v>
      </c>
      <c r="R196" s="113"/>
      <c r="S196" s="107"/>
      <c r="T196" s="177"/>
      <c r="U196" s="177" t="s">
        <v>46</v>
      </c>
      <c r="V196" s="178" t="s">
        <v>530</v>
      </c>
      <c r="W196" s="101" t="s">
        <v>529</v>
      </c>
      <c r="X196" s="692" t="s">
        <v>3135</v>
      </c>
      <c r="Y196" s="691" t="s">
        <v>3133</v>
      </c>
      <c r="Z196" s="687" t="s">
        <v>3127</v>
      </c>
    </row>
    <row r="197" spans="1:26" s="100" customFormat="1" ht="15.6" hidden="1">
      <c r="A197" s="669" t="s">
        <v>993</v>
      </c>
      <c r="B197" s="86" t="s">
        <v>527</v>
      </c>
      <c r="C197" s="86"/>
      <c r="D197" s="87"/>
      <c r="E197" s="88" t="s">
        <v>18</v>
      </c>
      <c r="F197" s="88" t="s">
        <v>15</v>
      </c>
      <c r="G197" s="89" t="s">
        <v>56</v>
      </c>
      <c r="H197" s="89" t="s">
        <v>29</v>
      </c>
      <c r="I197" s="89" t="s">
        <v>30</v>
      </c>
      <c r="J197" s="88">
        <v>4</v>
      </c>
      <c r="K197" s="88" t="s">
        <v>59</v>
      </c>
      <c r="L197" s="88"/>
      <c r="M197" s="88"/>
      <c r="N197" s="88"/>
      <c r="O197" s="88"/>
      <c r="P197" s="88" t="s">
        <v>291</v>
      </c>
      <c r="Q197" s="88" t="s">
        <v>288</v>
      </c>
      <c r="R197" s="90"/>
      <c r="S197" s="88"/>
      <c r="T197" s="97"/>
      <c r="U197" s="97" t="s">
        <v>45</v>
      </c>
      <c r="V197" s="98" t="s">
        <v>530</v>
      </c>
      <c r="W197" s="99" t="s">
        <v>531</v>
      </c>
      <c r="X197" s="692" t="s">
        <v>3135</v>
      </c>
      <c r="Y197" s="691" t="s">
        <v>3133</v>
      </c>
      <c r="Z197" s="687" t="s">
        <v>3127</v>
      </c>
    </row>
    <row r="198" spans="1:26" s="100" customFormat="1" ht="15.6" hidden="1">
      <c r="A198" s="669" t="s">
        <v>992</v>
      </c>
      <c r="B198" s="86"/>
      <c r="C198" s="86"/>
      <c r="D198" s="87"/>
      <c r="E198" s="88" t="s">
        <v>18</v>
      </c>
      <c r="F198" s="88" t="s">
        <v>14</v>
      </c>
      <c r="G198" s="89" t="s">
        <v>19</v>
      </c>
      <c r="H198" s="89" t="s">
        <v>28</v>
      </c>
      <c r="I198" s="89" t="s">
        <v>24</v>
      </c>
      <c r="J198" s="88">
        <v>4</v>
      </c>
      <c r="K198" s="88" t="s">
        <v>59</v>
      </c>
      <c r="L198" s="88"/>
      <c r="M198" s="88"/>
      <c r="N198" s="88"/>
      <c r="O198" s="88"/>
      <c r="P198" s="88" t="s">
        <v>291</v>
      </c>
      <c r="Q198" s="88" t="s">
        <v>288</v>
      </c>
      <c r="R198" s="90"/>
      <c r="S198" s="88"/>
      <c r="T198" s="97"/>
      <c r="U198" s="97"/>
      <c r="V198" s="98"/>
      <c r="W198" s="99"/>
      <c r="X198" s="692" t="s">
        <v>3135</v>
      </c>
      <c r="Y198" s="691" t="s">
        <v>3133</v>
      </c>
      <c r="Z198" s="687" t="s">
        <v>3127</v>
      </c>
    </row>
    <row r="199" spans="1:26" s="100" customFormat="1" ht="15.6" hidden="1">
      <c r="A199" s="669" t="s">
        <v>991</v>
      </c>
      <c r="B199" s="86"/>
      <c r="C199" s="86"/>
      <c r="D199" s="87"/>
      <c r="E199" s="88" t="s">
        <v>18</v>
      </c>
      <c r="F199" s="88" t="s">
        <v>15</v>
      </c>
      <c r="G199" s="89" t="s">
        <v>19</v>
      </c>
      <c r="H199" s="89" t="s">
        <v>28</v>
      </c>
      <c r="I199" s="89" t="s">
        <v>24</v>
      </c>
      <c r="J199" s="88">
        <v>4</v>
      </c>
      <c r="K199" s="88" t="s">
        <v>59</v>
      </c>
      <c r="L199" s="88"/>
      <c r="M199" s="88"/>
      <c r="N199" s="88"/>
      <c r="O199" s="88"/>
      <c r="P199" s="88" t="s">
        <v>291</v>
      </c>
      <c r="Q199" s="88" t="s">
        <v>288</v>
      </c>
      <c r="R199" s="90"/>
      <c r="S199" s="88"/>
      <c r="T199" s="97"/>
      <c r="U199" s="97"/>
      <c r="V199" s="98"/>
      <c r="W199" s="99"/>
      <c r="X199" s="692" t="s">
        <v>3135</v>
      </c>
      <c r="Y199" s="691" t="s">
        <v>3133</v>
      </c>
      <c r="Z199" s="687" t="s">
        <v>3127</v>
      </c>
    </row>
    <row r="200" spans="1:26" s="100" customFormat="1" ht="15.6" hidden="1">
      <c r="A200" s="669" t="s">
        <v>990</v>
      </c>
      <c r="B200" s="86"/>
      <c r="C200" s="86"/>
      <c r="D200" s="87"/>
      <c r="E200" s="88" t="s">
        <v>18</v>
      </c>
      <c r="F200" s="88" t="s">
        <v>14</v>
      </c>
      <c r="G200" s="89" t="s">
        <v>19</v>
      </c>
      <c r="H200" s="89" t="s">
        <v>28</v>
      </c>
      <c r="I200" s="89" t="s">
        <v>24</v>
      </c>
      <c r="J200" s="88">
        <v>4</v>
      </c>
      <c r="K200" s="88" t="s">
        <v>59</v>
      </c>
      <c r="L200" s="88"/>
      <c r="M200" s="88"/>
      <c r="N200" s="88"/>
      <c r="O200" s="88"/>
      <c r="P200" s="88" t="s">
        <v>291</v>
      </c>
      <c r="Q200" s="88" t="s">
        <v>288</v>
      </c>
      <c r="R200" s="90"/>
      <c r="S200" s="88"/>
      <c r="T200" s="97"/>
      <c r="U200" s="97"/>
      <c r="V200" s="98"/>
      <c r="X200" s="692" t="s">
        <v>3135</v>
      </c>
      <c r="Y200" s="691" t="s">
        <v>3133</v>
      </c>
      <c r="Z200" s="687" t="s">
        <v>3127</v>
      </c>
    </row>
    <row r="201" spans="1:26" s="100" customFormat="1" ht="15.6" hidden="1">
      <c r="A201" s="669" t="s">
        <v>989</v>
      </c>
      <c r="B201" s="86"/>
      <c r="C201" s="86"/>
      <c r="D201" s="87"/>
      <c r="E201" s="88" t="s">
        <v>18</v>
      </c>
      <c r="F201" s="88" t="s">
        <v>15</v>
      </c>
      <c r="G201" s="89" t="s">
        <v>19</v>
      </c>
      <c r="H201" s="89" t="s">
        <v>28</v>
      </c>
      <c r="I201" s="89" t="s">
        <v>24</v>
      </c>
      <c r="J201" s="88">
        <v>4</v>
      </c>
      <c r="K201" s="88" t="s">
        <v>59</v>
      </c>
      <c r="L201" s="88"/>
      <c r="M201" s="88"/>
      <c r="N201" s="88"/>
      <c r="O201" s="88"/>
      <c r="P201" s="88" t="s">
        <v>291</v>
      </c>
      <c r="Q201" s="88" t="s">
        <v>288</v>
      </c>
      <c r="R201" s="90"/>
      <c r="S201" s="88"/>
      <c r="T201" s="97"/>
      <c r="U201" s="97"/>
      <c r="V201" s="98"/>
      <c r="W201" s="99"/>
      <c r="X201" s="692" t="s">
        <v>3135</v>
      </c>
      <c r="Y201" s="691" t="s">
        <v>3133</v>
      </c>
      <c r="Z201" s="687" t="s">
        <v>3127</v>
      </c>
    </row>
    <row r="202" spans="1:26" s="100" customFormat="1" ht="15.6" hidden="1">
      <c r="A202" s="669" t="s">
        <v>988</v>
      </c>
      <c r="B202" s="86"/>
      <c r="C202" s="86"/>
      <c r="D202" s="87"/>
      <c r="E202" s="88" t="s">
        <v>18</v>
      </c>
      <c r="F202" s="88" t="s">
        <v>14</v>
      </c>
      <c r="G202" s="89" t="s">
        <v>19</v>
      </c>
      <c r="H202" s="89" t="s">
        <v>28</v>
      </c>
      <c r="I202" s="89" t="s">
        <v>24</v>
      </c>
      <c r="J202" s="88">
        <v>4</v>
      </c>
      <c r="K202" s="88" t="s">
        <v>59</v>
      </c>
      <c r="L202" s="88"/>
      <c r="M202" s="88"/>
      <c r="N202" s="88"/>
      <c r="O202" s="88"/>
      <c r="P202" s="88" t="s">
        <v>291</v>
      </c>
      <c r="Q202" s="88" t="s">
        <v>288</v>
      </c>
      <c r="R202" s="90"/>
      <c r="S202" s="88"/>
      <c r="T202" s="97"/>
      <c r="U202" s="97"/>
      <c r="V202" s="98"/>
      <c r="W202" s="99"/>
      <c r="X202" s="692" t="s">
        <v>3135</v>
      </c>
      <c r="Y202" s="691" t="s">
        <v>3133</v>
      </c>
      <c r="Z202" s="687" t="s">
        <v>3127</v>
      </c>
    </row>
    <row r="203" spans="1:26" s="100" customFormat="1" ht="15.6" hidden="1">
      <c r="A203" s="669" t="s">
        <v>987</v>
      </c>
      <c r="B203" s="86"/>
      <c r="C203" s="86"/>
      <c r="D203" s="87"/>
      <c r="E203" s="88" t="s">
        <v>18</v>
      </c>
      <c r="F203" s="88" t="s">
        <v>15</v>
      </c>
      <c r="G203" s="89" t="s">
        <v>19</v>
      </c>
      <c r="H203" s="89" t="s">
        <v>28</v>
      </c>
      <c r="I203" s="89" t="s">
        <v>24</v>
      </c>
      <c r="J203" s="88">
        <v>4</v>
      </c>
      <c r="K203" s="88" t="s">
        <v>59</v>
      </c>
      <c r="L203" s="88"/>
      <c r="M203" s="88"/>
      <c r="N203" s="88"/>
      <c r="O203" s="88"/>
      <c r="P203" s="88" t="s">
        <v>291</v>
      </c>
      <c r="Q203" s="88" t="s">
        <v>288</v>
      </c>
      <c r="R203" s="90"/>
      <c r="S203" s="88"/>
      <c r="T203" s="97"/>
      <c r="U203" s="97"/>
      <c r="V203" s="98"/>
      <c r="W203" s="99"/>
      <c r="X203" s="692" t="s">
        <v>3135</v>
      </c>
      <c r="Y203" s="691" t="s">
        <v>3133</v>
      </c>
      <c r="Z203" s="687" t="s">
        <v>3127</v>
      </c>
    </row>
    <row r="204" spans="1:26" s="100" customFormat="1" ht="15.6" hidden="1">
      <c r="A204" s="669" t="s">
        <v>986</v>
      </c>
      <c r="B204" s="86"/>
      <c r="C204" s="86"/>
      <c r="D204" s="87"/>
      <c r="E204" s="88" t="s">
        <v>18</v>
      </c>
      <c r="F204" s="88" t="s">
        <v>14</v>
      </c>
      <c r="G204" s="89" t="s">
        <v>56</v>
      </c>
      <c r="H204" s="89" t="s">
        <v>29</v>
      </c>
      <c r="I204" s="89" t="s">
        <v>30</v>
      </c>
      <c r="J204" s="88">
        <v>4</v>
      </c>
      <c r="K204" s="88" t="s">
        <v>59</v>
      </c>
      <c r="L204" s="88"/>
      <c r="M204" s="88"/>
      <c r="N204" s="88"/>
      <c r="O204" s="88"/>
      <c r="P204" s="88" t="s">
        <v>291</v>
      </c>
      <c r="Q204" s="88" t="s">
        <v>288</v>
      </c>
      <c r="R204" s="90"/>
      <c r="S204" s="88"/>
      <c r="T204" s="97"/>
      <c r="U204" s="97" t="s">
        <v>47</v>
      </c>
      <c r="V204" s="98"/>
      <c r="W204" s="99" t="s">
        <v>528</v>
      </c>
      <c r="X204" s="692" t="s">
        <v>3135</v>
      </c>
      <c r="Y204" s="691" t="s">
        <v>3133</v>
      </c>
      <c r="Z204" s="687" t="s">
        <v>3127</v>
      </c>
    </row>
    <row r="205" spans="1:26" s="100" customFormat="1" ht="15.6" hidden="1">
      <c r="A205" s="669" t="s">
        <v>985</v>
      </c>
      <c r="B205" s="86"/>
      <c r="C205" s="86"/>
      <c r="D205" s="87"/>
      <c r="E205" s="88" t="s">
        <v>18</v>
      </c>
      <c r="F205" s="88" t="s">
        <v>15</v>
      </c>
      <c r="G205" s="89" t="s">
        <v>56</v>
      </c>
      <c r="H205" s="89" t="s">
        <v>29</v>
      </c>
      <c r="I205" s="89" t="s">
        <v>30</v>
      </c>
      <c r="J205" s="88">
        <v>4</v>
      </c>
      <c r="K205" s="88" t="s">
        <v>59</v>
      </c>
      <c r="L205" s="88"/>
      <c r="M205" s="88"/>
      <c r="N205" s="88"/>
      <c r="O205" s="88"/>
      <c r="P205" s="88" t="s">
        <v>291</v>
      </c>
      <c r="Q205" s="88" t="s">
        <v>288</v>
      </c>
      <c r="R205" s="90"/>
      <c r="S205" s="88"/>
      <c r="T205" s="97"/>
      <c r="U205" s="97" t="s">
        <v>47</v>
      </c>
      <c r="V205" s="98"/>
      <c r="W205" s="99" t="s">
        <v>532</v>
      </c>
      <c r="X205" s="692" t="s">
        <v>3135</v>
      </c>
      <c r="Y205" s="691" t="s">
        <v>3133</v>
      </c>
      <c r="Z205" s="687" t="s">
        <v>3127</v>
      </c>
    </row>
    <row r="206" spans="1:26" s="100" customFormat="1" ht="15.6" hidden="1">
      <c r="A206" s="669" t="s">
        <v>984</v>
      </c>
      <c r="B206" s="86"/>
      <c r="C206" s="86"/>
      <c r="D206" s="87"/>
      <c r="E206" s="88" t="s">
        <v>17</v>
      </c>
      <c r="F206" s="88" t="s">
        <v>16</v>
      </c>
      <c r="G206" s="89" t="s">
        <v>533</v>
      </c>
      <c r="H206" s="89" t="s">
        <v>28</v>
      </c>
      <c r="I206" s="89" t="s">
        <v>24</v>
      </c>
      <c r="J206" s="88">
        <v>3</v>
      </c>
      <c r="K206" s="88"/>
      <c r="L206" s="88"/>
      <c r="M206" s="88"/>
      <c r="N206" s="88"/>
      <c r="O206" s="88"/>
      <c r="P206" s="88" t="s">
        <v>291</v>
      </c>
      <c r="Q206" s="88" t="s">
        <v>288</v>
      </c>
      <c r="R206" s="90"/>
      <c r="S206" s="88"/>
      <c r="T206" s="97"/>
      <c r="U206" s="97"/>
      <c r="V206" s="98"/>
      <c r="W206" s="99"/>
      <c r="X206" s="692" t="s">
        <v>3135</v>
      </c>
      <c r="Y206" s="691" t="s">
        <v>3133</v>
      </c>
      <c r="Z206" s="687" t="s">
        <v>3127</v>
      </c>
    </row>
    <row r="207" spans="1:26" s="100" customFormat="1" ht="15.6" hidden="1">
      <c r="A207" s="669" t="s">
        <v>983</v>
      </c>
      <c r="B207" s="86"/>
      <c r="C207" s="86"/>
      <c r="D207" s="87"/>
      <c r="E207" s="88" t="s">
        <v>18</v>
      </c>
      <c r="F207" s="88" t="s">
        <v>16</v>
      </c>
      <c r="G207" s="89" t="s">
        <v>533</v>
      </c>
      <c r="H207" s="89" t="s">
        <v>28</v>
      </c>
      <c r="I207" s="89" t="s">
        <v>24</v>
      </c>
      <c r="J207" s="88">
        <v>3</v>
      </c>
      <c r="K207" s="88"/>
      <c r="L207" s="88"/>
      <c r="M207" s="88"/>
      <c r="N207" s="88"/>
      <c r="O207" s="88"/>
      <c r="P207" s="88" t="s">
        <v>291</v>
      </c>
      <c r="Q207" s="88" t="s">
        <v>288</v>
      </c>
      <c r="R207" s="90"/>
      <c r="S207" s="88"/>
      <c r="T207" s="97"/>
      <c r="U207" s="97"/>
      <c r="V207" s="98"/>
      <c r="W207" s="99"/>
      <c r="X207" s="692" t="s">
        <v>3135</v>
      </c>
      <c r="Y207" s="691" t="s">
        <v>3133</v>
      </c>
      <c r="Z207" s="687" t="s">
        <v>3127</v>
      </c>
    </row>
    <row r="208" spans="1:26" s="100" customFormat="1" ht="15.6" hidden="1">
      <c r="A208" s="669" t="s">
        <v>982</v>
      </c>
      <c r="B208" s="86"/>
      <c r="C208" s="86"/>
      <c r="D208" s="87"/>
      <c r="E208" s="88" t="s">
        <v>18</v>
      </c>
      <c r="F208" s="88" t="s">
        <v>14</v>
      </c>
      <c r="G208" s="89" t="s">
        <v>19</v>
      </c>
      <c r="H208" s="89" t="s">
        <v>28</v>
      </c>
      <c r="I208" s="89" t="s">
        <v>24</v>
      </c>
      <c r="J208" s="88">
        <v>4</v>
      </c>
      <c r="K208" s="88"/>
      <c r="L208" s="88"/>
      <c r="M208" s="88"/>
      <c r="N208" s="88"/>
      <c r="O208" s="88"/>
      <c r="P208" s="88" t="s">
        <v>291</v>
      </c>
      <c r="Q208" s="88" t="s">
        <v>288</v>
      </c>
      <c r="R208" s="90"/>
      <c r="S208" s="88"/>
      <c r="T208" s="97"/>
      <c r="U208" s="97"/>
      <c r="V208" s="98"/>
      <c r="W208" s="99"/>
      <c r="X208" s="692" t="s">
        <v>3135</v>
      </c>
      <c r="Y208" s="691" t="s">
        <v>3133</v>
      </c>
      <c r="Z208" s="687" t="s">
        <v>3127</v>
      </c>
    </row>
    <row r="209" spans="1:26" s="100" customFormat="1" ht="15.6" hidden="1">
      <c r="A209" s="669" t="s">
        <v>981</v>
      </c>
      <c r="B209" s="86"/>
      <c r="C209" s="86"/>
      <c r="D209" s="87"/>
      <c r="E209" s="88" t="s">
        <v>18</v>
      </c>
      <c r="F209" s="88" t="s">
        <v>15</v>
      </c>
      <c r="G209" s="89" t="s">
        <v>19</v>
      </c>
      <c r="H209" s="89" t="s">
        <v>28</v>
      </c>
      <c r="I209" s="89" t="s">
        <v>477</v>
      </c>
      <c r="J209" s="88">
        <v>4</v>
      </c>
      <c r="K209" s="88"/>
      <c r="L209" s="88"/>
      <c r="M209" s="88"/>
      <c r="N209" s="88"/>
      <c r="O209" s="88"/>
      <c r="P209" s="88" t="s">
        <v>291</v>
      </c>
      <c r="Q209" s="88" t="s">
        <v>288</v>
      </c>
      <c r="R209" s="90"/>
      <c r="S209" s="88"/>
      <c r="T209" s="97"/>
      <c r="U209" s="97"/>
      <c r="V209" s="98"/>
      <c r="W209" s="99"/>
      <c r="X209" s="692" t="s">
        <v>3135</v>
      </c>
      <c r="Y209" s="691" t="s">
        <v>3133</v>
      </c>
      <c r="Z209" s="687" t="s">
        <v>3127</v>
      </c>
    </row>
    <row r="210" spans="1:26" s="100" customFormat="1" ht="15.6" hidden="1">
      <c r="A210" s="669" t="s">
        <v>980</v>
      </c>
      <c r="B210" s="86"/>
      <c r="C210" s="86"/>
      <c r="D210" s="87"/>
      <c r="E210" s="88" t="s">
        <v>18</v>
      </c>
      <c r="F210" s="88" t="s">
        <v>14</v>
      </c>
      <c r="G210" s="89" t="s">
        <v>19</v>
      </c>
      <c r="H210" s="89" t="s">
        <v>28</v>
      </c>
      <c r="I210" s="89" t="s">
        <v>477</v>
      </c>
      <c r="J210" s="88">
        <v>4</v>
      </c>
      <c r="K210" s="88"/>
      <c r="L210" s="88"/>
      <c r="M210" s="88"/>
      <c r="N210" s="88"/>
      <c r="O210" s="88"/>
      <c r="P210" s="88" t="s">
        <v>291</v>
      </c>
      <c r="Q210" s="88" t="s">
        <v>288</v>
      </c>
      <c r="R210" s="90"/>
      <c r="S210" s="88"/>
      <c r="T210" s="97"/>
      <c r="U210" s="97"/>
      <c r="V210" s="98"/>
      <c r="W210" s="99"/>
      <c r="X210" s="692" t="s">
        <v>3135</v>
      </c>
      <c r="Y210" s="691" t="s">
        <v>3133</v>
      </c>
      <c r="Z210" s="687" t="s">
        <v>3127</v>
      </c>
    </row>
    <row r="211" spans="1:26" s="100" customFormat="1" ht="15.6" hidden="1">
      <c r="A211" s="669" t="s">
        <v>979</v>
      </c>
      <c r="B211" s="86"/>
      <c r="C211" s="86"/>
      <c r="D211" s="87"/>
      <c r="E211" s="88" t="s">
        <v>18</v>
      </c>
      <c r="F211" s="88" t="s">
        <v>15</v>
      </c>
      <c r="G211" s="89" t="s">
        <v>19</v>
      </c>
      <c r="H211" s="89" t="s">
        <v>28</v>
      </c>
      <c r="I211" s="89" t="s">
        <v>24</v>
      </c>
      <c r="J211" s="88">
        <v>4</v>
      </c>
      <c r="K211" s="88"/>
      <c r="L211" s="88"/>
      <c r="M211" s="88"/>
      <c r="N211" s="88"/>
      <c r="O211" s="88"/>
      <c r="P211" s="88" t="s">
        <v>291</v>
      </c>
      <c r="Q211" s="88" t="s">
        <v>288</v>
      </c>
      <c r="R211" s="90"/>
      <c r="S211" s="88"/>
      <c r="T211" s="97"/>
      <c r="U211" s="97"/>
      <c r="V211" s="98"/>
      <c r="W211" s="99"/>
      <c r="X211" s="692" t="s">
        <v>3135</v>
      </c>
      <c r="Y211" s="691" t="s">
        <v>3133</v>
      </c>
      <c r="Z211" s="687" t="s">
        <v>3127</v>
      </c>
    </row>
    <row r="212" spans="1:26" s="100" customFormat="1" ht="15.6" hidden="1">
      <c r="A212" s="669" t="s">
        <v>1189</v>
      </c>
      <c r="B212" s="86"/>
      <c r="C212" s="86"/>
      <c r="D212" s="87"/>
      <c r="E212" s="88" t="s">
        <v>17</v>
      </c>
      <c r="F212" s="88" t="s">
        <v>14</v>
      </c>
      <c r="G212" s="89" t="s">
        <v>19</v>
      </c>
      <c r="H212" s="89" t="s">
        <v>28</v>
      </c>
      <c r="I212" s="89" t="s">
        <v>24</v>
      </c>
      <c r="J212" s="88">
        <v>4</v>
      </c>
      <c r="K212" s="88"/>
      <c r="L212" s="88"/>
      <c r="M212" s="88"/>
      <c r="N212" s="88"/>
      <c r="O212" s="88"/>
      <c r="P212" s="88" t="s">
        <v>291</v>
      </c>
      <c r="Q212" s="88" t="s">
        <v>288</v>
      </c>
      <c r="R212" s="90"/>
      <c r="S212" s="88"/>
      <c r="T212" s="97"/>
      <c r="U212" s="97"/>
      <c r="V212" s="98"/>
      <c r="W212" s="99"/>
      <c r="X212" s="692" t="s">
        <v>3135</v>
      </c>
      <c r="Y212" s="691" t="s">
        <v>3133</v>
      </c>
      <c r="Z212" s="687" t="s">
        <v>3127</v>
      </c>
    </row>
    <row r="213" spans="1:26" s="100" customFormat="1" ht="15.6" hidden="1">
      <c r="A213" s="669" t="s">
        <v>977</v>
      </c>
      <c r="B213" s="86"/>
      <c r="C213" s="86"/>
      <c r="D213" s="87"/>
      <c r="E213" s="88" t="s">
        <v>17</v>
      </c>
      <c r="F213" s="88" t="s">
        <v>15</v>
      </c>
      <c r="G213" s="89" t="s">
        <v>19</v>
      </c>
      <c r="H213" s="89" t="s">
        <v>28</v>
      </c>
      <c r="I213" s="89" t="s">
        <v>474</v>
      </c>
      <c r="J213" s="88">
        <v>4</v>
      </c>
      <c r="K213" s="88"/>
      <c r="L213" s="88"/>
      <c r="M213" s="88"/>
      <c r="N213" s="88"/>
      <c r="O213" s="88"/>
      <c r="P213" s="88" t="s">
        <v>291</v>
      </c>
      <c r="Q213" s="88" t="s">
        <v>288</v>
      </c>
      <c r="R213" s="90"/>
      <c r="S213" s="88"/>
      <c r="T213" s="97"/>
      <c r="U213" s="97"/>
      <c r="V213" s="98"/>
      <c r="W213" s="99"/>
      <c r="X213" s="692" t="s">
        <v>3135</v>
      </c>
      <c r="Y213" s="691" t="s">
        <v>3133</v>
      </c>
      <c r="Z213" s="687" t="s">
        <v>3127</v>
      </c>
    </row>
    <row r="214" spans="1:26" s="100" customFormat="1" ht="15.6" hidden="1">
      <c r="A214" s="669" t="s">
        <v>976</v>
      </c>
      <c r="B214" s="86"/>
      <c r="C214" s="86"/>
      <c r="D214" s="87"/>
      <c r="E214" s="88" t="s">
        <v>17</v>
      </c>
      <c r="F214" s="88" t="s">
        <v>14</v>
      </c>
      <c r="G214" s="89" t="s">
        <v>19</v>
      </c>
      <c r="H214" s="89" t="s">
        <v>28</v>
      </c>
      <c r="I214" s="89" t="s">
        <v>24</v>
      </c>
      <c r="J214" s="88">
        <v>4</v>
      </c>
      <c r="K214" s="88"/>
      <c r="L214" s="88"/>
      <c r="M214" s="88"/>
      <c r="N214" s="88"/>
      <c r="O214" s="88"/>
      <c r="P214" s="88" t="s">
        <v>291</v>
      </c>
      <c r="Q214" s="88" t="s">
        <v>288</v>
      </c>
      <c r="R214" s="90"/>
      <c r="S214" s="88"/>
      <c r="T214" s="97"/>
      <c r="U214" s="97"/>
      <c r="V214" s="98"/>
      <c r="W214" s="99"/>
      <c r="X214" s="692" t="s">
        <v>3135</v>
      </c>
      <c r="Y214" s="691" t="s">
        <v>3133</v>
      </c>
      <c r="Z214" s="687" t="s">
        <v>3127</v>
      </c>
    </row>
    <row r="215" spans="1:26" s="100" customFormat="1" ht="15.6" hidden="1">
      <c r="A215" s="669" t="s">
        <v>975</v>
      </c>
      <c r="B215" s="86"/>
      <c r="C215" s="86"/>
      <c r="D215" s="87"/>
      <c r="E215" s="88" t="s">
        <v>17</v>
      </c>
      <c r="F215" s="88" t="s">
        <v>16</v>
      </c>
      <c r="G215" s="89" t="s">
        <v>533</v>
      </c>
      <c r="H215" s="89" t="s">
        <v>28</v>
      </c>
      <c r="I215" s="89" t="s">
        <v>24</v>
      </c>
      <c r="J215" s="88">
        <v>4</v>
      </c>
      <c r="K215" s="88"/>
      <c r="L215" s="88"/>
      <c r="M215" s="88"/>
      <c r="N215" s="88"/>
      <c r="O215" s="88"/>
      <c r="P215" s="88" t="s">
        <v>291</v>
      </c>
      <c r="Q215" s="88" t="s">
        <v>288</v>
      </c>
      <c r="R215" s="90"/>
      <c r="S215" s="88"/>
      <c r="T215" s="97"/>
      <c r="U215" s="97"/>
      <c r="V215" s="98"/>
      <c r="W215" s="99"/>
      <c r="X215" s="692" t="s">
        <v>3135</v>
      </c>
      <c r="Y215" s="691" t="s">
        <v>3133</v>
      </c>
      <c r="Z215" s="687" t="s">
        <v>3127</v>
      </c>
    </row>
    <row r="216" spans="1:26" s="100" customFormat="1" ht="15.6" hidden="1">
      <c r="A216" s="669" t="s">
        <v>974</v>
      </c>
      <c r="B216" s="86"/>
      <c r="C216" s="86"/>
      <c r="D216" s="87"/>
      <c r="E216" s="88" t="s">
        <v>17</v>
      </c>
      <c r="F216" s="88" t="s">
        <v>14</v>
      </c>
      <c r="G216" s="89" t="s">
        <v>19</v>
      </c>
      <c r="H216" s="89" t="s">
        <v>28</v>
      </c>
      <c r="I216" s="89" t="s">
        <v>24</v>
      </c>
      <c r="J216" s="88">
        <v>4</v>
      </c>
      <c r="K216" s="88"/>
      <c r="L216" s="88"/>
      <c r="M216" s="88"/>
      <c r="N216" s="88"/>
      <c r="O216" s="88"/>
      <c r="P216" s="88" t="s">
        <v>291</v>
      </c>
      <c r="Q216" s="88" t="s">
        <v>288</v>
      </c>
      <c r="R216" s="90"/>
      <c r="S216" s="88"/>
      <c r="T216" s="97"/>
      <c r="U216" s="97"/>
      <c r="V216" s="98"/>
      <c r="W216" s="99"/>
      <c r="X216" s="692" t="s">
        <v>3135</v>
      </c>
      <c r="Y216" s="691" t="s">
        <v>3133</v>
      </c>
      <c r="Z216" s="687" t="s">
        <v>3127</v>
      </c>
    </row>
    <row r="217" spans="1:26" s="100" customFormat="1" ht="15.6" hidden="1">
      <c r="A217" s="669" t="s">
        <v>973</v>
      </c>
      <c r="B217" s="86"/>
      <c r="C217" s="86"/>
      <c r="D217" s="87"/>
      <c r="E217" s="88" t="s">
        <v>17</v>
      </c>
      <c r="F217" s="88" t="s">
        <v>15</v>
      </c>
      <c r="G217" s="89" t="s">
        <v>19</v>
      </c>
      <c r="H217" s="89" t="s">
        <v>28</v>
      </c>
      <c r="I217" s="89" t="s">
        <v>24</v>
      </c>
      <c r="J217" s="88">
        <v>4</v>
      </c>
      <c r="K217" s="88"/>
      <c r="L217" s="88"/>
      <c r="M217" s="88"/>
      <c r="N217" s="88"/>
      <c r="O217" s="88"/>
      <c r="P217" s="88" t="s">
        <v>291</v>
      </c>
      <c r="Q217" s="88" t="s">
        <v>288</v>
      </c>
      <c r="R217" s="90"/>
      <c r="S217" s="88"/>
      <c r="T217" s="97"/>
      <c r="U217" s="97"/>
      <c r="V217" s="98"/>
      <c r="W217" s="99"/>
      <c r="X217" s="692" t="s">
        <v>3135</v>
      </c>
      <c r="Y217" s="691" t="s">
        <v>3133</v>
      </c>
      <c r="Z217" s="687" t="s">
        <v>3127</v>
      </c>
    </row>
    <row r="218" spans="1:26" s="100" customFormat="1" ht="15.6" hidden="1">
      <c r="A218" s="669" t="s">
        <v>972</v>
      </c>
      <c r="B218" s="86"/>
      <c r="C218" s="86"/>
      <c r="D218" s="87"/>
      <c r="E218" s="88" t="s">
        <v>18</v>
      </c>
      <c r="F218" s="88" t="s">
        <v>14</v>
      </c>
      <c r="G218" s="89" t="s">
        <v>19</v>
      </c>
      <c r="H218" s="89" t="s">
        <v>28</v>
      </c>
      <c r="I218" s="89" t="s">
        <v>24</v>
      </c>
      <c r="J218" s="88">
        <v>4</v>
      </c>
      <c r="K218" s="88"/>
      <c r="L218" s="88"/>
      <c r="M218" s="88"/>
      <c r="N218" s="88"/>
      <c r="O218" s="88"/>
      <c r="P218" s="88" t="s">
        <v>291</v>
      </c>
      <c r="Q218" s="88" t="s">
        <v>288</v>
      </c>
      <c r="R218" s="90"/>
      <c r="S218" s="88"/>
      <c r="T218" s="97"/>
      <c r="U218" s="97"/>
      <c r="V218" s="98"/>
      <c r="W218" s="99"/>
      <c r="X218" s="692" t="s">
        <v>3135</v>
      </c>
      <c r="Y218" s="691" t="s">
        <v>3133</v>
      </c>
      <c r="Z218" s="687" t="s">
        <v>3127</v>
      </c>
    </row>
    <row r="219" spans="1:26" s="100" customFormat="1" ht="15.6" hidden="1">
      <c r="A219" s="669" t="s">
        <v>971</v>
      </c>
      <c r="B219" s="86"/>
      <c r="C219" s="86"/>
      <c r="D219" s="87"/>
      <c r="E219" s="88" t="s">
        <v>18</v>
      </c>
      <c r="F219" s="88" t="s">
        <v>15</v>
      </c>
      <c r="G219" s="89" t="s">
        <v>19</v>
      </c>
      <c r="H219" s="89" t="s">
        <v>28</v>
      </c>
      <c r="I219" s="89" t="s">
        <v>24</v>
      </c>
      <c r="J219" s="88">
        <v>4</v>
      </c>
      <c r="K219" s="88"/>
      <c r="L219" s="88"/>
      <c r="M219" s="88"/>
      <c r="N219" s="88"/>
      <c r="O219" s="88"/>
      <c r="P219" s="88" t="s">
        <v>291</v>
      </c>
      <c r="Q219" s="88" t="s">
        <v>288</v>
      </c>
      <c r="R219" s="90"/>
      <c r="S219" s="88"/>
      <c r="T219" s="97"/>
      <c r="U219" s="97"/>
      <c r="V219" s="98"/>
      <c r="W219" s="99"/>
      <c r="X219" s="692" t="s">
        <v>3135</v>
      </c>
      <c r="Y219" s="691" t="s">
        <v>3133</v>
      </c>
      <c r="Z219" s="687" t="s">
        <v>3127</v>
      </c>
    </row>
    <row r="220" spans="1:26" s="100" customFormat="1" ht="15.6" hidden="1">
      <c r="A220" s="669" t="s">
        <v>970</v>
      </c>
      <c r="B220" s="86"/>
      <c r="C220" s="86"/>
      <c r="D220" s="87"/>
      <c r="E220" s="88" t="s">
        <v>18</v>
      </c>
      <c r="F220" s="88" t="s">
        <v>16</v>
      </c>
      <c r="G220" s="89" t="s">
        <v>533</v>
      </c>
      <c r="H220" s="89" t="s">
        <v>28</v>
      </c>
      <c r="I220" s="89" t="s">
        <v>24</v>
      </c>
      <c r="J220" s="88">
        <v>3</v>
      </c>
      <c r="K220" s="88"/>
      <c r="L220" s="88"/>
      <c r="M220" s="88"/>
      <c r="N220" s="88"/>
      <c r="O220" s="88"/>
      <c r="P220" s="88" t="s">
        <v>291</v>
      </c>
      <c r="Q220" s="88" t="s">
        <v>288</v>
      </c>
      <c r="R220" s="90"/>
      <c r="S220" s="88"/>
      <c r="T220" s="97"/>
      <c r="U220" s="97"/>
      <c r="V220" s="98"/>
      <c r="W220" s="99"/>
      <c r="X220" s="692" t="s">
        <v>3135</v>
      </c>
      <c r="Y220" s="691" t="s">
        <v>3133</v>
      </c>
      <c r="Z220" s="687" t="s">
        <v>3127</v>
      </c>
    </row>
    <row r="221" spans="1:26" s="100" customFormat="1" ht="15.6" hidden="1">
      <c r="A221" s="669" t="s">
        <v>969</v>
      </c>
      <c r="B221" s="86"/>
      <c r="C221" s="86"/>
      <c r="D221" s="87"/>
      <c r="E221" s="88" t="s">
        <v>18</v>
      </c>
      <c r="F221" s="88" t="s">
        <v>14</v>
      </c>
      <c r="G221" s="89" t="s">
        <v>19</v>
      </c>
      <c r="H221" s="89" t="s">
        <v>28</v>
      </c>
      <c r="I221" s="89" t="s">
        <v>26</v>
      </c>
      <c r="J221" s="88">
        <v>3</v>
      </c>
      <c r="K221" s="88"/>
      <c r="L221" s="88"/>
      <c r="M221" s="88"/>
      <c r="N221" s="88"/>
      <c r="O221" s="88"/>
      <c r="P221" s="88" t="s">
        <v>291</v>
      </c>
      <c r="Q221" s="88" t="s">
        <v>288</v>
      </c>
      <c r="R221" s="90"/>
      <c r="S221" s="88"/>
      <c r="T221" s="97"/>
      <c r="U221" s="97"/>
      <c r="V221" s="98"/>
      <c r="W221" s="99"/>
      <c r="X221" s="692" t="s">
        <v>3135</v>
      </c>
      <c r="Y221" s="691" t="s">
        <v>3133</v>
      </c>
      <c r="Z221" s="687" t="s">
        <v>3127</v>
      </c>
    </row>
    <row r="222" spans="1:26" s="100" customFormat="1" ht="15.6" hidden="1">
      <c r="A222" s="669" t="s">
        <v>968</v>
      </c>
      <c r="B222" s="86"/>
      <c r="C222" s="86"/>
      <c r="D222" s="87"/>
      <c r="E222" s="88" t="s">
        <v>17</v>
      </c>
      <c r="F222" s="88" t="s">
        <v>14</v>
      </c>
      <c r="G222" s="89" t="s">
        <v>19</v>
      </c>
      <c r="H222" s="89" t="s">
        <v>28</v>
      </c>
      <c r="I222" s="89" t="s">
        <v>477</v>
      </c>
      <c r="J222" s="88">
        <v>3</v>
      </c>
      <c r="K222" s="88"/>
      <c r="L222" s="88"/>
      <c r="M222" s="88"/>
      <c r="N222" s="88"/>
      <c r="O222" s="88"/>
      <c r="P222" s="88" t="s">
        <v>291</v>
      </c>
      <c r="Q222" s="88" t="s">
        <v>288</v>
      </c>
      <c r="R222" s="90"/>
      <c r="S222" s="88"/>
      <c r="T222" s="97"/>
      <c r="U222" s="97"/>
      <c r="V222" s="98"/>
      <c r="W222" s="99"/>
      <c r="X222" s="692" t="s">
        <v>3135</v>
      </c>
      <c r="Y222" s="691" t="s">
        <v>3133</v>
      </c>
      <c r="Z222" s="687" t="s">
        <v>3127</v>
      </c>
    </row>
    <row r="223" spans="1:26" s="100" customFormat="1" ht="15.6" hidden="1">
      <c r="A223" s="669" t="s">
        <v>967</v>
      </c>
      <c r="B223" s="86"/>
      <c r="C223" s="86"/>
      <c r="D223" s="87"/>
      <c r="E223" s="88" t="s">
        <v>17</v>
      </c>
      <c r="F223" s="88" t="s">
        <v>15</v>
      </c>
      <c r="G223" s="89" t="s">
        <v>19</v>
      </c>
      <c r="H223" s="89" t="s">
        <v>28</v>
      </c>
      <c r="I223" s="89" t="s">
        <v>24</v>
      </c>
      <c r="J223" s="88">
        <v>3</v>
      </c>
      <c r="K223" s="88"/>
      <c r="L223" s="88"/>
      <c r="M223" s="88"/>
      <c r="N223" s="88"/>
      <c r="O223" s="88"/>
      <c r="P223" s="88" t="s">
        <v>291</v>
      </c>
      <c r="Q223" s="88" t="s">
        <v>288</v>
      </c>
      <c r="R223" s="90"/>
      <c r="S223" s="88"/>
      <c r="T223" s="97"/>
      <c r="U223" s="97"/>
      <c r="V223" s="98"/>
      <c r="W223" s="99"/>
      <c r="X223" s="692" t="s">
        <v>3135</v>
      </c>
      <c r="Y223" s="691" t="s">
        <v>3133</v>
      </c>
      <c r="Z223" s="687" t="s">
        <v>3127</v>
      </c>
    </row>
    <row r="224" spans="1:26" s="100" customFormat="1" ht="15.6" hidden="1">
      <c r="A224" s="669" t="s">
        <v>966</v>
      </c>
      <c r="B224" s="86"/>
      <c r="C224" s="86"/>
      <c r="D224" s="87"/>
      <c r="E224" s="88" t="s">
        <v>18</v>
      </c>
      <c r="F224" s="88" t="s">
        <v>14</v>
      </c>
      <c r="G224" s="89" t="s">
        <v>22</v>
      </c>
      <c r="H224" s="89"/>
      <c r="I224" s="89" t="s">
        <v>24</v>
      </c>
      <c r="J224" s="88"/>
      <c r="K224" s="88"/>
      <c r="L224" s="88"/>
      <c r="M224" s="88"/>
      <c r="N224" s="88"/>
      <c r="O224" s="95" t="s">
        <v>28</v>
      </c>
      <c r="P224" s="88" t="s">
        <v>291</v>
      </c>
      <c r="Q224" s="88" t="s">
        <v>288</v>
      </c>
      <c r="R224" s="90" t="s">
        <v>535</v>
      </c>
      <c r="S224" s="88"/>
      <c r="T224" s="97"/>
      <c r="U224" s="97"/>
      <c r="V224" s="98"/>
      <c r="W224" s="99"/>
      <c r="X224" s="692" t="s">
        <v>3135</v>
      </c>
      <c r="Y224" s="691" t="s">
        <v>3133</v>
      </c>
      <c r="Z224" s="687" t="s">
        <v>3127</v>
      </c>
    </row>
    <row r="225" spans="1:26" s="100" customFormat="1" ht="15.6" hidden="1">
      <c r="A225" s="669" t="s">
        <v>965</v>
      </c>
      <c r="B225" s="86"/>
      <c r="C225" s="86"/>
      <c r="D225" s="87"/>
      <c r="E225" s="88" t="s">
        <v>18</v>
      </c>
      <c r="F225" s="88" t="s">
        <v>15</v>
      </c>
      <c r="G225" s="89" t="s">
        <v>22</v>
      </c>
      <c r="I225" s="89" t="s">
        <v>474</v>
      </c>
      <c r="K225" s="88"/>
      <c r="L225" s="88"/>
      <c r="M225" s="88"/>
      <c r="N225" s="88"/>
      <c r="O225" s="95" t="s">
        <v>28</v>
      </c>
      <c r="P225" s="88" t="s">
        <v>291</v>
      </c>
      <c r="Q225" s="88" t="s">
        <v>288</v>
      </c>
      <c r="R225" s="90" t="s">
        <v>535</v>
      </c>
      <c r="S225" s="88"/>
      <c r="T225" s="97"/>
      <c r="U225" s="97"/>
      <c r="V225" s="98"/>
      <c r="W225" s="99" t="s">
        <v>534</v>
      </c>
      <c r="X225" s="692" t="s">
        <v>3135</v>
      </c>
      <c r="Y225" s="691" t="s">
        <v>3133</v>
      </c>
      <c r="Z225" s="687" t="s">
        <v>3127</v>
      </c>
    </row>
    <row r="226" spans="1:26" s="100" customFormat="1" ht="15.6" hidden="1">
      <c r="A226" s="669" t="s">
        <v>964</v>
      </c>
      <c r="B226" s="86"/>
      <c r="C226" s="86"/>
      <c r="D226" s="87"/>
      <c r="E226" s="88" t="s">
        <v>18</v>
      </c>
      <c r="F226" s="88" t="s">
        <v>15</v>
      </c>
      <c r="G226" s="89" t="s">
        <v>533</v>
      </c>
      <c r="H226" s="89" t="s">
        <v>28</v>
      </c>
      <c r="I226" s="89" t="s">
        <v>24</v>
      </c>
      <c r="J226" s="88">
        <v>3</v>
      </c>
      <c r="K226" s="88"/>
      <c r="L226" s="88"/>
      <c r="M226" s="88"/>
      <c r="N226" s="88"/>
      <c r="O226" s="88"/>
      <c r="P226" s="88" t="s">
        <v>291</v>
      </c>
      <c r="Q226" s="88" t="s">
        <v>288</v>
      </c>
      <c r="R226" s="90"/>
      <c r="S226" s="88"/>
      <c r="T226" s="97"/>
      <c r="U226" s="97"/>
      <c r="V226" s="98"/>
      <c r="W226" s="99"/>
      <c r="X226" s="692" t="s">
        <v>3135</v>
      </c>
      <c r="Y226" s="691" t="s">
        <v>3133</v>
      </c>
      <c r="Z226" s="687" t="s">
        <v>3127</v>
      </c>
    </row>
    <row r="227" spans="1:26" s="100" customFormat="1" ht="15.6" hidden="1">
      <c r="A227" s="669" t="s">
        <v>963</v>
      </c>
      <c r="B227" s="86"/>
      <c r="C227" s="86"/>
      <c r="D227" s="87"/>
      <c r="E227" s="88" t="s">
        <v>18</v>
      </c>
      <c r="F227" s="88" t="s">
        <v>16</v>
      </c>
      <c r="G227" s="89" t="s">
        <v>533</v>
      </c>
      <c r="H227" s="89" t="s">
        <v>28</v>
      </c>
      <c r="I227" s="89" t="s">
        <v>24</v>
      </c>
      <c r="J227" s="88">
        <v>3</v>
      </c>
      <c r="K227" s="88"/>
      <c r="L227" s="88"/>
      <c r="M227" s="88"/>
      <c r="N227" s="88"/>
      <c r="O227" s="88"/>
      <c r="P227" s="88" t="s">
        <v>291</v>
      </c>
      <c r="Q227" s="88" t="s">
        <v>288</v>
      </c>
      <c r="R227" s="90"/>
      <c r="S227" s="88"/>
      <c r="T227" s="97"/>
      <c r="U227" s="97"/>
      <c r="V227" s="98"/>
      <c r="W227" s="99"/>
      <c r="X227" s="692" t="s">
        <v>3135</v>
      </c>
      <c r="Y227" s="691" t="s">
        <v>3133</v>
      </c>
      <c r="Z227" s="687" t="s">
        <v>3127</v>
      </c>
    </row>
    <row r="228" spans="1:26" s="100" customFormat="1" ht="15.6">
      <c r="A228" s="669" t="s">
        <v>962</v>
      </c>
      <c r="B228" s="86"/>
      <c r="C228" s="86"/>
      <c r="D228" s="87"/>
      <c r="E228" s="88" t="s">
        <v>17</v>
      </c>
      <c r="F228" s="88" t="s">
        <v>14</v>
      </c>
      <c r="G228" s="89" t="s">
        <v>22</v>
      </c>
      <c r="H228" s="89" t="s">
        <v>28</v>
      </c>
      <c r="I228" s="89" t="s">
        <v>24</v>
      </c>
      <c r="J228" s="88">
        <v>1</v>
      </c>
      <c r="K228" s="88"/>
      <c r="L228" s="88"/>
      <c r="M228" s="88"/>
      <c r="N228" s="88"/>
      <c r="O228" s="88"/>
      <c r="P228" s="88" t="s">
        <v>291</v>
      </c>
      <c r="Q228" s="88" t="s">
        <v>288</v>
      </c>
      <c r="R228" s="90" t="s">
        <v>499</v>
      </c>
      <c r="S228" s="88"/>
      <c r="T228" s="97"/>
      <c r="U228" s="97"/>
      <c r="V228" s="98"/>
      <c r="W228" s="99"/>
      <c r="X228" s="692" t="s">
        <v>3135</v>
      </c>
      <c r="Y228" s="691" t="s">
        <v>3133</v>
      </c>
      <c r="Z228" s="687" t="s">
        <v>3127</v>
      </c>
    </row>
    <row r="229" spans="1:26" s="100" customFormat="1" ht="15.6">
      <c r="A229" s="669" t="s">
        <v>961</v>
      </c>
      <c r="B229" s="86"/>
      <c r="C229" s="86"/>
      <c r="D229" s="87"/>
      <c r="E229" s="88" t="s">
        <v>17</v>
      </c>
      <c r="F229" s="88" t="s">
        <v>15</v>
      </c>
      <c r="G229" s="89" t="s">
        <v>22</v>
      </c>
      <c r="H229" s="89" t="s">
        <v>28</v>
      </c>
      <c r="I229" s="89" t="s">
        <v>24</v>
      </c>
      <c r="J229" s="88">
        <v>1</v>
      </c>
      <c r="K229" s="88"/>
      <c r="L229" s="88"/>
      <c r="M229" s="88"/>
      <c r="N229" s="88"/>
      <c r="O229" s="88"/>
      <c r="P229" s="88" t="s">
        <v>291</v>
      </c>
      <c r="Q229" s="88" t="s">
        <v>288</v>
      </c>
      <c r="R229" s="90" t="s">
        <v>499</v>
      </c>
      <c r="S229" s="88"/>
      <c r="T229" s="97"/>
      <c r="U229" s="97"/>
      <c r="V229" s="98"/>
      <c r="W229" s="99"/>
      <c r="X229" s="692" t="s">
        <v>3135</v>
      </c>
      <c r="Y229" s="691" t="s">
        <v>3133</v>
      </c>
      <c r="Z229" s="687" t="s">
        <v>3127</v>
      </c>
    </row>
    <row r="230" spans="1:26" s="100" customFormat="1" ht="15.6">
      <c r="A230" s="669" t="s">
        <v>960</v>
      </c>
      <c r="B230" s="86"/>
      <c r="C230" s="86"/>
      <c r="D230" s="87"/>
      <c r="E230" s="88" t="s">
        <v>18</v>
      </c>
      <c r="F230" s="88" t="s">
        <v>14</v>
      </c>
      <c r="G230" s="89" t="s">
        <v>22</v>
      </c>
      <c r="H230" s="89" t="s">
        <v>28</v>
      </c>
      <c r="I230" s="89" t="s">
        <v>24</v>
      </c>
      <c r="J230" s="88">
        <v>1</v>
      </c>
      <c r="K230" s="88"/>
      <c r="L230" s="88"/>
      <c r="M230" s="88"/>
      <c r="N230" s="88"/>
      <c r="O230" s="88"/>
      <c r="P230" s="88" t="s">
        <v>291</v>
      </c>
      <c r="Q230" s="88" t="s">
        <v>288</v>
      </c>
      <c r="R230" s="90" t="s">
        <v>499</v>
      </c>
      <c r="S230" s="88"/>
      <c r="T230" s="97"/>
      <c r="U230" s="97"/>
      <c r="V230" s="98"/>
      <c r="W230" s="99"/>
      <c r="X230" s="692" t="s">
        <v>3135</v>
      </c>
      <c r="Y230" s="691" t="s">
        <v>3133</v>
      </c>
      <c r="Z230" s="687" t="s">
        <v>3127</v>
      </c>
    </row>
    <row r="231" spans="1:26" s="100" customFormat="1" ht="15.6" hidden="1">
      <c r="A231" s="669" t="s">
        <v>959</v>
      </c>
      <c r="B231" s="86"/>
      <c r="C231" s="86"/>
      <c r="D231" s="87"/>
      <c r="E231" s="88" t="s">
        <v>18</v>
      </c>
      <c r="F231" s="88" t="s">
        <v>15</v>
      </c>
      <c r="G231" s="89" t="s">
        <v>19</v>
      </c>
      <c r="H231" s="89" t="s">
        <v>28</v>
      </c>
      <c r="I231" s="89" t="s">
        <v>52</v>
      </c>
      <c r="J231" s="88">
        <v>4</v>
      </c>
      <c r="K231" s="88"/>
      <c r="L231" s="88"/>
      <c r="M231" s="88"/>
      <c r="N231" s="88"/>
      <c r="O231" s="88"/>
      <c r="P231" s="88" t="s">
        <v>291</v>
      </c>
      <c r="Q231" s="88" t="s">
        <v>288</v>
      </c>
      <c r="R231" s="90"/>
      <c r="S231" s="88"/>
      <c r="T231" s="97"/>
      <c r="U231" s="97"/>
      <c r="V231" s="98"/>
      <c r="W231" s="99"/>
      <c r="X231" s="692" t="s">
        <v>3135</v>
      </c>
      <c r="Y231" s="691" t="s">
        <v>3133</v>
      </c>
      <c r="Z231" s="687" t="s">
        <v>3127</v>
      </c>
    </row>
    <row r="232" spans="1:26" s="100" customFormat="1" ht="15.6" hidden="1">
      <c r="A232" s="669" t="s">
        <v>957</v>
      </c>
      <c r="B232" s="86"/>
      <c r="C232" s="86"/>
      <c r="D232" s="87"/>
      <c r="E232" s="88" t="s">
        <v>17</v>
      </c>
      <c r="F232" s="88" t="s">
        <v>14</v>
      </c>
      <c r="G232" s="89" t="s">
        <v>22</v>
      </c>
      <c r="H232" s="89" t="s">
        <v>28</v>
      </c>
      <c r="I232" s="89" t="s">
        <v>474</v>
      </c>
      <c r="J232" s="88">
        <v>3</v>
      </c>
      <c r="K232" s="88"/>
      <c r="L232" s="88"/>
      <c r="M232" s="88"/>
      <c r="N232" s="88"/>
      <c r="O232" s="88"/>
      <c r="P232" s="88" t="s">
        <v>291</v>
      </c>
      <c r="Q232" s="88" t="s">
        <v>288</v>
      </c>
      <c r="R232" s="90"/>
      <c r="S232" s="88"/>
      <c r="T232" s="97"/>
      <c r="U232" s="97"/>
      <c r="V232" s="98"/>
      <c r="W232" s="99"/>
      <c r="X232" s="692" t="s">
        <v>3135</v>
      </c>
      <c r="Y232" s="691" t="s">
        <v>3133</v>
      </c>
      <c r="Z232" s="687" t="s">
        <v>3127</v>
      </c>
    </row>
    <row r="233" spans="1:26" s="100" customFormat="1" ht="15.6" hidden="1">
      <c r="A233" s="669" t="s">
        <v>956</v>
      </c>
      <c r="B233" s="86"/>
      <c r="C233" s="86"/>
      <c r="D233" s="87"/>
      <c r="E233" s="88" t="s">
        <v>18</v>
      </c>
      <c r="F233" s="88" t="s">
        <v>14</v>
      </c>
      <c r="G233" s="89" t="s">
        <v>22</v>
      </c>
      <c r="H233" s="89" t="s">
        <v>28</v>
      </c>
      <c r="I233" s="89" t="s">
        <v>24</v>
      </c>
      <c r="J233" s="88">
        <v>4</v>
      </c>
      <c r="K233" s="88"/>
      <c r="L233" s="88"/>
      <c r="M233" s="88"/>
      <c r="N233" s="88"/>
      <c r="O233" s="88"/>
      <c r="P233" s="88" t="s">
        <v>291</v>
      </c>
      <c r="Q233" s="88" t="s">
        <v>288</v>
      </c>
      <c r="R233" s="90"/>
      <c r="S233" s="88"/>
      <c r="T233" s="97"/>
      <c r="U233" s="97"/>
      <c r="V233" s="98"/>
      <c r="W233" s="99"/>
      <c r="X233" s="692" t="s">
        <v>3135</v>
      </c>
      <c r="Y233" s="691" t="s">
        <v>3133</v>
      </c>
      <c r="Z233" s="687" t="s">
        <v>3127</v>
      </c>
    </row>
    <row r="234" spans="1:26" s="100" customFormat="1" ht="15.6" hidden="1">
      <c r="A234" s="669" t="s">
        <v>955</v>
      </c>
      <c r="B234" s="86"/>
      <c r="C234" s="86"/>
      <c r="D234" s="87"/>
      <c r="E234" s="88" t="s">
        <v>18</v>
      </c>
      <c r="F234" s="88" t="s">
        <v>15</v>
      </c>
      <c r="G234" s="89" t="s">
        <v>22</v>
      </c>
      <c r="H234" s="89" t="s">
        <v>28</v>
      </c>
      <c r="I234" s="89" t="s">
        <v>477</v>
      </c>
      <c r="J234" s="88">
        <v>4</v>
      </c>
      <c r="K234" s="88"/>
      <c r="L234" s="88"/>
      <c r="M234" s="88"/>
      <c r="N234" s="88"/>
      <c r="O234" s="88"/>
      <c r="P234" s="88" t="s">
        <v>291</v>
      </c>
      <c r="Q234" s="88" t="s">
        <v>288</v>
      </c>
      <c r="R234" s="90"/>
      <c r="S234" s="88"/>
      <c r="T234" s="97"/>
      <c r="U234" s="97"/>
      <c r="V234" s="98"/>
      <c r="W234" s="99"/>
      <c r="X234" s="692" t="s">
        <v>3135</v>
      </c>
      <c r="Y234" s="691" t="s">
        <v>3133</v>
      </c>
      <c r="Z234" s="687" t="s">
        <v>3127</v>
      </c>
    </row>
    <row r="235" spans="1:26" s="100" customFormat="1" ht="15.6" hidden="1">
      <c r="A235" s="669" t="s">
        <v>954</v>
      </c>
      <c r="B235" s="86"/>
      <c r="C235" s="86"/>
      <c r="D235" s="87"/>
      <c r="E235" s="88" t="s">
        <v>18</v>
      </c>
      <c r="F235" s="88" t="s">
        <v>14</v>
      </c>
      <c r="G235" s="89" t="s">
        <v>19</v>
      </c>
      <c r="H235" s="89" t="s">
        <v>28</v>
      </c>
      <c r="I235" s="89" t="s">
        <v>24</v>
      </c>
      <c r="J235" s="88">
        <v>4</v>
      </c>
      <c r="K235" s="88"/>
      <c r="L235" s="88"/>
      <c r="M235" s="88"/>
      <c r="N235" s="88"/>
      <c r="O235" s="88"/>
      <c r="P235" s="88" t="s">
        <v>291</v>
      </c>
      <c r="Q235" s="88" t="s">
        <v>288</v>
      </c>
      <c r="R235" s="90"/>
      <c r="S235" s="88"/>
      <c r="T235" s="97"/>
      <c r="U235" s="97"/>
      <c r="V235" s="98"/>
      <c r="W235" s="99"/>
      <c r="X235" s="692" t="s">
        <v>3135</v>
      </c>
      <c r="Y235" s="691" t="s">
        <v>3133</v>
      </c>
      <c r="Z235" s="687" t="s">
        <v>3127</v>
      </c>
    </row>
    <row r="236" spans="1:26" s="100" customFormat="1" ht="15.6" hidden="1">
      <c r="A236" s="669" t="s">
        <v>951</v>
      </c>
      <c r="B236" s="86"/>
      <c r="C236" s="86"/>
      <c r="D236" s="87"/>
      <c r="E236" s="88" t="s">
        <v>18</v>
      </c>
      <c r="F236" s="88" t="s">
        <v>15</v>
      </c>
      <c r="G236" s="89" t="s">
        <v>19</v>
      </c>
      <c r="H236" s="89" t="s">
        <v>28</v>
      </c>
      <c r="I236" s="89" t="s">
        <v>24</v>
      </c>
      <c r="J236" s="88">
        <v>4</v>
      </c>
      <c r="K236" s="88"/>
      <c r="L236" s="88"/>
      <c r="M236" s="88"/>
      <c r="N236" s="88"/>
      <c r="O236" s="88"/>
      <c r="P236" s="88" t="s">
        <v>291</v>
      </c>
      <c r="Q236" s="88" t="s">
        <v>288</v>
      </c>
      <c r="R236" s="90"/>
      <c r="S236" s="88"/>
      <c r="T236" s="97"/>
      <c r="U236" s="97"/>
      <c r="V236" s="98"/>
      <c r="W236" s="99"/>
      <c r="X236" s="692" t="s">
        <v>3135</v>
      </c>
      <c r="Y236" s="691" t="s">
        <v>3133</v>
      </c>
      <c r="Z236" s="687" t="s">
        <v>3127</v>
      </c>
    </row>
    <row r="237" spans="1:26" s="100" customFormat="1" ht="15.6" hidden="1">
      <c r="A237" s="669" t="s">
        <v>950</v>
      </c>
      <c r="B237" s="86"/>
      <c r="C237" s="86"/>
      <c r="D237" s="87"/>
      <c r="E237" s="88" t="s">
        <v>18</v>
      </c>
      <c r="F237" s="88" t="s">
        <v>16</v>
      </c>
      <c r="G237" s="89" t="s">
        <v>19</v>
      </c>
      <c r="H237" s="89" t="s">
        <v>28</v>
      </c>
      <c r="I237" s="89" t="s">
        <v>24</v>
      </c>
      <c r="J237" s="88">
        <v>4</v>
      </c>
      <c r="K237" s="88"/>
      <c r="L237" s="88"/>
      <c r="M237" s="88"/>
      <c r="N237" s="88"/>
      <c r="O237" s="88"/>
      <c r="P237" s="88" t="s">
        <v>291</v>
      </c>
      <c r="Q237" s="88" t="s">
        <v>288</v>
      </c>
      <c r="R237" s="90"/>
      <c r="S237" s="88"/>
      <c r="T237" s="97"/>
      <c r="U237" s="97"/>
      <c r="V237" s="98"/>
      <c r="W237" s="99"/>
      <c r="X237" s="692" t="s">
        <v>3135</v>
      </c>
      <c r="Y237" s="691" t="s">
        <v>3133</v>
      </c>
      <c r="Z237" s="687" t="s">
        <v>3127</v>
      </c>
    </row>
    <row r="238" spans="1:26" s="100" customFormat="1" ht="15.6">
      <c r="A238" s="669" t="s">
        <v>949</v>
      </c>
      <c r="B238" s="86"/>
      <c r="C238" s="86"/>
      <c r="D238" s="87"/>
      <c r="E238" s="88" t="s">
        <v>18</v>
      </c>
      <c r="F238" s="88" t="s">
        <v>14</v>
      </c>
      <c r="G238" s="89" t="s">
        <v>22</v>
      </c>
      <c r="H238" s="89" t="s">
        <v>28</v>
      </c>
      <c r="I238" s="89" t="s">
        <v>24</v>
      </c>
      <c r="J238" s="88">
        <v>2</v>
      </c>
      <c r="K238" s="88"/>
      <c r="L238" s="88"/>
      <c r="M238" s="88"/>
      <c r="N238" s="88"/>
      <c r="O238" s="88"/>
      <c r="P238" s="88" t="s">
        <v>291</v>
      </c>
      <c r="Q238" s="88" t="s">
        <v>288</v>
      </c>
      <c r="R238" s="90"/>
      <c r="S238" s="88"/>
      <c r="T238" s="97"/>
      <c r="U238" s="97"/>
      <c r="V238" s="98"/>
      <c r="W238" s="99"/>
      <c r="X238" s="692" t="s">
        <v>3135</v>
      </c>
      <c r="Y238" s="691" t="s">
        <v>3133</v>
      </c>
      <c r="Z238" s="687" t="s">
        <v>3127</v>
      </c>
    </row>
    <row r="239" spans="1:26" s="100" customFormat="1" ht="15.6">
      <c r="A239" s="669" t="s">
        <v>948</v>
      </c>
      <c r="B239" s="86"/>
      <c r="C239" s="86"/>
      <c r="D239" s="87"/>
      <c r="E239" s="88" t="s">
        <v>18</v>
      </c>
      <c r="F239" s="88" t="s">
        <v>15</v>
      </c>
      <c r="G239" s="89" t="s">
        <v>22</v>
      </c>
      <c r="H239" s="89" t="s">
        <v>28</v>
      </c>
      <c r="I239" s="89" t="s">
        <v>24</v>
      </c>
      <c r="J239" s="88">
        <v>2</v>
      </c>
      <c r="K239" s="88"/>
      <c r="L239" s="88"/>
      <c r="M239" s="88"/>
      <c r="N239" s="88"/>
      <c r="O239" s="88"/>
      <c r="P239" s="88" t="s">
        <v>291</v>
      </c>
      <c r="Q239" s="88" t="s">
        <v>288</v>
      </c>
      <c r="R239" s="90"/>
      <c r="S239" s="88"/>
      <c r="T239" s="97"/>
      <c r="U239" s="97"/>
      <c r="V239" s="98"/>
      <c r="W239" s="99"/>
      <c r="X239" s="692" t="s">
        <v>3135</v>
      </c>
      <c r="Y239" s="691" t="s">
        <v>3133</v>
      </c>
      <c r="Z239" s="687" t="s">
        <v>3127</v>
      </c>
    </row>
    <row r="240" spans="1:26" s="100" customFormat="1" ht="15.6" hidden="1">
      <c r="A240" s="669" t="s">
        <v>947</v>
      </c>
      <c r="B240" s="86"/>
      <c r="C240" s="86"/>
      <c r="D240" s="87"/>
      <c r="E240" s="88" t="s">
        <v>18</v>
      </c>
      <c r="F240" s="88" t="s">
        <v>16</v>
      </c>
      <c r="G240" s="89" t="s">
        <v>19</v>
      </c>
      <c r="H240" s="89" t="s">
        <v>28</v>
      </c>
      <c r="I240" s="89" t="s">
        <v>24</v>
      </c>
      <c r="J240" s="88">
        <v>3</v>
      </c>
      <c r="K240" s="88"/>
      <c r="L240" s="88"/>
      <c r="M240" s="88"/>
      <c r="N240" s="88"/>
      <c r="O240" s="88"/>
      <c r="P240" s="88" t="s">
        <v>291</v>
      </c>
      <c r="Q240" s="88" t="s">
        <v>288</v>
      </c>
      <c r="R240" s="90"/>
      <c r="S240" s="88"/>
      <c r="T240" s="97"/>
      <c r="U240" s="97"/>
      <c r="V240" s="98"/>
      <c r="W240" s="99"/>
      <c r="X240" s="692" t="s">
        <v>3135</v>
      </c>
      <c r="Y240" s="691" t="s">
        <v>3133</v>
      </c>
      <c r="Z240" s="687" t="s">
        <v>3127</v>
      </c>
    </row>
    <row r="241" spans="1:26" s="100" customFormat="1" ht="15.6" hidden="1">
      <c r="A241" s="669" t="s">
        <v>946</v>
      </c>
      <c r="B241" s="86"/>
      <c r="C241" s="86"/>
      <c r="D241" s="87"/>
      <c r="E241" s="88" t="s">
        <v>18</v>
      </c>
      <c r="F241" s="88" t="s">
        <v>14</v>
      </c>
      <c r="G241" s="89" t="s">
        <v>19</v>
      </c>
      <c r="H241" s="89" t="s">
        <v>28</v>
      </c>
      <c r="I241" s="89" t="s">
        <v>24</v>
      </c>
      <c r="J241" s="88">
        <v>3</v>
      </c>
      <c r="K241" s="88"/>
      <c r="L241" s="88"/>
      <c r="M241" s="88"/>
      <c r="N241" s="88"/>
      <c r="O241" s="88"/>
      <c r="P241" s="88" t="s">
        <v>291</v>
      </c>
      <c r="Q241" s="88" t="s">
        <v>288</v>
      </c>
      <c r="R241" s="90"/>
      <c r="S241" s="88"/>
      <c r="T241" s="97"/>
      <c r="U241" s="97"/>
      <c r="V241" s="98"/>
      <c r="W241" s="99"/>
      <c r="X241" s="692" t="s">
        <v>3135</v>
      </c>
      <c r="Y241" s="691" t="s">
        <v>3133</v>
      </c>
      <c r="Z241" s="687" t="s">
        <v>3127</v>
      </c>
    </row>
    <row r="242" spans="1:26" s="100" customFormat="1" ht="15.6" hidden="1">
      <c r="A242" s="669" t="s">
        <v>945</v>
      </c>
      <c r="B242" s="86"/>
      <c r="C242" s="86"/>
      <c r="D242" s="87"/>
      <c r="E242" s="88" t="s">
        <v>18</v>
      </c>
      <c r="F242" s="88" t="s">
        <v>15</v>
      </c>
      <c r="G242" s="89" t="s">
        <v>19</v>
      </c>
      <c r="H242" s="89" t="s">
        <v>28</v>
      </c>
      <c r="I242" s="89" t="s">
        <v>24</v>
      </c>
      <c r="J242" s="88">
        <v>3</v>
      </c>
      <c r="K242" s="88"/>
      <c r="L242" s="88"/>
      <c r="M242" s="88"/>
      <c r="N242" s="88"/>
      <c r="O242" s="88"/>
      <c r="P242" s="88" t="s">
        <v>291</v>
      </c>
      <c r="Q242" s="88" t="s">
        <v>288</v>
      </c>
      <c r="R242" s="90"/>
      <c r="S242" s="88"/>
      <c r="T242" s="97"/>
      <c r="U242" s="97"/>
      <c r="V242" s="98"/>
      <c r="W242" s="99"/>
      <c r="X242" s="692" t="s">
        <v>3135</v>
      </c>
      <c r="Y242" s="691" t="s">
        <v>3133</v>
      </c>
      <c r="Z242" s="687" t="s">
        <v>3127</v>
      </c>
    </row>
    <row r="243" spans="1:26" s="100" customFormat="1" ht="15.6" hidden="1">
      <c r="A243" s="669" t="s">
        <v>943</v>
      </c>
      <c r="B243" s="86"/>
      <c r="C243" s="86"/>
      <c r="D243" s="87"/>
      <c r="E243" s="88" t="s">
        <v>18</v>
      </c>
      <c r="F243" s="88" t="s">
        <v>14</v>
      </c>
      <c r="G243" s="89" t="s">
        <v>22</v>
      </c>
      <c r="H243" s="89" t="s">
        <v>28</v>
      </c>
      <c r="I243" s="89" t="s">
        <v>24</v>
      </c>
      <c r="J243" s="88">
        <v>4</v>
      </c>
      <c r="K243" s="88"/>
      <c r="L243" s="88"/>
      <c r="M243" s="88"/>
      <c r="N243" s="88"/>
      <c r="O243" s="88"/>
      <c r="P243" s="88" t="s">
        <v>291</v>
      </c>
      <c r="Q243" s="88" t="s">
        <v>288</v>
      </c>
      <c r="R243" s="90"/>
      <c r="S243" s="88"/>
      <c r="T243" s="97"/>
      <c r="U243" s="97"/>
      <c r="V243" s="98"/>
      <c r="W243" s="99"/>
      <c r="X243" s="692" t="s">
        <v>3135</v>
      </c>
      <c r="Y243" s="691" t="s">
        <v>3133</v>
      </c>
      <c r="Z243" s="687" t="s">
        <v>3127</v>
      </c>
    </row>
    <row r="244" spans="1:26" s="100" customFormat="1" ht="15.6" hidden="1">
      <c r="A244" s="669" t="s">
        <v>941</v>
      </c>
      <c r="B244" s="86"/>
      <c r="C244" s="86"/>
      <c r="D244" s="87"/>
      <c r="E244" s="88" t="s">
        <v>17</v>
      </c>
      <c r="F244" s="88" t="s">
        <v>14</v>
      </c>
      <c r="G244" s="89" t="s">
        <v>19</v>
      </c>
      <c r="H244" s="89" t="s">
        <v>28</v>
      </c>
      <c r="I244" s="89" t="s">
        <v>24</v>
      </c>
      <c r="J244" s="88">
        <v>3</v>
      </c>
      <c r="K244" s="88"/>
      <c r="L244" s="88"/>
      <c r="M244" s="88"/>
      <c r="N244" s="88"/>
      <c r="O244" s="88"/>
      <c r="P244" s="88" t="s">
        <v>286</v>
      </c>
      <c r="Q244" s="88" t="s">
        <v>290</v>
      </c>
      <c r="R244" s="90"/>
      <c r="S244" s="88"/>
      <c r="T244" s="97"/>
      <c r="U244" s="97"/>
      <c r="V244" s="98"/>
      <c r="W244" s="99"/>
      <c r="X244" s="692" t="s">
        <v>3135</v>
      </c>
      <c r="Y244" s="691" t="s">
        <v>3133</v>
      </c>
      <c r="Z244" s="687" t="s">
        <v>3127</v>
      </c>
    </row>
    <row r="245" spans="1:26" s="100" customFormat="1" ht="15.6" hidden="1">
      <c r="A245" s="669" t="s">
        <v>940</v>
      </c>
      <c r="B245" s="86"/>
      <c r="C245" s="86"/>
      <c r="D245" s="87"/>
      <c r="E245" s="88" t="s">
        <v>17</v>
      </c>
      <c r="F245" s="88" t="s">
        <v>15</v>
      </c>
      <c r="G245" s="89" t="s">
        <v>19</v>
      </c>
      <c r="H245" s="89" t="s">
        <v>28</v>
      </c>
      <c r="I245" s="89" t="s">
        <v>24</v>
      </c>
      <c r="J245" s="88">
        <v>3</v>
      </c>
      <c r="K245" s="88"/>
      <c r="L245" s="88"/>
      <c r="M245" s="88"/>
      <c r="N245" s="88"/>
      <c r="O245" s="88"/>
      <c r="P245" s="88" t="s">
        <v>286</v>
      </c>
      <c r="Q245" s="88" t="s">
        <v>290</v>
      </c>
      <c r="R245" s="90"/>
      <c r="S245" s="88"/>
      <c r="T245" s="97"/>
      <c r="U245" s="97"/>
      <c r="V245" s="98"/>
      <c r="W245" s="99"/>
      <c r="X245" s="692" t="s">
        <v>3135</v>
      </c>
      <c r="Y245" s="691" t="s">
        <v>3133</v>
      </c>
      <c r="Z245" s="687" t="s">
        <v>3127</v>
      </c>
    </row>
    <row r="246" spans="1:26" s="100" customFormat="1" ht="15.6" hidden="1">
      <c r="A246" s="669" t="s">
        <v>939</v>
      </c>
      <c r="B246" s="86"/>
      <c r="C246" s="86"/>
      <c r="D246" s="87"/>
      <c r="E246" s="88" t="s">
        <v>18</v>
      </c>
      <c r="F246" s="88" t="s">
        <v>16</v>
      </c>
      <c r="G246" s="89" t="s">
        <v>19</v>
      </c>
      <c r="H246" s="89" t="s">
        <v>28</v>
      </c>
      <c r="I246" s="89" t="s">
        <v>24</v>
      </c>
      <c r="J246" s="88">
        <v>3</v>
      </c>
      <c r="K246" s="88"/>
      <c r="L246" s="88"/>
      <c r="M246" s="88"/>
      <c r="N246" s="88"/>
      <c r="O246" s="88"/>
      <c r="P246" s="88" t="s">
        <v>286</v>
      </c>
      <c r="Q246" s="88" t="s">
        <v>290</v>
      </c>
      <c r="R246" s="90"/>
      <c r="S246" s="88"/>
      <c r="T246" s="97"/>
      <c r="U246" s="97"/>
      <c r="V246" s="98"/>
      <c r="W246" s="99"/>
      <c r="X246" s="692" t="s">
        <v>3135</v>
      </c>
      <c r="Y246" s="691" t="s">
        <v>3133</v>
      </c>
      <c r="Z246" s="687" t="s">
        <v>3127</v>
      </c>
    </row>
    <row r="247" spans="1:26" s="100" customFormat="1" ht="15.6">
      <c r="A247" s="669" t="s">
        <v>938</v>
      </c>
      <c r="B247" s="86"/>
      <c r="C247" s="86"/>
      <c r="D247" s="87"/>
      <c r="E247" s="88" t="s">
        <v>18</v>
      </c>
      <c r="F247" s="88" t="s">
        <v>14</v>
      </c>
      <c r="G247" s="89" t="s">
        <v>19</v>
      </c>
      <c r="H247" s="89" t="s">
        <v>28</v>
      </c>
      <c r="I247" s="89" t="s">
        <v>24</v>
      </c>
      <c r="J247" s="88">
        <v>2</v>
      </c>
      <c r="K247" s="88"/>
      <c r="L247" s="88"/>
      <c r="M247" s="88"/>
      <c r="N247" s="88"/>
      <c r="O247" s="88"/>
      <c r="P247" s="88" t="s">
        <v>286</v>
      </c>
      <c r="Q247" s="88" t="s">
        <v>290</v>
      </c>
      <c r="R247" s="90"/>
      <c r="S247" s="88"/>
      <c r="T247" s="97"/>
      <c r="U247" s="97"/>
      <c r="V247" s="98"/>
      <c r="W247" s="99"/>
      <c r="X247" s="692" t="s">
        <v>3135</v>
      </c>
      <c r="Y247" s="691" t="s">
        <v>3133</v>
      </c>
      <c r="Z247" s="687" t="s">
        <v>3127</v>
      </c>
    </row>
    <row r="248" spans="1:26" s="100" customFormat="1" ht="15.6" hidden="1">
      <c r="A248" s="669" t="s">
        <v>937</v>
      </c>
      <c r="B248" s="86"/>
      <c r="C248" s="86"/>
      <c r="D248" s="87"/>
      <c r="E248" s="88" t="s">
        <v>18</v>
      </c>
      <c r="F248" s="88" t="s">
        <v>15</v>
      </c>
      <c r="G248" s="89" t="s">
        <v>19</v>
      </c>
      <c r="H248" s="89" t="s">
        <v>28</v>
      </c>
      <c r="I248" s="89" t="s">
        <v>24</v>
      </c>
      <c r="J248" s="88">
        <v>3</v>
      </c>
      <c r="K248" s="88"/>
      <c r="L248" s="88"/>
      <c r="M248" s="88"/>
      <c r="N248" s="88"/>
      <c r="O248" s="88"/>
      <c r="P248" s="88" t="s">
        <v>286</v>
      </c>
      <c r="Q248" s="88" t="s">
        <v>290</v>
      </c>
      <c r="R248" s="90"/>
      <c r="S248" s="88"/>
      <c r="T248" s="97"/>
      <c r="U248" s="97"/>
      <c r="V248" s="98"/>
      <c r="W248" s="99"/>
      <c r="X248" s="692" t="s">
        <v>3135</v>
      </c>
      <c r="Y248" s="691" t="s">
        <v>3133</v>
      </c>
      <c r="Z248" s="687" t="s">
        <v>3127</v>
      </c>
    </row>
    <row r="249" spans="1:26" s="100" customFormat="1" ht="15.6" hidden="1">
      <c r="A249" s="669" t="s">
        <v>936</v>
      </c>
      <c r="B249" s="86"/>
      <c r="C249" s="86"/>
      <c r="D249" s="87"/>
      <c r="E249" s="88" t="s">
        <v>17</v>
      </c>
      <c r="F249" s="88" t="s">
        <v>14</v>
      </c>
      <c r="G249" s="89" t="s">
        <v>19</v>
      </c>
      <c r="H249" s="89" t="s">
        <v>28</v>
      </c>
      <c r="I249" s="89" t="s">
        <v>24</v>
      </c>
      <c r="J249" s="88">
        <v>3</v>
      </c>
      <c r="K249" s="88"/>
      <c r="L249" s="88"/>
      <c r="M249" s="88"/>
      <c r="N249" s="88"/>
      <c r="O249" s="88"/>
      <c r="P249" s="88" t="s">
        <v>286</v>
      </c>
      <c r="Q249" s="88" t="s">
        <v>290</v>
      </c>
      <c r="R249" s="90"/>
      <c r="S249" s="88"/>
      <c r="T249" s="97"/>
      <c r="U249" s="97"/>
      <c r="V249" s="98"/>
      <c r="W249" s="99"/>
      <c r="X249" s="692" t="s">
        <v>3135</v>
      </c>
      <c r="Y249" s="691" t="s">
        <v>3133</v>
      </c>
      <c r="Z249" s="687" t="s">
        <v>3127</v>
      </c>
    </row>
    <row r="250" spans="1:26" s="100" customFormat="1" ht="15.6" hidden="1">
      <c r="A250" s="669" t="s">
        <v>935</v>
      </c>
      <c r="B250" s="86"/>
      <c r="C250" s="86"/>
      <c r="D250" s="87"/>
      <c r="E250" s="88" t="s">
        <v>18</v>
      </c>
      <c r="F250" s="88" t="s">
        <v>14</v>
      </c>
      <c r="G250" s="89" t="s">
        <v>19</v>
      </c>
      <c r="H250" s="89" t="s">
        <v>28</v>
      </c>
      <c r="I250" s="89" t="s">
        <v>24</v>
      </c>
      <c r="J250" s="88">
        <v>3</v>
      </c>
      <c r="K250" s="88"/>
      <c r="L250" s="88"/>
      <c r="M250" s="88"/>
      <c r="N250" s="88"/>
      <c r="O250" s="88"/>
      <c r="P250" s="88" t="s">
        <v>286</v>
      </c>
      <c r="Q250" s="88" t="s">
        <v>290</v>
      </c>
      <c r="R250" s="90"/>
      <c r="S250" s="88"/>
      <c r="T250" s="97"/>
      <c r="U250" s="97"/>
      <c r="V250" s="98"/>
      <c r="W250" s="99"/>
      <c r="X250" s="692" t="s">
        <v>3135</v>
      </c>
      <c r="Y250" s="691" t="s">
        <v>3133</v>
      </c>
      <c r="Z250" s="687" t="s">
        <v>3127</v>
      </c>
    </row>
    <row r="251" spans="1:26" s="100" customFormat="1" ht="15.6" hidden="1">
      <c r="A251" s="669" t="s">
        <v>933</v>
      </c>
      <c r="B251" s="86"/>
      <c r="C251" s="86"/>
      <c r="D251" s="87"/>
      <c r="E251" s="88" t="s">
        <v>18</v>
      </c>
      <c r="F251" s="88" t="s">
        <v>14</v>
      </c>
      <c r="G251" s="89" t="s">
        <v>19</v>
      </c>
      <c r="H251" s="89" t="s">
        <v>28</v>
      </c>
      <c r="I251" s="89" t="s">
        <v>24</v>
      </c>
      <c r="J251" s="88">
        <v>3</v>
      </c>
      <c r="K251" s="88"/>
      <c r="L251" s="88"/>
      <c r="M251" s="88"/>
      <c r="N251" s="88"/>
      <c r="O251" s="88"/>
      <c r="P251" s="88" t="s">
        <v>286</v>
      </c>
      <c r="Q251" s="88" t="s">
        <v>290</v>
      </c>
      <c r="R251" s="90"/>
      <c r="S251" s="88"/>
      <c r="T251" s="97"/>
      <c r="U251" s="97"/>
      <c r="V251" s="98"/>
      <c r="W251" s="99"/>
      <c r="X251" s="692" t="s">
        <v>3135</v>
      </c>
      <c r="Y251" s="691" t="s">
        <v>3133</v>
      </c>
      <c r="Z251" s="687" t="s">
        <v>3127</v>
      </c>
    </row>
    <row r="252" spans="1:26" s="100" customFormat="1" ht="24" hidden="1">
      <c r="A252" s="669" t="s">
        <v>932</v>
      </c>
      <c r="B252" s="86"/>
      <c r="C252" s="86"/>
      <c r="D252" s="87"/>
      <c r="E252" s="88" t="s">
        <v>18</v>
      </c>
      <c r="F252" s="88" t="s">
        <v>15</v>
      </c>
      <c r="G252" s="89" t="s">
        <v>19</v>
      </c>
      <c r="H252" s="89"/>
      <c r="I252" s="89" t="s">
        <v>24</v>
      </c>
      <c r="J252" s="88"/>
      <c r="K252" s="88"/>
      <c r="L252" s="88"/>
      <c r="M252" s="88"/>
      <c r="N252" s="88"/>
      <c r="O252" s="95" t="s">
        <v>28</v>
      </c>
      <c r="P252" s="88" t="s">
        <v>286</v>
      </c>
      <c r="Q252" s="88" t="s">
        <v>290</v>
      </c>
      <c r="R252" s="90" t="s">
        <v>547</v>
      </c>
      <c r="S252" s="88"/>
      <c r="T252" s="97"/>
      <c r="U252" s="97"/>
      <c r="V252" s="98"/>
      <c r="W252" s="99"/>
      <c r="X252" s="692" t="s">
        <v>3135</v>
      </c>
      <c r="Y252" s="691" t="s">
        <v>3133</v>
      </c>
      <c r="Z252" s="687" t="s">
        <v>3127</v>
      </c>
    </row>
    <row r="253" spans="1:26" s="100" customFormat="1" ht="15.6" hidden="1">
      <c r="A253" s="669" t="s">
        <v>931</v>
      </c>
      <c r="B253" s="86"/>
      <c r="C253" s="86"/>
      <c r="D253" s="87"/>
      <c r="E253" s="88" t="s">
        <v>18</v>
      </c>
      <c r="F253" s="88" t="s">
        <v>14</v>
      </c>
      <c r="G253" s="89" t="s">
        <v>19</v>
      </c>
      <c r="H253" s="89" t="s">
        <v>28</v>
      </c>
      <c r="I253" s="89" t="s">
        <v>24</v>
      </c>
      <c r="J253" s="88">
        <v>3</v>
      </c>
      <c r="K253" s="88"/>
      <c r="L253" s="88"/>
      <c r="M253" s="88"/>
      <c r="N253" s="88"/>
      <c r="O253" s="88"/>
      <c r="P253" s="88" t="s">
        <v>286</v>
      </c>
      <c r="Q253" s="88" t="s">
        <v>290</v>
      </c>
      <c r="R253" s="90"/>
      <c r="S253" s="88"/>
      <c r="T253" s="97"/>
      <c r="U253" s="97"/>
      <c r="V253" s="98"/>
      <c r="W253" s="99"/>
      <c r="X253" s="692" t="s">
        <v>3135</v>
      </c>
      <c r="Y253" s="691" t="s">
        <v>3133</v>
      </c>
      <c r="Z253" s="687" t="s">
        <v>3127</v>
      </c>
    </row>
    <row r="254" spans="1:26" s="100" customFormat="1" ht="15.6" hidden="1">
      <c r="A254" s="669" t="s">
        <v>930</v>
      </c>
      <c r="B254" s="86"/>
      <c r="C254" s="86"/>
      <c r="D254" s="87"/>
      <c r="E254" s="88" t="s">
        <v>18</v>
      </c>
      <c r="F254" s="88" t="s">
        <v>15</v>
      </c>
      <c r="G254" s="89" t="s">
        <v>19</v>
      </c>
      <c r="H254" s="89" t="s">
        <v>28</v>
      </c>
      <c r="I254" s="89" t="s">
        <v>24</v>
      </c>
      <c r="J254" s="88">
        <v>3</v>
      </c>
      <c r="K254" s="88"/>
      <c r="L254" s="88"/>
      <c r="M254" s="88"/>
      <c r="N254" s="88"/>
      <c r="O254" s="88"/>
      <c r="P254" s="88" t="s">
        <v>286</v>
      </c>
      <c r="Q254" s="88" t="s">
        <v>290</v>
      </c>
      <c r="R254" s="90"/>
      <c r="S254" s="88"/>
      <c r="T254" s="97"/>
      <c r="U254" s="97"/>
      <c r="V254" s="98"/>
      <c r="W254" s="99"/>
      <c r="X254" s="692" t="s">
        <v>3135</v>
      </c>
      <c r="Y254" s="691" t="s">
        <v>3133</v>
      </c>
      <c r="Z254" s="687" t="s">
        <v>3127</v>
      </c>
    </row>
    <row r="255" spans="1:26" s="100" customFormat="1" ht="15.6" hidden="1">
      <c r="A255" s="669" t="s">
        <v>929</v>
      </c>
      <c r="B255" s="86"/>
      <c r="C255" s="86"/>
      <c r="D255" s="87"/>
      <c r="E255" s="88" t="s">
        <v>18</v>
      </c>
      <c r="F255" s="88" t="s">
        <v>14</v>
      </c>
      <c r="G255" s="89" t="s">
        <v>19</v>
      </c>
      <c r="H255" s="89" t="s">
        <v>28</v>
      </c>
      <c r="I255" s="89" t="s">
        <v>24</v>
      </c>
      <c r="J255" s="88">
        <v>3</v>
      </c>
      <c r="K255" s="88"/>
      <c r="L255" s="88"/>
      <c r="M255" s="88"/>
      <c r="N255" s="88"/>
      <c r="O255" s="88"/>
      <c r="P255" s="88" t="s">
        <v>286</v>
      </c>
      <c r="Q255" s="88" t="s">
        <v>288</v>
      </c>
      <c r="R255" s="90"/>
      <c r="S255" s="88"/>
      <c r="T255" s="97"/>
      <c r="U255" s="97"/>
      <c r="V255" s="98"/>
      <c r="W255" s="99"/>
      <c r="X255" s="692" t="s">
        <v>3135</v>
      </c>
      <c r="Y255" s="691" t="s">
        <v>3133</v>
      </c>
      <c r="Z255" s="687" t="s">
        <v>3127</v>
      </c>
    </row>
    <row r="256" spans="1:26" s="100" customFormat="1" ht="15.6" hidden="1">
      <c r="A256" s="669" t="s">
        <v>1179</v>
      </c>
      <c r="B256" s="86"/>
      <c r="C256" s="86"/>
      <c r="D256" s="87"/>
      <c r="E256" s="88" t="s">
        <v>18</v>
      </c>
      <c r="F256" s="88" t="s">
        <v>16</v>
      </c>
      <c r="G256" s="89" t="s">
        <v>19</v>
      </c>
      <c r="H256" s="89" t="s">
        <v>28</v>
      </c>
      <c r="I256" s="89" t="s">
        <v>24</v>
      </c>
      <c r="J256" s="88">
        <v>3</v>
      </c>
      <c r="K256" s="88"/>
      <c r="L256" s="88"/>
      <c r="M256" s="88"/>
      <c r="N256" s="88"/>
      <c r="O256" s="88"/>
      <c r="P256" s="88" t="s">
        <v>286</v>
      </c>
      <c r="Q256" s="88" t="s">
        <v>288</v>
      </c>
      <c r="R256" s="90"/>
      <c r="S256" s="88"/>
      <c r="T256" s="97"/>
      <c r="U256" s="97"/>
      <c r="V256" s="98"/>
      <c r="W256" s="99"/>
      <c r="X256" s="692" t="s">
        <v>3135</v>
      </c>
      <c r="Y256" s="691" t="s">
        <v>3133</v>
      </c>
      <c r="Z256" s="687" t="s">
        <v>3127</v>
      </c>
    </row>
    <row r="257" spans="1:26" s="100" customFormat="1" ht="15.6" hidden="1">
      <c r="A257" s="669" t="s">
        <v>928</v>
      </c>
      <c r="B257" s="86"/>
      <c r="C257" s="86"/>
      <c r="D257" s="87"/>
      <c r="E257" s="88" t="s">
        <v>18</v>
      </c>
      <c r="F257" s="88" t="s">
        <v>14</v>
      </c>
      <c r="G257" s="89" t="s">
        <v>19</v>
      </c>
      <c r="H257" s="89" t="s">
        <v>28</v>
      </c>
      <c r="I257" s="89" t="s">
        <v>24</v>
      </c>
      <c r="J257" s="88">
        <v>3</v>
      </c>
      <c r="K257" s="88"/>
      <c r="L257" s="88"/>
      <c r="M257" s="88"/>
      <c r="N257" s="88"/>
      <c r="O257" s="88"/>
      <c r="P257" s="88" t="s">
        <v>286</v>
      </c>
      <c r="Q257" s="88" t="s">
        <v>288</v>
      </c>
      <c r="R257" s="90"/>
      <c r="S257" s="88"/>
      <c r="T257" s="97"/>
      <c r="U257" s="97"/>
      <c r="V257" s="98"/>
      <c r="W257" s="99"/>
      <c r="X257" s="692" t="s">
        <v>3135</v>
      </c>
      <c r="Y257" s="691" t="s">
        <v>3133</v>
      </c>
      <c r="Z257" s="687" t="s">
        <v>3127</v>
      </c>
    </row>
    <row r="258" spans="1:26" s="100" customFormat="1" ht="15.6" hidden="1">
      <c r="A258" s="669" t="s">
        <v>927</v>
      </c>
      <c r="B258" s="86"/>
      <c r="C258" s="86"/>
      <c r="D258" s="87"/>
      <c r="E258" s="88" t="s">
        <v>18</v>
      </c>
      <c r="F258" s="88" t="s">
        <v>15</v>
      </c>
      <c r="G258" s="89" t="s">
        <v>19</v>
      </c>
      <c r="H258" s="89"/>
      <c r="I258" s="89" t="s">
        <v>477</v>
      </c>
      <c r="J258" s="88"/>
      <c r="K258" s="88"/>
      <c r="L258" s="88"/>
      <c r="M258" s="88"/>
      <c r="N258" s="88"/>
      <c r="O258" s="95" t="s">
        <v>28</v>
      </c>
      <c r="P258" s="88" t="s">
        <v>286</v>
      </c>
      <c r="Q258" s="88" t="s">
        <v>288</v>
      </c>
      <c r="R258" s="90"/>
      <c r="S258" s="88"/>
      <c r="T258" s="97"/>
      <c r="U258" s="97"/>
      <c r="V258" s="98"/>
      <c r="W258" s="99"/>
      <c r="X258" s="692" t="s">
        <v>3135</v>
      </c>
      <c r="Y258" s="691" t="s">
        <v>3133</v>
      </c>
      <c r="Z258" s="687" t="s">
        <v>3127</v>
      </c>
    </row>
    <row r="259" spans="1:26" s="100" customFormat="1" ht="15.6" hidden="1">
      <c r="A259" s="669" t="s">
        <v>925</v>
      </c>
      <c r="B259" s="86"/>
      <c r="C259" s="86"/>
      <c r="D259" s="87"/>
      <c r="E259" s="88" t="s">
        <v>18</v>
      </c>
      <c r="F259" s="88" t="s">
        <v>14</v>
      </c>
      <c r="G259" s="89" t="s">
        <v>19</v>
      </c>
      <c r="H259" s="89" t="s">
        <v>28</v>
      </c>
      <c r="I259" s="89" t="s">
        <v>24</v>
      </c>
      <c r="J259" s="88">
        <v>3</v>
      </c>
      <c r="K259" s="88"/>
      <c r="L259" s="88"/>
      <c r="M259" s="88"/>
      <c r="N259" s="88"/>
      <c r="O259" s="88"/>
      <c r="P259" s="88" t="s">
        <v>286</v>
      </c>
      <c r="Q259" s="88" t="s">
        <v>288</v>
      </c>
      <c r="R259" s="90"/>
      <c r="S259" s="88"/>
      <c r="T259" s="97"/>
      <c r="U259" s="97"/>
      <c r="V259" s="98"/>
      <c r="W259" s="99"/>
      <c r="X259" s="692" t="s">
        <v>3135</v>
      </c>
      <c r="Y259" s="691" t="s">
        <v>3133</v>
      </c>
      <c r="Z259" s="687" t="s">
        <v>3127</v>
      </c>
    </row>
    <row r="260" spans="1:26" s="100" customFormat="1" ht="15.6" hidden="1">
      <c r="A260" s="669" t="s">
        <v>924</v>
      </c>
      <c r="B260" s="86"/>
      <c r="C260" s="86"/>
      <c r="D260" s="87"/>
      <c r="E260" s="88" t="s">
        <v>18</v>
      </c>
      <c r="F260" s="88" t="s">
        <v>15</v>
      </c>
      <c r="G260" s="89" t="s">
        <v>19</v>
      </c>
      <c r="H260" s="89" t="s">
        <v>28</v>
      </c>
      <c r="I260" s="89" t="s">
        <v>477</v>
      </c>
      <c r="J260" s="88">
        <v>3</v>
      </c>
      <c r="K260" s="88"/>
      <c r="L260" s="88"/>
      <c r="M260" s="88"/>
      <c r="N260" s="88"/>
      <c r="O260" s="88"/>
      <c r="P260" s="88" t="s">
        <v>286</v>
      </c>
      <c r="Q260" s="88" t="s">
        <v>288</v>
      </c>
      <c r="R260" s="90"/>
      <c r="S260" s="88"/>
      <c r="T260" s="97"/>
      <c r="U260" s="97"/>
      <c r="V260" s="98"/>
      <c r="W260" s="99"/>
      <c r="X260" s="692" t="s">
        <v>3135</v>
      </c>
      <c r="Y260" s="691" t="s">
        <v>3133</v>
      </c>
      <c r="Z260" s="687" t="s">
        <v>3127</v>
      </c>
    </row>
    <row r="261" spans="1:26" s="100" customFormat="1" ht="15.6">
      <c r="A261" s="669" t="s">
        <v>923</v>
      </c>
      <c r="B261" s="86"/>
      <c r="C261" s="86"/>
      <c r="D261" s="87"/>
      <c r="E261" s="88" t="s">
        <v>18</v>
      </c>
      <c r="F261" s="88" t="s">
        <v>14</v>
      </c>
      <c r="G261" s="89" t="s">
        <v>21</v>
      </c>
      <c r="H261" s="89" t="s">
        <v>28</v>
      </c>
      <c r="I261" s="89" t="s">
        <v>24</v>
      </c>
      <c r="J261" s="88">
        <v>1</v>
      </c>
      <c r="K261" s="88"/>
      <c r="L261" s="88"/>
      <c r="M261" s="88"/>
      <c r="N261" s="88"/>
      <c r="O261" s="88"/>
      <c r="P261" s="88" t="s">
        <v>286</v>
      </c>
      <c r="Q261" s="88" t="s">
        <v>288</v>
      </c>
      <c r="R261" s="90" t="s">
        <v>499</v>
      </c>
      <c r="S261" s="88"/>
      <c r="T261" s="97"/>
      <c r="U261" s="97"/>
      <c r="V261" s="98"/>
      <c r="W261" s="99"/>
      <c r="X261" s="692" t="s">
        <v>3135</v>
      </c>
      <c r="Y261" s="691" t="s">
        <v>3133</v>
      </c>
      <c r="Z261" s="687" t="s">
        <v>3127</v>
      </c>
    </row>
    <row r="262" spans="1:26" s="100" customFormat="1" ht="15.6">
      <c r="A262" s="669" t="s">
        <v>922</v>
      </c>
      <c r="B262" s="86"/>
      <c r="C262" s="86"/>
      <c r="D262" s="87"/>
      <c r="E262" s="88" t="s">
        <v>18</v>
      </c>
      <c r="F262" s="88" t="s">
        <v>15</v>
      </c>
      <c r="G262" s="89" t="s">
        <v>21</v>
      </c>
      <c r="H262" s="89" t="s">
        <v>28</v>
      </c>
      <c r="I262" s="89" t="s">
        <v>24</v>
      </c>
      <c r="J262" s="88">
        <v>1</v>
      </c>
      <c r="K262" s="88"/>
      <c r="L262" s="88"/>
      <c r="M262" s="88"/>
      <c r="N262" s="88"/>
      <c r="O262" s="88"/>
      <c r="P262" s="88" t="s">
        <v>286</v>
      </c>
      <c r="Q262" s="88" t="s">
        <v>288</v>
      </c>
      <c r="R262" s="90" t="s">
        <v>499</v>
      </c>
      <c r="S262" s="88"/>
      <c r="T262" s="97"/>
      <c r="U262" s="97"/>
      <c r="V262" s="98"/>
      <c r="W262" s="99"/>
      <c r="X262" s="692" t="s">
        <v>3135</v>
      </c>
      <c r="Y262" s="691" t="s">
        <v>3133</v>
      </c>
      <c r="Z262" s="687" t="s">
        <v>3127</v>
      </c>
    </row>
    <row r="263" spans="1:26" s="100" customFormat="1" ht="15.6" hidden="1">
      <c r="A263" s="669" t="s">
        <v>918</v>
      </c>
      <c r="B263" s="86"/>
      <c r="C263" s="86"/>
      <c r="D263" s="87"/>
      <c r="E263" s="88" t="s">
        <v>17</v>
      </c>
      <c r="F263" s="88" t="s">
        <v>14</v>
      </c>
      <c r="G263" s="89" t="s">
        <v>22</v>
      </c>
      <c r="H263" s="89" t="s">
        <v>28</v>
      </c>
      <c r="I263" s="89" t="s">
        <v>51</v>
      </c>
      <c r="J263" s="88"/>
      <c r="K263" s="104"/>
      <c r="L263" s="104"/>
      <c r="M263" s="104"/>
      <c r="N263" s="104"/>
      <c r="O263" s="111" t="s">
        <v>28</v>
      </c>
      <c r="P263" s="88" t="s">
        <v>286</v>
      </c>
      <c r="Q263" s="88" t="s">
        <v>288</v>
      </c>
      <c r="R263" s="90"/>
      <c r="S263" s="88"/>
      <c r="T263" s="97"/>
      <c r="U263" s="97"/>
      <c r="V263" s="98"/>
      <c r="W263" s="99"/>
      <c r="X263" s="692" t="s">
        <v>3135</v>
      </c>
      <c r="Y263" s="691" t="s">
        <v>3133</v>
      </c>
      <c r="Z263" s="687" t="s">
        <v>3127</v>
      </c>
    </row>
    <row r="264" spans="1:26" s="100" customFormat="1" ht="15.6">
      <c r="A264" s="669" t="s">
        <v>917</v>
      </c>
      <c r="B264" s="86"/>
      <c r="C264" s="86"/>
      <c r="D264" s="87"/>
      <c r="E264" s="88" t="s">
        <v>17</v>
      </c>
      <c r="F264" s="88" t="s">
        <v>15</v>
      </c>
      <c r="G264" s="89" t="s">
        <v>22</v>
      </c>
      <c r="H264" s="89" t="s">
        <v>28</v>
      </c>
      <c r="I264" s="89" t="s">
        <v>26</v>
      </c>
      <c r="J264" s="110">
        <v>2</v>
      </c>
      <c r="K264" s="109"/>
      <c r="L264" s="109"/>
      <c r="M264" s="109"/>
      <c r="N264" s="109"/>
      <c r="O264" s="109"/>
      <c r="P264" s="102" t="s">
        <v>286</v>
      </c>
      <c r="Q264" s="88" t="s">
        <v>288</v>
      </c>
      <c r="R264" s="90"/>
      <c r="S264" s="88"/>
      <c r="T264" s="97"/>
      <c r="U264" s="97"/>
      <c r="V264" s="98"/>
      <c r="W264" s="99"/>
      <c r="X264" s="692" t="s">
        <v>3135</v>
      </c>
      <c r="Y264" s="691" t="s">
        <v>3133</v>
      </c>
      <c r="Z264" s="687" t="s">
        <v>3127</v>
      </c>
    </row>
    <row r="265" spans="1:26" s="100" customFormat="1" ht="24" hidden="1">
      <c r="A265" s="669" t="s">
        <v>916</v>
      </c>
      <c r="B265" s="86"/>
      <c r="C265" s="86"/>
      <c r="D265" s="87"/>
      <c r="E265" s="88" t="s">
        <v>17</v>
      </c>
      <c r="F265" s="88" t="s">
        <v>14</v>
      </c>
      <c r="G265" s="89" t="s">
        <v>19</v>
      </c>
      <c r="H265" s="89" t="s">
        <v>28</v>
      </c>
      <c r="I265" s="89" t="s">
        <v>24</v>
      </c>
      <c r="J265" s="88"/>
      <c r="K265" s="82"/>
      <c r="L265" s="82"/>
      <c r="M265" s="82"/>
      <c r="N265" s="82"/>
      <c r="O265" s="120" t="s">
        <v>28</v>
      </c>
      <c r="P265" s="88" t="s">
        <v>286</v>
      </c>
      <c r="Q265" s="88" t="s">
        <v>288</v>
      </c>
      <c r="R265" s="112" t="s">
        <v>536</v>
      </c>
      <c r="S265" s="88"/>
      <c r="T265" s="97"/>
      <c r="U265" s="97"/>
      <c r="V265" s="98"/>
      <c r="W265" s="99"/>
      <c r="X265" s="692" t="s">
        <v>3135</v>
      </c>
      <c r="Y265" s="691" t="s">
        <v>3133</v>
      </c>
      <c r="Z265" s="687" t="s">
        <v>3127</v>
      </c>
    </row>
    <row r="266" spans="1:26" s="100" customFormat="1" ht="15.6" hidden="1">
      <c r="A266" s="669" t="s">
        <v>915</v>
      </c>
      <c r="B266" s="86"/>
      <c r="C266" s="86"/>
      <c r="D266" s="87"/>
      <c r="E266" s="88" t="s">
        <v>17</v>
      </c>
      <c r="F266" s="88" t="s">
        <v>15</v>
      </c>
      <c r="G266" s="89" t="s">
        <v>19</v>
      </c>
      <c r="H266" s="89" t="s">
        <v>28</v>
      </c>
      <c r="I266" s="89" t="s">
        <v>24</v>
      </c>
      <c r="J266" s="110">
        <v>3</v>
      </c>
      <c r="K266" s="109"/>
      <c r="L266" s="109"/>
      <c r="M266" s="109"/>
      <c r="N266" s="109"/>
      <c r="O266" s="109"/>
      <c r="P266" s="88" t="s">
        <v>286</v>
      </c>
      <c r="Q266" s="88" t="s">
        <v>288</v>
      </c>
      <c r="R266" s="109"/>
      <c r="S266" s="102"/>
      <c r="T266" s="97"/>
      <c r="U266" s="97"/>
      <c r="V266" s="98"/>
      <c r="W266" s="99"/>
      <c r="X266" s="692" t="s">
        <v>3135</v>
      </c>
      <c r="Y266" s="691" t="s">
        <v>3133</v>
      </c>
      <c r="Z266" s="687" t="s">
        <v>3127</v>
      </c>
    </row>
    <row r="267" spans="1:26" s="100" customFormat="1" ht="15.6" hidden="1">
      <c r="A267" s="669" t="s">
        <v>914</v>
      </c>
      <c r="B267" s="86"/>
      <c r="C267" s="86"/>
      <c r="D267" s="103"/>
      <c r="E267" s="104" t="s">
        <v>18</v>
      </c>
      <c r="F267" s="104" t="s">
        <v>14</v>
      </c>
      <c r="G267" s="105" t="s">
        <v>486</v>
      </c>
      <c r="H267" s="105" t="s">
        <v>28</v>
      </c>
      <c r="I267" s="105" t="s">
        <v>477</v>
      </c>
      <c r="J267" s="104">
        <v>3</v>
      </c>
      <c r="K267" s="82"/>
      <c r="L267" s="82"/>
      <c r="M267" s="82"/>
      <c r="N267" s="82"/>
      <c r="O267" s="82"/>
      <c r="P267" s="88" t="s">
        <v>286</v>
      </c>
      <c r="Q267" s="88" t="s">
        <v>288</v>
      </c>
      <c r="R267" s="113"/>
      <c r="S267" s="88"/>
      <c r="T267" s="97"/>
      <c r="U267" s="97"/>
      <c r="V267" s="98"/>
      <c r="W267" s="99"/>
      <c r="X267" s="692" t="s">
        <v>3135</v>
      </c>
      <c r="Y267" s="691" t="s">
        <v>3133</v>
      </c>
      <c r="Z267" s="687" t="s">
        <v>3127</v>
      </c>
    </row>
    <row r="268" spans="1:26" s="118" customFormat="1">
      <c r="A268" s="669" t="s">
        <v>913</v>
      </c>
      <c r="B268" s="114"/>
      <c r="C268" s="115"/>
      <c r="D268" s="116"/>
      <c r="E268" s="117" t="s">
        <v>18</v>
      </c>
      <c r="F268" s="117" t="s">
        <v>14</v>
      </c>
      <c r="G268" s="117" t="s">
        <v>19</v>
      </c>
      <c r="H268" s="117" t="s">
        <v>28</v>
      </c>
      <c r="I268" s="117" t="s">
        <v>24</v>
      </c>
      <c r="J268" s="117">
        <v>2</v>
      </c>
      <c r="K268" s="117"/>
      <c r="L268" s="117"/>
      <c r="M268" s="117"/>
      <c r="N268" s="117"/>
      <c r="O268" s="117"/>
      <c r="P268" s="88" t="s">
        <v>444</v>
      </c>
      <c r="Q268" s="88" t="s">
        <v>290</v>
      </c>
      <c r="S268" s="88"/>
      <c r="T268" s="97"/>
      <c r="U268" s="97"/>
      <c r="V268" s="97"/>
      <c r="W268" s="119"/>
      <c r="X268" s="692" t="s">
        <v>3135</v>
      </c>
      <c r="Y268" s="691" t="s">
        <v>3133</v>
      </c>
      <c r="Z268" s="687" t="s">
        <v>3127</v>
      </c>
    </row>
    <row r="269" spans="1:26" s="100" customFormat="1" ht="15.6">
      <c r="A269" s="669" t="s">
        <v>912</v>
      </c>
      <c r="B269" s="86"/>
      <c r="C269" s="86"/>
      <c r="D269" s="106"/>
      <c r="E269" s="107" t="s">
        <v>18</v>
      </c>
      <c r="F269" s="107" t="s">
        <v>15</v>
      </c>
      <c r="G269" s="108" t="s">
        <v>19</v>
      </c>
      <c r="H269" s="108" t="s">
        <v>28</v>
      </c>
      <c r="I269" s="108" t="s">
        <v>474</v>
      </c>
      <c r="J269" s="107">
        <v>2</v>
      </c>
      <c r="K269" s="107"/>
      <c r="L269" s="107"/>
      <c r="M269" s="107"/>
      <c r="N269" s="107"/>
      <c r="O269" s="107"/>
      <c r="P269" s="88" t="s">
        <v>444</v>
      </c>
      <c r="Q269" s="88" t="s">
        <v>290</v>
      </c>
      <c r="R269" s="90"/>
      <c r="S269" s="88"/>
      <c r="T269" s="97"/>
      <c r="U269" s="97"/>
      <c r="V269" s="98"/>
      <c r="W269" s="99"/>
      <c r="X269" s="692" t="s">
        <v>3135</v>
      </c>
      <c r="Y269" s="691" t="s">
        <v>3133</v>
      </c>
      <c r="Z269" s="687" t="s">
        <v>3127</v>
      </c>
    </row>
    <row r="270" spans="1:26" s="100" customFormat="1" ht="15.6">
      <c r="A270" s="669" t="s">
        <v>911</v>
      </c>
      <c r="B270" s="86"/>
      <c r="C270" s="86"/>
      <c r="D270" s="87"/>
      <c r="E270" s="88" t="s">
        <v>18</v>
      </c>
      <c r="F270" s="88" t="s">
        <v>15</v>
      </c>
      <c r="G270" s="89" t="s">
        <v>19</v>
      </c>
      <c r="H270" s="89" t="s">
        <v>28</v>
      </c>
      <c r="I270" s="89" t="s">
        <v>24</v>
      </c>
      <c r="J270" s="88">
        <v>2</v>
      </c>
      <c r="K270" s="88"/>
      <c r="L270" s="88"/>
      <c r="M270" s="88"/>
      <c r="N270" s="88"/>
      <c r="O270" s="88"/>
      <c r="P270" s="88" t="s">
        <v>444</v>
      </c>
      <c r="Q270" s="88" t="s">
        <v>290</v>
      </c>
      <c r="R270" s="90"/>
      <c r="S270" s="88"/>
      <c r="T270" s="97"/>
      <c r="U270" s="97"/>
      <c r="V270" s="98"/>
      <c r="W270" s="99"/>
      <c r="X270" s="692" t="s">
        <v>3135</v>
      </c>
      <c r="Y270" s="691" t="s">
        <v>3133</v>
      </c>
      <c r="Z270" s="687" t="s">
        <v>3127</v>
      </c>
    </row>
    <row r="271" spans="1:26" s="100" customFormat="1" ht="15.6" hidden="1">
      <c r="A271" s="669" t="s">
        <v>910</v>
      </c>
      <c r="B271" s="86"/>
      <c r="C271" s="86"/>
      <c r="D271" s="87"/>
      <c r="E271" s="88" t="s">
        <v>17</v>
      </c>
      <c r="F271" s="88" t="s">
        <v>14</v>
      </c>
      <c r="G271" s="89" t="s">
        <v>19</v>
      </c>
      <c r="H271" s="89" t="s">
        <v>28</v>
      </c>
      <c r="I271" s="89" t="s">
        <v>26</v>
      </c>
      <c r="J271" s="88">
        <v>3</v>
      </c>
      <c r="K271" s="88"/>
      <c r="L271" s="88"/>
      <c r="M271" s="88"/>
      <c r="N271" s="88"/>
      <c r="O271" s="88"/>
      <c r="P271" s="88" t="s">
        <v>444</v>
      </c>
      <c r="Q271" s="88" t="s">
        <v>290</v>
      </c>
      <c r="R271" s="90"/>
      <c r="S271" s="88"/>
      <c r="T271" s="97"/>
      <c r="U271" s="97"/>
      <c r="V271" s="98"/>
      <c r="W271" s="99"/>
      <c r="X271" s="692" t="s">
        <v>3135</v>
      </c>
      <c r="Y271" s="691" t="s">
        <v>3133</v>
      </c>
      <c r="Z271" s="687" t="s">
        <v>3127</v>
      </c>
    </row>
    <row r="272" spans="1:26" s="100" customFormat="1" ht="15.6" hidden="1">
      <c r="A272" s="669" t="s">
        <v>909</v>
      </c>
      <c r="B272" s="86"/>
      <c r="C272" s="86"/>
      <c r="D272" s="87"/>
      <c r="E272" s="88" t="s">
        <v>18</v>
      </c>
      <c r="F272" s="88" t="s">
        <v>14</v>
      </c>
      <c r="G272" s="89" t="s">
        <v>19</v>
      </c>
      <c r="H272" s="89" t="s">
        <v>28</v>
      </c>
      <c r="I272" s="89" t="s">
        <v>24</v>
      </c>
      <c r="J272" s="88">
        <v>3</v>
      </c>
      <c r="K272" s="88"/>
      <c r="L272" s="88"/>
      <c r="M272" s="88"/>
      <c r="N272" s="88"/>
      <c r="O272" s="88"/>
      <c r="P272" s="88" t="s">
        <v>444</v>
      </c>
      <c r="Q272" s="88" t="s">
        <v>290</v>
      </c>
      <c r="R272" s="90"/>
      <c r="S272" s="88"/>
      <c r="T272" s="97"/>
      <c r="U272" s="97"/>
      <c r="V272" s="98"/>
      <c r="W272" s="99"/>
      <c r="X272" s="692" t="s">
        <v>3135</v>
      </c>
      <c r="Y272" s="691" t="s">
        <v>3133</v>
      </c>
      <c r="Z272" s="687" t="s">
        <v>3127</v>
      </c>
    </row>
    <row r="273" spans="1:26" s="100" customFormat="1" ht="15.6" hidden="1">
      <c r="A273" s="669" t="s">
        <v>908</v>
      </c>
      <c r="B273" s="86"/>
      <c r="C273" s="86"/>
      <c r="D273" s="87"/>
      <c r="E273" s="88" t="s">
        <v>18</v>
      </c>
      <c r="F273" s="88" t="s">
        <v>15</v>
      </c>
      <c r="G273" s="89" t="s">
        <v>19</v>
      </c>
      <c r="H273" s="89" t="s">
        <v>28</v>
      </c>
      <c r="I273" s="89" t="s">
        <v>24</v>
      </c>
      <c r="J273" s="88">
        <v>3</v>
      </c>
      <c r="K273" s="88"/>
      <c r="L273" s="88"/>
      <c r="M273" s="88"/>
      <c r="N273" s="88"/>
      <c r="O273" s="88"/>
      <c r="P273" s="88" t="s">
        <v>444</v>
      </c>
      <c r="Q273" s="88" t="s">
        <v>290</v>
      </c>
      <c r="R273" s="90"/>
      <c r="S273" s="88"/>
      <c r="T273" s="97"/>
      <c r="U273" s="97"/>
      <c r="V273" s="98"/>
      <c r="W273" s="99"/>
      <c r="X273" s="692" t="s">
        <v>3135</v>
      </c>
      <c r="Y273" s="691" t="s">
        <v>3133</v>
      </c>
      <c r="Z273" s="687" t="s">
        <v>3127</v>
      </c>
    </row>
    <row r="274" spans="1:26" s="100" customFormat="1" ht="15.6" hidden="1">
      <c r="A274" s="669" t="s">
        <v>907</v>
      </c>
      <c r="B274" s="86"/>
      <c r="C274" s="86"/>
      <c r="D274" s="87"/>
      <c r="E274" s="88" t="s">
        <v>17</v>
      </c>
      <c r="F274" s="88" t="s">
        <v>16</v>
      </c>
      <c r="G274" s="89" t="s">
        <v>19</v>
      </c>
      <c r="H274" s="89" t="s">
        <v>28</v>
      </c>
      <c r="I274" s="89" t="s">
        <v>24</v>
      </c>
      <c r="J274" s="88">
        <v>3</v>
      </c>
      <c r="K274" s="88"/>
      <c r="L274" s="88"/>
      <c r="M274" s="88"/>
      <c r="N274" s="88"/>
      <c r="O274" s="88"/>
      <c r="P274" s="88" t="s">
        <v>286</v>
      </c>
      <c r="Q274" s="88" t="s">
        <v>290</v>
      </c>
      <c r="R274" s="90"/>
      <c r="S274" s="88"/>
      <c r="T274" s="97"/>
      <c r="U274" s="97"/>
      <c r="V274" s="98"/>
      <c r="W274" s="99"/>
      <c r="X274" s="692" t="s">
        <v>3135</v>
      </c>
      <c r="Y274" s="691" t="s">
        <v>3133</v>
      </c>
      <c r="Z274" s="687" t="s">
        <v>3127</v>
      </c>
    </row>
    <row r="275" spans="1:26" s="100" customFormat="1" ht="15.6" hidden="1">
      <c r="A275" s="669" t="s">
        <v>906</v>
      </c>
      <c r="B275" s="86"/>
      <c r="C275" s="86"/>
      <c r="D275" s="87"/>
      <c r="E275" s="88" t="s">
        <v>18</v>
      </c>
      <c r="F275" s="88" t="s">
        <v>14</v>
      </c>
      <c r="G275" s="89" t="s">
        <v>19</v>
      </c>
      <c r="H275" s="89" t="s">
        <v>28</v>
      </c>
      <c r="I275" s="89" t="s">
        <v>24</v>
      </c>
      <c r="J275" s="88">
        <v>3</v>
      </c>
      <c r="K275" s="88"/>
      <c r="L275" s="88"/>
      <c r="M275" s="88"/>
      <c r="N275" s="88"/>
      <c r="O275" s="88"/>
      <c r="P275" s="88" t="s">
        <v>286</v>
      </c>
      <c r="Q275" s="88" t="s">
        <v>290</v>
      </c>
      <c r="R275" s="90"/>
      <c r="S275" s="88"/>
      <c r="T275" s="97"/>
      <c r="U275" s="97"/>
      <c r="V275" s="98"/>
      <c r="W275" s="99"/>
      <c r="X275" s="692" t="s">
        <v>3135</v>
      </c>
      <c r="Y275" s="691" t="s">
        <v>3133</v>
      </c>
      <c r="Z275" s="687" t="s">
        <v>3127</v>
      </c>
    </row>
    <row r="276" spans="1:26" s="100" customFormat="1" ht="15.6" hidden="1">
      <c r="A276" s="669" t="s">
        <v>905</v>
      </c>
      <c r="B276" s="86"/>
      <c r="C276" s="86"/>
      <c r="D276" s="87"/>
      <c r="E276" s="88" t="s">
        <v>17</v>
      </c>
      <c r="F276" s="88" t="s">
        <v>14</v>
      </c>
      <c r="G276" s="89" t="s">
        <v>19</v>
      </c>
      <c r="H276" s="89" t="s">
        <v>28</v>
      </c>
      <c r="I276" s="89" t="s">
        <v>24</v>
      </c>
      <c r="J276" s="88">
        <v>3</v>
      </c>
      <c r="K276" s="88"/>
      <c r="L276" s="88"/>
      <c r="M276" s="88"/>
      <c r="N276" s="88"/>
      <c r="O276" s="88"/>
      <c r="P276" s="88" t="s">
        <v>286</v>
      </c>
      <c r="Q276" s="88" t="s">
        <v>290</v>
      </c>
      <c r="R276" s="90"/>
      <c r="S276" s="88"/>
      <c r="T276" s="97"/>
      <c r="U276" s="97"/>
      <c r="V276" s="98"/>
      <c r="W276" s="99"/>
      <c r="X276" s="692" t="s">
        <v>3135</v>
      </c>
      <c r="Y276" s="691" t="s">
        <v>3133</v>
      </c>
      <c r="Z276" s="687" t="s">
        <v>3127</v>
      </c>
    </row>
    <row r="277" spans="1:26" s="100" customFormat="1" ht="15.6" hidden="1">
      <c r="A277" s="669" t="s">
        <v>904</v>
      </c>
      <c r="B277" s="86"/>
      <c r="C277" s="86"/>
      <c r="D277" s="87"/>
      <c r="E277" s="88" t="s">
        <v>17</v>
      </c>
      <c r="F277" s="88" t="s">
        <v>16</v>
      </c>
      <c r="G277" s="89" t="s">
        <v>19</v>
      </c>
      <c r="H277" s="89" t="s">
        <v>28</v>
      </c>
      <c r="I277" s="89" t="s">
        <v>24</v>
      </c>
      <c r="J277" s="88">
        <v>3</v>
      </c>
      <c r="K277" s="88"/>
      <c r="L277" s="88"/>
      <c r="M277" s="88"/>
      <c r="N277" s="88"/>
      <c r="O277" s="88"/>
      <c r="P277" s="88" t="s">
        <v>286</v>
      </c>
      <c r="Q277" s="88" t="s">
        <v>290</v>
      </c>
      <c r="R277" s="90"/>
      <c r="S277" s="88"/>
      <c r="T277" s="97"/>
      <c r="U277" s="97"/>
      <c r="V277" s="98"/>
      <c r="W277" s="99"/>
      <c r="X277" s="692" t="s">
        <v>3135</v>
      </c>
      <c r="Y277" s="691" t="s">
        <v>3133</v>
      </c>
      <c r="Z277" s="687" t="s">
        <v>3127</v>
      </c>
    </row>
    <row r="278" spans="1:26" s="100" customFormat="1" ht="15.6" hidden="1">
      <c r="A278" s="669" t="s">
        <v>903</v>
      </c>
      <c r="B278" s="86"/>
      <c r="C278" s="86"/>
      <c r="D278" s="87"/>
      <c r="E278" s="88" t="s">
        <v>17</v>
      </c>
      <c r="F278" s="88" t="s">
        <v>14</v>
      </c>
      <c r="G278" s="89" t="s">
        <v>19</v>
      </c>
      <c r="H278" s="89" t="s">
        <v>28</v>
      </c>
      <c r="I278" s="89" t="s">
        <v>24</v>
      </c>
      <c r="J278" s="88">
        <v>3</v>
      </c>
      <c r="K278" s="88"/>
      <c r="L278" s="88"/>
      <c r="M278" s="88"/>
      <c r="N278" s="88"/>
      <c r="O278" s="88"/>
      <c r="P278" s="88" t="s">
        <v>286</v>
      </c>
      <c r="Q278" s="88" t="s">
        <v>290</v>
      </c>
      <c r="R278" s="90"/>
      <c r="S278" s="88"/>
      <c r="T278" s="97"/>
      <c r="U278" s="97"/>
      <c r="V278" s="98"/>
      <c r="W278" s="99"/>
      <c r="X278" s="692" t="s">
        <v>3135</v>
      </c>
      <c r="Y278" s="691" t="s">
        <v>3133</v>
      </c>
      <c r="Z278" s="687" t="s">
        <v>3127</v>
      </c>
    </row>
    <row r="279" spans="1:26" s="100" customFormat="1" ht="15.6" hidden="1">
      <c r="A279" s="669" t="s">
        <v>902</v>
      </c>
      <c r="B279" s="86"/>
      <c r="C279" s="86"/>
      <c r="D279" s="87"/>
      <c r="E279" s="88" t="s">
        <v>17</v>
      </c>
      <c r="F279" s="88" t="s">
        <v>14</v>
      </c>
      <c r="G279" s="89" t="s">
        <v>19</v>
      </c>
      <c r="H279" s="89" t="s">
        <v>28</v>
      </c>
      <c r="I279" s="89" t="s">
        <v>24</v>
      </c>
      <c r="J279" s="88">
        <v>3</v>
      </c>
      <c r="K279" s="88"/>
      <c r="L279" s="88"/>
      <c r="M279" s="88"/>
      <c r="N279" s="88"/>
      <c r="O279" s="88"/>
      <c r="P279" s="88" t="s">
        <v>286</v>
      </c>
      <c r="Q279" s="88" t="s">
        <v>290</v>
      </c>
      <c r="R279" s="90"/>
      <c r="S279" s="88"/>
      <c r="T279" s="97"/>
      <c r="U279" s="97"/>
      <c r="V279" s="98"/>
      <c r="W279" s="99"/>
      <c r="X279" s="692" t="s">
        <v>3135</v>
      </c>
      <c r="Y279" s="691" t="s">
        <v>3133</v>
      </c>
      <c r="Z279" s="687" t="s">
        <v>3127</v>
      </c>
    </row>
    <row r="280" spans="1:26" s="100" customFormat="1" ht="24" hidden="1">
      <c r="A280" s="669" t="s">
        <v>901</v>
      </c>
      <c r="B280" s="86"/>
      <c r="C280" s="86"/>
      <c r="D280" s="87"/>
      <c r="E280" s="88" t="s">
        <v>18</v>
      </c>
      <c r="F280" s="88" t="s">
        <v>15</v>
      </c>
      <c r="G280" s="89" t="s">
        <v>19</v>
      </c>
      <c r="H280" s="89" t="s">
        <v>28</v>
      </c>
      <c r="I280" s="89" t="s">
        <v>24</v>
      </c>
      <c r="J280" s="88">
        <v>3</v>
      </c>
      <c r="K280" s="88"/>
      <c r="L280" s="88"/>
      <c r="M280" s="88"/>
      <c r="N280" s="88"/>
      <c r="O280" s="88"/>
      <c r="P280" s="88" t="s">
        <v>286</v>
      </c>
      <c r="Q280" s="88" t="s">
        <v>289</v>
      </c>
      <c r="R280" s="121" t="s">
        <v>537</v>
      </c>
      <c r="S280" s="88"/>
      <c r="T280" s="97"/>
      <c r="U280" s="97"/>
      <c r="V280" s="98"/>
      <c r="W280" s="99"/>
      <c r="X280" s="692" t="s">
        <v>3135</v>
      </c>
      <c r="Y280" s="691" t="s">
        <v>3133</v>
      </c>
      <c r="Z280" s="687" t="s">
        <v>3127</v>
      </c>
    </row>
    <row r="281" spans="1:26" s="100" customFormat="1" ht="15.6" hidden="1">
      <c r="A281" s="669" t="s">
        <v>900</v>
      </c>
      <c r="B281" s="86"/>
      <c r="C281" s="86"/>
      <c r="D281" s="87"/>
      <c r="E281" s="88" t="s">
        <v>17</v>
      </c>
      <c r="F281" s="88" t="s">
        <v>14</v>
      </c>
      <c r="G281" s="89" t="s">
        <v>19</v>
      </c>
      <c r="H281" s="89" t="s">
        <v>28</v>
      </c>
      <c r="I281" s="89" t="s">
        <v>24</v>
      </c>
      <c r="J281" s="88">
        <v>3</v>
      </c>
      <c r="K281" s="88"/>
      <c r="L281" s="88"/>
      <c r="M281" s="88"/>
      <c r="N281" s="88"/>
      <c r="O281" s="88"/>
      <c r="P281" s="88" t="s">
        <v>286</v>
      </c>
      <c r="Q281" s="88" t="s">
        <v>289</v>
      </c>
      <c r="R281" s="90"/>
      <c r="S281" s="88"/>
      <c r="T281" s="97"/>
      <c r="U281" s="97"/>
      <c r="V281" s="98"/>
      <c r="W281" s="99"/>
      <c r="X281" s="692" t="s">
        <v>3135</v>
      </c>
      <c r="Y281" s="691" t="s">
        <v>3133</v>
      </c>
      <c r="Z281" s="687" t="s">
        <v>3127</v>
      </c>
    </row>
    <row r="282" spans="1:26" s="100" customFormat="1" ht="15.6" hidden="1">
      <c r="A282" s="669" t="s">
        <v>1177</v>
      </c>
      <c r="B282" s="86"/>
      <c r="C282" s="86"/>
      <c r="D282" s="87"/>
      <c r="E282" s="88" t="s">
        <v>17</v>
      </c>
      <c r="F282" s="88" t="s">
        <v>16</v>
      </c>
      <c r="G282" s="89" t="s">
        <v>19</v>
      </c>
      <c r="H282" s="89" t="s">
        <v>28</v>
      </c>
      <c r="I282" s="89" t="s">
        <v>24</v>
      </c>
      <c r="J282" s="88">
        <v>3</v>
      </c>
      <c r="K282" s="88"/>
      <c r="L282" s="88"/>
      <c r="M282" s="88"/>
      <c r="N282" s="88"/>
      <c r="O282" s="88"/>
      <c r="P282" s="88" t="s">
        <v>286</v>
      </c>
      <c r="Q282" s="88" t="s">
        <v>289</v>
      </c>
      <c r="R282" s="90"/>
      <c r="S282" s="88"/>
      <c r="T282" s="97"/>
      <c r="U282" s="97"/>
      <c r="V282" s="98"/>
      <c r="W282" s="99"/>
      <c r="X282" s="692" t="s">
        <v>3135</v>
      </c>
      <c r="Y282" s="691" t="s">
        <v>3133</v>
      </c>
      <c r="Z282" s="687" t="s">
        <v>3127</v>
      </c>
    </row>
    <row r="283" spans="1:26" s="100" customFormat="1" ht="15.6" hidden="1">
      <c r="A283" s="669" t="s">
        <v>899</v>
      </c>
      <c r="B283" s="86"/>
      <c r="C283" s="86"/>
      <c r="D283" s="87"/>
      <c r="E283" s="88" t="s">
        <v>18</v>
      </c>
      <c r="F283" s="88" t="s">
        <v>15</v>
      </c>
      <c r="G283" s="89" t="s">
        <v>19</v>
      </c>
      <c r="H283" s="89"/>
      <c r="I283" s="89" t="s">
        <v>24</v>
      </c>
      <c r="J283" s="88"/>
      <c r="K283" s="88"/>
      <c r="L283" s="88"/>
      <c r="M283" s="88"/>
      <c r="N283" s="88"/>
      <c r="O283" s="95" t="s">
        <v>28</v>
      </c>
      <c r="P283" s="88" t="s">
        <v>286</v>
      </c>
      <c r="Q283" s="88" t="s">
        <v>289</v>
      </c>
      <c r="R283" s="90"/>
      <c r="S283" s="88"/>
      <c r="T283" s="97"/>
      <c r="U283" s="97"/>
      <c r="V283" s="98"/>
      <c r="W283" s="99"/>
      <c r="X283" s="692" t="s">
        <v>3135</v>
      </c>
      <c r="Y283" s="691" t="s">
        <v>3133</v>
      </c>
      <c r="Z283" s="687" t="s">
        <v>3127</v>
      </c>
    </row>
    <row r="284" spans="1:26" s="100" customFormat="1" ht="15.6" hidden="1">
      <c r="A284" s="669" t="s">
        <v>898</v>
      </c>
      <c r="B284" s="86"/>
      <c r="C284" s="86"/>
      <c r="D284" s="87"/>
      <c r="E284" s="88" t="s">
        <v>18</v>
      </c>
      <c r="F284" s="88" t="s">
        <v>16</v>
      </c>
      <c r="G284" s="89" t="s">
        <v>19</v>
      </c>
      <c r="H284" s="89" t="s">
        <v>28</v>
      </c>
      <c r="I284" s="89" t="s">
        <v>24</v>
      </c>
      <c r="J284" s="88">
        <v>3</v>
      </c>
      <c r="K284" s="88"/>
      <c r="L284" s="88"/>
      <c r="M284" s="88"/>
      <c r="N284" s="88"/>
      <c r="O284" s="88"/>
      <c r="P284" s="88" t="s">
        <v>286</v>
      </c>
      <c r="Q284" s="88" t="s">
        <v>289</v>
      </c>
      <c r="R284" s="90"/>
      <c r="S284" s="88"/>
      <c r="T284" s="97"/>
      <c r="U284" s="97"/>
      <c r="V284" s="98"/>
      <c r="W284" s="99"/>
      <c r="X284" s="692" t="s">
        <v>3135</v>
      </c>
      <c r="Y284" s="691" t="s">
        <v>3133</v>
      </c>
      <c r="Z284" s="687" t="s">
        <v>3127</v>
      </c>
    </row>
    <row r="285" spans="1:26" s="100" customFormat="1" ht="15.6">
      <c r="A285" s="669" t="s">
        <v>894</v>
      </c>
      <c r="B285" s="86"/>
      <c r="C285" s="86"/>
      <c r="D285" s="87"/>
      <c r="E285" s="88" t="s">
        <v>17</v>
      </c>
      <c r="F285" s="88" t="s">
        <v>14</v>
      </c>
      <c r="G285" s="89" t="s">
        <v>19</v>
      </c>
      <c r="H285" s="89" t="s">
        <v>28</v>
      </c>
      <c r="I285" s="89" t="s">
        <v>24</v>
      </c>
      <c r="J285" s="88">
        <v>1</v>
      </c>
      <c r="K285" s="88"/>
      <c r="L285" s="88"/>
      <c r="M285" s="88"/>
      <c r="N285" s="88"/>
      <c r="O285" s="88"/>
      <c r="P285" s="88" t="s">
        <v>286</v>
      </c>
      <c r="Q285" s="88" t="s">
        <v>289</v>
      </c>
      <c r="R285" s="90" t="s">
        <v>499</v>
      </c>
      <c r="S285" s="88"/>
      <c r="T285" s="97"/>
      <c r="U285" s="97"/>
      <c r="V285" s="98"/>
      <c r="W285" s="99"/>
      <c r="X285" s="692" t="s">
        <v>3135</v>
      </c>
      <c r="Y285" s="691" t="s">
        <v>3133</v>
      </c>
      <c r="Z285" s="687" t="s">
        <v>3127</v>
      </c>
    </row>
    <row r="286" spans="1:26" s="100" customFormat="1" ht="15.6" hidden="1">
      <c r="A286" s="669" t="s">
        <v>893</v>
      </c>
      <c r="B286" s="86"/>
      <c r="C286" s="86"/>
      <c r="D286" s="87"/>
      <c r="E286" s="88" t="s">
        <v>17</v>
      </c>
      <c r="F286" s="88" t="s">
        <v>15</v>
      </c>
      <c r="G286" s="89" t="s">
        <v>19</v>
      </c>
      <c r="H286" s="89" t="s">
        <v>28</v>
      </c>
      <c r="I286" s="89" t="s">
        <v>24</v>
      </c>
      <c r="J286" s="88">
        <v>3</v>
      </c>
      <c r="K286" s="88"/>
      <c r="L286" s="88"/>
      <c r="M286" s="88"/>
      <c r="N286" s="88"/>
      <c r="O286" s="88"/>
      <c r="P286" s="88" t="s">
        <v>286</v>
      </c>
      <c r="Q286" s="88" t="s">
        <v>289</v>
      </c>
      <c r="R286" s="90"/>
      <c r="S286" s="88"/>
      <c r="T286" s="97"/>
      <c r="U286" s="97"/>
      <c r="V286" s="98"/>
      <c r="W286" s="99"/>
      <c r="X286" s="692" t="s">
        <v>3135</v>
      </c>
      <c r="Y286" s="691" t="s">
        <v>3133</v>
      </c>
      <c r="Z286" s="687" t="s">
        <v>3127</v>
      </c>
    </row>
    <row r="287" spans="1:26" s="100" customFormat="1" ht="15.6" hidden="1">
      <c r="A287" s="669" t="s">
        <v>1175</v>
      </c>
      <c r="B287" s="86"/>
      <c r="C287" s="86"/>
      <c r="D287" s="87"/>
      <c r="E287" s="88" t="s">
        <v>18</v>
      </c>
      <c r="F287" s="88" t="s">
        <v>14</v>
      </c>
      <c r="G287" s="89" t="s">
        <v>19</v>
      </c>
      <c r="H287" s="89" t="s">
        <v>28</v>
      </c>
      <c r="I287" s="89" t="s">
        <v>24</v>
      </c>
      <c r="J287" s="88">
        <v>3</v>
      </c>
      <c r="K287" s="88"/>
      <c r="L287" s="88"/>
      <c r="M287" s="88"/>
      <c r="N287" s="88"/>
      <c r="O287" s="88"/>
      <c r="P287" s="88" t="s">
        <v>286</v>
      </c>
      <c r="Q287" s="88" t="s">
        <v>289</v>
      </c>
      <c r="R287" s="90"/>
      <c r="S287" s="88"/>
      <c r="T287" s="97"/>
      <c r="U287" s="97"/>
      <c r="V287" s="98"/>
      <c r="W287" s="99"/>
      <c r="X287" s="692" t="s">
        <v>3135</v>
      </c>
      <c r="Y287" s="691" t="s">
        <v>3133</v>
      </c>
      <c r="Z287" s="687" t="s">
        <v>3127</v>
      </c>
    </row>
    <row r="288" spans="1:26" s="100" customFormat="1" ht="15.6" hidden="1">
      <c r="A288" s="669" t="s">
        <v>1174</v>
      </c>
      <c r="B288" s="86"/>
      <c r="C288" s="86"/>
      <c r="D288" s="87"/>
      <c r="E288" s="88" t="s">
        <v>18</v>
      </c>
      <c r="F288" s="88" t="s">
        <v>16</v>
      </c>
      <c r="G288" s="89" t="s">
        <v>19</v>
      </c>
      <c r="H288" s="89" t="s">
        <v>28</v>
      </c>
      <c r="I288" s="89" t="s">
        <v>24</v>
      </c>
      <c r="J288" s="88">
        <v>3</v>
      </c>
      <c r="K288" s="88"/>
      <c r="L288" s="88"/>
      <c r="M288" s="88"/>
      <c r="N288" s="88"/>
      <c r="O288" s="88"/>
      <c r="P288" s="88" t="s">
        <v>286</v>
      </c>
      <c r="Q288" s="88" t="s">
        <v>289</v>
      </c>
      <c r="R288" s="90"/>
      <c r="S288" s="88"/>
      <c r="T288" s="97"/>
      <c r="U288" s="97"/>
      <c r="V288" s="98"/>
      <c r="W288" s="99"/>
      <c r="X288" s="692" t="s">
        <v>3135</v>
      </c>
      <c r="Y288" s="691" t="s">
        <v>3133</v>
      </c>
      <c r="Z288" s="687" t="s">
        <v>3127</v>
      </c>
    </row>
    <row r="289" spans="1:26" s="100" customFormat="1" ht="15.6">
      <c r="A289" s="669" t="s">
        <v>892</v>
      </c>
      <c r="B289" s="86"/>
      <c r="C289" s="86"/>
      <c r="D289" s="87"/>
      <c r="E289" s="88" t="s">
        <v>18</v>
      </c>
      <c r="F289" s="88" t="s">
        <v>14</v>
      </c>
      <c r="G289" s="89" t="s">
        <v>19</v>
      </c>
      <c r="H289" s="89" t="s">
        <v>28</v>
      </c>
      <c r="I289" s="89" t="s">
        <v>477</v>
      </c>
      <c r="J289" s="88">
        <v>1</v>
      </c>
      <c r="K289" s="88"/>
      <c r="L289" s="88"/>
      <c r="M289" s="88"/>
      <c r="N289" s="88"/>
      <c r="O289" s="88"/>
      <c r="P289" s="88" t="s">
        <v>286</v>
      </c>
      <c r="Q289" s="88" t="s">
        <v>289</v>
      </c>
      <c r="R289" s="90" t="s">
        <v>538</v>
      </c>
      <c r="S289" s="88"/>
      <c r="T289" s="97"/>
      <c r="U289" s="97"/>
      <c r="V289" s="98"/>
      <c r="W289" s="99"/>
      <c r="X289" s="692" t="s">
        <v>3135</v>
      </c>
      <c r="Y289" s="691" t="s">
        <v>3133</v>
      </c>
      <c r="Z289" s="687" t="s">
        <v>3127</v>
      </c>
    </row>
    <row r="290" spans="1:26" s="100" customFormat="1" ht="15.6">
      <c r="A290" s="669" t="s">
        <v>891</v>
      </c>
      <c r="B290" s="86"/>
      <c r="C290" s="86"/>
      <c r="D290" s="87"/>
      <c r="E290" s="88" t="s">
        <v>18</v>
      </c>
      <c r="F290" s="88" t="s">
        <v>15</v>
      </c>
      <c r="G290" s="89" t="s">
        <v>19</v>
      </c>
      <c r="H290" s="89" t="s">
        <v>28</v>
      </c>
      <c r="I290" s="89" t="s">
        <v>24</v>
      </c>
      <c r="J290" s="88">
        <v>2</v>
      </c>
      <c r="K290" s="88"/>
      <c r="L290" s="88"/>
      <c r="M290" s="88"/>
      <c r="N290" s="88"/>
      <c r="O290" s="88"/>
      <c r="P290" s="88" t="s">
        <v>286</v>
      </c>
      <c r="Q290" s="88" t="s">
        <v>289</v>
      </c>
      <c r="R290" s="90"/>
      <c r="S290" s="88"/>
      <c r="T290" s="97"/>
      <c r="U290" s="97"/>
      <c r="V290" s="98"/>
      <c r="W290" s="99"/>
      <c r="X290" s="692" t="s">
        <v>3135</v>
      </c>
      <c r="Y290" s="691" t="s">
        <v>3133</v>
      </c>
      <c r="Z290" s="687" t="s">
        <v>3127</v>
      </c>
    </row>
    <row r="291" spans="1:26" s="100" customFormat="1" ht="15.6" hidden="1">
      <c r="A291" s="669" t="s">
        <v>888</v>
      </c>
      <c r="B291" s="86"/>
      <c r="C291" s="86"/>
      <c r="D291" s="87"/>
      <c r="E291" s="88" t="s">
        <v>18</v>
      </c>
      <c r="F291" s="88" t="s">
        <v>15</v>
      </c>
      <c r="G291" s="89" t="s">
        <v>19</v>
      </c>
      <c r="H291" s="89" t="s">
        <v>28</v>
      </c>
      <c r="I291" s="89" t="s">
        <v>25</v>
      </c>
      <c r="J291" s="88">
        <v>4</v>
      </c>
      <c r="K291" s="88"/>
      <c r="L291" s="88"/>
      <c r="M291" s="88"/>
      <c r="N291" s="88"/>
      <c r="O291" s="88"/>
      <c r="P291" s="88" t="s">
        <v>286</v>
      </c>
      <c r="Q291" s="88" t="s">
        <v>289</v>
      </c>
      <c r="R291" s="90"/>
      <c r="S291" s="88"/>
      <c r="T291" s="97"/>
      <c r="U291" s="97"/>
      <c r="V291" s="98"/>
      <c r="W291" s="99"/>
      <c r="X291" s="692" t="s">
        <v>3135</v>
      </c>
      <c r="Y291" s="691" t="s">
        <v>3133</v>
      </c>
      <c r="Z291" s="687" t="s">
        <v>3127</v>
      </c>
    </row>
    <row r="292" spans="1:26" s="100" customFormat="1" ht="15.6" hidden="1">
      <c r="A292" s="669" t="s">
        <v>887</v>
      </c>
      <c r="B292" s="86"/>
      <c r="C292" s="86"/>
      <c r="D292" s="87"/>
      <c r="E292" s="88" t="s">
        <v>18</v>
      </c>
      <c r="F292" s="88" t="s">
        <v>16</v>
      </c>
      <c r="G292" s="89" t="s">
        <v>262</v>
      </c>
      <c r="H292" s="89" t="s">
        <v>28</v>
      </c>
      <c r="I292" s="89" t="s">
        <v>24</v>
      </c>
      <c r="J292" s="88">
        <v>3</v>
      </c>
      <c r="K292" s="88"/>
      <c r="L292" s="88"/>
      <c r="M292" s="88"/>
      <c r="N292" s="88"/>
      <c r="O292" s="88"/>
      <c r="P292" s="88" t="s">
        <v>286</v>
      </c>
      <c r="Q292" s="88" t="s">
        <v>289</v>
      </c>
      <c r="R292" s="90"/>
      <c r="S292" s="88"/>
      <c r="T292" s="97"/>
      <c r="U292" s="97"/>
      <c r="V292" s="98"/>
      <c r="W292" s="99"/>
      <c r="X292" s="692" t="s">
        <v>3135</v>
      </c>
      <c r="Y292" s="691" t="s">
        <v>3133</v>
      </c>
      <c r="Z292" s="687" t="s">
        <v>3127</v>
      </c>
    </row>
    <row r="293" spans="1:26" s="100" customFormat="1" ht="15.6" hidden="1">
      <c r="A293" s="669" t="s">
        <v>886</v>
      </c>
      <c r="B293" s="86"/>
      <c r="C293" s="86"/>
      <c r="D293" s="87"/>
      <c r="E293" s="88" t="s">
        <v>18</v>
      </c>
      <c r="F293" s="88" t="s">
        <v>16</v>
      </c>
      <c r="G293" s="89" t="s">
        <v>19</v>
      </c>
      <c r="H293" s="89" t="s">
        <v>28</v>
      </c>
      <c r="I293" s="89" t="s">
        <v>24</v>
      </c>
      <c r="J293" s="88">
        <v>3</v>
      </c>
      <c r="K293" s="88"/>
      <c r="L293" s="88"/>
      <c r="M293" s="88"/>
      <c r="N293" s="88"/>
      <c r="O293" s="88"/>
      <c r="P293" s="88" t="s">
        <v>286</v>
      </c>
      <c r="Q293" s="88" t="s">
        <v>289</v>
      </c>
      <c r="R293" s="90"/>
      <c r="S293" s="88"/>
      <c r="T293" s="97"/>
      <c r="U293" s="97"/>
      <c r="V293" s="98"/>
      <c r="W293" s="99"/>
      <c r="X293" s="692" t="s">
        <v>3135</v>
      </c>
      <c r="Y293" s="691" t="s">
        <v>3133</v>
      </c>
      <c r="Z293" s="687" t="s">
        <v>3127</v>
      </c>
    </row>
    <row r="294" spans="1:26" s="100" customFormat="1" ht="15.6" hidden="1">
      <c r="A294" s="669" t="s">
        <v>885</v>
      </c>
      <c r="B294" s="86"/>
      <c r="C294" s="86"/>
      <c r="D294" s="87"/>
      <c r="E294" s="88" t="s">
        <v>18</v>
      </c>
      <c r="F294" s="88" t="s">
        <v>16</v>
      </c>
      <c r="G294" s="89" t="s">
        <v>19</v>
      </c>
      <c r="H294" s="89" t="s">
        <v>28</v>
      </c>
      <c r="I294" s="89" t="s">
        <v>24</v>
      </c>
      <c r="J294" s="88">
        <v>3</v>
      </c>
      <c r="K294" s="88"/>
      <c r="L294" s="88"/>
      <c r="M294" s="88"/>
      <c r="N294" s="88"/>
      <c r="O294" s="88"/>
      <c r="P294" s="88" t="s">
        <v>286</v>
      </c>
      <c r="Q294" s="88" t="s">
        <v>289</v>
      </c>
      <c r="R294" s="90"/>
      <c r="S294" s="88"/>
      <c r="T294" s="97"/>
      <c r="U294" s="97"/>
      <c r="V294" s="98"/>
      <c r="W294" s="99"/>
      <c r="X294" s="692" t="s">
        <v>3135</v>
      </c>
      <c r="Y294" s="691" t="s">
        <v>3133</v>
      </c>
      <c r="Z294" s="687" t="s">
        <v>3127</v>
      </c>
    </row>
    <row r="295" spans="1:26" s="100" customFormat="1" ht="15.6" hidden="1">
      <c r="A295" s="669" t="s">
        <v>883</v>
      </c>
      <c r="B295" s="86"/>
      <c r="C295" s="86"/>
      <c r="D295" s="87"/>
      <c r="E295" s="88" t="s">
        <v>18</v>
      </c>
      <c r="F295" s="88" t="s">
        <v>14</v>
      </c>
      <c r="G295" s="89" t="s">
        <v>19</v>
      </c>
      <c r="H295" s="89" t="s">
        <v>28</v>
      </c>
      <c r="I295" s="89" t="s">
        <v>26</v>
      </c>
      <c r="J295" s="88">
        <v>3</v>
      </c>
      <c r="K295" s="88"/>
      <c r="L295" s="88"/>
      <c r="M295" s="88"/>
      <c r="N295" s="88"/>
      <c r="O295" s="88"/>
      <c r="P295" s="88" t="s">
        <v>286</v>
      </c>
      <c r="Q295" s="88" t="s">
        <v>289</v>
      </c>
      <c r="R295" s="90"/>
      <c r="S295" s="88"/>
      <c r="T295" s="97"/>
      <c r="U295" s="97"/>
      <c r="V295" s="98"/>
      <c r="W295" s="99"/>
      <c r="X295" s="692" t="s">
        <v>3135</v>
      </c>
      <c r="Y295" s="691" t="s">
        <v>3133</v>
      </c>
      <c r="Z295" s="687" t="s">
        <v>3127</v>
      </c>
    </row>
    <row r="296" spans="1:26" s="100" customFormat="1" ht="15.6" hidden="1">
      <c r="A296" s="669" t="s">
        <v>882</v>
      </c>
      <c r="B296" s="86"/>
      <c r="C296" s="86"/>
      <c r="D296" s="87"/>
      <c r="E296" s="88" t="s">
        <v>18</v>
      </c>
      <c r="F296" s="88" t="s">
        <v>16</v>
      </c>
      <c r="G296" s="89" t="s">
        <v>19</v>
      </c>
      <c r="H296" s="89" t="s">
        <v>28</v>
      </c>
      <c r="I296" s="89" t="s">
        <v>24</v>
      </c>
      <c r="J296" s="88">
        <v>3</v>
      </c>
      <c r="K296" s="88"/>
      <c r="L296" s="88"/>
      <c r="M296" s="88"/>
      <c r="N296" s="88"/>
      <c r="O296" s="88"/>
      <c r="P296" s="88" t="s">
        <v>286</v>
      </c>
      <c r="Q296" s="88" t="s">
        <v>289</v>
      </c>
      <c r="R296" s="90"/>
      <c r="S296" s="88"/>
      <c r="T296" s="97"/>
      <c r="U296" s="97"/>
      <c r="V296" s="98"/>
      <c r="W296" s="99"/>
      <c r="X296" s="692" t="s">
        <v>3135</v>
      </c>
      <c r="Y296" s="691" t="s">
        <v>3133</v>
      </c>
      <c r="Z296" s="687" t="s">
        <v>3127</v>
      </c>
    </row>
    <row r="297" spans="1:26" s="100" customFormat="1" ht="15.6" hidden="1">
      <c r="A297" s="669" t="s">
        <v>881</v>
      </c>
      <c r="B297" s="86"/>
      <c r="C297" s="86"/>
      <c r="D297" s="87"/>
      <c r="E297" s="88" t="s">
        <v>18</v>
      </c>
      <c r="F297" s="88" t="s">
        <v>16</v>
      </c>
      <c r="G297" s="89" t="s">
        <v>19</v>
      </c>
      <c r="H297" s="89" t="s">
        <v>28</v>
      </c>
      <c r="I297" s="89" t="s">
        <v>24</v>
      </c>
      <c r="J297" s="88">
        <v>3</v>
      </c>
      <c r="K297" s="88"/>
      <c r="L297" s="88"/>
      <c r="M297" s="88"/>
      <c r="N297" s="88"/>
      <c r="O297" s="88"/>
      <c r="P297" s="88" t="s">
        <v>286</v>
      </c>
      <c r="Q297" s="88" t="s">
        <v>289</v>
      </c>
      <c r="R297" s="90"/>
      <c r="S297" s="88"/>
      <c r="T297" s="97"/>
      <c r="U297" s="97"/>
      <c r="V297" s="98"/>
      <c r="W297" s="99"/>
      <c r="X297" s="692" t="s">
        <v>3135</v>
      </c>
      <c r="Y297" s="691" t="s">
        <v>3133</v>
      </c>
      <c r="Z297" s="687" t="s">
        <v>3127</v>
      </c>
    </row>
    <row r="298" spans="1:26" s="100" customFormat="1" ht="15.6" hidden="1">
      <c r="A298" s="669" t="s">
        <v>880</v>
      </c>
      <c r="B298" s="86"/>
      <c r="C298" s="86"/>
      <c r="D298" s="87"/>
      <c r="E298" s="88" t="s">
        <v>18</v>
      </c>
      <c r="F298" s="88" t="s">
        <v>14</v>
      </c>
      <c r="G298" s="89" t="s">
        <v>19</v>
      </c>
      <c r="H298" s="89" t="s">
        <v>28</v>
      </c>
      <c r="I298" s="89" t="s">
        <v>24</v>
      </c>
      <c r="J298" s="88">
        <v>3</v>
      </c>
      <c r="K298" s="88"/>
      <c r="L298" s="88"/>
      <c r="M298" s="88"/>
      <c r="N298" s="88"/>
      <c r="O298" s="88"/>
      <c r="P298" s="88" t="s">
        <v>286</v>
      </c>
      <c r="Q298" s="88" t="s">
        <v>289</v>
      </c>
      <c r="R298" s="90"/>
      <c r="S298" s="88"/>
      <c r="T298" s="97"/>
      <c r="U298" s="97"/>
      <c r="V298" s="98"/>
      <c r="W298" s="99"/>
      <c r="X298" s="692" t="s">
        <v>3135</v>
      </c>
      <c r="Y298" s="691" t="s">
        <v>3133</v>
      </c>
      <c r="Z298" s="687" t="s">
        <v>3127</v>
      </c>
    </row>
    <row r="299" spans="1:26" s="100" customFormat="1" ht="15.6" hidden="1">
      <c r="A299" s="669" t="s">
        <v>879</v>
      </c>
      <c r="B299" s="86"/>
      <c r="C299" s="86"/>
      <c r="D299" s="87"/>
      <c r="E299" s="88" t="s">
        <v>18</v>
      </c>
      <c r="F299" s="88" t="s">
        <v>16</v>
      </c>
      <c r="G299" s="89" t="s">
        <v>19</v>
      </c>
      <c r="H299" s="89" t="s">
        <v>28</v>
      </c>
      <c r="I299" s="89" t="s">
        <v>24</v>
      </c>
      <c r="J299" s="88">
        <v>3</v>
      </c>
      <c r="K299" s="88"/>
      <c r="L299" s="88"/>
      <c r="M299" s="88"/>
      <c r="N299" s="88"/>
      <c r="O299" s="88"/>
      <c r="P299" s="88" t="s">
        <v>286</v>
      </c>
      <c r="Q299" s="88" t="s">
        <v>289</v>
      </c>
      <c r="R299" s="90"/>
      <c r="S299" s="88"/>
      <c r="T299" s="97"/>
      <c r="U299" s="97"/>
      <c r="V299" s="98"/>
      <c r="W299" s="99"/>
      <c r="X299" s="692" t="s">
        <v>3135</v>
      </c>
      <c r="Y299" s="691" t="s">
        <v>3133</v>
      </c>
      <c r="Z299" s="687" t="s">
        <v>3127</v>
      </c>
    </row>
    <row r="300" spans="1:26" s="100" customFormat="1" ht="15.6" hidden="1">
      <c r="A300" s="669" t="s">
        <v>878</v>
      </c>
      <c r="B300" s="86"/>
      <c r="C300" s="86"/>
      <c r="D300" s="87"/>
      <c r="E300" s="88" t="s">
        <v>18</v>
      </c>
      <c r="F300" s="88" t="s">
        <v>15</v>
      </c>
      <c r="G300" s="89" t="s">
        <v>19</v>
      </c>
      <c r="H300" s="89" t="s">
        <v>28</v>
      </c>
      <c r="I300" s="89" t="s">
        <v>24</v>
      </c>
      <c r="J300" s="88">
        <v>3</v>
      </c>
      <c r="K300" s="88"/>
      <c r="L300" s="88"/>
      <c r="M300" s="88"/>
      <c r="N300" s="88"/>
      <c r="O300" s="88"/>
      <c r="P300" s="88" t="s">
        <v>286</v>
      </c>
      <c r="Q300" s="88" t="s">
        <v>289</v>
      </c>
      <c r="R300" s="90"/>
      <c r="S300" s="88"/>
      <c r="T300" s="97"/>
      <c r="U300" s="97"/>
      <c r="V300" s="98"/>
      <c r="W300" s="99"/>
      <c r="X300" s="692" t="s">
        <v>3135</v>
      </c>
      <c r="Y300" s="691" t="s">
        <v>3133</v>
      </c>
      <c r="Z300" s="687" t="s">
        <v>3127</v>
      </c>
    </row>
    <row r="301" spans="1:26" s="100" customFormat="1" ht="15.6">
      <c r="A301" s="669" t="s">
        <v>877</v>
      </c>
      <c r="B301" s="86"/>
      <c r="C301" s="86"/>
      <c r="D301" s="87"/>
      <c r="E301" s="88" t="s">
        <v>18</v>
      </c>
      <c r="F301" s="88" t="s">
        <v>14</v>
      </c>
      <c r="G301" s="89" t="s">
        <v>19</v>
      </c>
      <c r="H301" s="89" t="s">
        <v>28</v>
      </c>
      <c r="I301" s="89" t="s">
        <v>24</v>
      </c>
      <c r="J301" s="88">
        <v>1</v>
      </c>
      <c r="K301" s="88"/>
      <c r="L301" s="88"/>
      <c r="M301" s="88"/>
      <c r="N301" s="88"/>
      <c r="O301" s="88"/>
      <c r="P301" s="88" t="s">
        <v>286</v>
      </c>
      <c r="Q301" s="88" t="s">
        <v>289</v>
      </c>
      <c r="R301" s="90"/>
      <c r="S301" s="88"/>
      <c r="T301" s="97"/>
      <c r="U301" s="97"/>
      <c r="V301" s="98"/>
      <c r="W301" s="99"/>
      <c r="X301" s="692" t="s">
        <v>3135</v>
      </c>
      <c r="Y301" s="691" t="s">
        <v>3133</v>
      </c>
      <c r="Z301" s="687" t="s">
        <v>3127</v>
      </c>
    </row>
    <row r="302" spans="1:26" s="100" customFormat="1" ht="15.6">
      <c r="A302" s="669" t="s">
        <v>875</v>
      </c>
      <c r="B302" s="86"/>
      <c r="C302" s="86"/>
      <c r="D302" s="87"/>
      <c r="E302" s="88" t="s">
        <v>18</v>
      </c>
      <c r="F302" s="88" t="s">
        <v>15</v>
      </c>
      <c r="G302" s="89" t="s">
        <v>19</v>
      </c>
      <c r="H302" s="89" t="s">
        <v>28</v>
      </c>
      <c r="I302" s="89" t="s">
        <v>24</v>
      </c>
      <c r="J302" s="88">
        <v>2</v>
      </c>
      <c r="K302" s="88"/>
      <c r="L302" s="88"/>
      <c r="M302" s="88"/>
      <c r="N302" s="88"/>
      <c r="O302" s="88"/>
      <c r="P302" s="88" t="s">
        <v>286</v>
      </c>
      <c r="Q302" s="88" t="s">
        <v>289</v>
      </c>
      <c r="R302" s="90"/>
      <c r="S302" s="88"/>
      <c r="T302" s="97"/>
      <c r="U302" s="97"/>
      <c r="V302" s="98"/>
      <c r="W302" s="99"/>
      <c r="X302" s="692" t="s">
        <v>3135</v>
      </c>
      <c r="Y302" s="691" t="s">
        <v>3133</v>
      </c>
      <c r="Z302" s="687" t="s">
        <v>3127</v>
      </c>
    </row>
    <row r="303" spans="1:26" s="100" customFormat="1" ht="24" hidden="1">
      <c r="A303" s="669" t="s">
        <v>874</v>
      </c>
      <c r="B303" s="86"/>
      <c r="C303" s="86"/>
      <c r="D303" s="87"/>
      <c r="E303" s="88" t="s">
        <v>17</v>
      </c>
      <c r="F303" s="88" t="s">
        <v>14</v>
      </c>
      <c r="G303" s="89" t="s">
        <v>19</v>
      </c>
      <c r="H303" s="89"/>
      <c r="I303" s="89" t="s">
        <v>30</v>
      </c>
      <c r="J303" s="88"/>
      <c r="K303" s="88"/>
      <c r="L303" s="88"/>
      <c r="M303" s="88"/>
      <c r="N303" s="88"/>
      <c r="O303" s="95" t="s">
        <v>29</v>
      </c>
      <c r="P303" s="88" t="s">
        <v>286</v>
      </c>
      <c r="Q303" s="88" t="s">
        <v>289</v>
      </c>
      <c r="R303" s="90" t="s">
        <v>539</v>
      </c>
      <c r="S303" s="88"/>
      <c r="T303" s="97"/>
      <c r="U303" s="97"/>
      <c r="V303" s="98"/>
      <c r="W303" s="99"/>
      <c r="X303" s="692" t="s">
        <v>3135</v>
      </c>
      <c r="Y303" s="691" t="s">
        <v>3133</v>
      </c>
      <c r="Z303" s="687" t="s">
        <v>3127</v>
      </c>
    </row>
    <row r="304" spans="1:26" s="100" customFormat="1" ht="15.6" hidden="1">
      <c r="A304" s="669" t="s">
        <v>873</v>
      </c>
      <c r="B304" s="86"/>
      <c r="C304" s="86"/>
      <c r="D304" s="87"/>
      <c r="E304" s="88" t="s">
        <v>17</v>
      </c>
      <c r="F304" s="88" t="s">
        <v>15</v>
      </c>
      <c r="G304" s="89" t="s">
        <v>19</v>
      </c>
      <c r="H304" s="89"/>
      <c r="I304" s="89" t="s">
        <v>30</v>
      </c>
      <c r="J304" s="88"/>
      <c r="K304" s="88"/>
      <c r="L304" s="88"/>
      <c r="M304" s="88"/>
      <c r="N304" s="88"/>
      <c r="O304" s="95" t="s">
        <v>29</v>
      </c>
      <c r="P304" s="88" t="s">
        <v>286</v>
      </c>
      <c r="Q304" s="88" t="s">
        <v>289</v>
      </c>
      <c r="R304" s="90" t="s">
        <v>540</v>
      </c>
      <c r="S304" s="88"/>
      <c r="T304" s="97"/>
      <c r="U304" s="97"/>
      <c r="V304" s="98"/>
      <c r="W304" s="99"/>
      <c r="X304" s="692" t="s">
        <v>3135</v>
      </c>
      <c r="Y304" s="691" t="s">
        <v>3133</v>
      </c>
      <c r="Z304" s="687" t="s">
        <v>3127</v>
      </c>
    </row>
    <row r="305" spans="1:26" s="100" customFormat="1" ht="15.6">
      <c r="A305" s="669" t="s">
        <v>872</v>
      </c>
      <c r="B305" s="86"/>
      <c r="C305" s="86"/>
      <c r="D305" s="87"/>
      <c r="E305" s="88" t="s">
        <v>17</v>
      </c>
      <c r="F305" s="88" t="s">
        <v>14</v>
      </c>
      <c r="G305" s="89" t="s">
        <v>19</v>
      </c>
      <c r="H305" s="89" t="s">
        <v>28</v>
      </c>
      <c r="I305" s="89" t="s">
        <v>24</v>
      </c>
      <c r="J305" s="88">
        <v>1</v>
      </c>
      <c r="K305" s="88"/>
      <c r="L305" s="88"/>
      <c r="M305" s="88"/>
      <c r="N305" s="88"/>
      <c r="O305" s="88"/>
      <c r="P305" s="88" t="s">
        <v>286</v>
      </c>
      <c r="Q305" s="88" t="s">
        <v>289</v>
      </c>
      <c r="R305" s="90" t="s">
        <v>499</v>
      </c>
      <c r="S305" s="88"/>
      <c r="T305" s="97"/>
      <c r="U305" s="97"/>
      <c r="V305" s="98"/>
      <c r="W305" s="99"/>
      <c r="X305" s="692" t="s">
        <v>3135</v>
      </c>
      <c r="Y305" s="691" t="s">
        <v>3133</v>
      </c>
      <c r="Z305" s="687" t="s">
        <v>3127</v>
      </c>
    </row>
    <row r="306" spans="1:26" s="100" customFormat="1" ht="15.6" hidden="1">
      <c r="A306" s="669" t="s">
        <v>871</v>
      </c>
      <c r="B306" s="86"/>
      <c r="C306" s="86"/>
      <c r="D306" s="87"/>
      <c r="E306" s="88" t="s">
        <v>18</v>
      </c>
      <c r="F306" s="88" t="s">
        <v>15</v>
      </c>
      <c r="G306" s="89" t="s">
        <v>19</v>
      </c>
      <c r="H306" s="89" t="s">
        <v>28</v>
      </c>
      <c r="I306" s="89" t="s">
        <v>474</v>
      </c>
      <c r="J306" s="88">
        <v>3</v>
      </c>
      <c r="K306" s="88"/>
      <c r="L306" s="88"/>
      <c r="M306" s="88"/>
      <c r="N306" s="88"/>
      <c r="O306" s="88"/>
      <c r="P306" s="88" t="s">
        <v>286</v>
      </c>
      <c r="Q306" s="88" t="s">
        <v>289</v>
      </c>
      <c r="S306" s="88"/>
      <c r="T306" s="97"/>
      <c r="U306" s="97"/>
      <c r="V306" s="98"/>
      <c r="W306" s="99"/>
      <c r="X306" s="692" t="s">
        <v>3135</v>
      </c>
      <c r="Y306" s="691" t="s">
        <v>3133</v>
      </c>
      <c r="Z306" s="687" t="s">
        <v>3127</v>
      </c>
    </row>
    <row r="307" spans="1:26" s="100" customFormat="1" ht="36" hidden="1">
      <c r="A307" s="669" t="s">
        <v>867</v>
      </c>
      <c r="B307" s="86"/>
      <c r="C307" s="86"/>
      <c r="D307" s="87"/>
      <c r="E307" s="88" t="s">
        <v>18</v>
      </c>
      <c r="F307" s="88" t="s">
        <v>15</v>
      </c>
      <c r="G307" s="89" t="s">
        <v>56</v>
      </c>
      <c r="H307" s="89" t="s">
        <v>29</v>
      </c>
      <c r="I307" s="89"/>
      <c r="J307" s="88">
        <v>4</v>
      </c>
      <c r="K307" s="88"/>
      <c r="L307" s="88"/>
      <c r="M307" s="88"/>
      <c r="N307" s="88"/>
      <c r="O307" s="88"/>
      <c r="P307" s="88" t="s">
        <v>286</v>
      </c>
      <c r="Q307" s="88" t="s">
        <v>288</v>
      </c>
      <c r="R307" s="90" t="s">
        <v>541</v>
      </c>
      <c r="S307" s="88"/>
      <c r="T307" s="97"/>
      <c r="U307" s="97"/>
      <c r="V307" s="98"/>
      <c r="W307" s="99" t="s">
        <v>543</v>
      </c>
      <c r="X307" s="692" t="s">
        <v>3135</v>
      </c>
      <c r="Y307" s="691" t="s">
        <v>3133</v>
      </c>
      <c r="Z307" s="687" t="s">
        <v>3127</v>
      </c>
    </row>
    <row r="308" spans="1:26" s="100" customFormat="1" ht="15.6" hidden="1">
      <c r="A308" s="669" t="s">
        <v>866</v>
      </c>
      <c r="B308" s="86"/>
      <c r="C308" s="86"/>
      <c r="D308" s="87"/>
      <c r="E308" s="88" t="s">
        <v>18</v>
      </c>
      <c r="F308" s="88" t="s">
        <v>14</v>
      </c>
      <c r="G308" s="89" t="s">
        <v>56</v>
      </c>
      <c r="H308" s="89" t="s">
        <v>29</v>
      </c>
      <c r="I308" s="89"/>
      <c r="J308" s="88">
        <v>4</v>
      </c>
      <c r="K308" s="88"/>
      <c r="L308" s="88"/>
      <c r="M308" s="88"/>
      <c r="N308" s="88"/>
      <c r="O308" s="88"/>
      <c r="P308" s="88" t="s">
        <v>286</v>
      </c>
      <c r="Q308" s="88" t="s">
        <v>288</v>
      </c>
      <c r="R308" s="90" t="s">
        <v>542</v>
      </c>
      <c r="S308" s="88"/>
      <c r="T308" s="97"/>
      <c r="U308" s="97"/>
      <c r="V308" s="98"/>
      <c r="W308" s="99" t="s">
        <v>544</v>
      </c>
      <c r="X308" s="692" t="s">
        <v>3135</v>
      </c>
      <c r="Y308" s="691" t="s">
        <v>3133</v>
      </c>
      <c r="Z308" s="687" t="s">
        <v>3127</v>
      </c>
    </row>
    <row r="309" spans="1:26" s="100" customFormat="1" ht="15.6" hidden="1">
      <c r="A309" s="669" t="s">
        <v>865</v>
      </c>
      <c r="B309" s="86"/>
      <c r="C309" s="86"/>
      <c r="D309" s="87"/>
      <c r="E309" s="88" t="s">
        <v>17</v>
      </c>
      <c r="F309" s="88" t="s">
        <v>15</v>
      </c>
      <c r="G309" s="89" t="s">
        <v>19</v>
      </c>
      <c r="H309" s="89" t="s">
        <v>28</v>
      </c>
      <c r="I309" s="89" t="s">
        <v>24</v>
      </c>
      <c r="J309" s="88">
        <v>3</v>
      </c>
      <c r="K309" s="88"/>
      <c r="L309" s="88"/>
      <c r="M309" s="88"/>
      <c r="N309" s="88"/>
      <c r="O309" s="88"/>
      <c r="P309" s="88" t="s">
        <v>286</v>
      </c>
      <c r="Q309" s="88" t="s">
        <v>288</v>
      </c>
      <c r="R309" s="90"/>
      <c r="S309" s="88"/>
      <c r="T309" s="97"/>
      <c r="U309" s="97"/>
      <c r="V309" s="98"/>
      <c r="W309" s="99"/>
      <c r="X309" s="692" t="s">
        <v>3135</v>
      </c>
      <c r="Y309" s="691" t="s">
        <v>3133</v>
      </c>
      <c r="Z309" s="687" t="s">
        <v>3127</v>
      </c>
    </row>
    <row r="310" spans="1:26" s="100" customFormat="1" ht="15.6">
      <c r="A310" s="669" t="s">
        <v>864</v>
      </c>
      <c r="B310" s="86"/>
      <c r="C310" s="86"/>
      <c r="D310" s="87"/>
      <c r="E310" s="88" t="s">
        <v>18</v>
      </c>
      <c r="F310" s="88" t="s">
        <v>15</v>
      </c>
      <c r="G310" s="89" t="s">
        <v>19</v>
      </c>
      <c r="H310" s="89" t="s">
        <v>28</v>
      </c>
      <c r="I310" s="89" t="s">
        <v>477</v>
      </c>
      <c r="J310" s="88">
        <v>2</v>
      </c>
      <c r="K310" s="88"/>
      <c r="L310" s="88"/>
      <c r="M310" s="88"/>
      <c r="N310" s="88"/>
      <c r="O310" s="88"/>
      <c r="P310" s="88" t="s">
        <v>286</v>
      </c>
      <c r="Q310" s="88" t="s">
        <v>288</v>
      </c>
      <c r="R310" s="90"/>
      <c r="S310" s="88"/>
      <c r="T310" s="97"/>
      <c r="U310" s="97"/>
      <c r="V310" s="98"/>
      <c r="W310" s="99"/>
      <c r="X310" s="692" t="s">
        <v>3135</v>
      </c>
      <c r="Y310" s="691" t="s">
        <v>3133</v>
      </c>
      <c r="Z310" s="687" t="s">
        <v>3127</v>
      </c>
    </row>
    <row r="311" spans="1:26" s="100" customFormat="1" ht="15.6" hidden="1">
      <c r="A311" s="669" t="s">
        <v>863</v>
      </c>
      <c r="B311" s="86"/>
      <c r="C311" s="86"/>
      <c r="D311" s="87"/>
      <c r="E311" s="88" t="s">
        <v>17</v>
      </c>
      <c r="F311" s="88" t="s">
        <v>14</v>
      </c>
      <c r="G311" s="89" t="s">
        <v>19</v>
      </c>
      <c r="H311" s="89" t="s">
        <v>28</v>
      </c>
      <c r="I311" s="89" t="s">
        <v>25</v>
      </c>
      <c r="J311" s="88">
        <v>3</v>
      </c>
      <c r="K311" s="88"/>
      <c r="L311" s="88"/>
      <c r="M311" s="88"/>
      <c r="N311" s="88"/>
      <c r="O311" s="88"/>
      <c r="P311" s="88" t="s">
        <v>286</v>
      </c>
      <c r="Q311" s="88" t="s">
        <v>290</v>
      </c>
      <c r="R311" s="90"/>
      <c r="S311" s="88"/>
      <c r="T311" s="97"/>
      <c r="U311" s="97"/>
      <c r="V311" s="98"/>
      <c r="W311" s="99"/>
      <c r="X311" s="692" t="s">
        <v>3135</v>
      </c>
      <c r="Y311" s="691" t="s">
        <v>3133</v>
      </c>
      <c r="Z311" s="687" t="s">
        <v>3127</v>
      </c>
    </row>
    <row r="312" spans="1:26" s="100" customFormat="1" ht="15.6" hidden="1">
      <c r="A312" s="669" t="s">
        <v>862</v>
      </c>
      <c r="B312" s="86"/>
      <c r="C312" s="86"/>
      <c r="D312" s="87"/>
      <c r="E312" s="88" t="s">
        <v>17</v>
      </c>
      <c r="F312" s="88" t="s">
        <v>15</v>
      </c>
      <c r="G312" s="89" t="s">
        <v>19</v>
      </c>
      <c r="H312" s="89" t="s">
        <v>28</v>
      </c>
      <c r="I312" s="89" t="s">
        <v>51</v>
      </c>
      <c r="J312" s="88">
        <v>3</v>
      </c>
      <c r="K312" s="88"/>
      <c r="L312" s="88"/>
      <c r="M312" s="88"/>
      <c r="N312" s="88"/>
      <c r="O312" s="88"/>
      <c r="P312" s="88" t="s">
        <v>286</v>
      </c>
      <c r="Q312" s="88" t="s">
        <v>290</v>
      </c>
      <c r="R312" s="90"/>
      <c r="S312" s="88"/>
      <c r="T312" s="97"/>
      <c r="U312" s="97"/>
      <c r="V312" s="98"/>
      <c r="W312" s="99"/>
      <c r="X312" s="692" t="s">
        <v>3135</v>
      </c>
      <c r="Y312" s="691" t="s">
        <v>3133</v>
      </c>
      <c r="Z312" s="687" t="s">
        <v>3127</v>
      </c>
    </row>
    <row r="313" spans="1:26" s="100" customFormat="1" ht="15.6" hidden="1">
      <c r="A313" s="669" t="s">
        <v>861</v>
      </c>
      <c r="B313" s="86"/>
      <c r="C313" s="86"/>
      <c r="D313" s="87"/>
      <c r="E313" s="88" t="s">
        <v>17</v>
      </c>
      <c r="F313" s="88" t="s">
        <v>14</v>
      </c>
      <c r="G313" s="89" t="s">
        <v>19</v>
      </c>
      <c r="H313" s="89" t="s">
        <v>28</v>
      </c>
      <c r="I313" s="89" t="s">
        <v>24</v>
      </c>
      <c r="J313" s="88">
        <v>3</v>
      </c>
      <c r="K313" s="88"/>
      <c r="L313" s="88"/>
      <c r="M313" s="88"/>
      <c r="N313" s="88"/>
      <c r="O313" s="88"/>
      <c r="P313" s="88" t="s">
        <v>286</v>
      </c>
      <c r="Q313" s="88" t="s">
        <v>290</v>
      </c>
      <c r="R313" s="90"/>
      <c r="S313" s="88"/>
      <c r="T313" s="97"/>
      <c r="U313" s="97"/>
      <c r="V313" s="98"/>
      <c r="W313" s="99"/>
      <c r="X313" s="692" t="s">
        <v>3135</v>
      </c>
      <c r="Y313" s="691" t="s">
        <v>3133</v>
      </c>
      <c r="Z313" s="687" t="s">
        <v>3127</v>
      </c>
    </row>
    <row r="314" spans="1:26" s="100" customFormat="1" ht="15.6" hidden="1">
      <c r="A314" s="669" t="s">
        <v>860</v>
      </c>
      <c r="B314" s="86"/>
      <c r="C314" s="86"/>
      <c r="D314" s="87"/>
      <c r="E314" s="88" t="s">
        <v>17</v>
      </c>
      <c r="F314" s="88" t="s">
        <v>15</v>
      </c>
      <c r="G314" s="89" t="s">
        <v>19</v>
      </c>
      <c r="H314" s="89" t="s">
        <v>28</v>
      </c>
      <c r="I314" s="89" t="s">
        <v>24</v>
      </c>
      <c r="J314" s="88">
        <v>3</v>
      </c>
      <c r="K314" s="88"/>
      <c r="L314" s="88"/>
      <c r="M314" s="88"/>
      <c r="N314" s="88"/>
      <c r="O314" s="88"/>
      <c r="P314" s="88" t="s">
        <v>286</v>
      </c>
      <c r="Q314" s="88" t="s">
        <v>290</v>
      </c>
      <c r="R314" s="90"/>
      <c r="S314" s="88"/>
      <c r="T314" s="97"/>
      <c r="U314" s="97"/>
      <c r="V314" s="98"/>
      <c r="W314" s="99"/>
      <c r="X314" s="692" t="s">
        <v>3135</v>
      </c>
      <c r="Y314" s="691" t="s">
        <v>3133</v>
      </c>
      <c r="Z314" s="687" t="s">
        <v>3127</v>
      </c>
    </row>
    <row r="315" spans="1:26" s="100" customFormat="1" ht="15.6" hidden="1">
      <c r="A315" s="669" t="s">
        <v>859</v>
      </c>
      <c r="B315" s="86"/>
      <c r="C315" s="86"/>
      <c r="D315" s="87"/>
      <c r="E315" s="88" t="s">
        <v>17</v>
      </c>
      <c r="F315" s="88" t="s">
        <v>16</v>
      </c>
      <c r="G315" s="89" t="s">
        <v>19</v>
      </c>
      <c r="H315" s="89" t="s">
        <v>28</v>
      </c>
      <c r="I315" s="89" t="s">
        <v>24</v>
      </c>
      <c r="J315" s="88">
        <v>3</v>
      </c>
      <c r="K315" s="88"/>
      <c r="L315" s="88"/>
      <c r="M315" s="88"/>
      <c r="N315" s="88"/>
      <c r="O315" s="88"/>
      <c r="P315" s="88" t="s">
        <v>286</v>
      </c>
      <c r="Q315" s="88" t="s">
        <v>290</v>
      </c>
      <c r="R315" s="90"/>
      <c r="S315" s="88"/>
      <c r="T315" s="97"/>
      <c r="U315" s="97"/>
      <c r="V315" s="98"/>
      <c r="W315" s="99"/>
      <c r="X315" s="692" t="s">
        <v>3135</v>
      </c>
      <c r="Y315" s="691" t="s">
        <v>3133</v>
      </c>
      <c r="Z315" s="687" t="s">
        <v>3127</v>
      </c>
    </row>
    <row r="316" spans="1:26" s="100" customFormat="1" ht="15.6" hidden="1">
      <c r="A316" s="669" t="s">
        <v>857</v>
      </c>
      <c r="B316" s="86"/>
      <c r="C316" s="86"/>
      <c r="D316" s="87"/>
      <c r="E316" s="88" t="s">
        <v>18</v>
      </c>
      <c r="F316" s="88" t="s">
        <v>15</v>
      </c>
      <c r="G316" s="89" t="s">
        <v>19</v>
      </c>
      <c r="H316" s="89" t="s">
        <v>28</v>
      </c>
      <c r="I316" s="89" t="s">
        <v>24</v>
      </c>
      <c r="J316" s="88">
        <v>3</v>
      </c>
      <c r="K316" s="88"/>
      <c r="L316" s="88"/>
      <c r="M316" s="88"/>
      <c r="N316" s="88"/>
      <c r="O316" s="88"/>
      <c r="P316" s="88" t="s">
        <v>286</v>
      </c>
      <c r="Q316" s="88" t="s">
        <v>290</v>
      </c>
      <c r="R316" s="90"/>
      <c r="S316" s="88"/>
      <c r="T316" s="97"/>
      <c r="U316" s="97"/>
      <c r="V316" s="98"/>
      <c r="W316" s="99"/>
      <c r="X316" s="692" t="s">
        <v>3135</v>
      </c>
      <c r="Y316" s="691" t="s">
        <v>3133</v>
      </c>
      <c r="Z316" s="687" t="s">
        <v>3127</v>
      </c>
    </row>
    <row r="317" spans="1:26" s="100" customFormat="1" ht="15.6" hidden="1">
      <c r="A317" s="669" t="s">
        <v>856</v>
      </c>
      <c r="B317" s="86"/>
      <c r="C317" s="86"/>
      <c r="D317" s="87"/>
      <c r="E317" s="88" t="s">
        <v>17</v>
      </c>
      <c r="F317" s="88" t="s">
        <v>14</v>
      </c>
      <c r="G317" s="89" t="s">
        <v>19</v>
      </c>
      <c r="H317" s="89" t="s">
        <v>28</v>
      </c>
      <c r="I317" s="89" t="s">
        <v>477</v>
      </c>
      <c r="J317" s="88">
        <v>3</v>
      </c>
      <c r="K317" s="88"/>
      <c r="L317" s="88"/>
      <c r="M317" s="88"/>
      <c r="N317" s="88"/>
      <c r="O317" s="88"/>
      <c r="P317" s="88" t="s">
        <v>286</v>
      </c>
      <c r="Q317" s="88" t="s">
        <v>290</v>
      </c>
      <c r="R317" s="90"/>
      <c r="S317" s="88"/>
      <c r="T317" s="97"/>
      <c r="U317" s="97"/>
      <c r="V317" s="98"/>
      <c r="W317" s="99"/>
      <c r="X317" s="692" t="s">
        <v>3135</v>
      </c>
      <c r="Y317" s="691" t="s">
        <v>3133</v>
      </c>
      <c r="Z317" s="687" t="s">
        <v>3127</v>
      </c>
    </row>
    <row r="318" spans="1:26" s="100" customFormat="1" ht="15.6" hidden="1">
      <c r="A318" s="669" t="s">
        <v>855</v>
      </c>
      <c r="B318" s="86"/>
      <c r="C318" s="86"/>
      <c r="D318" s="87"/>
      <c r="E318" s="88" t="s">
        <v>17</v>
      </c>
      <c r="F318" s="88" t="s">
        <v>15</v>
      </c>
      <c r="G318" s="89" t="s">
        <v>19</v>
      </c>
      <c r="H318" s="89" t="s">
        <v>28</v>
      </c>
      <c r="I318" s="89" t="s">
        <v>24</v>
      </c>
      <c r="J318" s="88">
        <v>3</v>
      </c>
      <c r="K318" s="88"/>
      <c r="L318" s="88"/>
      <c r="M318" s="88"/>
      <c r="N318" s="88"/>
      <c r="O318" s="88"/>
      <c r="P318" s="88" t="s">
        <v>286</v>
      </c>
      <c r="Q318" s="88" t="s">
        <v>290</v>
      </c>
      <c r="R318" s="90"/>
      <c r="S318" s="88"/>
      <c r="T318" s="97"/>
      <c r="U318" s="97"/>
      <c r="V318" s="98"/>
      <c r="W318" s="99"/>
      <c r="X318" s="692" t="s">
        <v>3135</v>
      </c>
      <c r="Y318" s="691" t="s">
        <v>3133</v>
      </c>
      <c r="Z318" s="687" t="s">
        <v>3127</v>
      </c>
    </row>
    <row r="319" spans="1:26" s="100" customFormat="1" ht="15.6" hidden="1">
      <c r="A319" s="669" t="s">
        <v>854</v>
      </c>
      <c r="B319" s="86"/>
      <c r="C319" s="86"/>
      <c r="D319" s="87"/>
      <c r="E319" s="88" t="s">
        <v>17</v>
      </c>
      <c r="F319" s="88" t="s">
        <v>15</v>
      </c>
      <c r="G319" s="89" t="s">
        <v>19</v>
      </c>
      <c r="H319" s="89" t="s">
        <v>28</v>
      </c>
      <c r="I319" s="89" t="s">
        <v>26</v>
      </c>
      <c r="J319" s="88">
        <v>3</v>
      </c>
      <c r="K319" s="88"/>
      <c r="L319" s="88"/>
      <c r="M319" s="88"/>
      <c r="N319" s="88"/>
      <c r="O319" s="88"/>
      <c r="P319" s="88" t="s">
        <v>286</v>
      </c>
      <c r="Q319" s="88" t="s">
        <v>290</v>
      </c>
      <c r="R319" s="90"/>
      <c r="S319" s="88"/>
      <c r="T319" s="97"/>
      <c r="U319" s="97"/>
      <c r="V319" s="98"/>
      <c r="W319" s="99"/>
      <c r="X319" s="692" t="s">
        <v>3135</v>
      </c>
      <c r="Y319" s="691" t="s">
        <v>3133</v>
      </c>
      <c r="Z319" s="687" t="s">
        <v>3127</v>
      </c>
    </row>
    <row r="320" spans="1:26" s="100" customFormat="1" ht="15.6">
      <c r="A320" s="669" t="s">
        <v>853</v>
      </c>
      <c r="B320" s="86"/>
      <c r="C320" s="86"/>
      <c r="D320" s="87"/>
      <c r="E320" s="88" t="s">
        <v>17</v>
      </c>
      <c r="F320" s="88" t="s">
        <v>14</v>
      </c>
      <c r="G320" s="89" t="s">
        <v>19</v>
      </c>
      <c r="H320" s="89" t="s">
        <v>28</v>
      </c>
      <c r="I320" s="89" t="s">
        <v>471</v>
      </c>
      <c r="J320" s="88">
        <v>1</v>
      </c>
      <c r="K320" s="88"/>
      <c r="L320" s="88"/>
      <c r="M320" s="88"/>
      <c r="N320" s="88"/>
      <c r="O320" s="88"/>
      <c r="P320" s="88" t="s">
        <v>286</v>
      </c>
      <c r="Q320" s="88" t="s">
        <v>290</v>
      </c>
      <c r="R320" s="90" t="s">
        <v>545</v>
      </c>
      <c r="S320" s="88"/>
      <c r="T320" s="97"/>
      <c r="U320" s="97"/>
      <c r="V320" s="98"/>
      <c r="W320" s="99"/>
      <c r="X320" s="692" t="s">
        <v>3135</v>
      </c>
      <c r="Y320" s="691" t="s">
        <v>3133</v>
      </c>
      <c r="Z320" s="687" t="s">
        <v>3127</v>
      </c>
    </row>
    <row r="321" spans="1:26" s="100" customFormat="1" ht="15.6" hidden="1">
      <c r="A321" s="669" t="s">
        <v>852</v>
      </c>
      <c r="B321" s="86"/>
      <c r="C321" s="86"/>
      <c r="D321" s="87"/>
      <c r="E321" s="88" t="s">
        <v>18</v>
      </c>
      <c r="F321" s="88" t="s">
        <v>14</v>
      </c>
      <c r="G321" s="89" t="s">
        <v>262</v>
      </c>
      <c r="H321" s="89" t="s">
        <v>28</v>
      </c>
      <c r="I321" s="89" t="s">
        <v>26</v>
      </c>
      <c r="J321" s="88">
        <v>3</v>
      </c>
      <c r="K321" s="88"/>
      <c r="L321" s="88"/>
      <c r="M321" s="88"/>
      <c r="N321" s="88"/>
      <c r="O321" s="88"/>
      <c r="P321" s="88" t="s">
        <v>286</v>
      </c>
      <c r="Q321" s="88" t="s">
        <v>288</v>
      </c>
      <c r="R321" s="90"/>
      <c r="S321" s="88"/>
      <c r="T321" s="97"/>
      <c r="U321" s="97"/>
      <c r="V321" s="98"/>
      <c r="W321" s="99"/>
      <c r="X321" s="692" t="s">
        <v>3135</v>
      </c>
      <c r="Y321" s="691" t="s">
        <v>3133</v>
      </c>
      <c r="Z321" s="687" t="s">
        <v>3127</v>
      </c>
    </row>
    <row r="322" spans="1:26" s="100" customFormat="1" ht="15.6" hidden="1">
      <c r="A322" s="669" t="s">
        <v>851</v>
      </c>
      <c r="B322" s="86"/>
      <c r="C322" s="86"/>
      <c r="D322" s="87"/>
      <c r="E322" s="88" t="s">
        <v>18</v>
      </c>
      <c r="F322" s="88" t="s">
        <v>15</v>
      </c>
      <c r="G322" s="89" t="s">
        <v>262</v>
      </c>
      <c r="H322" s="89" t="s">
        <v>28</v>
      </c>
      <c r="I322" s="89" t="s">
        <v>24</v>
      </c>
      <c r="J322" s="88">
        <v>3</v>
      </c>
      <c r="K322" s="88"/>
      <c r="L322" s="88"/>
      <c r="M322" s="88"/>
      <c r="N322" s="88"/>
      <c r="O322" s="88"/>
      <c r="P322" s="88" t="s">
        <v>291</v>
      </c>
      <c r="Q322" s="88" t="s">
        <v>288</v>
      </c>
      <c r="R322" s="90"/>
      <c r="S322" s="88"/>
      <c r="T322" s="97"/>
      <c r="U322" s="97"/>
      <c r="V322" s="98"/>
      <c r="W322" s="99"/>
      <c r="X322" s="692" t="s">
        <v>3135</v>
      </c>
      <c r="Y322" s="691" t="s">
        <v>3133</v>
      </c>
      <c r="Z322" s="687" t="s">
        <v>3127</v>
      </c>
    </row>
    <row r="323" spans="1:26" s="100" customFormat="1" ht="15.6" hidden="1">
      <c r="A323" s="669" t="s">
        <v>850</v>
      </c>
      <c r="B323" s="86"/>
      <c r="C323" s="86"/>
      <c r="D323" s="87"/>
      <c r="E323" s="88" t="s">
        <v>18</v>
      </c>
      <c r="F323" s="88" t="s">
        <v>14</v>
      </c>
      <c r="G323" s="89" t="s">
        <v>19</v>
      </c>
      <c r="H323" s="89" t="s">
        <v>28</v>
      </c>
      <c r="I323" s="89" t="s">
        <v>25</v>
      </c>
      <c r="J323" s="88">
        <v>3</v>
      </c>
      <c r="K323" s="88"/>
      <c r="L323" s="88"/>
      <c r="M323" s="88"/>
      <c r="N323" s="88"/>
      <c r="O323" s="88"/>
      <c r="P323" s="88" t="s">
        <v>291</v>
      </c>
      <c r="Q323" s="88" t="s">
        <v>288</v>
      </c>
      <c r="R323" s="90"/>
      <c r="S323" s="88"/>
      <c r="T323" s="97"/>
      <c r="U323" s="97"/>
      <c r="V323" s="98"/>
      <c r="W323" s="99"/>
      <c r="X323" s="692" t="s">
        <v>3135</v>
      </c>
      <c r="Y323" s="691" t="s">
        <v>3133</v>
      </c>
      <c r="Z323" s="687" t="s">
        <v>3127</v>
      </c>
    </row>
    <row r="324" spans="1:26" s="100" customFormat="1" ht="15.6" hidden="1">
      <c r="A324" s="669" t="s">
        <v>308</v>
      </c>
      <c r="B324" s="86"/>
      <c r="C324" s="86"/>
      <c r="D324" s="87"/>
      <c r="E324" s="88" t="s">
        <v>18</v>
      </c>
      <c r="F324" s="88" t="s">
        <v>15</v>
      </c>
      <c r="G324" s="89" t="s">
        <v>19</v>
      </c>
      <c r="H324" s="89" t="s">
        <v>28</v>
      </c>
      <c r="I324" s="89" t="s">
        <v>474</v>
      </c>
      <c r="J324" s="88">
        <v>3</v>
      </c>
      <c r="K324" s="88"/>
      <c r="L324" s="88"/>
      <c r="M324" s="88"/>
      <c r="N324" s="88"/>
      <c r="O324" s="88"/>
      <c r="P324" s="88" t="s">
        <v>291</v>
      </c>
      <c r="Q324" s="88" t="s">
        <v>288</v>
      </c>
      <c r="R324" s="90"/>
      <c r="S324" s="88"/>
      <c r="T324" s="97"/>
      <c r="U324" s="97"/>
      <c r="V324" s="98"/>
      <c r="W324" s="99"/>
      <c r="X324" s="692" t="s">
        <v>3135</v>
      </c>
      <c r="Y324" s="691" t="s">
        <v>3133</v>
      </c>
      <c r="Z324" s="687" t="s">
        <v>3127</v>
      </c>
    </row>
    <row r="325" spans="1:26" s="100" customFormat="1" ht="15.6" hidden="1">
      <c r="A325" s="669" t="s">
        <v>848</v>
      </c>
      <c r="B325" s="86"/>
      <c r="C325" s="86"/>
      <c r="D325" s="87"/>
      <c r="E325" s="88" t="s">
        <v>18</v>
      </c>
      <c r="F325" s="88" t="s">
        <v>14</v>
      </c>
      <c r="G325" s="89" t="s">
        <v>19</v>
      </c>
      <c r="H325" s="89" t="s">
        <v>28</v>
      </c>
      <c r="I325" s="89" t="s">
        <v>26</v>
      </c>
      <c r="J325" s="88">
        <v>3</v>
      </c>
      <c r="K325" s="88"/>
      <c r="L325" s="88"/>
      <c r="M325" s="88"/>
      <c r="N325" s="88"/>
      <c r="O325" s="88"/>
      <c r="P325" s="88" t="s">
        <v>291</v>
      </c>
      <c r="Q325" s="88" t="s">
        <v>288</v>
      </c>
      <c r="R325" s="90"/>
      <c r="S325" s="88"/>
      <c r="T325" s="97"/>
      <c r="U325" s="97"/>
      <c r="V325" s="98"/>
      <c r="W325" s="99"/>
      <c r="X325" s="692" t="s">
        <v>3135</v>
      </c>
      <c r="Y325" s="691" t="s">
        <v>3133</v>
      </c>
      <c r="Z325" s="687" t="s">
        <v>3127</v>
      </c>
    </row>
    <row r="326" spans="1:26" s="100" customFormat="1" ht="15.6" hidden="1">
      <c r="A326" s="669" t="s">
        <v>310</v>
      </c>
      <c r="B326" s="86"/>
      <c r="C326" s="86"/>
      <c r="D326" s="87"/>
      <c r="E326" s="88" t="s">
        <v>18</v>
      </c>
      <c r="F326" s="88" t="s">
        <v>14</v>
      </c>
      <c r="G326" s="89" t="s">
        <v>262</v>
      </c>
      <c r="H326" s="89" t="s">
        <v>28</v>
      </c>
      <c r="I326" s="89" t="s">
        <v>26</v>
      </c>
      <c r="J326" s="88">
        <v>4</v>
      </c>
      <c r="K326" s="88"/>
      <c r="L326" s="88"/>
      <c r="M326" s="88"/>
      <c r="N326" s="88"/>
      <c r="O326" s="88"/>
      <c r="P326" s="88" t="s">
        <v>291</v>
      </c>
      <c r="Q326" s="88" t="s">
        <v>288</v>
      </c>
      <c r="R326" s="90"/>
      <c r="S326" s="88"/>
      <c r="T326" s="97"/>
      <c r="U326" s="97"/>
      <c r="V326" s="98"/>
      <c r="W326" s="99"/>
      <c r="X326" s="692" t="s">
        <v>3135</v>
      </c>
      <c r="Y326" s="691" t="s">
        <v>3133</v>
      </c>
      <c r="Z326" s="687" t="s">
        <v>3127</v>
      </c>
    </row>
    <row r="327" spans="1:26" s="100" customFormat="1" ht="15.6" hidden="1">
      <c r="A327" s="669" t="s">
        <v>309</v>
      </c>
      <c r="B327" s="86"/>
      <c r="C327" s="86"/>
      <c r="D327" s="87"/>
      <c r="E327" s="88" t="s">
        <v>18</v>
      </c>
      <c r="F327" s="88" t="s">
        <v>14</v>
      </c>
      <c r="G327" s="89" t="s">
        <v>56</v>
      </c>
      <c r="H327" s="89" t="s">
        <v>29</v>
      </c>
      <c r="I327" s="89" t="s">
        <v>30</v>
      </c>
      <c r="J327" s="88">
        <v>4</v>
      </c>
      <c r="K327" s="88"/>
      <c r="L327" s="88"/>
      <c r="M327" s="88"/>
      <c r="N327" s="88"/>
      <c r="O327" s="88"/>
      <c r="P327" s="88" t="s">
        <v>291</v>
      </c>
      <c r="Q327" s="88" t="s">
        <v>288</v>
      </c>
      <c r="R327" s="90"/>
      <c r="S327" s="88"/>
      <c r="T327" s="97"/>
      <c r="U327" s="97"/>
      <c r="V327" s="98"/>
      <c r="W327" s="99" t="s">
        <v>546</v>
      </c>
      <c r="X327" s="692" t="s">
        <v>3135</v>
      </c>
      <c r="Y327" s="691" t="s">
        <v>3133</v>
      </c>
      <c r="Z327" s="687" t="s">
        <v>3127</v>
      </c>
    </row>
    <row r="328" spans="1:26" s="100" customFormat="1" ht="15.6" hidden="1">
      <c r="A328" s="669" t="s">
        <v>311</v>
      </c>
      <c r="B328" s="86"/>
      <c r="C328" s="86"/>
      <c r="D328" s="87"/>
      <c r="E328" s="88" t="s">
        <v>18</v>
      </c>
      <c r="F328" s="88" t="s">
        <v>16</v>
      </c>
      <c r="G328" s="89" t="s">
        <v>56</v>
      </c>
      <c r="H328" s="89" t="s">
        <v>61</v>
      </c>
      <c r="I328" s="89" t="s">
        <v>261</v>
      </c>
      <c r="J328" s="88">
        <v>4</v>
      </c>
      <c r="K328" s="88"/>
      <c r="L328" s="88"/>
      <c r="M328" s="88"/>
      <c r="N328" s="88"/>
      <c r="O328" s="88"/>
      <c r="P328" s="88" t="s">
        <v>291</v>
      </c>
      <c r="Q328" s="88" t="s">
        <v>288</v>
      </c>
      <c r="R328" s="90"/>
      <c r="S328" s="88"/>
      <c r="T328" s="97"/>
      <c r="U328" s="97"/>
      <c r="V328" s="98"/>
      <c r="W328" s="99"/>
      <c r="X328" s="692" t="s">
        <v>3135</v>
      </c>
      <c r="Y328" s="691" t="s">
        <v>3133</v>
      </c>
      <c r="Z328" s="687" t="s">
        <v>3127</v>
      </c>
    </row>
    <row r="329" spans="1:26" s="100" customFormat="1" ht="15.6" hidden="1">
      <c r="A329" s="669" t="s">
        <v>312</v>
      </c>
      <c r="B329" s="86"/>
      <c r="C329" s="86"/>
      <c r="D329" s="87"/>
      <c r="E329" s="88" t="s">
        <v>18</v>
      </c>
      <c r="F329" s="88" t="s">
        <v>15</v>
      </c>
      <c r="G329" s="89" t="s">
        <v>262</v>
      </c>
      <c r="H329" s="89" t="s">
        <v>28</v>
      </c>
      <c r="I329" s="89" t="s">
        <v>477</v>
      </c>
      <c r="J329" s="88">
        <v>3</v>
      </c>
      <c r="K329" s="88"/>
      <c r="L329" s="88"/>
      <c r="M329" s="88"/>
      <c r="N329" s="88"/>
      <c r="O329" s="88"/>
      <c r="P329" s="88" t="s">
        <v>291</v>
      </c>
      <c r="Q329" s="88" t="s">
        <v>288</v>
      </c>
      <c r="R329" s="90"/>
      <c r="S329" s="88"/>
      <c r="T329" s="97"/>
      <c r="U329" s="97"/>
      <c r="V329" s="98"/>
      <c r="W329" s="99"/>
      <c r="X329" s="692" t="s">
        <v>3135</v>
      </c>
      <c r="Y329" s="691" t="s">
        <v>3133</v>
      </c>
      <c r="Z329" s="687" t="s">
        <v>3127</v>
      </c>
    </row>
    <row r="330" spans="1:26" s="100" customFormat="1" ht="15.6">
      <c r="A330" s="669" t="s">
        <v>313</v>
      </c>
      <c r="B330" s="86"/>
      <c r="C330" s="86"/>
      <c r="D330" s="87"/>
      <c r="E330" s="88" t="s">
        <v>18</v>
      </c>
      <c r="F330" s="88" t="s">
        <v>14</v>
      </c>
      <c r="G330" s="89" t="s">
        <v>23</v>
      </c>
      <c r="H330" s="89" t="s">
        <v>28</v>
      </c>
      <c r="I330" s="89" t="s">
        <v>24</v>
      </c>
      <c r="J330" s="88">
        <v>2</v>
      </c>
      <c r="K330" s="88"/>
      <c r="L330" s="88"/>
      <c r="M330" s="88"/>
      <c r="N330" s="88"/>
      <c r="O330" s="88"/>
      <c r="P330" s="88" t="s">
        <v>291</v>
      </c>
      <c r="Q330" s="88" t="s">
        <v>288</v>
      </c>
      <c r="R330" s="90"/>
      <c r="S330" s="88"/>
      <c r="T330" s="97"/>
      <c r="U330" s="97"/>
      <c r="V330" s="98"/>
      <c r="W330" s="99"/>
      <c r="X330" s="692" t="s">
        <v>3135</v>
      </c>
      <c r="Y330" s="691" t="s">
        <v>3133</v>
      </c>
      <c r="Z330" s="687" t="s">
        <v>3127</v>
      </c>
    </row>
    <row r="331" spans="1:26" s="100" customFormat="1" ht="15.6" hidden="1">
      <c r="A331" s="669" t="s">
        <v>314</v>
      </c>
      <c r="B331" s="86"/>
      <c r="C331" s="86"/>
      <c r="D331" s="87"/>
      <c r="E331" s="88" t="s">
        <v>18</v>
      </c>
      <c r="F331" s="88" t="s">
        <v>16</v>
      </c>
      <c r="G331" s="89" t="s">
        <v>19</v>
      </c>
      <c r="H331" s="89" t="s">
        <v>28</v>
      </c>
      <c r="I331" s="89" t="s">
        <v>24</v>
      </c>
      <c r="J331" s="88">
        <v>4</v>
      </c>
      <c r="K331" s="88"/>
      <c r="L331" s="88"/>
      <c r="M331" s="88"/>
      <c r="N331" s="88"/>
      <c r="O331" s="88"/>
      <c r="P331" s="88" t="s">
        <v>291</v>
      </c>
      <c r="Q331" s="88" t="s">
        <v>288</v>
      </c>
      <c r="R331" s="90"/>
      <c r="S331" s="88"/>
      <c r="T331" s="97"/>
      <c r="U331" s="97"/>
      <c r="V331" s="98"/>
      <c r="W331" s="99"/>
      <c r="X331" s="692" t="s">
        <v>3135</v>
      </c>
      <c r="Y331" s="691" t="s">
        <v>3133</v>
      </c>
      <c r="Z331" s="687" t="s">
        <v>3127</v>
      </c>
    </row>
    <row r="332" spans="1:26" s="100" customFormat="1" ht="15.6" hidden="1">
      <c r="A332" s="669" t="s">
        <v>315</v>
      </c>
      <c r="B332" s="86"/>
      <c r="C332" s="86"/>
      <c r="D332" s="87"/>
      <c r="E332" s="88" t="s">
        <v>17</v>
      </c>
      <c r="F332" s="88" t="s">
        <v>14</v>
      </c>
      <c r="G332" s="89" t="s">
        <v>262</v>
      </c>
      <c r="H332" s="89" t="s">
        <v>28</v>
      </c>
      <c r="I332" s="89" t="s">
        <v>24</v>
      </c>
      <c r="J332" s="88">
        <v>4</v>
      </c>
      <c r="K332" s="88"/>
      <c r="L332" s="88"/>
      <c r="M332" s="88"/>
      <c r="N332" s="88"/>
      <c r="O332" s="88"/>
      <c r="P332" s="88" t="s">
        <v>291</v>
      </c>
      <c r="Q332" s="88" t="s">
        <v>288</v>
      </c>
      <c r="R332" s="90"/>
      <c r="S332" s="88"/>
      <c r="T332" s="97"/>
      <c r="U332" s="97"/>
      <c r="V332" s="98"/>
      <c r="W332" s="99"/>
      <c r="X332" s="692" t="s">
        <v>3135</v>
      </c>
      <c r="Y332" s="691" t="s">
        <v>3133</v>
      </c>
      <c r="Z332" s="687" t="s">
        <v>3127</v>
      </c>
    </row>
    <row r="333" spans="1:26" s="100" customFormat="1" ht="24" hidden="1">
      <c r="A333" s="669" t="s">
        <v>316</v>
      </c>
      <c r="B333" s="86"/>
      <c r="C333" s="86"/>
      <c r="D333" s="87"/>
      <c r="E333" s="88" t="s">
        <v>17</v>
      </c>
      <c r="F333" s="88" t="s">
        <v>15</v>
      </c>
      <c r="G333" s="89" t="s">
        <v>262</v>
      </c>
      <c r="H333" s="89"/>
      <c r="I333" s="89" t="s">
        <v>24</v>
      </c>
      <c r="J333" s="88"/>
      <c r="K333" s="88"/>
      <c r="L333" s="88"/>
      <c r="M333" s="88"/>
      <c r="N333" s="88"/>
      <c r="O333" s="95" t="s">
        <v>28</v>
      </c>
      <c r="P333" s="88" t="s">
        <v>291</v>
      </c>
      <c r="Q333" s="88" t="s">
        <v>288</v>
      </c>
      <c r="R333" s="90" t="s">
        <v>548</v>
      </c>
      <c r="S333" s="88"/>
      <c r="T333" s="97"/>
      <c r="U333" s="97"/>
      <c r="V333" s="98"/>
      <c r="W333" s="99"/>
      <c r="X333" s="692" t="s">
        <v>3135</v>
      </c>
      <c r="Y333" s="691" t="s">
        <v>3133</v>
      </c>
      <c r="Z333" s="687" t="s">
        <v>3127</v>
      </c>
    </row>
    <row r="334" spans="1:26" s="100" customFormat="1" ht="15.6" hidden="1">
      <c r="A334" s="669" t="s">
        <v>317</v>
      </c>
      <c r="B334" s="86"/>
      <c r="C334" s="86"/>
      <c r="D334" s="87"/>
      <c r="E334" s="88" t="s">
        <v>18</v>
      </c>
      <c r="F334" s="88" t="s">
        <v>14</v>
      </c>
      <c r="G334" s="89" t="s">
        <v>19</v>
      </c>
      <c r="H334" s="89" t="s">
        <v>28</v>
      </c>
      <c r="I334" s="89" t="s">
        <v>24</v>
      </c>
      <c r="J334" s="88">
        <v>3</v>
      </c>
      <c r="K334" s="88"/>
      <c r="L334" s="88"/>
      <c r="M334" s="88"/>
      <c r="N334" s="88"/>
      <c r="O334" s="88"/>
      <c r="P334" s="88" t="s">
        <v>286</v>
      </c>
      <c r="Q334" s="88" t="s">
        <v>290</v>
      </c>
      <c r="R334" s="90"/>
      <c r="S334" s="88"/>
      <c r="T334" s="97"/>
      <c r="U334" s="97"/>
      <c r="V334" s="98"/>
      <c r="W334" s="99"/>
      <c r="X334" s="692" t="s">
        <v>3135</v>
      </c>
      <c r="Y334" s="691" t="s">
        <v>3133</v>
      </c>
      <c r="Z334" s="687" t="s">
        <v>3127</v>
      </c>
    </row>
    <row r="335" spans="1:26" s="100" customFormat="1" ht="15.6" hidden="1">
      <c r="A335" s="669" t="s">
        <v>318</v>
      </c>
      <c r="B335" s="86"/>
      <c r="C335" s="86"/>
      <c r="D335" s="87"/>
      <c r="E335" s="88" t="s">
        <v>18</v>
      </c>
      <c r="F335" s="88" t="s">
        <v>15</v>
      </c>
      <c r="G335" s="89" t="s">
        <v>19</v>
      </c>
      <c r="H335" s="89" t="s">
        <v>28</v>
      </c>
      <c r="I335" s="89" t="s">
        <v>24</v>
      </c>
      <c r="J335" s="88">
        <v>4</v>
      </c>
      <c r="K335" s="88"/>
      <c r="L335" s="88"/>
      <c r="M335" s="88"/>
      <c r="N335" s="88"/>
      <c r="O335" s="88"/>
      <c r="P335" s="88" t="s">
        <v>286</v>
      </c>
      <c r="Q335" s="88" t="s">
        <v>290</v>
      </c>
      <c r="R335" s="90"/>
      <c r="S335" s="88"/>
      <c r="T335" s="97"/>
      <c r="U335" s="97"/>
      <c r="V335" s="98"/>
      <c r="W335" s="99"/>
      <c r="X335" s="692" t="s">
        <v>3135</v>
      </c>
      <c r="Y335" s="691" t="s">
        <v>3133</v>
      </c>
      <c r="Z335" s="687" t="s">
        <v>3127</v>
      </c>
    </row>
    <row r="336" spans="1:26" s="100" customFormat="1" ht="15.6" hidden="1">
      <c r="A336" s="669" t="s">
        <v>319</v>
      </c>
      <c r="B336" s="86"/>
      <c r="C336" s="86"/>
      <c r="D336" s="87"/>
      <c r="E336" s="88" t="s">
        <v>17</v>
      </c>
      <c r="F336" s="88" t="s">
        <v>14</v>
      </c>
      <c r="G336" s="89" t="s">
        <v>19</v>
      </c>
      <c r="H336" s="89" t="s">
        <v>28</v>
      </c>
      <c r="I336" s="89" t="s">
        <v>24</v>
      </c>
      <c r="J336" s="88">
        <v>4</v>
      </c>
      <c r="K336" s="88"/>
      <c r="L336" s="88"/>
      <c r="M336" s="88"/>
      <c r="N336" s="88"/>
      <c r="O336" s="88"/>
      <c r="P336" s="88" t="s">
        <v>286</v>
      </c>
      <c r="Q336" s="88" t="s">
        <v>290</v>
      </c>
      <c r="R336" s="90"/>
      <c r="S336" s="88"/>
      <c r="T336" s="97"/>
      <c r="U336" s="97"/>
      <c r="V336" s="98"/>
      <c r="W336" s="99"/>
      <c r="X336" s="692" t="s">
        <v>3135</v>
      </c>
      <c r="Y336" s="691" t="s">
        <v>3133</v>
      </c>
      <c r="Z336" s="687" t="s">
        <v>3127</v>
      </c>
    </row>
    <row r="337" spans="1:26" s="100" customFormat="1" ht="15.6" hidden="1">
      <c r="A337" s="669" t="s">
        <v>320</v>
      </c>
      <c r="B337" s="86"/>
      <c r="C337" s="86"/>
      <c r="D337" s="87"/>
      <c r="E337" s="88" t="s">
        <v>17</v>
      </c>
      <c r="F337" s="88" t="s">
        <v>15</v>
      </c>
      <c r="G337" s="89" t="s">
        <v>19</v>
      </c>
      <c r="H337" s="89" t="s">
        <v>28</v>
      </c>
      <c r="I337" s="89" t="s">
        <v>24</v>
      </c>
      <c r="J337" s="88">
        <v>4</v>
      </c>
      <c r="K337" s="88"/>
      <c r="L337" s="88"/>
      <c r="M337" s="88"/>
      <c r="N337" s="88"/>
      <c r="O337" s="88"/>
      <c r="P337" s="88" t="s">
        <v>286</v>
      </c>
      <c r="Q337" s="88" t="s">
        <v>290</v>
      </c>
      <c r="R337" s="90"/>
      <c r="S337" s="88"/>
      <c r="T337" s="97"/>
      <c r="U337" s="97"/>
      <c r="V337" s="98"/>
      <c r="W337" s="99"/>
      <c r="X337" s="692" t="s">
        <v>3135</v>
      </c>
      <c r="Y337" s="691" t="s">
        <v>3133</v>
      </c>
      <c r="Z337" s="687" t="s">
        <v>3127</v>
      </c>
    </row>
    <row r="338" spans="1:26" s="100" customFormat="1" ht="15.6" hidden="1">
      <c r="A338" s="669" t="s">
        <v>321</v>
      </c>
      <c r="B338" s="86"/>
      <c r="C338" s="86"/>
      <c r="D338" s="87"/>
      <c r="E338" s="88" t="s">
        <v>17</v>
      </c>
      <c r="F338" s="88" t="s">
        <v>16</v>
      </c>
      <c r="G338" s="89" t="s">
        <v>19</v>
      </c>
      <c r="H338" s="89" t="s">
        <v>28</v>
      </c>
      <c r="I338" s="89" t="s">
        <v>24</v>
      </c>
      <c r="J338" s="88">
        <v>4</v>
      </c>
      <c r="K338" s="88"/>
      <c r="L338" s="88"/>
      <c r="M338" s="88"/>
      <c r="N338" s="88"/>
      <c r="O338" s="88"/>
      <c r="P338" s="88" t="s">
        <v>286</v>
      </c>
      <c r="Q338" s="88" t="s">
        <v>290</v>
      </c>
      <c r="R338" s="90"/>
      <c r="S338" s="88"/>
      <c r="T338" s="97"/>
      <c r="U338" s="97"/>
      <c r="V338" s="98"/>
      <c r="W338" s="99"/>
      <c r="X338" s="692" t="s">
        <v>3135</v>
      </c>
      <c r="Y338" s="691" t="s">
        <v>3133</v>
      </c>
      <c r="Z338" s="687" t="s">
        <v>3127</v>
      </c>
    </row>
    <row r="339" spans="1:26" s="100" customFormat="1" ht="15.6" hidden="1">
      <c r="A339" s="669" t="s">
        <v>322</v>
      </c>
      <c r="B339" s="86"/>
      <c r="C339" s="86"/>
      <c r="D339" s="87"/>
      <c r="E339" s="88" t="s">
        <v>18</v>
      </c>
      <c r="F339" s="88" t="s">
        <v>14</v>
      </c>
      <c r="G339" s="89" t="s">
        <v>19</v>
      </c>
      <c r="H339" s="89" t="s">
        <v>28</v>
      </c>
      <c r="I339" s="89" t="s">
        <v>24</v>
      </c>
      <c r="J339" s="88">
        <v>4</v>
      </c>
      <c r="K339" s="88"/>
      <c r="L339" s="88"/>
      <c r="M339" s="88"/>
      <c r="N339" s="88"/>
      <c r="O339" s="88"/>
      <c r="P339" s="88" t="s">
        <v>286</v>
      </c>
      <c r="Q339" s="88" t="s">
        <v>290</v>
      </c>
      <c r="R339" s="90" t="s">
        <v>549</v>
      </c>
      <c r="S339" s="88"/>
      <c r="T339" s="97"/>
      <c r="U339" s="97"/>
      <c r="V339" s="98"/>
      <c r="W339" s="99"/>
      <c r="X339" s="692" t="s">
        <v>3135</v>
      </c>
      <c r="Y339" s="691" t="s">
        <v>3133</v>
      </c>
      <c r="Z339" s="687" t="s">
        <v>3127</v>
      </c>
    </row>
    <row r="340" spans="1:26" s="100" customFormat="1" ht="15.6" hidden="1">
      <c r="A340" s="669" t="s">
        <v>323</v>
      </c>
      <c r="B340" s="86"/>
      <c r="C340" s="86"/>
      <c r="D340" s="87"/>
      <c r="E340" s="88" t="s">
        <v>18</v>
      </c>
      <c r="F340" s="88" t="s">
        <v>15</v>
      </c>
      <c r="G340" s="89" t="s">
        <v>19</v>
      </c>
      <c r="H340" s="89" t="s">
        <v>28</v>
      </c>
      <c r="I340" s="89" t="s">
        <v>24</v>
      </c>
      <c r="J340" s="88"/>
      <c r="K340" s="88"/>
      <c r="L340" s="88"/>
      <c r="M340" s="88"/>
      <c r="N340" s="88"/>
      <c r="O340" s="88"/>
      <c r="P340" s="88" t="s">
        <v>286</v>
      </c>
      <c r="Q340" s="88" t="s">
        <v>290</v>
      </c>
      <c r="R340" s="90"/>
      <c r="S340" s="88"/>
      <c r="T340" s="97"/>
      <c r="U340" s="97"/>
      <c r="V340" s="98"/>
      <c r="W340" s="99"/>
      <c r="X340" s="692" t="s">
        <v>3135</v>
      </c>
      <c r="Y340" s="691" t="s">
        <v>3133</v>
      </c>
      <c r="Z340" s="687" t="s">
        <v>3127</v>
      </c>
    </row>
    <row r="341" spans="1:26" s="100" customFormat="1" ht="15.6" hidden="1">
      <c r="A341" s="669" t="s">
        <v>324</v>
      </c>
      <c r="B341" s="86"/>
      <c r="C341" s="86"/>
      <c r="D341" s="87"/>
      <c r="E341" s="88" t="s">
        <v>17</v>
      </c>
      <c r="F341" s="88" t="s">
        <v>14</v>
      </c>
      <c r="G341" s="89" t="s">
        <v>19</v>
      </c>
      <c r="H341" s="89" t="s">
        <v>28</v>
      </c>
      <c r="I341" s="89" t="s">
        <v>24</v>
      </c>
      <c r="J341" s="88"/>
      <c r="K341" s="88"/>
      <c r="L341" s="88"/>
      <c r="M341" s="88"/>
      <c r="N341" s="88"/>
      <c r="O341" s="88"/>
      <c r="P341" s="88" t="s">
        <v>286</v>
      </c>
      <c r="Q341" s="88" t="s">
        <v>290</v>
      </c>
      <c r="R341" s="90"/>
      <c r="S341" s="88"/>
      <c r="T341" s="97"/>
      <c r="U341" s="97"/>
      <c r="V341" s="98"/>
      <c r="W341" s="99"/>
      <c r="X341" s="692" t="s">
        <v>3135</v>
      </c>
      <c r="Y341" s="691" t="s">
        <v>3133</v>
      </c>
      <c r="Z341" s="687" t="s">
        <v>3127</v>
      </c>
    </row>
    <row r="342" spans="1:26" s="100" customFormat="1" ht="15.6" hidden="1">
      <c r="A342" s="669" t="s">
        <v>325</v>
      </c>
      <c r="B342" s="86"/>
      <c r="C342" s="86"/>
      <c r="D342" s="87"/>
      <c r="E342" s="88" t="s">
        <v>18</v>
      </c>
      <c r="F342" s="88" t="s">
        <v>16</v>
      </c>
      <c r="G342" s="89" t="s">
        <v>19</v>
      </c>
      <c r="H342" s="89" t="s">
        <v>28</v>
      </c>
      <c r="I342" s="89" t="s">
        <v>24</v>
      </c>
      <c r="J342" s="88"/>
      <c r="K342" s="88"/>
      <c r="L342" s="88"/>
      <c r="M342" s="88"/>
      <c r="N342" s="88"/>
      <c r="O342" s="88"/>
      <c r="P342" s="88" t="s">
        <v>286</v>
      </c>
      <c r="Q342" s="88" t="s">
        <v>290</v>
      </c>
      <c r="R342" s="90"/>
      <c r="S342" s="88"/>
      <c r="T342" s="97"/>
      <c r="U342" s="97"/>
      <c r="V342" s="98"/>
      <c r="W342" s="99"/>
      <c r="X342" s="692" t="s">
        <v>3135</v>
      </c>
      <c r="Y342" s="691" t="s">
        <v>3133</v>
      </c>
      <c r="Z342" s="687" t="s">
        <v>3127</v>
      </c>
    </row>
    <row r="343" spans="1:26" s="100" customFormat="1" ht="15.6" hidden="1">
      <c r="A343" s="669" t="s">
        <v>326</v>
      </c>
      <c r="B343" s="86"/>
      <c r="C343" s="86"/>
      <c r="D343" s="87"/>
      <c r="E343" s="88" t="s">
        <v>18</v>
      </c>
      <c r="F343" s="88" t="s">
        <v>14</v>
      </c>
      <c r="G343" s="89" t="s">
        <v>19</v>
      </c>
      <c r="H343" s="89" t="s">
        <v>28</v>
      </c>
      <c r="I343" s="89" t="s">
        <v>24</v>
      </c>
      <c r="J343" s="88"/>
      <c r="K343" s="88"/>
      <c r="L343" s="88"/>
      <c r="M343" s="88"/>
      <c r="N343" s="88"/>
      <c r="O343" s="88"/>
      <c r="P343" s="88" t="s">
        <v>286</v>
      </c>
      <c r="Q343" s="88" t="s">
        <v>290</v>
      </c>
      <c r="R343" s="90"/>
      <c r="S343" s="88"/>
      <c r="T343" s="97"/>
      <c r="U343" s="97"/>
      <c r="V343" s="98"/>
      <c r="W343" s="99"/>
      <c r="X343" s="692" t="s">
        <v>3135</v>
      </c>
      <c r="Y343" s="691" t="s">
        <v>3133</v>
      </c>
      <c r="Z343" s="687" t="s">
        <v>3127</v>
      </c>
    </row>
    <row r="344" spans="1:26" s="100" customFormat="1" ht="15.6" hidden="1">
      <c r="A344" s="669" t="s">
        <v>327</v>
      </c>
      <c r="B344" s="86"/>
      <c r="C344" s="86"/>
      <c r="D344" s="87"/>
      <c r="E344" s="88" t="s">
        <v>17</v>
      </c>
      <c r="F344" s="88" t="s">
        <v>15</v>
      </c>
      <c r="G344" s="89" t="s">
        <v>19</v>
      </c>
      <c r="H344" s="89" t="s">
        <v>28</v>
      </c>
      <c r="I344" s="89" t="s">
        <v>24</v>
      </c>
      <c r="J344" s="88"/>
      <c r="K344" s="88"/>
      <c r="L344" s="88"/>
      <c r="M344" s="88"/>
      <c r="N344" s="88"/>
      <c r="O344" s="88"/>
      <c r="P344" s="88" t="s">
        <v>286</v>
      </c>
      <c r="Q344" s="88" t="s">
        <v>290</v>
      </c>
      <c r="R344" s="90"/>
      <c r="S344" s="88"/>
      <c r="T344" s="97"/>
      <c r="U344" s="97"/>
      <c r="V344" s="98"/>
      <c r="W344" s="99"/>
      <c r="X344" s="692" t="s">
        <v>3135</v>
      </c>
      <c r="Y344" s="691" t="s">
        <v>3133</v>
      </c>
      <c r="Z344" s="687" t="s">
        <v>3127</v>
      </c>
    </row>
    <row r="345" spans="1:26" s="100" customFormat="1" ht="15.6" hidden="1">
      <c r="A345" s="669" t="s">
        <v>328</v>
      </c>
      <c r="B345" s="86"/>
      <c r="C345" s="86"/>
      <c r="D345" s="87"/>
      <c r="E345" s="88" t="s">
        <v>18</v>
      </c>
      <c r="F345" s="88" t="s">
        <v>15</v>
      </c>
      <c r="G345" s="89" t="s">
        <v>19</v>
      </c>
      <c r="H345" s="89" t="s">
        <v>28</v>
      </c>
      <c r="I345" s="89" t="s">
        <v>24</v>
      </c>
      <c r="J345" s="88"/>
      <c r="K345" s="88"/>
      <c r="L345" s="88"/>
      <c r="M345" s="88"/>
      <c r="N345" s="88"/>
      <c r="O345" s="88"/>
      <c r="P345" s="88" t="s">
        <v>286</v>
      </c>
      <c r="Q345" s="88" t="s">
        <v>290</v>
      </c>
      <c r="R345" s="90"/>
      <c r="S345" s="88"/>
      <c r="T345" s="97"/>
      <c r="U345" s="97"/>
      <c r="V345" s="98"/>
      <c r="W345" s="99"/>
      <c r="X345" s="692" t="s">
        <v>3135</v>
      </c>
      <c r="Y345" s="691" t="s">
        <v>3133</v>
      </c>
      <c r="Z345" s="687" t="s">
        <v>3127</v>
      </c>
    </row>
    <row r="346" spans="1:26" s="100" customFormat="1" ht="15.6" hidden="1">
      <c r="A346" s="669" t="s">
        <v>329</v>
      </c>
      <c r="B346" s="86"/>
      <c r="C346" s="86"/>
      <c r="D346" s="87"/>
      <c r="E346" s="88" t="s">
        <v>17</v>
      </c>
      <c r="F346" s="88" t="s">
        <v>14</v>
      </c>
      <c r="G346" s="89" t="s">
        <v>19</v>
      </c>
      <c r="H346" s="89" t="s">
        <v>28</v>
      </c>
      <c r="I346" s="89" t="s">
        <v>25</v>
      </c>
      <c r="J346" s="88"/>
      <c r="K346" s="88"/>
      <c r="L346" s="88"/>
      <c r="M346" s="88"/>
      <c r="N346" s="88"/>
      <c r="O346" s="88"/>
      <c r="P346" s="88" t="s">
        <v>286</v>
      </c>
      <c r="Q346" s="88" t="s">
        <v>290</v>
      </c>
      <c r="R346" s="90"/>
      <c r="S346" s="88"/>
      <c r="T346" s="97"/>
      <c r="U346" s="97"/>
      <c r="V346" s="98"/>
      <c r="W346" s="99"/>
      <c r="X346" s="692" t="s">
        <v>3135</v>
      </c>
      <c r="Y346" s="691" t="s">
        <v>3133</v>
      </c>
      <c r="Z346" s="687" t="s">
        <v>3127</v>
      </c>
    </row>
    <row r="347" spans="1:26" s="100" customFormat="1" ht="15.6" hidden="1">
      <c r="A347" s="669" t="s">
        <v>842</v>
      </c>
      <c r="B347" s="86"/>
      <c r="C347" s="86"/>
      <c r="D347" s="87"/>
      <c r="E347" s="88" t="s">
        <v>17</v>
      </c>
      <c r="F347" s="88" t="s">
        <v>15</v>
      </c>
      <c r="G347" s="89" t="s">
        <v>19</v>
      </c>
      <c r="H347" s="89" t="s">
        <v>28</v>
      </c>
      <c r="I347" s="89" t="s">
        <v>474</v>
      </c>
      <c r="J347" s="88"/>
      <c r="K347" s="88"/>
      <c r="L347" s="88"/>
      <c r="M347" s="88"/>
      <c r="N347" s="88"/>
      <c r="O347" s="88"/>
      <c r="P347" s="88" t="s">
        <v>286</v>
      </c>
      <c r="Q347" s="88" t="s">
        <v>290</v>
      </c>
      <c r="R347" s="90"/>
      <c r="S347" s="88"/>
      <c r="T347" s="97"/>
      <c r="U347" s="97"/>
      <c r="V347" s="98"/>
      <c r="W347" s="99"/>
      <c r="X347" s="692" t="s">
        <v>3135</v>
      </c>
      <c r="Y347" s="691" t="s">
        <v>3133</v>
      </c>
      <c r="Z347" s="687" t="s">
        <v>3127</v>
      </c>
    </row>
    <row r="348" spans="1:26" s="100" customFormat="1" ht="15.6">
      <c r="A348" s="669" t="s">
        <v>330</v>
      </c>
      <c r="B348" s="86"/>
      <c r="C348" s="86"/>
      <c r="D348" s="87"/>
      <c r="E348" s="88" t="s">
        <v>17</v>
      </c>
      <c r="F348" s="88" t="s">
        <v>14</v>
      </c>
      <c r="G348" s="89" t="s">
        <v>262</v>
      </c>
      <c r="H348" s="89" t="s">
        <v>28</v>
      </c>
      <c r="I348" s="89" t="s">
        <v>24</v>
      </c>
      <c r="J348" s="88">
        <v>2</v>
      </c>
      <c r="K348" s="88"/>
      <c r="L348" s="88"/>
      <c r="M348" s="88"/>
      <c r="N348" s="88"/>
      <c r="O348" s="88"/>
      <c r="P348" s="88" t="s">
        <v>286</v>
      </c>
      <c r="Q348" s="88" t="s">
        <v>290</v>
      </c>
      <c r="R348" s="90" t="s">
        <v>499</v>
      </c>
      <c r="S348" s="88"/>
      <c r="T348" s="97"/>
      <c r="U348" s="97"/>
      <c r="V348" s="98"/>
      <c r="W348" s="99"/>
      <c r="X348" s="692" t="s">
        <v>3135</v>
      </c>
      <c r="Y348" s="691" t="s">
        <v>3133</v>
      </c>
      <c r="Z348" s="687" t="s">
        <v>3127</v>
      </c>
    </row>
    <row r="349" spans="1:26" s="100" customFormat="1" ht="15.6">
      <c r="A349" s="669" t="s">
        <v>331</v>
      </c>
      <c r="B349" s="86"/>
      <c r="C349" s="86"/>
      <c r="D349" s="87"/>
      <c r="E349" s="88" t="s">
        <v>17</v>
      </c>
      <c r="F349" s="88" t="s">
        <v>15</v>
      </c>
      <c r="G349" s="89" t="s">
        <v>262</v>
      </c>
      <c r="H349" s="89" t="s">
        <v>28</v>
      </c>
      <c r="I349" s="89" t="s">
        <v>24</v>
      </c>
      <c r="J349" s="88">
        <v>1</v>
      </c>
      <c r="K349" s="88"/>
      <c r="L349" s="88"/>
      <c r="M349" s="88"/>
      <c r="N349" s="88"/>
      <c r="O349" s="88"/>
      <c r="P349" s="88" t="s">
        <v>286</v>
      </c>
      <c r="Q349" s="88" t="s">
        <v>290</v>
      </c>
      <c r="R349" s="90" t="s">
        <v>499</v>
      </c>
      <c r="S349" s="88"/>
      <c r="T349" s="97"/>
      <c r="U349" s="97"/>
      <c r="V349" s="98"/>
      <c r="W349" s="99"/>
      <c r="X349" s="692" t="s">
        <v>3135</v>
      </c>
      <c r="Y349" s="691" t="s">
        <v>3133</v>
      </c>
      <c r="Z349" s="687" t="s">
        <v>3127</v>
      </c>
    </row>
    <row r="350" spans="1:26" s="100" customFormat="1" ht="15.6" hidden="1">
      <c r="A350" s="669" t="s">
        <v>334</v>
      </c>
      <c r="B350" s="86"/>
      <c r="C350" s="86"/>
      <c r="D350" s="87"/>
      <c r="E350" s="88" t="s">
        <v>18</v>
      </c>
      <c r="F350" s="88" t="s">
        <v>14</v>
      </c>
      <c r="G350" s="89" t="s">
        <v>19</v>
      </c>
      <c r="H350" s="89" t="s">
        <v>28</v>
      </c>
      <c r="I350" s="89" t="s">
        <v>24</v>
      </c>
      <c r="J350" s="88"/>
      <c r="K350" s="88"/>
      <c r="L350" s="88"/>
      <c r="M350" s="88"/>
      <c r="N350" s="88"/>
      <c r="O350" s="88"/>
      <c r="P350" s="88" t="s">
        <v>286</v>
      </c>
      <c r="Q350" s="88" t="s">
        <v>290</v>
      </c>
      <c r="R350" s="90"/>
      <c r="S350" s="88"/>
      <c r="T350" s="97"/>
      <c r="U350" s="97"/>
      <c r="V350" s="98"/>
      <c r="W350" s="99"/>
      <c r="X350" s="692" t="s">
        <v>3135</v>
      </c>
      <c r="Y350" s="691" t="s">
        <v>3133</v>
      </c>
      <c r="Z350" s="687" t="s">
        <v>3127</v>
      </c>
    </row>
    <row r="351" spans="1:26" s="100" customFormat="1" ht="15.6" hidden="1">
      <c r="A351" s="669" t="s">
        <v>335</v>
      </c>
      <c r="B351" s="86"/>
      <c r="C351" s="86"/>
      <c r="D351" s="87"/>
      <c r="E351" s="88" t="s">
        <v>18</v>
      </c>
      <c r="F351" s="88" t="s">
        <v>15</v>
      </c>
      <c r="G351" s="89" t="s">
        <v>19</v>
      </c>
      <c r="H351" s="89" t="s">
        <v>28</v>
      </c>
      <c r="I351" s="89" t="s">
        <v>24</v>
      </c>
      <c r="J351" s="88"/>
      <c r="K351" s="88"/>
      <c r="L351" s="88"/>
      <c r="M351" s="88"/>
      <c r="N351" s="88"/>
      <c r="O351" s="88"/>
      <c r="P351" s="88" t="s">
        <v>286</v>
      </c>
      <c r="Q351" s="88" t="s">
        <v>290</v>
      </c>
      <c r="R351" s="90"/>
      <c r="S351" s="88"/>
      <c r="T351" s="97"/>
      <c r="U351" s="97"/>
      <c r="V351" s="98"/>
      <c r="W351" s="99"/>
      <c r="X351" s="692" t="s">
        <v>3135</v>
      </c>
      <c r="Y351" s="691" t="s">
        <v>3133</v>
      </c>
      <c r="Z351" s="687" t="s">
        <v>3127</v>
      </c>
    </row>
    <row r="352" spans="1:26" s="100" customFormat="1" ht="15.6" hidden="1">
      <c r="A352" s="669" t="s">
        <v>333</v>
      </c>
      <c r="B352" s="86"/>
      <c r="C352" s="86"/>
      <c r="D352" s="87"/>
      <c r="E352" s="88" t="s">
        <v>17</v>
      </c>
      <c r="F352" s="88" t="s">
        <v>14</v>
      </c>
      <c r="G352" s="89" t="s">
        <v>19</v>
      </c>
      <c r="H352" s="89" t="s">
        <v>28</v>
      </c>
      <c r="I352" s="89" t="s">
        <v>24</v>
      </c>
      <c r="J352" s="88"/>
      <c r="K352" s="88"/>
      <c r="L352" s="88"/>
      <c r="M352" s="88"/>
      <c r="N352" s="88"/>
      <c r="O352" s="88"/>
      <c r="P352" s="88" t="s">
        <v>286</v>
      </c>
      <c r="Q352" s="88" t="s">
        <v>290</v>
      </c>
      <c r="R352" s="90"/>
      <c r="S352" s="88"/>
      <c r="T352" s="97"/>
      <c r="U352" s="97"/>
      <c r="V352" s="98"/>
      <c r="W352" s="99"/>
      <c r="X352" s="692" t="s">
        <v>3135</v>
      </c>
      <c r="Y352" s="691" t="s">
        <v>3133</v>
      </c>
      <c r="Z352" s="687" t="s">
        <v>3127</v>
      </c>
    </row>
    <row r="353" spans="1:26" s="100" customFormat="1" ht="15.6" hidden="1">
      <c r="A353" s="669" t="s">
        <v>336</v>
      </c>
      <c r="B353" s="86"/>
      <c r="C353" s="86"/>
      <c r="D353" s="87"/>
      <c r="E353" s="88" t="s">
        <v>17</v>
      </c>
      <c r="F353" s="88" t="s">
        <v>15</v>
      </c>
      <c r="G353" s="89" t="s">
        <v>19</v>
      </c>
      <c r="H353" s="89" t="s">
        <v>28</v>
      </c>
      <c r="I353" s="89" t="s">
        <v>24</v>
      </c>
      <c r="J353" s="88"/>
      <c r="K353" s="88"/>
      <c r="L353" s="88"/>
      <c r="M353" s="88"/>
      <c r="N353" s="88"/>
      <c r="O353" s="88"/>
      <c r="P353" s="88" t="s">
        <v>286</v>
      </c>
      <c r="Q353" s="88" t="s">
        <v>290</v>
      </c>
      <c r="R353" s="90"/>
      <c r="S353" s="88"/>
      <c r="T353" s="97"/>
      <c r="U353" s="97"/>
      <c r="V353" s="98"/>
      <c r="W353" s="99"/>
      <c r="X353" s="692" t="s">
        <v>3135</v>
      </c>
      <c r="Y353" s="691" t="s">
        <v>3133</v>
      </c>
      <c r="Z353" s="687" t="s">
        <v>3127</v>
      </c>
    </row>
    <row r="354" spans="1:26" s="100" customFormat="1" ht="15.6" hidden="1">
      <c r="A354" s="669" t="s">
        <v>337</v>
      </c>
      <c r="B354" s="86"/>
      <c r="C354" s="86"/>
      <c r="D354" s="87"/>
      <c r="E354" s="88" t="s">
        <v>18</v>
      </c>
      <c r="F354" s="88" t="s">
        <v>14</v>
      </c>
      <c r="G354" s="89" t="s">
        <v>19</v>
      </c>
      <c r="H354" s="89" t="s">
        <v>28</v>
      </c>
      <c r="I354" s="89" t="s">
        <v>24</v>
      </c>
      <c r="J354" s="88"/>
      <c r="K354" s="88"/>
      <c r="L354" s="88"/>
      <c r="M354" s="88"/>
      <c r="N354" s="88"/>
      <c r="O354" s="88"/>
      <c r="P354" s="88" t="s">
        <v>286</v>
      </c>
      <c r="Q354" s="88" t="s">
        <v>290</v>
      </c>
      <c r="R354" s="90"/>
      <c r="S354" s="88"/>
      <c r="T354" s="97"/>
      <c r="U354" s="97"/>
      <c r="V354" s="98"/>
      <c r="W354" s="99"/>
      <c r="X354" s="692" t="s">
        <v>3135</v>
      </c>
      <c r="Y354" s="691" t="s">
        <v>3133</v>
      </c>
      <c r="Z354" s="687" t="s">
        <v>3127</v>
      </c>
    </row>
    <row r="355" spans="1:26" s="100" customFormat="1" ht="15.6" hidden="1">
      <c r="A355" s="669" t="s">
        <v>834</v>
      </c>
      <c r="B355" s="86"/>
      <c r="C355" s="86"/>
      <c r="D355" s="87"/>
      <c r="E355" s="88" t="s">
        <v>18</v>
      </c>
      <c r="F355" s="88" t="s">
        <v>15</v>
      </c>
      <c r="G355" s="89" t="s">
        <v>19</v>
      </c>
      <c r="H355" s="89" t="s">
        <v>28</v>
      </c>
      <c r="I355" s="89" t="s">
        <v>24</v>
      </c>
      <c r="J355" s="88"/>
      <c r="K355" s="88"/>
      <c r="L355" s="88"/>
      <c r="M355" s="88"/>
      <c r="N355" s="88"/>
      <c r="O355" s="88"/>
      <c r="P355" s="88" t="s">
        <v>286</v>
      </c>
      <c r="Q355" s="88" t="s">
        <v>290</v>
      </c>
      <c r="R355" s="90"/>
      <c r="S355" s="88"/>
      <c r="T355" s="97"/>
      <c r="U355" s="97"/>
      <c r="V355" s="98"/>
      <c r="W355" s="99"/>
      <c r="X355" s="692" t="s">
        <v>3135</v>
      </c>
      <c r="Y355" s="691" t="s">
        <v>3133</v>
      </c>
      <c r="Z355" s="687" t="s">
        <v>3127</v>
      </c>
    </row>
    <row r="356" spans="1:26" s="100" customFormat="1" ht="15.6" hidden="1">
      <c r="A356" s="669" t="s">
        <v>338</v>
      </c>
      <c r="B356" s="86"/>
      <c r="C356" s="86"/>
      <c r="D356" s="87"/>
      <c r="E356" s="88" t="s">
        <v>18</v>
      </c>
      <c r="F356" s="88" t="s">
        <v>14</v>
      </c>
      <c r="G356" s="89" t="s">
        <v>19</v>
      </c>
      <c r="H356" s="89" t="s">
        <v>28</v>
      </c>
      <c r="I356" s="89" t="s">
        <v>26</v>
      </c>
      <c r="J356" s="88">
        <v>3</v>
      </c>
      <c r="K356" s="88"/>
      <c r="L356" s="88"/>
      <c r="M356" s="88"/>
      <c r="N356" s="88"/>
      <c r="O356" s="88"/>
      <c r="P356" s="88" t="s">
        <v>286</v>
      </c>
      <c r="Q356" s="88" t="s">
        <v>290</v>
      </c>
      <c r="R356" s="90"/>
      <c r="S356" s="88"/>
      <c r="T356" s="97"/>
      <c r="U356" s="97"/>
      <c r="V356" s="98"/>
      <c r="W356" s="99"/>
      <c r="X356" s="692" t="s">
        <v>3135</v>
      </c>
      <c r="Y356" s="691" t="s">
        <v>3133</v>
      </c>
      <c r="Z356" s="687" t="s">
        <v>3127</v>
      </c>
    </row>
    <row r="357" spans="1:26" s="100" customFormat="1" ht="15.6" hidden="1">
      <c r="A357" s="669" t="s">
        <v>339</v>
      </c>
      <c r="B357" s="86"/>
      <c r="C357" s="86"/>
      <c r="D357" s="87"/>
      <c r="E357" s="88" t="s">
        <v>17</v>
      </c>
      <c r="F357" s="88" t="s">
        <v>14</v>
      </c>
      <c r="G357" s="89" t="s">
        <v>19</v>
      </c>
      <c r="H357" s="89" t="s">
        <v>28</v>
      </c>
      <c r="I357" s="89" t="s">
        <v>474</v>
      </c>
      <c r="J357" s="88">
        <v>4</v>
      </c>
      <c r="K357" s="88"/>
      <c r="L357" s="88"/>
      <c r="M357" s="88"/>
      <c r="N357" s="88"/>
      <c r="O357" s="88"/>
      <c r="P357" s="88" t="s">
        <v>286</v>
      </c>
      <c r="Q357" s="88" t="s">
        <v>290</v>
      </c>
      <c r="R357" s="90"/>
      <c r="S357" s="88"/>
      <c r="T357" s="97"/>
      <c r="U357" s="97"/>
      <c r="V357" s="98"/>
      <c r="W357" s="99"/>
      <c r="X357" s="692" t="s">
        <v>3135</v>
      </c>
      <c r="Y357" s="691" t="s">
        <v>3133</v>
      </c>
      <c r="Z357" s="687" t="s">
        <v>3127</v>
      </c>
    </row>
    <row r="358" spans="1:26" s="100" customFormat="1" ht="15.6" hidden="1">
      <c r="A358" s="669" t="s">
        <v>340</v>
      </c>
      <c r="B358" s="86"/>
      <c r="C358" s="86"/>
      <c r="D358" s="87"/>
      <c r="E358" s="88" t="s">
        <v>17</v>
      </c>
      <c r="F358" s="88" t="s">
        <v>15</v>
      </c>
      <c r="G358" s="89" t="s">
        <v>19</v>
      </c>
      <c r="H358" s="89" t="s">
        <v>28</v>
      </c>
      <c r="I358" s="89" t="s">
        <v>24</v>
      </c>
      <c r="J358" s="88">
        <v>4</v>
      </c>
      <c r="K358" s="88"/>
      <c r="L358" s="88"/>
      <c r="M358" s="88"/>
      <c r="N358" s="88"/>
      <c r="O358" s="88"/>
      <c r="P358" s="88" t="s">
        <v>286</v>
      </c>
      <c r="Q358" s="88" t="s">
        <v>290</v>
      </c>
      <c r="R358" s="90"/>
      <c r="S358" s="88"/>
      <c r="T358" s="97"/>
      <c r="U358" s="97"/>
      <c r="V358" s="98"/>
      <c r="W358" s="99"/>
      <c r="X358" s="692" t="s">
        <v>3135</v>
      </c>
      <c r="Y358" s="691" t="s">
        <v>3133</v>
      </c>
      <c r="Z358" s="687" t="s">
        <v>3127</v>
      </c>
    </row>
    <row r="359" spans="1:26" s="100" customFormat="1" ht="15.6" hidden="1">
      <c r="A359" s="669" t="s">
        <v>341</v>
      </c>
      <c r="B359" s="86"/>
      <c r="C359" s="86"/>
      <c r="D359" s="87"/>
      <c r="E359" s="88" t="s">
        <v>18</v>
      </c>
      <c r="F359" s="88" t="s">
        <v>15</v>
      </c>
      <c r="G359" s="89" t="s">
        <v>19</v>
      </c>
      <c r="H359" s="89" t="s">
        <v>28</v>
      </c>
      <c r="I359" s="89" t="s">
        <v>25</v>
      </c>
      <c r="J359" s="88">
        <v>4</v>
      </c>
      <c r="K359" s="88"/>
      <c r="L359" s="88"/>
      <c r="M359" s="88"/>
      <c r="N359" s="88"/>
      <c r="O359" s="88"/>
      <c r="P359" s="88" t="s">
        <v>286</v>
      </c>
      <c r="Q359" s="88" t="s">
        <v>290</v>
      </c>
      <c r="R359" s="90"/>
      <c r="S359" s="88"/>
      <c r="T359" s="97"/>
      <c r="U359" s="97"/>
      <c r="V359" s="98"/>
      <c r="W359" s="99"/>
      <c r="X359" s="692" t="s">
        <v>3135</v>
      </c>
      <c r="Y359" s="691" t="s">
        <v>3133</v>
      </c>
      <c r="Z359" s="687" t="s">
        <v>3127</v>
      </c>
    </row>
    <row r="360" spans="1:26" s="100" customFormat="1" ht="15.6" hidden="1">
      <c r="A360" s="669" t="s">
        <v>342</v>
      </c>
      <c r="B360" s="86"/>
      <c r="C360" s="86"/>
      <c r="D360" s="87"/>
      <c r="E360" s="88" t="s">
        <v>17</v>
      </c>
      <c r="F360" s="88" t="s">
        <v>14</v>
      </c>
      <c r="G360" s="89" t="s">
        <v>19</v>
      </c>
      <c r="H360" s="89" t="s">
        <v>28</v>
      </c>
      <c r="I360" s="89" t="s">
        <v>24</v>
      </c>
      <c r="J360" s="88">
        <v>3</v>
      </c>
      <c r="K360" s="88"/>
      <c r="L360" s="88"/>
      <c r="M360" s="88"/>
      <c r="N360" s="88"/>
      <c r="O360" s="88"/>
      <c r="P360" s="88" t="s">
        <v>291</v>
      </c>
      <c r="Q360" s="88" t="s">
        <v>288</v>
      </c>
      <c r="R360" s="90"/>
      <c r="S360" s="88"/>
      <c r="T360" s="97"/>
      <c r="U360" s="97"/>
      <c r="V360" s="98"/>
      <c r="W360" s="99"/>
      <c r="X360" s="692" t="s">
        <v>3135</v>
      </c>
      <c r="Y360" s="691" t="s">
        <v>3133</v>
      </c>
      <c r="Z360" s="687" t="s">
        <v>3127</v>
      </c>
    </row>
    <row r="361" spans="1:26" s="100" customFormat="1" ht="15.6" hidden="1">
      <c r="A361" s="669" t="s">
        <v>343</v>
      </c>
      <c r="B361" s="86"/>
      <c r="C361" s="86"/>
      <c r="D361" s="87"/>
      <c r="E361" s="88" t="s">
        <v>18</v>
      </c>
      <c r="F361" s="88" t="s">
        <v>14</v>
      </c>
      <c r="G361" s="89" t="s">
        <v>19</v>
      </c>
      <c r="H361" s="89" t="s">
        <v>28</v>
      </c>
      <c r="I361" s="89" t="s">
        <v>24</v>
      </c>
      <c r="J361" s="88">
        <v>3</v>
      </c>
      <c r="K361" s="88"/>
      <c r="L361" s="88"/>
      <c r="M361" s="88"/>
      <c r="N361" s="88"/>
      <c r="O361" s="88"/>
      <c r="P361" s="88" t="s">
        <v>291</v>
      </c>
      <c r="Q361" s="88" t="s">
        <v>290</v>
      </c>
      <c r="R361" s="90"/>
      <c r="S361" s="88"/>
      <c r="T361" s="97"/>
      <c r="U361" s="97"/>
      <c r="V361" s="98"/>
      <c r="W361" s="99"/>
      <c r="X361" s="692" t="s">
        <v>3135</v>
      </c>
      <c r="Y361" s="691" t="s">
        <v>3133</v>
      </c>
      <c r="Z361" s="687" t="s">
        <v>3127</v>
      </c>
    </row>
    <row r="362" spans="1:26" s="100" customFormat="1" ht="15.6" hidden="1">
      <c r="A362" s="669" t="s">
        <v>344</v>
      </c>
      <c r="B362" s="86"/>
      <c r="C362" s="86"/>
      <c r="D362" s="87"/>
      <c r="E362" s="88" t="s">
        <v>18</v>
      </c>
      <c r="F362" s="88" t="s">
        <v>15</v>
      </c>
      <c r="G362" s="89" t="s">
        <v>19</v>
      </c>
      <c r="H362" s="89" t="s">
        <v>28</v>
      </c>
      <c r="I362" s="89" t="s">
        <v>24</v>
      </c>
      <c r="J362" s="88">
        <v>4</v>
      </c>
      <c r="K362" s="88"/>
      <c r="L362" s="88"/>
      <c r="M362" s="88"/>
      <c r="N362" s="88"/>
      <c r="O362" s="88"/>
      <c r="P362" s="88" t="s">
        <v>291</v>
      </c>
      <c r="Q362" s="88" t="s">
        <v>290</v>
      </c>
      <c r="R362" s="90"/>
      <c r="S362" s="88"/>
      <c r="T362" s="97"/>
      <c r="U362" s="97"/>
      <c r="V362" s="98"/>
      <c r="W362" s="99"/>
      <c r="X362" s="692" t="s">
        <v>3135</v>
      </c>
      <c r="Y362" s="691" t="s">
        <v>3133</v>
      </c>
      <c r="Z362" s="687" t="s">
        <v>3127</v>
      </c>
    </row>
    <row r="363" spans="1:26" s="100" customFormat="1" ht="15.6" hidden="1">
      <c r="A363" s="669" t="s">
        <v>345</v>
      </c>
      <c r="B363" s="86"/>
      <c r="C363" s="86"/>
      <c r="D363" s="87"/>
      <c r="E363" s="88" t="s">
        <v>18</v>
      </c>
      <c r="F363" s="88" t="s">
        <v>14</v>
      </c>
      <c r="G363" s="89" t="s">
        <v>19</v>
      </c>
      <c r="H363" s="89" t="s">
        <v>28</v>
      </c>
      <c r="I363" s="89" t="s">
        <v>24</v>
      </c>
      <c r="J363" s="88">
        <v>4</v>
      </c>
      <c r="K363" s="88"/>
      <c r="L363" s="88"/>
      <c r="M363" s="88"/>
      <c r="N363" s="88"/>
      <c r="O363" s="88"/>
      <c r="P363" s="88" t="s">
        <v>291</v>
      </c>
      <c r="Q363" s="88" t="s">
        <v>288</v>
      </c>
      <c r="R363" s="90"/>
      <c r="S363" s="88"/>
      <c r="T363" s="97"/>
      <c r="U363" s="97"/>
      <c r="V363" s="98"/>
      <c r="W363" s="99"/>
      <c r="X363" s="692" t="s">
        <v>3135</v>
      </c>
      <c r="Y363" s="691" t="s">
        <v>3133</v>
      </c>
      <c r="Z363" s="687" t="s">
        <v>3127</v>
      </c>
    </row>
    <row r="364" spans="1:26" s="100" customFormat="1" ht="15.6" hidden="1">
      <c r="A364" s="669" t="s">
        <v>346</v>
      </c>
      <c r="B364" s="86"/>
      <c r="C364" s="86"/>
      <c r="D364" s="87"/>
      <c r="E364" s="88" t="s">
        <v>18</v>
      </c>
      <c r="F364" s="88" t="s">
        <v>15</v>
      </c>
      <c r="G364" s="89" t="s">
        <v>19</v>
      </c>
      <c r="H364" s="89" t="s">
        <v>28</v>
      </c>
      <c r="I364" s="89" t="s">
        <v>24</v>
      </c>
      <c r="J364" s="88">
        <v>4</v>
      </c>
      <c r="K364" s="88"/>
      <c r="L364" s="88"/>
      <c r="M364" s="88"/>
      <c r="N364" s="88"/>
      <c r="O364" s="88"/>
      <c r="P364" s="88" t="s">
        <v>291</v>
      </c>
      <c r="Q364" s="88" t="s">
        <v>288</v>
      </c>
      <c r="R364" s="90"/>
      <c r="S364" s="88"/>
      <c r="T364" s="97"/>
      <c r="U364" s="97"/>
      <c r="V364" s="98"/>
      <c r="W364" s="99"/>
      <c r="X364" s="692" t="s">
        <v>3135</v>
      </c>
      <c r="Y364" s="691" t="s">
        <v>3133</v>
      </c>
      <c r="Z364" s="687" t="s">
        <v>3127</v>
      </c>
    </row>
    <row r="365" spans="1:26" s="100" customFormat="1" ht="15.6" hidden="1">
      <c r="A365" s="669" t="s">
        <v>347</v>
      </c>
      <c r="B365" s="86"/>
      <c r="C365" s="86"/>
      <c r="D365" s="87"/>
      <c r="E365" s="88" t="s">
        <v>18</v>
      </c>
      <c r="F365" s="88" t="s">
        <v>14</v>
      </c>
      <c r="G365" s="89" t="s">
        <v>19</v>
      </c>
      <c r="H365" s="89" t="s">
        <v>28</v>
      </c>
      <c r="I365" s="89" t="s">
        <v>24</v>
      </c>
      <c r="J365" s="88">
        <v>4</v>
      </c>
      <c r="K365" s="88"/>
      <c r="L365" s="88"/>
      <c r="M365" s="88"/>
      <c r="N365" s="88"/>
      <c r="O365" s="88"/>
      <c r="P365" s="88" t="s">
        <v>291</v>
      </c>
      <c r="Q365" s="88" t="s">
        <v>288</v>
      </c>
      <c r="R365" s="90"/>
      <c r="S365" s="88"/>
      <c r="T365" s="97"/>
      <c r="U365" s="97"/>
      <c r="V365" s="98"/>
      <c r="W365" s="99"/>
      <c r="X365" s="692" t="s">
        <v>3135</v>
      </c>
      <c r="Y365" s="691" t="s">
        <v>3133</v>
      </c>
      <c r="Z365" s="687" t="s">
        <v>3127</v>
      </c>
    </row>
    <row r="366" spans="1:26" s="100" customFormat="1" ht="15.6" hidden="1">
      <c r="A366" s="669" t="s">
        <v>348</v>
      </c>
      <c r="B366" s="86"/>
      <c r="C366" s="86"/>
      <c r="D366" s="87"/>
      <c r="E366" s="88" t="s">
        <v>17</v>
      </c>
      <c r="F366" s="88" t="s">
        <v>14</v>
      </c>
      <c r="G366" s="89" t="s">
        <v>19</v>
      </c>
      <c r="H366" s="89" t="s">
        <v>28</v>
      </c>
      <c r="I366" s="89" t="s">
        <v>24</v>
      </c>
      <c r="J366" s="88">
        <v>4</v>
      </c>
      <c r="K366" s="88"/>
      <c r="L366" s="88"/>
      <c r="M366" s="88"/>
      <c r="N366" s="88"/>
      <c r="O366" s="88"/>
      <c r="P366" s="88" t="s">
        <v>286</v>
      </c>
      <c r="Q366" s="88" t="s">
        <v>290</v>
      </c>
      <c r="R366" s="90"/>
      <c r="S366" s="88"/>
      <c r="T366" s="97"/>
      <c r="U366" s="97"/>
      <c r="V366" s="98"/>
      <c r="W366" s="99"/>
      <c r="X366" s="692" t="s">
        <v>3135</v>
      </c>
      <c r="Y366" s="691" t="s">
        <v>3133</v>
      </c>
      <c r="Z366" s="687" t="s">
        <v>3127</v>
      </c>
    </row>
    <row r="367" spans="1:26" s="100" customFormat="1" ht="15.6" hidden="1">
      <c r="A367" s="669" t="s">
        <v>349</v>
      </c>
      <c r="B367" s="86"/>
      <c r="C367" s="86"/>
      <c r="D367" s="87"/>
      <c r="E367" s="88" t="s">
        <v>17</v>
      </c>
      <c r="F367" s="88" t="s">
        <v>15</v>
      </c>
      <c r="G367" s="89" t="s">
        <v>19</v>
      </c>
      <c r="H367" s="89" t="s">
        <v>28</v>
      </c>
      <c r="I367" s="89" t="s">
        <v>24</v>
      </c>
      <c r="J367" s="88">
        <v>4</v>
      </c>
      <c r="K367" s="88"/>
      <c r="L367" s="88"/>
      <c r="M367" s="88"/>
      <c r="N367" s="88"/>
      <c r="O367" s="88"/>
      <c r="P367" s="88" t="s">
        <v>286</v>
      </c>
      <c r="Q367" s="88" t="s">
        <v>290</v>
      </c>
      <c r="R367" s="90"/>
      <c r="S367" s="88"/>
      <c r="T367" s="97"/>
      <c r="U367" s="97"/>
      <c r="V367" s="98"/>
      <c r="W367" s="99"/>
      <c r="X367" s="692" t="s">
        <v>3135</v>
      </c>
      <c r="Y367" s="691" t="s">
        <v>3133</v>
      </c>
      <c r="Z367" s="687" t="s">
        <v>3127</v>
      </c>
    </row>
    <row r="368" spans="1:26" s="100" customFormat="1" ht="15.6" hidden="1">
      <c r="A368" s="669" t="s">
        <v>350</v>
      </c>
      <c r="B368" s="86"/>
      <c r="C368" s="86"/>
      <c r="D368" s="87"/>
      <c r="E368" s="88" t="s">
        <v>17</v>
      </c>
      <c r="F368" s="88" t="s">
        <v>14</v>
      </c>
      <c r="G368" s="89" t="s">
        <v>19</v>
      </c>
      <c r="H368" s="89" t="s">
        <v>28</v>
      </c>
      <c r="I368" s="89" t="s">
        <v>24</v>
      </c>
      <c r="J368" s="88">
        <v>4</v>
      </c>
      <c r="K368" s="88"/>
      <c r="L368" s="88"/>
      <c r="M368" s="88"/>
      <c r="N368" s="88"/>
      <c r="O368" s="88"/>
      <c r="P368" s="88" t="s">
        <v>286</v>
      </c>
      <c r="Q368" s="88" t="s">
        <v>290</v>
      </c>
      <c r="R368" s="90"/>
      <c r="S368" s="88"/>
      <c r="T368" s="97"/>
      <c r="U368" s="97"/>
      <c r="V368" s="98"/>
      <c r="W368" s="99"/>
      <c r="X368" s="692" t="s">
        <v>3135</v>
      </c>
      <c r="Y368" s="691" t="s">
        <v>3133</v>
      </c>
      <c r="Z368" s="687" t="s">
        <v>3127</v>
      </c>
    </row>
    <row r="369" spans="1:26" s="100" customFormat="1" ht="15.6" hidden="1">
      <c r="A369" s="669" t="s">
        <v>351</v>
      </c>
      <c r="B369" s="86"/>
      <c r="C369" s="86"/>
      <c r="D369" s="87"/>
      <c r="E369" s="88" t="s">
        <v>17</v>
      </c>
      <c r="F369" s="88" t="s">
        <v>15</v>
      </c>
      <c r="G369" s="89" t="s">
        <v>19</v>
      </c>
      <c r="H369" s="89" t="s">
        <v>28</v>
      </c>
      <c r="I369" s="89" t="s">
        <v>52</v>
      </c>
      <c r="J369" s="88">
        <v>4</v>
      </c>
      <c r="K369" s="88"/>
      <c r="L369" s="88"/>
      <c r="M369" s="88"/>
      <c r="N369" s="88"/>
      <c r="O369" s="88"/>
      <c r="P369" s="88" t="s">
        <v>286</v>
      </c>
      <c r="Q369" s="88" t="s">
        <v>290</v>
      </c>
      <c r="R369" s="90"/>
      <c r="S369" s="88"/>
      <c r="T369" s="97"/>
      <c r="U369" s="97"/>
      <c r="V369" s="98"/>
      <c r="W369" s="99"/>
      <c r="X369" s="692" t="s">
        <v>3135</v>
      </c>
      <c r="Y369" s="691" t="s">
        <v>3133</v>
      </c>
      <c r="Z369" s="687" t="s">
        <v>3127</v>
      </c>
    </row>
    <row r="370" spans="1:26" s="100" customFormat="1" ht="15.6" hidden="1">
      <c r="A370" s="669" t="s">
        <v>352</v>
      </c>
      <c r="B370" s="86"/>
      <c r="C370" s="86"/>
      <c r="D370" s="87"/>
      <c r="E370" s="88" t="s">
        <v>17</v>
      </c>
      <c r="F370" s="88" t="s">
        <v>16</v>
      </c>
      <c r="G370" s="89" t="s">
        <v>19</v>
      </c>
      <c r="H370" s="89" t="s">
        <v>28</v>
      </c>
      <c r="I370" s="89" t="s">
        <v>24</v>
      </c>
      <c r="J370" s="88">
        <v>3</v>
      </c>
      <c r="K370" s="88"/>
      <c r="L370" s="88"/>
      <c r="M370" s="88"/>
      <c r="N370" s="88"/>
      <c r="O370" s="88"/>
      <c r="P370" s="88" t="s">
        <v>286</v>
      </c>
      <c r="Q370" s="88" t="s">
        <v>290</v>
      </c>
      <c r="R370" s="90"/>
      <c r="S370" s="88"/>
      <c r="T370" s="97"/>
      <c r="U370" s="97"/>
      <c r="V370" s="98"/>
      <c r="W370" s="99"/>
      <c r="X370" s="692" t="s">
        <v>3135</v>
      </c>
      <c r="Y370" s="691" t="s">
        <v>3133</v>
      </c>
      <c r="Z370" s="687" t="s">
        <v>3127</v>
      </c>
    </row>
    <row r="371" spans="1:26" s="100" customFormat="1" ht="15.6" hidden="1">
      <c r="A371" s="669" t="s">
        <v>353</v>
      </c>
      <c r="B371" s="86"/>
      <c r="C371" s="86"/>
      <c r="D371" s="87"/>
      <c r="E371" s="88" t="s">
        <v>18</v>
      </c>
      <c r="F371" s="88" t="s">
        <v>14</v>
      </c>
      <c r="G371" s="89" t="s">
        <v>19</v>
      </c>
      <c r="H371" s="89" t="s">
        <v>28</v>
      </c>
      <c r="I371" s="89" t="s">
        <v>477</v>
      </c>
      <c r="J371" s="88">
        <v>4</v>
      </c>
      <c r="K371" s="88"/>
      <c r="L371" s="88"/>
      <c r="M371" s="88"/>
      <c r="N371" s="88"/>
      <c r="O371" s="88"/>
      <c r="P371" s="88" t="s">
        <v>286</v>
      </c>
      <c r="Q371" s="88" t="s">
        <v>290</v>
      </c>
      <c r="R371" s="90"/>
      <c r="S371" s="88"/>
      <c r="T371" s="97"/>
      <c r="U371" s="97"/>
      <c r="V371" s="98"/>
      <c r="W371" s="99"/>
      <c r="X371" s="692" t="s">
        <v>3135</v>
      </c>
      <c r="Y371" s="691" t="s">
        <v>3133</v>
      </c>
      <c r="Z371" s="687" t="s">
        <v>3127</v>
      </c>
    </row>
    <row r="372" spans="1:26" s="100" customFormat="1" ht="15.6" hidden="1">
      <c r="A372" s="669" t="s">
        <v>354</v>
      </c>
      <c r="B372" s="86"/>
      <c r="C372" s="86"/>
      <c r="D372" s="87"/>
      <c r="E372" s="88" t="s">
        <v>18</v>
      </c>
      <c r="F372" s="88" t="s">
        <v>15</v>
      </c>
      <c r="G372" s="89" t="s">
        <v>19</v>
      </c>
      <c r="H372" s="89" t="s">
        <v>28</v>
      </c>
      <c r="I372" s="89" t="s">
        <v>24</v>
      </c>
      <c r="J372" s="88">
        <v>4</v>
      </c>
      <c r="K372" s="88"/>
      <c r="L372" s="88"/>
      <c r="M372" s="88"/>
      <c r="N372" s="88"/>
      <c r="O372" s="88"/>
      <c r="P372" s="88" t="s">
        <v>286</v>
      </c>
      <c r="Q372" s="88" t="s">
        <v>290</v>
      </c>
      <c r="R372" s="90"/>
      <c r="S372" s="88"/>
      <c r="T372" s="97"/>
      <c r="U372" s="97"/>
      <c r="V372" s="98"/>
      <c r="W372" s="99"/>
      <c r="X372" s="692" t="s">
        <v>3135</v>
      </c>
      <c r="Y372" s="691" t="s">
        <v>3133</v>
      </c>
      <c r="Z372" s="687" t="s">
        <v>3127</v>
      </c>
    </row>
    <row r="373" spans="1:26" s="100" customFormat="1" ht="15.6" hidden="1">
      <c r="A373" s="669" t="s">
        <v>355</v>
      </c>
      <c r="B373" s="86"/>
      <c r="C373" s="86"/>
      <c r="D373" s="87"/>
      <c r="E373" s="88" t="s">
        <v>17</v>
      </c>
      <c r="F373" s="88" t="s">
        <v>14</v>
      </c>
      <c r="G373" s="89" t="s">
        <v>19</v>
      </c>
      <c r="H373" s="89" t="s">
        <v>28</v>
      </c>
      <c r="I373" s="89" t="s">
        <v>24</v>
      </c>
      <c r="J373" s="88">
        <v>4</v>
      </c>
      <c r="K373" s="88"/>
      <c r="L373" s="88"/>
      <c r="M373" s="88"/>
      <c r="N373" s="88"/>
      <c r="P373" s="88" t="s">
        <v>286</v>
      </c>
      <c r="Q373" s="88" t="s">
        <v>290</v>
      </c>
      <c r="R373" s="90"/>
      <c r="S373" s="88"/>
      <c r="T373" s="97"/>
      <c r="U373" s="97"/>
      <c r="V373" s="98"/>
      <c r="W373" s="99"/>
      <c r="X373" s="692" t="s">
        <v>3135</v>
      </c>
      <c r="Y373" s="691" t="s">
        <v>3133</v>
      </c>
      <c r="Z373" s="687" t="s">
        <v>3127</v>
      </c>
    </row>
    <row r="374" spans="1:26" s="100" customFormat="1" ht="15.6" hidden="1">
      <c r="A374" s="669" t="s">
        <v>356</v>
      </c>
      <c r="B374" s="86"/>
      <c r="C374" s="86"/>
      <c r="D374" s="87"/>
      <c r="E374" s="88" t="s">
        <v>17</v>
      </c>
      <c r="F374" s="88" t="s">
        <v>15</v>
      </c>
      <c r="G374" s="89" t="s">
        <v>19</v>
      </c>
      <c r="H374" s="89"/>
      <c r="I374" s="89" t="s">
        <v>474</v>
      </c>
      <c r="J374" s="88"/>
      <c r="K374" s="88"/>
      <c r="L374" s="88"/>
      <c r="M374" s="88"/>
      <c r="N374" s="88"/>
      <c r="O374" s="95" t="s">
        <v>28</v>
      </c>
      <c r="P374" s="88" t="s">
        <v>286</v>
      </c>
      <c r="Q374" s="88" t="s">
        <v>290</v>
      </c>
      <c r="R374" s="90"/>
      <c r="S374" s="88"/>
      <c r="T374" s="97"/>
      <c r="U374" s="97"/>
      <c r="V374" s="98"/>
      <c r="W374" s="99"/>
      <c r="X374" s="692" t="s">
        <v>3135</v>
      </c>
      <c r="Y374" s="691" t="s">
        <v>3133</v>
      </c>
      <c r="Z374" s="687" t="s">
        <v>3127</v>
      </c>
    </row>
    <row r="375" spans="1:26" s="100" customFormat="1" ht="15.6">
      <c r="A375" s="669" t="s">
        <v>357</v>
      </c>
      <c r="B375" s="86" t="s">
        <v>550</v>
      </c>
      <c r="C375" s="86"/>
      <c r="D375" s="87"/>
      <c r="E375" s="88" t="s">
        <v>17</v>
      </c>
      <c r="F375" s="88" t="s">
        <v>15</v>
      </c>
      <c r="G375" s="89" t="s">
        <v>19</v>
      </c>
      <c r="H375" s="89" t="s">
        <v>28</v>
      </c>
      <c r="I375" s="89" t="s">
        <v>474</v>
      </c>
      <c r="J375" s="88">
        <v>1</v>
      </c>
      <c r="K375" s="88"/>
      <c r="L375" s="88"/>
      <c r="M375" s="88"/>
      <c r="N375" s="88"/>
      <c r="O375" s="88"/>
      <c r="P375" s="88" t="s">
        <v>286</v>
      </c>
      <c r="Q375" s="88" t="s">
        <v>290</v>
      </c>
      <c r="R375" s="90" t="s">
        <v>551</v>
      </c>
      <c r="S375" s="88"/>
      <c r="T375" s="97"/>
      <c r="U375" s="97"/>
      <c r="V375" s="98"/>
      <c r="W375" s="99"/>
      <c r="X375" s="692" t="s">
        <v>3135</v>
      </c>
      <c r="Y375" s="691" t="s">
        <v>3133</v>
      </c>
      <c r="Z375" s="687" t="s">
        <v>3127</v>
      </c>
    </row>
    <row r="376" spans="1:26" s="100" customFormat="1" ht="24" hidden="1">
      <c r="A376" s="669" t="s">
        <v>358</v>
      </c>
      <c r="B376" s="86"/>
      <c r="C376" s="86"/>
      <c r="D376" s="87"/>
      <c r="E376" s="88" t="s">
        <v>18</v>
      </c>
      <c r="F376" s="88" t="s">
        <v>14</v>
      </c>
      <c r="G376" s="89" t="s">
        <v>19</v>
      </c>
      <c r="H376" s="89" t="s">
        <v>28</v>
      </c>
      <c r="I376" s="89" t="s">
        <v>24</v>
      </c>
      <c r="J376" s="88">
        <v>3</v>
      </c>
      <c r="K376" s="88"/>
      <c r="L376" s="88"/>
      <c r="M376" s="88"/>
      <c r="N376" s="88"/>
      <c r="O376" s="88"/>
      <c r="P376" s="88" t="s">
        <v>286</v>
      </c>
      <c r="Q376" s="88" t="s">
        <v>290</v>
      </c>
      <c r="R376" s="90" t="s">
        <v>552</v>
      </c>
      <c r="S376" s="88"/>
      <c r="T376" s="97"/>
      <c r="U376" s="97"/>
      <c r="V376" s="98"/>
      <c r="W376" s="99"/>
      <c r="X376" s="692" t="s">
        <v>3135</v>
      </c>
      <c r="Y376" s="691" t="s">
        <v>3133</v>
      </c>
      <c r="Z376" s="687" t="s">
        <v>3127</v>
      </c>
    </row>
    <row r="377" spans="1:26" s="100" customFormat="1" ht="15.6" hidden="1">
      <c r="A377" s="669" t="s">
        <v>359</v>
      </c>
      <c r="B377" s="86"/>
      <c r="C377" s="86"/>
      <c r="D377" s="87"/>
      <c r="E377" s="88" t="s">
        <v>18</v>
      </c>
      <c r="F377" s="88" t="s">
        <v>15</v>
      </c>
      <c r="G377" s="89" t="s">
        <v>19</v>
      </c>
      <c r="H377" s="89" t="s">
        <v>28</v>
      </c>
      <c r="I377" s="89" t="s">
        <v>24</v>
      </c>
      <c r="J377" s="88">
        <v>3</v>
      </c>
      <c r="K377" s="88"/>
      <c r="L377" s="88"/>
      <c r="M377" s="88"/>
      <c r="N377" s="88"/>
      <c r="O377" s="88"/>
      <c r="P377" s="88" t="s">
        <v>286</v>
      </c>
      <c r="Q377" s="88" t="s">
        <v>290</v>
      </c>
      <c r="R377" s="90"/>
      <c r="S377" s="88"/>
      <c r="T377" s="97"/>
      <c r="U377" s="97"/>
      <c r="V377" s="98"/>
      <c r="W377" s="99"/>
      <c r="X377" s="692" t="s">
        <v>3135</v>
      </c>
      <c r="Y377" s="691" t="s">
        <v>3133</v>
      </c>
      <c r="Z377" s="687" t="s">
        <v>3127</v>
      </c>
    </row>
    <row r="378" spans="1:26" s="100" customFormat="1" ht="15.6" hidden="1">
      <c r="A378" s="669" t="s">
        <v>360</v>
      </c>
      <c r="B378" s="86"/>
      <c r="C378" s="86"/>
      <c r="D378" s="87"/>
      <c r="E378" s="88" t="s">
        <v>18</v>
      </c>
      <c r="F378" s="88" t="s">
        <v>14</v>
      </c>
      <c r="G378" s="89" t="s">
        <v>19</v>
      </c>
      <c r="H378" s="89" t="s">
        <v>28</v>
      </c>
      <c r="I378" s="89" t="s">
        <v>24</v>
      </c>
      <c r="J378" s="88">
        <v>3</v>
      </c>
      <c r="K378" s="88"/>
      <c r="L378" s="88"/>
      <c r="M378" s="88"/>
      <c r="N378" s="88"/>
      <c r="O378" s="88"/>
      <c r="P378" s="88" t="s">
        <v>286</v>
      </c>
      <c r="Q378" s="88" t="s">
        <v>290</v>
      </c>
      <c r="R378" s="90"/>
      <c r="S378" s="88"/>
      <c r="T378" s="97"/>
      <c r="U378" s="97"/>
      <c r="V378" s="98"/>
      <c r="W378" s="99"/>
      <c r="X378" s="692" t="s">
        <v>3135</v>
      </c>
      <c r="Y378" s="691" t="s">
        <v>3133</v>
      </c>
      <c r="Z378" s="687" t="s">
        <v>3127</v>
      </c>
    </row>
    <row r="379" spans="1:26" s="100" customFormat="1" ht="15.6" hidden="1">
      <c r="A379" s="669" t="s">
        <v>361</v>
      </c>
      <c r="B379" s="86"/>
      <c r="C379" s="86"/>
      <c r="D379" s="87"/>
      <c r="E379" s="88" t="s">
        <v>18</v>
      </c>
      <c r="F379" s="88" t="s">
        <v>15</v>
      </c>
      <c r="G379" s="89" t="s">
        <v>19</v>
      </c>
      <c r="H379" s="89" t="s">
        <v>28</v>
      </c>
      <c r="I379" s="89" t="s">
        <v>24</v>
      </c>
      <c r="J379" s="88">
        <v>3</v>
      </c>
      <c r="K379" s="88"/>
      <c r="L379" s="88"/>
      <c r="M379" s="88"/>
      <c r="N379" s="88"/>
      <c r="O379" s="88"/>
      <c r="P379" s="88" t="s">
        <v>286</v>
      </c>
      <c r="Q379" s="88" t="s">
        <v>290</v>
      </c>
      <c r="R379" s="90"/>
      <c r="S379" s="88"/>
      <c r="T379" s="97"/>
      <c r="U379" s="97"/>
      <c r="V379" s="98"/>
      <c r="W379" s="99"/>
      <c r="X379" s="692" t="s">
        <v>3135</v>
      </c>
      <c r="Y379" s="691" t="s">
        <v>3133</v>
      </c>
      <c r="Z379" s="687" t="s">
        <v>3127</v>
      </c>
    </row>
    <row r="380" spans="1:26" s="100" customFormat="1" ht="15.6" hidden="1">
      <c r="A380" s="669" t="s">
        <v>362</v>
      </c>
      <c r="B380" s="86"/>
      <c r="C380" s="86"/>
      <c r="D380" s="87"/>
      <c r="E380" s="88" t="s">
        <v>18</v>
      </c>
      <c r="F380" s="88" t="s">
        <v>14</v>
      </c>
      <c r="G380" s="89" t="s">
        <v>19</v>
      </c>
      <c r="H380" s="89" t="s">
        <v>28</v>
      </c>
      <c r="I380" s="89" t="s">
        <v>24</v>
      </c>
      <c r="J380" s="88">
        <v>3</v>
      </c>
      <c r="K380" s="88"/>
      <c r="L380" s="88"/>
      <c r="M380" s="88"/>
      <c r="N380" s="88"/>
      <c r="O380" s="88"/>
      <c r="P380" s="88" t="s">
        <v>286</v>
      </c>
      <c r="Q380" s="88" t="s">
        <v>290</v>
      </c>
      <c r="R380" s="90"/>
      <c r="S380" s="88"/>
      <c r="T380" s="97"/>
      <c r="U380" s="97"/>
      <c r="V380" s="98"/>
      <c r="W380" s="99"/>
      <c r="X380" s="692" t="s">
        <v>3135</v>
      </c>
      <c r="Y380" s="691" t="s">
        <v>3133</v>
      </c>
      <c r="Z380" s="687" t="s">
        <v>3127</v>
      </c>
    </row>
    <row r="381" spans="1:26" s="100" customFormat="1" ht="15.6" hidden="1">
      <c r="A381" s="669" t="s">
        <v>1441</v>
      </c>
      <c r="B381" s="86"/>
      <c r="C381" s="86"/>
      <c r="D381" s="87"/>
      <c r="E381" s="88" t="s">
        <v>17</v>
      </c>
      <c r="F381" s="88" t="s">
        <v>14</v>
      </c>
      <c r="G381" s="89" t="s">
        <v>19</v>
      </c>
      <c r="H381" s="89" t="s">
        <v>28</v>
      </c>
      <c r="I381" s="89" t="s">
        <v>24</v>
      </c>
      <c r="J381" s="88">
        <v>3</v>
      </c>
      <c r="K381" s="88"/>
      <c r="L381" s="88"/>
      <c r="M381" s="88"/>
      <c r="N381" s="88"/>
      <c r="O381" s="88"/>
      <c r="P381" s="88" t="s">
        <v>286</v>
      </c>
      <c r="Q381" s="88" t="s">
        <v>290</v>
      </c>
      <c r="R381" s="90" t="s">
        <v>553</v>
      </c>
      <c r="S381" s="88"/>
      <c r="T381" s="97"/>
      <c r="U381" s="97"/>
      <c r="V381" s="98"/>
      <c r="W381" s="99"/>
      <c r="X381" s="692" t="s">
        <v>3135</v>
      </c>
      <c r="Y381" s="691" t="s">
        <v>3133</v>
      </c>
      <c r="Z381" s="687" t="s">
        <v>3127</v>
      </c>
    </row>
    <row r="382" spans="1:26" s="100" customFormat="1" ht="15.6" hidden="1">
      <c r="A382" s="669" t="s">
        <v>363</v>
      </c>
      <c r="B382" s="86"/>
      <c r="C382" s="86"/>
      <c r="D382" s="87"/>
      <c r="E382" s="88" t="s">
        <v>17</v>
      </c>
      <c r="F382" s="88" t="s">
        <v>15</v>
      </c>
      <c r="G382" s="89" t="s">
        <v>19</v>
      </c>
      <c r="H382" s="89" t="s">
        <v>28</v>
      </c>
      <c r="I382" s="89" t="s">
        <v>24</v>
      </c>
      <c r="J382" s="88">
        <v>3</v>
      </c>
      <c r="K382" s="88"/>
      <c r="L382" s="88"/>
      <c r="M382" s="88"/>
      <c r="N382" s="88"/>
      <c r="O382" s="88"/>
      <c r="P382" s="88" t="s">
        <v>286</v>
      </c>
      <c r="Q382" s="88" t="s">
        <v>290</v>
      </c>
      <c r="R382" s="90"/>
      <c r="S382" s="88"/>
      <c r="T382" s="97"/>
      <c r="U382" s="97"/>
      <c r="V382" s="98"/>
      <c r="W382" s="99"/>
      <c r="X382" s="692" t="s">
        <v>3135</v>
      </c>
      <c r="Y382" s="691" t="s">
        <v>3133</v>
      </c>
      <c r="Z382" s="687" t="s">
        <v>3127</v>
      </c>
    </row>
    <row r="383" spans="1:26" s="100" customFormat="1" ht="15.6" hidden="1">
      <c r="A383" s="669" t="s">
        <v>364</v>
      </c>
      <c r="B383" s="86"/>
      <c r="C383" s="86"/>
      <c r="D383" s="87"/>
      <c r="E383" s="88" t="s">
        <v>17</v>
      </c>
      <c r="F383" s="88" t="s">
        <v>14</v>
      </c>
      <c r="G383" s="89" t="s">
        <v>19</v>
      </c>
      <c r="H383" s="89" t="s">
        <v>28</v>
      </c>
      <c r="I383" s="89" t="s">
        <v>24</v>
      </c>
      <c r="J383" s="88">
        <v>3</v>
      </c>
      <c r="K383" s="88"/>
      <c r="L383" s="88"/>
      <c r="M383" s="88"/>
      <c r="N383" s="88"/>
      <c r="O383" s="88"/>
      <c r="P383" s="88" t="s">
        <v>286</v>
      </c>
      <c r="Q383" s="88" t="s">
        <v>290</v>
      </c>
      <c r="R383" s="90"/>
      <c r="S383" s="88"/>
      <c r="T383" s="97"/>
      <c r="U383" s="97"/>
      <c r="V383" s="98"/>
      <c r="W383" s="99"/>
      <c r="X383" s="692" t="s">
        <v>3135</v>
      </c>
      <c r="Y383" s="691" t="s">
        <v>3133</v>
      </c>
      <c r="Z383" s="687" t="s">
        <v>3127</v>
      </c>
    </row>
    <row r="384" spans="1:26" s="100" customFormat="1" ht="15.6" hidden="1">
      <c r="A384" s="669" t="s">
        <v>365</v>
      </c>
      <c r="B384" s="86"/>
      <c r="C384" s="86"/>
      <c r="D384" s="87"/>
      <c r="E384" s="88" t="s">
        <v>17</v>
      </c>
      <c r="F384" s="88" t="s">
        <v>15</v>
      </c>
      <c r="G384" s="89" t="s">
        <v>19</v>
      </c>
      <c r="H384" s="89" t="s">
        <v>28</v>
      </c>
      <c r="I384" s="89" t="s">
        <v>24</v>
      </c>
      <c r="J384" s="88">
        <v>3</v>
      </c>
      <c r="K384" s="88"/>
      <c r="L384" s="88"/>
      <c r="M384" s="88"/>
      <c r="N384" s="88"/>
      <c r="O384" s="88"/>
      <c r="P384" s="88" t="s">
        <v>286</v>
      </c>
      <c r="Q384" s="88" t="s">
        <v>290</v>
      </c>
      <c r="R384" s="90"/>
      <c r="S384" s="88"/>
      <c r="T384" s="97"/>
      <c r="U384" s="97"/>
      <c r="V384" s="98"/>
      <c r="W384" s="99"/>
      <c r="X384" s="692" t="s">
        <v>3135</v>
      </c>
      <c r="Y384" s="691" t="s">
        <v>3133</v>
      </c>
      <c r="Z384" s="687" t="s">
        <v>3127</v>
      </c>
    </row>
    <row r="385" spans="1:26" s="100" customFormat="1" ht="15.6" hidden="1">
      <c r="A385" s="669" t="s">
        <v>367</v>
      </c>
      <c r="B385" s="86"/>
      <c r="C385" s="86"/>
      <c r="D385" s="87"/>
      <c r="E385" s="88" t="s">
        <v>17</v>
      </c>
      <c r="F385" s="88" t="s">
        <v>14</v>
      </c>
      <c r="G385" s="89" t="s">
        <v>19</v>
      </c>
      <c r="H385" s="89" t="s">
        <v>28</v>
      </c>
      <c r="I385" s="89" t="s">
        <v>24</v>
      </c>
      <c r="J385" s="88">
        <v>3</v>
      </c>
      <c r="K385" s="88"/>
      <c r="L385" s="88"/>
      <c r="M385" s="88"/>
      <c r="N385" s="88"/>
      <c r="O385" s="88"/>
      <c r="P385" s="88" t="s">
        <v>286</v>
      </c>
      <c r="Q385" s="88" t="s">
        <v>290</v>
      </c>
      <c r="R385" s="90"/>
      <c r="S385" s="88"/>
      <c r="T385" s="97"/>
      <c r="U385" s="97"/>
      <c r="V385" s="98"/>
      <c r="W385" s="99"/>
      <c r="X385" s="692" t="s">
        <v>3135</v>
      </c>
      <c r="Y385" s="691" t="s">
        <v>3133</v>
      </c>
      <c r="Z385" s="687" t="s">
        <v>3127</v>
      </c>
    </row>
    <row r="386" spans="1:26" s="100" customFormat="1" ht="15.6" hidden="1">
      <c r="A386" s="669" t="s">
        <v>366</v>
      </c>
      <c r="B386" s="86"/>
      <c r="C386" s="86"/>
      <c r="D386" s="87"/>
      <c r="E386" s="88" t="s">
        <v>17</v>
      </c>
      <c r="F386" s="88" t="s">
        <v>15</v>
      </c>
      <c r="G386" s="89" t="s">
        <v>19</v>
      </c>
      <c r="H386" s="89" t="s">
        <v>28</v>
      </c>
      <c r="I386" s="89" t="s">
        <v>24</v>
      </c>
      <c r="J386" s="88">
        <v>3</v>
      </c>
      <c r="K386" s="88"/>
      <c r="L386" s="88"/>
      <c r="M386" s="88"/>
      <c r="N386" s="88"/>
      <c r="O386" s="88"/>
      <c r="P386" s="88" t="s">
        <v>286</v>
      </c>
      <c r="Q386" s="88" t="s">
        <v>290</v>
      </c>
      <c r="R386" s="90"/>
      <c r="S386" s="88"/>
      <c r="T386" s="97"/>
      <c r="U386" s="97"/>
      <c r="V386" s="98"/>
      <c r="W386" s="99"/>
      <c r="X386" s="692" t="s">
        <v>3135</v>
      </c>
      <c r="Y386" s="691" t="s">
        <v>3133</v>
      </c>
      <c r="Z386" s="687" t="s">
        <v>3127</v>
      </c>
    </row>
    <row r="387" spans="1:26" s="100" customFormat="1" ht="15.6" hidden="1">
      <c r="A387" s="669" t="s">
        <v>368</v>
      </c>
      <c r="B387" s="86"/>
      <c r="C387" s="86"/>
      <c r="D387" s="87"/>
      <c r="E387" s="88" t="s">
        <v>17</v>
      </c>
      <c r="F387" s="88" t="s">
        <v>16</v>
      </c>
      <c r="G387" s="89" t="s">
        <v>19</v>
      </c>
      <c r="H387" s="89" t="s">
        <v>28</v>
      </c>
      <c r="I387" s="89" t="s">
        <v>24</v>
      </c>
      <c r="J387" s="88">
        <v>3</v>
      </c>
      <c r="K387" s="88"/>
      <c r="L387" s="88"/>
      <c r="M387" s="88"/>
      <c r="N387" s="88"/>
      <c r="O387" s="88"/>
      <c r="P387" s="88" t="s">
        <v>286</v>
      </c>
      <c r="Q387" s="88" t="s">
        <v>290</v>
      </c>
      <c r="R387" s="90"/>
      <c r="S387" s="88"/>
      <c r="T387" s="97"/>
      <c r="U387" s="97"/>
      <c r="V387" s="98"/>
      <c r="W387" s="99"/>
      <c r="X387" s="692" t="s">
        <v>3135</v>
      </c>
      <c r="Y387" s="691" t="s">
        <v>3133</v>
      </c>
      <c r="Z387" s="687" t="s">
        <v>3127</v>
      </c>
    </row>
    <row r="388" spans="1:26" s="100" customFormat="1" ht="15.6" hidden="1">
      <c r="A388" s="669" t="s">
        <v>369</v>
      </c>
      <c r="B388" s="86"/>
      <c r="C388" s="86"/>
      <c r="D388" s="87"/>
      <c r="E388" s="88" t="s">
        <v>17</v>
      </c>
      <c r="F388" s="88" t="s">
        <v>14</v>
      </c>
      <c r="G388" s="89" t="s">
        <v>19</v>
      </c>
      <c r="H388" s="89" t="s">
        <v>28</v>
      </c>
      <c r="I388" s="89" t="s">
        <v>477</v>
      </c>
      <c r="J388" s="88">
        <v>3</v>
      </c>
      <c r="K388" s="88"/>
      <c r="L388" s="88"/>
      <c r="M388" s="88"/>
      <c r="N388" s="88"/>
      <c r="O388" s="88"/>
      <c r="P388" s="88" t="s">
        <v>286</v>
      </c>
      <c r="Q388" s="88" t="s">
        <v>290</v>
      </c>
      <c r="R388" s="90"/>
      <c r="S388" s="88"/>
      <c r="T388" s="97"/>
      <c r="U388" s="97"/>
      <c r="V388" s="98"/>
      <c r="W388" s="99"/>
      <c r="X388" s="692" t="s">
        <v>3135</v>
      </c>
      <c r="Y388" s="691" t="s">
        <v>3133</v>
      </c>
      <c r="Z388" s="687" t="s">
        <v>3127</v>
      </c>
    </row>
    <row r="389" spans="1:26" s="100" customFormat="1" ht="15.6" hidden="1">
      <c r="A389" s="669" t="s">
        <v>370</v>
      </c>
      <c r="B389" s="86"/>
      <c r="C389" s="86"/>
      <c r="D389" s="87"/>
      <c r="E389" s="88" t="s">
        <v>17</v>
      </c>
      <c r="F389" s="88" t="s">
        <v>15</v>
      </c>
      <c r="G389" s="89" t="s">
        <v>19</v>
      </c>
      <c r="H389" s="89" t="s">
        <v>28</v>
      </c>
      <c r="I389" s="89" t="s">
        <v>24</v>
      </c>
      <c r="J389" s="88">
        <v>3</v>
      </c>
      <c r="K389" s="88"/>
      <c r="L389" s="88"/>
      <c r="M389" s="88"/>
      <c r="N389" s="88"/>
      <c r="O389" s="88"/>
      <c r="P389" s="88" t="s">
        <v>286</v>
      </c>
      <c r="Q389" s="88" t="s">
        <v>290</v>
      </c>
      <c r="R389" s="90"/>
      <c r="S389" s="88"/>
      <c r="T389" s="97"/>
      <c r="U389" s="97"/>
      <c r="V389" s="98"/>
      <c r="W389" s="99"/>
      <c r="X389" s="692" t="s">
        <v>3135</v>
      </c>
      <c r="Y389" s="691" t="s">
        <v>3133</v>
      </c>
      <c r="Z389" s="687" t="s">
        <v>3127</v>
      </c>
    </row>
    <row r="390" spans="1:26" s="100" customFormat="1" ht="15.6" hidden="1">
      <c r="A390" s="669" t="s">
        <v>371</v>
      </c>
      <c r="B390" s="86"/>
      <c r="C390" s="86"/>
      <c r="D390" s="87"/>
      <c r="E390" s="88" t="s">
        <v>18</v>
      </c>
      <c r="F390" s="88" t="s">
        <v>14</v>
      </c>
      <c r="G390" s="89" t="s">
        <v>19</v>
      </c>
      <c r="H390" s="89" t="s">
        <v>28</v>
      </c>
      <c r="I390" s="89" t="s">
        <v>26</v>
      </c>
      <c r="J390" s="88">
        <v>3</v>
      </c>
      <c r="K390" s="88"/>
      <c r="L390" s="88"/>
      <c r="M390" s="88"/>
      <c r="N390" s="88"/>
      <c r="O390" s="88"/>
      <c r="P390" s="88" t="s">
        <v>286</v>
      </c>
      <c r="Q390" s="88" t="s">
        <v>290</v>
      </c>
      <c r="R390" s="90"/>
      <c r="S390" s="88"/>
      <c r="T390" s="97"/>
      <c r="U390" s="97"/>
      <c r="V390" s="98"/>
      <c r="W390" s="99"/>
      <c r="X390" s="692" t="s">
        <v>3135</v>
      </c>
      <c r="Y390" s="691" t="s">
        <v>3133</v>
      </c>
      <c r="Z390" s="687" t="s">
        <v>3127</v>
      </c>
    </row>
    <row r="391" spans="1:26" s="100" customFormat="1" ht="15.6" hidden="1">
      <c r="A391" s="669" t="s">
        <v>372</v>
      </c>
      <c r="B391" s="86"/>
      <c r="C391" s="86"/>
      <c r="D391" s="87"/>
      <c r="E391" s="88" t="s">
        <v>18</v>
      </c>
      <c r="F391" s="88" t="s">
        <v>15</v>
      </c>
      <c r="G391" s="89" t="s">
        <v>19</v>
      </c>
      <c r="H391" s="89" t="s">
        <v>28</v>
      </c>
      <c r="I391" s="89" t="s">
        <v>25</v>
      </c>
      <c r="J391" s="88">
        <v>3</v>
      </c>
      <c r="K391" s="88"/>
      <c r="L391" s="88"/>
      <c r="M391" s="88"/>
      <c r="N391" s="88"/>
      <c r="O391" s="88"/>
      <c r="P391" s="88" t="s">
        <v>286</v>
      </c>
      <c r="Q391" s="88" t="s">
        <v>290</v>
      </c>
      <c r="R391" s="90"/>
      <c r="S391" s="88"/>
      <c r="T391" s="97"/>
      <c r="U391" s="97"/>
      <c r="V391" s="98"/>
      <c r="W391" s="99"/>
      <c r="X391" s="692" t="s">
        <v>3135</v>
      </c>
      <c r="Y391" s="691" t="s">
        <v>3133</v>
      </c>
      <c r="Z391" s="687" t="s">
        <v>3127</v>
      </c>
    </row>
    <row r="392" spans="1:26" s="100" customFormat="1" ht="15.6" hidden="1">
      <c r="A392" s="669" t="s">
        <v>373</v>
      </c>
      <c r="B392" s="86"/>
      <c r="C392" s="86"/>
      <c r="D392" s="87"/>
      <c r="E392" s="88" t="s">
        <v>18</v>
      </c>
      <c r="F392" s="88" t="s">
        <v>14</v>
      </c>
      <c r="G392" s="89" t="s">
        <v>19</v>
      </c>
      <c r="H392" s="89" t="s">
        <v>28</v>
      </c>
      <c r="I392" s="89" t="s">
        <v>24</v>
      </c>
      <c r="J392" s="88">
        <v>3</v>
      </c>
      <c r="K392" s="88"/>
      <c r="L392" s="88"/>
      <c r="M392" s="88"/>
      <c r="N392" s="88"/>
      <c r="O392" s="88"/>
      <c r="P392" s="88" t="s">
        <v>286</v>
      </c>
      <c r="Q392" s="88" t="s">
        <v>290</v>
      </c>
      <c r="R392" s="90"/>
      <c r="S392" s="88"/>
      <c r="T392" s="97"/>
      <c r="U392" s="97"/>
      <c r="V392" s="98"/>
      <c r="W392" s="99"/>
      <c r="X392" s="692" t="s">
        <v>3135</v>
      </c>
      <c r="Y392" s="691" t="s">
        <v>3133</v>
      </c>
      <c r="Z392" s="687" t="s">
        <v>3127</v>
      </c>
    </row>
    <row r="393" spans="1:26" s="100" customFormat="1" ht="15.6" hidden="1">
      <c r="A393" s="669" t="s">
        <v>374</v>
      </c>
      <c r="B393" s="86"/>
      <c r="C393" s="86"/>
      <c r="D393" s="87"/>
      <c r="E393" s="88" t="s">
        <v>18</v>
      </c>
      <c r="F393" s="88" t="s">
        <v>15</v>
      </c>
      <c r="G393" s="89" t="s">
        <v>19</v>
      </c>
      <c r="H393" s="89" t="s">
        <v>28</v>
      </c>
      <c r="I393" s="89" t="s">
        <v>24</v>
      </c>
      <c r="J393" s="88">
        <v>3</v>
      </c>
      <c r="K393" s="88"/>
      <c r="L393" s="88"/>
      <c r="M393" s="88"/>
      <c r="N393" s="88"/>
      <c r="O393" s="88"/>
      <c r="P393" s="88" t="s">
        <v>286</v>
      </c>
      <c r="Q393" s="88" t="s">
        <v>290</v>
      </c>
      <c r="R393" s="90"/>
      <c r="S393" s="88"/>
      <c r="T393" s="97"/>
      <c r="U393" s="97"/>
      <c r="V393" s="98"/>
      <c r="W393" s="99"/>
      <c r="X393" s="692" t="s">
        <v>3135</v>
      </c>
      <c r="Y393" s="691" t="s">
        <v>3133</v>
      </c>
      <c r="Z393" s="687" t="s">
        <v>3127</v>
      </c>
    </row>
    <row r="394" spans="1:26" s="100" customFormat="1" ht="15.6" hidden="1">
      <c r="A394" s="669" t="s">
        <v>829</v>
      </c>
      <c r="B394" s="86"/>
      <c r="C394" s="86"/>
      <c r="D394" s="87"/>
      <c r="E394" s="88" t="s">
        <v>18</v>
      </c>
      <c r="F394" s="88" t="s">
        <v>15</v>
      </c>
      <c r="G394" s="89" t="s">
        <v>19</v>
      </c>
      <c r="H394" s="89" t="s">
        <v>28</v>
      </c>
      <c r="I394" s="89" t="s">
        <v>24</v>
      </c>
      <c r="J394" s="88">
        <v>3</v>
      </c>
      <c r="K394" s="88"/>
      <c r="L394" s="88"/>
      <c r="M394" s="88"/>
      <c r="N394" s="88"/>
      <c r="O394" s="88"/>
      <c r="P394" s="88" t="s">
        <v>286</v>
      </c>
      <c r="Q394" s="88" t="s">
        <v>290</v>
      </c>
      <c r="R394" s="90"/>
      <c r="S394" s="88"/>
      <c r="T394" s="97"/>
      <c r="U394" s="97"/>
      <c r="V394" s="98"/>
      <c r="W394" s="99"/>
      <c r="X394" s="692" t="s">
        <v>3135</v>
      </c>
      <c r="Y394" s="691" t="s">
        <v>3133</v>
      </c>
      <c r="Z394" s="687" t="s">
        <v>3127</v>
      </c>
    </row>
    <row r="395" spans="1:26" s="100" customFormat="1" ht="15.6" hidden="1">
      <c r="A395" s="669" t="s">
        <v>828</v>
      </c>
      <c r="B395" s="86"/>
      <c r="C395" s="86"/>
      <c r="D395" s="87"/>
      <c r="E395" s="88" t="s">
        <v>18</v>
      </c>
      <c r="F395" s="88" t="s">
        <v>14</v>
      </c>
      <c r="G395" s="89" t="s">
        <v>19</v>
      </c>
      <c r="H395" s="89" t="s">
        <v>28</v>
      </c>
      <c r="I395" s="89" t="s">
        <v>24</v>
      </c>
      <c r="J395" s="88">
        <v>3</v>
      </c>
      <c r="K395" s="88"/>
      <c r="L395" s="88"/>
      <c r="M395" s="88"/>
      <c r="N395" s="88"/>
      <c r="O395" s="88"/>
      <c r="P395" s="88" t="s">
        <v>286</v>
      </c>
      <c r="Q395" s="88" t="s">
        <v>290</v>
      </c>
      <c r="R395" s="90"/>
      <c r="S395" s="88"/>
      <c r="T395" s="97"/>
      <c r="U395" s="97"/>
      <c r="V395" s="98"/>
      <c r="W395" s="99"/>
      <c r="X395" s="692" t="s">
        <v>3135</v>
      </c>
      <c r="Y395" s="691" t="s">
        <v>3133</v>
      </c>
      <c r="Z395" s="687" t="s">
        <v>3127</v>
      </c>
    </row>
    <row r="396" spans="1:26" s="100" customFormat="1" ht="15.6" hidden="1">
      <c r="A396" s="669" t="s">
        <v>827</v>
      </c>
      <c r="B396" s="86"/>
      <c r="C396" s="86"/>
      <c r="D396" s="87"/>
      <c r="E396" s="88" t="s">
        <v>18</v>
      </c>
      <c r="F396" s="88" t="s">
        <v>15</v>
      </c>
      <c r="G396" s="89" t="s">
        <v>19</v>
      </c>
      <c r="H396" s="89" t="s">
        <v>28</v>
      </c>
      <c r="I396" s="89" t="s">
        <v>24</v>
      </c>
      <c r="J396" s="88">
        <v>3</v>
      </c>
      <c r="K396" s="88"/>
      <c r="L396" s="88"/>
      <c r="M396" s="88"/>
      <c r="N396" s="88"/>
      <c r="O396" s="88"/>
      <c r="P396" s="88" t="s">
        <v>286</v>
      </c>
      <c r="Q396" s="88" t="s">
        <v>290</v>
      </c>
      <c r="R396" s="90"/>
      <c r="S396" s="88"/>
      <c r="T396" s="97"/>
      <c r="U396" s="97"/>
      <c r="V396" s="98"/>
      <c r="W396" s="99"/>
      <c r="X396" s="692" t="s">
        <v>3135</v>
      </c>
      <c r="Y396" s="691" t="s">
        <v>3133</v>
      </c>
      <c r="Z396" s="687" t="s">
        <v>3127</v>
      </c>
    </row>
    <row r="397" spans="1:26" s="100" customFormat="1" ht="15.6" hidden="1">
      <c r="A397" s="669" t="s">
        <v>824</v>
      </c>
      <c r="B397" s="86"/>
      <c r="C397" s="86"/>
      <c r="D397" s="87"/>
      <c r="E397" s="88" t="s">
        <v>18</v>
      </c>
      <c r="F397" s="88" t="s">
        <v>16</v>
      </c>
      <c r="G397" s="89" t="s">
        <v>19</v>
      </c>
      <c r="H397" s="89" t="s">
        <v>28</v>
      </c>
      <c r="I397" s="89" t="s">
        <v>24</v>
      </c>
      <c r="J397" s="88">
        <v>3</v>
      </c>
      <c r="K397" s="88"/>
      <c r="L397" s="88"/>
      <c r="M397" s="88"/>
      <c r="N397" s="88"/>
      <c r="O397" s="88"/>
      <c r="P397" s="88" t="s">
        <v>286</v>
      </c>
      <c r="Q397" s="88" t="s">
        <v>290</v>
      </c>
      <c r="R397" s="90"/>
      <c r="S397" s="88"/>
      <c r="T397" s="97"/>
      <c r="U397" s="97"/>
      <c r="V397" s="98"/>
      <c r="W397" s="99"/>
      <c r="X397" s="692" t="s">
        <v>3135</v>
      </c>
      <c r="Y397" s="691" t="s">
        <v>3133</v>
      </c>
      <c r="Z397" s="687" t="s">
        <v>3127</v>
      </c>
    </row>
    <row r="398" spans="1:26" s="100" customFormat="1" ht="15.6" hidden="1">
      <c r="A398" s="669" t="s">
        <v>332</v>
      </c>
      <c r="B398" s="86"/>
      <c r="C398" s="86"/>
      <c r="D398" s="87"/>
      <c r="E398" s="88" t="s">
        <v>17</v>
      </c>
      <c r="F398" s="88" t="s">
        <v>16</v>
      </c>
      <c r="G398" s="89" t="s">
        <v>19</v>
      </c>
      <c r="H398" s="89" t="s">
        <v>28</v>
      </c>
      <c r="I398" s="89" t="s">
        <v>24</v>
      </c>
      <c r="J398" s="88">
        <v>3</v>
      </c>
      <c r="K398" s="88"/>
      <c r="L398" s="88"/>
      <c r="M398" s="88"/>
      <c r="N398" s="88"/>
      <c r="O398" s="88"/>
      <c r="P398" s="88" t="s">
        <v>286</v>
      </c>
      <c r="Q398" s="88" t="s">
        <v>290</v>
      </c>
      <c r="R398" s="90"/>
      <c r="S398" s="88"/>
      <c r="T398" s="97"/>
      <c r="U398" s="97"/>
      <c r="V398" s="98"/>
      <c r="W398" s="99"/>
      <c r="X398" s="692" t="s">
        <v>3135</v>
      </c>
      <c r="Y398" s="691" t="s">
        <v>3133</v>
      </c>
      <c r="Z398" s="687" t="s">
        <v>3127</v>
      </c>
    </row>
    <row r="399" spans="1:26" s="100" customFormat="1" ht="15.6" hidden="1">
      <c r="A399" s="669" t="s">
        <v>823</v>
      </c>
      <c r="B399" s="86"/>
      <c r="C399" s="86"/>
      <c r="D399" s="87"/>
      <c r="E399" s="88" t="s">
        <v>18</v>
      </c>
      <c r="F399" s="88" t="s">
        <v>14</v>
      </c>
      <c r="G399" s="89" t="s">
        <v>19</v>
      </c>
      <c r="H399" s="89" t="s">
        <v>28</v>
      </c>
      <c r="I399" s="89" t="s">
        <v>24</v>
      </c>
      <c r="J399" s="88">
        <v>3</v>
      </c>
      <c r="K399" s="88"/>
      <c r="L399" s="88"/>
      <c r="M399" s="88"/>
      <c r="N399" s="88"/>
      <c r="O399" s="88"/>
      <c r="P399" s="88" t="s">
        <v>286</v>
      </c>
      <c r="Q399" s="88" t="s">
        <v>290</v>
      </c>
      <c r="R399" s="90"/>
      <c r="S399" s="88"/>
      <c r="T399" s="97"/>
      <c r="U399" s="97"/>
      <c r="V399" s="98"/>
      <c r="W399" s="99"/>
      <c r="X399" s="692" t="s">
        <v>3135</v>
      </c>
      <c r="Y399" s="691" t="s">
        <v>3133</v>
      </c>
      <c r="Z399" s="687" t="s">
        <v>3127</v>
      </c>
    </row>
    <row r="400" spans="1:26" s="100" customFormat="1" ht="15.6" hidden="1">
      <c r="A400" s="669" t="s">
        <v>822</v>
      </c>
      <c r="B400" s="86"/>
      <c r="C400" s="86"/>
      <c r="D400" s="87"/>
      <c r="E400" s="88" t="s">
        <v>18</v>
      </c>
      <c r="F400" s="88" t="s">
        <v>15</v>
      </c>
      <c r="G400" s="89" t="s">
        <v>19</v>
      </c>
      <c r="H400" s="89" t="s">
        <v>28</v>
      </c>
      <c r="I400" s="89" t="s">
        <v>24</v>
      </c>
      <c r="J400" s="88">
        <v>3</v>
      </c>
      <c r="K400" s="88"/>
      <c r="L400" s="88"/>
      <c r="M400" s="88"/>
      <c r="N400" s="88"/>
      <c r="O400" s="88"/>
      <c r="P400" s="88" t="s">
        <v>286</v>
      </c>
      <c r="Q400" s="88" t="s">
        <v>290</v>
      </c>
      <c r="R400" s="90"/>
      <c r="S400" s="88"/>
      <c r="T400" s="97"/>
      <c r="U400" s="97"/>
      <c r="V400" s="98"/>
      <c r="W400" s="99"/>
      <c r="X400" s="692" t="s">
        <v>3135</v>
      </c>
      <c r="Y400" s="691" t="s">
        <v>3133</v>
      </c>
      <c r="Z400" s="687" t="s">
        <v>3127</v>
      </c>
    </row>
    <row r="401" spans="1:26" s="100" customFormat="1" ht="15.6" hidden="1">
      <c r="A401" s="669" t="s">
        <v>821</v>
      </c>
      <c r="B401" s="86"/>
      <c r="C401" s="86"/>
      <c r="D401" s="87"/>
      <c r="E401" s="88" t="s">
        <v>18</v>
      </c>
      <c r="F401" s="88" t="s">
        <v>14</v>
      </c>
      <c r="G401" s="89" t="s">
        <v>19</v>
      </c>
      <c r="H401" s="89" t="s">
        <v>28</v>
      </c>
      <c r="I401" s="89" t="s">
        <v>24</v>
      </c>
      <c r="J401" s="88">
        <v>3</v>
      </c>
      <c r="K401" s="88"/>
      <c r="L401" s="88"/>
      <c r="M401" s="88"/>
      <c r="N401" s="88"/>
      <c r="O401" s="88"/>
      <c r="P401" s="88" t="s">
        <v>286</v>
      </c>
      <c r="Q401" s="88" t="s">
        <v>290</v>
      </c>
      <c r="R401" s="90"/>
      <c r="S401" s="88"/>
      <c r="T401" s="97"/>
      <c r="U401" s="97"/>
      <c r="V401" s="98"/>
      <c r="W401" s="99"/>
      <c r="X401" s="692" t="s">
        <v>3135</v>
      </c>
      <c r="Y401" s="691" t="s">
        <v>3133</v>
      </c>
      <c r="Z401" s="687" t="s">
        <v>3127</v>
      </c>
    </row>
    <row r="402" spans="1:26" s="100" customFormat="1" ht="15.6" hidden="1">
      <c r="A402" s="669" t="s">
        <v>820</v>
      </c>
      <c r="B402" s="86"/>
      <c r="C402" s="86"/>
      <c r="D402" s="87"/>
      <c r="E402" s="88" t="s">
        <v>18</v>
      </c>
      <c r="F402" s="88" t="s">
        <v>14</v>
      </c>
      <c r="G402" s="89" t="s">
        <v>19</v>
      </c>
      <c r="H402" s="89" t="s">
        <v>28</v>
      </c>
      <c r="I402" s="89" t="s">
        <v>24</v>
      </c>
      <c r="J402" s="88">
        <v>3</v>
      </c>
      <c r="K402" s="88"/>
      <c r="L402" s="88"/>
      <c r="M402" s="88"/>
      <c r="N402" s="88"/>
      <c r="O402" s="88"/>
      <c r="P402" s="88" t="s">
        <v>286</v>
      </c>
      <c r="Q402" s="88" t="s">
        <v>290</v>
      </c>
      <c r="R402" s="90"/>
      <c r="S402" s="88"/>
      <c r="T402" s="97"/>
      <c r="U402" s="97"/>
      <c r="V402" s="98"/>
      <c r="W402" s="99"/>
      <c r="X402" s="692" t="s">
        <v>3135</v>
      </c>
      <c r="Y402" s="691" t="s">
        <v>3133</v>
      </c>
      <c r="Z402" s="687" t="s">
        <v>3127</v>
      </c>
    </row>
    <row r="403" spans="1:26" s="100" customFormat="1" ht="15.6" hidden="1">
      <c r="A403" s="669" t="s">
        <v>818</v>
      </c>
      <c r="B403" s="86"/>
      <c r="C403" s="86"/>
      <c r="D403" s="87"/>
      <c r="E403" s="88" t="s">
        <v>18</v>
      </c>
      <c r="F403" s="88" t="s">
        <v>15</v>
      </c>
      <c r="G403" s="89" t="s">
        <v>19</v>
      </c>
      <c r="H403" s="89"/>
      <c r="I403" s="89" t="s">
        <v>474</v>
      </c>
      <c r="J403" s="88"/>
      <c r="K403" s="88"/>
      <c r="L403" s="88"/>
      <c r="M403" s="88"/>
      <c r="N403" s="88"/>
      <c r="O403" s="95" t="s">
        <v>28</v>
      </c>
      <c r="P403" s="88" t="s">
        <v>286</v>
      </c>
      <c r="Q403" s="88" t="s">
        <v>290</v>
      </c>
      <c r="R403" s="90"/>
      <c r="S403" s="88"/>
      <c r="T403" s="97"/>
      <c r="U403" s="97"/>
      <c r="V403" s="98"/>
      <c r="W403" s="99"/>
      <c r="X403" s="692" t="s">
        <v>3135</v>
      </c>
      <c r="Y403" s="691" t="s">
        <v>3133</v>
      </c>
      <c r="Z403" s="687" t="s">
        <v>3127</v>
      </c>
    </row>
    <row r="404" spans="1:26" s="100" customFormat="1" ht="15.6" hidden="1">
      <c r="A404" s="669" t="s">
        <v>817</v>
      </c>
      <c r="B404" s="86"/>
      <c r="C404" s="86"/>
      <c r="D404" s="87"/>
      <c r="E404" s="88" t="s">
        <v>18</v>
      </c>
      <c r="F404" s="88" t="s">
        <v>14</v>
      </c>
      <c r="G404" s="89" t="s">
        <v>19</v>
      </c>
      <c r="H404" s="89" t="s">
        <v>28</v>
      </c>
      <c r="I404" s="89" t="s">
        <v>24</v>
      </c>
      <c r="J404" s="88">
        <v>3</v>
      </c>
      <c r="K404" s="88"/>
      <c r="L404" s="88"/>
      <c r="M404" s="88"/>
      <c r="N404" s="88"/>
      <c r="O404" s="88"/>
      <c r="P404" s="88" t="s">
        <v>286</v>
      </c>
      <c r="Q404" s="88" t="s">
        <v>290</v>
      </c>
      <c r="R404" s="90"/>
      <c r="S404" s="88"/>
      <c r="T404" s="97"/>
      <c r="U404" s="97"/>
      <c r="V404" s="98"/>
      <c r="W404" s="99"/>
      <c r="X404" s="692" t="s">
        <v>3135</v>
      </c>
      <c r="Y404" s="691" t="s">
        <v>3133</v>
      </c>
      <c r="Z404" s="687" t="s">
        <v>3127</v>
      </c>
    </row>
    <row r="405" spans="1:26" s="100" customFormat="1" ht="15.6" hidden="1">
      <c r="A405" s="669" t="s">
        <v>813</v>
      </c>
      <c r="B405" s="86"/>
      <c r="C405" s="86"/>
      <c r="D405" s="87"/>
      <c r="E405" s="88" t="s">
        <v>18</v>
      </c>
      <c r="F405" s="88" t="s">
        <v>15</v>
      </c>
      <c r="G405" s="89"/>
      <c r="H405" s="89"/>
      <c r="I405" s="89" t="s">
        <v>477</v>
      </c>
      <c r="J405" s="88"/>
      <c r="K405" s="88"/>
      <c r="L405" s="88"/>
      <c r="M405" s="88"/>
      <c r="N405" s="88"/>
      <c r="O405" s="95" t="s">
        <v>28</v>
      </c>
      <c r="P405" s="88" t="s">
        <v>286</v>
      </c>
      <c r="Q405" s="88" t="s">
        <v>290</v>
      </c>
      <c r="R405" s="90"/>
      <c r="S405" s="88"/>
      <c r="T405" s="97"/>
      <c r="U405" s="97"/>
      <c r="V405" s="98"/>
      <c r="W405" s="99"/>
      <c r="X405" s="692" t="s">
        <v>3135</v>
      </c>
      <c r="Y405" s="691" t="s">
        <v>3133</v>
      </c>
      <c r="Z405" s="687" t="s">
        <v>3127</v>
      </c>
    </row>
    <row r="406" spans="1:26" s="100" customFormat="1" ht="15.6" hidden="1">
      <c r="A406" s="669" t="s">
        <v>812</v>
      </c>
      <c r="B406" s="86"/>
      <c r="C406" s="86"/>
      <c r="D406" s="87"/>
      <c r="E406" s="88" t="s">
        <v>18</v>
      </c>
      <c r="F406" s="88" t="s">
        <v>14</v>
      </c>
      <c r="G406" s="89" t="s">
        <v>19</v>
      </c>
      <c r="H406" s="89" t="s">
        <v>28</v>
      </c>
      <c r="I406" s="89" t="s">
        <v>24</v>
      </c>
      <c r="J406" s="88">
        <v>3</v>
      </c>
      <c r="K406" s="88"/>
      <c r="L406" s="88"/>
      <c r="M406" s="88"/>
      <c r="N406" s="88"/>
      <c r="O406" s="88"/>
      <c r="P406" s="88" t="s">
        <v>286</v>
      </c>
      <c r="Q406" s="88" t="s">
        <v>290</v>
      </c>
      <c r="R406" s="90"/>
      <c r="S406" s="88"/>
      <c r="T406" s="97"/>
      <c r="U406" s="97"/>
      <c r="V406" s="98"/>
      <c r="W406" s="99"/>
      <c r="X406" s="692" t="s">
        <v>3135</v>
      </c>
      <c r="Y406" s="691" t="s">
        <v>3133</v>
      </c>
      <c r="Z406" s="687" t="s">
        <v>3127</v>
      </c>
    </row>
    <row r="407" spans="1:26" s="100" customFormat="1" ht="15.6" hidden="1">
      <c r="A407" s="669" t="s">
        <v>811</v>
      </c>
      <c r="B407" s="86"/>
      <c r="C407" s="86"/>
      <c r="D407" s="87"/>
      <c r="E407" s="88" t="s">
        <v>18</v>
      </c>
      <c r="F407" s="88" t="s">
        <v>15</v>
      </c>
      <c r="G407" s="89" t="s">
        <v>19</v>
      </c>
      <c r="H407" s="89" t="s">
        <v>28</v>
      </c>
      <c r="I407" s="89" t="s">
        <v>24</v>
      </c>
      <c r="J407" s="88">
        <v>3</v>
      </c>
      <c r="K407" s="88"/>
      <c r="L407" s="88"/>
      <c r="M407" s="88"/>
      <c r="N407" s="88"/>
      <c r="O407" s="88"/>
      <c r="P407" s="88" t="s">
        <v>286</v>
      </c>
      <c r="Q407" s="88" t="s">
        <v>290</v>
      </c>
      <c r="R407" s="90"/>
      <c r="S407" s="88"/>
      <c r="T407" s="97"/>
      <c r="U407" s="97"/>
      <c r="V407" s="98"/>
      <c r="W407" s="99"/>
      <c r="X407" s="692" t="s">
        <v>3135</v>
      </c>
      <c r="Y407" s="691" t="s">
        <v>3133</v>
      </c>
      <c r="Z407" s="687" t="s">
        <v>3127</v>
      </c>
    </row>
    <row r="408" spans="1:26" s="100" customFormat="1" ht="15.6" hidden="1">
      <c r="A408" s="669" t="s">
        <v>1442</v>
      </c>
      <c r="B408" s="86"/>
      <c r="C408" s="86"/>
      <c r="D408" s="87"/>
      <c r="E408" s="88" t="s">
        <v>18</v>
      </c>
      <c r="F408" s="88" t="s">
        <v>15</v>
      </c>
      <c r="G408" s="89" t="s">
        <v>19</v>
      </c>
      <c r="H408" s="89" t="s">
        <v>28</v>
      </c>
      <c r="I408" s="89" t="s">
        <v>24</v>
      </c>
      <c r="J408" s="88">
        <v>3</v>
      </c>
      <c r="K408" s="88"/>
      <c r="L408" s="88"/>
      <c r="M408" s="88"/>
      <c r="N408" s="88"/>
      <c r="O408" s="88"/>
      <c r="P408" s="88" t="s">
        <v>286</v>
      </c>
      <c r="Q408" s="88" t="s">
        <v>290</v>
      </c>
      <c r="R408" s="90"/>
      <c r="S408" s="88"/>
      <c r="T408" s="97"/>
      <c r="U408" s="97"/>
      <c r="V408" s="98"/>
      <c r="W408" s="99"/>
      <c r="X408" s="692" t="s">
        <v>3135</v>
      </c>
      <c r="Y408" s="691" t="s">
        <v>3133</v>
      </c>
      <c r="Z408" s="687" t="s">
        <v>3127</v>
      </c>
    </row>
    <row r="409" spans="1:26" s="100" customFormat="1" ht="15.6" hidden="1">
      <c r="A409" s="669" t="s">
        <v>809</v>
      </c>
      <c r="B409" s="86"/>
      <c r="C409" s="86"/>
      <c r="D409" s="87"/>
      <c r="E409" s="88" t="s">
        <v>17</v>
      </c>
      <c r="F409" s="88" t="s">
        <v>14</v>
      </c>
      <c r="G409" s="89" t="s">
        <v>19</v>
      </c>
      <c r="H409" s="89" t="s">
        <v>28</v>
      </c>
      <c r="I409" s="89" t="s">
        <v>24</v>
      </c>
      <c r="J409" s="88">
        <v>3</v>
      </c>
      <c r="K409" s="88"/>
      <c r="L409" s="88"/>
      <c r="M409" s="88"/>
      <c r="N409" s="88"/>
      <c r="O409" s="88"/>
      <c r="P409" s="88" t="s">
        <v>286</v>
      </c>
      <c r="Q409" s="88" t="s">
        <v>290</v>
      </c>
      <c r="R409" s="90"/>
      <c r="S409" s="88"/>
      <c r="T409" s="97"/>
      <c r="U409" s="97"/>
      <c r="V409" s="98"/>
      <c r="W409" s="99"/>
      <c r="X409" s="692" t="s">
        <v>3135</v>
      </c>
      <c r="Y409" s="691" t="s">
        <v>3133</v>
      </c>
      <c r="Z409" s="687" t="s">
        <v>3127</v>
      </c>
    </row>
    <row r="410" spans="1:26" s="100" customFormat="1" ht="15.6" hidden="1">
      <c r="A410" s="669" t="s">
        <v>808</v>
      </c>
      <c r="B410" s="86"/>
      <c r="C410" s="86"/>
      <c r="D410" s="87"/>
      <c r="E410" s="88" t="s">
        <v>17</v>
      </c>
      <c r="F410" s="88" t="s">
        <v>15</v>
      </c>
      <c r="G410" s="89" t="s">
        <v>19</v>
      </c>
      <c r="H410" s="89" t="s">
        <v>28</v>
      </c>
      <c r="I410" s="89" t="s">
        <v>24</v>
      </c>
      <c r="J410" s="88">
        <v>3</v>
      </c>
      <c r="K410" s="88"/>
      <c r="L410" s="88"/>
      <c r="M410" s="88"/>
      <c r="N410" s="88"/>
      <c r="O410" s="88"/>
      <c r="P410" s="88" t="s">
        <v>286</v>
      </c>
      <c r="Q410" s="88" t="s">
        <v>290</v>
      </c>
      <c r="R410" s="90"/>
      <c r="S410" s="88"/>
      <c r="T410" s="97"/>
      <c r="U410" s="97"/>
      <c r="V410" s="98"/>
      <c r="W410" s="99"/>
      <c r="X410" s="692" t="s">
        <v>3135</v>
      </c>
      <c r="Y410" s="691" t="s">
        <v>3133</v>
      </c>
      <c r="Z410" s="687" t="s">
        <v>3127</v>
      </c>
    </row>
    <row r="411" spans="1:26" s="100" customFormat="1" ht="15.6" hidden="1">
      <c r="A411" s="669" t="s">
        <v>807</v>
      </c>
      <c r="B411" s="86"/>
      <c r="C411" s="86"/>
      <c r="D411" s="87"/>
      <c r="E411" s="88" t="s">
        <v>18</v>
      </c>
      <c r="F411" s="88" t="s">
        <v>14</v>
      </c>
      <c r="G411" s="89" t="s">
        <v>19</v>
      </c>
      <c r="H411" s="89" t="s">
        <v>28</v>
      </c>
      <c r="I411" s="89" t="s">
        <v>24</v>
      </c>
      <c r="J411" s="88">
        <v>3</v>
      </c>
      <c r="K411" s="88"/>
      <c r="L411" s="88"/>
      <c r="M411" s="88"/>
      <c r="N411" s="88"/>
      <c r="O411" s="88"/>
      <c r="P411" s="88" t="s">
        <v>286</v>
      </c>
      <c r="Q411" s="88" t="s">
        <v>290</v>
      </c>
      <c r="R411" s="90"/>
      <c r="S411" s="88"/>
      <c r="T411" s="97"/>
      <c r="U411" s="97"/>
      <c r="V411" s="98"/>
      <c r="W411" s="99"/>
      <c r="X411" s="692" t="s">
        <v>3135</v>
      </c>
      <c r="Y411" s="691" t="s">
        <v>3133</v>
      </c>
      <c r="Z411" s="687" t="s">
        <v>3127</v>
      </c>
    </row>
    <row r="412" spans="1:26" s="100" customFormat="1" ht="15.6" hidden="1">
      <c r="A412" s="669" t="s">
        <v>806</v>
      </c>
      <c r="B412" s="86"/>
      <c r="C412" s="86"/>
      <c r="D412" s="87"/>
      <c r="E412" s="88" t="s">
        <v>18</v>
      </c>
      <c r="F412" s="88" t="s">
        <v>15</v>
      </c>
      <c r="G412" s="89" t="s">
        <v>19</v>
      </c>
      <c r="H412" s="89" t="s">
        <v>28</v>
      </c>
      <c r="I412" s="89" t="s">
        <v>24</v>
      </c>
      <c r="J412" s="88">
        <v>3</v>
      </c>
      <c r="K412" s="88"/>
      <c r="L412" s="88"/>
      <c r="M412" s="88"/>
      <c r="N412" s="88"/>
      <c r="O412" s="88"/>
      <c r="P412" s="88" t="s">
        <v>286</v>
      </c>
      <c r="Q412" s="88" t="s">
        <v>290</v>
      </c>
      <c r="R412" s="90"/>
      <c r="S412" s="88"/>
      <c r="T412" s="97"/>
      <c r="U412" s="97"/>
      <c r="V412" s="98"/>
      <c r="W412" s="99"/>
      <c r="X412" s="692" t="s">
        <v>3135</v>
      </c>
      <c r="Y412" s="691" t="s">
        <v>3133</v>
      </c>
      <c r="Z412" s="687" t="s">
        <v>3127</v>
      </c>
    </row>
    <row r="413" spans="1:26" s="100" customFormat="1" ht="15.6">
      <c r="A413" s="669" t="s">
        <v>805</v>
      </c>
      <c r="B413" s="86"/>
      <c r="C413" s="86"/>
      <c r="D413" s="87"/>
      <c r="E413" s="88" t="s">
        <v>18</v>
      </c>
      <c r="F413" s="88" t="s">
        <v>15</v>
      </c>
      <c r="G413" s="89" t="s">
        <v>19</v>
      </c>
      <c r="H413" s="89" t="s">
        <v>28</v>
      </c>
      <c r="I413" s="89" t="s">
        <v>24</v>
      </c>
      <c r="J413" s="88">
        <v>1</v>
      </c>
      <c r="K413" s="88"/>
      <c r="L413" s="88"/>
      <c r="M413" s="88"/>
      <c r="N413" s="88"/>
      <c r="O413" s="88"/>
      <c r="P413" s="88" t="s">
        <v>286</v>
      </c>
      <c r="Q413" s="88" t="s">
        <v>290</v>
      </c>
      <c r="R413" s="90" t="s">
        <v>499</v>
      </c>
      <c r="S413" s="88"/>
      <c r="T413" s="97"/>
      <c r="U413" s="97"/>
      <c r="V413" s="98"/>
      <c r="W413" s="99"/>
      <c r="X413" s="692" t="s">
        <v>3135</v>
      </c>
      <c r="Y413" s="691" t="s">
        <v>3133</v>
      </c>
      <c r="Z413" s="687" t="s">
        <v>3127</v>
      </c>
    </row>
    <row r="414" spans="1:26" s="100" customFormat="1" ht="15.6" hidden="1">
      <c r="A414" s="669" t="s">
        <v>804</v>
      </c>
      <c r="B414" s="86"/>
      <c r="C414" s="86"/>
      <c r="D414" s="87"/>
      <c r="E414" s="88" t="s">
        <v>17</v>
      </c>
      <c r="F414" s="88" t="s">
        <v>14</v>
      </c>
      <c r="G414" s="89" t="s">
        <v>19</v>
      </c>
      <c r="H414" s="89" t="s">
        <v>28</v>
      </c>
      <c r="I414" s="89" t="s">
        <v>25</v>
      </c>
      <c r="J414" s="88">
        <v>4</v>
      </c>
      <c r="K414" s="88"/>
      <c r="L414" s="88"/>
      <c r="M414" s="88"/>
      <c r="N414" s="88"/>
      <c r="O414" s="88"/>
      <c r="P414" s="88" t="s">
        <v>291</v>
      </c>
      <c r="Q414" s="88" t="s">
        <v>288</v>
      </c>
      <c r="R414" s="90" t="s">
        <v>554</v>
      </c>
      <c r="S414" s="88"/>
      <c r="T414" s="97"/>
      <c r="U414" s="97"/>
      <c r="V414" s="98"/>
      <c r="W414" s="99"/>
      <c r="X414" s="692" t="s">
        <v>3135</v>
      </c>
      <c r="Y414" s="691" t="s">
        <v>3133</v>
      </c>
      <c r="Z414" s="687" t="s">
        <v>3127</v>
      </c>
    </row>
    <row r="415" spans="1:26" s="100" customFormat="1" ht="15.6" hidden="1">
      <c r="A415" s="669" t="s">
        <v>803</v>
      </c>
      <c r="B415" s="86"/>
      <c r="C415" s="86"/>
      <c r="D415" s="87"/>
      <c r="E415" s="88" t="s">
        <v>17</v>
      </c>
      <c r="F415" s="88" t="s">
        <v>15</v>
      </c>
      <c r="G415" s="89" t="s">
        <v>19</v>
      </c>
      <c r="H415" s="89" t="s">
        <v>28</v>
      </c>
      <c r="I415" s="89" t="s">
        <v>26</v>
      </c>
      <c r="J415" s="88">
        <v>4</v>
      </c>
      <c r="K415" s="88"/>
      <c r="L415" s="88"/>
      <c r="M415" s="88"/>
      <c r="N415" s="88"/>
      <c r="O415" s="88"/>
      <c r="P415" s="88" t="s">
        <v>291</v>
      </c>
      <c r="Q415" s="88" t="s">
        <v>288</v>
      </c>
      <c r="R415" s="90"/>
      <c r="S415" s="88"/>
      <c r="T415" s="97"/>
      <c r="U415" s="97"/>
      <c r="V415" s="98"/>
      <c r="W415" s="99"/>
      <c r="X415" s="692" t="s">
        <v>3135</v>
      </c>
      <c r="Y415" s="691" t="s">
        <v>3133</v>
      </c>
      <c r="Z415" s="687" t="s">
        <v>3127</v>
      </c>
    </row>
    <row r="416" spans="1:26" s="100" customFormat="1" ht="15.6" hidden="1">
      <c r="A416" s="669" t="s">
        <v>802</v>
      </c>
      <c r="B416" s="86"/>
      <c r="C416" s="86"/>
      <c r="D416" s="87"/>
      <c r="E416" s="88" t="s">
        <v>18</v>
      </c>
      <c r="F416" s="88" t="s">
        <v>14</v>
      </c>
      <c r="G416" s="89" t="s">
        <v>19</v>
      </c>
      <c r="H416" s="89" t="s">
        <v>28</v>
      </c>
      <c r="I416" s="93" t="s">
        <v>24</v>
      </c>
      <c r="J416" s="88">
        <v>4</v>
      </c>
      <c r="K416" s="88"/>
      <c r="L416" s="88"/>
      <c r="M416" s="88"/>
      <c r="N416" s="88"/>
      <c r="O416" s="88"/>
      <c r="P416" s="88" t="s">
        <v>291</v>
      </c>
      <c r="Q416" s="88" t="s">
        <v>288</v>
      </c>
      <c r="R416" s="90"/>
      <c r="S416" s="88"/>
      <c r="T416" s="97"/>
      <c r="U416" s="97"/>
      <c r="V416" s="98"/>
      <c r="W416" s="99"/>
      <c r="X416" s="692" t="s">
        <v>3135</v>
      </c>
      <c r="Y416" s="691" t="s">
        <v>3133</v>
      </c>
      <c r="Z416" s="687" t="s">
        <v>3127</v>
      </c>
    </row>
    <row r="417" spans="1:26" s="100" customFormat="1" ht="15.6" hidden="1">
      <c r="A417" s="669" t="s">
        <v>801</v>
      </c>
      <c r="B417" s="86"/>
      <c r="C417" s="86"/>
      <c r="D417" s="87"/>
      <c r="E417" s="88" t="s">
        <v>17</v>
      </c>
      <c r="F417" s="88" t="s">
        <v>14</v>
      </c>
      <c r="G417" s="89" t="s">
        <v>22</v>
      </c>
      <c r="H417" s="89" t="s">
        <v>28</v>
      </c>
      <c r="I417" s="89" t="s">
        <v>24</v>
      </c>
      <c r="J417" s="88">
        <v>3</v>
      </c>
      <c r="K417" s="88"/>
      <c r="L417" s="88"/>
      <c r="M417" s="88"/>
      <c r="N417" s="88"/>
      <c r="O417" s="88"/>
      <c r="P417" s="88" t="s">
        <v>291</v>
      </c>
      <c r="Q417" s="88" t="s">
        <v>288</v>
      </c>
      <c r="R417" s="90"/>
      <c r="S417" s="88"/>
      <c r="T417" s="97"/>
      <c r="U417" s="97"/>
      <c r="V417" s="98"/>
      <c r="W417" s="99"/>
      <c r="X417" s="692" t="s">
        <v>3135</v>
      </c>
      <c r="Y417" s="691" t="s">
        <v>3133</v>
      </c>
      <c r="Z417" s="687" t="s">
        <v>3127</v>
      </c>
    </row>
    <row r="418" spans="1:26" s="100" customFormat="1" ht="15.6" hidden="1">
      <c r="A418" s="669" t="s">
        <v>800</v>
      </c>
      <c r="B418" s="86"/>
      <c r="C418" s="86"/>
      <c r="D418" s="87"/>
      <c r="E418" s="88" t="s">
        <v>17</v>
      </c>
      <c r="F418" s="88" t="s">
        <v>15</v>
      </c>
      <c r="G418" s="89" t="s">
        <v>22</v>
      </c>
      <c r="H418" s="89" t="s">
        <v>28</v>
      </c>
      <c r="I418" s="89" t="s">
        <v>24</v>
      </c>
      <c r="J418" s="88">
        <v>3</v>
      </c>
      <c r="K418" s="88"/>
      <c r="L418" s="88"/>
      <c r="M418" s="88"/>
      <c r="N418" s="88"/>
      <c r="O418" s="88"/>
      <c r="P418" s="88" t="s">
        <v>291</v>
      </c>
      <c r="Q418" s="88" t="s">
        <v>288</v>
      </c>
      <c r="R418" s="90"/>
      <c r="S418" s="88"/>
      <c r="T418" s="97"/>
      <c r="U418" s="97"/>
      <c r="V418" s="98"/>
      <c r="W418" s="99"/>
      <c r="X418" s="692" t="s">
        <v>3135</v>
      </c>
      <c r="Y418" s="691" t="s">
        <v>3133</v>
      </c>
      <c r="Z418" s="687" t="s">
        <v>3127</v>
      </c>
    </row>
    <row r="419" spans="1:26" s="100" customFormat="1" ht="15.6">
      <c r="A419" s="669" t="s">
        <v>799</v>
      </c>
      <c r="B419" s="86"/>
      <c r="C419" s="86"/>
      <c r="D419" s="87"/>
      <c r="E419" s="88" t="s">
        <v>17</v>
      </c>
      <c r="F419" s="88" t="s">
        <v>14</v>
      </c>
      <c r="G419" s="89" t="s">
        <v>19</v>
      </c>
      <c r="H419" s="89" t="s">
        <v>28</v>
      </c>
      <c r="I419" s="89" t="s">
        <v>24</v>
      </c>
      <c r="J419" s="88">
        <v>2</v>
      </c>
      <c r="K419" s="88"/>
      <c r="L419" s="88"/>
      <c r="M419" s="88"/>
      <c r="N419" s="88"/>
      <c r="O419" s="88"/>
      <c r="P419" s="88" t="s">
        <v>291</v>
      </c>
      <c r="Q419" s="88" t="s">
        <v>288</v>
      </c>
      <c r="R419" s="90"/>
      <c r="S419" s="88"/>
      <c r="T419" s="97"/>
      <c r="U419" s="97"/>
      <c r="V419" s="98"/>
      <c r="W419" s="99"/>
      <c r="X419" s="692" t="s">
        <v>3135</v>
      </c>
      <c r="Y419" s="691" t="s">
        <v>3133</v>
      </c>
      <c r="Z419" s="687" t="s">
        <v>3127</v>
      </c>
    </row>
    <row r="420" spans="1:26" s="100" customFormat="1" ht="15.6" hidden="1">
      <c r="A420" s="669" t="s">
        <v>793</v>
      </c>
      <c r="B420" s="86"/>
      <c r="C420" s="86"/>
      <c r="D420" s="87"/>
      <c r="E420" s="88" t="s">
        <v>18</v>
      </c>
      <c r="F420" s="88" t="s">
        <v>15</v>
      </c>
      <c r="G420" s="89" t="s">
        <v>19</v>
      </c>
      <c r="H420" s="89" t="s">
        <v>28</v>
      </c>
      <c r="I420" s="89" t="s">
        <v>24</v>
      </c>
      <c r="J420" s="88">
        <v>3</v>
      </c>
      <c r="K420" s="88"/>
      <c r="L420" s="88"/>
      <c r="M420" s="88"/>
      <c r="N420" s="88"/>
      <c r="O420" s="88"/>
      <c r="P420" s="88" t="s">
        <v>291</v>
      </c>
      <c r="Q420" s="88" t="s">
        <v>289</v>
      </c>
      <c r="R420" s="90"/>
      <c r="S420" s="88"/>
      <c r="T420" s="97"/>
      <c r="U420" s="97"/>
      <c r="V420" s="98"/>
      <c r="W420" s="99"/>
      <c r="X420" s="692" t="s">
        <v>3135</v>
      </c>
      <c r="Y420" s="691" t="s">
        <v>3133</v>
      </c>
      <c r="Z420" s="687" t="s">
        <v>3127</v>
      </c>
    </row>
    <row r="421" spans="1:26" s="100" customFormat="1" ht="15.6" hidden="1">
      <c r="A421" s="669" t="s">
        <v>792</v>
      </c>
      <c r="B421" s="86"/>
      <c r="C421" s="86"/>
      <c r="D421" s="87"/>
      <c r="E421" s="88" t="s">
        <v>17</v>
      </c>
      <c r="F421" s="88" t="s">
        <v>14</v>
      </c>
      <c r="G421" s="89" t="s">
        <v>19</v>
      </c>
      <c r="H421" s="89" t="s">
        <v>28</v>
      </c>
      <c r="I421" s="89" t="s">
        <v>24</v>
      </c>
      <c r="J421" s="88">
        <v>3</v>
      </c>
      <c r="K421" s="88"/>
      <c r="L421" s="88"/>
      <c r="M421" s="88"/>
      <c r="N421" s="88"/>
      <c r="O421" s="88"/>
      <c r="P421" s="88" t="s">
        <v>291</v>
      </c>
      <c r="Q421" s="88" t="s">
        <v>289</v>
      </c>
      <c r="R421" s="90"/>
      <c r="S421" s="88"/>
      <c r="T421" s="97"/>
      <c r="U421" s="97"/>
      <c r="V421" s="98"/>
      <c r="W421" s="99"/>
      <c r="X421" s="692" t="s">
        <v>3135</v>
      </c>
      <c r="Y421" s="691" t="s">
        <v>3133</v>
      </c>
      <c r="Z421" s="687" t="s">
        <v>3127</v>
      </c>
    </row>
    <row r="422" spans="1:26" s="100" customFormat="1" ht="15.6" hidden="1">
      <c r="A422" s="669" t="s">
        <v>1443</v>
      </c>
      <c r="B422" s="86"/>
      <c r="C422" s="86"/>
      <c r="D422" s="87"/>
      <c r="E422" s="88" t="s">
        <v>17</v>
      </c>
      <c r="F422" s="88" t="s">
        <v>15</v>
      </c>
      <c r="G422" s="89" t="s">
        <v>21</v>
      </c>
      <c r="H422" s="89" t="s">
        <v>28</v>
      </c>
      <c r="I422" s="89" t="s">
        <v>24</v>
      </c>
      <c r="J422" s="88">
        <v>4</v>
      </c>
      <c r="K422" s="88"/>
      <c r="L422" s="88"/>
      <c r="M422" s="88"/>
      <c r="N422" s="88"/>
      <c r="O422" s="88"/>
      <c r="P422" s="88" t="s">
        <v>291</v>
      </c>
      <c r="Q422" s="88" t="s">
        <v>289</v>
      </c>
      <c r="R422" s="90"/>
      <c r="S422" s="88"/>
      <c r="T422" s="97"/>
      <c r="U422" s="97"/>
      <c r="V422" s="98"/>
      <c r="W422" s="99"/>
      <c r="X422" s="692" t="s">
        <v>3135</v>
      </c>
      <c r="Y422" s="691" t="s">
        <v>3133</v>
      </c>
      <c r="Z422" s="687" t="s">
        <v>3127</v>
      </c>
    </row>
    <row r="423" spans="1:26" s="100" customFormat="1" ht="15.6">
      <c r="A423" s="669" t="s">
        <v>788</v>
      </c>
      <c r="B423" s="86"/>
      <c r="C423" s="86"/>
      <c r="D423" s="87"/>
      <c r="E423" s="88" t="s">
        <v>18</v>
      </c>
      <c r="F423" s="88" t="s">
        <v>14</v>
      </c>
      <c r="G423" s="89" t="s">
        <v>22</v>
      </c>
      <c r="H423" s="89" t="s">
        <v>28</v>
      </c>
      <c r="I423" s="89" t="s">
        <v>24</v>
      </c>
      <c r="J423" s="88">
        <v>2</v>
      </c>
      <c r="K423" s="88"/>
      <c r="L423" s="88"/>
      <c r="M423" s="88"/>
      <c r="N423" s="88"/>
      <c r="O423" s="88"/>
      <c r="P423" s="88" t="s">
        <v>291</v>
      </c>
      <c r="Q423" s="88" t="s">
        <v>288</v>
      </c>
      <c r="R423" s="90"/>
      <c r="S423" s="88"/>
      <c r="T423" s="97"/>
      <c r="U423" s="97"/>
      <c r="V423" s="98"/>
      <c r="W423" s="99"/>
      <c r="X423" s="692" t="s">
        <v>3135</v>
      </c>
      <c r="Y423" s="691" t="s">
        <v>3133</v>
      </c>
      <c r="Z423" s="687" t="s">
        <v>3127</v>
      </c>
    </row>
    <row r="424" spans="1:26" s="100" customFormat="1" ht="15.6" hidden="1">
      <c r="A424" s="669" t="s">
        <v>785</v>
      </c>
      <c r="B424" s="86"/>
      <c r="C424" s="86"/>
      <c r="D424" s="87"/>
      <c r="E424" s="88" t="s">
        <v>17</v>
      </c>
      <c r="F424" s="88" t="s">
        <v>15</v>
      </c>
      <c r="G424" s="89" t="s">
        <v>19</v>
      </c>
      <c r="H424" s="89" t="s">
        <v>28</v>
      </c>
      <c r="I424" s="89" t="s">
        <v>26</v>
      </c>
      <c r="J424" s="88">
        <v>3</v>
      </c>
      <c r="K424" s="88"/>
      <c r="L424" s="88"/>
      <c r="M424" s="88"/>
      <c r="N424" s="88"/>
      <c r="O424" s="88"/>
      <c r="P424" s="88" t="s">
        <v>291</v>
      </c>
      <c r="Q424" s="88" t="s">
        <v>288</v>
      </c>
      <c r="R424" s="90"/>
      <c r="S424" s="88"/>
      <c r="T424" s="97"/>
      <c r="U424" s="97"/>
      <c r="V424" s="98"/>
      <c r="W424" s="99"/>
      <c r="X424" s="692" t="s">
        <v>3135</v>
      </c>
      <c r="Y424" s="691" t="s">
        <v>3133</v>
      </c>
      <c r="Z424" s="687" t="s">
        <v>3127</v>
      </c>
    </row>
    <row r="425" spans="1:26" s="100" customFormat="1" ht="15.6" hidden="1">
      <c r="A425" s="669" t="s">
        <v>784</v>
      </c>
      <c r="B425" s="86"/>
      <c r="C425" s="86"/>
      <c r="D425" s="87"/>
      <c r="E425" s="88" t="s">
        <v>17</v>
      </c>
      <c r="F425" s="88" t="s">
        <v>14</v>
      </c>
      <c r="G425" s="89" t="s">
        <v>20</v>
      </c>
      <c r="H425" s="89" t="s">
        <v>28</v>
      </c>
      <c r="I425" s="89" t="s">
        <v>25</v>
      </c>
      <c r="J425" s="88"/>
      <c r="K425" s="88"/>
      <c r="L425" s="88"/>
      <c r="M425" s="88"/>
      <c r="N425" s="88"/>
      <c r="O425" s="95" t="s">
        <v>29</v>
      </c>
      <c r="P425" s="88" t="s">
        <v>291</v>
      </c>
      <c r="Q425" s="88" t="s">
        <v>288</v>
      </c>
      <c r="R425" s="90" t="s">
        <v>555</v>
      </c>
      <c r="S425" s="88"/>
      <c r="T425" s="97"/>
      <c r="U425" s="97"/>
      <c r="V425" s="98"/>
      <c r="W425" s="99"/>
      <c r="X425" s="692" t="s">
        <v>3135</v>
      </c>
      <c r="Y425" s="691" t="s">
        <v>3133</v>
      </c>
      <c r="Z425" s="687" t="s">
        <v>3127</v>
      </c>
    </row>
    <row r="426" spans="1:26" s="100" customFormat="1" ht="15.6" hidden="1">
      <c r="A426" s="669" t="s">
        <v>782</v>
      </c>
      <c r="B426" s="86"/>
      <c r="C426" s="86"/>
      <c r="D426" s="87"/>
      <c r="E426" s="88" t="s">
        <v>18</v>
      </c>
      <c r="F426" s="88" t="s">
        <v>14</v>
      </c>
      <c r="G426" s="89" t="s">
        <v>19</v>
      </c>
      <c r="H426" s="89" t="s">
        <v>28</v>
      </c>
      <c r="I426" s="89" t="s">
        <v>474</v>
      </c>
      <c r="J426" s="88">
        <v>3</v>
      </c>
      <c r="K426" s="88"/>
      <c r="L426" s="88"/>
      <c r="M426" s="88"/>
      <c r="N426" s="88"/>
      <c r="O426" s="88"/>
      <c r="P426" s="88" t="s">
        <v>291</v>
      </c>
      <c r="Q426" s="88" t="s">
        <v>288</v>
      </c>
      <c r="R426" s="90"/>
      <c r="S426" s="88"/>
      <c r="T426" s="97"/>
      <c r="U426" s="97"/>
      <c r="V426" s="98"/>
      <c r="W426" s="99"/>
      <c r="X426" s="692" t="s">
        <v>3135</v>
      </c>
      <c r="Y426" s="691" t="s">
        <v>3133</v>
      </c>
      <c r="Z426" s="687" t="s">
        <v>3127</v>
      </c>
    </row>
    <row r="427" spans="1:26" s="100" customFormat="1" ht="15.6" hidden="1">
      <c r="A427" s="669" t="s">
        <v>781</v>
      </c>
      <c r="B427" s="86"/>
      <c r="C427" s="86"/>
      <c r="D427" s="87"/>
      <c r="E427" s="88" t="s">
        <v>18</v>
      </c>
      <c r="F427" s="88" t="s">
        <v>15</v>
      </c>
      <c r="G427" s="89" t="s">
        <v>19</v>
      </c>
      <c r="H427" s="89" t="s">
        <v>28</v>
      </c>
      <c r="I427" s="89" t="s">
        <v>24</v>
      </c>
      <c r="J427" s="88">
        <v>3</v>
      </c>
      <c r="K427" s="88"/>
      <c r="L427" s="88"/>
      <c r="M427" s="88"/>
      <c r="N427" s="88"/>
      <c r="O427" s="88"/>
      <c r="P427" s="88" t="s">
        <v>291</v>
      </c>
      <c r="Q427" s="88" t="s">
        <v>288</v>
      </c>
      <c r="R427" s="90"/>
      <c r="S427" s="88"/>
      <c r="T427" s="97"/>
      <c r="U427" s="97"/>
      <c r="V427" s="98"/>
      <c r="W427" s="99"/>
      <c r="X427" s="692" t="s">
        <v>3135</v>
      </c>
      <c r="Y427" s="691" t="s">
        <v>3133</v>
      </c>
      <c r="Z427" s="687" t="s">
        <v>3127</v>
      </c>
    </row>
    <row r="428" spans="1:26" s="100" customFormat="1" ht="15.6" hidden="1">
      <c r="A428" s="669" t="s">
        <v>780</v>
      </c>
      <c r="B428" s="86"/>
      <c r="C428" s="86"/>
      <c r="D428" s="87"/>
      <c r="E428" s="88" t="s">
        <v>17</v>
      </c>
      <c r="F428" s="88" t="s">
        <v>14</v>
      </c>
      <c r="G428" s="89" t="s">
        <v>19</v>
      </c>
      <c r="H428" s="89" t="s">
        <v>28</v>
      </c>
      <c r="I428" s="89" t="s">
        <v>24</v>
      </c>
      <c r="J428" s="88">
        <v>3</v>
      </c>
      <c r="K428" s="88"/>
      <c r="L428" s="88"/>
      <c r="M428" s="88"/>
      <c r="N428" s="88"/>
      <c r="O428" s="88"/>
      <c r="P428" s="88" t="s">
        <v>291</v>
      </c>
      <c r="Q428" s="88" t="s">
        <v>288</v>
      </c>
      <c r="R428" s="90"/>
      <c r="S428" s="88"/>
      <c r="T428" s="97"/>
      <c r="U428" s="97"/>
      <c r="V428" s="98"/>
      <c r="W428" s="99"/>
      <c r="X428" s="692" t="s">
        <v>3135</v>
      </c>
      <c r="Y428" s="691" t="s">
        <v>3133</v>
      </c>
      <c r="Z428" s="687" t="s">
        <v>3127</v>
      </c>
    </row>
    <row r="429" spans="1:26" s="100" customFormat="1" ht="15.6" hidden="1">
      <c r="A429" s="669" t="s">
        <v>779</v>
      </c>
      <c r="B429" s="86"/>
      <c r="C429" s="86"/>
      <c r="D429" s="87"/>
      <c r="E429" s="88" t="s">
        <v>17</v>
      </c>
      <c r="F429" s="88" t="s">
        <v>15</v>
      </c>
      <c r="G429" s="89" t="s">
        <v>19</v>
      </c>
      <c r="H429" s="89" t="s">
        <v>28</v>
      </c>
      <c r="I429" s="89" t="s">
        <v>477</v>
      </c>
      <c r="J429" s="88">
        <v>3</v>
      </c>
      <c r="K429" s="88"/>
      <c r="L429" s="88"/>
      <c r="M429" s="88"/>
      <c r="N429" s="88"/>
      <c r="O429" s="88"/>
      <c r="P429" s="88" t="s">
        <v>291</v>
      </c>
      <c r="Q429" s="88" t="s">
        <v>288</v>
      </c>
      <c r="R429" s="90"/>
      <c r="S429" s="88"/>
      <c r="T429" s="97"/>
      <c r="U429" s="97"/>
      <c r="V429" s="98"/>
      <c r="W429" s="99"/>
      <c r="X429" s="692" t="s">
        <v>3135</v>
      </c>
      <c r="Y429" s="691" t="s">
        <v>3133</v>
      </c>
      <c r="Z429" s="687" t="s">
        <v>3127</v>
      </c>
    </row>
    <row r="430" spans="1:26" s="100" customFormat="1" ht="15.6">
      <c r="A430" s="669" t="s">
        <v>778</v>
      </c>
      <c r="B430" s="86"/>
      <c r="C430" s="86"/>
      <c r="D430" s="87"/>
      <c r="E430" s="88" t="s">
        <v>17</v>
      </c>
      <c r="F430" s="88" t="s">
        <v>14</v>
      </c>
      <c r="G430" s="89" t="s">
        <v>19</v>
      </c>
      <c r="H430" s="89" t="s">
        <v>28</v>
      </c>
      <c r="I430" s="89" t="s">
        <v>25</v>
      </c>
      <c r="J430" s="88">
        <v>2</v>
      </c>
      <c r="K430" s="88"/>
      <c r="L430" s="88"/>
      <c r="M430" s="88"/>
      <c r="N430" s="88"/>
      <c r="O430" s="88"/>
      <c r="P430" s="88" t="s">
        <v>291</v>
      </c>
      <c r="Q430" s="88" t="s">
        <v>288</v>
      </c>
      <c r="R430" s="90"/>
      <c r="S430" s="88"/>
      <c r="T430" s="97"/>
      <c r="U430" s="97"/>
      <c r="V430" s="98"/>
      <c r="W430" s="99"/>
      <c r="X430" s="692" t="s">
        <v>3135</v>
      </c>
      <c r="Y430" s="691" t="s">
        <v>3133</v>
      </c>
      <c r="Z430" s="687" t="s">
        <v>3127</v>
      </c>
    </row>
    <row r="431" spans="1:26" s="100" customFormat="1" ht="15.6">
      <c r="A431" s="669" t="s">
        <v>777</v>
      </c>
      <c r="B431" s="86"/>
      <c r="C431" s="86"/>
      <c r="D431" s="87"/>
      <c r="E431" s="88" t="s">
        <v>17</v>
      </c>
      <c r="F431" s="88" t="s">
        <v>15</v>
      </c>
      <c r="G431" s="89" t="s">
        <v>19</v>
      </c>
      <c r="H431" s="89" t="s">
        <v>28</v>
      </c>
      <c r="I431" s="89" t="s">
        <v>26</v>
      </c>
      <c r="J431" s="88">
        <v>1</v>
      </c>
      <c r="K431" s="88"/>
      <c r="L431" s="88"/>
      <c r="M431" s="88"/>
      <c r="N431" s="88"/>
      <c r="O431" s="88"/>
      <c r="P431" s="88" t="s">
        <v>291</v>
      </c>
      <c r="Q431" s="88" t="s">
        <v>288</v>
      </c>
      <c r="R431" s="90" t="s">
        <v>499</v>
      </c>
      <c r="S431" s="88"/>
      <c r="T431" s="97"/>
      <c r="U431" s="97"/>
      <c r="V431" s="98"/>
      <c r="W431" s="99"/>
      <c r="X431" s="692" t="s">
        <v>3135</v>
      </c>
      <c r="Y431" s="691" t="s">
        <v>3133</v>
      </c>
      <c r="Z431" s="687" t="s">
        <v>3127</v>
      </c>
    </row>
    <row r="432" spans="1:26" s="100" customFormat="1" ht="15.6" hidden="1">
      <c r="A432" s="669" t="s">
        <v>775</v>
      </c>
      <c r="B432" s="86"/>
      <c r="C432" s="86"/>
      <c r="D432" s="87"/>
      <c r="E432" s="88" t="s">
        <v>17</v>
      </c>
      <c r="F432" s="88" t="s">
        <v>14</v>
      </c>
      <c r="G432" s="89" t="s">
        <v>20</v>
      </c>
      <c r="H432" s="89" t="s">
        <v>29</v>
      </c>
      <c r="I432" s="89" t="s">
        <v>30</v>
      </c>
      <c r="J432" s="88">
        <v>4</v>
      </c>
      <c r="K432" s="88"/>
      <c r="L432" s="88"/>
      <c r="M432" s="88"/>
      <c r="N432" s="88"/>
      <c r="O432" s="88"/>
      <c r="P432" s="88" t="s">
        <v>291</v>
      </c>
      <c r="Q432" s="88" t="s">
        <v>288</v>
      </c>
      <c r="S432" s="88"/>
      <c r="T432" s="97"/>
      <c r="U432" s="97"/>
      <c r="V432" s="98"/>
      <c r="W432" s="90" t="s">
        <v>556</v>
      </c>
      <c r="X432" s="692" t="s">
        <v>3135</v>
      </c>
      <c r="Y432" s="691" t="s">
        <v>3133</v>
      </c>
      <c r="Z432" s="687" t="s">
        <v>3127</v>
      </c>
    </row>
    <row r="433" spans="1:26" s="100" customFormat="1" ht="15.6" hidden="1">
      <c r="A433" s="669" t="s">
        <v>774</v>
      </c>
      <c r="B433" s="86"/>
      <c r="C433" s="86"/>
      <c r="D433" s="87"/>
      <c r="E433" s="88" t="s">
        <v>17</v>
      </c>
      <c r="F433" s="88" t="s">
        <v>15</v>
      </c>
      <c r="G433" s="89" t="s">
        <v>20</v>
      </c>
      <c r="H433" s="89" t="s">
        <v>29</v>
      </c>
      <c r="I433" s="89" t="s">
        <v>30</v>
      </c>
      <c r="J433" s="88">
        <v>4</v>
      </c>
      <c r="K433" s="88"/>
      <c r="L433" s="88"/>
      <c r="M433" s="88"/>
      <c r="N433" s="88"/>
      <c r="O433" s="88"/>
      <c r="P433" s="88" t="s">
        <v>291</v>
      </c>
      <c r="Q433" s="88" t="s">
        <v>288</v>
      </c>
      <c r="R433" s="90"/>
      <c r="S433" s="88"/>
      <c r="T433" s="97"/>
      <c r="U433" s="97"/>
      <c r="V433" s="98"/>
      <c r="W433" s="99" t="s">
        <v>557</v>
      </c>
      <c r="X433" s="692" t="s">
        <v>3135</v>
      </c>
      <c r="Y433" s="691" t="s">
        <v>3133</v>
      </c>
      <c r="Z433" s="687" t="s">
        <v>3127</v>
      </c>
    </row>
    <row r="434" spans="1:26" s="100" customFormat="1" ht="15.6" hidden="1">
      <c r="A434" s="669" t="s">
        <v>773</v>
      </c>
      <c r="B434" s="86"/>
      <c r="C434" s="86"/>
      <c r="D434" s="87"/>
      <c r="E434" s="88" t="s">
        <v>17</v>
      </c>
      <c r="F434" s="88" t="s">
        <v>15</v>
      </c>
      <c r="G434" s="89" t="s">
        <v>19</v>
      </c>
      <c r="H434" s="89"/>
      <c r="I434" s="89" t="s">
        <v>26</v>
      </c>
      <c r="J434" s="88"/>
      <c r="K434" s="88"/>
      <c r="L434" s="88"/>
      <c r="M434" s="88"/>
      <c r="N434" s="88"/>
      <c r="O434" s="95" t="s">
        <v>28</v>
      </c>
      <c r="P434" s="88" t="s">
        <v>291</v>
      </c>
      <c r="Q434" s="88" t="s">
        <v>288</v>
      </c>
      <c r="R434" s="90" t="s">
        <v>558</v>
      </c>
      <c r="S434" s="88"/>
      <c r="T434" s="97"/>
      <c r="U434" s="97"/>
      <c r="V434" s="98"/>
      <c r="W434" s="99"/>
      <c r="X434" s="692" t="s">
        <v>3135</v>
      </c>
      <c r="Y434" s="691" t="s">
        <v>3133</v>
      </c>
      <c r="Z434" s="687" t="s">
        <v>3127</v>
      </c>
    </row>
    <row r="435" spans="1:26" s="100" customFormat="1" ht="15.6" hidden="1">
      <c r="A435" s="669" t="s">
        <v>772</v>
      </c>
      <c r="B435" s="86"/>
      <c r="C435" s="86"/>
      <c r="D435" s="87"/>
      <c r="E435" s="88" t="s">
        <v>17</v>
      </c>
      <c r="F435" s="88" t="s">
        <v>14</v>
      </c>
      <c r="G435" s="89" t="s">
        <v>21</v>
      </c>
      <c r="H435" s="89" t="s">
        <v>28</v>
      </c>
      <c r="I435" s="89" t="s">
        <v>24</v>
      </c>
      <c r="J435" s="88">
        <v>3</v>
      </c>
      <c r="K435" s="88"/>
      <c r="L435" s="88"/>
      <c r="M435" s="88"/>
      <c r="N435" s="88"/>
      <c r="O435" s="88"/>
      <c r="P435" s="88" t="s">
        <v>291</v>
      </c>
      <c r="Q435" s="88" t="s">
        <v>288</v>
      </c>
      <c r="R435" s="90"/>
      <c r="S435" s="88"/>
      <c r="T435" s="97"/>
      <c r="U435" s="97"/>
      <c r="V435" s="98"/>
      <c r="W435" s="99"/>
      <c r="X435" s="692" t="s">
        <v>3135</v>
      </c>
      <c r="Y435" s="691" t="s">
        <v>3133</v>
      </c>
      <c r="Z435" s="687" t="s">
        <v>3127</v>
      </c>
    </row>
    <row r="436" spans="1:26" s="100" customFormat="1" ht="15.6" hidden="1">
      <c r="A436" s="669" t="s">
        <v>771</v>
      </c>
      <c r="B436" s="86"/>
      <c r="C436" s="86"/>
      <c r="D436" s="87"/>
      <c r="E436" s="88" t="s">
        <v>17</v>
      </c>
      <c r="F436" s="88" t="s">
        <v>15</v>
      </c>
      <c r="G436" s="89" t="s">
        <v>21</v>
      </c>
      <c r="H436" s="89" t="s">
        <v>28</v>
      </c>
      <c r="I436" s="89" t="s">
        <v>477</v>
      </c>
      <c r="J436" s="88">
        <v>3</v>
      </c>
      <c r="K436" s="88"/>
      <c r="L436" s="88"/>
      <c r="M436" s="88"/>
      <c r="N436" s="88"/>
      <c r="O436" s="88"/>
      <c r="P436" s="88" t="s">
        <v>291</v>
      </c>
      <c r="Q436" s="88" t="s">
        <v>288</v>
      </c>
      <c r="R436" s="90"/>
      <c r="S436" s="88"/>
      <c r="T436" s="97"/>
      <c r="U436" s="97"/>
      <c r="V436" s="98"/>
      <c r="W436" s="99"/>
      <c r="X436" s="692" t="s">
        <v>3135</v>
      </c>
      <c r="Y436" s="691" t="s">
        <v>3133</v>
      </c>
      <c r="Z436" s="687" t="s">
        <v>3127</v>
      </c>
    </row>
    <row r="437" spans="1:26" s="100" customFormat="1" ht="15.6" hidden="1">
      <c r="A437" s="669" t="s">
        <v>770</v>
      </c>
      <c r="B437" s="86"/>
      <c r="C437" s="86"/>
      <c r="D437" s="87"/>
      <c r="E437" s="88" t="s">
        <v>18</v>
      </c>
      <c r="F437" s="88" t="s">
        <v>14</v>
      </c>
      <c r="G437" s="89" t="s">
        <v>19</v>
      </c>
      <c r="H437" s="89" t="s">
        <v>28</v>
      </c>
      <c r="I437" s="89" t="s">
        <v>24</v>
      </c>
      <c r="J437" s="88">
        <v>3</v>
      </c>
      <c r="K437" s="88"/>
      <c r="L437" s="88"/>
      <c r="M437" s="88"/>
      <c r="N437" s="88"/>
      <c r="O437" s="88"/>
      <c r="P437" s="88" t="s">
        <v>291</v>
      </c>
      <c r="Q437" s="88" t="s">
        <v>288</v>
      </c>
      <c r="R437" s="90"/>
      <c r="S437" s="88"/>
      <c r="T437" s="97"/>
      <c r="U437" s="97"/>
      <c r="V437" s="98"/>
      <c r="W437" s="99"/>
      <c r="X437" s="692" t="s">
        <v>3135</v>
      </c>
      <c r="Y437" s="691" t="s">
        <v>3133</v>
      </c>
      <c r="Z437" s="687" t="s">
        <v>3127</v>
      </c>
    </row>
    <row r="438" spans="1:26" s="100" customFormat="1" ht="15.6" hidden="1">
      <c r="A438" s="669" t="s">
        <v>769</v>
      </c>
      <c r="B438" s="86"/>
      <c r="C438" s="86"/>
      <c r="D438" s="87"/>
      <c r="E438" s="88" t="s">
        <v>18</v>
      </c>
      <c r="F438" s="88" t="s">
        <v>15</v>
      </c>
      <c r="G438" s="89" t="s">
        <v>19</v>
      </c>
      <c r="H438" s="89" t="s">
        <v>28</v>
      </c>
      <c r="I438" s="89" t="s">
        <v>477</v>
      </c>
      <c r="J438" s="88">
        <v>3</v>
      </c>
      <c r="K438" s="88"/>
      <c r="L438" s="88"/>
      <c r="M438" s="88"/>
      <c r="N438" s="88"/>
      <c r="O438" s="88"/>
      <c r="P438" s="88" t="s">
        <v>291</v>
      </c>
      <c r="Q438" s="88" t="s">
        <v>288</v>
      </c>
      <c r="R438" s="90"/>
      <c r="S438" s="88"/>
      <c r="T438" s="97"/>
      <c r="U438" s="97"/>
      <c r="V438" s="98"/>
      <c r="W438" s="99"/>
      <c r="X438" s="692" t="s">
        <v>3135</v>
      </c>
      <c r="Y438" s="691" t="s">
        <v>3133</v>
      </c>
      <c r="Z438" s="687" t="s">
        <v>3127</v>
      </c>
    </row>
    <row r="439" spans="1:26" s="100" customFormat="1" ht="15.6" hidden="1">
      <c r="A439" s="669" t="s">
        <v>768</v>
      </c>
      <c r="B439" s="86"/>
      <c r="C439" s="86"/>
      <c r="D439" s="87"/>
      <c r="E439" s="88" t="s">
        <v>18</v>
      </c>
      <c r="F439" s="88" t="s">
        <v>14</v>
      </c>
      <c r="G439" s="89" t="s">
        <v>19</v>
      </c>
      <c r="H439" s="89" t="s">
        <v>28</v>
      </c>
      <c r="I439" s="89" t="s">
        <v>24</v>
      </c>
      <c r="J439" s="88">
        <v>4</v>
      </c>
      <c r="K439" s="88"/>
      <c r="L439" s="88"/>
      <c r="M439" s="88"/>
      <c r="N439" s="88"/>
      <c r="O439" s="88"/>
      <c r="P439" s="88" t="s">
        <v>286</v>
      </c>
      <c r="Q439" s="88" t="s">
        <v>289</v>
      </c>
      <c r="R439" s="90"/>
      <c r="S439" s="88"/>
      <c r="T439" s="97"/>
      <c r="U439" s="97"/>
      <c r="V439" s="98"/>
      <c r="W439" s="99"/>
      <c r="X439" s="692" t="s">
        <v>3135</v>
      </c>
      <c r="Y439" s="691" t="s">
        <v>3133</v>
      </c>
      <c r="Z439" s="687" t="s">
        <v>3127</v>
      </c>
    </row>
    <row r="440" spans="1:26" s="100" customFormat="1" ht="15.6" hidden="1">
      <c r="A440" s="669" t="s">
        <v>766</v>
      </c>
      <c r="B440" s="86"/>
      <c r="C440" s="86"/>
      <c r="D440" s="87"/>
      <c r="E440" s="88" t="s">
        <v>18</v>
      </c>
      <c r="F440" s="88" t="s">
        <v>15</v>
      </c>
      <c r="G440" s="89" t="s">
        <v>19</v>
      </c>
      <c r="H440" s="89" t="s">
        <v>28</v>
      </c>
      <c r="I440" s="89" t="s">
        <v>24</v>
      </c>
      <c r="J440" s="88">
        <v>4</v>
      </c>
      <c r="K440" s="88"/>
      <c r="L440" s="88"/>
      <c r="M440" s="88"/>
      <c r="N440" s="88"/>
      <c r="O440" s="88"/>
      <c r="P440" s="88" t="s">
        <v>286</v>
      </c>
      <c r="Q440" s="88" t="s">
        <v>289</v>
      </c>
      <c r="R440" s="90"/>
      <c r="S440" s="88"/>
      <c r="T440" s="97"/>
      <c r="U440" s="97"/>
      <c r="V440" s="98"/>
      <c r="W440" s="99"/>
      <c r="X440" s="692" t="s">
        <v>3135</v>
      </c>
      <c r="Y440" s="691" t="s">
        <v>3133</v>
      </c>
      <c r="Z440" s="687" t="s">
        <v>3127</v>
      </c>
    </row>
    <row r="441" spans="1:26" s="100" customFormat="1" ht="15.6" hidden="1">
      <c r="A441" s="669" t="s">
        <v>765</v>
      </c>
      <c r="B441" s="86"/>
      <c r="C441" s="86"/>
      <c r="D441" s="87"/>
      <c r="E441" s="88" t="s">
        <v>18</v>
      </c>
      <c r="F441" s="88" t="s">
        <v>16</v>
      </c>
      <c r="G441" s="89" t="s">
        <v>19</v>
      </c>
      <c r="H441" s="89" t="s">
        <v>28</v>
      </c>
      <c r="I441" s="89" t="s">
        <v>24</v>
      </c>
      <c r="J441" s="88">
        <v>4</v>
      </c>
      <c r="K441" s="88"/>
      <c r="L441" s="88"/>
      <c r="M441" s="88"/>
      <c r="N441" s="88"/>
      <c r="O441" s="88"/>
      <c r="P441" s="88" t="s">
        <v>286</v>
      </c>
      <c r="Q441" s="88" t="s">
        <v>289</v>
      </c>
      <c r="R441" s="90"/>
      <c r="S441" s="88"/>
      <c r="T441" s="97"/>
      <c r="U441" s="97"/>
      <c r="V441" s="98"/>
      <c r="W441" s="99"/>
      <c r="X441" s="692" t="s">
        <v>3135</v>
      </c>
      <c r="Y441" s="691" t="s">
        <v>3133</v>
      </c>
      <c r="Z441" s="687" t="s">
        <v>3127</v>
      </c>
    </row>
    <row r="442" spans="1:26" s="100" customFormat="1" ht="15.6" hidden="1">
      <c r="A442" s="669" t="s">
        <v>1444</v>
      </c>
      <c r="B442" s="86"/>
      <c r="C442" s="86"/>
      <c r="D442" s="87"/>
      <c r="E442" s="88" t="s">
        <v>17</v>
      </c>
      <c r="F442" s="88" t="s">
        <v>14</v>
      </c>
      <c r="G442" s="89" t="s">
        <v>19</v>
      </c>
      <c r="H442" s="89" t="s">
        <v>28</v>
      </c>
      <c r="I442" s="89" t="s">
        <v>24</v>
      </c>
      <c r="J442" s="88">
        <v>4</v>
      </c>
      <c r="K442" s="88"/>
      <c r="L442" s="88"/>
      <c r="M442" s="88"/>
      <c r="N442" s="88"/>
      <c r="O442" s="88"/>
      <c r="P442" s="88" t="s">
        <v>286</v>
      </c>
      <c r="Q442" s="88" t="s">
        <v>289</v>
      </c>
      <c r="R442" s="90"/>
      <c r="S442" s="88"/>
      <c r="T442" s="97"/>
      <c r="U442" s="97"/>
      <c r="V442" s="98"/>
      <c r="W442" s="99"/>
      <c r="X442" s="692" t="s">
        <v>3135</v>
      </c>
      <c r="Y442" s="691" t="s">
        <v>3133</v>
      </c>
      <c r="Z442" s="687" t="s">
        <v>3127</v>
      </c>
    </row>
    <row r="443" spans="1:26" s="100" customFormat="1" ht="15.6" hidden="1">
      <c r="A443" s="669" t="s">
        <v>1445</v>
      </c>
      <c r="B443" s="86"/>
      <c r="C443" s="86"/>
      <c r="D443" s="87"/>
      <c r="E443" s="88" t="s">
        <v>18</v>
      </c>
      <c r="F443" s="88" t="s">
        <v>14</v>
      </c>
      <c r="G443" s="89" t="s">
        <v>19</v>
      </c>
      <c r="H443" s="89" t="s">
        <v>28</v>
      </c>
      <c r="I443" s="89" t="s">
        <v>24</v>
      </c>
      <c r="J443" s="88">
        <v>4</v>
      </c>
      <c r="K443" s="88"/>
      <c r="L443" s="88"/>
      <c r="M443" s="88"/>
      <c r="N443" s="88"/>
      <c r="O443" s="88"/>
      <c r="P443" s="88" t="s">
        <v>286</v>
      </c>
      <c r="Q443" s="88" t="s">
        <v>289</v>
      </c>
      <c r="R443" s="90"/>
      <c r="S443" s="88"/>
      <c r="T443" s="97"/>
      <c r="U443" s="97"/>
      <c r="V443" s="98"/>
      <c r="W443" s="99"/>
      <c r="X443" s="692" t="s">
        <v>3135</v>
      </c>
      <c r="Y443" s="691" t="s">
        <v>3133</v>
      </c>
      <c r="Z443" s="687" t="s">
        <v>3127</v>
      </c>
    </row>
    <row r="444" spans="1:26" s="100" customFormat="1" ht="15.6" hidden="1">
      <c r="A444" s="669" t="s">
        <v>1446</v>
      </c>
      <c r="B444" s="86"/>
      <c r="C444" s="86"/>
      <c r="D444" s="87"/>
      <c r="E444" s="88" t="s">
        <v>18</v>
      </c>
      <c r="F444" s="88" t="s">
        <v>15</v>
      </c>
      <c r="G444" s="89" t="s">
        <v>19</v>
      </c>
      <c r="H444" s="89" t="s">
        <v>28</v>
      </c>
      <c r="I444" s="89" t="s">
        <v>24</v>
      </c>
      <c r="J444" s="88">
        <v>4</v>
      </c>
      <c r="K444" s="88"/>
      <c r="L444" s="88"/>
      <c r="M444" s="88"/>
      <c r="N444" s="88"/>
      <c r="O444" s="88"/>
      <c r="P444" s="88" t="s">
        <v>286</v>
      </c>
      <c r="Q444" s="88" t="s">
        <v>289</v>
      </c>
      <c r="R444" s="90"/>
      <c r="S444" s="88"/>
      <c r="T444" s="97"/>
      <c r="U444" s="97"/>
      <c r="V444" s="98"/>
      <c r="W444" s="99"/>
      <c r="X444" s="692" t="s">
        <v>3135</v>
      </c>
      <c r="Y444" s="691" t="s">
        <v>3133</v>
      </c>
      <c r="Z444" s="687" t="s">
        <v>3127</v>
      </c>
    </row>
    <row r="445" spans="1:26" s="100" customFormat="1" ht="15.6" hidden="1">
      <c r="A445" s="669" t="s">
        <v>1447</v>
      </c>
      <c r="B445" s="86"/>
      <c r="C445" s="86"/>
      <c r="D445" s="87"/>
      <c r="E445" s="88" t="s">
        <v>17</v>
      </c>
      <c r="F445" s="88" t="s">
        <v>14</v>
      </c>
      <c r="G445" s="89" t="s">
        <v>19</v>
      </c>
      <c r="H445" s="89" t="s">
        <v>28</v>
      </c>
      <c r="I445" s="89" t="s">
        <v>24</v>
      </c>
      <c r="J445" s="88">
        <v>3</v>
      </c>
      <c r="K445" s="88"/>
      <c r="L445" s="88"/>
      <c r="M445" s="88"/>
      <c r="N445" s="88"/>
      <c r="O445" s="88"/>
      <c r="P445" s="88" t="s">
        <v>286</v>
      </c>
      <c r="Q445" s="88" t="s">
        <v>289</v>
      </c>
      <c r="R445" s="90"/>
      <c r="S445" s="88"/>
      <c r="T445" s="97"/>
      <c r="U445" s="97"/>
      <c r="V445" s="98"/>
      <c r="W445" s="99"/>
      <c r="X445" s="692" t="s">
        <v>3135</v>
      </c>
      <c r="Y445" s="691" t="s">
        <v>3133</v>
      </c>
      <c r="Z445" s="687" t="s">
        <v>3127</v>
      </c>
    </row>
    <row r="446" spans="1:26" s="100" customFormat="1" ht="15.6" hidden="1">
      <c r="A446" s="669" t="s">
        <v>1448</v>
      </c>
      <c r="B446" s="86"/>
      <c r="C446" s="86"/>
      <c r="D446" s="87"/>
      <c r="E446" s="88" t="s">
        <v>18</v>
      </c>
      <c r="F446" s="88" t="s">
        <v>14</v>
      </c>
      <c r="G446" s="89" t="s">
        <v>19</v>
      </c>
      <c r="H446" s="89" t="s">
        <v>28</v>
      </c>
      <c r="I446" s="89" t="s">
        <v>24</v>
      </c>
      <c r="J446" s="88">
        <v>3</v>
      </c>
      <c r="K446" s="88"/>
      <c r="L446" s="88"/>
      <c r="M446" s="88"/>
      <c r="N446" s="88"/>
      <c r="O446" s="88"/>
      <c r="P446" s="88" t="s">
        <v>286</v>
      </c>
      <c r="Q446" s="88" t="s">
        <v>289</v>
      </c>
      <c r="R446" s="90"/>
      <c r="S446" s="88"/>
      <c r="T446" s="97"/>
      <c r="U446" s="97"/>
      <c r="V446" s="98"/>
      <c r="W446" s="99"/>
      <c r="X446" s="692" t="s">
        <v>3135</v>
      </c>
      <c r="Y446" s="691" t="s">
        <v>3133</v>
      </c>
      <c r="Z446" s="687" t="s">
        <v>3127</v>
      </c>
    </row>
    <row r="447" spans="1:26" s="100" customFormat="1" ht="15.6" hidden="1">
      <c r="A447" s="669" t="s">
        <v>1449</v>
      </c>
      <c r="B447" s="86"/>
      <c r="C447" s="86"/>
      <c r="D447" s="87"/>
      <c r="E447" s="88" t="s">
        <v>18</v>
      </c>
      <c r="F447" s="88" t="s">
        <v>15</v>
      </c>
      <c r="G447" s="89" t="s">
        <v>19</v>
      </c>
      <c r="H447" s="89" t="s">
        <v>28</v>
      </c>
      <c r="I447" s="89" t="s">
        <v>24</v>
      </c>
      <c r="J447" s="88">
        <v>3</v>
      </c>
      <c r="K447" s="88"/>
      <c r="L447" s="88"/>
      <c r="M447" s="88"/>
      <c r="N447" s="88"/>
      <c r="O447" s="88"/>
      <c r="P447" s="88" t="s">
        <v>286</v>
      </c>
      <c r="Q447" s="88" t="s">
        <v>289</v>
      </c>
      <c r="R447" s="90"/>
      <c r="S447" s="88"/>
      <c r="T447" s="97"/>
      <c r="U447" s="97"/>
      <c r="V447" s="98"/>
      <c r="W447" s="99"/>
      <c r="X447" s="692" t="s">
        <v>3135</v>
      </c>
      <c r="Y447" s="691" t="s">
        <v>3133</v>
      </c>
      <c r="Z447" s="687" t="s">
        <v>3127</v>
      </c>
    </row>
    <row r="448" spans="1:26" s="100" customFormat="1" ht="15.6" hidden="1">
      <c r="A448" s="669" t="s">
        <v>1450</v>
      </c>
      <c r="B448" s="86"/>
      <c r="C448" s="86"/>
      <c r="D448" s="87"/>
      <c r="E448" s="88" t="s">
        <v>17</v>
      </c>
      <c r="F448" s="88" t="s">
        <v>16</v>
      </c>
      <c r="G448" s="89" t="s">
        <v>19</v>
      </c>
      <c r="H448" s="89" t="s">
        <v>28</v>
      </c>
      <c r="I448" s="89" t="s">
        <v>24</v>
      </c>
      <c r="J448" s="88">
        <v>3</v>
      </c>
      <c r="K448" s="88"/>
      <c r="L448" s="88"/>
      <c r="M448" s="88"/>
      <c r="N448" s="88"/>
      <c r="O448" s="88"/>
      <c r="P448" s="88" t="s">
        <v>286</v>
      </c>
      <c r="Q448" s="88" t="s">
        <v>289</v>
      </c>
      <c r="R448" s="90"/>
      <c r="S448" s="88"/>
      <c r="T448" s="97"/>
      <c r="U448" s="97"/>
      <c r="V448" s="98"/>
      <c r="W448" s="99"/>
      <c r="X448" s="692" t="s">
        <v>3135</v>
      </c>
      <c r="Y448" s="691" t="s">
        <v>3133</v>
      </c>
      <c r="Z448" s="687" t="s">
        <v>3127</v>
      </c>
    </row>
    <row r="449" spans="1:26" s="100" customFormat="1" ht="15.6" hidden="1">
      <c r="A449" s="669" t="s">
        <v>1451</v>
      </c>
      <c r="B449" s="86"/>
      <c r="C449" s="86"/>
      <c r="D449" s="87"/>
      <c r="E449" s="88" t="s">
        <v>18</v>
      </c>
      <c r="F449" s="88" t="s">
        <v>15</v>
      </c>
      <c r="G449" s="89" t="s">
        <v>19</v>
      </c>
      <c r="H449" s="89" t="s">
        <v>28</v>
      </c>
      <c r="I449" s="89" t="s">
        <v>24</v>
      </c>
      <c r="J449" s="88">
        <v>3</v>
      </c>
      <c r="K449" s="88"/>
      <c r="L449" s="88"/>
      <c r="M449" s="88"/>
      <c r="N449" s="88"/>
      <c r="O449" s="88"/>
      <c r="P449" s="88" t="s">
        <v>286</v>
      </c>
      <c r="Q449" s="88" t="s">
        <v>290</v>
      </c>
      <c r="R449" s="90"/>
      <c r="S449" s="88"/>
      <c r="T449" s="97"/>
      <c r="U449" s="97"/>
      <c r="V449" s="98"/>
      <c r="W449" s="99"/>
      <c r="X449" s="692" t="s">
        <v>3135</v>
      </c>
      <c r="Y449" s="691" t="s">
        <v>3133</v>
      </c>
      <c r="Z449" s="687" t="s">
        <v>3127</v>
      </c>
    </row>
    <row r="450" spans="1:26" s="100" customFormat="1" ht="15.6" hidden="1">
      <c r="A450" s="669" t="s">
        <v>1452</v>
      </c>
      <c r="B450" s="86"/>
      <c r="C450" s="86"/>
      <c r="D450" s="87"/>
      <c r="E450" s="88" t="s">
        <v>18</v>
      </c>
      <c r="F450" s="88" t="s">
        <v>14</v>
      </c>
      <c r="G450" s="89" t="s">
        <v>19</v>
      </c>
      <c r="H450" s="89" t="s">
        <v>28</v>
      </c>
      <c r="I450" s="89" t="s">
        <v>24</v>
      </c>
      <c r="J450" s="88">
        <v>3</v>
      </c>
      <c r="K450" s="88"/>
      <c r="L450" s="88"/>
      <c r="M450" s="88"/>
      <c r="N450" s="88"/>
      <c r="O450" s="88"/>
      <c r="P450" s="88" t="s">
        <v>286</v>
      </c>
      <c r="Q450" s="88" t="s">
        <v>290</v>
      </c>
      <c r="R450" s="90"/>
      <c r="S450" s="88"/>
      <c r="T450" s="97"/>
      <c r="U450" s="97"/>
      <c r="V450" s="98"/>
      <c r="W450" s="99"/>
      <c r="X450" s="692" t="s">
        <v>3135</v>
      </c>
      <c r="Y450" s="691" t="s">
        <v>3133</v>
      </c>
      <c r="Z450" s="687" t="s">
        <v>3127</v>
      </c>
    </row>
    <row r="451" spans="1:26" s="100" customFormat="1" ht="15.6" hidden="1">
      <c r="A451" s="669" t="s">
        <v>1453</v>
      </c>
      <c r="B451" s="86"/>
      <c r="C451" s="86"/>
      <c r="D451" s="87"/>
      <c r="E451" s="88" t="s">
        <v>17</v>
      </c>
      <c r="F451" s="88" t="s">
        <v>14</v>
      </c>
      <c r="G451" s="89" t="s">
        <v>19</v>
      </c>
      <c r="H451" s="89" t="s">
        <v>28</v>
      </c>
      <c r="I451" s="89" t="s">
        <v>24</v>
      </c>
      <c r="J451" s="88">
        <v>4</v>
      </c>
      <c r="K451" s="88"/>
      <c r="L451" s="88"/>
      <c r="M451" s="88"/>
      <c r="N451" s="88"/>
      <c r="O451" s="88"/>
      <c r="P451" s="88" t="s">
        <v>286</v>
      </c>
      <c r="Q451" s="88" t="s">
        <v>290</v>
      </c>
      <c r="R451" s="90"/>
      <c r="S451" s="88"/>
      <c r="T451" s="97"/>
      <c r="U451" s="97"/>
      <c r="V451" s="98"/>
      <c r="W451" s="99"/>
      <c r="X451" s="692" t="s">
        <v>3135</v>
      </c>
      <c r="Y451" s="691" t="s">
        <v>3133</v>
      </c>
      <c r="Z451" s="687" t="s">
        <v>3127</v>
      </c>
    </row>
    <row r="452" spans="1:26" s="100" customFormat="1" ht="15.6" hidden="1">
      <c r="A452" s="669" t="s">
        <v>1454</v>
      </c>
      <c r="B452" s="86"/>
      <c r="C452" s="86"/>
      <c r="D452" s="87"/>
      <c r="E452" s="88" t="s">
        <v>17</v>
      </c>
      <c r="F452" s="88" t="s">
        <v>15</v>
      </c>
      <c r="G452" s="89" t="s">
        <v>19</v>
      </c>
      <c r="H452" s="89" t="s">
        <v>28</v>
      </c>
      <c r="I452" s="89" t="s">
        <v>477</v>
      </c>
      <c r="J452" s="88">
        <v>3</v>
      </c>
      <c r="K452" s="88"/>
      <c r="L452" s="88"/>
      <c r="M452" s="88"/>
      <c r="N452" s="88"/>
      <c r="O452" s="88"/>
      <c r="P452" s="88" t="s">
        <v>286</v>
      </c>
      <c r="Q452" s="88" t="s">
        <v>290</v>
      </c>
      <c r="R452" s="90"/>
      <c r="S452" s="88"/>
      <c r="T452" s="97"/>
      <c r="U452" s="97"/>
      <c r="V452" s="98"/>
      <c r="W452" s="99"/>
      <c r="X452" s="692" t="s">
        <v>3135</v>
      </c>
      <c r="Y452" s="691" t="s">
        <v>3133</v>
      </c>
      <c r="Z452" s="687" t="s">
        <v>3127</v>
      </c>
    </row>
    <row r="453" spans="1:26" s="100" customFormat="1" ht="15.6" hidden="1">
      <c r="A453" s="669" t="s">
        <v>1455</v>
      </c>
      <c r="B453" s="86"/>
      <c r="C453" s="86"/>
      <c r="D453" s="87"/>
      <c r="E453" s="88" t="s">
        <v>18</v>
      </c>
      <c r="F453" s="88" t="s">
        <v>16</v>
      </c>
      <c r="G453" s="89" t="s">
        <v>19</v>
      </c>
      <c r="H453" s="89" t="s">
        <v>28</v>
      </c>
      <c r="I453" s="89"/>
      <c r="J453" s="88"/>
      <c r="K453" s="88"/>
      <c r="L453" s="88"/>
      <c r="M453" s="88"/>
      <c r="N453" s="88"/>
      <c r="O453" s="88"/>
      <c r="P453" s="88" t="s">
        <v>286</v>
      </c>
      <c r="Q453" s="88" t="s">
        <v>289</v>
      </c>
      <c r="R453" s="90"/>
      <c r="S453" s="88"/>
      <c r="T453" s="97"/>
      <c r="U453" s="97"/>
      <c r="V453" s="98"/>
      <c r="W453" s="99"/>
      <c r="X453" s="692" t="s">
        <v>3135</v>
      </c>
      <c r="Y453" s="691" t="s">
        <v>3133</v>
      </c>
      <c r="Z453" s="687" t="s">
        <v>3127</v>
      </c>
    </row>
    <row r="454" spans="1:26" s="100" customFormat="1" ht="15.6" hidden="1">
      <c r="A454" s="669" t="s">
        <v>1456</v>
      </c>
      <c r="B454" s="86"/>
      <c r="C454" s="86"/>
      <c r="D454" s="87"/>
      <c r="E454" s="88" t="s">
        <v>17</v>
      </c>
      <c r="F454" s="88" t="s">
        <v>16</v>
      </c>
      <c r="G454" s="89" t="s">
        <v>559</v>
      </c>
      <c r="H454" s="89" t="s">
        <v>28</v>
      </c>
      <c r="I454" s="89" t="s">
        <v>25</v>
      </c>
      <c r="J454" s="88">
        <v>3</v>
      </c>
      <c r="K454" s="88"/>
      <c r="L454" s="88"/>
      <c r="M454" s="88"/>
      <c r="N454" s="88"/>
      <c r="O454" s="88"/>
      <c r="P454" s="88" t="s">
        <v>286</v>
      </c>
      <c r="Q454" s="88" t="s">
        <v>289</v>
      </c>
      <c r="R454" s="90" t="s">
        <v>560</v>
      </c>
      <c r="S454" s="88"/>
      <c r="T454" s="97"/>
      <c r="U454" s="97"/>
      <c r="V454" s="98"/>
      <c r="W454" s="99"/>
      <c r="X454" s="692" t="s">
        <v>3135</v>
      </c>
      <c r="Y454" s="691" t="s">
        <v>3133</v>
      </c>
      <c r="Z454" s="687" t="s">
        <v>3127</v>
      </c>
    </row>
    <row r="455" spans="1:26" s="100" customFormat="1" ht="15.6" hidden="1">
      <c r="A455" s="669" t="s">
        <v>1457</v>
      </c>
      <c r="B455" s="86"/>
      <c r="C455" s="86"/>
      <c r="D455" s="87"/>
      <c r="E455" s="88" t="s">
        <v>18</v>
      </c>
      <c r="F455" s="88" t="s">
        <v>16</v>
      </c>
      <c r="G455" s="89" t="s">
        <v>19</v>
      </c>
      <c r="H455" s="89" t="s">
        <v>28</v>
      </c>
      <c r="I455" s="89" t="s">
        <v>24</v>
      </c>
      <c r="J455" s="88">
        <v>3</v>
      </c>
      <c r="K455" s="88"/>
      <c r="L455" s="88"/>
      <c r="M455" s="88"/>
      <c r="N455" s="88"/>
      <c r="O455" s="88"/>
      <c r="P455" s="88" t="s">
        <v>286</v>
      </c>
      <c r="Q455" s="88" t="s">
        <v>290</v>
      </c>
      <c r="R455" s="90"/>
      <c r="S455" s="88"/>
      <c r="T455" s="97"/>
      <c r="U455" s="97"/>
      <c r="V455" s="98"/>
      <c r="W455" s="99"/>
      <c r="X455" s="692" t="s">
        <v>3135</v>
      </c>
      <c r="Y455" s="691" t="s">
        <v>3133</v>
      </c>
      <c r="Z455" s="687" t="s">
        <v>3127</v>
      </c>
    </row>
    <row r="456" spans="1:26" s="100" customFormat="1" ht="15.6" hidden="1">
      <c r="A456" s="669" t="s">
        <v>1458</v>
      </c>
      <c r="B456" s="86"/>
      <c r="C456" s="86"/>
      <c r="D456" s="87"/>
      <c r="E456" s="88" t="s">
        <v>18</v>
      </c>
      <c r="F456" s="88" t="s">
        <v>15</v>
      </c>
      <c r="G456" s="89" t="s">
        <v>19</v>
      </c>
      <c r="H456" s="89" t="s">
        <v>28</v>
      </c>
      <c r="I456" s="89" t="s">
        <v>24</v>
      </c>
      <c r="J456" s="88">
        <v>4</v>
      </c>
      <c r="K456" s="88"/>
      <c r="L456" s="88"/>
      <c r="M456" s="88"/>
      <c r="N456" s="88"/>
      <c r="O456" s="88"/>
      <c r="P456" s="88" t="s">
        <v>286</v>
      </c>
      <c r="Q456" s="88" t="s">
        <v>290</v>
      </c>
      <c r="R456" s="90"/>
      <c r="S456" s="88"/>
      <c r="T456" s="97"/>
      <c r="U456" s="97"/>
      <c r="V456" s="98"/>
      <c r="W456" s="99"/>
      <c r="X456" s="692" t="s">
        <v>3135</v>
      </c>
      <c r="Y456" s="691" t="s">
        <v>3133</v>
      </c>
      <c r="Z456" s="687" t="s">
        <v>3127</v>
      </c>
    </row>
    <row r="457" spans="1:26" s="100" customFormat="1" ht="24" hidden="1">
      <c r="A457" s="669" t="s">
        <v>1459</v>
      </c>
      <c r="B457" s="86"/>
      <c r="C457" s="86"/>
      <c r="D457" s="87"/>
      <c r="E457" s="88" t="s">
        <v>17</v>
      </c>
      <c r="F457" s="88" t="s">
        <v>14</v>
      </c>
      <c r="G457" s="89" t="s">
        <v>19</v>
      </c>
      <c r="H457" s="89"/>
      <c r="I457" s="89" t="s">
        <v>24</v>
      </c>
      <c r="J457" s="88"/>
      <c r="K457" s="88"/>
      <c r="L457" s="88"/>
      <c r="M457" s="88"/>
      <c r="N457" s="88"/>
      <c r="O457" s="95" t="s">
        <v>28</v>
      </c>
      <c r="P457" s="88" t="s">
        <v>286</v>
      </c>
      <c r="Q457" s="88" t="s">
        <v>290</v>
      </c>
      <c r="R457" s="90" t="s">
        <v>561</v>
      </c>
      <c r="S457" s="88"/>
      <c r="T457" s="97"/>
      <c r="U457" s="97"/>
      <c r="V457" s="98"/>
      <c r="W457" s="99"/>
      <c r="X457" s="692" t="s">
        <v>3135</v>
      </c>
      <c r="Y457" s="691" t="s">
        <v>3133</v>
      </c>
      <c r="Z457" s="687" t="s">
        <v>3127</v>
      </c>
    </row>
    <row r="458" spans="1:26" s="100" customFormat="1" ht="15.6" hidden="1">
      <c r="A458" s="669" t="s">
        <v>1460</v>
      </c>
      <c r="B458" s="86"/>
      <c r="C458" s="86"/>
      <c r="D458" s="87"/>
      <c r="E458" s="88" t="s">
        <v>17</v>
      </c>
      <c r="F458" s="88" t="s">
        <v>15</v>
      </c>
      <c r="G458" s="89" t="s">
        <v>19</v>
      </c>
      <c r="H458" s="89" t="s">
        <v>28</v>
      </c>
      <c r="I458" s="89" t="s">
        <v>24</v>
      </c>
      <c r="J458" s="88">
        <v>3</v>
      </c>
      <c r="K458" s="88"/>
      <c r="L458" s="88"/>
      <c r="M458" s="88"/>
      <c r="N458" s="88"/>
      <c r="O458" s="88"/>
      <c r="P458" s="88" t="s">
        <v>286</v>
      </c>
      <c r="Q458" s="88" t="s">
        <v>290</v>
      </c>
      <c r="R458" s="90"/>
      <c r="S458" s="88"/>
      <c r="T458" s="97"/>
      <c r="U458" s="97"/>
      <c r="V458" s="98"/>
      <c r="W458" s="99"/>
      <c r="X458" s="692" t="s">
        <v>3135</v>
      </c>
      <c r="Y458" s="691" t="s">
        <v>3133</v>
      </c>
      <c r="Z458" s="687" t="s">
        <v>3127</v>
      </c>
    </row>
    <row r="459" spans="1:26" s="100" customFormat="1" ht="15.6" hidden="1">
      <c r="A459" s="669" t="s">
        <v>1461</v>
      </c>
      <c r="B459" s="86"/>
      <c r="C459" s="86"/>
      <c r="D459" s="87"/>
      <c r="E459" s="88" t="s">
        <v>17</v>
      </c>
      <c r="F459" s="88" t="s">
        <v>14</v>
      </c>
      <c r="G459" s="89" t="s">
        <v>19</v>
      </c>
      <c r="H459" s="89" t="s">
        <v>28</v>
      </c>
      <c r="I459" s="89" t="s">
        <v>24</v>
      </c>
      <c r="J459" s="88">
        <v>4</v>
      </c>
      <c r="K459" s="88"/>
      <c r="L459" s="88"/>
      <c r="M459" s="88"/>
      <c r="N459" s="88"/>
      <c r="O459" s="88"/>
      <c r="P459" s="88" t="s">
        <v>286</v>
      </c>
      <c r="Q459" s="88" t="s">
        <v>290</v>
      </c>
      <c r="R459" s="90"/>
      <c r="S459" s="88"/>
      <c r="T459" s="97"/>
      <c r="U459" s="97"/>
      <c r="V459" s="98"/>
      <c r="W459" s="99"/>
      <c r="X459" s="692" t="s">
        <v>3135</v>
      </c>
      <c r="Y459" s="691" t="s">
        <v>3133</v>
      </c>
      <c r="Z459" s="687" t="s">
        <v>3127</v>
      </c>
    </row>
    <row r="460" spans="1:26" s="100" customFormat="1" ht="15.6" hidden="1">
      <c r="A460" s="669" t="s">
        <v>1462</v>
      </c>
      <c r="B460" s="86"/>
      <c r="C460" s="86"/>
      <c r="D460" s="87"/>
      <c r="E460" s="88" t="s">
        <v>17</v>
      </c>
      <c r="F460" s="88" t="s">
        <v>15</v>
      </c>
      <c r="G460" s="89" t="s">
        <v>19</v>
      </c>
      <c r="H460" s="89" t="s">
        <v>28</v>
      </c>
      <c r="I460" s="89" t="s">
        <v>24</v>
      </c>
      <c r="J460" s="88">
        <v>4</v>
      </c>
      <c r="K460" s="88"/>
      <c r="L460" s="88"/>
      <c r="M460" s="88"/>
      <c r="N460" s="88"/>
      <c r="O460" s="88"/>
      <c r="P460" s="88" t="s">
        <v>286</v>
      </c>
      <c r="Q460" s="88" t="s">
        <v>290</v>
      </c>
      <c r="R460" s="90"/>
      <c r="S460" s="88"/>
      <c r="T460" s="97"/>
      <c r="U460" s="97"/>
      <c r="V460" s="98"/>
      <c r="W460" s="99"/>
      <c r="X460" s="692" t="s">
        <v>3135</v>
      </c>
      <c r="Y460" s="691" t="s">
        <v>3133</v>
      </c>
      <c r="Z460" s="687" t="s">
        <v>3127</v>
      </c>
    </row>
    <row r="461" spans="1:26" s="100" customFormat="1" ht="15.6" hidden="1">
      <c r="A461" s="669" t="s">
        <v>1463</v>
      </c>
      <c r="B461" s="86"/>
      <c r="C461" s="86"/>
      <c r="D461" s="87"/>
      <c r="E461" s="88" t="s">
        <v>18</v>
      </c>
      <c r="F461" s="88" t="s">
        <v>14</v>
      </c>
      <c r="G461" s="89" t="s">
        <v>19</v>
      </c>
      <c r="H461" s="89" t="s">
        <v>28</v>
      </c>
      <c r="I461" s="89" t="s">
        <v>24</v>
      </c>
      <c r="J461" s="88">
        <v>4</v>
      </c>
      <c r="K461" s="88"/>
      <c r="L461" s="88"/>
      <c r="M461" s="88"/>
      <c r="N461" s="88"/>
      <c r="O461" s="88"/>
      <c r="P461" s="88" t="s">
        <v>286</v>
      </c>
      <c r="Q461" s="88" t="s">
        <v>290</v>
      </c>
      <c r="R461" s="90"/>
      <c r="S461" s="88"/>
      <c r="T461" s="97"/>
      <c r="U461" s="97"/>
      <c r="V461" s="98"/>
      <c r="W461" s="99"/>
      <c r="X461" s="692" t="s">
        <v>3135</v>
      </c>
      <c r="Y461" s="691" t="s">
        <v>3133</v>
      </c>
      <c r="Z461" s="687" t="s">
        <v>3127</v>
      </c>
    </row>
    <row r="462" spans="1:26" s="100" customFormat="1" ht="15.6" hidden="1">
      <c r="A462" s="669" t="s">
        <v>1464</v>
      </c>
      <c r="B462" s="86"/>
      <c r="C462" s="86"/>
      <c r="D462" s="87"/>
      <c r="E462" s="88" t="s">
        <v>18</v>
      </c>
      <c r="F462" s="88" t="s">
        <v>15</v>
      </c>
      <c r="G462" s="89" t="s">
        <v>19</v>
      </c>
      <c r="H462" s="89" t="s">
        <v>28</v>
      </c>
      <c r="I462" s="89" t="s">
        <v>24</v>
      </c>
      <c r="J462" s="88">
        <v>4</v>
      </c>
      <c r="K462" s="88"/>
      <c r="L462" s="88"/>
      <c r="M462" s="88"/>
      <c r="N462" s="88"/>
      <c r="O462" s="88"/>
      <c r="P462" s="88" t="s">
        <v>286</v>
      </c>
      <c r="Q462" s="88" t="s">
        <v>290</v>
      </c>
      <c r="R462" s="90"/>
      <c r="S462" s="88"/>
      <c r="T462" s="97"/>
      <c r="U462" s="97"/>
      <c r="V462" s="98"/>
      <c r="W462" s="99"/>
      <c r="X462" s="692" t="s">
        <v>3135</v>
      </c>
      <c r="Y462" s="691" t="s">
        <v>3133</v>
      </c>
      <c r="Z462" s="687" t="s">
        <v>3127</v>
      </c>
    </row>
    <row r="463" spans="1:26" s="100" customFormat="1" ht="15.6" hidden="1">
      <c r="A463" s="669" t="s">
        <v>1465</v>
      </c>
      <c r="B463" s="86"/>
      <c r="C463" s="86"/>
      <c r="D463" s="87"/>
      <c r="E463" s="88" t="s">
        <v>18</v>
      </c>
      <c r="F463" s="88" t="s">
        <v>14</v>
      </c>
      <c r="G463" s="89" t="s">
        <v>19</v>
      </c>
      <c r="H463" s="89" t="s">
        <v>28</v>
      </c>
      <c r="I463" s="89" t="s">
        <v>24</v>
      </c>
      <c r="J463" s="88">
        <v>4</v>
      </c>
      <c r="K463" s="88"/>
      <c r="L463" s="88"/>
      <c r="M463" s="88"/>
      <c r="N463" s="88"/>
      <c r="O463" s="88"/>
      <c r="P463" s="88" t="s">
        <v>286</v>
      </c>
      <c r="Q463" s="88" t="s">
        <v>290</v>
      </c>
      <c r="R463" s="90"/>
      <c r="S463" s="88"/>
      <c r="T463" s="97"/>
      <c r="U463" s="97"/>
      <c r="V463" s="98"/>
      <c r="W463" s="99"/>
      <c r="X463" s="692" t="s">
        <v>3135</v>
      </c>
      <c r="Y463" s="691" t="s">
        <v>3133</v>
      </c>
      <c r="Z463" s="687" t="s">
        <v>3127</v>
      </c>
    </row>
    <row r="464" spans="1:26" s="100" customFormat="1" ht="15.6" hidden="1">
      <c r="A464" s="669" t="s">
        <v>1466</v>
      </c>
      <c r="B464" s="86"/>
      <c r="C464" s="86"/>
      <c r="D464" s="87"/>
      <c r="E464" s="88" t="s">
        <v>18</v>
      </c>
      <c r="F464" s="88" t="s">
        <v>15</v>
      </c>
      <c r="G464" s="89" t="s">
        <v>19</v>
      </c>
      <c r="H464" s="89" t="s">
        <v>28</v>
      </c>
      <c r="I464" s="89" t="s">
        <v>24</v>
      </c>
      <c r="J464" s="88">
        <v>4</v>
      </c>
      <c r="K464" s="88"/>
      <c r="L464" s="88"/>
      <c r="M464" s="88"/>
      <c r="N464" s="88"/>
      <c r="O464" s="88"/>
      <c r="P464" s="88" t="s">
        <v>286</v>
      </c>
      <c r="Q464" s="88" t="s">
        <v>290</v>
      </c>
      <c r="R464" s="90"/>
      <c r="S464" s="88"/>
      <c r="T464" s="97"/>
      <c r="U464" s="97"/>
      <c r="V464" s="98"/>
      <c r="W464" s="99"/>
      <c r="X464" s="692" t="s">
        <v>3135</v>
      </c>
      <c r="Y464" s="691" t="s">
        <v>3133</v>
      </c>
      <c r="Z464" s="687" t="s">
        <v>3127</v>
      </c>
    </row>
    <row r="465" spans="1:26" s="100" customFormat="1" ht="15.6" hidden="1">
      <c r="A465" s="669" t="s">
        <v>1467</v>
      </c>
      <c r="B465" s="86"/>
      <c r="C465" s="86"/>
      <c r="D465" s="87"/>
      <c r="E465" s="88" t="s">
        <v>18</v>
      </c>
      <c r="F465" s="88" t="s">
        <v>14</v>
      </c>
      <c r="G465" s="89" t="s">
        <v>22</v>
      </c>
      <c r="H465" s="89" t="s">
        <v>28</v>
      </c>
      <c r="I465" s="89" t="s">
        <v>24</v>
      </c>
      <c r="J465" s="88"/>
      <c r="K465" s="88"/>
      <c r="L465" s="88"/>
      <c r="M465" s="88"/>
      <c r="N465" s="88"/>
      <c r="O465" s="95" t="s">
        <v>28</v>
      </c>
      <c r="P465" s="88" t="s">
        <v>291</v>
      </c>
      <c r="Q465" s="88" t="s">
        <v>288</v>
      </c>
      <c r="R465" s="90"/>
      <c r="S465" s="88"/>
      <c r="T465" s="97"/>
      <c r="U465" s="97"/>
      <c r="V465" s="98"/>
      <c r="W465" s="99"/>
      <c r="X465" s="692" t="s">
        <v>3135</v>
      </c>
      <c r="Y465" s="691" t="s">
        <v>3133</v>
      </c>
      <c r="Z465" s="687" t="s">
        <v>3127</v>
      </c>
    </row>
    <row r="466" spans="1:26" s="100" customFormat="1" ht="15.6">
      <c r="A466" s="669" t="s">
        <v>1468</v>
      </c>
      <c r="B466" s="86"/>
      <c r="C466" s="86"/>
      <c r="D466" s="87"/>
      <c r="E466" s="88" t="s">
        <v>18</v>
      </c>
      <c r="F466" s="88" t="s">
        <v>15</v>
      </c>
      <c r="G466" s="89" t="s">
        <v>22</v>
      </c>
      <c r="H466" s="89" t="s">
        <v>28</v>
      </c>
      <c r="I466" s="89" t="s">
        <v>25</v>
      </c>
      <c r="J466" s="88">
        <v>2</v>
      </c>
      <c r="K466" s="88"/>
      <c r="L466" s="88"/>
      <c r="M466" s="88"/>
      <c r="N466" s="88"/>
      <c r="O466" s="88"/>
      <c r="P466" s="88" t="s">
        <v>291</v>
      </c>
      <c r="Q466" s="88" t="s">
        <v>288</v>
      </c>
      <c r="S466" s="88"/>
      <c r="T466" s="97"/>
      <c r="U466" s="97"/>
      <c r="V466" s="98"/>
      <c r="W466" s="99"/>
      <c r="X466" s="692" t="s">
        <v>3135</v>
      </c>
      <c r="Y466" s="691" t="s">
        <v>3133</v>
      </c>
      <c r="Z466" s="687" t="s">
        <v>3127</v>
      </c>
    </row>
    <row r="467" spans="1:26" s="100" customFormat="1" ht="24" hidden="1">
      <c r="A467" s="669" t="s">
        <v>1469</v>
      </c>
      <c r="B467" s="86"/>
      <c r="C467" s="86"/>
      <c r="D467" s="87"/>
      <c r="E467" s="88" t="s">
        <v>18</v>
      </c>
      <c r="F467" s="88" t="s">
        <v>15</v>
      </c>
      <c r="G467" s="89" t="s">
        <v>22</v>
      </c>
      <c r="H467" s="89" t="s">
        <v>28</v>
      </c>
      <c r="I467" s="89" t="s">
        <v>24</v>
      </c>
      <c r="J467" s="88">
        <v>3</v>
      </c>
      <c r="K467" s="88"/>
      <c r="L467" s="88"/>
      <c r="M467" s="88"/>
      <c r="N467" s="88"/>
      <c r="O467" s="88"/>
      <c r="P467" s="88" t="s">
        <v>291</v>
      </c>
      <c r="Q467" s="88" t="s">
        <v>288</v>
      </c>
      <c r="R467" s="90" t="s">
        <v>562</v>
      </c>
      <c r="S467" s="88"/>
      <c r="T467" s="97"/>
      <c r="U467" s="97"/>
      <c r="V467" s="98"/>
      <c r="W467" s="99"/>
      <c r="X467" s="692" t="s">
        <v>3135</v>
      </c>
      <c r="Y467" s="691" t="s">
        <v>3133</v>
      </c>
      <c r="Z467" s="687" t="s">
        <v>3127</v>
      </c>
    </row>
    <row r="468" spans="1:26" s="100" customFormat="1" ht="15.6" hidden="1">
      <c r="A468" s="669" t="s">
        <v>1470</v>
      </c>
      <c r="B468" s="86"/>
      <c r="C468" s="86"/>
      <c r="D468" s="87"/>
      <c r="E468" s="88" t="s">
        <v>17</v>
      </c>
      <c r="F468" s="88" t="s">
        <v>14</v>
      </c>
      <c r="G468" s="89" t="s">
        <v>22</v>
      </c>
      <c r="H468" s="89" t="s">
        <v>28</v>
      </c>
      <c r="I468" s="89" t="s">
        <v>25</v>
      </c>
      <c r="J468" s="88"/>
      <c r="K468" s="88"/>
      <c r="L468" s="88"/>
      <c r="M468" s="88"/>
      <c r="N468" s="88"/>
      <c r="O468" s="88"/>
      <c r="P468" s="88" t="s">
        <v>291</v>
      </c>
      <c r="Q468" s="88" t="s">
        <v>288</v>
      </c>
      <c r="R468" s="90"/>
      <c r="S468" s="88"/>
      <c r="T468" s="97"/>
      <c r="U468" s="97"/>
      <c r="V468" s="98"/>
      <c r="W468" s="99"/>
      <c r="X468" s="692" t="s">
        <v>3135</v>
      </c>
      <c r="Y468" s="691" t="s">
        <v>3133</v>
      </c>
      <c r="Z468" s="687" t="s">
        <v>3127</v>
      </c>
    </row>
    <row r="469" spans="1:26" s="100" customFormat="1" ht="15.6" hidden="1">
      <c r="A469" s="669" t="s">
        <v>1471</v>
      </c>
      <c r="B469" s="86"/>
      <c r="C469" s="86"/>
      <c r="D469" s="87"/>
      <c r="E469" s="88" t="s">
        <v>18</v>
      </c>
      <c r="F469" s="88" t="s">
        <v>14</v>
      </c>
      <c r="G469" s="89" t="s">
        <v>19</v>
      </c>
      <c r="H469" s="89" t="s">
        <v>28</v>
      </c>
      <c r="I469" s="89" t="s">
        <v>24</v>
      </c>
      <c r="J469" s="88">
        <v>3</v>
      </c>
      <c r="K469" s="88"/>
      <c r="L469" s="88"/>
      <c r="M469" s="88"/>
      <c r="N469" s="88"/>
      <c r="O469" s="88"/>
      <c r="P469" s="88" t="s">
        <v>286</v>
      </c>
      <c r="Q469" s="88" t="s">
        <v>290</v>
      </c>
      <c r="R469" s="90"/>
      <c r="S469" s="88"/>
      <c r="T469" s="97"/>
      <c r="U469" s="97"/>
      <c r="V469" s="98"/>
      <c r="W469" s="99"/>
      <c r="X469" s="692" t="s">
        <v>3135</v>
      </c>
      <c r="Y469" s="691" t="s">
        <v>3133</v>
      </c>
      <c r="Z469" s="687" t="s">
        <v>3127</v>
      </c>
    </row>
    <row r="470" spans="1:26" s="100" customFormat="1" ht="15.6" hidden="1">
      <c r="A470" s="669" t="s">
        <v>1472</v>
      </c>
      <c r="B470" s="86"/>
      <c r="C470" s="86"/>
      <c r="D470" s="87"/>
      <c r="E470" s="88" t="s">
        <v>18</v>
      </c>
      <c r="F470" s="88" t="s">
        <v>16</v>
      </c>
      <c r="G470" s="89" t="s">
        <v>19</v>
      </c>
      <c r="H470" s="89" t="s">
        <v>28</v>
      </c>
      <c r="I470" s="89" t="s">
        <v>24</v>
      </c>
      <c r="J470" s="88">
        <v>3</v>
      </c>
      <c r="K470" s="88"/>
      <c r="L470" s="88"/>
      <c r="M470" s="88"/>
      <c r="N470" s="88"/>
      <c r="O470" s="88"/>
      <c r="P470" s="88" t="s">
        <v>286</v>
      </c>
      <c r="Q470" s="88" t="s">
        <v>290</v>
      </c>
      <c r="R470" s="90"/>
      <c r="S470" s="88"/>
      <c r="T470" s="97"/>
      <c r="U470" s="97"/>
      <c r="V470" s="98"/>
      <c r="W470" s="99"/>
      <c r="X470" s="692" t="s">
        <v>3135</v>
      </c>
      <c r="Y470" s="691" t="s">
        <v>3133</v>
      </c>
      <c r="Z470" s="687" t="s">
        <v>3127</v>
      </c>
    </row>
    <row r="471" spans="1:26" s="100" customFormat="1" ht="15.6" hidden="1">
      <c r="A471" s="669" t="s">
        <v>1473</v>
      </c>
      <c r="B471" s="86"/>
      <c r="C471" s="86"/>
      <c r="D471" s="87"/>
      <c r="E471" s="88" t="s">
        <v>17</v>
      </c>
      <c r="F471" s="88" t="s">
        <v>16</v>
      </c>
      <c r="G471" s="89" t="s">
        <v>19</v>
      </c>
      <c r="H471" s="89" t="s">
        <v>28</v>
      </c>
      <c r="I471" s="89" t="s">
        <v>24</v>
      </c>
      <c r="J471" s="88">
        <v>3</v>
      </c>
      <c r="K471" s="88"/>
      <c r="L471" s="88"/>
      <c r="M471" s="88"/>
      <c r="N471" s="88"/>
      <c r="O471" s="88"/>
      <c r="P471" s="88" t="s">
        <v>286</v>
      </c>
      <c r="Q471" s="88" t="s">
        <v>290</v>
      </c>
      <c r="R471" s="90"/>
      <c r="S471" s="88"/>
      <c r="T471" s="97"/>
      <c r="U471" s="97"/>
      <c r="V471" s="98"/>
      <c r="W471" s="99"/>
      <c r="X471" s="692" t="s">
        <v>3135</v>
      </c>
      <c r="Y471" s="691" t="s">
        <v>3133</v>
      </c>
      <c r="Z471" s="687" t="s">
        <v>3127</v>
      </c>
    </row>
    <row r="472" spans="1:26" s="100" customFormat="1" ht="15.6" hidden="1">
      <c r="A472" s="669" t="s">
        <v>1474</v>
      </c>
      <c r="B472" s="86"/>
      <c r="C472" s="86"/>
      <c r="D472" s="87"/>
      <c r="E472" s="88" t="s">
        <v>17</v>
      </c>
      <c r="F472" s="88" t="s">
        <v>14</v>
      </c>
      <c r="G472" s="89" t="s">
        <v>19</v>
      </c>
      <c r="H472" s="89" t="s">
        <v>28</v>
      </c>
      <c r="I472" s="89" t="s">
        <v>24</v>
      </c>
      <c r="J472" s="88">
        <v>3</v>
      </c>
      <c r="K472" s="88"/>
      <c r="L472" s="88"/>
      <c r="M472" s="88"/>
      <c r="N472" s="88"/>
      <c r="O472" s="88"/>
      <c r="P472" s="88" t="s">
        <v>286</v>
      </c>
      <c r="Q472" s="88" t="s">
        <v>290</v>
      </c>
      <c r="R472" s="90"/>
      <c r="S472" s="88"/>
      <c r="T472" s="97"/>
      <c r="U472" s="97"/>
      <c r="V472" s="98"/>
      <c r="W472" s="99"/>
      <c r="X472" s="692" t="s">
        <v>3135</v>
      </c>
      <c r="Y472" s="691" t="s">
        <v>3133</v>
      </c>
      <c r="Z472" s="687" t="s">
        <v>3127</v>
      </c>
    </row>
    <row r="473" spans="1:26" s="100" customFormat="1" ht="15.6" hidden="1">
      <c r="A473" s="669" t="s">
        <v>1475</v>
      </c>
      <c r="B473" s="86"/>
      <c r="C473" s="86"/>
      <c r="D473" s="87"/>
      <c r="E473" s="88" t="s">
        <v>17</v>
      </c>
      <c r="F473" s="88" t="s">
        <v>15</v>
      </c>
      <c r="G473" s="89" t="s">
        <v>19</v>
      </c>
      <c r="H473" s="89"/>
      <c r="I473" s="89" t="s">
        <v>24</v>
      </c>
      <c r="J473" s="88"/>
      <c r="K473" s="88"/>
      <c r="L473" s="88"/>
      <c r="M473" s="88"/>
      <c r="N473" s="88"/>
      <c r="O473" s="95" t="s">
        <v>28</v>
      </c>
      <c r="P473" s="88" t="s">
        <v>286</v>
      </c>
      <c r="Q473" s="88" t="s">
        <v>290</v>
      </c>
      <c r="R473" s="90" t="s">
        <v>563</v>
      </c>
      <c r="S473" s="88"/>
      <c r="T473" s="97"/>
      <c r="U473" s="97"/>
      <c r="V473" s="98"/>
      <c r="W473" s="99"/>
      <c r="X473" s="692" t="s">
        <v>3135</v>
      </c>
      <c r="Y473" s="691" t="s">
        <v>3133</v>
      </c>
      <c r="Z473" s="687" t="s">
        <v>3127</v>
      </c>
    </row>
    <row r="474" spans="1:26" s="100" customFormat="1" ht="15.6" hidden="1">
      <c r="A474" s="669" t="s">
        <v>1476</v>
      </c>
      <c r="B474" s="86"/>
      <c r="C474" s="86"/>
      <c r="D474" s="87"/>
      <c r="E474" s="88" t="s">
        <v>17</v>
      </c>
      <c r="F474" s="88" t="s">
        <v>14</v>
      </c>
      <c r="G474" s="89" t="s">
        <v>19</v>
      </c>
      <c r="H474" s="89" t="s">
        <v>28</v>
      </c>
      <c r="I474" s="89" t="s">
        <v>24</v>
      </c>
      <c r="J474" s="88">
        <v>3</v>
      </c>
      <c r="K474" s="88"/>
      <c r="L474" s="88"/>
      <c r="M474" s="88"/>
      <c r="N474" s="88"/>
      <c r="O474" s="88"/>
      <c r="P474" s="88" t="s">
        <v>286</v>
      </c>
      <c r="Q474" s="88" t="s">
        <v>290</v>
      </c>
      <c r="R474" s="90"/>
      <c r="S474" s="88"/>
      <c r="T474" s="97"/>
      <c r="U474" s="97"/>
      <c r="V474" s="98"/>
      <c r="W474" s="99"/>
      <c r="X474" s="692" t="s">
        <v>3135</v>
      </c>
      <c r="Y474" s="691" t="s">
        <v>3133</v>
      </c>
      <c r="Z474" s="687" t="s">
        <v>3127</v>
      </c>
    </row>
    <row r="475" spans="1:26" s="100" customFormat="1" ht="15.6" hidden="1">
      <c r="A475" s="669" t="s">
        <v>1477</v>
      </c>
      <c r="B475" s="86"/>
      <c r="C475" s="86"/>
      <c r="D475" s="87"/>
      <c r="E475" s="88" t="s">
        <v>17</v>
      </c>
      <c r="F475" s="88" t="s">
        <v>15</v>
      </c>
      <c r="G475" s="89" t="s">
        <v>19</v>
      </c>
      <c r="H475" s="89" t="s">
        <v>28</v>
      </c>
      <c r="I475" s="89" t="s">
        <v>24</v>
      </c>
      <c r="J475" s="88">
        <v>3</v>
      </c>
      <c r="K475" s="88"/>
      <c r="L475" s="88"/>
      <c r="M475" s="88"/>
      <c r="N475" s="88"/>
      <c r="O475" s="88"/>
      <c r="P475" s="88" t="s">
        <v>286</v>
      </c>
      <c r="Q475" s="88" t="s">
        <v>290</v>
      </c>
      <c r="R475" s="90"/>
      <c r="S475" s="88"/>
      <c r="T475" s="97"/>
      <c r="U475" s="97"/>
      <c r="V475" s="98"/>
      <c r="W475" s="99"/>
      <c r="X475" s="692" t="s">
        <v>3135</v>
      </c>
      <c r="Y475" s="691" t="s">
        <v>3133</v>
      </c>
      <c r="Z475" s="687" t="s">
        <v>3127</v>
      </c>
    </row>
    <row r="476" spans="1:26" s="100" customFormat="1" ht="15.6" hidden="1">
      <c r="A476" s="669" t="s">
        <v>1478</v>
      </c>
      <c r="B476" s="86"/>
      <c r="C476" s="86"/>
      <c r="D476" s="87"/>
      <c r="E476" s="88" t="s">
        <v>17</v>
      </c>
      <c r="F476" s="88" t="s">
        <v>14</v>
      </c>
      <c r="G476" s="89" t="s">
        <v>19</v>
      </c>
      <c r="H476" s="89" t="s">
        <v>28</v>
      </c>
      <c r="I476" s="89" t="s">
        <v>51</v>
      </c>
      <c r="J476" s="88">
        <v>3</v>
      </c>
      <c r="K476" s="88"/>
      <c r="L476" s="88"/>
      <c r="M476" s="88"/>
      <c r="N476" s="88"/>
      <c r="O476" s="88"/>
      <c r="P476" s="88" t="s">
        <v>286</v>
      </c>
      <c r="Q476" s="88" t="s">
        <v>290</v>
      </c>
      <c r="R476" s="90"/>
      <c r="S476" s="88"/>
      <c r="T476" s="97"/>
      <c r="U476" s="97"/>
      <c r="V476" s="98"/>
      <c r="W476" s="99"/>
      <c r="X476" s="692" t="s">
        <v>3135</v>
      </c>
      <c r="Y476" s="691" t="s">
        <v>3133</v>
      </c>
      <c r="Z476" s="687" t="s">
        <v>3127</v>
      </c>
    </row>
    <row r="477" spans="1:26" s="100" customFormat="1" ht="15.6" hidden="1">
      <c r="A477" s="669" t="s">
        <v>1479</v>
      </c>
      <c r="B477" s="86"/>
      <c r="C477" s="86"/>
      <c r="D477" s="87"/>
      <c r="E477" s="88" t="s">
        <v>17</v>
      </c>
      <c r="F477" s="88" t="s">
        <v>15</v>
      </c>
      <c r="G477" s="89" t="s">
        <v>19</v>
      </c>
      <c r="H477" s="89" t="s">
        <v>28</v>
      </c>
      <c r="I477" s="89" t="s">
        <v>24</v>
      </c>
      <c r="J477" s="88">
        <v>3</v>
      </c>
      <c r="K477" s="88"/>
      <c r="L477" s="88"/>
      <c r="M477" s="88"/>
      <c r="N477" s="88"/>
      <c r="O477" s="88"/>
      <c r="P477" s="88" t="s">
        <v>286</v>
      </c>
      <c r="Q477" s="88" t="s">
        <v>290</v>
      </c>
      <c r="R477" s="90"/>
      <c r="S477" s="88"/>
      <c r="T477" s="97"/>
      <c r="U477" s="97"/>
      <c r="V477" s="98"/>
      <c r="W477" s="99"/>
      <c r="X477" s="692" t="s">
        <v>3135</v>
      </c>
      <c r="Y477" s="691" t="s">
        <v>3133</v>
      </c>
      <c r="Z477" s="687" t="s">
        <v>3127</v>
      </c>
    </row>
    <row r="478" spans="1:26" s="100" customFormat="1" ht="15.6" hidden="1">
      <c r="A478" s="669" t="s">
        <v>1480</v>
      </c>
      <c r="B478" s="86"/>
      <c r="C478" s="86"/>
      <c r="D478" s="87"/>
      <c r="E478" s="88" t="s">
        <v>18</v>
      </c>
      <c r="F478" s="88" t="s">
        <v>14</v>
      </c>
      <c r="G478" s="89" t="s">
        <v>19</v>
      </c>
      <c r="H478" s="89" t="s">
        <v>28</v>
      </c>
      <c r="I478" s="89" t="s">
        <v>24</v>
      </c>
      <c r="J478" s="88">
        <v>3</v>
      </c>
      <c r="K478" s="88"/>
      <c r="L478" s="88"/>
      <c r="M478" s="88"/>
      <c r="N478" s="88"/>
      <c r="O478" s="88"/>
      <c r="P478" s="88" t="s">
        <v>286</v>
      </c>
      <c r="Q478" s="88" t="s">
        <v>290</v>
      </c>
      <c r="R478" s="90"/>
      <c r="S478" s="88"/>
      <c r="T478" s="97"/>
      <c r="U478" s="97"/>
      <c r="V478" s="98"/>
      <c r="W478" s="99"/>
      <c r="X478" s="692" t="s">
        <v>3135</v>
      </c>
      <c r="Y478" s="691" t="s">
        <v>3133</v>
      </c>
      <c r="Z478" s="687" t="s">
        <v>3127</v>
      </c>
    </row>
    <row r="479" spans="1:26" s="100" customFormat="1" ht="15.6" hidden="1">
      <c r="A479" s="669" t="s">
        <v>1481</v>
      </c>
      <c r="B479" s="86"/>
      <c r="C479" s="86"/>
      <c r="D479" s="87"/>
      <c r="E479" s="88" t="s">
        <v>18</v>
      </c>
      <c r="F479" s="88" t="s">
        <v>15</v>
      </c>
      <c r="G479" s="89" t="s">
        <v>19</v>
      </c>
      <c r="H479" s="89" t="s">
        <v>28</v>
      </c>
      <c r="I479" s="89" t="s">
        <v>24</v>
      </c>
      <c r="J479" s="88">
        <v>3</v>
      </c>
      <c r="K479" s="88"/>
      <c r="L479" s="88"/>
      <c r="M479" s="88"/>
      <c r="N479" s="88"/>
      <c r="O479" s="88"/>
      <c r="P479" s="88" t="s">
        <v>286</v>
      </c>
      <c r="Q479" s="88" t="s">
        <v>290</v>
      </c>
      <c r="R479" s="90"/>
      <c r="S479" s="88"/>
      <c r="T479" s="97"/>
      <c r="U479" s="97"/>
      <c r="V479" s="98"/>
      <c r="W479" s="99"/>
      <c r="X479" s="692" t="s">
        <v>3135</v>
      </c>
      <c r="Y479" s="691" t="s">
        <v>3133</v>
      </c>
      <c r="Z479" s="687" t="s">
        <v>3127</v>
      </c>
    </row>
    <row r="480" spans="1:26" s="100" customFormat="1" ht="15.6" hidden="1">
      <c r="A480" s="669" t="s">
        <v>1482</v>
      </c>
      <c r="B480" s="86"/>
      <c r="C480" s="86"/>
      <c r="D480" s="87"/>
      <c r="E480" s="88" t="s">
        <v>18</v>
      </c>
      <c r="F480" s="88" t="s">
        <v>16</v>
      </c>
      <c r="G480" s="89" t="s">
        <v>19</v>
      </c>
      <c r="H480" s="89" t="s">
        <v>28</v>
      </c>
      <c r="I480" s="89" t="s">
        <v>24</v>
      </c>
      <c r="J480" s="88">
        <v>3</v>
      </c>
      <c r="K480" s="88"/>
      <c r="L480" s="88"/>
      <c r="M480" s="88"/>
      <c r="N480" s="88"/>
      <c r="O480" s="88"/>
      <c r="P480" s="88" t="s">
        <v>286</v>
      </c>
      <c r="Q480" s="88" t="s">
        <v>290</v>
      </c>
      <c r="R480" s="90"/>
      <c r="S480" s="88"/>
      <c r="T480" s="97"/>
      <c r="U480" s="97"/>
      <c r="V480" s="98"/>
      <c r="W480" s="99"/>
      <c r="X480" s="692" t="s">
        <v>3135</v>
      </c>
      <c r="Y480" s="691" t="s">
        <v>3133</v>
      </c>
      <c r="Z480" s="687" t="s">
        <v>3127</v>
      </c>
    </row>
    <row r="481" spans="1:26" s="100" customFormat="1" ht="15.6" hidden="1">
      <c r="A481" s="669" t="s">
        <v>1483</v>
      </c>
      <c r="B481" s="86"/>
      <c r="C481" s="86"/>
      <c r="D481" s="87"/>
      <c r="E481" s="88" t="s">
        <v>18</v>
      </c>
      <c r="F481" s="88" t="s">
        <v>15</v>
      </c>
      <c r="G481" s="89" t="s">
        <v>22</v>
      </c>
      <c r="H481" s="89" t="s">
        <v>28</v>
      </c>
      <c r="I481" s="89" t="s">
        <v>25</v>
      </c>
      <c r="J481" s="88">
        <v>3</v>
      </c>
      <c r="K481" s="88"/>
      <c r="L481" s="88"/>
      <c r="M481" s="88"/>
      <c r="N481" s="88"/>
      <c r="O481" s="88"/>
      <c r="P481" s="88" t="s">
        <v>286</v>
      </c>
      <c r="Q481" s="88" t="s">
        <v>290</v>
      </c>
      <c r="R481" s="90" t="s">
        <v>564</v>
      </c>
      <c r="S481" s="88"/>
      <c r="T481" s="97"/>
      <c r="U481" s="97"/>
      <c r="V481" s="98"/>
      <c r="W481" s="99"/>
      <c r="X481" s="692" t="s">
        <v>3135</v>
      </c>
      <c r="Y481" s="691" t="s">
        <v>3133</v>
      </c>
      <c r="Z481" s="687" t="s">
        <v>3127</v>
      </c>
    </row>
    <row r="482" spans="1:26" s="100" customFormat="1" ht="15.6" hidden="1">
      <c r="A482" s="669" t="s">
        <v>1484</v>
      </c>
      <c r="B482" s="86"/>
      <c r="C482" s="86"/>
      <c r="D482" s="87"/>
      <c r="E482" s="88" t="s">
        <v>17</v>
      </c>
      <c r="F482" s="88" t="s">
        <v>16</v>
      </c>
      <c r="G482" s="89" t="s">
        <v>19</v>
      </c>
      <c r="H482" s="89" t="s">
        <v>28</v>
      </c>
      <c r="I482" s="89" t="s">
        <v>24</v>
      </c>
      <c r="J482" s="88">
        <v>3</v>
      </c>
      <c r="K482" s="88"/>
      <c r="L482" s="88"/>
      <c r="M482" s="88"/>
      <c r="N482" s="88"/>
      <c r="O482" s="88"/>
      <c r="P482" s="88" t="s">
        <v>286</v>
      </c>
      <c r="Q482" s="88" t="s">
        <v>290</v>
      </c>
      <c r="R482" s="90"/>
      <c r="S482" s="88"/>
      <c r="T482" s="97"/>
      <c r="U482" s="97"/>
      <c r="V482" s="98"/>
      <c r="W482" s="99"/>
      <c r="X482" s="692" t="s">
        <v>3135</v>
      </c>
      <c r="Y482" s="691" t="s">
        <v>3133</v>
      </c>
      <c r="Z482" s="687" t="s">
        <v>3127</v>
      </c>
    </row>
    <row r="483" spans="1:26" s="100" customFormat="1" ht="15.6" hidden="1">
      <c r="A483" s="669" t="s">
        <v>1485</v>
      </c>
      <c r="B483" s="86"/>
      <c r="C483" s="86"/>
      <c r="D483" s="87"/>
      <c r="E483" s="88" t="s">
        <v>17</v>
      </c>
      <c r="F483" s="88" t="s">
        <v>14</v>
      </c>
      <c r="G483" s="89" t="s">
        <v>19</v>
      </c>
      <c r="H483" s="89" t="s">
        <v>28</v>
      </c>
      <c r="I483" s="89" t="s">
        <v>24</v>
      </c>
      <c r="J483" s="88">
        <v>3</v>
      </c>
      <c r="K483" s="88"/>
      <c r="L483" s="88"/>
      <c r="M483" s="88"/>
      <c r="N483" s="88"/>
      <c r="O483" s="88"/>
      <c r="P483" s="88" t="s">
        <v>286</v>
      </c>
      <c r="Q483" s="88" t="s">
        <v>290</v>
      </c>
      <c r="R483" s="90"/>
      <c r="S483" s="88"/>
      <c r="T483" s="97"/>
      <c r="U483" s="97"/>
      <c r="V483" s="98"/>
      <c r="W483" s="99"/>
      <c r="X483" s="692" t="s">
        <v>3135</v>
      </c>
      <c r="Y483" s="691" t="s">
        <v>3133</v>
      </c>
      <c r="Z483" s="687" t="s">
        <v>3127</v>
      </c>
    </row>
    <row r="484" spans="1:26" s="100" customFormat="1" ht="15.6" hidden="1">
      <c r="A484" s="669" t="s">
        <v>1486</v>
      </c>
      <c r="B484" s="86"/>
      <c r="C484" s="86"/>
      <c r="D484" s="87"/>
      <c r="E484" s="88" t="s">
        <v>17</v>
      </c>
      <c r="F484" s="88" t="s">
        <v>15</v>
      </c>
      <c r="G484" s="89" t="s">
        <v>19</v>
      </c>
      <c r="H484" s="89" t="s">
        <v>28</v>
      </c>
      <c r="I484" s="89" t="s">
        <v>24</v>
      </c>
      <c r="J484" s="88">
        <v>3</v>
      </c>
      <c r="K484" s="88"/>
      <c r="L484" s="88"/>
      <c r="M484" s="88"/>
      <c r="N484" s="88"/>
      <c r="O484" s="88"/>
      <c r="P484" s="88" t="s">
        <v>286</v>
      </c>
      <c r="Q484" s="88" t="s">
        <v>290</v>
      </c>
      <c r="R484" s="90"/>
      <c r="S484" s="88"/>
      <c r="T484" s="97"/>
      <c r="U484" s="97"/>
      <c r="V484" s="98"/>
      <c r="W484" s="99"/>
      <c r="X484" s="692" t="s">
        <v>3135</v>
      </c>
      <c r="Y484" s="691" t="s">
        <v>3133</v>
      </c>
      <c r="Z484" s="687" t="s">
        <v>3127</v>
      </c>
    </row>
    <row r="485" spans="1:26" s="100" customFormat="1" ht="15.6" hidden="1">
      <c r="A485" s="669" t="s">
        <v>1487</v>
      </c>
      <c r="B485" s="86"/>
      <c r="C485" s="86"/>
      <c r="D485" s="87"/>
      <c r="E485" s="88" t="s">
        <v>18</v>
      </c>
      <c r="F485" s="82" t="s">
        <v>15</v>
      </c>
      <c r="G485" s="89" t="s">
        <v>19</v>
      </c>
      <c r="H485" s="89" t="s">
        <v>28</v>
      </c>
      <c r="I485" s="89" t="s">
        <v>24</v>
      </c>
      <c r="J485" s="88">
        <v>3</v>
      </c>
      <c r="K485" s="88"/>
      <c r="L485" s="88"/>
      <c r="M485" s="88"/>
      <c r="N485" s="88"/>
      <c r="O485" s="88"/>
      <c r="P485" s="88" t="s">
        <v>286</v>
      </c>
      <c r="Q485" s="88" t="s">
        <v>289</v>
      </c>
      <c r="R485" s="90"/>
      <c r="S485" s="88"/>
      <c r="T485" s="97"/>
      <c r="U485" s="97"/>
      <c r="V485" s="98"/>
      <c r="W485" s="99"/>
      <c r="X485" s="692" t="s">
        <v>3135</v>
      </c>
      <c r="Y485" s="691" t="s">
        <v>3133</v>
      </c>
      <c r="Z485" s="687" t="s">
        <v>3127</v>
      </c>
    </row>
    <row r="486" spans="1:26" s="100" customFormat="1" ht="15.6" hidden="1">
      <c r="A486" s="669" t="s">
        <v>1488</v>
      </c>
      <c r="B486" s="86"/>
      <c r="C486" s="86"/>
      <c r="D486" s="87"/>
      <c r="E486" s="88" t="s">
        <v>18</v>
      </c>
      <c r="F486" s="88" t="s">
        <v>14</v>
      </c>
      <c r="G486" s="89" t="s">
        <v>19</v>
      </c>
      <c r="H486" s="89" t="s">
        <v>28</v>
      </c>
      <c r="I486" s="89" t="s">
        <v>24</v>
      </c>
      <c r="J486" s="88">
        <v>3</v>
      </c>
      <c r="K486" s="88"/>
      <c r="L486" s="88"/>
      <c r="M486" s="88"/>
      <c r="N486" s="88"/>
      <c r="O486" s="88"/>
      <c r="P486" s="88" t="s">
        <v>286</v>
      </c>
      <c r="Q486" s="88" t="s">
        <v>289</v>
      </c>
      <c r="R486" s="90"/>
      <c r="S486" s="88"/>
      <c r="T486" s="97"/>
      <c r="U486" s="97"/>
      <c r="V486" s="98"/>
      <c r="W486" s="99"/>
      <c r="X486" s="692" t="s">
        <v>3135</v>
      </c>
      <c r="Y486" s="691" t="s">
        <v>3133</v>
      </c>
      <c r="Z486" s="687" t="s">
        <v>3127</v>
      </c>
    </row>
    <row r="487" spans="1:26" s="100" customFormat="1" ht="15.6" hidden="1">
      <c r="A487" s="669" t="s">
        <v>1489</v>
      </c>
      <c r="B487" s="86"/>
      <c r="C487" s="86"/>
      <c r="D487" s="87"/>
      <c r="E487" s="88" t="s">
        <v>18</v>
      </c>
      <c r="F487" s="88" t="s">
        <v>14</v>
      </c>
      <c r="G487" s="89" t="s">
        <v>19</v>
      </c>
      <c r="H487" s="89" t="s">
        <v>28</v>
      </c>
      <c r="I487" s="89" t="s">
        <v>24</v>
      </c>
      <c r="J487" s="88">
        <v>4</v>
      </c>
      <c r="K487" s="88"/>
      <c r="L487" s="88"/>
      <c r="M487" s="88"/>
      <c r="N487" s="88"/>
      <c r="O487" s="88"/>
      <c r="P487" s="88" t="s">
        <v>286</v>
      </c>
      <c r="Q487" s="88" t="s">
        <v>288</v>
      </c>
      <c r="R487" s="90"/>
      <c r="S487" s="88"/>
      <c r="T487" s="97"/>
      <c r="U487" s="97"/>
      <c r="V487" s="98"/>
      <c r="W487" s="99"/>
      <c r="X487" s="692" t="s">
        <v>3135</v>
      </c>
      <c r="Y487" s="691" t="s">
        <v>3133</v>
      </c>
      <c r="Z487" s="687" t="s">
        <v>3127</v>
      </c>
    </row>
    <row r="488" spans="1:26" s="100" customFormat="1" ht="15.6" hidden="1">
      <c r="A488" s="669" t="s">
        <v>1490</v>
      </c>
      <c r="B488" s="86"/>
      <c r="C488" s="86"/>
      <c r="D488" s="87"/>
      <c r="E488" s="88" t="s">
        <v>18</v>
      </c>
      <c r="F488" s="88" t="s">
        <v>15</v>
      </c>
      <c r="G488" s="89" t="s">
        <v>19</v>
      </c>
      <c r="H488" s="89" t="s">
        <v>28</v>
      </c>
      <c r="I488" s="89" t="s">
        <v>24</v>
      </c>
      <c r="J488" s="88">
        <v>4</v>
      </c>
      <c r="K488" s="88"/>
      <c r="L488" s="88"/>
      <c r="M488" s="88"/>
      <c r="N488" s="88"/>
      <c r="O488" s="88"/>
      <c r="P488" s="88" t="s">
        <v>286</v>
      </c>
      <c r="Q488" s="88" t="s">
        <v>288</v>
      </c>
      <c r="R488" s="90"/>
      <c r="S488" s="88"/>
      <c r="T488" s="97"/>
      <c r="U488" s="97"/>
      <c r="V488" s="98"/>
      <c r="W488" s="99"/>
      <c r="X488" s="692" t="s">
        <v>3135</v>
      </c>
      <c r="Y488" s="691" t="s">
        <v>3133</v>
      </c>
      <c r="Z488" s="687" t="s">
        <v>3127</v>
      </c>
    </row>
    <row r="489" spans="1:26" s="100" customFormat="1" ht="15.6" hidden="1">
      <c r="A489" s="669" t="s">
        <v>1491</v>
      </c>
      <c r="B489" s="86"/>
      <c r="C489" s="86"/>
      <c r="D489" s="87"/>
      <c r="E489" s="88" t="s">
        <v>18</v>
      </c>
      <c r="F489" s="88" t="s">
        <v>14</v>
      </c>
      <c r="G489" s="89" t="s">
        <v>19</v>
      </c>
      <c r="H489" s="89" t="s">
        <v>28</v>
      </c>
      <c r="I489" s="89" t="s">
        <v>26</v>
      </c>
      <c r="J489" s="88">
        <v>4</v>
      </c>
      <c r="K489" s="88"/>
      <c r="L489" s="88"/>
      <c r="M489" s="88"/>
      <c r="N489" s="88"/>
      <c r="O489" s="88"/>
      <c r="P489" s="88" t="s">
        <v>291</v>
      </c>
      <c r="Q489" s="88" t="s">
        <v>288</v>
      </c>
      <c r="R489" s="90"/>
      <c r="S489" s="88"/>
      <c r="T489" s="97"/>
      <c r="U489" s="97"/>
      <c r="V489" s="98"/>
      <c r="W489" s="99"/>
      <c r="X489" s="692" t="s">
        <v>3135</v>
      </c>
      <c r="Y489" s="691" t="s">
        <v>3133</v>
      </c>
      <c r="Z489" s="687" t="s">
        <v>3127</v>
      </c>
    </row>
    <row r="490" spans="1:26" s="100" customFormat="1" ht="15.6" hidden="1">
      <c r="A490" s="669" t="s">
        <v>1492</v>
      </c>
      <c r="B490" s="86"/>
      <c r="C490" s="86"/>
      <c r="D490" s="87"/>
      <c r="E490" s="88" t="s">
        <v>18</v>
      </c>
      <c r="F490" s="88" t="s">
        <v>14</v>
      </c>
      <c r="G490" s="89" t="s">
        <v>19</v>
      </c>
      <c r="H490" s="89" t="s">
        <v>28</v>
      </c>
      <c r="I490" s="89" t="s">
        <v>24</v>
      </c>
      <c r="J490" s="88">
        <v>4</v>
      </c>
      <c r="K490" s="88"/>
      <c r="L490" s="88"/>
      <c r="M490" s="88"/>
      <c r="N490" s="88"/>
      <c r="O490" s="88"/>
      <c r="P490" s="88" t="s">
        <v>291</v>
      </c>
      <c r="Q490" s="88" t="s">
        <v>288</v>
      </c>
      <c r="R490" s="90"/>
      <c r="S490" s="88"/>
      <c r="T490" s="97"/>
      <c r="U490" s="97"/>
      <c r="V490" s="98"/>
      <c r="W490" s="99"/>
      <c r="X490" s="692" t="s">
        <v>3135</v>
      </c>
      <c r="Y490" s="691" t="s">
        <v>3133</v>
      </c>
      <c r="Z490" s="687" t="s">
        <v>3127</v>
      </c>
    </row>
    <row r="491" spans="1:26" s="100" customFormat="1" ht="15.6" hidden="1">
      <c r="A491" s="669" t="s">
        <v>1493</v>
      </c>
      <c r="B491" s="86"/>
      <c r="C491" s="86"/>
      <c r="D491" s="87"/>
      <c r="E491" s="88" t="s">
        <v>18</v>
      </c>
      <c r="F491" s="88" t="s">
        <v>15</v>
      </c>
      <c r="G491" s="89" t="s">
        <v>19</v>
      </c>
      <c r="H491" s="89" t="s">
        <v>28</v>
      </c>
      <c r="I491" s="89" t="s">
        <v>24</v>
      </c>
      <c r="J491" s="88">
        <v>4</v>
      </c>
      <c r="K491" s="88"/>
      <c r="L491" s="88"/>
      <c r="M491" s="88"/>
      <c r="N491" s="88"/>
      <c r="O491" s="88"/>
      <c r="P491" s="88" t="s">
        <v>291</v>
      </c>
      <c r="Q491" s="88" t="s">
        <v>288</v>
      </c>
      <c r="R491" s="90"/>
      <c r="S491" s="88"/>
      <c r="T491" s="97"/>
      <c r="U491" s="97"/>
      <c r="V491" s="98"/>
      <c r="W491" s="99"/>
      <c r="X491" s="692" t="s">
        <v>3135</v>
      </c>
      <c r="Y491" s="691" t="s">
        <v>3133</v>
      </c>
      <c r="Z491" s="687" t="s">
        <v>3127</v>
      </c>
    </row>
    <row r="492" spans="1:26" s="100" customFormat="1" ht="15.6" hidden="1">
      <c r="A492" s="669" t="s">
        <v>1494</v>
      </c>
      <c r="B492" s="86"/>
      <c r="C492" s="86"/>
      <c r="D492" s="87"/>
      <c r="E492" s="88" t="s">
        <v>18</v>
      </c>
      <c r="F492" s="88" t="s">
        <v>14</v>
      </c>
      <c r="G492" s="89" t="s">
        <v>19</v>
      </c>
      <c r="H492" s="89" t="s">
        <v>28</v>
      </c>
      <c r="I492" s="89" t="s">
        <v>24</v>
      </c>
      <c r="J492" s="88">
        <v>4</v>
      </c>
      <c r="K492" s="88"/>
      <c r="L492" s="88"/>
      <c r="M492" s="88"/>
      <c r="N492" s="88"/>
      <c r="O492" s="88"/>
      <c r="P492" s="88" t="s">
        <v>291</v>
      </c>
      <c r="Q492" s="88" t="s">
        <v>288</v>
      </c>
      <c r="R492" s="90"/>
      <c r="S492" s="88"/>
      <c r="T492" s="97"/>
      <c r="U492" s="97"/>
      <c r="V492" s="98"/>
      <c r="W492" s="99"/>
      <c r="X492" s="692" t="s">
        <v>3135</v>
      </c>
      <c r="Y492" s="691" t="s">
        <v>3133</v>
      </c>
      <c r="Z492" s="687" t="s">
        <v>3127</v>
      </c>
    </row>
    <row r="493" spans="1:26" s="100" customFormat="1" ht="15.6" hidden="1">
      <c r="A493" s="669" t="s">
        <v>1495</v>
      </c>
      <c r="B493" s="86"/>
      <c r="C493" s="86"/>
      <c r="D493" s="87"/>
      <c r="E493" s="88" t="s">
        <v>18</v>
      </c>
      <c r="F493" s="88" t="s">
        <v>15</v>
      </c>
      <c r="G493" s="89" t="s">
        <v>19</v>
      </c>
      <c r="H493" s="89" t="s">
        <v>28</v>
      </c>
      <c r="I493" s="89" t="s">
        <v>24</v>
      </c>
      <c r="J493" s="88">
        <v>4</v>
      </c>
      <c r="K493" s="88"/>
      <c r="L493" s="88"/>
      <c r="M493" s="88"/>
      <c r="N493" s="88"/>
      <c r="O493" s="88"/>
      <c r="P493" s="88" t="s">
        <v>291</v>
      </c>
      <c r="Q493" s="88" t="s">
        <v>288</v>
      </c>
      <c r="R493" s="90"/>
      <c r="S493" s="88"/>
      <c r="T493" s="97"/>
      <c r="U493" s="97"/>
      <c r="V493" s="98"/>
      <c r="W493" s="99"/>
      <c r="X493" s="692" t="s">
        <v>3135</v>
      </c>
      <c r="Y493" s="691" t="s">
        <v>3133</v>
      </c>
      <c r="Z493" s="687" t="s">
        <v>3127</v>
      </c>
    </row>
    <row r="494" spans="1:26" s="100" customFormat="1" ht="15.6" hidden="1">
      <c r="A494" s="669" t="s">
        <v>1496</v>
      </c>
      <c r="B494" s="86"/>
      <c r="C494" s="86"/>
      <c r="D494" s="87"/>
      <c r="E494" s="88" t="s">
        <v>17</v>
      </c>
      <c r="F494" s="88" t="s">
        <v>15</v>
      </c>
      <c r="G494" s="89" t="s">
        <v>56</v>
      </c>
      <c r="H494" s="89" t="s">
        <v>29</v>
      </c>
      <c r="I494" s="89" t="s">
        <v>30</v>
      </c>
      <c r="J494" s="88">
        <v>4</v>
      </c>
      <c r="K494" s="88"/>
      <c r="L494" s="88"/>
      <c r="M494" s="88"/>
      <c r="N494" s="88"/>
      <c r="O494" s="88"/>
      <c r="P494" s="88" t="s">
        <v>291</v>
      </c>
      <c r="Q494" s="88" t="s">
        <v>288</v>
      </c>
      <c r="R494" s="90" t="s">
        <v>566</v>
      </c>
      <c r="S494" s="88"/>
      <c r="T494" s="97"/>
      <c r="U494" s="97"/>
      <c r="V494" s="98"/>
      <c r="W494" s="99" t="s">
        <v>565</v>
      </c>
      <c r="X494" s="692" t="s">
        <v>3135</v>
      </c>
      <c r="Y494" s="691" t="s">
        <v>3133</v>
      </c>
      <c r="Z494" s="687" t="s">
        <v>3127</v>
      </c>
    </row>
    <row r="495" spans="1:26" s="100" customFormat="1" ht="15.6" hidden="1">
      <c r="A495" s="669" t="s">
        <v>1497</v>
      </c>
      <c r="B495" s="86"/>
      <c r="C495" s="86"/>
      <c r="D495" s="87"/>
      <c r="E495" s="88" t="s">
        <v>17</v>
      </c>
      <c r="F495" s="88" t="s">
        <v>14</v>
      </c>
      <c r="G495" s="89" t="s">
        <v>19</v>
      </c>
      <c r="H495" s="89" t="s">
        <v>28</v>
      </c>
      <c r="I495" s="89" t="s">
        <v>24</v>
      </c>
      <c r="J495" s="88">
        <v>3</v>
      </c>
      <c r="K495" s="88"/>
      <c r="L495" s="88"/>
      <c r="M495" s="88"/>
      <c r="N495" s="88"/>
      <c r="O495" s="88"/>
      <c r="P495" s="88" t="s">
        <v>291</v>
      </c>
      <c r="Q495" s="88" t="s">
        <v>288</v>
      </c>
      <c r="R495" s="90"/>
      <c r="S495" s="88"/>
      <c r="T495" s="97"/>
      <c r="U495" s="97"/>
      <c r="V495" s="98"/>
      <c r="W495" s="99"/>
      <c r="X495" s="692" t="s">
        <v>3135</v>
      </c>
      <c r="Y495" s="691" t="s">
        <v>3133</v>
      </c>
      <c r="Z495" s="687" t="s">
        <v>3127</v>
      </c>
    </row>
    <row r="496" spans="1:26" s="100" customFormat="1" ht="15.6" hidden="1">
      <c r="A496" s="669" t="s">
        <v>1498</v>
      </c>
      <c r="B496" s="86"/>
      <c r="C496" s="86"/>
      <c r="D496" s="87"/>
      <c r="E496" s="88" t="s">
        <v>17</v>
      </c>
      <c r="F496" s="88" t="s">
        <v>14</v>
      </c>
      <c r="G496" s="89" t="s">
        <v>19</v>
      </c>
      <c r="H496" s="89" t="s">
        <v>28</v>
      </c>
      <c r="I496" s="89" t="s">
        <v>52</v>
      </c>
      <c r="J496" s="88">
        <v>3</v>
      </c>
      <c r="K496" s="88"/>
      <c r="L496" s="88"/>
      <c r="M496" s="88"/>
      <c r="N496" s="88"/>
      <c r="O496" s="88"/>
      <c r="P496" s="88" t="s">
        <v>286</v>
      </c>
      <c r="Q496" s="88" t="s">
        <v>289</v>
      </c>
      <c r="R496" s="90"/>
      <c r="S496" s="88"/>
      <c r="T496" s="97"/>
      <c r="U496" s="97"/>
      <c r="V496" s="98"/>
      <c r="W496" s="99"/>
      <c r="X496" s="692" t="s">
        <v>3135</v>
      </c>
      <c r="Y496" s="691" t="s">
        <v>3133</v>
      </c>
      <c r="Z496" s="687" t="s">
        <v>3127</v>
      </c>
    </row>
    <row r="497" spans="1:26" s="100" customFormat="1" ht="15.6" hidden="1">
      <c r="A497" s="669" t="s">
        <v>1499</v>
      </c>
      <c r="B497" s="86"/>
      <c r="C497" s="86"/>
      <c r="D497" s="87"/>
      <c r="E497" s="88" t="s">
        <v>17</v>
      </c>
      <c r="F497" s="88" t="s">
        <v>15</v>
      </c>
      <c r="G497" s="89" t="s">
        <v>19</v>
      </c>
      <c r="H497" s="89" t="s">
        <v>28</v>
      </c>
      <c r="I497" s="89" t="s">
        <v>24</v>
      </c>
      <c r="J497" s="88">
        <v>3</v>
      </c>
      <c r="K497" s="88"/>
      <c r="L497" s="88"/>
      <c r="M497" s="88"/>
      <c r="N497" s="88"/>
      <c r="O497" s="88"/>
      <c r="P497" s="88" t="s">
        <v>286</v>
      </c>
      <c r="Q497" s="88" t="s">
        <v>289</v>
      </c>
      <c r="R497" s="90"/>
      <c r="S497" s="88"/>
      <c r="T497" s="97"/>
      <c r="U497" s="97"/>
      <c r="V497" s="98"/>
      <c r="W497" s="99"/>
      <c r="X497" s="692" t="s">
        <v>3135</v>
      </c>
      <c r="Y497" s="691" t="s">
        <v>3133</v>
      </c>
      <c r="Z497" s="687" t="s">
        <v>3127</v>
      </c>
    </row>
    <row r="498" spans="1:26" s="100" customFormat="1" ht="15.6" hidden="1">
      <c r="A498" s="669" t="s">
        <v>1500</v>
      </c>
      <c r="B498" s="86"/>
      <c r="C498" s="86"/>
      <c r="D498" s="87"/>
      <c r="E498" s="88" t="s">
        <v>18</v>
      </c>
      <c r="F498" s="88" t="s">
        <v>14</v>
      </c>
      <c r="G498" s="89" t="s">
        <v>19</v>
      </c>
      <c r="H498" s="89" t="s">
        <v>28</v>
      </c>
      <c r="I498" s="89" t="s">
        <v>24</v>
      </c>
      <c r="J498" s="88">
        <v>3</v>
      </c>
      <c r="K498" s="88"/>
      <c r="L498" s="88"/>
      <c r="M498" s="88"/>
      <c r="N498" s="88"/>
      <c r="O498" s="88"/>
      <c r="P498" s="88" t="s">
        <v>286</v>
      </c>
      <c r="Q498" s="88" t="s">
        <v>289</v>
      </c>
      <c r="R498" s="90"/>
      <c r="S498" s="88"/>
      <c r="T498" s="97"/>
      <c r="U498" s="97"/>
      <c r="V498" s="98"/>
      <c r="W498" s="99"/>
      <c r="X498" s="692" t="s">
        <v>3135</v>
      </c>
      <c r="Y498" s="691" t="s">
        <v>3133</v>
      </c>
      <c r="Z498" s="687" t="s">
        <v>3127</v>
      </c>
    </row>
    <row r="499" spans="1:26" s="100" customFormat="1" ht="15.6" hidden="1">
      <c r="A499" s="669" t="s">
        <v>1501</v>
      </c>
      <c r="B499" s="86"/>
      <c r="C499" s="86"/>
      <c r="D499" s="87"/>
      <c r="E499" s="88" t="s">
        <v>18</v>
      </c>
      <c r="F499" s="88" t="s">
        <v>15</v>
      </c>
      <c r="G499" s="89" t="s">
        <v>19</v>
      </c>
      <c r="H499" s="89" t="s">
        <v>28</v>
      </c>
      <c r="I499" s="89" t="s">
        <v>24</v>
      </c>
      <c r="J499" s="88">
        <v>3</v>
      </c>
      <c r="K499" s="88"/>
      <c r="L499" s="88"/>
      <c r="M499" s="88"/>
      <c r="N499" s="88"/>
      <c r="O499" s="88"/>
      <c r="P499" s="88" t="s">
        <v>286</v>
      </c>
      <c r="Q499" s="88" t="s">
        <v>289</v>
      </c>
      <c r="R499" s="90"/>
      <c r="S499" s="88"/>
      <c r="T499" s="97"/>
      <c r="U499" s="97"/>
      <c r="V499" s="98"/>
      <c r="W499" s="99"/>
      <c r="X499" s="692" t="s">
        <v>3135</v>
      </c>
      <c r="Y499" s="691" t="s">
        <v>3133</v>
      </c>
      <c r="Z499" s="687" t="s">
        <v>3127</v>
      </c>
    </row>
    <row r="500" spans="1:26" s="100" customFormat="1" ht="15.6" hidden="1">
      <c r="A500" s="669" t="s">
        <v>1502</v>
      </c>
      <c r="B500" s="86"/>
      <c r="C500" s="86"/>
      <c r="D500" s="87"/>
      <c r="E500" s="88" t="s">
        <v>17</v>
      </c>
      <c r="F500" s="88" t="s">
        <v>14</v>
      </c>
      <c r="G500" s="89" t="s">
        <v>19</v>
      </c>
      <c r="H500" s="89" t="s">
        <v>28</v>
      </c>
      <c r="I500" s="89" t="s">
        <v>474</v>
      </c>
      <c r="J500" s="88">
        <v>3</v>
      </c>
      <c r="K500" s="88"/>
      <c r="L500" s="88"/>
      <c r="M500" s="88"/>
      <c r="N500" s="88"/>
      <c r="O500" s="88"/>
      <c r="P500" s="88" t="s">
        <v>286</v>
      </c>
      <c r="Q500" s="88" t="s">
        <v>290</v>
      </c>
      <c r="R500" s="90"/>
      <c r="S500" s="88"/>
      <c r="T500" s="97"/>
      <c r="U500" s="97"/>
      <c r="V500" s="98"/>
      <c r="W500" s="99"/>
      <c r="X500" s="692" t="s">
        <v>3135</v>
      </c>
      <c r="Y500" s="691" t="s">
        <v>3133</v>
      </c>
      <c r="Z500" s="687" t="s">
        <v>3127</v>
      </c>
    </row>
    <row r="501" spans="1:26" s="100" customFormat="1" ht="15.6" hidden="1">
      <c r="A501" s="669" t="s">
        <v>1503</v>
      </c>
      <c r="B501" s="86"/>
      <c r="C501" s="86"/>
      <c r="D501" s="87"/>
      <c r="E501" s="88" t="s">
        <v>17</v>
      </c>
      <c r="F501" s="88" t="s">
        <v>15</v>
      </c>
      <c r="G501" s="89" t="s">
        <v>19</v>
      </c>
      <c r="H501" s="89" t="s">
        <v>28</v>
      </c>
      <c r="I501" s="89" t="s">
        <v>24</v>
      </c>
      <c r="J501" s="88">
        <v>3</v>
      </c>
      <c r="K501" s="88"/>
      <c r="L501" s="88"/>
      <c r="M501" s="88"/>
      <c r="N501" s="88"/>
      <c r="O501" s="88"/>
      <c r="P501" s="88" t="s">
        <v>286</v>
      </c>
      <c r="Q501" s="88" t="s">
        <v>290</v>
      </c>
      <c r="R501" s="90"/>
      <c r="S501" s="88"/>
      <c r="T501" s="97"/>
      <c r="U501" s="97"/>
      <c r="V501" s="98"/>
      <c r="W501" s="99"/>
      <c r="X501" s="692" t="s">
        <v>3135</v>
      </c>
      <c r="Y501" s="691" t="s">
        <v>3133</v>
      </c>
      <c r="Z501" s="687" t="s">
        <v>3127</v>
      </c>
    </row>
    <row r="502" spans="1:26" s="100" customFormat="1" ht="15.6" hidden="1">
      <c r="A502" s="669" t="s">
        <v>1504</v>
      </c>
      <c r="B502" s="86"/>
      <c r="C502" s="86"/>
      <c r="D502" s="87"/>
      <c r="E502" s="88" t="s">
        <v>18</v>
      </c>
      <c r="F502" s="88" t="s">
        <v>14</v>
      </c>
      <c r="G502" s="89" t="s">
        <v>19</v>
      </c>
      <c r="H502" s="89" t="s">
        <v>28</v>
      </c>
      <c r="I502" s="89" t="s">
        <v>24</v>
      </c>
      <c r="J502" s="88">
        <v>3</v>
      </c>
      <c r="K502" s="88"/>
      <c r="L502" s="88"/>
      <c r="M502" s="88"/>
      <c r="N502" s="88"/>
      <c r="O502" s="88"/>
      <c r="P502" s="88" t="s">
        <v>286</v>
      </c>
      <c r="Q502" s="88" t="s">
        <v>290</v>
      </c>
      <c r="R502" s="90"/>
      <c r="S502" s="88"/>
      <c r="T502" s="97"/>
      <c r="U502" s="97"/>
      <c r="V502" s="98"/>
      <c r="W502" s="99"/>
      <c r="X502" s="692" t="s">
        <v>3135</v>
      </c>
      <c r="Y502" s="691" t="s">
        <v>3133</v>
      </c>
      <c r="Z502" s="687" t="s">
        <v>3127</v>
      </c>
    </row>
    <row r="503" spans="1:26" s="247" customFormat="1" ht="16.2" hidden="1" thickBot="1">
      <c r="A503" s="669" t="s">
        <v>1505</v>
      </c>
      <c r="B503" s="242"/>
      <c r="C503" s="242"/>
      <c r="D503" s="536" t="s">
        <v>697</v>
      </c>
      <c r="E503" s="217" t="s">
        <v>18</v>
      </c>
      <c r="F503" s="217" t="s">
        <v>15</v>
      </c>
      <c r="G503" s="219" t="s">
        <v>19</v>
      </c>
      <c r="H503" s="219" t="s">
        <v>28</v>
      </c>
      <c r="I503" s="219" t="s">
        <v>477</v>
      </c>
      <c r="J503" s="217">
        <v>3</v>
      </c>
      <c r="K503" s="217"/>
      <c r="L503" s="217"/>
      <c r="M503" s="217"/>
      <c r="N503" s="217"/>
      <c r="O503" s="217"/>
      <c r="P503" s="217" t="s">
        <v>286</v>
      </c>
      <c r="Q503" s="217" t="s">
        <v>290</v>
      </c>
      <c r="R503" s="243"/>
      <c r="S503" s="217"/>
      <c r="T503" s="244"/>
      <c r="U503" s="244"/>
      <c r="V503" s="245"/>
      <c r="W503" s="246"/>
      <c r="X503" s="692" t="s">
        <v>3135</v>
      </c>
      <c r="Y503" s="691" t="s">
        <v>3133</v>
      </c>
      <c r="Z503" s="687" t="s">
        <v>3127</v>
      </c>
    </row>
    <row r="504" spans="1:26" s="100" customFormat="1" ht="15.6" hidden="1">
      <c r="A504" s="482" t="s">
        <v>1506</v>
      </c>
      <c r="B504" s="518"/>
      <c r="C504" s="518"/>
      <c r="D504" s="535" t="s">
        <v>698</v>
      </c>
      <c r="E504" s="516" t="s">
        <v>18</v>
      </c>
      <c r="F504" s="516" t="s">
        <v>15</v>
      </c>
      <c r="G504" s="499" t="s">
        <v>19</v>
      </c>
      <c r="H504" s="499" t="s">
        <v>28</v>
      </c>
      <c r="I504" s="499" t="s">
        <v>445</v>
      </c>
      <c r="J504" s="516">
        <v>4</v>
      </c>
      <c r="K504" s="516"/>
      <c r="L504" s="516"/>
      <c r="M504" s="516"/>
      <c r="N504" s="516"/>
      <c r="O504" s="516"/>
      <c r="P504" s="516" t="s">
        <v>286</v>
      </c>
      <c r="Q504" s="516" t="s">
        <v>289</v>
      </c>
      <c r="R504" s="517"/>
      <c r="S504" s="516"/>
      <c r="T504" s="515"/>
      <c r="U504" s="515"/>
      <c r="V504" s="514"/>
      <c r="W504" s="513"/>
      <c r="X504" s="692" t="s">
        <v>3135</v>
      </c>
      <c r="Y504" s="691" t="s">
        <v>3133</v>
      </c>
      <c r="Z504" s="688" t="s">
        <v>3128</v>
      </c>
    </row>
    <row r="505" spans="1:26" s="100" customFormat="1" ht="15.6" hidden="1">
      <c r="A505" s="482" t="s">
        <v>1507</v>
      </c>
      <c r="B505" s="518"/>
      <c r="C505" s="518" t="s">
        <v>431</v>
      </c>
      <c r="D505" s="525"/>
      <c r="E505" s="516" t="s">
        <v>18</v>
      </c>
      <c r="F505" s="516" t="s">
        <v>14</v>
      </c>
      <c r="G505" s="499" t="s">
        <v>19</v>
      </c>
      <c r="H505" s="499" t="s">
        <v>28</v>
      </c>
      <c r="I505" s="499" t="s">
        <v>24</v>
      </c>
      <c r="J505" s="516"/>
      <c r="K505" s="516"/>
      <c r="L505" s="516"/>
      <c r="M505" s="516"/>
      <c r="N505" s="516"/>
      <c r="O505" s="516" t="s">
        <v>28</v>
      </c>
      <c r="P505" s="516" t="s">
        <v>286</v>
      </c>
      <c r="Q505" s="527" t="s">
        <v>289</v>
      </c>
      <c r="R505" s="517"/>
      <c r="S505" s="516"/>
      <c r="T505" s="515"/>
      <c r="U505" s="515"/>
      <c r="V505" s="514"/>
      <c r="W505" s="513"/>
      <c r="X505" s="692" t="s">
        <v>3135</v>
      </c>
      <c r="Y505" s="691" t="s">
        <v>3133</v>
      </c>
      <c r="Z505" s="688" t="s">
        <v>3128</v>
      </c>
    </row>
    <row r="506" spans="1:26" s="100" customFormat="1" ht="15.6" hidden="1">
      <c r="A506" s="482" t="s">
        <v>1508</v>
      </c>
      <c r="B506" s="518"/>
      <c r="C506" s="518" t="s">
        <v>431</v>
      </c>
      <c r="D506" s="525"/>
      <c r="E506" s="516" t="s">
        <v>18</v>
      </c>
      <c r="F506" s="516" t="s">
        <v>15</v>
      </c>
      <c r="G506" s="499" t="s">
        <v>19</v>
      </c>
      <c r="H506" s="499" t="s">
        <v>28</v>
      </c>
      <c r="I506" s="499" t="s">
        <v>24</v>
      </c>
      <c r="J506" s="516"/>
      <c r="K506" s="516"/>
      <c r="L506" s="516"/>
      <c r="M506" s="516"/>
      <c r="N506" s="516"/>
      <c r="O506" s="516" t="s">
        <v>28</v>
      </c>
      <c r="P506" s="516" t="s">
        <v>286</v>
      </c>
      <c r="Q506" s="516" t="s">
        <v>289</v>
      </c>
      <c r="R506" s="517"/>
      <c r="S506" s="516"/>
      <c r="T506" s="515"/>
      <c r="U506" s="515"/>
      <c r="V506" s="514"/>
      <c r="W506" s="513"/>
      <c r="X506" s="692" t="s">
        <v>3135</v>
      </c>
      <c r="Y506" s="691" t="s">
        <v>3133</v>
      </c>
      <c r="Z506" s="688" t="s">
        <v>3128</v>
      </c>
    </row>
    <row r="507" spans="1:26" s="100" customFormat="1" ht="15.6" hidden="1">
      <c r="A507" s="482" t="s">
        <v>1509</v>
      </c>
      <c r="B507" s="518"/>
      <c r="C507" s="518" t="s">
        <v>432</v>
      </c>
      <c r="D507" s="525"/>
      <c r="E507" s="516" t="s">
        <v>18</v>
      </c>
      <c r="F507" s="516" t="s">
        <v>14</v>
      </c>
      <c r="G507" s="499" t="s">
        <v>19</v>
      </c>
      <c r="H507" s="499" t="s">
        <v>28</v>
      </c>
      <c r="I507" s="499" t="s">
        <v>24</v>
      </c>
      <c r="J507" s="516"/>
      <c r="K507" s="516"/>
      <c r="L507" s="516"/>
      <c r="M507" s="516"/>
      <c r="N507" s="516"/>
      <c r="O507" s="516" t="s">
        <v>28</v>
      </c>
      <c r="P507" s="516" t="s">
        <v>286</v>
      </c>
      <c r="Q507" s="516" t="s">
        <v>289</v>
      </c>
      <c r="R507" s="517"/>
      <c r="S507" s="516"/>
      <c r="T507" s="515"/>
      <c r="U507" s="515"/>
      <c r="V507" s="514"/>
      <c r="W507" s="513"/>
      <c r="X507" s="692" t="s">
        <v>3135</v>
      </c>
      <c r="Y507" s="691" t="s">
        <v>3133</v>
      </c>
      <c r="Z507" s="688" t="s">
        <v>3128</v>
      </c>
    </row>
    <row r="508" spans="1:26" s="100" customFormat="1" ht="15.6" hidden="1">
      <c r="A508" s="482" t="s">
        <v>1510</v>
      </c>
      <c r="B508" s="518"/>
      <c r="C508" s="518"/>
      <c r="D508" s="525"/>
      <c r="E508" s="516" t="s">
        <v>18</v>
      </c>
      <c r="F508" s="516" t="s">
        <v>15</v>
      </c>
      <c r="G508" s="499" t="s">
        <v>19</v>
      </c>
      <c r="H508" s="499" t="s">
        <v>28</v>
      </c>
      <c r="I508" s="499" t="s">
        <v>24</v>
      </c>
      <c r="J508" s="516"/>
      <c r="K508" s="516"/>
      <c r="L508" s="516"/>
      <c r="M508" s="516"/>
      <c r="N508" s="516"/>
      <c r="O508" s="516" t="s">
        <v>28</v>
      </c>
      <c r="P508" s="516" t="s">
        <v>286</v>
      </c>
      <c r="Q508" s="527" t="s">
        <v>289</v>
      </c>
      <c r="R508" s="517"/>
      <c r="S508" s="516"/>
      <c r="T508" s="515"/>
      <c r="U508" s="515"/>
      <c r="V508" s="514"/>
      <c r="W508" s="513"/>
      <c r="X508" s="692" t="s">
        <v>3135</v>
      </c>
      <c r="Y508" s="691" t="s">
        <v>3133</v>
      </c>
      <c r="Z508" s="688" t="s">
        <v>3128</v>
      </c>
    </row>
    <row r="509" spans="1:26" s="100" customFormat="1" ht="15.6" hidden="1">
      <c r="A509" s="482" t="s">
        <v>1511</v>
      </c>
      <c r="B509" s="518"/>
      <c r="C509" s="518" t="s">
        <v>433</v>
      </c>
      <c r="D509" s="525"/>
      <c r="E509" s="516" t="s">
        <v>17</v>
      </c>
      <c r="F509" s="516" t="s">
        <v>14</v>
      </c>
      <c r="G509" s="499" t="s">
        <v>19</v>
      </c>
      <c r="H509" s="499" t="s">
        <v>28</v>
      </c>
      <c r="I509" s="499" t="s">
        <v>24</v>
      </c>
      <c r="J509" s="516"/>
      <c r="K509" s="516"/>
      <c r="L509" s="516"/>
      <c r="M509" s="516"/>
      <c r="N509" s="516"/>
      <c r="O509" s="516" t="s">
        <v>28</v>
      </c>
      <c r="P509" s="516" t="s">
        <v>286</v>
      </c>
      <c r="Q509" s="516" t="s">
        <v>289</v>
      </c>
      <c r="R509" s="517"/>
      <c r="S509" s="516"/>
      <c r="T509" s="515"/>
      <c r="U509" s="515"/>
      <c r="V509" s="514"/>
      <c r="W509" s="513"/>
      <c r="X509" s="692" t="s">
        <v>3135</v>
      </c>
      <c r="Y509" s="691" t="s">
        <v>3133</v>
      </c>
      <c r="Z509" s="688" t="s">
        <v>3128</v>
      </c>
    </row>
    <row r="510" spans="1:26" s="100" customFormat="1" ht="15.6" hidden="1">
      <c r="A510" s="482" t="s">
        <v>1512</v>
      </c>
      <c r="B510" s="518"/>
      <c r="C510" s="518"/>
      <c r="D510" s="525"/>
      <c r="E510" s="516" t="s">
        <v>17</v>
      </c>
      <c r="F510" s="516" t="s">
        <v>15</v>
      </c>
      <c r="G510" s="499" t="s">
        <v>19</v>
      </c>
      <c r="H510" s="499" t="s">
        <v>28</v>
      </c>
      <c r="I510" s="499" t="s">
        <v>24</v>
      </c>
      <c r="J510" s="516"/>
      <c r="K510" s="516"/>
      <c r="L510" s="516"/>
      <c r="M510" s="516"/>
      <c r="N510" s="516"/>
      <c r="O510" s="516" t="s">
        <v>28</v>
      </c>
      <c r="P510" s="516" t="s">
        <v>286</v>
      </c>
      <c r="Q510" s="516" t="s">
        <v>289</v>
      </c>
      <c r="R510" s="517"/>
      <c r="S510" s="516"/>
      <c r="T510" s="515"/>
      <c r="U510" s="515"/>
      <c r="V510" s="514"/>
      <c r="W510" s="513"/>
      <c r="X510" s="692" t="s">
        <v>3135</v>
      </c>
      <c r="Y510" s="691" t="s">
        <v>3133</v>
      </c>
      <c r="Z510" s="688" t="s">
        <v>3128</v>
      </c>
    </row>
    <row r="511" spans="1:26" s="100" customFormat="1" ht="15.6">
      <c r="A511" s="482" t="s">
        <v>1513</v>
      </c>
      <c r="B511" s="518"/>
      <c r="C511" s="518" t="s">
        <v>434</v>
      </c>
      <c r="D511" s="525"/>
      <c r="E511" s="516" t="s">
        <v>17</v>
      </c>
      <c r="F511" s="516" t="s">
        <v>14</v>
      </c>
      <c r="G511" s="499" t="s">
        <v>19</v>
      </c>
      <c r="H511" s="499" t="s">
        <v>28</v>
      </c>
      <c r="I511" s="499" t="s">
        <v>24</v>
      </c>
      <c r="J511" s="516">
        <v>2</v>
      </c>
      <c r="K511" s="516"/>
      <c r="L511" s="516"/>
      <c r="M511" s="516"/>
      <c r="N511" s="516" t="s">
        <v>1361</v>
      </c>
      <c r="O511" s="516" t="s">
        <v>28</v>
      </c>
      <c r="P511" s="516" t="s">
        <v>286</v>
      </c>
      <c r="Q511" s="516" t="s">
        <v>290</v>
      </c>
      <c r="R511" s="517"/>
      <c r="S511" s="516"/>
      <c r="T511" s="515"/>
      <c r="U511" s="515"/>
      <c r="V511" s="514"/>
      <c r="W511" s="513"/>
      <c r="X511" s="692" t="s">
        <v>3135</v>
      </c>
      <c r="Y511" s="691" t="s">
        <v>3133</v>
      </c>
      <c r="Z511" s="688" t="s">
        <v>3128</v>
      </c>
    </row>
    <row r="512" spans="1:26" s="100" customFormat="1" ht="15.6" hidden="1">
      <c r="A512" s="482" t="s">
        <v>1514</v>
      </c>
      <c r="B512" s="518"/>
      <c r="C512" s="518"/>
      <c r="D512" s="525"/>
      <c r="E512" s="516" t="s">
        <v>17</v>
      </c>
      <c r="F512" s="516" t="s">
        <v>15</v>
      </c>
      <c r="G512" s="499" t="s">
        <v>19</v>
      </c>
      <c r="H512" s="499" t="s">
        <v>28</v>
      </c>
      <c r="I512" s="499" t="s">
        <v>24</v>
      </c>
      <c r="J512" s="516">
        <v>4</v>
      </c>
      <c r="K512" s="516"/>
      <c r="L512" s="516"/>
      <c r="M512" s="516"/>
      <c r="N512" s="516"/>
      <c r="O512" s="516"/>
      <c r="P512" s="516" t="s">
        <v>286</v>
      </c>
      <c r="Q512" s="516" t="s">
        <v>290</v>
      </c>
      <c r="R512" s="517"/>
      <c r="S512" s="516"/>
      <c r="T512" s="515"/>
      <c r="U512" s="515"/>
      <c r="V512" s="514"/>
      <c r="W512" s="513"/>
      <c r="X512" s="692" t="s">
        <v>3135</v>
      </c>
      <c r="Y512" s="691" t="s">
        <v>3133</v>
      </c>
      <c r="Z512" s="688" t="s">
        <v>3128</v>
      </c>
    </row>
    <row r="513" spans="1:26" s="100" customFormat="1" ht="15.6" hidden="1">
      <c r="A513" s="482" t="s">
        <v>1515</v>
      </c>
      <c r="B513" s="518"/>
      <c r="C513" s="518" t="s">
        <v>423</v>
      </c>
      <c r="D513" s="525"/>
      <c r="E513" s="516" t="s">
        <v>17</v>
      </c>
      <c r="F513" s="516" t="s">
        <v>14</v>
      </c>
      <c r="G513" s="499" t="s">
        <v>19</v>
      </c>
      <c r="H513" s="499" t="s">
        <v>28</v>
      </c>
      <c r="I513" s="499" t="s">
        <v>24</v>
      </c>
      <c r="J513" s="516">
        <v>3</v>
      </c>
      <c r="K513" s="516"/>
      <c r="L513" s="516"/>
      <c r="M513" s="516"/>
      <c r="N513" s="516"/>
      <c r="O513" s="516"/>
      <c r="P513" s="516" t="s">
        <v>286</v>
      </c>
      <c r="Q513" s="516" t="s">
        <v>290</v>
      </c>
      <c r="R513" s="517"/>
      <c r="S513" s="516"/>
      <c r="T513" s="515"/>
      <c r="U513" s="515"/>
      <c r="V513" s="514"/>
      <c r="W513" s="513"/>
      <c r="X513" s="692" t="s">
        <v>3135</v>
      </c>
      <c r="Y513" s="691" t="s">
        <v>3133</v>
      </c>
      <c r="Z513" s="688" t="s">
        <v>3128</v>
      </c>
    </row>
    <row r="514" spans="1:26" s="100" customFormat="1" ht="15.6" hidden="1">
      <c r="A514" s="482" t="s">
        <v>1516</v>
      </c>
      <c r="B514" s="518"/>
      <c r="C514" s="518"/>
      <c r="D514" s="525"/>
      <c r="E514" s="516" t="s">
        <v>17</v>
      </c>
      <c r="F514" s="516" t="s">
        <v>15</v>
      </c>
      <c r="G514" s="499" t="s">
        <v>19</v>
      </c>
      <c r="H514" s="499" t="s">
        <v>28</v>
      </c>
      <c r="I514" s="499" t="s">
        <v>24</v>
      </c>
      <c r="J514" s="516"/>
      <c r="K514" s="516"/>
      <c r="L514" s="516"/>
      <c r="M514" s="516"/>
      <c r="N514" s="516"/>
      <c r="O514" s="516" t="s">
        <v>28</v>
      </c>
      <c r="P514" s="516" t="s">
        <v>286</v>
      </c>
      <c r="Q514" s="516" t="s">
        <v>290</v>
      </c>
      <c r="R514" s="517"/>
      <c r="S514" s="516"/>
      <c r="T514" s="515"/>
      <c r="U514" s="515"/>
      <c r="V514" s="514"/>
      <c r="W514" s="513"/>
      <c r="X514" s="692" t="s">
        <v>3135</v>
      </c>
      <c r="Y514" s="691" t="s">
        <v>3133</v>
      </c>
      <c r="Z514" s="688" t="s">
        <v>3128</v>
      </c>
    </row>
    <row r="515" spans="1:26" s="100" customFormat="1" ht="15.6" hidden="1">
      <c r="A515" s="482" t="s">
        <v>1517</v>
      </c>
      <c r="B515" s="518"/>
      <c r="C515" s="518" t="s">
        <v>435</v>
      </c>
      <c r="D515" s="525"/>
      <c r="E515" s="516" t="s">
        <v>17</v>
      </c>
      <c r="F515" s="516" t="s">
        <v>14</v>
      </c>
      <c r="G515" s="499" t="s">
        <v>19</v>
      </c>
      <c r="H515" s="499" t="s">
        <v>28</v>
      </c>
      <c r="I515" s="499" t="s">
        <v>24</v>
      </c>
      <c r="J515" s="516"/>
      <c r="K515" s="516"/>
      <c r="L515" s="516"/>
      <c r="M515" s="516"/>
      <c r="N515" s="516"/>
      <c r="O515" s="516" t="s">
        <v>28</v>
      </c>
      <c r="P515" s="516" t="s">
        <v>286</v>
      </c>
      <c r="Q515" s="516" t="s">
        <v>290</v>
      </c>
      <c r="R515" s="517"/>
      <c r="S515" s="516"/>
      <c r="T515" s="515"/>
      <c r="U515" s="515"/>
      <c r="V515" s="514"/>
      <c r="W515" s="513"/>
      <c r="X515" s="692" t="s">
        <v>3135</v>
      </c>
      <c r="Y515" s="691" t="s">
        <v>3133</v>
      </c>
      <c r="Z515" s="688" t="s">
        <v>3128</v>
      </c>
    </row>
    <row r="516" spans="1:26" s="100" customFormat="1" ht="15.6" hidden="1">
      <c r="A516" s="482" t="s">
        <v>1518</v>
      </c>
      <c r="B516" s="518"/>
      <c r="C516" s="518"/>
      <c r="D516" s="525"/>
      <c r="E516" s="516" t="s">
        <v>18</v>
      </c>
      <c r="F516" s="516" t="s">
        <v>15</v>
      </c>
      <c r="G516" s="499" t="s">
        <v>19</v>
      </c>
      <c r="H516" s="499" t="s">
        <v>28</v>
      </c>
      <c r="I516" s="499" t="s">
        <v>24</v>
      </c>
      <c r="J516" s="516"/>
      <c r="K516" s="516"/>
      <c r="L516" s="516"/>
      <c r="M516" s="516"/>
      <c r="N516" s="516"/>
      <c r="O516" s="516" t="s">
        <v>28</v>
      </c>
      <c r="P516" s="516" t="s">
        <v>286</v>
      </c>
      <c r="Q516" s="516" t="s">
        <v>290</v>
      </c>
      <c r="R516" s="517"/>
      <c r="S516" s="516"/>
      <c r="T516" s="515"/>
      <c r="U516" s="515"/>
      <c r="V516" s="514"/>
      <c r="W516" s="513"/>
      <c r="X516" s="692" t="s">
        <v>3135</v>
      </c>
      <c r="Y516" s="691" t="s">
        <v>3133</v>
      </c>
      <c r="Z516" s="688" t="s">
        <v>3128</v>
      </c>
    </row>
    <row r="517" spans="1:26" s="100" customFormat="1" ht="15.6" hidden="1">
      <c r="A517" s="482" t="s">
        <v>1519</v>
      </c>
      <c r="B517" s="518"/>
      <c r="C517" s="518" t="s">
        <v>436</v>
      </c>
      <c r="D517" s="525"/>
      <c r="E517" s="516" t="s">
        <v>17</v>
      </c>
      <c r="F517" s="516" t="s">
        <v>14</v>
      </c>
      <c r="G517" s="499" t="s">
        <v>19</v>
      </c>
      <c r="H517" s="499" t="s">
        <v>28</v>
      </c>
      <c r="I517" s="499" t="s">
        <v>24</v>
      </c>
      <c r="J517" s="516"/>
      <c r="K517" s="516"/>
      <c r="L517" s="516"/>
      <c r="M517" s="516"/>
      <c r="N517" s="516"/>
      <c r="O517" s="516" t="s">
        <v>28</v>
      </c>
      <c r="P517" s="516" t="s">
        <v>286</v>
      </c>
      <c r="Q517" s="516" t="s">
        <v>290</v>
      </c>
      <c r="R517" s="517"/>
      <c r="S517" s="516"/>
      <c r="T517" s="515"/>
      <c r="U517" s="515"/>
      <c r="V517" s="514"/>
      <c r="W517" s="513"/>
      <c r="X517" s="692" t="s">
        <v>3135</v>
      </c>
      <c r="Y517" s="691" t="s">
        <v>3133</v>
      </c>
      <c r="Z517" s="688" t="s">
        <v>3128</v>
      </c>
    </row>
    <row r="518" spans="1:26" s="100" customFormat="1" ht="15.6" hidden="1">
      <c r="A518" s="482" t="s">
        <v>1520</v>
      </c>
      <c r="B518" s="518"/>
      <c r="C518" s="518"/>
      <c r="D518" s="525"/>
      <c r="E518" s="516" t="s">
        <v>18</v>
      </c>
      <c r="F518" s="516" t="s">
        <v>15</v>
      </c>
      <c r="G518" s="499" t="s">
        <v>19</v>
      </c>
      <c r="H518" s="499" t="s">
        <v>28</v>
      </c>
      <c r="I518" s="499" t="s">
        <v>24</v>
      </c>
      <c r="J518" s="516"/>
      <c r="K518" s="516"/>
      <c r="L518" s="516"/>
      <c r="M518" s="516"/>
      <c r="N518" s="516"/>
      <c r="O518" s="516" t="s">
        <v>28</v>
      </c>
      <c r="P518" s="516" t="s">
        <v>286</v>
      </c>
      <c r="Q518" s="516" t="s">
        <v>290</v>
      </c>
      <c r="R518" s="517"/>
      <c r="S518" s="516"/>
      <c r="T518" s="515"/>
      <c r="U518" s="515"/>
      <c r="V518" s="514"/>
      <c r="W518" s="513"/>
      <c r="X518" s="692" t="s">
        <v>3135</v>
      </c>
      <c r="Y518" s="691" t="s">
        <v>3133</v>
      </c>
      <c r="Z518" s="688" t="s">
        <v>3128</v>
      </c>
    </row>
    <row r="519" spans="1:26" s="100" customFormat="1" ht="15.6">
      <c r="A519" s="482" t="s">
        <v>1521</v>
      </c>
      <c r="B519" s="518"/>
      <c r="C519" s="518" t="s">
        <v>437</v>
      </c>
      <c r="D519" s="525"/>
      <c r="E519" s="516" t="s">
        <v>17</v>
      </c>
      <c r="F519" s="516" t="s">
        <v>14</v>
      </c>
      <c r="G519" s="499" t="s">
        <v>19</v>
      </c>
      <c r="H519" s="499" t="s">
        <v>28</v>
      </c>
      <c r="I519" s="499" t="s">
        <v>25</v>
      </c>
      <c r="J519" s="516">
        <v>1</v>
      </c>
      <c r="K519" s="516"/>
      <c r="L519" s="516"/>
      <c r="M519" s="516"/>
      <c r="N519" s="516" t="s">
        <v>499</v>
      </c>
      <c r="O519" s="516"/>
      <c r="P519" s="516" t="s">
        <v>286</v>
      </c>
      <c r="Q519" s="526" t="s">
        <v>290</v>
      </c>
      <c r="R519" s="517"/>
      <c r="S519" s="516"/>
      <c r="T519" s="515"/>
      <c r="U519" s="515"/>
      <c r="V519" s="514"/>
      <c r="W519" s="513"/>
      <c r="X519" s="692" t="s">
        <v>3135</v>
      </c>
      <c r="Y519" s="691" t="s">
        <v>3133</v>
      </c>
      <c r="Z519" s="688" t="s">
        <v>3128</v>
      </c>
    </row>
    <row r="520" spans="1:26" s="100" customFormat="1" ht="15.6" hidden="1">
      <c r="A520" s="482" t="s">
        <v>1522</v>
      </c>
      <c r="B520" s="518"/>
      <c r="C520" s="518"/>
      <c r="D520" s="525"/>
      <c r="E520" s="516" t="s">
        <v>18</v>
      </c>
      <c r="F520" s="516" t="s">
        <v>15</v>
      </c>
      <c r="G520" s="499" t="s">
        <v>19</v>
      </c>
      <c r="H520" s="499" t="s">
        <v>28</v>
      </c>
      <c r="I520" s="499" t="s">
        <v>24</v>
      </c>
      <c r="J520" s="516"/>
      <c r="K520" s="516"/>
      <c r="L520" s="516"/>
      <c r="M520" s="516"/>
      <c r="N520" s="516"/>
      <c r="O520" s="516" t="s">
        <v>28</v>
      </c>
      <c r="P520" s="516" t="s">
        <v>291</v>
      </c>
      <c r="Q520" s="516" t="s">
        <v>290</v>
      </c>
      <c r="R520" s="517"/>
      <c r="S520" s="516"/>
      <c r="T520" s="515"/>
      <c r="U520" s="515"/>
      <c r="V520" s="514"/>
      <c r="W520" s="513"/>
      <c r="X520" s="692" t="s">
        <v>3135</v>
      </c>
      <c r="Y520" s="691" t="s">
        <v>3133</v>
      </c>
      <c r="Z520" s="688" t="s">
        <v>3128</v>
      </c>
    </row>
    <row r="521" spans="1:26" s="100" customFormat="1" ht="15.6">
      <c r="A521" s="482" t="s">
        <v>1523</v>
      </c>
      <c r="B521" s="518"/>
      <c r="C521" s="518"/>
      <c r="D521" s="525"/>
      <c r="E521" s="516" t="s">
        <v>18</v>
      </c>
      <c r="F521" s="516" t="s">
        <v>14</v>
      </c>
      <c r="G521" s="499" t="s">
        <v>19</v>
      </c>
      <c r="H521" s="499" t="s">
        <v>28</v>
      </c>
      <c r="I521" s="499" t="s">
        <v>24</v>
      </c>
      <c r="J521" s="516">
        <v>2</v>
      </c>
      <c r="K521" s="516"/>
      <c r="L521" s="516"/>
      <c r="M521" s="516"/>
      <c r="N521" s="516"/>
      <c r="O521" s="516"/>
      <c r="P521" s="516" t="s">
        <v>291</v>
      </c>
      <c r="Q521" s="516" t="s">
        <v>290</v>
      </c>
      <c r="R521" s="517"/>
      <c r="S521" s="516"/>
      <c r="T521" s="515"/>
      <c r="U521" s="515"/>
      <c r="V521" s="514"/>
      <c r="W521" s="513"/>
      <c r="X521" s="692" t="s">
        <v>3135</v>
      </c>
      <c r="Y521" s="691" t="s">
        <v>3133</v>
      </c>
      <c r="Z521" s="688" t="s">
        <v>3128</v>
      </c>
    </row>
    <row r="522" spans="1:26" s="100" customFormat="1" ht="15.6">
      <c r="A522" s="482" t="s">
        <v>1524</v>
      </c>
      <c r="B522" s="518"/>
      <c r="C522" s="518"/>
      <c r="D522" s="525"/>
      <c r="E522" s="516" t="s">
        <v>18</v>
      </c>
      <c r="F522" s="516" t="s">
        <v>15</v>
      </c>
      <c r="G522" s="499" t="s">
        <v>19</v>
      </c>
      <c r="H522" s="499" t="s">
        <v>28</v>
      </c>
      <c r="I522" s="499" t="s">
        <v>447</v>
      </c>
      <c r="J522" s="516">
        <v>2</v>
      </c>
      <c r="K522" s="516"/>
      <c r="L522" s="516"/>
      <c r="M522" s="516"/>
      <c r="N522" s="516"/>
      <c r="O522" s="516"/>
      <c r="P522" s="516" t="s">
        <v>291</v>
      </c>
      <c r="Q522" s="516" t="s">
        <v>290</v>
      </c>
      <c r="R522" s="517"/>
      <c r="S522" s="516"/>
      <c r="T522" s="515"/>
      <c r="U522" s="515"/>
      <c r="V522" s="514"/>
      <c r="W522" s="513"/>
      <c r="X522" s="692" t="s">
        <v>3135</v>
      </c>
      <c r="Y522" s="691" t="s">
        <v>3133</v>
      </c>
      <c r="Z522" s="688" t="s">
        <v>3128</v>
      </c>
    </row>
    <row r="523" spans="1:26" s="100" customFormat="1" ht="15.6" hidden="1">
      <c r="A523" s="482" t="s">
        <v>1525</v>
      </c>
      <c r="B523" s="518"/>
      <c r="C523" s="518" t="s">
        <v>438</v>
      </c>
      <c r="D523" s="525"/>
      <c r="E523" s="516" t="s">
        <v>18</v>
      </c>
      <c r="F523" s="516" t="s">
        <v>14</v>
      </c>
      <c r="G523" s="499" t="s">
        <v>19</v>
      </c>
      <c r="H523" s="499" t="s">
        <v>28</v>
      </c>
      <c r="I523" s="499" t="s">
        <v>24</v>
      </c>
      <c r="J523" s="516">
        <v>3</v>
      </c>
      <c r="K523" s="516"/>
      <c r="L523" s="516"/>
      <c r="M523" s="516"/>
      <c r="N523" s="516"/>
      <c r="O523" s="516"/>
      <c r="P523" s="516" t="s">
        <v>291</v>
      </c>
      <c r="Q523" s="516" t="s">
        <v>290</v>
      </c>
      <c r="R523" s="517"/>
      <c r="S523" s="516"/>
      <c r="T523" s="515"/>
      <c r="U523" s="515"/>
      <c r="V523" s="514"/>
      <c r="W523" s="513"/>
      <c r="X523" s="692" t="s">
        <v>3135</v>
      </c>
      <c r="Y523" s="691" t="s">
        <v>3133</v>
      </c>
      <c r="Z523" s="688" t="s">
        <v>3128</v>
      </c>
    </row>
    <row r="524" spans="1:26" s="100" customFormat="1" ht="15.6" hidden="1">
      <c r="A524" s="482" t="s">
        <v>1526</v>
      </c>
      <c r="B524" s="518"/>
      <c r="C524" s="518"/>
      <c r="D524" s="525"/>
      <c r="E524" s="516" t="s">
        <v>18</v>
      </c>
      <c r="F524" s="516" t="s">
        <v>15</v>
      </c>
      <c r="G524" s="499" t="s">
        <v>19</v>
      </c>
      <c r="H524" s="499" t="s">
        <v>28</v>
      </c>
      <c r="I524" s="499" t="s">
        <v>24</v>
      </c>
      <c r="J524" s="516">
        <v>3</v>
      </c>
      <c r="K524" s="516"/>
      <c r="L524" s="516"/>
      <c r="M524" s="516"/>
      <c r="N524" s="516"/>
      <c r="O524" s="516"/>
      <c r="P524" s="516" t="s">
        <v>291</v>
      </c>
      <c r="Q524" s="516" t="s">
        <v>290</v>
      </c>
      <c r="R524" s="517"/>
      <c r="S524" s="516"/>
      <c r="T524" s="515"/>
      <c r="U524" s="515"/>
      <c r="V524" s="514"/>
      <c r="W524" s="513"/>
      <c r="X524" s="692" t="s">
        <v>3135</v>
      </c>
      <c r="Y524" s="691" t="s">
        <v>3133</v>
      </c>
      <c r="Z524" s="688" t="s">
        <v>3128</v>
      </c>
    </row>
    <row r="525" spans="1:26" s="100" customFormat="1" ht="15.6" hidden="1">
      <c r="A525" s="482" t="s">
        <v>1527</v>
      </c>
      <c r="B525" s="518"/>
      <c r="C525" s="518" t="s">
        <v>375</v>
      </c>
      <c r="D525" s="525"/>
      <c r="E525" s="516" t="s">
        <v>18</v>
      </c>
      <c r="F525" s="516" t="s">
        <v>14</v>
      </c>
      <c r="G525" s="499" t="s">
        <v>19</v>
      </c>
      <c r="H525" s="499" t="s">
        <v>28</v>
      </c>
      <c r="I525" s="499" t="s">
        <v>24</v>
      </c>
      <c r="J525" s="516">
        <v>3</v>
      </c>
      <c r="K525" s="516"/>
      <c r="L525" s="516"/>
      <c r="M525" s="516"/>
      <c r="N525" s="516"/>
      <c r="O525" s="516"/>
      <c r="P525" s="516" t="s">
        <v>291</v>
      </c>
      <c r="Q525" s="516" t="s">
        <v>290</v>
      </c>
      <c r="R525" s="517"/>
      <c r="S525" s="516"/>
      <c r="T525" s="515"/>
      <c r="U525" s="515"/>
      <c r="V525" s="514"/>
      <c r="W525" s="513"/>
      <c r="X525" s="692" t="s">
        <v>3135</v>
      </c>
      <c r="Y525" s="691" t="s">
        <v>3133</v>
      </c>
      <c r="Z525" s="688" t="s">
        <v>3128</v>
      </c>
    </row>
    <row r="526" spans="1:26" s="100" customFormat="1" ht="15.6" hidden="1">
      <c r="A526" s="482" t="s">
        <v>1528</v>
      </c>
      <c r="B526" s="518"/>
      <c r="C526" s="518"/>
      <c r="D526" s="525"/>
      <c r="E526" s="516" t="s">
        <v>18</v>
      </c>
      <c r="F526" s="516" t="s">
        <v>15</v>
      </c>
      <c r="G526" s="499" t="s">
        <v>19</v>
      </c>
      <c r="H526" s="499" t="s">
        <v>28</v>
      </c>
      <c r="I526" s="499" t="s">
        <v>24</v>
      </c>
      <c r="J526" s="516">
        <v>3</v>
      </c>
      <c r="K526" s="516"/>
      <c r="L526" s="516"/>
      <c r="M526" s="516"/>
      <c r="N526" s="516"/>
      <c r="O526" s="516"/>
      <c r="P526" s="516" t="s">
        <v>291</v>
      </c>
      <c r="Q526" s="516" t="s">
        <v>290</v>
      </c>
      <c r="R526" s="517"/>
      <c r="S526" s="516"/>
      <c r="T526" s="515"/>
      <c r="U526" s="515"/>
      <c r="V526" s="514"/>
      <c r="W526" s="513"/>
      <c r="X526" s="692" t="s">
        <v>3135</v>
      </c>
      <c r="Y526" s="691" t="s">
        <v>3133</v>
      </c>
      <c r="Z526" s="688" t="s">
        <v>3128</v>
      </c>
    </row>
    <row r="527" spans="1:26" s="100" customFormat="1" ht="27.6">
      <c r="A527" s="482" t="s">
        <v>1529</v>
      </c>
      <c r="B527" s="518"/>
      <c r="C527" s="518" t="s">
        <v>376</v>
      </c>
      <c r="D527" s="525"/>
      <c r="E527" s="516" t="s">
        <v>18</v>
      </c>
      <c r="F527" s="516" t="s">
        <v>14</v>
      </c>
      <c r="G527" s="499" t="s">
        <v>19</v>
      </c>
      <c r="H527" s="499" t="s">
        <v>28</v>
      </c>
      <c r="I527" s="499" t="s">
        <v>841</v>
      </c>
      <c r="J527" s="516">
        <v>2</v>
      </c>
      <c r="K527" s="516"/>
      <c r="L527" s="516"/>
      <c r="M527" s="516"/>
      <c r="N527" s="516" t="s">
        <v>499</v>
      </c>
      <c r="O527" s="516"/>
      <c r="P527" s="516" t="s">
        <v>291</v>
      </c>
      <c r="Q527" s="516" t="s">
        <v>290</v>
      </c>
      <c r="R527" s="517"/>
      <c r="S527" s="516"/>
      <c r="T527" s="515"/>
      <c r="U527" s="515"/>
      <c r="V527" s="514"/>
      <c r="W527" s="513"/>
      <c r="X527" s="692" t="s">
        <v>3135</v>
      </c>
      <c r="Y527" s="691" t="s">
        <v>3133</v>
      </c>
      <c r="Z527" s="688" t="s">
        <v>3128</v>
      </c>
    </row>
    <row r="528" spans="1:26" s="100" customFormat="1" ht="15.6" hidden="1">
      <c r="A528" s="482" t="s">
        <v>1530</v>
      </c>
      <c r="B528" s="518"/>
      <c r="C528" s="518"/>
      <c r="D528" s="525"/>
      <c r="E528" s="516" t="s">
        <v>18</v>
      </c>
      <c r="F528" s="516" t="s">
        <v>15</v>
      </c>
      <c r="G528" s="499" t="s">
        <v>19</v>
      </c>
      <c r="H528" s="499" t="s">
        <v>28</v>
      </c>
      <c r="I528" s="499" t="s">
        <v>24</v>
      </c>
      <c r="J528" s="516"/>
      <c r="K528" s="516"/>
      <c r="L528" s="516"/>
      <c r="M528" s="516"/>
      <c r="N528" s="516"/>
      <c r="O528" s="516" t="s">
        <v>28</v>
      </c>
      <c r="P528" s="516" t="s">
        <v>291</v>
      </c>
      <c r="Q528" s="516" t="s">
        <v>290</v>
      </c>
      <c r="R528" s="517"/>
      <c r="S528" s="516"/>
      <c r="T528" s="515"/>
      <c r="U528" s="515"/>
      <c r="V528" s="514"/>
      <c r="W528" s="513"/>
      <c r="X528" s="692" t="s">
        <v>3135</v>
      </c>
      <c r="Y528" s="691" t="s">
        <v>3133</v>
      </c>
      <c r="Z528" s="688" t="s">
        <v>3128</v>
      </c>
    </row>
    <row r="529" spans="1:26" s="100" customFormat="1" ht="15.6" hidden="1">
      <c r="A529" s="482" t="s">
        <v>1531</v>
      </c>
      <c r="B529" s="518"/>
      <c r="C529" s="518" t="s">
        <v>377</v>
      </c>
      <c r="D529" s="525"/>
      <c r="E529" s="516" t="s">
        <v>17</v>
      </c>
      <c r="F529" s="516" t="s">
        <v>14</v>
      </c>
      <c r="G529" s="499" t="s">
        <v>19</v>
      </c>
      <c r="H529" s="499" t="s">
        <v>28</v>
      </c>
      <c r="I529" s="499" t="s">
        <v>24</v>
      </c>
      <c r="J529" s="516">
        <v>3</v>
      </c>
      <c r="K529" s="516"/>
      <c r="L529" s="516"/>
      <c r="M529" s="516"/>
      <c r="N529" s="516" t="s">
        <v>1361</v>
      </c>
      <c r="O529" s="516"/>
      <c r="P529" s="516" t="s">
        <v>286</v>
      </c>
      <c r="Q529" s="516" t="s">
        <v>290</v>
      </c>
      <c r="R529" s="517"/>
      <c r="S529" s="516"/>
      <c r="T529" s="515"/>
      <c r="U529" s="515"/>
      <c r="V529" s="514"/>
      <c r="W529" s="513"/>
      <c r="X529" s="692" t="s">
        <v>3135</v>
      </c>
      <c r="Y529" s="691" t="s">
        <v>3133</v>
      </c>
      <c r="Z529" s="688" t="s">
        <v>3128</v>
      </c>
    </row>
    <row r="530" spans="1:26" s="100" customFormat="1" ht="15.6">
      <c r="A530" s="482" t="s">
        <v>1532</v>
      </c>
      <c r="B530" s="518"/>
      <c r="C530" s="518" t="s">
        <v>378</v>
      </c>
      <c r="D530" s="525"/>
      <c r="E530" s="516" t="s">
        <v>17</v>
      </c>
      <c r="F530" s="516" t="s">
        <v>15</v>
      </c>
      <c r="G530" s="499" t="s">
        <v>19</v>
      </c>
      <c r="H530" s="499" t="s">
        <v>28</v>
      </c>
      <c r="I530" s="499" t="s">
        <v>24</v>
      </c>
      <c r="J530" s="516">
        <v>2</v>
      </c>
      <c r="K530" s="516"/>
      <c r="L530" s="516"/>
      <c r="M530" s="516"/>
      <c r="N530" s="516" t="s">
        <v>1360</v>
      </c>
      <c r="O530" s="516"/>
      <c r="P530" s="516" t="s">
        <v>286</v>
      </c>
      <c r="Q530" s="516" t="s">
        <v>290</v>
      </c>
      <c r="R530" s="517"/>
      <c r="S530" s="516"/>
      <c r="T530" s="515"/>
      <c r="U530" s="515"/>
      <c r="V530" s="514"/>
      <c r="W530" s="513"/>
      <c r="X530" s="692" t="s">
        <v>3135</v>
      </c>
      <c r="Y530" s="691" t="s">
        <v>3133</v>
      </c>
      <c r="Z530" s="688" t="s">
        <v>3128</v>
      </c>
    </row>
    <row r="531" spans="1:26" s="100" customFormat="1" ht="15.6" hidden="1">
      <c r="A531" s="482" t="s">
        <v>1533</v>
      </c>
      <c r="B531" s="518"/>
      <c r="C531" s="518"/>
      <c r="D531" s="525"/>
      <c r="E531" s="516" t="s">
        <v>18</v>
      </c>
      <c r="F531" s="516" t="s">
        <v>14</v>
      </c>
      <c r="G531" s="499" t="s">
        <v>19</v>
      </c>
      <c r="H531" s="499" t="s">
        <v>28</v>
      </c>
      <c r="I531" s="499" t="s">
        <v>24</v>
      </c>
      <c r="J531" s="516">
        <v>3</v>
      </c>
      <c r="K531" s="516"/>
      <c r="L531" s="516"/>
      <c r="M531" s="516"/>
      <c r="N531" s="516"/>
      <c r="O531" s="516"/>
      <c r="P531" s="516" t="s">
        <v>286</v>
      </c>
      <c r="Q531" s="516" t="s">
        <v>290</v>
      </c>
      <c r="R531" s="517"/>
      <c r="S531" s="516"/>
      <c r="T531" s="515"/>
      <c r="U531" s="515"/>
      <c r="V531" s="514"/>
      <c r="W531" s="513"/>
      <c r="X531" s="692" t="s">
        <v>3135</v>
      </c>
      <c r="Y531" s="691" t="s">
        <v>3133</v>
      </c>
      <c r="Z531" s="688" t="s">
        <v>3128</v>
      </c>
    </row>
    <row r="532" spans="1:26" s="100" customFormat="1" ht="15.6" hidden="1">
      <c r="A532" s="482" t="s">
        <v>1534</v>
      </c>
      <c r="B532" s="518"/>
      <c r="C532" s="518" t="s">
        <v>380</v>
      </c>
      <c r="D532" s="525"/>
      <c r="E532" s="516" t="s">
        <v>17</v>
      </c>
      <c r="F532" s="516" t="s">
        <v>16</v>
      </c>
      <c r="G532" s="499" t="s">
        <v>19</v>
      </c>
      <c r="H532" s="499" t="s">
        <v>28</v>
      </c>
      <c r="I532" s="499" t="s">
        <v>24</v>
      </c>
      <c r="J532" s="516"/>
      <c r="K532" s="516"/>
      <c r="L532" s="516"/>
      <c r="M532" s="516"/>
      <c r="N532" s="516"/>
      <c r="O532" s="516" t="s">
        <v>28</v>
      </c>
      <c r="P532" s="516" t="s">
        <v>286</v>
      </c>
      <c r="Q532" s="516" t="s">
        <v>290</v>
      </c>
      <c r="R532" s="517"/>
      <c r="S532" s="516"/>
      <c r="T532" s="515"/>
      <c r="U532" s="515"/>
      <c r="V532" s="514"/>
      <c r="W532" s="513"/>
      <c r="X532" s="692" t="s">
        <v>3135</v>
      </c>
      <c r="Y532" s="691" t="s">
        <v>3133</v>
      </c>
      <c r="Z532" s="688" t="s">
        <v>3128</v>
      </c>
    </row>
    <row r="533" spans="1:26" s="100" customFormat="1" ht="15.6" hidden="1">
      <c r="A533" s="482" t="s">
        <v>1535</v>
      </c>
      <c r="B533" s="518"/>
      <c r="C533" s="518" t="s">
        <v>381</v>
      </c>
      <c r="D533" s="525"/>
      <c r="E533" s="516" t="s">
        <v>17</v>
      </c>
      <c r="F533" s="516" t="s">
        <v>14</v>
      </c>
      <c r="G533" s="499" t="s">
        <v>19</v>
      </c>
      <c r="H533" s="499" t="s">
        <v>28</v>
      </c>
      <c r="I533" s="499" t="s">
        <v>24</v>
      </c>
      <c r="J533" s="516"/>
      <c r="K533" s="516"/>
      <c r="L533" s="516"/>
      <c r="M533" s="516"/>
      <c r="N533" s="516"/>
      <c r="O533" s="516" t="s">
        <v>28</v>
      </c>
      <c r="P533" s="516" t="s">
        <v>286</v>
      </c>
      <c r="Q533" s="516" t="s">
        <v>290</v>
      </c>
      <c r="R533" s="517"/>
      <c r="S533" s="516"/>
      <c r="T533" s="515"/>
      <c r="U533" s="515"/>
      <c r="V533" s="514"/>
      <c r="W533" s="513"/>
      <c r="X533" s="692" t="s">
        <v>3135</v>
      </c>
      <c r="Y533" s="691" t="s">
        <v>3133</v>
      </c>
      <c r="Z533" s="688" t="s">
        <v>3128</v>
      </c>
    </row>
    <row r="534" spans="1:26" s="100" customFormat="1" ht="15.6" hidden="1">
      <c r="A534" s="482" t="s">
        <v>1536</v>
      </c>
      <c r="B534" s="518"/>
      <c r="C534" s="518"/>
      <c r="D534" s="525"/>
      <c r="E534" s="516" t="s">
        <v>17</v>
      </c>
      <c r="F534" s="516" t="s">
        <v>15</v>
      </c>
      <c r="G534" s="499" t="s">
        <v>19</v>
      </c>
      <c r="H534" s="499" t="s">
        <v>28</v>
      </c>
      <c r="I534" s="499" t="s">
        <v>24</v>
      </c>
      <c r="J534" s="516"/>
      <c r="K534" s="516"/>
      <c r="L534" s="516"/>
      <c r="M534" s="516"/>
      <c r="N534" s="516"/>
      <c r="O534" s="516" t="s">
        <v>28</v>
      </c>
      <c r="P534" s="516" t="s">
        <v>286</v>
      </c>
      <c r="Q534" s="516" t="s">
        <v>290</v>
      </c>
      <c r="R534" s="517"/>
      <c r="S534" s="516"/>
      <c r="T534" s="515"/>
      <c r="U534" s="515"/>
      <c r="V534" s="514"/>
      <c r="W534" s="513"/>
      <c r="X534" s="692" t="s">
        <v>3135</v>
      </c>
      <c r="Y534" s="691" t="s">
        <v>3133</v>
      </c>
      <c r="Z534" s="688" t="s">
        <v>3128</v>
      </c>
    </row>
    <row r="535" spans="1:26" s="100" customFormat="1" ht="15.6" hidden="1">
      <c r="A535" s="482" t="s">
        <v>1537</v>
      </c>
      <c r="B535" s="518"/>
      <c r="C535" s="518" t="s">
        <v>439</v>
      </c>
      <c r="D535" s="525"/>
      <c r="E535" s="516" t="s">
        <v>18</v>
      </c>
      <c r="F535" s="516" t="s">
        <v>14</v>
      </c>
      <c r="G535" s="499" t="s">
        <v>19</v>
      </c>
      <c r="H535" s="499" t="s">
        <v>28</v>
      </c>
      <c r="I535" s="499" t="s">
        <v>24</v>
      </c>
      <c r="J535" s="516"/>
      <c r="K535" s="516"/>
      <c r="L535" s="516"/>
      <c r="M535" s="516"/>
      <c r="N535" s="516"/>
      <c r="O535" s="516" t="s">
        <v>28</v>
      </c>
      <c r="P535" s="516" t="s">
        <v>286</v>
      </c>
      <c r="Q535" s="516" t="s">
        <v>290</v>
      </c>
      <c r="R535" s="517"/>
      <c r="S535" s="516"/>
      <c r="T535" s="515"/>
      <c r="U535" s="515"/>
      <c r="V535" s="514"/>
      <c r="W535" s="513"/>
      <c r="X535" s="692" t="s">
        <v>3135</v>
      </c>
      <c r="Y535" s="691" t="s">
        <v>3133</v>
      </c>
      <c r="Z535" s="688" t="s">
        <v>3128</v>
      </c>
    </row>
    <row r="536" spans="1:26" s="100" customFormat="1" ht="15.6" hidden="1">
      <c r="A536" s="482" t="s">
        <v>1538</v>
      </c>
      <c r="B536" s="518"/>
      <c r="C536" s="518"/>
      <c r="D536" s="525"/>
      <c r="E536" s="516" t="s">
        <v>17</v>
      </c>
      <c r="F536" s="516" t="s">
        <v>15</v>
      </c>
      <c r="G536" s="499" t="s">
        <v>19</v>
      </c>
      <c r="H536" s="499" t="s">
        <v>28</v>
      </c>
      <c r="I536" s="499" t="s">
        <v>24</v>
      </c>
      <c r="J536" s="516"/>
      <c r="K536" s="516"/>
      <c r="L536" s="516"/>
      <c r="M536" s="516"/>
      <c r="N536" s="516"/>
      <c r="O536" s="516" t="s">
        <v>28</v>
      </c>
      <c r="P536" s="516" t="s">
        <v>286</v>
      </c>
      <c r="Q536" s="516" t="s">
        <v>290</v>
      </c>
      <c r="R536" s="517"/>
      <c r="S536" s="516"/>
      <c r="T536" s="515"/>
      <c r="U536" s="515"/>
      <c r="V536" s="514"/>
      <c r="W536" s="513"/>
      <c r="X536" s="692" t="s">
        <v>3135</v>
      </c>
      <c r="Y536" s="691" t="s">
        <v>3133</v>
      </c>
      <c r="Z536" s="688" t="s">
        <v>3128</v>
      </c>
    </row>
    <row r="537" spans="1:26" s="100" customFormat="1" ht="15.6" hidden="1">
      <c r="A537" s="482" t="s">
        <v>1539</v>
      </c>
      <c r="B537" s="518"/>
      <c r="C537" s="518" t="s">
        <v>382</v>
      </c>
      <c r="D537" s="525"/>
      <c r="E537" s="516" t="s">
        <v>17</v>
      </c>
      <c r="F537" s="516" t="s">
        <v>14</v>
      </c>
      <c r="G537" s="499" t="s">
        <v>19</v>
      </c>
      <c r="H537" s="499" t="s">
        <v>28</v>
      </c>
      <c r="I537" s="499" t="s">
        <v>24</v>
      </c>
      <c r="J537" s="516"/>
      <c r="K537" s="516"/>
      <c r="L537" s="516"/>
      <c r="M537" s="516"/>
      <c r="N537" s="516"/>
      <c r="O537" s="516" t="s">
        <v>28</v>
      </c>
      <c r="P537" s="516" t="s">
        <v>286</v>
      </c>
      <c r="Q537" s="516" t="s">
        <v>289</v>
      </c>
      <c r="R537" s="517"/>
      <c r="S537" s="516"/>
      <c r="T537" s="515"/>
      <c r="U537" s="515"/>
      <c r="V537" s="514"/>
      <c r="W537" s="513"/>
      <c r="X537" s="692" t="s">
        <v>3135</v>
      </c>
      <c r="Y537" s="691" t="s">
        <v>3133</v>
      </c>
      <c r="Z537" s="688" t="s">
        <v>3128</v>
      </c>
    </row>
    <row r="538" spans="1:26" s="100" customFormat="1" ht="15.6" hidden="1">
      <c r="A538" s="482" t="s">
        <v>1540</v>
      </c>
      <c r="B538" s="518"/>
      <c r="C538" s="518"/>
      <c r="D538" s="525"/>
      <c r="E538" s="516" t="s">
        <v>17</v>
      </c>
      <c r="F538" s="516" t="s">
        <v>15</v>
      </c>
      <c r="G538" s="499" t="s">
        <v>19</v>
      </c>
      <c r="H538" s="499" t="s">
        <v>28</v>
      </c>
      <c r="I538" s="499" t="s">
        <v>24</v>
      </c>
      <c r="J538" s="516"/>
      <c r="K538" s="516"/>
      <c r="L538" s="516"/>
      <c r="M538" s="516"/>
      <c r="N538" s="516"/>
      <c r="O538" s="516" t="s">
        <v>28</v>
      </c>
      <c r="P538" s="516" t="s">
        <v>286</v>
      </c>
      <c r="Q538" s="516" t="s">
        <v>289</v>
      </c>
      <c r="R538" s="517"/>
      <c r="S538" s="516"/>
      <c r="T538" s="515"/>
      <c r="U538" s="515"/>
      <c r="V538" s="514"/>
      <c r="W538" s="513"/>
      <c r="X538" s="692" t="s">
        <v>3135</v>
      </c>
      <c r="Y538" s="691" t="s">
        <v>3133</v>
      </c>
      <c r="Z538" s="688" t="s">
        <v>3128</v>
      </c>
    </row>
    <row r="539" spans="1:26" s="100" customFormat="1" ht="15.6" hidden="1">
      <c r="A539" s="482" t="s">
        <v>1541</v>
      </c>
      <c r="B539" s="518"/>
      <c r="C539" s="518" t="s">
        <v>383</v>
      </c>
      <c r="D539" s="525"/>
      <c r="E539" s="516" t="s">
        <v>17</v>
      </c>
      <c r="F539" s="516" t="s">
        <v>14</v>
      </c>
      <c r="G539" s="499" t="s">
        <v>19</v>
      </c>
      <c r="H539" s="499" t="s">
        <v>28</v>
      </c>
      <c r="I539" s="499" t="s">
        <v>24</v>
      </c>
      <c r="J539" s="516">
        <v>4</v>
      </c>
      <c r="K539" s="516"/>
      <c r="L539" s="516"/>
      <c r="M539" s="516"/>
      <c r="N539" s="516"/>
      <c r="O539" s="516"/>
      <c r="P539" s="516" t="s">
        <v>286</v>
      </c>
      <c r="Q539" s="516" t="s">
        <v>289</v>
      </c>
      <c r="R539" s="517"/>
      <c r="S539" s="516"/>
      <c r="T539" s="515"/>
      <c r="U539" s="515"/>
      <c r="V539" s="514"/>
      <c r="W539" s="513"/>
      <c r="X539" s="692" t="s">
        <v>3135</v>
      </c>
      <c r="Y539" s="691" t="s">
        <v>3133</v>
      </c>
      <c r="Z539" s="688" t="s">
        <v>3128</v>
      </c>
    </row>
    <row r="540" spans="1:26" s="100" customFormat="1" ht="15.6" hidden="1">
      <c r="A540" s="482" t="s">
        <v>1542</v>
      </c>
      <c r="B540" s="518"/>
      <c r="C540" s="518"/>
      <c r="D540" s="525"/>
      <c r="E540" s="516" t="s">
        <v>17</v>
      </c>
      <c r="F540" s="516" t="s">
        <v>15</v>
      </c>
      <c r="G540" s="499" t="s">
        <v>19</v>
      </c>
      <c r="H540" s="499" t="s">
        <v>28</v>
      </c>
      <c r="I540" s="499" t="s">
        <v>24</v>
      </c>
      <c r="J540" s="516">
        <v>4</v>
      </c>
      <c r="K540" s="516"/>
      <c r="L540" s="516"/>
      <c r="M540" s="516"/>
      <c r="N540" s="516"/>
      <c r="O540" s="516"/>
      <c r="P540" s="516" t="s">
        <v>286</v>
      </c>
      <c r="Q540" s="516" t="s">
        <v>289</v>
      </c>
      <c r="R540" s="517"/>
      <c r="S540" s="516"/>
      <c r="T540" s="515"/>
      <c r="U540" s="515"/>
      <c r="V540" s="514"/>
      <c r="W540" s="513"/>
      <c r="X540" s="692" t="s">
        <v>3135</v>
      </c>
      <c r="Y540" s="691" t="s">
        <v>3133</v>
      </c>
      <c r="Z540" s="688" t="s">
        <v>3128</v>
      </c>
    </row>
    <row r="541" spans="1:26" s="100" customFormat="1" ht="15.6" hidden="1">
      <c r="A541" s="482" t="s">
        <v>1543</v>
      </c>
      <c r="B541" s="518"/>
      <c r="C541" s="518" t="s">
        <v>384</v>
      </c>
      <c r="D541" s="525"/>
      <c r="E541" s="516" t="s">
        <v>17</v>
      </c>
      <c r="F541" s="516" t="s">
        <v>14</v>
      </c>
      <c r="G541" s="499" t="s">
        <v>19</v>
      </c>
      <c r="H541" s="499" t="s">
        <v>28</v>
      </c>
      <c r="I541" s="499" t="s">
        <v>25</v>
      </c>
      <c r="J541" s="516">
        <v>4</v>
      </c>
      <c r="K541" s="516"/>
      <c r="L541" s="516"/>
      <c r="M541" s="516"/>
      <c r="N541" s="516"/>
      <c r="O541" s="516"/>
      <c r="P541" s="516" t="s">
        <v>286</v>
      </c>
      <c r="Q541" s="516" t="s">
        <v>289</v>
      </c>
      <c r="R541" s="517"/>
      <c r="S541" s="516"/>
      <c r="T541" s="515"/>
      <c r="U541" s="515"/>
      <c r="V541" s="514"/>
      <c r="W541" s="513"/>
      <c r="X541" s="692" t="s">
        <v>3135</v>
      </c>
      <c r="Y541" s="691" t="s">
        <v>3133</v>
      </c>
      <c r="Z541" s="688" t="s">
        <v>3128</v>
      </c>
    </row>
    <row r="542" spans="1:26" s="100" customFormat="1" ht="15.6" hidden="1">
      <c r="A542" s="482" t="s">
        <v>1544</v>
      </c>
      <c r="B542" s="518"/>
      <c r="C542" s="518"/>
      <c r="D542" s="525"/>
      <c r="E542" s="516" t="s">
        <v>17</v>
      </c>
      <c r="F542" s="516" t="s">
        <v>15</v>
      </c>
      <c r="G542" s="499" t="s">
        <v>19</v>
      </c>
      <c r="H542" s="499" t="s">
        <v>28</v>
      </c>
      <c r="I542" s="499" t="s">
        <v>26</v>
      </c>
      <c r="J542" s="516"/>
      <c r="K542" s="516"/>
      <c r="L542" s="516"/>
      <c r="M542" s="516"/>
      <c r="N542" s="516"/>
      <c r="O542" s="516" t="s">
        <v>28</v>
      </c>
      <c r="P542" s="516" t="s">
        <v>286</v>
      </c>
      <c r="Q542" s="516" t="s">
        <v>289</v>
      </c>
      <c r="R542" s="517"/>
      <c r="S542" s="516"/>
      <c r="T542" s="515"/>
      <c r="U542" s="515"/>
      <c r="V542" s="514"/>
      <c r="W542" s="513"/>
      <c r="X542" s="692" t="s">
        <v>3135</v>
      </c>
      <c r="Y542" s="691" t="s">
        <v>3133</v>
      </c>
      <c r="Z542" s="688" t="s">
        <v>3128</v>
      </c>
    </row>
    <row r="543" spans="1:26" s="100" customFormat="1" ht="15.6" hidden="1">
      <c r="A543" s="482" t="s">
        <v>1545</v>
      </c>
      <c r="B543" s="518"/>
      <c r="C543" s="518" t="s">
        <v>451</v>
      </c>
      <c r="D543" s="525"/>
      <c r="E543" s="516" t="s">
        <v>17</v>
      </c>
      <c r="F543" s="516" t="s">
        <v>14</v>
      </c>
      <c r="G543" s="499" t="s">
        <v>19</v>
      </c>
      <c r="H543" s="499" t="s">
        <v>28</v>
      </c>
      <c r="I543" s="499" t="s">
        <v>24</v>
      </c>
      <c r="J543" s="516"/>
      <c r="K543" s="516"/>
      <c r="L543" s="516"/>
      <c r="M543" s="516"/>
      <c r="N543" s="516"/>
      <c r="O543" s="516" t="s">
        <v>28</v>
      </c>
      <c r="P543" s="516" t="s">
        <v>286</v>
      </c>
      <c r="Q543" s="516" t="s">
        <v>289</v>
      </c>
      <c r="R543" s="517"/>
      <c r="S543" s="516"/>
      <c r="T543" s="515"/>
      <c r="U543" s="515"/>
      <c r="V543" s="514"/>
      <c r="W543" s="513"/>
      <c r="X543" s="692" t="s">
        <v>3135</v>
      </c>
      <c r="Y543" s="691" t="s">
        <v>3133</v>
      </c>
      <c r="Z543" s="688" t="s">
        <v>3128</v>
      </c>
    </row>
    <row r="544" spans="1:26" s="100" customFormat="1" ht="15.6" hidden="1">
      <c r="A544" s="482" t="s">
        <v>1546</v>
      </c>
      <c r="B544" s="518"/>
      <c r="C544" s="518"/>
      <c r="D544" s="525"/>
      <c r="E544" s="516" t="s">
        <v>17</v>
      </c>
      <c r="F544" s="516" t="s">
        <v>15</v>
      </c>
      <c r="G544" s="499" t="s">
        <v>19</v>
      </c>
      <c r="H544" s="499" t="s">
        <v>28</v>
      </c>
      <c r="I544" s="499" t="s">
        <v>24</v>
      </c>
      <c r="J544" s="516"/>
      <c r="K544" s="516"/>
      <c r="L544" s="516"/>
      <c r="M544" s="516"/>
      <c r="N544" s="516"/>
      <c r="O544" s="516" t="s">
        <v>28</v>
      </c>
      <c r="P544" s="516" t="s">
        <v>286</v>
      </c>
      <c r="Q544" s="516" t="s">
        <v>289</v>
      </c>
      <c r="R544" s="517"/>
      <c r="S544" s="516"/>
      <c r="T544" s="515"/>
      <c r="U544" s="515"/>
      <c r="V544" s="514"/>
      <c r="W544" s="513"/>
      <c r="X544" s="692" t="s">
        <v>3135</v>
      </c>
      <c r="Y544" s="691" t="s">
        <v>3133</v>
      </c>
      <c r="Z544" s="688" t="s">
        <v>3128</v>
      </c>
    </row>
    <row r="545" spans="1:26" s="100" customFormat="1" ht="15.6" hidden="1">
      <c r="A545" s="482" t="s">
        <v>1547</v>
      </c>
      <c r="B545" s="518"/>
      <c r="C545" s="518" t="s">
        <v>452</v>
      </c>
      <c r="D545" s="525"/>
      <c r="E545" s="516" t="s">
        <v>17</v>
      </c>
      <c r="F545" s="516" t="s">
        <v>14</v>
      </c>
      <c r="G545" s="499" t="s">
        <v>19</v>
      </c>
      <c r="H545" s="499" t="s">
        <v>28</v>
      </c>
      <c r="I545" s="499" t="s">
        <v>24</v>
      </c>
      <c r="J545" s="516">
        <v>3</v>
      </c>
      <c r="K545" s="516"/>
      <c r="L545" s="516"/>
      <c r="M545" s="516"/>
      <c r="N545" s="516"/>
      <c r="O545" s="516"/>
      <c r="P545" s="516" t="s">
        <v>286</v>
      </c>
      <c r="Q545" s="516" t="s">
        <v>289</v>
      </c>
      <c r="R545" s="517"/>
      <c r="S545" s="516"/>
      <c r="T545" s="515"/>
      <c r="U545" s="515"/>
      <c r="V545" s="514"/>
      <c r="W545" s="513"/>
      <c r="X545" s="692" t="s">
        <v>3135</v>
      </c>
      <c r="Y545" s="691" t="s">
        <v>3133</v>
      </c>
      <c r="Z545" s="688" t="s">
        <v>3128</v>
      </c>
    </row>
    <row r="546" spans="1:26" s="100" customFormat="1" ht="15.6" hidden="1">
      <c r="A546" s="482" t="s">
        <v>1548</v>
      </c>
      <c r="B546" s="518"/>
      <c r="C546" s="518"/>
      <c r="D546" s="525"/>
      <c r="E546" s="516" t="s">
        <v>17</v>
      </c>
      <c r="F546" s="516" t="s">
        <v>15</v>
      </c>
      <c r="G546" s="499" t="s">
        <v>19</v>
      </c>
      <c r="H546" s="499" t="s">
        <v>28</v>
      </c>
      <c r="I546" s="499" t="s">
        <v>24</v>
      </c>
      <c r="J546" s="516">
        <v>3</v>
      </c>
      <c r="K546" s="516"/>
      <c r="L546" s="516"/>
      <c r="M546" s="516"/>
      <c r="N546" s="516"/>
      <c r="O546" s="516"/>
      <c r="P546" s="516" t="s">
        <v>286</v>
      </c>
      <c r="Q546" s="516" t="s">
        <v>289</v>
      </c>
      <c r="R546" s="517"/>
      <c r="S546" s="516"/>
      <c r="T546" s="515"/>
      <c r="U546" s="515"/>
      <c r="V546" s="514"/>
      <c r="W546" s="513"/>
      <c r="X546" s="692" t="s">
        <v>3135</v>
      </c>
      <c r="Y546" s="691" t="s">
        <v>3133</v>
      </c>
      <c r="Z546" s="688" t="s">
        <v>3128</v>
      </c>
    </row>
    <row r="547" spans="1:26" s="100" customFormat="1" ht="15.6">
      <c r="A547" s="482" t="s">
        <v>1549</v>
      </c>
      <c r="B547" s="518"/>
      <c r="C547" s="518" t="s">
        <v>453</v>
      </c>
      <c r="D547" s="525"/>
      <c r="E547" s="516" t="s">
        <v>18</v>
      </c>
      <c r="F547" s="516" t="s">
        <v>14</v>
      </c>
      <c r="G547" s="499" t="s">
        <v>23</v>
      </c>
      <c r="H547" s="499" t="s">
        <v>28</v>
      </c>
      <c r="I547" s="499" t="s">
        <v>26</v>
      </c>
      <c r="J547" s="516">
        <v>2</v>
      </c>
      <c r="K547" s="516"/>
      <c r="L547" s="516"/>
      <c r="M547" s="516"/>
      <c r="N547" s="516"/>
      <c r="O547" s="516"/>
      <c r="P547" s="516" t="s">
        <v>286</v>
      </c>
      <c r="Q547" s="516" t="s">
        <v>289</v>
      </c>
      <c r="R547" s="517"/>
      <c r="S547" s="516"/>
      <c r="T547" s="515"/>
      <c r="U547" s="515"/>
      <c r="V547" s="514"/>
      <c r="W547" s="513"/>
      <c r="X547" s="692" t="s">
        <v>3135</v>
      </c>
      <c r="Y547" s="691" t="s">
        <v>3133</v>
      </c>
      <c r="Z547" s="688" t="s">
        <v>3128</v>
      </c>
    </row>
    <row r="548" spans="1:26" s="100" customFormat="1" ht="15.6" hidden="1">
      <c r="A548" s="482" t="s">
        <v>1550</v>
      </c>
      <c r="B548" s="518"/>
      <c r="C548" s="518"/>
      <c r="D548" s="525"/>
      <c r="E548" s="516" t="s">
        <v>18</v>
      </c>
      <c r="F548" s="516" t="s">
        <v>15</v>
      </c>
      <c r="G548" s="499" t="s">
        <v>19</v>
      </c>
      <c r="H548" s="499" t="s">
        <v>28</v>
      </c>
      <c r="I548" s="499" t="s">
        <v>25</v>
      </c>
      <c r="J548" s="516">
        <v>3</v>
      </c>
      <c r="K548" s="516"/>
      <c r="L548" s="516"/>
      <c r="M548" s="516"/>
      <c r="N548" s="516"/>
      <c r="O548" s="516"/>
      <c r="P548" s="516" t="s">
        <v>286</v>
      </c>
      <c r="Q548" s="516" t="s">
        <v>289</v>
      </c>
      <c r="R548" s="517"/>
      <c r="S548" s="516"/>
      <c r="T548" s="515"/>
      <c r="U548" s="515"/>
      <c r="V548" s="514"/>
      <c r="W548" s="513"/>
      <c r="X548" s="692" t="s">
        <v>3135</v>
      </c>
      <c r="Y548" s="691" t="s">
        <v>3133</v>
      </c>
      <c r="Z548" s="688" t="s">
        <v>3128</v>
      </c>
    </row>
    <row r="549" spans="1:26" s="100" customFormat="1" ht="15.6">
      <c r="A549" s="482" t="s">
        <v>1551</v>
      </c>
      <c r="B549" s="518"/>
      <c r="C549" s="518"/>
      <c r="D549" s="525"/>
      <c r="E549" s="516" t="s">
        <v>17</v>
      </c>
      <c r="F549" s="516" t="s">
        <v>14</v>
      </c>
      <c r="G549" s="499" t="s">
        <v>19</v>
      </c>
      <c r="H549" s="499" t="s">
        <v>28</v>
      </c>
      <c r="I549" s="499" t="s">
        <v>25</v>
      </c>
      <c r="J549" s="516">
        <v>2</v>
      </c>
      <c r="K549" s="516"/>
      <c r="L549" s="516"/>
      <c r="M549" s="516"/>
      <c r="N549" s="516" t="s">
        <v>499</v>
      </c>
      <c r="O549" s="516"/>
      <c r="P549" s="516" t="s">
        <v>286</v>
      </c>
      <c r="Q549" s="516" t="s">
        <v>289</v>
      </c>
      <c r="R549" s="517"/>
      <c r="S549" s="516"/>
      <c r="T549" s="515"/>
      <c r="U549" s="515"/>
      <c r="V549" s="514"/>
      <c r="W549" s="513"/>
      <c r="X549" s="692" t="s">
        <v>3135</v>
      </c>
      <c r="Y549" s="691" t="s">
        <v>3133</v>
      </c>
      <c r="Z549" s="688" t="s">
        <v>3128</v>
      </c>
    </row>
    <row r="550" spans="1:26" s="100" customFormat="1" ht="15.6">
      <c r="A550" s="482" t="s">
        <v>1552</v>
      </c>
      <c r="B550" s="518"/>
      <c r="C550" s="518"/>
      <c r="D550" s="525"/>
      <c r="E550" s="516" t="s">
        <v>17</v>
      </c>
      <c r="F550" s="516" t="s">
        <v>15</v>
      </c>
      <c r="G550" s="499" t="s">
        <v>19</v>
      </c>
      <c r="H550" s="499" t="s">
        <v>28</v>
      </c>
      <c r="I550" s="499" t="s">
        <v>26</v>
      </c>
      <c r="J550" s="516">
        <v>2</v>
      </c>
      <c r="K550" s="516"/>
      <c r="L550" s="516"/>
      <c r="M550" s="516"/>
      <c r="N550" s="516" t="s">
        <v>499</v>
      </c>
      <c r="O550" s="516"/>
      <c r="P550" s="516" t="s">
        <v>286</v>
      </c>
      <c r="Q550" s="516" t="s">
        <v>289</v>
      </c>
      <c r="R550" s="517"/>
      <c r="S550" s="516"/>
      <c r="T550" s="515"/>
      <c r="U550" s="515"/>
      <c r="V550" s="514"/>
      <c r="W550" s="513"/>
      <c r="X550" s="692" t="s">
        <v>3135</v>
      </c>
      <c r="Y550" s="691" t="s">
        <v>3133</v>
      </c>
      <c r="Z550" s="688" t="s">
        <v>3128</v>
      </c>
    </row>
    <row r="551" spans="1:26" s="100" customFormat="1" ht="24" hidden="1">
      <c r="A551" s="482" t="s">
        <v>1553</v>
      </c>
      <c r="B551" s="518"/>
      <c r="C551" s="518" t="s">
        <v>455</v>
      </c>
      <c r="D551" s="525"/>
      <c r="E551" s="516" t="s">
        <v>18</v>
      </c>
      <c r="F551" s="516" t="s">
        <v>14</v>
      </c>
      <c r="G551" s="499" t="s">
        <v>19</v>
      </c>
      <c r="H551" s="499" t="s">
        <v>28</v>
      </c>
      <c r="I551" s="499" t="s">
        <v>447</v>
      </c>
      <c r="J551" s="516">
        <v>3</v>
      </c>
      <c r="K551" s="516"/>
      <c r="L551" s="516"/>
      <c r="M551" s="516"/>
      <c r="N551" s="516"/>
      <c r="O551" s="516"/>
      <c r="P551" s="516" t="s">
        <v>286</v>
      </c>
      <c r="Q551" s="516" t="s">
        <v>289</v>
      </c>
      <c r="R551" s="517" t="s">
        <v>1359</v>
      </c>
      <c r="S551" s="516"/>
      <c r="T551" s="515"/>
      <c r="U551" s="515"/>
      <c r="V551" s="514"/>
      <c r="W551" s="513"/>
      <c r="X551" s="692" t="s">
        <v>3135</v>
      </c>
      <c r="Y551" s="691" t="s">
        <v>3133</v>
      </c>
      <c r="Z551" s="688" t="s">
        <v>3128</v>
      </c>
    </row>
    <row r="552" spans="1:26" s="100" customFormat="1" ht="24">
      <c r="A552" s="482" t="s">
        <v>1554</v>
      </c>
      <c r="B552" s="518"/>
      <c r="C552" s="518" t="s">
        <v>385</v>
      </c>
      <c r="D552" s="525"/>
      <c r="E552" s="516" t="s">
        <v>18</v>
      </c>
      <c r="F552" s="516" t="s">
        <v>15</v>
      </c>
      <c r="G552" s="499" t="s">
        <v>19</v>
      </c>
      <c r="H552" s="499" t="s">
        <v>28</v>
      </c>
      <c r="I552" s="499" t="s">
        <v>25</v>
      </c>
      <c r="J552" s="516">
        <v>2</v>
      </c>
      <c r="K552" s="516"/>
      <c r="L552" s="516"/>
      <c r="M552" s="516" t="s">
        <v>50</v>
      </c>
      <c r="N552" s="516" t="s">
        <v>499</v>
      </c>
      <c r="O552" s="516"/>
      <c r="P552" s="516" t="s">
        <v>286</v>
      </c>
      <c r="Q552" s="516" t="s">
        <v>289</v>
      </c>
      <c r="R552" s="517" t="s">
        <v>1358</v>
      </c>
      <c r="S552" s="516"/>
      <c r="T552" s="515"/>
      <c r="U552" s="515"/>
      <c r="V552" s="514"/>
      <c r="W552" s="513"/>
      <c r="X552" s="692" t="s">
        <v>3135</v>
      </c>
      <c r="Y552" s="691" t="s">
        <v>3133</v>
      </c>
      <c r="Z552" s="688" t="s">
        <v>3128</v>
      </c>
    </row>
    <row r="553" spans="1:26" s="100" customFormat="1" ht="15.6" hidden="1">
      <c r="A553" s="482" t="s">
        <v>1555</v>
      </c>
      <c r="B553" s="518"/>
      <c r="C553" s="518" t="s">
        <v>386</v>
      </c>
      <c r="D553" s="525"/>
      <c r="E553" s="516" t="s">
        <v>17</v>
      </c>
      <c r="F553" s="516" t="s">
        <v>14</v>
      </c>
      <c r="G553" s="499" t="s">
        <v>56</v>
      </c>
      <c r="H553" s="499" t="s">
        <v>29</v>
      </c>
      <c r="I553" s="499" t="s">
        <v>24</v>
      </c>
      <c r="J553" s="516"/>
      <c r="K553" s="516"/>
      <c r="L553" s="516"/>
      <c r="M553" s="516"/>
      <c r="N553" s="516"/>
      <c r="O553" s="516" t="s">
        <v>29</v>
      </c>
      <c r="P553" s="516" t="s">
        <v>286</v>
      </c>
      <c r="Q553" s="516" t="s">
        <v>289</v>
      </c>
      <c r="R553" s="517"/>
      <c r="S553" s="516"/>
      <c r="T553" s="515"/>
      <c r="U553" s="515"/>
      <c r="V553" s="514"/>
      <c r="W553" s="513"/>
      <c r="X553" s="692" t="s">
        <v>3135</v>
      </c>
      <c r="Y553" s="691" t="s">
        <v>3133</v>
      </c>
      <c r="Z553" s="688" t="s">
        <v>3128</v>
      </c>
    </row>
    <row r="554" spans="1:26" s="100" customFormat="1" ht="15.6">
      <c r="A554" s="482" t="s">
        <v>1556</v>
      </c>
      <c r="B554" s="518"/>
      <c r="C554" s="518" t="s">
        <v>387</v>
      </c>
      <c r="D554" s="525"/>
      <c r="E554" s="516" t="s">
        <v>17</v>
      </c>
      <c r="F554" s="516" t="s">
        <v>14</v>
      </c>
      <c r="G554" s="499" t="s">
        <v>19</v>
      </c>
      <c r="H554" s="499" t="s">
        <v>28</v>
      </c>
      <c r="I554" s="499" t="s">
        <v>24</v>
      </c>
      <c r="J554" s="516">
        <v>2</v>
      </c>
      <c r="K554" s="516"/>
      <c r="L554" s="516"/>
      <c r="M554" s="516"/>
      <c r="N554" s="516" t="s">
        <v>499</v>
      </c>
      <c r="O554" s="516"/>
      <c r="P554" s="516" t="s">
        <v>286</v>
      </c>
      <c r="Q554" s="516" t="s">
        <v>289</v>
      </c>
      <c r="R554" s="517"/>
      <c r="S554" s="516"/>
      <c r="T554" s="515"/>
      <c r="U554" s="515"/>
      <c r="V554" s="514"/>
      <c r="W554" s="513"/>
      <c r="X554" s="692" t="s">
        <v>3135</v>
      </c>
      <c r="Y554" s="691" t="s">
        <v>3133</v>
      </c>
      <c r="Z554" s="688" t="s">
        <v>3128</v>
      </c>
    </row>
    <row r="555" spans="1:26" s="100" customFormat="1" ht="15.6">
      <c r="A555" s="482" t="s">
        <v>1557</v>
      </c>
      <c r="B555" s="518"/>
      <c r="C555" s="518" t="s">
        <v>388</v>
      </c>
      <c r="D555" s="525"/>
      <c r="E555" s="516" t="s">
        <v>18</v>
      </c>
      <c r="F555" s="516" t="s">
        <v>15</v>
      </c>
      <c r="G555" s="499" t="s">
        <v>19</v>
      </c>
      <c r="H555" s="499" t="s">
        <v>28</v>
      </c>
      <c r="I555" s="499" t="s">
        <v>24</v>
      </c>
      <c r="J555" s="516">
        <v>1</v>
      </c>
      <c r="K555" s="516"/>
      <c r="L555" s="516"/>
      <c r="M555" s="516"/>
      <c r="N555" s="516" t="s">
        <v>499</v>
      </c>
      <c r="O555" s="516"/>
      <c r="P555" s="516" t="s">
        <v>286</v>
      </c>
      <c r="Q555" s="516" t="s">
        <v>289</v>
      </c>
      <c r="R555" s="517"/>
      <c r="S555" s="516"/>
      <c r="T555" s="515"/>
      <c r="U555" s="515"/>
      <c r="V555" s="514"/>
      <c r="W555" s="513"/>
      <c r="X555" s="692" t="s">
        <v>3135</v>
      </c>
      <c r="Y555" s="691" t="s">
        <v>3133</v>
      </c>
      <c r="Z555" s="688" t="s">
        <v>3128</v>
      </c>
    </row>
    <row r="556" spans="1:26" s="100" customFormat="1" ht="15.6" hidden="1">
      <c r="A556" s="482" t="s">
        <v>1558</v>
      </c>
      <c r="B556" s="518"/>
      <c r="C556" s="518" t="s">
        <v>389</v>
      </c>
      <c r="D556" s="525"/>
      <c r="E556" s="516" t="s">
        <v>17</v>
      </c>
      <c r="F556" s="516" t="s">
        <v>14</v>
      </c>
      <c r="G556" s="499" t="s">
        <v>19</v>
      </c>
      <c r="H556" s="499" t="s">
        <v>28</v>
      </c>
      <c r="I556" s="499" t="s">
        <v>24</v>
      </c>
      <c r="J556" s="516"/>
      <c r="K556" s="516"/>
      <c r="L556" s="516"/>
      <c r="M556" s="516"/>
      <c r="N556" s="516"/>
      <c r="O556" s="516" t="s">
        <v>28</v>
      </c>
      <c r="P556" s="516" t="s">
        <v>286</v>
      </c>
      <c r="Q556" s="516" t="s">
        <v>289</v>
      </c>
      <c r="R556" s="517"/>
      <c r="S556" s="516"/>
      <c r="T556" s="515"/>
      <c r="U556" s="515"/>
      <c r="V556" s="514"/>
      <c r="W556" s="513"/>
      <c r="X556" s="692" t="s">
        <v>3135</v>
      </c>
      <c r="Y556" s="691" t="s">
        <v>3133</v>
      </c>
      <c r="Z556" s="688" t="s">
        <v>3128</v>
      </c>
    </row>
    <row r="557" spans="1:26" s="100" customFormat="1" ht="15.6" hidden="1">
      <c r="A557" s="482" t="s">
        <v>1559</v>
      </c>
      <c r="B557" s="518"/>
      <c r="C557" s="518"/>
      <c r="D557" s="525"/>
      <c r="E557" s="516" t="s">
        <v>17</v>
      </c>
      <c r="F557" s="516" t="s">
        <v>15</v>
      </c>
      <c r="G557" s="499" t="s">
        <v>19</v>
      </c>
      <c r="H557" s="499" t="s">
        <v>28</v>
      </c>
      <c r="I557" s="499" t="s">
        <v>24</v>
      </c>
      <c r="J557" s="516"/>
      <c r="K557" s="516"/>
      <c r="L557" s="516"/>
      <c r="M557" s="516"/>
      <c r="N557" s="516"/>
      <c r="O557" s="516" t="s">
        <v>28</v>
      </c>
      <c r="P557" s="516" t="s">
        <v>286</v>
      </c>
      <c r="Q557" s="516" t="s">
        <v>289</v>
      </c>
      <c r="R557" s="517"/>
      <c r="S557" s="516"/>
      <c r="T557" s="515"/>
      <c r="U557" s="515"/>
      <c r="V557" s="514"/>
      <c r="W557" s="513"/>
      <c r="X557" s="692" t="s">
        <v>3135</v>
      </c>
      <c r="Y557" s="691" t="s">
        <v>3133</v>
      </c>
      <c r="Z557" s="688" t="s">
        <v>3128</v>
      </c>
    </row>
    <row r="558" spans="1:26" s="100" customFormat="1" ht="15.6" hidden="1">
      <c r="A558" s="482" t="s">
        <v>1560</v>
      </c>
      <c r="B558" s="518"/>
      <c r="C558" s="518" t="s">
        <v>390</v>
      </c>
      <c r="D558" s="525"/>
      <c r="E558" s="516" t="s">
        <v>17</v>
      </c>
      <c r="F558" s="516" t="s">
        <v>14</v>
      </c>
      <c r="G558" s="499" t="s">
        <v>19</v>
      </c>
      <c r="H558" s="499" t="s">
        <v>28</v>
      </c>
      <c r="I558" s="499" t="s">
        <v>25</v>
      </c>
      <c r="J558" s="516"/>
      <c r="K558" s="516"/>
      <c r="L558" s="516"/>
      <c r="M558" s="516"/>
      <c r="N558" s="516"/>
      <c r="O558" s="516" t="s">
        <v>28</v>
      </c>
      <c r="P558" s="516" t="s">
        <v>286</v>
      </c>
      <c r="Q558" s="516" t="s">
        <v>289</v>
      </c>
      <c r="R558" s="517"/>
      <c r="S558" s="516"/>
      <c r="T558" s="515"/>
      <c r="U558" s="515"/>
      <c r="V558" s="514"/>
      <c r="W558" s="513"/>
      <c r="X558" s="692" t="s">
        <v>3135</v>
      </c>
      <c r="Y558" s="691" t="s">
        <v>3133</v>
      </c>
      <c r="Z558" s="688" t="s">
        <v>3128</v>
      </c>
    </row>
    <row r="559" spans="1:26" s="100" customFormat="1" ht="15.6" hidden="1">
      <c r="A559" s="482" t="s">
        <v>1561</v>
      </c>
      <c r="B559" s="518"/>
      <c r="C559" s="518" t="s">
        <v>391</v>
      </c>
      <c r="D559" s="525"/>
      <c r="E559" s="516" t="s">
        <v>18</v>
      </c>
      <c r="F559" s="516" t="s">
        <v>14</v>
      </c>
      <c r="G559" s="499" t="s">
        <v>19</v>
      </c>
      <c r="H559" s="499" t="s">
        <v>28</v>
      </c>
      <c r="I559" s="499" t="s">
        <v>24</v>
      </c>
      <c r="J559" s="516">
        <v>3</v>
      </c>
      <c r="K559" s="516"/>
      <c r="L559" s="516"/>
      <c r="M559" s="516"/>
      <c r="N559" s="516"/>
      <c r="O559" s="516"/>
      <c r="P559" s="516" t="s">
        <v>286</v>
      </c>
      <c r="Q559" s="516" t="s">
        <v>289</v>
      </c>
      <c r="R559" s="517"/>
      <c r="S559" s="516"/>
      <c r="T559" s="515"/>
      <c r="U559" s="515"/>
      <c r="V559" s="514"/>
      <c r="W559" s="513"/>
      <c r="X559" s="692" t="s">
        <v>3135</v>
      </c>
      <c r="Y559" s="691" t="s">
        <v>3133</v>
      </c>
      <c r="Z559" s="688" t="s">
        <v>3128</v>
      </c>
    </row>
    <row r="560" spans="1:26" s="100" customFormat="1" ht="15.6" hidden="1">
      <c r="A560" s="482" t="s">
        <v>1562</v>
      </c>
      <c r="B560" s="518"/>
      <c r="C560" s="518"/>
      <c r="D560" s="525"/>
      <c r="E560" s="516" t="s">
        <v>18</v>
      </c>
      <c r="F560" s="516" t="s">
        <v>15</v>
      </c>
      <c r="G560" s="499" t="s">
        <v>19</v>
      </c>
      <c r="H560" s="499" t="s">
        <v>28</v>
      </c>
      <c r="I560" s="499" t="s">
        <v>447</v>
      </c>
      <c r="J560" s="516">
        <v>3</v>
      </c>
      <c r="K560" s="516"/>
      <c r="L560" s="516"/>
      <c r="M560" s="516"/>
      <c r="N560" s="516"/>
      <c r="O560" s="516"/>
      <c r="P560" s="516" t="s">
        <v>286</v>
      </c>
      <c r="Q560" s="516" t="s">
        <v>289</v>
      </c>
      <c r="R560" s="517"/>
      <c r="S560" s="516"/>
      <c r="T560" s="515"/>
      <c r="U560" s="515"/>
      <c r="V560" s="514"/>
      <c r="W560" s="513"/>
      <c r="X560" s="692" t="s">
        <v>3135</v>
      </c>
      <c r="Y560" s="691" t="s">
        <v>3133</v>
      </c>
      <c r="Z560" s="688" t="s">
        <v>3128</v>
      </c>
    </row>
    <row r="561" spans="1:26" s="100" customFormat="1" ht="15.6" hidden="1">
      <c r="A561" s="482" t="s">
        <v>1563</v>
      </c>
      <c r="B561" s="518"/>
      <c r="C561" s="518" t="s">
        <v>392</v>
      </c>
      <c r="D561" s="525"/>
      <c r="E561" s="516" t="s">
        <v>17</v>
      </c>
      <c r="F561" s="516" t="s">
        <v>16</v>
      </c>
      <c r="G561" s="499" t="s">
        <v>19</v>
      </c>
      <c r="H561" s="499" t="s">
        <v>28</v>
      </c>
      <c r="I561" s="499" t="s">
        <v>24</v>
      </c>
      <c r="J561" s="516"/>
      <c r="K561" s="516"/>
      <c r="L561" s="516"/>
      <c r="M561" s="516"/>
      <c r="N561" s="516"/>
      <c r="O561" s="516" t="s">
        <v>28</v>
      </c>
      <c r="P561" s="516" t="s">
        <v>286</v>
      </c>
      <c r="Q561" s="516" t="s">
        <v>289</v>
      </c>
      <c r="R561" s="517"/>
      <c r="S561" s="516"/>
      <c r="T561" s="515"/>
      <c r="U561" s="515"/>
      <c r="V561" s="514"/>
      <c r="W561" s="513"/>
      <c r="X561" s="692" t="s">
        <v>3135</v>
      </c>
      <c r="Y561" s="691" t="s">
        <v>3133</v>
      </c>
      <c r="Z561" s="688" t="s">
        <v>3128</v>
      </c>
    </row>
    <row r="562" spans="1:26" s="100" customFormat="1" ht="15.6" hidden="1">
      <c r="A562" s="482" t="s">
        <v>1564</v>
      </c>
      <c r="B562" s="518"/>
      <c r="C562" s="518" t="s">
        <v>393</v>
      </c>
      <c r="D562" s="525"/>
      <c r="E562" s="516" t="s">
        <v>18</v>
      </c>
      <c r="F562" s="516" t="s">
        <v>14</v>
      </c>
      <c r="G562" s="499" t="s">
        <v>19</v>
      </c>
      <c r="H562" s="499" t="s">
        <v>28</v>
      </c>
      <c r="I562" s="499" t="s">
        <v>24</v>
      </c>
      <c r="J562" s="516">
        <v>3</v>
      </c>
      <c r="K562" s="516"/>
      <c r="L562" s="516"/>
      <c r="M562" s="516"/>
      <c r="N562" s="516"/>
      <c r="O562" s="516"/>
      <c r="P562" s="516" t="s">
        <v>286</v>
      </c>
      <c r="Q562" s="516" t="s">
        <v>289</v>
      </c>
      <c r="R562" s="517"/>
      <c r="S562" s="516"/>
      <c r="T562" s="515"/>
      <c r="U562" s="515"/>
      <c r="V562" s="514"/>
      <c r="W562" s="513"/>
      <c r="X562" s="692" t="s">
        <v>3135</v>
      </c>
      <c r="Y562" s="691" t="s">
        <v>3133</v>
      </c>
      <c r="Z562" s="688" t="s">
        <v>3128</v>
      </c>
    </row>
    <row r="563" spans="1:26" s="100" customFormat="1" ht="15.6" hidden="1">
      <c r="A563" s="482" t="s">
        <v>1565</v>
      </c>
      <c r="B563" s="518"/>
      <c r="C563" s="518"/>
      <c r="D563" s="525"/>
      <c r="E563" s="516" t="s">
        <v>18</v>
      </c>
      <c r="F563" s="516" t="s">
        <v>15</v>
      </c>
      <c r="G563" s="499" t="s">
        <v>19</v>
      </c>
      <c r="H563" s="499" t="s">
        <v>28</v>
      </c>
      <c r="I563" s="499" t="s">
        <v>447</v>
      </c>
      <c r="J563" s="516">
        <v>3</v>
      </c>
      <c r="K563" s="516"/>
      <c r="L563" s="516"/>
      <c r="M563" s="516"/>
      <c r="N563" s="516"/>
      <c r="O563" s="516"/>
      <c r="P563" s="516" t="s">
        <v>286</v>
      </c>
      <c r="Q563" s="516" t="s">
        <v>289</v>
      </c>
      <c r="R563" s="517"/>
      <c r="S563" s="516"/>
      <c r="T563" s="515"/>
      <c r="U563" s="515"/>
      <c r="V563" s="514"/>
      <c r="W563" s="513"/>
      <c r="X563" s="692" t="s">
        <v>3135</v>
      </c>
      <c r="Y563" s="691" t="s">
        <v>3133</v>
      </c>
      <c r="Z563" s="688" t="s">
        <v>3128</v>
      </c>
    </row>
    <row r="564" spans="1:26" s="100" customFormat="1" ht="15.6" hidden="1">
      <c r="A564" s="482" t="s">
        <v>1566</v>
      </c>
      <c r="B564" s="518"/>
      <c r="C564" s="518" t="s">
        <v>459</v>
      </c>
      <c r="D564" s="525"/>
      <c r="E564" s="516" t="s">
        <v>18</v>
      </c>
      <c r="F564" s="516" t="s">
        <v>14</v>
      </c>
      <c r="G564" s="499" t="s">
        <v>19</v>
      </c>
      <c r="H564" s="499" t="s">
        <v>28</v>
      </c>
      <c r="I564" s="499" t="s">
        <v>24</v>
      </c>
      <c r="J564" s="516">
        <v>3</v>
      </c>
      <c r="K564" s="516"/>
      <c r="L564" s="516"/>
      <c r="M564" s="516"/>
      <c r="N564" s="516"/>
      <c r="O564" s="516"/>
      <c r="P564" s="516" t="s">
        <v>286</v>
      </c>
      <c r="Q564" s="516" t="s">
        <v>289</v>
      </c>
      <c r="R564" s="517"/>
      <c r="S564" s="516"/>
      <c r="T564" s="515"/>
      <c r="U564" s="515"/>
      <c r="V564" s="514"/>
      <c r="W564" s="513"/>
      <c r="X564" s="692" t="s">
        <v>3135</v>
      </c>
      <c r="Y564" s="691" t="s">
        <v>3133</v>
      </c>
      <c r="Z564" s="688" t="s">
        <v>3128</v>
      </c>
    </row>
    <row r="565" spans="1:26" s="100" customFormat="1" ht="15.6" hidden="1">
      <c r="A565" s="482" t="s">
        <v>1567</v>
      </c>
      <c r="B565" s="518"/>
      <c r="C565" s="518"/>
      <c r="D565" s="525"/>
      <c r="E565" s="516" t="s">
        <v>18</v>
      </c>
      <c r="F565" s="516" t="s">
        <v>15</v>
      </c>
      <c r="G565" s="499" t="s">
        <v>19</v>
      </c>
      <c r="H565" s="499" t="s">
        <v>28</v>
      </c>
      <c r="I565" s="499" t="s">
        <v>445</v>
      </c>
      <c r="J565" s="516">
        <v>3</v>
      </c>
      <c r="K565" s="516"/>
      <c r="L565" s="516"/>
      <c r="M565" s="516"/>
      <c r="N565" s="516"/>
      <c r="O565" s="516"/>
      <c r="P565" s="516" t="s">
        <v>286</v>
      </c>
      <c r="Q565" s="516" t="s">
        <v>289</v>
      </c>
      <c r="R565" s="517"/>
      <c r="S565" s="516"/>
      <c r="T565" s="515"/>
      <c r="U565" s="515"/>
      <c r="V565" s="514"/>
      <c r="W565" s="513"/>
      <c r="X565" s="692" t="s">
        <v>3135</v>
      </c>
      <c r="Y565" s="691" t="s">
        <v>3133</v>
      </c>
      <c r="Z565" s="688" t="s">
        <v>3128</v>
      </c>
    </row>
    <row r="566" spans="1:26" s="100" customFormat="1" ht="15.6" hidden="1">
      <c r="A566" s="482" t="s">
        <v>1568</v>
      </c>
      <c r="B566" s="518"/>
      <c r="C566" s="518" t="s">
        <v>460</v>
      </c>
      <c r="D566" s="525"/>
      <c r="E566" s="516" t="s">
        <v>18</v>
      </c>
      <c r="F566" s="516" t="s">
        <v>14</v>
      </c>
      <c r="G566" s="499" t="s">
        <v>19</v>
      </c>
      <c r="H566" s="499" t="s">
        <v>28</v>
      </c>
      <c r="I566" s="499" t="s">
        <v>24</v>
      </c>
      <c r="J566" s="516">
        <v>3</v>
      </c>
      <c r="K566" s="516"/>
      <c r="L566" s="516"/>
      <c r="M566" s="516"/>
      <c r="N566" s="516"/>
      <c r="O566" s="516"/>
      <c r="P566" s="516" t="s">
        <v>286</v>
      </c>
      <c r="Q566" s="516" t="s">
        <v>289</v>
      </c>
      <c r="R566" s="517"/>
      <c r="S566" s="516"/>
      <c r="T566" s="515"/>
      <c r="U566" s="515"/>
      <c r="V566" s="514"/>
      <c r="W566" s="513"/>
      <c r="X566" s="692" t="s">
        <v>3135</v>
      </c>
      <c r="Y566" s="691" t="s">
        <v>3133</v>
      </c>
      <c r="Z566" s="688" t="s">
        <v>3128</v>
      </c>
    </row>
    <row r="567" spans="1:26" s="100" customFormat="1" ht="15.6" hidden="1">
      <c r="A567" s="482" t="s">
        <v>1569</v>
      </c>
      <c r="B567" s="518"/>
      <c r="C567" s="518"/>
      <c r="D567" s="525"/>
      <c r="E567" s="516" t="s">
        <v>18</v>
      </c>
      <c r="F567" s="516" t="s">
        <v>15</v>
      </c>
      <c r="G567" s="499" t="s">
        <v>19</v>
      </c>
      <c r="H567" s="499" t="s">
        <v>28</v>
      </c>
      <c r="I567" s="499" t="s">
        <v>24</v>
      </c>
      <c r="J567" s="516">
        <v>3</v>
      </c>
      <c r="K567" s="516"/>
      <c r="L567" s="516"/>
      <c r="M567" s="516"/>
      <c r="N567" s="516"/>
      <c r="O567" s="516"/>
      <c r="P567" s="516" t="s">
        <v>286</v>
      </c>
      <c r="Q567" s="516" t="s">
        <v>289</v>
      </c>
      <c r="R567" s="517"/>
      <c r="S567" s="516"/>
      <c r="T567" s="515"/>
      <c r="U567" s="515"/>
      <c r="V567" s="514"/>
      <c r="W567" s="513"/>
      <c r="X567" s="692" t="s">
        <v>3135</v>
      </c>
      <c r="Y567" s="691" t="s">
        <v>3133</v>
      </c>
      <c r="Z567" s="688" t="s">
        <v>3128</v>
      </c>
    </row>
    <row r="568" spans="1:26" s="100" customFormat="1" ht="15.6" hidden="1">
      <c r="A568" s="482" t="s">
        <v>1570</v>
      </c>
      <c r="B568" s="518"/>
      <c r="C568" s="518" t="s">
        <v>461</v>
      </c>
      <c r="D568" s="525"/>
      <c r="E568" s="516" t="s">
        <v>17</v>
      </c>
      <c r="F568" s="516" t="s">
        <v>14</v>
      </c>
      <c r="G568" s="499" t="s">
        <v>19</v>
      </c>
      <c r="H568" s="499" t="s">
        <v>28</v>
      </c>
      <c r="I568" s="499" t="s">
        <v>24</v>
      </c>
      <c r="J568" s="516">
        <v>3</v>
      </c>
      <c r="K568" s="516"/>
      <c r="L568" s="516"/>
      <c r="M568" s="516"/>
      <c r="N568" s="516"/>
      <c r="O568" s="516"/>
      <c r="P568" s="516" t="s">
        <v>286</v>
      </c>
      <c r="Q568" s="516" t="s">
        <v>289</v>
      </c>
      <c r="R568" s="517"/>
      <c r="S568" s="516"/>
      <c r="T568" s="515"/>
      <c r="U568" s="515"/>
      <c r="V568" s="514"/>
      <c r="W568" s="513"/>
      <c r="X568" s="692" t="s">
        <v>3135</v>
      </c>
      <c r="Y568" s="691" t="s">
        <v>3133</v>
      </c>
      <c r="Z568" s="688" t="s">
        <v>3128</v>
      </c>
    </row>
    <row r="569" spans="1:26" s="100" customFormat="1" ht="15.6" hidden="1">
      <c r="A569" s="482" t="s">
        <v>1571</v>
      </c>
      <c r="B569" s="518"/>
      <c r="C569" s="518"/>
      <c r="D569" s="525"/>
      <c r="E569" s="516" t="s">
        <v>17</v>
      </c>
      <c r="F569" s="516" t="s">
        <v>15</v>
      </c>
      <c r="G569" s="499" t="s">
        <v>19</v>
      </c>
      <c r="H569" s="499" t="s">
        <v>28</v>
      </c>
      <c r="I569" s="499" t="s">
        <v>24</v>
      </c>
      <c r="J569" s="516">
        <v>3</v>
      </c>
      <c r="K569" s="516"/>
      <c r="L569" s="516"/>
      <c r="M569" s="516"/>
      <c r="N569" s="516"/>
      <c r="O569" s="516"/>
      <c r="P569" s="516" t="s">
        <v>286</v>
      </c>
      <c r="Q569" s="516" t="s">
        <v>289</v>
      </c>
      <c r="R569" s="517"/>
      <c r="S569" s="516"/>
      <c r="T569" s="515"/>
      <c r="U569" s="515"/>
      <c r="V569" s="514"/>
      <c r="W569" s="513"/>
      <c r="X569" s="692" t="s">
        <v>3135</v>
      </c>
      <c r="Y569" s="691" t="s">
        <v>3133</v>
      </c>
      <c r="Z569" s="688" t="s">
        <v>3128</v>
      </c>
    </row>
    <row r="570" spans="1:26" s="100" customFormat="1" ht="15.6" hidden="1">
      <c r="A570" s="482" t="s">
        <v>1572</v>
      </c>
      <c r="B570" s="518"/>
      <c r="C570" s="518" t="s">
        <v>462</v>
      </c>
      <c r="D570" s="525"/>
      <c r="E570" s="516" t="s">
        <v>17</v>
      </c>
      <c r="F570" s="516" t="s">
        <v>14</v>
      </c>
      <c r="G570" s="499" t="s">
        <v>19</v>
      </c>
      <c r="H570" s="499" t="s">
        <v>28</v>
      </c>
      <c r="I570" s="499" t="s">
        <v>24</v>
      </c>
      <c r="J570" s="516"/>
      <c r="K570" s="516"/>
      <c r="L570" s="516"/>
      <c r="M570" s="516"/>
      <c r="N570" s="516"/>
      <c r="O570" s="516" t="s">
        <v>28</v>
      </c>
      <c r="P570" s="516" t="s">
        <v>291</v>
      </c>
      <c r="Q570" s="516" t="s">
        <v>288</v>
      </c>
      <c r="R570" s="517"/>
      <c r="S570" s="516"/>
      <c r="T570" s="515"/>
      <c r="U570" s="515"/>
      <c r="V570" s="514"/>
      <c r="W570" s="513"/>
      <c r="X570" s="692" t="s">
        <v>3135</v>
      </c>
      <c r="Y570" s="691" t="s">
        <v>3133</v>
      </c>
      <c r="Z570" s="688" t="s">
        <v>3128</v>
      </c>
    </row>
    <row r="571" spans="1:26" s="100" customFormat="1" ht="15.6" hidden="1">
      <c r="A571" s="482" t="s">
        <v>1573</v>
      </c>
      <c r="B571" s="518"/>
      <c r="C571" s="518"/>
      <c r="D571" s="525"/>
      <c r="E571" s="516" t="s">
        <v>17</v>
      </c>
      <c r="F571" s="516" t="s">
        <v>15</v>
      </c>
      <c r="G571" s="499" t="s">
        <v>19</v>
      </c>
      <c r="H571" s="499" t="s">
        <v>28</v>
      </c>
      <c r="I571" s="499" t="s">
        <v>24</v>
      </c>
      <c r="J571" s="516"/>
      <c r="K571" s="516"/>
      <c r="L571" s="516"/>
      <c r="M571" s="516"/>
      <c r="N571" s="516"/>
      <c r="O571" s="516" t="s">
        <v>28</v>
      </c>
      <c r="P571" s="516" t="s">
        <v>291</v>
      </c>
      <c r="Q571" s="516" t="s">
        <v>288</v>
      </c>
      <c r="R571" s="517"/>
      <c r="S571" s="516"/>
      <c r="T571" s="515"/>
      <c r="U571" s="515"/>
      <c r="V571" s="514"/>
      <c r="W571" s="513"/>
      <c r="X571" s="692" t="s">
        <v>3135</v>
      </c>
      <c r="Y571" s="691" t="s">
        <v>3133</v>
      </c>
      <c r="Z571" s="688" t="s">
        <v>3128</v>
      </c>
    </row>
    <row r="572" spans="1:26" s="100" customFormat="1" ht="15.6" hidden="1">
      <c r="A572" s="482" t="s">
        <v>1574</v>
      </c>
      <c r="B572" s="518"/>
      <c r="C572" s="518" t="s">
        <v>394</v>
      </c>
      <c r="D572" s="525"/>
      <c r="E572" s="516" t="s">
        <v>17</v>
      </c>
      <c r="F572" s="516" t="s">
        <v>14</v>
      </c>
      <c r="G572" s="499" t="s">
        <v>22</v>
      </c>
      <c r="H572" s="499" t="s">
        <v>28</v>
      </c>
      <c r="I572" s="499" t="s">
        <v>26</v>
      </c>
      <c r="J572" s="516"/>
      <c r="K572" s="516"/>
      <c r="L572" s="516"/>
      <c r="M572" s="516"/>
      <c r="N572" s="516"/>
      <c r="O572" s="516" t="s">
        <v>28</v>
      </c>
      <c r="P572" s="516" t="s">
        <v>291</v>
      </c>
      <c r="Q572" s="516" t="s">
        <v>288</v>
      </c>
      <c r="R572" s="517"/>
      <c r="S572" s="516"/>
      <c r="T572" s="515"/>
      <c r="U572" s="515"/>
      <c r="V572" s="514"/>
      <c r="W572" s="513"/>
      <c r="X572" s="692" t="s">
        <v>3135</v>
      </c>
      <c r="Y572" s="691" t="s">
        <v>3133</v>
      </c>
      <c r="Z572" s="688" t="s">
        <v>3128</v>
      </c>
    </row>
    <row r="573" spans="1:26" s="100" customFormat="1" ht="15.6" hidden="1">
      <c r="A573" s="482" t="s">
        <v>1575</v>
      </c>
      <c r="B573" s="518"/>
      <c r="C573" s="518"/>
      <c r="D573" s="525"/>
      <c r="E573" s="516" t="s">
        <v>17</v>
      </c>
      <c r="F573" s="516" t="s">
        <v>15</v>
      </c>
      <c r="G573" s="499" t="s">
        <v>22</v>
      </c>
      <c r="H573" s="499" t="s">
        <v>28</v>
      </c>
      <c r="I573" s="499" t="s">
        <v>24</v>
      </c>
      <c r="J573" s="516"/>
      <c r="K573" s="516"/>
      <c r="L573" s="516"/>
      <c r="M573" s="516"/>
      <c r="N573" s="516"/>
      <c r="O573" s="516" t="s">
        <v>28</v>
      </c>
      <c r="P573" s="516" t="s">
        <v>291</v>
      </c>
      <c r="Q573" s="516" t="s">
        <v>288</v>
      </c>
      <c r="R573" s="517"/>
      <c r="S573" s="516"/>
      <c r="T573" s="515"/>
      <c r="U573" s="515"/>
      <c r="V573" s="514"/>
      <c r="W573" s="513"/>
      <c r="X573" s="692" t="s">
        <v>3135</v>
      </c>
      <c r="Y573" s="691" t="s">
        <v>3133</v>
      </c>
      <c r="Z573" s="688" t="s">
        <v>3128</v>
      </c>
    </row>
    <row r="574" spans="1:26" s="100" customFormat="1" ht="15.6" hidden="1">
      <c r="A574" s="482" t="s">
        <v>1576</v>
      </c>
      <c r="B574" s="518"/>
      <c r="C574" s="518" t="s">
        <v>464</v>
      </c>
      <c r="D574" s="525"/>
      <c r="E574" s="516" t="s">
        <v>17</v>
      </c>
      <c r="F574" s="516" t="s">
        <v>14</v>
      </c>
      <c r="G574" s="499" t="s">
        <v>19</v>
      </c>
      <c r="H574" s="499" t="s">
        <v>28</v>
      </c>
      <c r="I574" s="499" t="s">
        <v>24</v>
      </c>
      <c r="J574" s="516"/>
      <c r="K574" s="516"/>
      <c r="L574" s="516"/>
      <c r="M574" s="516"/>
      <c r="N574" s="516"/>
      <c r="O574" s="516" t="s">
        <v>28</v>
      </c>
      <c r="P574" s="516" t="s">
        <v>291</v>
      </c>
      <c r="Q574" s="516" t="s">
        <v>288</v>
      </c>
      <c r="R574" s="517"/>
      <c r="S574" s="516"/>
      <c r="T574" s="515"/>
      <c r="U574" s="515"/>
      <c r="V574" s="514"/>
      <c r="W574" s="513"/>
      <c r="X574" s="692" t="s">
        <v>3135</v>
      </c>
      <c r="Y574" s="691" t="s">
        <v>3133</v>
      </c>
      <c r="Z574" s="688" t="s">
        <v>3128</v>
      </c>
    </row>
    <row r="575" spans="1:26" s="100" customFormat="1" ht="15.6" hidden="1">
      <c r="A575" s="482" t="s">
        <v>1577</v>
      </c>
      <c r="B575" s="518"/>
      <c r="C575" s="518"/>
      <c r="D575" s="525"/>
      <c r="E575" s="516" t="s">
        <v>17</v>
      </c>
      <c r="F575" s="516" t="s">
        <v>15</v>
      </c>
      <c r="G575" s="499" t="s">
        <v>19</v>
      </c>
      <c r="H575" s="499" t="s">
        <v>28</v>
      </c>
      <c r="I575" s="499" t="s">
        <v>445</v>
      </c>
      <c r="J575" s="516"/>
      <c r="K575" s="516"/>
      <c r="L575" s="516"/>
      <c r="M575" s="516"/>
      <c r="N575" s="516"/>
      <c r="O575" s="516" t="s">
        <v>28</v>
      </c>
      <c r="P575" s="516" t="s">
        <v>291</v>
      </c>
      <c r="Q575" s="516" t="s">
        <v>288</v>
      </c>
      <c r="R575" s="517"/>
      <c r="S575" s="516"/>
      <c r="T575" s="515"/>
      <c r="U575" s="515"/>
      <c r="V575" s="514"/>
      <c r="W575" s="513"/>
      <c r="X575" s="692" t="s">
        <v>3135</v>
      </c>
      <c r="Y575" s="691" t="s">
        <v>3133</v>
      </c>
      <c r="Z575" s="688" t="s">
        <v>3128</v>
      </c>
    </row>
    <row r="576" spans="1:26" s="100" customFormat="1" ht="15.6" hidden="1">
      <c r="A576" s="482" t="s">
        <v>1578</v>
      </c>
      <c r="B576" s="518"/>
      <c r="C576" s="518" t="s">
        <v>1308</v>
      </c>
      <c r="D576" s="525"/>
      <c r="E576" s="516" t="s">
        <v>17</v>
      </c>
      <c r="F576" s="516" t="s">
        <v>14</v>
      </c>
      <c r="G576" s="499" t="s">
        <v>19</v>
      </c>
      <c r="H576" s="499" t="s">
        <v>28</v>
      </c>
      <c r="I576" s="499" t="s">
        <v>24</v>
      </c>
      <c r="J576" s="516"/>
      <c r="K576" s="516"/>
      <c r="L576" s="516"/>
      <c r="M576" s="516"/>
      <c r="N576" s="516"/>
      <c r="O576" s="516" t="s">
        <v>28</v>
      </c>
      <c r="P576" s="516" t="s">
        <v>291</v>
      </c>
      <c r="Q576" s="516" t="s">
        <v>288</v>
      </c>
      <c r="R576" s="517"/>
      <c r="S576" s="516"/>
      <c r="T576" s="515"/>
      <c r="U576" s="515"/>
      <c r="V576" s="514"/>
      <c r="W576" s="513"/>
      <c r="X576" s="692" t="s">
        <v>3135</v>
      </c>
      <c r="Y576" s="691" t="s">
        <v>3133</v>
      </c>
      <c r="Z576" s="688" t="s">
        <v>3128</v>
      </c>
    </row>
    <row r="577" spans="1:26" s="100" customFormat="1" ht="15.6" hidden="1">
      <c r="A577" s="482" t="s">
        <v>1579</v>
      </c>
      <c r="B577" s="518"/>
      <c r="C577" s="518"/>
      <c r="D577" s="525"/>
      <c r="E577" s="516" t="s">
        <v>18</v>
      </c>
      <c r="F577" s="516" t="s">
        <v>15</v>
      </c>
      <c r="G577" s="499" t="s">
        <v>19</v>
      </c>
      <c r="H577" s="499" t="s">
        <v>28</v>
      </c>
      <c r="I577" s="499" t="s">
        <v>24</v>
      </c>
      <c r="J577" s="516"/>
      <c r="K577" s="516"/>
      <c r="L577" s="516"/>
      <c r="M577" s="516"/>
      <c r="N577" s="516"/>
      <c r="O577" s="516" t="s">
        <v>28</v>
      </c>
      <c r="P577" s="516" t="s">
        <v>291</v>
      </c>
      <c r="Q577" s="516" t="s">
        <v>288</v>
      </c>
      <c r="R577" s="517"/>
      <c r="S577" s="516"/>
      <c r="T577" s="515"/>
      <c r="U577" s="515"/>
      <c r="V577" s="514"/>
      <c r="W577" s="513"/>
      <c r="X577" s="692" t="s">
        <v>3135</v>
      </c>
      <c r="Y577" s="691" t="s">
        <v>3133</v>
      </c>
      <c r="Z577" s="688" t="s">
        <v>3128</v>
      </c>
    </row>
    <row r="578" spans="1:26" s="100" customFormat="1" ht="15.6" hidden="1">
      <c r="A578" s="482" t="s">
        <v>1580</v>
      </c>
      <c r="B578" s="518"/>
      <c r="C578" s="518" t="s">
        <v>465</v>
      </c>
      <c r="D578" s="525"/>
      <c r="E578" s="516" t="s">
        <v>18</v>
      </c>
      <c r="F578" s="516" t="s">
        <v>14</v>
      </c>
      <c r="G578" s="499" t="s">
        <v>22</v>
      </c>
      <c r="H578" s="499" t="s">
        <v>28</v>
      </c>
      <c r="I578" s="499" t="s">
        <v>24</v>
      </c>
      <c r="J578" s="516"/>
      <c r="K578" s="516"/>
      <c r="L578" s="516"/>
      <c r="M578" s="516"/>
      <c r="N578" s="516"/>
      <c r="O578" s="516" t="s">
        <v>28</v>
      </c>
      <c r="P578" s="516" t="s">
        <v>291</v>
      </c>
      <c r="Q578" s="516" t="s">
        <v>288</v>
      </c>
      <c r="R578" s="517"/>
      <c r="S578" s="516"/>
      <c r="T578" s="515"/>
      <c r="U578" s="515"/>
      <c r="V578" s="514"/>
      <c r="W578" s="513"/>
      <c r="X578" s="692" t="s">
        <v>3135</v>
      </c>
      <c r="Y578" s="691" t="s">
        <v>3133</v>
      </c>
      <c r="Z578" s="688" t="s">
        <v>3128</v>
      </c>
    </row>
    <row r="579" spans="1:26" s="100" customFormat="1" ht="15.6" hidden="1">
      <c r="A579" s="482" t="s">
        <v>1581</v>
      </c>
      <c r="B579" s="518"/>
      <c r="C579" s="518"/>
      <c r="D579" s="525"/>
      <c r="E579" s="516" t="s">
        <v>18</v>
      </c>
      <c r="F579" s="516" t="s">
        <v>15</v>
      </c>
      <c r="G579" s="499" t="s">
        <v>22</v>
      </c>
      <c r="H579" s="499" t="s">
        <v>28</v>
      </c>
      <c r="I579" s="499" t="s">
        <v>24</v>
      </c>
      <c r="J579" s="516"/>
      <c r="K579" s="516"/>
      <c r="L579" s="516"/>
      <c r="M579" s="516"/>
      <c r="N579" s="516"/>
      <c r="O579" s="516" t="s">
        <v>28</v>
      </c>
      <c r="P579" s="516" t="s">
        <v>291</v>
      </c>
      <c r="Q579" s="516" t="s">
        <v>288</v>
      </c>
      <c r="R579" s="517"/>
      <c r="S579" s="516"/>
      <c r="T579" s="515"/>
      <c r="U579" s="515"/>
      <c r="V579" s="514"/>
      <c r="W579" s="513"/>
      <c r="X579" s="692" t="s">
        <v>3135</v>
      </c>
      <c r="Y579" s="691" t="s">
        <v>3133</v>
      </c>
      <c r="Z579" s="688" t="s">
        <v>3128</v>
      </c>
    </row>
    <row r="580" spans="1:26" s="100" customFormat="1" ht="15.6" hidden="1">
      <c r="A580" s="482" t="s">
        <v>1582</v>
      </c>
      <c r="B580" s="518"/>
      <c r="C580" s="518" t="s">
        <v>466</v>
      </c>
      <c r="D580" s="525"/>
      <c r="E580" s="516" t="s">
        <v>18</v>
      </c>
      <c r="F580" s="516" t="s">
        <v>16</v>
      </c>
      <c r="G580" s="499" t="s">
        <v>56</v>
      </c>
      <c r="H580" s="499" t="s">
        <v>29</v>
      </c>
      <c r="I580" s="499" t="s">
        <v>277</v>
      </c>
      <c r="J580" s="516"/>
      <c r="K580" s="516"/>
      <c r="L580" s="516"/>
      <c r="M580" s="516"/>
      <c r="N580" s="516"/>
      <c r="O580" s="516" t="s">
        <v>29</v>
      </c>
      <c r="P580" s="516" t="s">
        <v>291</v>
      </c>
      <c r="Q580" s="516" t="s">
        <v>288</v>
      </c>
      <c r="R580" s="517"/>
      <c r="S580" s="516"/>
      <c r="T580" s="515"/>
      <c r="U580" s="515"/>
      <c r="V580" s="514"/>
      <c r="W580" s="513"/>
      <c r="X580" s="692" t="s">
        <v>3135</v>
      </c>
      <c r="Y580" s="691" t="s">
        <v>3133</v>
      </c>
      <c r="Z580" s="688" t="s">
        <v>3128</v>
      </c>
    </row>
    <row r="581" spans="1:26" s="100" customFormat="1" ht="15.6" hidden="1">
      <c r="A581" s="482" t="s">
        <v>1583</v>
      </c>
      <c r="B581" s="518"/>
      <c r="C581" s="518" t="s">
        <v>395</v>
      </c>
      <c r="D581" s="525"/>
      <c r="E581" s="516" t="s">
        <v>18</v>
      </c>
      <c r="F581" s="516" t="s">
        <v>14</v>
      </c>
      <c r="G581" s="499" t="s">
        <v>19</v>
      </c>
      <c r="H581" s="499" t="s">
        <v>28</v>
      </c>
      <c r="I581" s="499" t="s">
        <v>24</v>
      </c>
      <c r="J581" s="516"/>
      <c r="K581" s="516"/>
      <c r="L581" s="516"/>
      <c r="M581" s="516"/>
      <c r="N581" s="516"/>
      <c r="O581" s="516" t="s">
        <v>28</v>
      </c>
      <c r="P581" s="516" t="s">
        <v>286</v>
      </c>
      <c r="Q581" s="516" t="s">
        <v>289</v>
      </c>
      <c r="R581" s="517"/>
      <c r="S581" s="516"/>
      <c r="T581" s="515"/>
      <c r="U581" s="515"/>
      <c r="V581" s="514"/>
      <c r="W581" s="513"/>
      <c r="X581" s="692" t="s">
        <v>3135</v>
      </c>
      <c r="Y581" s="691" t="s">
        <v>3133</v>
      </c>
      <c r="Z581" s="688" t="s">
        <v>3128</v>
      </c>
    </row>
    <row r="582" spans="1:26" s="100" customFormat="1" ht="15.6" hidden="1">
      <c r="A582" s="482" t="s">
        <v>1584</v>
      </c>
      <c r="B582" s="518"/>
      <c r="C582" s="518"/>
      <c r="D582" s="525"/>
      <c r="E582" s="516" t="s">
        <v>18</v>
      </c>
      <c r="F582" s="516" t="s">
        <v>15</v>
      </c>
      <c r="G582" s="499" t="s">
        <v>19</v>
      </c>
      <c r="H582" s="499" t="s">
        <v>28</v>
      </c>
      <c r="I582" s="499" t="s">
        <v>24</v>
      </c>
      <c r="J582" s="516"/>
      <c r="K582" s="516"/>
      <c r="L582" s="516"/>
      <c r="M582" s="516"/>
      <c r="N582" s="516"/>
      <c r="O582" s="516" t="s">
        <v>28</v>
      </c>
      <c r="P582" s="516" t="s">
        <v>286</v>
      </c>
      <c r="Q582" s="516" t="s">
        <v>289</v>
      </c>
      <c r="R582" s="517"/>
      <c r="S582" s="516"/>
      <c r="T582" s="515"/>
      <c r="U582" s="515"/>
      <c r="V582" s="514"/>
      <c r="W582" s="513"/>
      <c r="X582" s="692" t="s">
        <v>3135</v>
      </c>
      <c r="Y582" s="691" t="s">
        <v>3133</v>
      </c>
      <c r="Z582" s="688" t="s">
        <v>3128</v>
      </c>
    </row>
    <row r="583" spans="1:26" s="100" customFormat="1" ht="15.6" hidden="1">
      <c r="A583" s="482" t="s">
        <v>1585</v>
      </c>
      <c r="B583" s="518"/>
      <c r="C583" s="518" t="s">
        <v>396</v>
      </c>
      <c r="D583" s="525"/>
      <c r="E583" s="516" t="s">
        <v>18</v>
      </c>
      <c r="F583" s="516" t="s">
        <v>14</v>
      </c>
      <c r="G583" s="499" t="s">
        <v>19</v>
      </c>
      <c r="H583" s="499" t="s">
        <v>28</v>
      </c>
      <c r="I583" s="499" t="s">
        <v>445</v>
      </c>
      <c r="J583" s="516">
        <v>3</v>
      </c>
      <c r="K583" s="516"/>
      <c r="L583" s="516"/>
      <c r="M583" s="516"/>
      <c r="N583" s="516"/>
      <c r="O583" s="516"/>
      <c r="P583" s="516" t="s">
        <v>286</v>
      </c>
      <c r="Q583" s="516" t="s">
        <v>289</v>
      </c>
      <c r="R583" s="517" t="s">
        <v>1242</v>
      </c>
      <c r="S583" s="516"/>
      <c r="T583" s="515"/>
      <c r="U583" s="515"/>
      <c r="V583" s="514"/>
      <c r="W583" s="513"/>
      <c r="X583" s="692" t="s">
        <v>3135</v>
      </c>
      <c r="Y583" s="691" t="s">
        <v>3133</v>
      </c>
      <c r="Z583" s="688" t="s">
        <v>3128</v>
      </c>
    </row>
    <row r="584" spans="1:26" s="100" customFormat="1" ht="15.6" hidden="1">
      <c r="A584" s="482" t="s">
        <v>1586</v>
      </c>
      <c r="B584" s="518"/>
      <c r="C584" s="518"/>
      <c r="D584" s="525"/>
      <c r="E584" s="516" t="s">
        <v>18</v>
      </c>
      <c r="F584" s="516" t="s">
        <v>15</v>
      </c>
      <c r="G584" s="499" t="s">
        <v>19</v>
      </c>
      <c r="H584" s="499" t="s">
        <v>28</v>
      </c>
      <c r="I584" s="499" t="s">
        <v>24</v>
      </c>
      <c r="J584" s="516">
        <v>3</v>
      </c>
      <c r="K584" s="516"/>
      <c r="L584" s="516"/>
      <c r="M584" s="516"/>
      <c r="N584" s="516"/>
      <c r="O584" s="516"/>
      <c r="P584" s="516" t="s">
        <v>286</v>
      </c>
      <c r="Q584" s="516" t="s">
        <v>289</v>
      </c>
      <c r="R584" s="517"/>
      <c r="S584" s="516"/>
      <c r="T584" s="515"/>
      <c r="U584" s="515"/>
      <c r="V584" s="514"/>
      <c r="W584" s="513"/>
      <c r="X584" s="692" t="s">
        <v>3135</v>
      </c>
      <c r="Y584" s="691" t="s">
        <v>3133</v>
      </c>
      <c r="Z584" s="688" t="s">
        <v>3128</v>
      </c>
    </row>
    <row r="585" spans="1:26" s="100" customFormat="1" ht="15.6" hidden="1">
      <c r="A585" s="482" t="s">
        <v>1587</v>
      </c>
      <c r="B585" s="518"/>
      <c r="C585" s="518" t="s">
        <v>397</v>
      </c>
      <c r="D585" s="525"/>
      <c r="E585" s="516" t="s">
        <v>17</v>
      </c>
      <c r="F585" s="516" t="s">
        <v>14</v>
      </c>
      <c r="G585" s="499" t="s">
        <v>19</v>
      </c>
      <c r="H585" s="499" t="s">
        <v>28</v>
      </c>
      <c r="I585" s="499" t="s">
        <v>26</v>
      </c>
      <c r="J585" s="516"/>
      <c r="K585" s="516"/>
      <c r="L585" s="516"/>
      <c r="M585" s="516" t="s">
        <v>50</v>
      </c>
      <c r="N585" s="516"/>
      <c r="O585" s="516" t="s">
        <v>28</v>
      </c>
      <c r="P585" s="516" t="s">
        <v>286</v>
      </c>
      <c r="Q585" s="516" t="s">
        <v>288</v>
      </c>
      <c r="R585" s="517"/>
      <c r="S585" s="516"/>
      <c r="T585" s="515"/>
      <c r="U585" s="515"/>
      <c r="V585" s="514"/>
      <c r="W585" s="513"/>
      <c r="X585" s="692" t="s">
        <v>3135</v>
      </c>
      <c r="Y585" s="691" t="s">
        <v>3133</v>
      </c>
      <c r="Z585" s="688" t="s">
        <v>3128</v>
      </c>
    </row>
    <row r="586" spans="1:26" s="100" customFormat="1" ht="15.6">
      <c r="A586" s="482" t="s">
        <v>1588</v>
      </c>
      <c r="B586" s="518"/>
      <c r="C586" s="518"/>
      <c r="D586" s="525"/>
      <c r="E586" s="516" t="s">
        <v>17</v>
      </c>
      <c r="F586" s="516" t="s">
        <v>15</v>
      </c>
      <c r="G586" s="499" t="s">
        <v>19</v>
      </c>
      <c r="H586" s="499" t="s">
        <v>28</v>
      </c>
      <c r="I586" s="499" t="s">
        <v>25</v>
      </c>
      <c r="J586" s="516">
        <v>2</v>
      </c>
      <c r="K586" s="516"/>
      <c r="L586" s="516"/>
      <c r="M586" s="516" t="s">
        <v>50</v>
      </c>
      <c r="N586" s="516"/>
      <c r="O586" s="516"/>
      <c r="P586" s="516" t="s">
        <v>286</v>
      </c>
      <c r="Q586" s="516" t="s">
        <v>288</v>
      </c>
      <c r="R586" s="517"/>
      <c r="S586" s="516"/>
      <c r="T586" s="515"/>
      <c r="U586" s="515"/>
      <c r="V586" s="514"/>
      <c r="W586" s="513"/>
      <c r="X586" s="692" t="s">
        <v>3135</v>
      </c>
      <c r="Y586" s="691" t="s">
        <v>3133</v>
      </c>
      <c r="Z586" s="688" t="s">
        <v>3128</v>
      </c>
    </row>
    <row r="587" spans="1:26" s="100" customFormat="1" ht="15.6" hidden="1">
      <c r="A587" s="482" t="s">
        <v>1589</v>
      </c>
      <c r="B587" s="518"/>
      <c r="C587" s="518" t="s">
        <v>398</v>
      </c>
      <c r="D587" s="525"/>
      <c r="E587" s="516" t="s">
        <v>17</v>
      </c>
      <c r="F587" s="516" t="s">
        <v>14</v>
      </c>
      <c r="G587" s="499" t="s">
        <v>19</v>
      </c>
      <c r="H587" s="499" t="s">
        <v>28</v>
      </c>
      <c r="I587" s="499" t="s">
        <v>24</v>
      </c>
      <c r="J587" s="516"/>
      <c r="K587" s="516"/>
      <c r="L587" s="516"/>
      <c r="M587" s="516"/>
      <c r="N587" s="516"/>
      <c r="O587" s="516" t="s">
        <v>28</v>
      </c>
      <c r="P587" s="516" t="s">
        <v>286</v>
      </c>
      <c r="Q587" s="516" t="s">
        <v>288</v>
      </c>
      <c r="R587" s="517"/>
      <c r="S587" s="516"/>
      <c r="T587" s="515"/>
      <c r="U587" s="515"/>
      <c r="V587" s="514"/>
      <c r="W587" s="513"/>
      <c r="X587" s="692" t="s">
        <v>3135</v>
      </c>
      <c r="Y587" s="691" t="s">
        <v>3133</v>
      </c>
      <c r="Z587" s="688" t="s">
        <v>3128</v>
      </c>
    </row>
    <row r="588" spans="1:26" s="100" customFormat="1" ht="15.6" hidden="1">
      <c r="A588" s="482" t="s">
        <v>1590</v>
      </c>
      <c r="B588" s="518"/>
      <c r="C588" s="518"/>
      <c r="D588" s="525"/>
      <c r="E588" s="516" t="s">
        <v>17</v>
      </c>
      <c r="F588" s="516" t="s">
        <v>15</v>
      </c>
      <c r="G588" s="499" t="s">
        <v>19</v>
      </c>
      <c r="H588" s="499" t="s">
        <v>28</v>
      </c>
      <c r="I588" s="499" t="s">
        <v>24</v>
      </c>
      <c r="J588" s="516"/>
      <c r="K588" s="516"/>
      <c r="L588" s="516"/>
      <c r="M588" s="516"/>
      <c r="N588" s="516"/>
      <c r="O588" s="516" t="s">
        <v>28</v>
      </c>
      <c r="P588" s="516" t="s">
        <v>286</v>
      </c>
      <c r="Q588" s="516" t="s">
        <v>288</v>
      </c>
      <c r="R588" s="517"/>
      <c r="S588" s="516"/>
      <c r="T588" s="515"/>
      <c r="U588" s="515"/>
      <c r="V588" s="514"/>
      <c r="W588" s="513"/>
      <c r="X588" s="692" t="s">
        <v>3135</v>
      </c>
      <c r="Y588" s="691" t="s">
        <v>3133</v>
      </c>
      <c r="Z588" s="688" t="s">
        <v>3128</v>
      </c>
    </row>
    <row r="589" spans="1:26" s="100" customFormat="1" ht="15.6" hidden="1">
      <c r="A589" s="482" t="s">
        <v>1591</v>
      </c>
      <c r="B589" s="518"/>
      <c r="C589" s="518" t="s">
        <v>399</v>
      </c>
      <c r="D589" s="525"/>
      <c r="E589" s="516" t="s">
        <v>17</v>
      </c>
      <c r="F589" s="516" t="s">
        <v>14</v>
      </c>
      <c r="G589" s="499" t="s">
        <v>19</v>
      </c>
      <c r="H589" s="499" t="s">
        <v>28</v>
      </c>
      <c r="I589" s="499" t="s">
        <v>445</v>
      </c>
      <c r="J589" s="516"/>
      <c r="K589" s="516"/>
      <c r="L589" s="516"/>
      <c r="M589" s="516"/>
      <c r="N589" s="516"/>
      <c r="O589" s="516"/>
      <c r="P589" s="516" t="s">
        <v>286</v>
      </c>
      <c r="Q589" s="516" t="s">
        <v>288</v>
      </c>
      <c r="R589" s="517"/>
      <c r="S589" s="516"/>
      <c r="T589" s="515"/>
      <c r="U589" s="515"/>
      <c r="V589" s="514"/>
      <c r="W589" s="513"/>
      <c r="X589" s="692" t="s">
        <v>3135</v>
      </c>
      <c r="Y589" s="691" t="s">
        <v>3133</v>
      </c>
      <c r="Z589" s="688" t="s">
        <v>3128</v>
      </c>
    </row>
    <row r="590" spans="1:26" s="100" customFormat="1" ht="15.6" hidden="1">
      <c r="A590" s="482" t="s">
        <v>1592</v>
      </c>
      <c r="B590" s="518"/>
      <c r="C590" s="518"/>
      <c r="D590" s="525"/>
      <c r="E590" s="516" t="s">
        <v>17</v>
      </c>
      <c r="F590" s="516" t="s">
        <v>15</v>
      </c>
      <c r="G590" s="499" t="s">
        <v>19</v>
      </c>
      <c r="H590" s="499" t="s">
        <v>28</v>
      </c>
      <c r="I590" s="499" t="s">
        <v>24</v>
      </c>
      <c r="J590" s="516"/>
      <c r="K590" s="516"/>
      <c r="L590" s="516"/>
      <c r="M590" s="516"/>
      <c r="N590" s="516"/>
      <c r="O590" s="516"/>
      <c r="P590" s="516" t="s">
        <v>286</v>
      </c>
      <c r="Q590" s="516" t="s">
        <v>288</v>
      </c>
      <c r="R590" s="517"/>
      <c r="S590" s="516"/>
      <c r="T590" s="515"/>
      <c r="U590" s="515"/>
      <c r="V590" s="514"/>
      <c r="W590" s="513"/>
      <c r="X590" s="692" t="s">
        <v>3135</v>
      </c>
      <c r="Y590" s="691" t="s">
        <v>3133</v>
      </c>
      <c r="Z590" s="688" t="s">
        <v>3128</v>
      </c>
    </row>
    <row r="591" spans="1:26" s="100" customFormat="1" ht="15.6" hidden="1">
      <c r="A591" s="482" t="s">
        <v>1593</v>
      </c>
      <c r="B591" s="518"/>
      <c r="C591" s="518"/>
      <c r="D591" s="525"/>
      <c r="E591" s="516" t="s">
        <v>17</v>
      </c>
      <c r="F591" s="516" t="s">
        <v>15</v>
      </c>
      <c r="G591" s="499" t="s">
        <v>20</v>
      </c>
      <c r="H591" s="499" t="s">
        <v>304</v>
      </c>
      <c r="I591" s="499" t="s">
        <v>447</v>
      </c>
      <c r="J591" s="516"/>
      <c r="K591" s="516"/>
      <c r="L591" s="516"/>
      <c r="M591" s="516"/>
      <c r="N591" s="516"/>
      <c r="O591" s="516"/>
      <c r="P591" s="516" t="s">
        <v>286</v>
      </c>
      <c r="Q591" s="516" t="s">
        <v>288</v>
      </c>
      <c r="R591" s="517"/>
      <c r="S591" s="516"/>
      <c r="T591" s="515"/>
      <c r="U591" s="515"/>
      <c r="V591" s="514"/>
      <c r="W591" s="513"/>
      <c r="X591" s="692" t="s">
        <v>3135</v>
      </c>
      <c r="Y591" s="691" t="s">
        <v>3133</v>
      </c>
      <c r="Z591" s="688" t="s">
        <v>3128</v>
      </c>
    </row>
    <row r="592" spans="1:26" s="100" customFormat="1" ht="15.6" hidden="1">
      <c r="A592" s="482" t="s">
        <v>1594</v>
      </c>
      <c r="B592" s="518"/>
      <c r="C592" s="518" t="s">
        <v>400</v>
      </c>
      <c r="D592" s="525"/>
      <c r="E592" s="516" t="s">
        <v>18</v>
      </c>
      <c r="F592" s="516" t="s">
        <v>14</v>
      </c>
      <c r="G592" s="499" t="s">
        <v>19</v>
      </c>
      <c r="H592" s="499" t="s">
        <v>28</v>
      </c>
      <c r="I592" s="499" t="s">
        <v>26</v>
      </c>
      <c r="J592" s="516"/>
      <c r="K592" s="516"/>
      <c r="L592" s="516"/>
      <c r="M592" s="516"/>
      <c r="N592" s="516"/>
      <c r="O592" s="516" t="s">
        <v>28</v>
      </c>
      <c r="P592" s="516" t="s">
        <v>291</v>
      </c>
      <c r="Q592" s="516" t="s">
        <v>288</v>
      </c>
      <c r="R592" s="517"/>
      <c r="S592" s="516"/>
      <c r="T592" s="515"/>
      <c r="U592" s="515"/>
      <c r="V592" s="514"/>
      <c r="W592" s="513"/>
      <c r="X592" s="692" t="s">
        <v>3135</v>
      </c>
      <c r="Y592" s="691" t="s">
        <v>3133</v>
      </c>
      <c r="Z592" s="688" t="s">
        <v>3128</v>
      </c>
    </row>
    <row r="593" spans="1:26" s="100" customFormat="1" ht="15.6" hidden="1">
      <c r="A593" s="482" t="s">
        <v>1595</v>
      </c>
      <c r="B593" s="518"/>
      <c r="C593" s="518"/>
      <c r="D593" s="525"/>
      <c r="E593" s="516" t="s">
        <v>18</v>
      </c>
      <c r="F593" s="516" t="s">
        <v>15</v>
      </c>
      <c r="G593" s="499" t="s">
        <v>19</v>
      </c>
      <c r="H593" s="499" t="s">
        <v>28</v>
      </c>
      <c r="I593" s="499" t="s">
        <v>25</v>
      </c>
      <c r="J593" s="516"/>
      <c r="K593" s="516"/>
      <c r="L593" s="516"/>
      <c r="M593" s="516"/>
      <c r="N593" s="516"/>
      <c r="O593" s="516" t="s">
        <v>28</v>
      </c>
      <c r="P593" s="516" t="s">
        <v>291</v>
      </c>
      <c r="Q593" s="516" t="s">
        <v>288</v>
      </c>
      <c r="R593" s="517"/>
      <c r="S593" s="516"/>
      <c r="T593" s="515"/>
      <c r="U593" s="515"/>
      <c r="V593" s="514"/>
      <c r="W593" s="513"/>
      <c r="X593" s="692" t="s">
        <v>3135</v>
      </c>
      <c r="Y593" s="691" t="s">
        <v>3133</v>
      </c>
      <c r="Z593" s="688" t="s">
        <v>3128</v>
      </c>
    </row>
    <row r="594" spans="1:26" s="100" customFormat="1" ht="15.6" hidden="1">
      <c r="A594" s="482" t="s">
        <v>1596</v>
      </c>
      <c r="B594" s="518"/>
      <c r="C594" s="518"/>
      <c r="D594" s="525"/>
      <c r="E594" s="516" t="s">
        <v>18</v>
      </c>
      <c r="F594" s="516" t="s">
        <v>14</v>
      </c>
      <c r="G594" s="499" t="s">
        <v>22</v>
      </c>
      <c r="H594" s="499" t="s">
        <v>28</v>
      </c>
      <c r="I594" s="499" t="s">
        <v>26</v>
      </c>
      <c r="J594" s="516"/>
      <c r="K594" s="516"/>
      <c r="L594" s="516"/>
      <c r="M594" s="516"/>
      <c r="N594" s="516" t="s">
        <v>39</v>
      </c>
      <c r="O594" s="516"/>
      <c r="P594" s="516" t="s">
        <v>291</v>
      </c>
      <c r="Q594" s="516" t="s">
        <v>288</v>
      </c>
      <c r="R594" s="517"/>
      <c r="S594" s="516"/>
      <c r="T594" s="515"/>
      <c r="U594" s="515"/>
      <c r="V594" s="514"/>
      <c r="W594" s="513"/>
      <c r="X594" s="692" t="s">
        <v>3135</v>
      </c>
      <c r="Y594" s="691" t="s">
        <v>3133</v>
      </c>
      <c r="Z594" s="688" t="s">
        <v>3128</v>
      </c>
    </row>
    <row r="595" spans="1:26" s="100" customFormat="1" ht="15.6" hidden="1">
      <c r="A595" s="482" t="s">
        <v>1597</v>
      </c>
      <c r="B595" s="518"/>
      <c r="C595" s="518"/>
      <c r="D595" s="525"/>
      <c r="E595" s="516" t="s">
        <v>18</v>
      </c>
      <c r="F595" s="516" t="s">
        <v>14</v>
      </c>
      <c r="G595" s="499" t="s">
        <v>19</v>
      </c>
      <c r="H595" s="499" t="s">
        <v>28</v>
      </c>
      <c r="I595" s="499" t="s">
        <v>24</v>
      </c>
      <c r="J595" s="516">
        <v>3</v>
      </c>
      <c r="K595" s="516"/>
      <c r="L595" s="516"/>
      <c r="M595" s="516"/>
      <c r="N595" s="516"/>
      <c r="O595" s="516"/>
      <c r="P595" s="516" t="s">
        <v>291</v>
      </c>
      <c r="Q595" s="516" t="s">
        <v>288</v>
      </c>
      <c r="R595" s="517"/>
      <c r="S595" s="516"/>
      <c r="T595" s="515"/>
      <c r="U595" s="515"/>
      <c r="V595" s="514"/>
      <c r="W595" s="513"/>
      <c r="X595" s="692" t="s">
        <v>3135</v>
      </c>
      <c r="Y595" s="691" t="s">
        <v>3133</v>
      </c>
      <c r="Z595" s="688" t="s">
        <v>3128</v>
      </c>
    </row>
    <row r="596" spans="1:26" s="100" customFormat="1" ht="15.6" hidden="1">
      <c r="A596" s="482" t="s">
        <v>1598</v>
      </c>
      <c r="B596" s="518"/>
      <c r="C596" s="518" t="s">
        <v>401</v>
      </c>
      <c r="D596" s="525"/>
      <c r="E596" s="516" t="s">
        <v>18</v>
      </c>
      <c r="F596" s="516" t="s">
        <v>14</v>
      </c>
      <c r="G596" s="499" t="s">
        <v>19</v>
      </c>
      <c r="H596" s="499" t="s">
        <v>28</v>
      </c>
      <c r="I596" s="499" t="s">
        <v>24</v>
      </c>
      <c r="J596" s="516">
        <v>3</v>
      </c>
      <c r="K596" s="516"/>
      <c r="L596" s="516"/>
      <c r="M596" s="516"/>
      <c r="N596" s="516"/>
      <c r="O596" s="516"/>
      <c r="P596" s="516" t="s">
        <v>286</v>
      </c>
      <c r="Q596" s="516" t="s">
        <v>289</v>
      </c>
      <c r="R596" s="517"/>
      <c r="S596" s="516"/>
      <c r="T596" s="515"/>
      <c r="U596" s="515"/>
      <c r="V596" s="514"/>
      <c r="W596" s="513"/>
      <c r="X596" s="692" t="s">
        <v>3135</v>
      </c>
      <c r="Y596" s="691" t="s">
        <v>3133</v>
      </c>
      <c r="Z596" s="688" t="s">
        <v>3128</v>
      </c>
    </row>
    <row r="597" spans="1:26" s="100" customFormat="1" ht="15.6" hidden="1">
      <c r="A597" s="482" t="s">
        <v>1599</v>
      </c>
      <c r="B597" s="518"/>
      <c r="C597" s="518"/>
      <c r="D597" s="525"/>
      <c r="E597" s="516" t="s">
        <v>18</v>
      </c>
      <c r="F597" s="516" t="s">
        <v>15</v>
      </c>
      <c r="G597" s="499" t="s">
        <v>19</v>
      </c>
      <c r="H597" s="499" t="s">
        <v>28</v>
      </c>
      <c r="I597" s="499" t="s">
        <v>24</v>
      </c>
      <c r="J597" s="516">
        <v>3</v>
      </c>
      <c r="K597" s="516"/>
      <c r="L597" s="516"/>
      <c r="M597" s="516"/>
      <c r="N597" s="516"/>
      <c r="O597" s="516"/>
      <c r="P597" s="516" t="s">
        <v>286</v>
      </c>
      <c r="Q597" s="516" t="s">
        <v>289</v>
      </c>
      <c r="R597" s="517"/>
      <c r="S597" s="516"/>
      <c r="T597" s="515"/>
      <c r="U597" s="515"/>
      <c r="V597" s="514"/>
      <c r="W597" s="513"/>
      <c r="X597" s="692" t="s">
        <v>3135</v>
      </c>
      <c r="Y597" s="691" t="s">
        <v>3133</v>
      </c>
      <c r="Z597" s="688" t="s">
        <v>3128</v>
      </c>
    </row>
    <row r="598" spans="1:26" s="100" customFormat="1" ht="15.6">
      <c r="A598" s="482" t="s">
        <v>1600</v>
      </c>
      <c r="B598" s="518"/>
      <c r="C598" s="518" t="s">
        <v>402</v>
      </c>
      <c r="D598" s="525"/>
      <c r="E598" s="516" t="s">
        <v>18</v>
      </c>
      <c r="F598" s="516" t="s">
        <v>15</v>
      </c>
      <c r="G598" s="499" t="s">
        <v>19</v>
      </c>
      <c r="H598" s="499" t="s">
        <v>28</v>
      </c>
      <c r="I598" s="499" t="s">
        <v>24</v>
      </c>
      <c r="J598" s="516">
        <v>1</v>
      </c>
      <c r="K598" s="516"/>
      <c r="L598" s="516"/>
      <c r="M598" s="516"/>
      <c r="N598" s="516" t="s">
        <v>499</v>
      </c>
      <c r="O598" s="516"/>
      <c r="P598" s="516" t="s">
        <v>286</v>
      </c>
      <c r="Q598" s="516" t="s">
        <v>289</v>
      </c>
      <c r="R598" s="517"/>
      <c r="S598" s="516"/>
      <c r="T598" s="515"/>
      <c r="U598" s="515"/>
      <c r="V598" s="514"/>
      <c r="W598" s="513"/>
      <c r="X598" s="692" t="s">
        <v>3135</v>
      </c>
      <c r="Y598" s="691" t="s">
        <v>3133</v>
      </c>
      <c r="Z598" s="688" t="s">
        <v>3128</v>
      </c>
    </row>
    <row r="599" spans="1:26" s="100" customFormat="1" ht="15.6" hidden="1">
      <c r="A599" s="482" t="s">
        <v>1601</v>
      </c>
      <c r="B599" s="518"/>
      <c r="C599" s="518"/>
      <c r="D599" s="525"/>
      <c r="E599" s="516" t="s">
        <v>17</v>
      </c>
      <c r="F599" s="516" t="s">
        <v>14</v>
      </c>
      <c r="G599" s="499" t="s">
        <v>19</v>
      </c>
      <c r="H599" s="499" t="s">
        <v>28</v>
      </c>
      <c r="I599" s="499" t="s">
        <v>24</v>
      </c>
      <c r="J599" s="516"/>
      <c r="K599" s="516"/>
      <c r="L599" s="516"/>
      <c r="M599" s="516"/>
      <c r="N599" s="516"/>
      <c r="O599" s="516" t="s">
        <v>28</v>
      </c>
      <c r="P599" s="516" t="s">
        <v>286</v>
      </c>
      <c r="Q599" s="516" t="s">
        <v>289</v>
      </c>
      <c r="R599" s="517"/>
      <c r="S599" s="516"/>
      <c r="T599" s="515"/>
      <c r="U599" s="515"/>
      <c r="V599" s="514"/>
      <c r="W599" s="513"/>
      <c r="X599" s="692" t="s">
        <v>3135</v>
      </c>
      <c r="Y599" s="691" t="s">
        <v>3133</v>
      </c>
      <c r="Z599" s="688" t="s">
        <v>3128</v>
      </c>
    </row>
    <row r="600" spans="1:26" s="100" customFormat="1" ht="36" hidden="1">
      <c r="A600" s="482" t="s">
        <v>1602</v>
      </c>
      <c r="B600" s="518"/>
      <c r="C600" s="518" t="s">
        <v>403</v>
      </c>
      <c r="D600" s="525" t="s">
        <v>1357</v>
      </c>
      <c r="E600" s="516" t="s">
        <v>17</v>
      </c>
      <c r="F600" s="516" t="s">
        <v>14</v>
      </c>
      <c r="G600" s="499" t="s">
        <v>19</v>
      </c>
      <c r="H600" s="499" t="s">
        <v>28</v>
      </c>
      <c r="I600" s="499" t="s">
        <v>24</v>
      </c>
      <c r="J600" s="516">
        <v>3</v>
      </c>
      <c r="K600" s="516"/>
      <c r="L600" s="516"/>
      <c r="M600" s="516" t="s">
        <v>50</v>
      </c>
      <c r="N600" s="516"/>
      <c r="O600" s="516"/>
      <c r="P600" s="516" t="s">
        <v>286</v>
      </c>
      <c r="Q600" s="516" t="s">
        <v>289</v>
      </c>
      <c r="R600" s="517" t="s">
        <v>1356</v>
      </c>
      <c r="S600" s="516"/>
      <c r="T600" s="515"/>
      <c r="U600" s="515"/>
      <c r="V600" s="514"/>
      <c r="W600" s="513"/>
      <c r="X600" s="692" t="s">
        <v>3135</v>
      </c>
      <c r="Y600" s="691" t="s">
        <v>3133</v>
      </c>
      <c r="Z600" s="688" t="s">
        <v>3128</v>
      </c>
    </row>
    <row r="601" spans="1:26" s="100" customFormat="1" ht="15.6" hidden="1">
      <c r="A601" s="482" t="s">
        <v>1603</v>
      </c>
      <c r="B601" s="518"/>
      <c r="C601" s="518" t="s">
        <v>404</v>
      </c>
      <c r="D601" s="525"/>
      <c r="E601" s="516" t="s">
        <v>18</v>
      </c>
      <c r="F601" s="516" t="s">
        <v>14</v>
      </c>
      <c r="G601" s="499" t="s">
        <v>19</v>
      </c>
      <c r="H601" s="499" t="s">
        <v>28</v>
      </c>
      <c r="I601" s="499" t="s">
        <v>24</v>
      </c>
      <c r="J601" s="516">
        <v>4</v>
      </c>
      <c r="K601" s="516"/>
      <c r="L601" s="516"/>
      <c r="M601" s="516"/>
      <c r="N601" s="516"/>
      <c r="O601" s="516"/>
      <c r="P601" s="516" t="s">
        <v>286</v>
      </c>
      <c r="Q601" s="516" t="s">
        <v>289</v>
      </c>
      <c r="R601" s="517"/>
      <c r="S601" s="516"/>
      <c r="T601" s="515"/>
      <c r="U601" s="515"/>
      <c r="V601" s="514"/>
      <c r="W601" s="513"/>
      <c r="X601" s="692" t="s">
        <v>3135</v>
      </c>
      <c r="Y601" s="691" t="s">
        <v>3133</v>
      </c>
      <c r="Z601" s="688" t="s">
        <v>3128</v>
      </c>
    </row>
    <row r="602" spans="1:26" s="100" customFormat="1" ht="15.6" hidden="1">
      <c r="A602" s="482" t="s">
        <v>1604</v>
      </c>
      <c r="B602" s="518"/>
      <c r="C602" s="518"/>
      <c r="D602" s="525"/>
      <c r="E602" s="516" t="s">
        <v>18</v>
      </c>
      <c r="F602" s="516" t="s">
        <v>15</v>
      </c>
      <c r="G602" s="499" t="s">
        <v>19</v>
      </c>
      <c r="H602" s="499" t="s">
        <v>28</v>
      </c>
      <c r="I602" s="499" t="s">
        <v>24</v>
      </c>
      <c r="J602" s="516">
        <v>4</v>
      </c>
      <c r="K602" s="516"/>
      <c r="L602" s="516"/>
      <c r="M602" s="516"/>
      <c r="N602" s="516"/>
      <c r="O602" s="516"/>
      <c r="P602" s="516" t="s">
        <v>286</v>
      </c>
      <c r="Q602" s="516" t="s">
        <v>289</v>
      </c>
      <c r="R602" s="517"/>
      <c r="S602" s="516"/>
      <c r="T602" s="515"/>
      <c r="U602" s="515"/>
      <c r="V602" s="514"/>
      <c r="W602" s="513"/>
      <c r="X602" s="692" t="s">
        <v>3135</v>
      </c>
      <c r="Y602" s="691" t="s">
        <v>3133</v>
      </c>
      <c r="Z602" s="688" t="s">
        <v>3128</v>
      </c>
    </row>
    <row r="603" spans="1:26" s="100" customFormat="1" ht="15.6" hidden="1">
      <c r="A603" s="482" t="s">
        <v>1605</v>
      </c>
      <c r="B603" s="518"/>
      <c r="C603" s="518" t="s">
        <v>635</v>
      </c>
      <c r="D603" s="525"/>
      <c r="E603" s="516" t="s">
        <v>18</v>
      </c>
      <c r="F603" s="516" t="s">
        <v>14</v>
      </c>
      <c r="G603" s="499" t="s">
        <v>19</v>
      </c>
      <c r="H603" s="499" t="s">
        <v>28</v>
      </c>
      <c r="I603" s="499" t="s">
        <v>24</v>
      </c>
      <c r="J603" s="516">
        <v>4</v>
      </c>
      <c r="K603" s="516"/>
      <c r="L603" s="516"/>
      <c r="M603" s="516"/>
      <c r="N603" s="516"/>
      <c r="O603" s="516"/>
      <c r="P603" s="516" t="s">
        <v>286</v>
      </c>
      <c r="Q603" s="516" t="s">
        <v>290</v>
      </c>
      <c r="R603" s="517"/>
      <c r="S603" s="516"/>
      <c r="T603" s="515"/>
      <c r="U603" s="515"/>
      <c r="V603" s="514"/>
      <c r="W603" s="513"/>
      <c r="X603" s="692" t="s">
        <v>3135</v>
      </c>
      <c r="Y603" s="691" t="s">
        <v>3133</v>
      </c>
      <c r="Z603" s="688" t="s">
        <v>3128</v>
      </c>
    </row>
    <row r="604" spans="1:26" s="100" customFormat="1" ht="15.6" hidden="1">
      <c r="A604" s="482" t="s">
        <v>1606</v>
      </c>
      <c r="B604" s="518"/>
      <c r="C604" s="518"/>
      <c r="D604" s="525"/>
      <c r="E604" s="516" t="s">
        <v>18</v>
      </c>
      <c r="F604" s="516" t="s">
        <v>15</v>
      </c>
      <c r="G604" s="499" t="s">
        <v>19</v>
      </c>
      <c r="H604" s="499" t="s">
        <v>28</v>
      </c>
      <c r="I604" s="499" t="s">
        <v>24</v>
      </c>
      <c r="J604" s="516">
        <v>4</v>
      </c>
      <c r="K604" s="516"/>
      <c r="L604" s="516"/>
      <c r="M604" s="516"/>
      <c r="N604" s="516"/>
      <c r="O604" s="516"/>
      <c r="P604" s="516" t="s">
        <v>286</v>
      </c>
      <c r="Q604" s="516" t="s">
        <v>290</v>
      </c>
      <c r="R604" s="517"/>
      <c r="S604" s="516"/>
      <c r="T604" s="515"/>
      <c r="U604" s="515"/>
      <c r="V604" s="514"/>
      <c r="W604" s="513"/>
      <c r="X604" s="692" t="s">
        <v>3135</v>
      </c>
      <c r="Y604" s="691" t="s">
        <v>3133</v>
      </c>
      <c r="Z604" s="688" t="s">
        <v>3128</v>
      </c>
    </row>
    <row r="605" spans="1:26" s="100" customFormat="1" ht="15.6" hidden="1">
      <c r="A605" s="482" t="s">
        <v>1607</v>
      </c>
      <c r="B605" s="518"/>
      <c r="C605" s="518" t="s">
        <v>636</v>
      </c>
      <c r="D605" s="525"/>
      <c r="E605" s="516" t="s">
        <v>18</v>
      </c>
      <c r="F605" s="516" t="s">
        <v>14</v>
      </c>
      <c r="G605" s="499" t="s">
        <v>19</v>
      </c>
      <c r="H605" s="499" t="s">
        <v>28</v>
      </c>
      <c r="I605" s="499" t="s">
        <v>24</v>
      </c>
      <c r="J605" s="516"/>
      <c r="K605" s="516"/>
      <c r="L605" s="516"/>
      <c r="M605" s="516"/>
      <c r="N605" s="516"/>
      <c r="O605" s="516" t="s">
        <v>28</v>
      </c>
      <c r="P605" s="516" t="s">
        <v>286</v>
      </c>
      <c r="Q605" s="516" t="s">
        <v>290</v>
      </c>
      <c r="R605" s="517"/>
      <c r="S605" s="516"/>
      <c r="T605" s="515"/>
      <c r="U605" s="515"/>
      <c r="V605" s="514"/>
      <c r="W605" s="513"/>
      <c r="X605" s="692" t="s">
        <v>3135</v>
      </c>
      <c r="Y605" s="691" t="s">
        <v>3133</v>
      </c>
      <c r="Z605" s="688" t="s">
        <v>3128</v>
      </c>
    </row>
    <row r="606" spans="1:26" s="100" customFormat="1" ht="15.6" hidden="1">
      <c r="A606" s="482" t="s">
        <v>1608</v>
      </c>
      <c r="B606" s="518"/>
      <c r="C606" s="518"/>
      <c r="D606" s="525"/>
      <c r="E606" s="516" t="s">
        <v>17</v>
      </c>
      <c r="F606" s="516" t="s">
        <v>15</v>
      </c>
      <c r="G606" s="499" t="s">
        <v>19</v>
      </c>
      <c r="H606" s="499" t="s">
        <v>28</v>
      </c>
      <c r="I606" s="499" t="s">
        <v>24</v>
      </c>
      <c r="J606" s="516"/>
      <c r="K606" s="516"/>
      <c r="L606" s="516"/>
      <c r="M606" s="516"/>
      <c r="N606" s="516"/>
      <c r="O606" s="516" t="s">
        <v>28</v>
      </c>
      <c r="P606" s="516" t="s">
        <v>286</v>
      </c>
      <c r="Q606" s="516" t="s">
        <v>290</v>
      </c>
      <c r="R606" s="517"/>
      <c r="S606" s="516"/>
      <c r="T606" s="515"/>
      <c r="U606" s="515"/>
      <c r="V606" s="514"/>
      <c r="W606" s="513"/>
      <c r="X606" s="692" t="s">
        <v>3135</v>
      </c>
      <c r="Y606" s="691" t="s">
        <v>3133</v>
      </c>
      <c r="Z606" s="688" t="s">
        <v>3128</v>
      </c>
    </row>
    <row r="607" spans="1:26" s="100" customFormat="1" ht="15.6" hidden="1">
      <c r="A607" s="482" t="s">
        <v>1609</v>
      </c>
      <c r="B607" s="518"/>
      <c r="C607" s="518" t="s">
        <v>468</v>
      </c>
      <c r="D607" s="525"/>
      <c r="E607" s="516" t="s">
        <v>18</v>
      </c>
      <c r="F607" s="516" t="s">
        <v>14</v>
      </c>
      <c r="G607" s="499" t="s">
        <v>19</v>
      </c>
      <c r="H607" s="499" t="s">
        <v>28</v>
      </c>
      <c r="I607" s="499" t="s">
        <v>24</v>
      </c>
      <c r="J607" s="516"/>
      <c r="K607" s="516"/>
      <c r="L607" s="516"/>
      <c r="M607" s="516"/>
      <c r="N607" s="516"/>
      <c r="O607" s="516" t="s">
        <v>28</v>
      </c>
      <c r="P607" s="516" t="s">
        <v>286</v>
      </c>
      <c r="Q607" s="516" t="s">
        <v>290</v>
      </c>
      <c r="R607" s="517"/>
      <c r="S607" s="516"/>
      <c r="T607" s="515"/>
      <c r="U607" s="515"/>
      <c r="V607" s="514"/>
      <c r="W607" s="513"/>
      <c r="X607" s="692" t="s">
        <v>3135</v>
      </c>
      <c r="Y607" s="691" t="s">
        <v>3133</v>
      </c>
      <c r="Z607" s="688" t="s">
        <v>3128</v>
      </c>
    </row>
    <row r="608" spans="1:26" s="100" customFormat="1" ht="15.6" hidden="1">
      <c r="A608" s="482" t="s">
        <v>1610</v>
      </c>
      <c r="B608" s="518"/>
      <c r="C608" s="518"/>
      <c r="D608" s="525"/>
      <c r="E608" s="516" t="s">
        <v>18</v>
      </c>
      <c r="F608" s="516" t="s">
        <v>15</v>
      </c>
      <c r="G608" s="499" t="s">
        <v>19</v>
      </c>
      <c r="H608" s="499" t="s">
        <v>28</v>
      </c>
      <c r="I608" s="499" t="s">
        <v>24</v>
      </c>
      <c r="J608" s="516"/>
      <c r="K608" s="516"/>
      <c r="L608" s="516"/>
      <c r="M608" s="516"/>
      <c r="N608" s="516"/>
      <c r="O608" s="516" t="s">
        <v>28</v>
      </c>
      <c r="P608" s="516" t="s">
        <v>286</v>
      </c>
      <c r="Q608" s="516" t="s">
        <v>290</v>
      </c>
      <c r="R608" s="517"/>
      <c r="S608" s="516"/>
      <c r="T608" s="515"/>
      <c r="U608" s="515"/>
      <c r="V608" s="514"/>
      <c r="W608" s="513"/>
      <c r="X608" s="692" t="s">
        <v>3135</v>
      </c>
      <c r="Y608" s="691" t="s">
        <v>3133</v>
      </c>
      <c r="Z608" s="688" t="s">
        <v>3128</v>
      </c>
    </row>
    <row r="609" spans="1:26" s="100" customFormat="1" ht="15.6" hidden="1">
      <c r="A609" s="482" t="s">
        <v>1611</v>
      </c>
      <c r="B609" s="518"/>
      <c r="C609" s="518" t="s">
        <v>406</v>
      </c>
      <c r="D609" s="525"/>
      <c r="E609" s="516" t="s">
        <v>17</v>
      </c>
      <c r="F609" s="516" t="s">
        <v>14</v>
      </c>
      <c r="G609" s="499" t="s">
        <v>19</v>
      </c>
      <c r="H609" s="499" t="s">
        <v>28</v>
      </c>
      <c r="I609" s="499" t="s">
        <v>24</v>
      </c>
      <c r="J609" s="516">
        <v>3</v>
      </c>
      <c r="K609" s="516"/>
      <c r="L609" s="516"/>
      <c r="M609" s="516" t="s">
        <v>50</v>
      </c>
      <c r="N609" s="516"/>
      <c r="O609" s="516"/>
      <c r="P609" s="516" t="s">
        <v>286</v>
      </c>
      <c r="Q609" s="516" t="s">
        <v>290</v>
      </c>
      <c r="R609" s="517"/>
      <c r="S609" s="516"/>
      <c r="T609" s="515"/>
      <c r="U609" s="515"/>
      <c r="V609" s="514"/>
      <c r="W609" s="513"/>
      <c r="X609" s="692" t="s">
        <v>3135</v>
      </c>
      <c r="Y609" s="691" t="s">
        <v>3133</v>
      </c>
      <c r="Z609" s="688" t="s">
        <v>3128</v>
      </c>
    </row>
    <row r="610" spans="1:26" s="100" customFormat="1" ht="15.6" hidden="1">
      <c r="A610" s="482" t="s">
        <v>1612</v>
      </c>
      <c r="B610" s="518"/>
      <c r="C610" s="518"/>
      <c r="D610" s="525"/>
      <c r="E610" s="516" t="s">
        <v>17</v>
      </c>
      <c r="F610" s="516" t="s">
        <v>15</v>
      </c>
      <c r="G610" s="499" t="s">
        <v>19</v>
      </c>
      <c r="H610" s="499" t="s">
        <v>28</v>
      </c>
      <c r="I610" s="499" t="s">
        <v>24</v>
      </c>
      <c r="J610" s="516">
        <v>3</v>
      </c>
      <c r="K610" s="516"/>
      <c r="L610" s="516"/>
      <c r="M610" s="516"/>
      <c r="N610" s="516"/>
      <c r="O610" s="516"/>
      <c r="P610" s="516" t="s">
        <v>286</v>
      </c>
      <c r="Q610" s="516" t="s">
        <v>290</v>
      </c>
      <c r="R610" s="517"/>
      <c r="S610" s="516"/>
      <c r="T610" s="515"/>
      <c r="U610" s="515"/>
      <c r="V610" s="514"/>
      <c r="W610" s="513"/>
      <c r="X610" s="692" t="s">
        <v>3135</v>
      </c>
      <c r="Y610" s="691" t="s">
        <v>3133</v>
      </c>
      <c r="Z610" s="688" t="s">
        <v>3128</v>
      </c>
    </row>
    <row r="611" spans="1:26" s="100" customFormat="1" ht="15.6" hidden="1">
      <c r="A611" s="482" t="s">
        <v>1613</v>
      </c>
      <c r="B611" s="518"/>
      <c r="C611" s="518" t="s">
        <v>467</v>
      </c>
      <c r="D611" s="525"/>
      <c r="E611" s="516" t="s">
        <v>17</v>
      </c>
      <c r="F611" s="516" t="s">
        <v>14</v>
      </c>
      <c r="G611" s="499" t="s">
        <v>19</v>
      </c>
      <c r="H611" s="499" t="s">
        <v>28</v>
      </c>
      <c r="I611" s="499" t="s">
        <v>24</v>
      </c>
      <c r="J611" s="516"/>
      <c r="K611" s="516"/>
      <c r="L611" s="516"/>
      <c r="M611" s="516"/>
      <c r="N611" s="516"/>
      <c r="O611" s="516" t="s">
        <v>28</v>
      </c>
      <c r="P611" s="516" t="s">
        <v>286</v>
      </c>
      <c r="Q611" s="516" t="s">
        <v>289</v>
      </c>
      <c r="R611" s="517"/>
      <c r="S611" s="516"/>
      <c r="T611" s="515"/>
      <c r="U611" s="515"/>
      <c r="V611" s="514"/>
      <c r="W611" s="513"/>
      <c r="X611" s="692" t="s">
        <v>3135</v>
      </c>
      <c r="Y611" s="691" t="s">
        <v>3133</v>
      </c>
      <c r="Z611" s="688" t="s">
        <v>3128</v>
      </c>
    </row>
    <row r="612" spans="1:26" s="100" customFormat="1" ht="15.6">
      <c r="A612" s="482" t="s">
        <v>1614</v>
      </c>
      <c r="B612" s="518"/>
      <c r="C612" s="518"/>
      <c r="D612" s="525"/>
      <c r="E612" s="516" t="s">
        <v>17</v>
      </c>
      <c r="F612" s="516" t="s">
        <v>15</v>
      </c>
      <c r="G612" s="499" t="s">
        <v>19</v>
      </c>
      <c r="H612" s="499" t="s">
        <v>28</v>
      </c>
      <c r="I612" s="499" t="s">
        <v>24</v>
      </c>
      <c r="J612" s="516">
        <v>2</v>
      </c>
      <c r="K612" s="516"/>
      <c r="L612" s="516"/>
      <c r="M612" s="516"/>
      <c r="N612" s="516"/>
      <c r="O612" s="516"/>
      <c r="P612" s="516" t="s">
        <v>286</v>
      </c>
      <c r="Q612" s="516" t="s">
        <v>289</v>
      </c>
      <c r="R612" s="517"/>
      <c r="S612" s="516"/>
      <c r="T612" s="515"/>
      <c r="U612" s="515"/>
      <c r="V612" s="514"/>
      <c r="W612" s="513"/>
      <c r="X612" s="692" t="s">
        <v>3135</v>
      </c>
      <c r="Y612" s="691" t="s">
        <v>3133</v>
      </c>
      <c r="Z612" s="688" t="s">
        <v>3128</v>
      </c>
    </row>
    <row r="613" spans="1:26" s="100" customFormat="1" ht="15.6" hidden="1">
      <c r="A613" s="482" t="s">
        <v>1615</v>
      </c>
      <c r="B613" s="518"/>
      <c r="C613" s="518" t="s">
        <v>469</v>
      </c>
      <c r="D613" s="525"/>
      <c r="E613" s="516" t="s">
        <v>17</v>
      </c>
      <c r="F613" s="516" t="s">
        <v>14</v>
      </c>
      <c r="G613" s="499" t="s">
        <v>19</v>
      </c>
      <c r="H613" s="499" t="s">
        <v>28</v>
      </c>
      <c r="I613" s="499" t="s">
        <v>25</v>
      </c>
      <c r="J613" s="516"/>
      <c r="K613" s="516"/>
      <c r="L613" s="516"/>
      <c r="M613" s="516"/>
      <c r="N613" s="516"/>
      <c r="O613" s="516" t="s">
        <v>28</v>
      </c>
      <c r="P613" s="516" t="s">
        <v>286</v>
      </c>
      <c r="Q613" s="516" t="s">
        <v>289</v>
      </c>
      <c r="R613" s="517"/>
      <c r="S613" s="516"/>
      <c r="T613" s="515"/>
      <c r="U613" s="515"/>
      <c r="V613" s="514"/>
      <c r="W613" s="513"/>
      <c r="X613" s="692" t="s">
        <v>3135</v>
      </c>
      <c r="Y613" s="691" t="s">
        <v>3133</v>
      </c>
      <c r="Z613" s="688" t="s">
        <v>3128</v>
      </c>
    </row>
    <row r="614" spans="1:26" s="100" customFormat="1" ht="15.6" hidden="1">
      <c r="A614" s="482" t="s">
        <v>1616</v>
      </c>
      <c r="B614" s="518"/>
      <c r="C614" s="518"/>
      <c r="D614" s="525"/>
      <c r="E614" s="516" t="s">
        <v>17</v>
      </c>
      <c r="F614" s="516" t="s">
        <v>15</v>
      </c>
      <c r="G614" s="499" t="s">
        <v>19</v>
      </c>
      <c r="H614" s="499" t="s">
        <v>28</v>
      </c>
      <c r="I614" s="499" t="s">
        <v>26</v>
      </c>
      <c r="J614" s="516">
        <v>3</v>
      </c>
      <c r="K614" s="516"/>
      <c r="L614" s="516"/>
      <c r="M614" s="516"/>
      <c r="N614" s="516"/>
      <c r="O614" s="516"/>
      <c r="P614" s="516" t="s">
        <v>286</v>
      </c>
      <c r="Q614" s="516" t="s">
        <v>289</v>
      </c>
      <c r="R614" s="517"/>
      <c r="S614" s="516"/>
      <c r="T614" s="515"/>
      <c r="U614" s="515"/>
      <c r="V614" s="514"/>
      <c r="W614" s="513"/>
      <c r="X614" s="692" t="s">
        <v>3135</v>
      </c>
      <c r="Y614" s="691" t="s">
        <v>3133</v>
      </c>
      <c r="Z614" s="688" t="s">
        <v>3128</v>
      </c>
    </row>
    <row r="615" spans="1:26" s="100" customFormat="1" ht="15.6" hidden="1">
      <c r="A615" s="482" t="s">
        <v>1617</v>
      </c>
      <c r="B615" s="518"/>
      <c r="C615" s="518" t="s">
        <v>407</v>
      </c>
      <c r="D615" s="525"/>
      <c r="E615" s="516" t="s">
        <v>17</v>
      </c>
      <c r="F615" s="516" t="s">
        <v>14</v>
      </c>
      <c r="G615" s="499" t="s">
        <v>19</v>
      </c>
      <c r="H615" s="499" t="s">
        <v>28</v>
      </c>
      <c r="I615" s="499" t="s">
        <v>24</v>
      </c>
      <c r="J615" s="516"/>
      <c r="K615" s="516"/>
      <c r="L615" s="516"/>
      <c r="M615" s="516"/>
      <c r="N615" s="516"/>
      <c r="O615" s="516" t="s">
        <v>28</v>
      </c>
      <c r="P615" s="516" t="s">
        <v>286</v>
      </c>
      <c r="Q615" s="516" t="s">
        <v>289</v>
      </c>
      <c r="R615" s="517"/>
      <c r="S615" s="516"/>
      <c r="T615" s="515"/>
      <c r="U615" s="515"/>
      <c r="V615" s="514"/>
      <c r="W615" s="513"/>
      <c r="X615" s="692" t="s">
        <v>3135</v>
      </c>
      <c r="Y615" s="691" t="s">
        <v>3133</v>
      </c>
      <c r="Z615" s="688" t="s">
        <v>3128</v>
      </c>
    </row>
    <row r="616" spans="1:26" s="100" customFormat="1" ht="15.6" hidden="1">
      <c r="A616" s="482" t="s">
        <v>1618</v>
      </c>
      <c r="B616" s="518"/>
      <c r="C616" s="518"/>
      <c r="D616" s="525"/>
      <c r="E616" s="516" t="s">
        <v>17</v>
      </c>
      <c r="F616" s="516" t="s">
        <v>15</v>
      </c>
      <c r="G616" s="499" t="s">
        <v>19</v>
      </c>
      <c r="H616" s="499" t="s">
        <v>28</v>
      </c>
      <c r="I616" s="499" t="s">
        <v>24</v>
      </c>
      <c r="J616" s="516"/>
      <c r="K616" s="516"/>
      <c r="L616" s="516"/>
      <c r="M616" s="516"/>
      <c r="N616" s="516"/>
      <c r="O616" s="516" t="s">
        <v>28</v>
      </c>
      <c r="P616" s="516" t="s">
        <v>286</v>
      </c>
      <c r="Q616" s="516" t="s">
        <v>289</v>
      </c>
      <c r="R616" s="517"/>
      <c r="S616" s="516"/>
      <c r="T616" s="515"/>
      <c r="U616" s="515"/>
      <c r="V616" s="514"/>
      <c r="W616" s="513"/>
      <c r="X616" s="692" t="s">
        <v>3135</v>
      </c>
      <c r="Y616" s="691" t="s">
        <v>3133</v>
      </c>
      <c r="Z616" s="688" t="s">
        <v>3128</v>
      </c>
    </row>
    <row r="617" spans="1:26" s="100" customFormat="1" ht="15.6" hidden="1">
      <c r="A617" s="482" t="s">
        <v>1619</v>
      </c>
      <c r="B617" s="518"/>
      <c r="C617" s="518" t="s">
        <v>408</v>
      </c>
      <c r="D617" s="525"/>
      <c r="E617" s="516" t="s">
        <v>17</v>
      </c>
      <c r="F617" s="516" t="s">
        <v>14</v>
      </c>
      <c r="G617" s="499" t="s">
        <v>19</v>
      </c>
      <c r="H617" s="499" t="s">
        <v>28</v>
      </c>
      <c r="I617" s="499" t="s">
        <v>24</v>
      </c>
      <c r="J617" s="516"/>
      <c r="K617" s="516"/>
      <c r="L617" s="516"/>
      <c r="M617" s="516"/>
      <c r="N617" s="516"/>
      <c r="O617" s="516" t="s">
        <v>28</v>
      </c>
      <c r="P617" s="516" t="s">
        <v>286</v>
      </c>
      <c r="Q617" s="516" t="s">
        <v>289</v>
      </c>
      <c r="R617" s="517"/>
      <c r="S617" s="516"/>
      <c r="T617" s="515"/>
      <c r="U617" s="515"/>
      <c r="V617" s="514"/>
      <c r="W617" s="513"/>
      <c r="X617" s="692" t="s">
        <v>3135</v>
      </c>
      <c r="Y617" s="691" t="s">
        <v>3133</v>
      </c>
      <c r="Z617" s="688" t="s">
        <v>3128</v>
      </c>
    </row>
    <row r="618" spans="1:26" s="100" customFormat="1" ht="15.6" hidden="1">
      <c r="A618" s="482" t="s">
        <v>1620</v>
      </c>
      <c r="B618" s="518"/>
      <c r="C618" s="518"/>
      <c r="D618" s="525"/>
      <c r="E618" s="516" t="s">
        <v>17</v>
      </c>
      <c r="F618" s="516" t="s">
        <v>15</v>
      </c>
      <c r="G618" s="499" t="s">
        <v>19</v>
      </c>
      <c r="H618" s="499" t="s">
        <v>28</v>
      </c>
      <c r="I618" s="499" t="s">
        <v>24</v>
      </c>
      <c r="J618" s="516"/>
      <c r="K618" s="516"/>
      <c r="L618" s="516"/>
      <c r="M618" s="516"/>
      <c r="N618" s="516"/>
      <c r="O618" s="516" t="s">
        <v>28</v>
      </c>
      <c r="P618" s="516" t="s">
        <v>286</v>
      </c>
      <c r="Q618" s="516" t="s">
        <v>289</v>
      </c>
      <c r="R618" s="517"/>
      <c r="S618" s="516"/>
      <c r="T618" s="515"/>
      <c r="U618" s="515"/>
      <c r="V618" s="514"/>
      <c r="W618" s="513"/>
      <c r="X618" s="692" t="s">
        <v>3135</v>
      </c>
      <c r="Y618" s="691" t="s">
        <v>3133</v>
      </c>
      <c r="Z618" s="688" t="s">
        <v>3128</v>
      </c>
    </row>
    <row r="619" spans="1:26" s="100" customFormat="1" ht="15.6" hidden="1">
      <c r="A619" s="482" t="s">
        <v>1621</v>
      </c>
      <c r="B619" s="518"/>
      <c r="C619" s="518" t="s">
        <v>409</v>
      </c>
      <c r="D619" s="525"/>
      <c r="E619" s="516" t="s">
        <v>18</v>
      </c>
      <c r="F619" s="516" t="s">
        <v>14</v>
      </c>
      <c r="G619" s="499" t="s">
        <v>19</v>
      </c>
      <c r="H619" s="499" t="s">
        <v>28</v>
      </c>
      <c r="I619" s="499" t="s">
        <v>24</v>
      </c>
      <c r="J619" s="516">
        <v>3</v>
      </c>
      <c r="K619" s="516"/>
      <c r="L619" s="516"/>
      <c r="M619" s="516"/>
      <c r="N619" s="516"/>
      <c r="O619" s="516"/>
      <c r="P619" s="516" t="s">
        <v>286</v>
      </c>
      <c r="Q619" s="516" t="s">
        <v>289</v>
      </c>
      <c r="R619" s="517"/>
      <c r="S619" s="516"/>
      <c r="T619" s="515"/>
      <c r="U619" s="515"/>
      <c r="V619" s="514"/>
      <c r="W619" s="513"/>
      <c r="X619" s="692" t="s">
        <v>3135</v>
      </c>
      <c r="Y619" s="691" t="s">
        <v>3133</v>
      </c>
      <c r="Z619" s="688" t="s">
        <v>3128</v>
      </c>
    </row>
    <row r="620" spans="1:26" s="100" customFormat="1" ht="15.6" hidden="1">
      <c r="A620" s="482" t="s">
        <v>1622</v>
      </c>
      <c r="B620" s="518"/>
      <c r="C620" s="518"/>
      <c r="D620" s="525"/>
      <c r="E620" s="516" t="s">
        <v>18</v>
      </c>
      <c r="F620" s="516" t="s">
        <v>15</v>
      </c>
      <c r="G620" s="499" t="s">
        <v>19</v>
      </c>
      <c r="H620" s="499" t="s">
        <v>28</v>
      </c>
      <c r="I620" s="499" t="s">
        <v>445</v>
      </c>
      <c r="J620" s="516">
        <v>3</v>
      </c>
      <c r="K620" s="516"/>
      <c r="L620" s="516"/>
      <c r="M620" s="516"/>
      <c r="N620" s="516"/>
      <c r="O620" s="516"/>
      <c r="P620" s="516" t="s">
        <v>286</v>
      </c>
      <c r="Q620" s="516" t="s">
        <v>289</v>
      </c>
      <c r="R620" s="517"/>
      <c r="S620" s="516"/>
      <c r="T620" s="515"/>
      <c r="U620" s="515"/>
      <c r="V620" s="514"/>
      <c r="W620" s="513"/>
      <c r="X620" s="692" t="s">
        <v>3135</v>
      </c>
      <c r="Y620" s="691" t="s">
        <v>3133</v>
      </c>
      <c r="Z620" s="688" t="s">
        <v>3128</v>
      </c>
    </row>
    <row r="621" spans="1:26" s="100" customFormat="1" ht="15.6" hidden="1">
      <c r="A621" s="482" t="s">
        <v>1623</v>
      </c>
      <c r="B621" s="518"/>
      <c r="C621" s="518"/>
      <c r="D621" s="525"/>
      <c r="E621" s="516" t="s">
        <v>17</v>
      </c>
      <c r="F621" s="516" t="s">
        <v>15</v>
      </c>
      <c r="G621" s="499" t="s">
        <v>19</v>
      </c>
      <c r="H621" s="499" t="s">
        <v>28</v>
      </c>
      <c r="I621" s="499" t="s">
        <v>24</v>
      </c>
      <c r="J621" s="516"/>
      <c r="K621" s="516"/>
      <c r="L621" s="516"/>
      <c r="M621" s="516"/>
      <c r="N621" s="516"/>
      <c r="O621" s="516" t="s">
        <v>28</v>
      </c>
      <c r="P621" s="516" t="s">
        <v>286</v>
      </c>
      <c r="Q621" s="516" t="s">
        <v>289</v>
      </c>
      <c r="R621" s="517"/>
      <c r="S621" s="516"/>
      <c r="T621" s="515"/>
      <c r="U621" s="515"/>
      <c r="V621" s="514"/>
      <c r="W621" s="513"/>
      <c r="X621" s="692" t="s">
        <v>3135</v>
      </c>
      <c r="Y621" s="691" t="s">
        <v>3133</v>
      </c>
      <c r="Z621" s="688" t="s">
        <v>3128</v>
      </c>
    </row>
    <row r="622" spans="1:26" s="100" customFormat="1" ht="15.6" hidden="1">
      <c r="A622" s="482" t="s">
        <v>1624</v>
      </c>
      <c r="B622" s="518"/>
      <c r="C622" s="518" t="s">
        <v>410</v>
      </c>
      <c r="D622" s="525"/>
      <c r="E622" s="516" t="s">
        <v>17</v>
      </c>
      <c r="F622" s="516" t="s">
        <v>14</v>
      </c>
      <c r="G622" s="499" t="s">
        <v>19</v>
      </c>
      <c r="H622" s="499" t="s">
        <v>28</v>
      </c>
      <c r="I622" s="499" t="s">
        <v>24</v>
      </c>
      <c r="J622" s="516">
        <v>3</v>
      </c>
      <c r="K622" s="516"/>
      <c r="L622" s="516"/>
      <c r="M622" s="516"/>
      <c r="N622" s="516"/>
      <c r="O622" s="516"/>
      <c r="P622" s="516" t="s">
        <v>286</v>
      </c>
      <c r="Q622" s="516" t="s">
        <v>289</v>
      </c>
      <c r="R622" s="517"/>
      <c r="S622" s="516"/>
      <c r="T622" s="515"/>
      <c r="U622" s="515"/>
      <c r="V622" s="514"/>
      <c r="W622" s="513"/>
      <c r="X622" s="692" t="s">
        <v>3135</v>
      </c>
      <c r="Y622" s="691" t="s">
        <v>3133</v>
      </c>
      <c r="Z622" s="688" t="s">
        <v>3128</v>
      </c>
    </row>
    <row r="623" spans="1:26" s="100" customFormat="1" ht="15.6">
      <c r="A623" s="482" t="s">
        <v>1625</v>
      </c>
      <c r="B623" s="518"/>
      <c r="C623" s="518"/>
      <c r="D623" s="525"/>
      <c r="E623" s="516" t="s">
        <v>17</v>
      </c>
      <c r="F623" s="516" t="s">
        <v>15</v>
      </c>
      <c r="G623" s="499" t="s">
        <v>19</v>
      </c>
      <c r="H623" s="499" t="s">
        <v>28</v>
      </c>
      <c r="I623" s="499" t="s">
        <v>24</v>
      </c>
      <c r="J623" s="516">
        <v>2</v>
      </c>
      <c r="K623" s="516"/>
      <c r="L623" s="516"/>
      <c r="M623" s="516"/>
      <c r="N623" s="516" t="s">
        <v>499</v>
      </c>
      <c r="O623" s="516"/>
      <c r="P623" s="516" t="s">
        <v>286</v>
      </c>
      <c r="Q623" s="516" t="s">
        <v>289</v>
      </c>
      <c r="R623" s="517" t="s">
        <v>1355</v>
      </c>
      <c r="S623" s="516"/>
      <c r="T623" s="515"/>
      <c r="U623" s="515"/>
      <c r="V623" s="514"/>
      <c r="W623" s="513"/>
      <c r="X623" s="692" t="s">
        <v>3135</v>
      </c>
      <c r="Y623" s="691" t="s">
        <v>3133</v>
      </c>
      <c r="Z623" s="688" t="s">
        <v>3128</v>
      </c>
    </row>
    <row r="624" spans="1:26" s="100" customFormat="1" ht="15.6" hidden="1">
      <c r="A624" s="482" t="s">
        <v>1626</v>
      </c>
      <c r="B624" s="518"/>
      <c r="C624" s="518" t="s">
        <v>411</v>
      </c>
      <c r="D624" s="525"/>
      <c r="E624" s="516" t="s">
        <v>18</v>
      </c>
      <c r="F624" s="516" t="s">
        <v>14</v>
      </c>
      <c r="G624" s="499" t="s">
        <v>19</v>
      </c>
      <c r="H624" s="499" t="s">
        <v>28</v>
      </c>
      <c r="I624" s="499" t="s">
        <v>24</v>
      </c>
      <c r="J624" s="516">
        <v>4</v>
      </c>
      <c r="K624" s="516"/>
      <c r="L624" s="516"/>
      <c r="M624" s="516"/>
      <c r="N624" s="516"/>
      <c r="O624" s="516"/>
      <c r="P624" s="516" t="s">
        <v>286</v>
      </c>
      <c r="Q624" s="516" t="s">
        <v>289</v>
      </c>
      <c r="R624" s="517"/>
      <c r="S624" s="516"/>
      <c r="T624" s="515"/>
      <c r="U624" s="515"/>
      <c r="V624" s="514"/>
      <c r="W624" s="513"/>
      <c r="X624" s="692" t="s">
        <v>3135</v>
      </c>
      <c r="Y624" s="691" t="s">
        <v>3133</v>
      </c>
      <c r="Z624" s="688" t="s">
        <v>3128</v>
      </c>
    </row>
    <row r="625" spans="1:26" s="100" customFormat="1" ht="15.6" hidden="1">
      <c r="A625" s="482" t="s">
        <v>1627</v>
      </c>
      <c r="B625" s="518"/>
      <c r="C625" s="518"/>
      <c r="D625" s="525"/>
      <c r="E625" s="516" t="s">
        <v>18</v>
      </c>
      <c r="F625" s="516" t="s">
        <v>15</v>
      </c>
      <c r="G625" s="499" t="s">
        <v>19</v>
      </c>
      <c r="H625" s="499" t="s">
        <v>28</v>
      </c>
      <c r="I625" s="499" t="s">
        <v>24</v>
      </c>
      <c r="J625" s="516">
        <v>3</v>
      </c>
      <c r="K625" s="516"/>
      <c r="L625" s="516"/>
      <c r="M625" s="516"/>
      <c r="N625" s="516"/>
      <c r="O625" s="516"/>
      <c r="P625" s="516" t="s">
        <v>286</v>
      </c>
      <c r="Q625" s="516" t="s">
        <v>289</v>
      </c>
      <c r="R625" s="517"/>
      <c r="S625" s="516"/>
      <c r="T625" s="515"/>
      <c r="U625" s="515"/>
      <c r="V625" s="514"/>
      <c r="W625" s="513"/>
      <c r="X625" s="692" t="s">
        <v>3135</v>
      </c>
      <c r="Y625" s="691" t="s">
        <v>3133</v>
      </c>
      <c r="Z625" s="688" t="s">
        <v>3128</v>
      </c>
    </row>
    <row r="626" spans="1:26" s="100" customFormat="1" ht="15.6" hidden="1">
      <c r="A626" s="482" t="s">
        <v>1628</v>
      </c>
      <c r="B626" s="518"/>
      <c r="C626" s="518" t="s">
        <v>412</v>
      </c>
      <c r="D626" s="525"/>
      <c r="E626" s="516" t="s">
        <v>18</v>
      </c>
      <c r="F626" s="516" t="s">
        <v>14</v>
      </c>
      <c r="G626" s="499" t="s">
        <v>19</v>
      </c>
      <c r="H626" s="499" t="s">
        <v>28</v>
      </c>
      <c r="I626" s="499" t="s">
        <v>445</v>
      </c>
      <c r="J626" s="516">
        <v>3</v>
      </c>
      <c r="K626" s="516"/>
      <c r="L626" s="516"/>
      <c r="M626" s="516"/>
      <c r="N626" s="516"/>
      <c r="O626" s="516"/>
      <c r="P626" s="516" t="s">
        <v>286</v>
      </c>
      <c r="Q626" s="516" t="s">
        <v>289</v>
      </c>
      <c r="R626" s="517"/>
      <c r="S626" s="516"/>
      <c r="T626" s="515"/>
      <c r="U626" s="515"/>
      <c r="V626" s="514"/>
      <c r="W626" s="513"/>
      <c r="X626" s="692" t="s">
        <v>3135</v>
      </c>
      <c r="Y626" s="691" t="s">
        <v>3133</v>
      </c>
      <c r="Z626" s="688" t="s">
        <v>3128</v>
      </c>
    </row>
    <row r="627" spans="1:26" s="100" customFormat="1" ht="15.6" hidden="1">
      <c r="A627" s="482" t="s">
        <v>1629</v>
      </c>
      <c r="B627" s="518"/>
      <c r="C627" s="518"/>
      <c r="D627" s="525"/>
      <c r="E627" s="516" t="s">
        <v>18</v>
      </c>
      <c r="F627" s="516" t="s">
        <v>15</v>
      </c>
      <c r="G627" s="499" t="s">
        <v>19</v>
      </c>
      <c r="H627" s="499" t="s">
        <v>28</v>
      </c>
      <c r="I627" s="499" t="s">
        <v>24</v>
      </c>
      <c r="J627" s="516">
        <v>4</v>
      </c>
      <c r="K627" s="516"/>
      <c r="L627" s="516"/>
      <c r="M627" s="516"/>
      <c r="N627" s="516"/>
      <c r="O627" s="516"/>
      <c r="P627" s="516" t="s">
        <v>286</v>
      </c>
      <c r="Q627" s="516" t="s">
        <v>289</v>
      </c>
      <c r="R627" s="517"/>
      <c r="S627" s="516"/>
      <c r="T627" s="515"/>
      <c r="U627" s="515"/>
      <c r="V627" s="514"/>
      <c r="W627" s="513"/>
      <c r="X627" s="692" t="s">
        <v>3135</v>
      </c>
      <c r="Y627" s="691" t="s">
        <v>3133</v>
      </c>
      <c r="Z627" s="688" t="s">
        <v>3128</v>
      </c>
    </row>
    <row r="628" spans="1:26" s="100" customFormat="1" ht="15.6">
      <c r="A628" s="482" t="s">
        <v>1630</v>
      </c>
      <c r="B628" s="518"/>
      <c r="C628" s="518" t="s">
        <v>413</v>
      </c>
      <c r="D628" s="525"/>
      <c r="E628" s="516" t="s">
        <v>18</v>
      </c>
      <c r="F628" s="516" t="s">
        <v>14</v>
      </c>
      <c r="G628" s="499" t="s">
        <v>19</v>
      </c>
      <c r="H628" s="499" t="s">
        <v>28</v>
      </c>
      <c r="I628" s="499" t="s">
        <v>447</v>
      </c>
      <c r="J628" s="516">
        <v>2</v>
      </c>
      <c r="K628" s="516"/>
      <c r="L628" s="516"/>
      <c r="M628" s="516"/>
      <c r="N628" s="516"/>
      <c r="O628" s="516"/>
      <c r="P628" s="516" t="s">
        <v>286</v>
      </c>
      <c r="Q628" s="516" t="s">
        <v>289</v>
      </c>
      <c r="R628" s="517"/>
      <c r="S628" s="516"/>
      <c r="T628" s="515"/>
      <c r="U628" s="515"/>
      <c r="V628" s="514"/>
      <c r="W628" s="513"/>
      <c r="X628" s="692" t="s">
        <v>3135</v>
      </c>
      <c r="Y628" s="691" t="s">
        <v>3133</v>
      </c>
      <c r="Z628" s="688" t="s">
        <v>3128</v>
      </c>
    </row>
    <row r="629" spans="1:26" s="100" customFormat="1" ht="15.6" hidden="1">
      <c r="A629" s="482" t="s">
        <v>1631</v>
      </c>
      <c r="B629" s="518"/>
      <c r="C629" s="518"/>
      <c r="D629" s="525"/>
      <c r="E629" s="516" t="s">
        <v>18</v>
      </c>
      <c r="F629" s="516" t="s">
        <v>15</v>
      </c>
      <c r="G629" s="499" t="s">
        <v>19</v>
      </c>
      <c r="H629" s="499" t="s">
        <v>28</v>
      </c>
      <c r="I629" s="499" t="s">
        <v>24</v>
      </c>
      <c r="J629" s="516">
        <v>4</v>
      </c>
      <c r="K629" s="516"/>
      <c r="L629" s="516"/>
      <c r="M629" s="516"/>
      <c r="N629" s="516"/>
      <c r="O629" s="516"/>
      <c r="P629" s="516" t="s">
        <v>286</v>
      </c>
      <c r="Q629" s="516" t="s">
        <v>289</v>
      </c>
      <c r="R629" s="517"/>
      <c r="S629" s="516"/>
      <c r="T629" s="515"/>
      <c r="U629" s="515"/>
      <c r="V629" s="514"/>
      <c r="W629" s="513"/>
      <c r="X629" s="692" t="s">
        <v>3135</v>
      </c>
      <c r="Y629" s="691" t="s">
        <v>3133</v>
      </c>
      <c r="Z629" s="688" t="s">
        <v>3128</v>
      </c>
    </row>
    <row r="630" spans="1:26" s="100" customFormat="1" ht="15.6" hidden="1">
      <c r="A630" s="482" t="s">
        <v>1632</v>
      </c>
      <c r="B630" s="518"/>
      <c r="C630" s="518" t="s">
        <v>414</v>
      </c>
      <c r="D630" s="525"/>
      <c r="E630" s="516" t="s">
        <v>17</v>
      </c>
      <c r="F630" s="516" t="s">
        <v>14</v>
      </c>
      <c r="G630" s="499" t="s">
        <v>19</v>
      </c>
      <c r="H630" s="499" t="s">
        <v>28</v>
      </c>
      <c r="I630" s="499" t="s">
        <v>24</v>
      </c>
      <c r="J630" s="516">
        <v>4</v>
      </c>
      <c r="K630" s="516"/>
      <c r="L630" s="516"/>
      <c r="M630" s="516"/>
      <c r="N630" s="516"/>
      <c r="O630" s="516"/>
      <c r="P630" s="516" t="s">
        <v>286</v>
      </c>
      <c r="Q630" s="516" t="s">
        <v>289</v>
      </c>
      <c r="R630" s="517"/>
      <c r="S630" s="516"/>
      <c r="T630" s="515"/>
      <c r="U630" s="515"/>
      <c r="V630" s="514"/>
      <c r="W630" s="513"/>
      <c r="X630" s="692" t="s">
        <v>3135</v>
      </c>
      <c r="Y630" s="691" t="s">
        <v>3133</v>
      </c>
      <c r="Z630" s="688" t="s">
        <v>3128</v>
      </c>
    </row>
    <row r="631" spans="1:26" s="100" customFormat="1" ht="15.6" hidden="1">
      <c r="A631" s="482" t="s">
        <v>1633</v>
      </c>
      <c r="B631" s="518"/>
      <c r="C631" s="518"/>
      <c r="D631" s="525"/>
      <c r="E631" s="516" t="s">
        <v>17</v>
      </c>
      <c r="F631" s="516" t="s">
        <v>15</v>
      </c>
      <c r="G631" s="499" t="s">
        <v>19</v>
      </c>
      <c r="H631" s="499" t="s">
        <v>28</v>
      </c>
      <c r="I631" s="499" t="s">
        <v>24</v>
      </c>
      <c r="J631" s="516"/>
      <c r="K631" s="516"/>
      <c r="L631" s="516"/>
      <c r="M631" s="516"/>
      <c r="N631" s="516"/>
      <c r="O631" s="516" t="s">
        <v>28</v>
      </c>
      <c r="P631" s="516" t="s">
        <v>286</v>
      </c>
      <c r="Q631" s="516" t="s">
        <v>289</v>
      </c>
      <c r="R631" s="517"/>
      <c r="S631" s="516"/>
      <c r="T631" s="515"/>
      <c r="U631" s="515"/>
      <c r="V631" s="514"/>
      <c r="W631" s="513"/>
      <c r="X631" s="692" t="s">
        <v>3135</v>
      </c>
      <c r="Y631" s="691" t="s">
        <v>3133</v>
      </c>
      <c r="Z631" s="688" t="s">
        <v>3128</v>
      </c>
    </row>
    <row r="632" spans="1:26" s="100" customFormat="1" ht="15.6">
      <c r="A632" s="482" t="s">
        <v>1634</v>
      </c>
      <c r="B632" s="518"/>
      <c r="C632" s="518" t="s">
        <v>415</v>
      </c>
      <c r="D632" s="525"/>
      <c r="E632" s="516" t="s">
        <v>17</v>
      </c>
      <c r="F632" s="516" t="s">
        <v>14</v>
      </c>
      <c r="G632" s="499" t="s">
        <v>19</v>
      </c>
      <c r="H632" s="499" t="s">
        <v>28</v>
      </c>
      <c r="I632" s="499" t="s">
        <v>24</v>
      </c>
      <c r="J632" s="516">
        <v>2</v>
      </c>
      <c r="K632" s="516"/>
      <c r="L632" s="516"/>
      <c r="M632" s="516"/>
      <c r="N632" s="516" t="s">
        <v>499</v>
      </c>
      <c r="O632" s="516"/>
      <c r="P632" s="516" t="s">
        <v>286</v>
      </c>
      <c r="Q632" s="516" t="s">
        <v>289</v>
      </c>
      <c r="R632" s="517"/>
      <c r="S632" s="516"/>
      <c r="T632" s="515"/>
      <c r="U632" s="515"/>
      <c r="V632" s="514"/>
      <c r="W632" s="513"/>
      <c r="X632" s="692" t="s">
        <v>3135</v>
      </c>
      <c r="Y632" s="691" t="s">
        <v>3133</v>
      </c>
      <c r="Z632" s="688" t="s">
        <v>3128</v>
      </c>
    </row>
    <row r="633" spans="1:26" s="100" customFormat="1" ht="15.6">
      <c r="A633" s="482" t="s">
        <v>1635</v>
      </c>
      <c r="B633" s="518"/>
      <c r="C633" s="518"/>
      <c r="D633" s="525"/>
      <c r="E633" s="516" t="s">
        <v>17</v>
      </c>
      <c r="F633" s="516" t="s">
        <v>15</v>
      </c>
      <c r="G633" s="499" t="s">
        <v>19</v>
      </c>
      <c r="H633" s="499" t="s">
        <v>28</v>
      </c>
      <c r="I633" s="499" t="s">
        <v>24</v>
      </c>
      <c r="J633" s="516">
        <v>2</v>
      </c>
      <c r="K633" s="516"/>
      <c r="L633" s="516"/>
      <c r="M633" s="516"/>
      <c r="N633" s="516" t="s">
        <v>499</v>
      </c>
      <c r="O633" s="516"/>
      <c r="P633" s="516" t="s">
        <v>286</v>
      </c>
      <c r="Q633" s="516" t="s">
        <v>289</v>
      </c>
      <c r="R633" s="517"/>
      <c r="S633" s="516"/>
      <c r="T633" s="515"/>
      <c r="U633" s="515"/>
      <c r="V633" s="514"/>
      <c r="W633" s="513"/>
      <c r="X633" s="692" t="s">
        <v>3135</v>
      </c>
      <c r="Y633" s="691" t="s">
        <v>3133</v>
      </c>
      <c r="Z633" s="688" t="s">
        <v>3128</v>
      </c>
    </row>
    <row r="634" spans="1:26" s="100" customFormat="1" ht="15.6">
      <c r="A634" s="482" t="s">
        <v>1636</v>
      </c>
      <c r="B634" s="518"/>
      <c r="C634" s="518" t="s">
        <v>416</v>
      </c>
      <c r="D634" s="525"/>
      <c r="E634" s="516" t="s">
        <v>18</v>
      </c>
      <c r="F634" s="516" t="s">
        <v>14</v>
      </c>
      <c r="G634" s="499" t="s">
        <v>19</v>
      </c>
      <c r="H634" s="499" t="s">
        <v>28</v>
      </c>
      <c r="I634" s="499" t="s">
        <v>24</v>
      </c>
      <c r="J634" s="516">
        <v>2</v>
      </c>
      <c r="K634" s="516"/>
      <c r="L634" s="516"/>
      <c r="M634" s="516"/>
      <c r="N634" s="516"/>
      <c r="O634" s="516"/>
      <c r="P634" s="516" t="s">
        <v>291</v>
      </c>
      <c r="Q634" s="516" t="s">
        <v>288</v>
      </c>
      <c r="R634" s="517"/>
      <c r="S634" s="516"/>
      <c r="T634" s="515"/>
      <c r="U634" s="515"/>
      <c r="V634" s="514"/>
      <c r="W634" s="513"/>
      <c r="X634" s="692" t="s">
        <v>3135</v>
      </c>
      <c r="Y634" s="691" t="s">
        <v>3133</v>
      </c>
      <c r="Z634" s="688" t="s">
        <v>3128</v>
      </c>
    </row>
    <row r="635" spans="1:26" s="100" customFormat="1" ht="15.6">
      <c r="A635" s="482" t="s">
        <v>1637</v>
      </c>
      <c r="B635" s="518"/>
      <c r="C635" s="518"/>
      <c r="D635" s="525"/>
      <c r="E635" s="516" t="s">
        <v>18</v>
      </c>
      <c r="F635" s="516" t="s">
        <v>15</v>
      </c>
      <c r="G635" s="499" t="s">
        <v>19</v>
      </c>
      <c r="H635" s="499" t="s">
        <v>28</v>
      </c>
      <c r="I635" s="499" t="s">
        <v>24</v>
      </c>
      <c r="J635" s="516">
        <v>2</v>
      </c>
      <c r="K635" s="516"/>
      <c r="L635" s="516"/>
      <c r="M635" s="516"/>
      <c r="N635" s="516"/>
      <c r="O635" s="516"/>
      <c r="P635" s="516" t="s">
        <v>291</v>
      </c>
      <c r="Q635" s="516" t="s">
        <v>288</v>
      </c>
      <c r="R635" s="517"/>
      <c r="S635" s="516"/>
      <c r="T635" s="515"/>
      <c r="U635" s="515"/>
      <c r="V635" s="514"/>
      <c r="W635" s="513"/>
      <c r="X635" s="692" t="s">
        <v>3135</v>
      </c>
      <c r="Y635" s="691" t="s">
        <v>3133</v>
      </c>
      <c r="Z635" s="688" t="s">
        <v>3128</v>
      </c>
    </row>
    <row r="636" spans="1:26" s="100" customFormat="1" ht="15.6" hidden="1">
      <c r="A636" s="482" t="s">
        <v>1638</v>
      </c>
      <c r="B636" s="518"/>
      <c r="C636" s="518" t="s">
        <v>417</v>
      </c>
      <c r="D636" s="525"/>
      <c r="E636" s="516" t="s">
        <v>17</v>
      </c>
      <c r="F636" s="516" t="s">
        <v>14</v>
      </c>
      <c r="G636" s="499" t="s">
        <v>19</v>
      </c>
      <c r="H636" s="499" t="s">
        <v>28</v>
      </c>
      <c r="I636" s="499" t="s">
        <v>445</v>
      </c>
      <c r="J636" s="516">
        <v>3</v>
      </c>
      <c r="K636" s="516"/>
      <c r="L636" s="516"/>
      <c r="M636" s="516"/>
      <c r="N636" s="516"/>
      <c r="O636" s="516"/>
      <c r="P636" s="516" t="s">
        <v>291</v>
      </c>
      <c r="Q636" s="516" t="s">
        <v>288</v>
      </c>
      <c r="R636" s="517"/>
      <c r="S636" s="516"/>
      <c r="T636" s="515"/>
      <c r="U636" s="515"/>
      <c r="V636" s="514"/>
      <c r="W636" s="513"/>
      <c r="X636" s="692" t="s">
        <v>3135</v>
      </c>
      <c r="Y636" s="691" t="s">
        <v>3133</v>
      </c>
      <c r="Z636" s="688" t="s">
        <v>3128</v>
      </c>
    </row>
    <row r="637" spans="1:26" s="100" customFormat="1" ht="15.6">
      <c r="A637" s="482" t="s">
        <v>1639</v>
      </c>
      <c r="B637" s="518"/>
      <c r="C637" s="518"/>
      <c r="D637" s="525"/>
      <c r="E637" s="516" t="s">
        <v>17</v>
      </c>
      <c r="F637" s="516" t="s">
        <v>15</v>
      </c>
      <c r="G637" s="499" t="s">
        <v>19</v>
      </c>
      <c r="H637" s="499" t="s">
        <v>28</v>
      </c>
      <c r="I637" s="499" t="s">
        <v>24</v>
      </c>
      <c r="J637" s="516">
        <v>1</v>
      </c>
      <c r="K637" s="516"/>
      <c r="L637" s="516"/>
      <c r="M637" s="516"/>
      <c r="N637" s="516" t="s">
        <v>499</v>
      </c>
      <c r="O637" s="516"/>
      <c r="P637" s="516" t="s">
        <v>291</v>
      </c>
      <c r="Q637" s="516" t="s">
        <v>288</v>
      </c>
      <c r="R637" s="517"/>
      <c r="S637" s="516"/>
      <c r="T637" s="515"/>
      <c r="U637" s="515"/>
      <c r="V637" s="514"/>
      <c r="W637" s="513"/>
      <c r="X637" s="692" t="s">
        <v>3135</v>
      </c>
      <c r="Y637" s="691" t="s">
        <v>3133</v>
      </c>
      <c r="Z637" s="688" t="s">
        <v>3128</v>
      </c>
    </row>
    <row r="638" spans="1:26" s="100" customFormat="1" ht="15.6" hidden="1">
      <c r="A638" s="482" t="s">
        <v>1640</v>
      </c>
      <c r="B638" s="518"/>
      <c r="C638" s="518" t="s">
        <v>418</v>
      </c>
      <c r="D638" s="525"/>
      <c r="E638" s="516" t="s">
        <v>17</v>
      </c>
      <c r="F638" s="516" t="s">
        <v>14</v>
      </c>
      <c r="G638" s="499" t="s">
        <v>19</v>
      </c>
      <c r="H638" s="499" t="s">
        <v>28</v>
      </c>
      <c r="I638" s="499" t="s">
        <v>24</v>
      </c>
      <c r="J638" s="516">
        <v>3</v>
      </c>
      <c r="K638" s="516"/>
      <c r="L638" s="516"/>
      <c r="M638" s="516"/>
      <c r="N638" s="516"/>
      <c r="O638" s="516"/>
      <c r="P638" s="516" t="s">
        <v>291</v>
      </c>
      <c r="Q638" s="516" t="s">
        <v>288</v>
      </c>
      <c r="R638" s="517"/>
      <c r="S638" s="516"/>
      <c r="T638" s="515"/>
      <c r="U638" s="515"/>
      <c r="V638" s="514"/>
      <c r="W638" s="513"/>
      <c r="X638" s="692" t="s">
        <v>3135</v>
      </c>
      <c r="Y638" s="691" t="s">
        <v>3133</v>
      </c>
      <c r="Z638" s="688" t="s">
        <v>3128</v>
      </c>
    </row>
    <row r="639" spans="1:26" s="100" customFormat="1" ht="15.6" hidden="1">
      <c r="A639" s="482" t="s">
        <v>1641</v>
      </c>
      <c r="B639" s="518"/>
      <c r="C639" s="518"/>
      <c r="D639" s="525"/>
      <c r="E639" s="516" t="s">
        <v>17</v>
      </c>
      <c r="F639" s="516" t="s">
        <v>15</v>
      </c>
      <c r="G639" s="499" t="s">
        <v>19</v>
      </c>
      <c r="H639" s="499" t="s">
        <v>28</v>
      </c>
      <c r="I639" s="499" t="s">
        <v>447</v>
      </c>
      <c r="J639" s="516">
        <v>4</v>
      </c>
      <c r="K639" s="516"/>
      <c r="L639" s="516"/>
      <c r="M639" s="516"/>
      <c r="N639" s="516"/>
      <c r="O639" s="516"/>
      <c r="P639" s="516" t="s">
        <v>291</v>
      </c>
      <c r="Q639" s="516" t="s">
        <v>288</v>
      </c>
      <c r="R639" s="517"/>
      <c r="S639" s="516"/>
      <c r="T639" s="515"/>
      <c r="U639" s="515"/>
      <c r="V639" s="514"/>
      <c r="W639" s="513"/>
      <c r="X639" s="692" t="s">
        <v>3135</v>
      </c>
      <c r="Y639" s="691" t="s">
        <v>3133</v>
      </c>
      <c r="Z639" s="688" t="s">
        <v>3128</v>
      </c>
    </row>
    <row r="640" spans="1:26" s="100" customFormat="1" ht="15.6" hidden="1">
      <c r="A640" s="482" t="s">
        <v>1642</v>
      </c>
      <c r="B640" s="518"/>
      <c r="C640" s="518" t="s">
        <v>419</v>
      </c>
      <c r="D640" s="525"/>
      <c r="E640" s="516" t="s">
        <v>17</v>
      </c>
      <c r="F640" s="516" t="s">
        <v>14</v>
      </c>
      <c r="G640" s="499" t="s">
        <v>19</v>
      </c>
      <c r="H640" s="499" t="s">
        <v>28</v>
      </c>
      <c r="I640" s="499" t="s">
        <v>24</v>
      </c>
      <c r="J640" s="516">
        <v>3</v>
      </c>
      <c r="K640" s="516"/>
      <c r="L640" s="516"/>
      <c r="M640" s="516"/>
      <c r="N640" s="516"/>
      <c r="O640" s="516"/>
      <c r="P640" s="516" t="s">
        <v>286</v>
      </c>
      <c r="Q640" s="516" t="s">
        <v>290</v>
      </c>
      <c r="R640" s="517"/>
      <c r="S640" s="516"/>
      <c r="T640" s="515"/>
      <c r="U640" s="515"/>
      <c r="V640" s="514"/>
      <c r="W640" s="513"/>
      <c r="X640" s="692" t="s">
        <v>3135</v>
      </c>
      <c r="Y640" s="691" t="s">
        <v>3133</v>
      </c>
      <c r="Z640" s="688" t="s">
        <v>3128</v>
      </c>
    </row>
    <row r="641" spans="1:26" s="100" customFormat="1" ht="15.6" hidden="1">
      <c r="A641" s="482" t="s">
        <v>1643</v>
      </c>
      <c r="B641" s="518"/>
      <c r="C641" s="518" t="s">
        <v>420</v>
      </c>
      <c r="D641" s="525"/>
      <c r="E641" s="516" t="s">
        <v>17</v>
      </c>
      <c r="F641" s="516" t="s">
        <v>14</v>
      </c>
      <c r="G641" s="499" t="s">
        <v>19</v>
      </c>
      <c r="H641" s="499" t="s">
        <v>28</v>
      </c>
      <c r="I641" s="499" t="s">
        <v>24</v>
      </c>
      <c r="J641" s="516">
        <v>3</v>
      </c>
      <c r="K641" s="516"/>
      <c r="L641" s="516"/>
      <c r="M641" s="516"/>
      <c r="N641" s="516"/>
      <c r="O641" s="516"/>
      <c r="P641" s="516" t="s">
        <v>286</v>
      </c>
      <c r="Q641" s="516" t="s">
        <v>290</v>
      </c>
      <c r="R641" s="517"/>
      <c r="S641" s="516"/>
      <c r="T641" s="515"/>
      <c r="U641" s="515"/>
      <c r="V641" s="514"/>
      <c r="W641" s="513"/>
      <c r="X641" s="692" t="s">
        <v>3135</v>
      </c>
      <c r="Y641" s="691" t="s">
        <v>3133</v>
      </c>
      <c r="Z641" s="688" t="s">
        <v>3128</v>
      </c>
    </row>
    <row r="642" spans="1:26" s="100" customFormat="1" ht="15.6" hidden="1">
      <c r="A642" s="482" t="s">
        <v>1644</v>
      </c>
      <c r="B642" s="518"/>
      <c r="C642" s="518"/>
      <c r="D642" s="525"/>
      <c r="E642" s="516" t="s">
        <v>17</v>
      </c>
      <c r="F642" s="516" t="s">
        <v>15</v>
      </c>
      <c r="G642" s="499" t="s">
        <v>19</v>
      </c>
      <c r="H642" s="499" t="s">
        <v>28</v>
      </c>
      <c r="I642" s="499" t="s">
        <v>24</v>
      </c>
      <c r="J642" s="516">
        <v>4</v>
      </c>
      <c r="K642" s="516"/>
      <c r="L642" s="516"/>
      <c r="M642" s="516"/>
      <c r="N642" s="516"/>
      <c r="O642" s="516"/>
      <c r="P642" s="516" t="s">
        <v>286</v>
      </c>
      <c r="Q642" s="516" t="s">
        <v>290</v>
      </c>
      <c r="R642" s="517"/>
      <c r="S642" s="516"/>
      <c r="T642" s="515"/>
      <c r="U642" s="515"/>
      <c r="V642" s="514"/>
      <c r="W642" s="513"/>
      <c r="X642" s="692" t="s">
        <v>3135</v>
      </c>
      <c r="Y642" s="691" t="s">
        <v>3133</v>
      </c>
      <c r="Z642" s="688" t="s">
        <v>3128</v>
      </c>
    </row>
    <row r="643" spans="1:26" s="100" customFormat="1" ht="15.6" hidden="1">
      <c r="A643" s="482" t="s">
        <v>1645</v>
      </c>
      <c r="B643" s="518"/>
      <c r="C643" s="518" t="s">
        <v>421</v>
      </c>
      <c r="D643" s="525"/>
      <c r="E643" s="516" t="s">
        <v>17</v>
      </c>
      <c r="F643" s="516" t="s">
        <v>14</v>
      </c>
      <c r="G643" s="499" t="s">
        <v>19</v>
      </c>
      <c r="H643" s="499" t="s">
        <v>28</v>
      </c>
      <c r="I643" s="499" t="s">
        <v>24</v>
      </c>
      <c r="J643" s="516">
        <v>4</v>
      </c>
      <c r="K643" s="516"/>
      <c r="L643" s="516"/>
      <c r="M643" s="516"/>
      <c r="N643" s="516"/>
      <c r="O643" s="516"/>
      <c r="P643" s="516" t="s">
        <v>286</v>
      </c>
      <c r="Q643" s="516" t="s">
        <v>290</v>
      </c>
      <c r="R643" s="517"/>
      <c r="S643" s="516"/>
      <c r="T643" s="515"/>
      <c r="U643" s="515"/>
      <c r="V643" s="514"/>
      <c r="W643" s="513"/>
      <c r="X643" s="692" t="s">
        <v>3135</v>
      </c>
      <c r="Y643" s="691" t="s">
        <v>3133</v>
      </c>
      <c r="Z643" s="688" t="s">
        <v>3128</v>
      </c>
    </row>
    <row r="644" spans="1:26" s="100" customFormat="1" ht="15.6">
      <c r="A644" s="482" t="s">
        <v>1646</v>
      </c>
      <c r="B644" s="518"/>
      <c r="C644" s="518" t="s">
        <v>422</v>
      </c>
      <c r="D644" s="525"/>
      <c r="E644" s="516" t="s">
        <v>17</v>
      </c>
      <c r="F644" s="516" t="s">
        <v>14</v>
      </c>
      <c r="G644" s="499" t="s">
        <v>19</v>
      </c>
      <c r="H644" s="499" t="s">
        <v>28</v>
      </c>
      <c r="I644" s="499" t="s">
        <v>24</v>
      </c>
      <c r="J644" s="516">
        <v>2</v>
      </c>
      <c r="K644" s="516"/>
      <c r="L644" s="516"/>
      <c r="M644" s="516"/>
      <c r="N644" s="516" t="s">
        <v>499</v>
      </c>
      <c r="O644" s="516"/>
      <c r="P644" s="516" t="s">
        <v>286</v>
      </c>
      <c r="Q644" s="516" t="s">
        <v>290</v>
      </c>
      <c r="R644" s="517"/>
      <c r="S644" s="516"/>
      <c r="T644" s="515"/>
      <c r="U644" s="515"/>
      <c r="V644" s="514"/>
      <c r="W644" s="513"/>
      <c r="X644" s="692" t="s">
        <v>3135</v>
      </c>
      <c r="Y644" s="691" t="s">
        <v>3133</v>
      </c>
      <c r="Z644" s="688" t="s">
        <v>3128</v>
      </c>
    </row>
    <row r="645" spans="1:26" s="100" customFormat="1" ht="15.6" hidden="1">
      <c r="A645" s="482" t="s">
        <v>1647</v>
      </c>
      <c r="B645" s="518"/>
      <c r="C645" s="518"/>
      <c r="D645" s="525"/>
      <c r="E645" s="516" t="s">
        <v>17</v>
      </c>
      <c r="F645" s="516" t="s">
        <v>15</v>
      </c>
      <c r="G645" s="499" t="s">
        <v>19</v>
      </c>
      <c r="H645" s="499" t="s">
        <v>28</v>
      </c>
      <c r="I645" s="499" t="s">
        <v>24</v>
      </c>
      <c r="J645" s="516">
        <v>4</v>
      </c>
      <c r="K645" s="516"/>
      <c r="L645" s="516"/>
      <c r="M645" s="516"/>
      <c r="N645" s="516"/>
      <c r="O645" s="516"/>
      <c r="P645" s="516" t="s">
        <v>286</v>
      </c>
      <c r="Q645" s="516" t="s">
        <v>290</v>
      </c>
      <c r="R645" s="517"/>
      <c r="S645" s="516"/>
      <c r="T645" s="515"/>
      <c r="U645" s="515"/>
      <c r="V645" s="514"/>
      <c r="W645" s="513"/>
      <c r="X645" s="692" t="s">
        <v>3135</v>
      </c>
      <c r="Y645" s="691" t="s">
        <v>3133</v>
      </c>
      <c r="Z645" s="688" t="s">
        <v>3128</v>
      </c>
    </row>
    <row r="646" spans="1:26" s="100" customFormat="1" ht="15.6" hidden="1">
      <c r="A646" s="482" t="s">
        <v>1648</v>
      </c>
      <c r="B646" s="518"/>
      <c r="C646" s="518" t="s">
        <v>1110</v>
      </c>
      <c r="D646" s="525"/>
      <c r="E646" s="516" t="s">
        <v>18</v>
      </c>
      <c r="F646" s="516" t="s">
        <v>14</v>
      </c>
      <c r="G646" s="499" t="s">
        <v>19</v>
      </c>
      <c r="H646" s="499" t="s">
        <v>28</v>
      </c>
      <c r="I646" s="499" t="s">
        <v>26</v>
      </c>
      <c r="J646" s="516">
        <v>3</v>
      </c>
      <c r="K646" s="516"/>
      <c r="L646" s="516"/>
      <c r="M646" s="516"/>
      <c r="N646" s="516"/>
      <c r="O646" s="516"/>
      <c r="P646" s="516" t="s">
        <v>286</v>
      </c>
      <c r="Q646" s="516" t="s">
        <v>290</v>
      </c>
      <c r="R646" s="517"/>
      <c r="S646" s="516"/>
      <c r="T646" s="515"/>
      <c r="U646" s="515"/>
      <c r="V646" s="514"/>
      <c r="W646" s="513"/>
      <c r="X646" s="692" t="s">
        <v>3135</v>
      </c>
      <c r="Y646" s="691" t="s">
        <v>3133</v>
      </c>
      <c r="Z646" s="688" t="s">
        <v>3128</v>
      </c>
    </row>
    <row r="647" spans="1:26" s="100" customFormat="1" ht="15.6" hidden="1">
      <c r="A647" s="482" t="s">
        <v>1649</v>
      </c>
      <c r="B647" s="518"/>
      <c r="C647" s="518"/>
      <c r="D647" s="525"/>
      <c r="E647" s="516" t="s">
        <v>18</v>
      </c>
      <c r="F647" s="516" t="s">
        <v>15</v>
      </c>
      <c r="G647" s="499" t="s">
        <v>19</v>
      </c>
      <c r="H647" s="499" t="s">
        <v>28</v>
      </c>
      <c r="I647" s="499" t="s">
        <v>25</v>
      </c>
      <c r="J647" s="516">
        <v>3</v>
      </c>
      <c r="K647" s="516"/>
      <c r="L647" s="516"/>
      <c r="M647" s="516"/>
      <c r="N647" s="516"/>
      <c r="O647" s="516"/>
      <c r="P647" s="516" t="s">
        <v>286</v>
      </c>
      <c r="Q647" s="516" t="s">
        <v>290</v>
      </c>
      <c r="R647" s="517"/>
      <c r="S647" s="516"/>
      <c r="T647" s="515"/>
      <c r="U647" s="515"/>
      <c r="V647" s="514"/>
      <c r="W647" s="513"/>
      <c r="X647" s="692" t="s">
        <v>3135</v>
      </c>
      <c r="Y647" s="691" t="s">
        <v>3133</v>
      </c>
      <c r="Z647" s="688" t="s">
        <v>3128</v>
      </c>
    </row>
    <row r="648" spans="1:26" s="100" customFormat="1" ht="15.6" hidden="1">
      <c r="A648" s="482" t="s">
        <v>1650</v>
      </c>
      <c r="B648" s="518"/>
      <c r="C648" s="518"/>
      <c r="D648" s="525"/>
      <c r="E648" s="516" t="s">
        <v>18</v>
      </c>
      <c r="F648" s="516" t="s">
        <v>14</v>
      </c>
      <c r="G648" s="499" t="s">
        <v>19</v>
      </c>
      <c r="H648" s="499" t="s">
        <v>28</v>
      </c>
      <c r="I648" s="499" t="s">
        <v>24</v>
      </c>
      <c r="J648" s="516">
        <v>4</v>
      </c>
      <c r="K648" s="516"/>
      <c r="L648" s="516"/>
      <c r="M648" s="516"/>
      <c r="N648" s="516"/>
      <c r="O648" s="516"/>
      <c r="P648" s="516" t="s">
        <v>286</v>
      </c>
      <c r="Q648" s="516" t="s">
        <v>290</v>
      </c>
      <c r="R648" s="517"/>
      <c r="S648" s="516"/>
      <c r="T648" s="515"/>
      <c r="U648" s="515"/>
      <c r="V648" s="514"/>
      <c r="W648" s="513"/>
      <c r="X648" s="692" t="s">
        <v>3135</v>
      </c>
      <c r="Y648" s="691" t="s">
        <v>3133</v>
      </c>
      <c r="Z648" s="688" t="s">
        <v>3128</v>
      </c>
    </row>
    <row r="649" spans="1:26" s="100" customFormat="1" ht="15.6" hidden="1">
      <c r="A649" s="482" t="s">
        <v>1651</v>
      </c>
      <c r="B649" s="518"/>
      <c r="C649" s="518" t="s">
        <v>1156</v>
      </c>
      <c r="D649" s="525"/>
      <c r="E649" s="516" t="s">
        <v>18</v>
      </c>
      <c r="F649" s="516" t="s">
        <v>14</v>
      </c>
      <c r="G649" s="499" t="s">
        <v>19</v>
      </c>
      <c r="H649" s="499" t="s">
        <v>28</v>
      </c>
      <c r="I649" s="499" t="s">
        <v>24</v>
      </c>
      <c r="J649" s="516"/>
      <c r="K649" s="516"/>
      <c r="L649" s="516"/>
      <c r="M649" s="516"/>
      <c r="N649" s="516"/>
      <c r="O649" s="516" t="s">
        <v>28</v>
      </c>
      <c r="P649" s="516" t="s">
        <v>286</v>
      </c>
      <c r="Q649" s="516" t="s">
        <v>290</v>
      </c>
      <c r="R649" s="517"/>
      <c r="S649" s="516"/>
      <c r="T649" s="515"/>
      <c r="U649" s="515"/>
      <c r="V649" s="514"/>
      <c r="W649" s="513"/>
      <c r="X649" s="692" t="s">
        <v>3135</v>
      </c>
      <c r="Y649" s="691" t="s">
        <v>3133</v>
      </c>
      <c r="Z649" s="688" t="s">
        <v>3128</v>
      </c>
    </row>
    <row r="650" spans="1:26" s="100" customFormat="1" ht="15.6" hidden="1">
      <c r="A650" s="482" t="s">
        <v>1652</v>
      </c>
      <c r="B650" s="518"/>
      <c r="C650" s="518"/>
      <c r="D650" s="525"/>
      <c r="E650" s="516" t="s">
        <v>18</v>
      </c>
      <c r="F650" s="516" t="s">
        <v>15</v>
      </c>
      <c r="G650" s="499" t="s">
        <v>19</v>
      </c>
      <c r="H650" s="499" t="s">
        <v>28</v>
      </c>
      <c r="I650" s="499" t="s">
        <v>24</v>
      </c>
      <c r="J650" s="516"/>
      <c r="K650" s="516"/>
      <c r="L650" s="516"/>
      <c r="M650" s="516"/>
      <c r="N650" s="516"/>
      <c r="O650" s="516" t="s">
        <v>28</v>
      </c>
      <c r="P650" s="516" t="s">
        <v>286</v>
      </c>
      <c r="Q650" s="516" t="s">
        <v>290</v>
      </c>
      <c r="R650" s="517"/>
      <c r="S650" s="516"/>
      <c r="T650" s="515"/>
      <c r="U650" s="515"/>
      <c r="V650" s="514"/>
      <c r="W650" s="513"/>
      <c r="X650" s="692" t="s">
        <v>3135</v>
      </c>
      <c r="Y650" s="691" t="s">
        <v>3133</v>
      </c>
      <c r="Z650" s="688" t="s">
        <v>3128</v>
      </c>
    </row>
    <row r="651" spans="1:26" s="100" customFormat="1" ht="15.6">
      <c r="A651" s="482" t="s">
        <v>1653</v>
      </c>
      <c r="B651" s="518"/>
      <c r="C651" s="518" t="s">
        <v>1109</v>
      </c>
      <c r="D651" s="525"/>
      <c r="E651" s="516" t="s">
        <v>17</v>
      </c>
      <c r="F651" s="516" t="s">
        <v>14</v>
      </c>
      <c r="G651" s="499" t="s">
        <v>19</v>
      </c>
      <c r="H651" s="499" t="s">
        <v>28</v>
      </c>
      <c r="I651" s="499" t="s">
        <v>24</v>
      </c>
      <c r="J651" s="516">
        <v>2</v>
      </c>
      <c r="K651" s="516"/>
      <c r="L651" s="516"/>
      <c r="M651" s="516"/>
      <c r="N651" s="516" t="s">
        <v>499</v>
      </c>
      <c r="O651" s="516"/>
      <c r="P651" s="516" t="s">
        <v>286</v>
      </c>
      <c r="Q651" s="516" t="s">
        <v>290</v>
      </c>
      <c r="R651" s="517"/>
      <c r="S651" s="516"/>
      <c r="T651" s="515"/>
      <c r="U651" s="515"/>
      <c r="V651" s="514"/>
      <c r="W651" s="513"/>
      <c r="X651" s="692" t="s">
        <v>3135</v>
      </c>
      <c r="Y651" s="691" t="s">
        <v>3133</v>
      </c>
      <c r="Z651" s="688" t="s">
        <v>3128</v>
      </c>
    </row>
    <row r="652" spans="1:26" s="100" customFormat="1" ht="15.6">
      <c r="A652" s="482" t="s">
        <v>1654</v>
      </c>
      <c r="B652" s="518"/>
      <c r="C652" s="518"/>
      <c r="D652" s="525"/>
      <c r="E652" s="516" t="s">
        <v>17</v>
      </c>
      <c r="F652" s="516" t="s">
        <v>15</v>
      </c>
      <c r="G652" s="499" t="s">
        <v>19</v>
      </c>
      <c r="H652" s="499" t="s">
        <v>28</v>
      </c>
      <c r="I652" s="499" t="s">
        <v>24</v>
      </c>
      <c r="J652" s="516">
        <v>1</v>
      </c>
      <c r="K652" s="516"/>
      <c r="L652" s="516"/>
      <c r="M652" s="516"/>
      <c r="N652" s="516" t="s">
        <v>499</v>
      </c>
      <c r="O652" s="516"/>
      <c r="P652" s="516" t="s">
        <v>286</v>
      </c>
      <c r="Q652" s="516" t="s">
        <v>290</v>
      </c>
      <c r="R652" s="517"/>
      <c r="S652" s="516"/>
      <c r="T652" s="515"/>
      <c r="U652" s="515"/>
      <c r="V652" s="514"/>
      <c r="W652" s="513"/>
      <c r="X652" s="692" t="s">
        <v>3135</v>
      </c>
      <c r="Y652" s="691" t="s">
        <v>3133</v>
      </c>
      <c r="Z652" s="688" t="s">
        <v>3128</v>
      </c>
    </row>
    <row r="653" spans="1:26" s="100" customFormat="1" ht="15.6">
      <c r="A653" s="482" t="s">
        <v>1655</v>
      </c>
      <c r="B653" s="518"/>
      <c r="C653" s="518" t="s">
        <v>1108</v>
      </c>
      <c r="D653" s="525"/>
      <c r="E653" s="516" t="s">
        <v>17</v>
      </c>
      <c r="F653" s="516" t="s">
        <v>14</v>
      </c>
      <c r="G653" s="499" t="s">
        <v>19</v>
      </c>
      <c r="H653" s="499" t="s">
        <v>28</v>
      </c>
      <c r="I653" s="499" t="s">
        <v>24</v>
      </c>
      <c r="J653" s="516">
        <v>2</v>
      </c>
      <c r="K653" s="516"/>
      <c r="L653" s="516"/>
      <c r="M653" s="516"/>
      <c r="N653" s="516"/>
      <c r="O653" s="516"/>
      <c r="P653" s="516" t="s">
        <v>286</v>
      </c>
      <c r="Q653" s="516" t="s">
        <v>290</v>
      </c>
      <c r="R653" s="517"/>
      <c r="S653" s="516"/>
      <c r="T653" s="515"/>
      <c r="U653" s="515"/>
      <c r="V653" s="514"/>
      <c r="W653" s="513"/>
      <c r="X653" s="692" t="s">
        <v>3135</v>
      </c>
      <c r="Y653" s="691" t="s">
        <v>3133</v>
      </c>
      <c r="Z653" s="688" t="s">
        <v>3128</v>
      </c>
    </row>
    <row r="654" spans="1:26" s="100" customFormat="1" ht="15.6" hidden="1">
      <c r="A654" s="482" t="s">
        <v>1656</v>
      </c>
      <c r="B654" s="518"/>
      <c r="C654" s="518"/>
      <c r="D654" s="525"/>
      <c r="E654" s="516" t="s">
        <v>17</v>
      </c>
      <c r="F654" s="516" t="s">
        <v>15</v>
      </c>
      <c r="G654" s="499" t="s">
        <v>19</v>
      </c>
      <c r="H654" s="499" t="s">
        <v>28</v>
      </c>
      <c r="I654" s="499" t="s">
        <v>24</v>
      </c>
      <c r="J654" s="516"/>
      <c r="K654" s="516"/>
      <c r="L654" s="516"/>
      <c r="M654" s="516"/>
      <c r="N654" s="516"/>
      <c r="O654" s="516" t="s">
        <v>28</v>
      </c>
      <c r="P654" s="516" t="s">
        <v>286</v>
      </c>
      <c r="Q654" s="516" t="s">
        <v>290</v>
      </c>
      <c r="R654" s="517"/>
      <c r="S654" s="516"/>
      <c r="T654" s="515"/>
      <c r="U654" s="515"/>
      <c r="V654" s="514"/>
      <c r="W654" s="513"/>
      <c r="X654" s="692" t="s">
        <v>3135</v>
      </c>
      <c r="Y654" s="691" t="s">
        <v>3133</v>
      </c>
      <c r="Z654" s="688" t="s">
        <v>3128</v>
      </c>
    </row>
    <row r="655" spans="1:26" s="100" customFormat="1" ht="15.6" hidden="1">
      <c r="A655" s="482" t="s">
        <v>1657</v>
      </c>
      <c r="B655" s="518"/>
      <c r="C655" s="518" t="s">
        <v>1107</v>
      </c>
      <c r="D655" s="525"/>
      <c r="E655" s="516" t="s">
        <v>17</v>
      </c>
      <c r="F655" s="516" t="s">
        <v>14</v>
      </c>
      <c r="G655" s="499" t="s">
        <v>19</v>
      </c>
      <c r="H655" s="499" t="s">
        <v>28</v>
      </c>
      <c r="I655" s="499" t="s">
        <v>24</v>
      </c>
      <c r="J655" s="516"/>
      <c r="K655" s="516"/>
      <c r="L655" s="516"/>
      <c r="M655" s="516"/>
      <c r="N655" s="516"/>
      <c r="O655" s="516" t="s">
        <v>28</v>
      </c>
      <c r="P655" s="516" t="s">
        <v>286</v>
      </c>
      <c r="Q655" s="516" t="s">
        <v>290</v>
      </c>
      <c r="R655" s="517"/>
      <c r="S655" s="516"/>
      <c r="T655" s="515"/>
      <c r="U655" s="515"/>
      <c r="V655" s="514"/>
      <c r="W655" s="513"/>
      <c r="X655" s="692" t="s">
        <v>3135</v>
      </c>
      <c r="Y655" s="691" t="s">
        <v>3133</v>
      </c>
      <c r="Z655" s="688" t="s">
        <v>3128</v>
      </c>
    </row>
    <row r="656" spans="1:26" s="100" customFormat="1" ht="15.6" hidden="1">
      <c r="A656" s="482" t="s">
        <v>1658</v>
      </c>
      <c r="B656" s="518"/>
      <c r="C656" s="518"/>
      <c r="D656" s="525"/>
      <c r="E656" s="516" t="s">
        <v>17</v>
      </c>
      <c r="F656" s="516" t="s">
        <v>15</v>
      </c>
      <c r="G656" s="499" t="s">
        <v>19</v>
      </c>
      <c r="H656" s="499" t="s">
        <v>28</v>
      </c>
      <c r="I656" s="499" t="s">
        <v>24</v>
      </c>
      <c r="J656" s="516"/>
      <c r="K656" s="516"/>
      <c r="L656" s="516"/>
      <c r="M656" s="516"/>
      <c r="N656" s="516"/>
      <c r="O656" s="516" t="s">
        <v>28</v>
      </c>
      <c r="P656" s="516" t="s">
        <v>286</v>
      </c>
      <c r="Q656" s="516" t="s">
        <v>290</v>
      </c>
      <c r="R656" s="517"/>
      <c r="S656" s="516"/>
      <c r="T656" s="515"/>
      <c r="U656" s="515"/>
      <c r="V656" s="514"/>
      <c r="W656" s="513"/>
      <c r="X656" s="692" t="s">
        <v>3135</v>
      </c>
      <c r="Y656" s="691" t="s">
        <v>3133</v>
      </c>
      <c r="Z656" s="688" t="s">
        <v>3128</v>
      </c>
    </row>
    <row r="657" spans="1:26" s="100" customFormat="1" ht="15.6" hidden="1">
      <c r="A657" s="482" t="s">
        <v>1659</v>
      </c>
      <c r="B657" s="518"/>
      <c r="C657" s="518" t="s">
        <v>1106</v>
      </c>
      <c r="D657" s="525"/>
      <c r="E657" s="516" t="s">
        <v>17</v>
      </c>
      <c r="F657" s="516" t="s">
        <v>14</v>
      </c>
      <c r="G657" s="499" t="s">
        <v>19</v>
      </c>
      <c r="H657" s="499" t="s">
        <v>28</v>
      </c>
      <c r="I657" s="499" t="s">
        <v>24</v>
      </c>
      <c r="J657" s="516">
        <v>4</v>
      </c>
      <c r="K657" s="516"/>
      <c r="L657" s="516"/>
      <c r="M657" s="516"/>
      <c r="N657" s="516"/>
      <c r="O657" s="516"/>
      <c r="P657" s="516" t="s">
        <v>286</v>
      </c>
      <c r="Q657" s="516" t="s">
        <v>290</v>
      </c>
      <c r="R657" s="517"/>
      <c r="S657" s="516"/>
      <c r="T657" s="515"/>
      <c r="U657" s="515"/>
      <c r="V657" s="514"/>
      <c r="W657" s="513"/>
      <c r="X657" s="692" t="s">
        <v>3135</v>
      </c>
      <c r="Y657" s="691" t="s">
        <v>3133</v>
      </c>
      <c r="Z657" s="688" t="s">
        <v>3128</v>
      </c>
    </row>
    <row r="658" spans="1:26" s="100" customFormat="1" ht="15.6" hidden="1">
      <c r="A658" s="482" t="s">
        <v>1660</v>
      </c>
      <c r="B658" s="518"/>
      <c r="C658" s="518" t="s">
        <v>1105</v>
      </c>
      <c r="D658" s="525"/>
      <c r="E658" s="516" t="s">
        <v>17</v>
      </c>
      <c r="F658" s="516" t="s">
        <v>14</v>
      </c>
      <c r="G658" s="499" t="s">
        <v>19</v>
      </c>
      <c r="H658" s="499" t="s">
        <v>28</v>
      </c>
      <c r="I658" s="499" t="s">
        <v>24</v>
      </c>
      <c r="J658" s="516">
        <v>4</v>
      </c>
      <c r="K658" s="516"/>
      <c r="L658" s="516"/>
      <c r="M658" s="516"/>
      <c r="N658" s="516"/>
      <c r="O658" s="516"/>
      <c r="P658" s="516" t="s">
        <v>286</v>
      </c>
      <c r="Q658" s="516" t="s">
        <v>290</v>
      </c>
      <c r="R658" s="517"/>
      <c r="S658" s="516"/>
      <c r="T658" s="515"/>
      <c r="U658" s="515"/>
      <c r="V658" s="514"/>
      <c r="W658" s="513"/>
      <c r="X658" s="692" t="s">
        <v>3135</v>
      </c>
      <c r="Y658" s="691" t="s">
        <v>3133</v>
      </c>
      <c r="Z658" s="688" t="s">
        <v>3128</v>
      </c>
    </row>
    <row r="659" spans="1:26" s="100" customFormat="1" ht="15.6">
      <c r="A659" s="482" t="s">
        <v>1661</v>
      </c>
      <c r="B659" s="518"/>
      <c r="C659" s="518"/>
      <c r="D659" s="525"/>
      <c r="E659" s="516" t="s">
        <v>17</v>
      </c>
      <c r="F659" s="516" t="s">
        <v>15</v>
      </c>
      <c r="G659" s="499" t="s">
        <v>19</v>
      </c>
      <c r="H659" s="499" t="s">
        <v>28</v>
      </c>
      <c r="I659" s="499" t="s">
        <v>24</v>
      </c>
      <c r="J659" s="516">
        <v>2</v>
      </c>
      <c r="K659" s="516"/>
      <c r="L659" s="516"/>
      <c r="M659" s="516"/>
      <c r="N659" s="516" t="s">
        <v>499</v>
      </c>
      <c r="O659" s="516"/>
      <c r="P659" s="516" t="s">
        <v>286</v>
      </c>
      <c r="Q659" s="516" t="s">
        <v>290</v>
      </c>
      <c r="R659" s="517" t="s">
        <v>1354</v>
      </c>
      <c r="S659" s="516"/>
      <c r="T659" s="515"/>
      <c r="U659" s="515"/>
      <c r="V659" s="514"/>
      <c r="W659" s="513"/>
      <c r="X659" s="692" t="s">
        <v>3135</v>
      </c>
      <c r="Y659" s="691" t="s">
        <v>3133</v>
      </c>
      <c r="Z659" s="688" t="s">
        <v>3128</v>
      </c>
    </row>
    <row r="660" spans="1:26" s="100" customFormat="1" ht="15.6">
      <c r="A660" s="482" t="s">
        <v>1662</v>
      </c>
      <c r="B660" s="518"/>
      <c r="C660" s="518" t="s">
        <v>1104</v>
      </c>
      <c r="D660" s="525"/>
      <c r="E660" s="516" t="s">
        <v>17</v>
      </c>
      <c r="F660" s="516" t="s">
        <v>14</v>
      </c>
      <c r="G660" s="499" t="s">
        <v>19</v>
      </c>
      <c r="H660" s="499" t="s">
        <v>28</v>
      </c>
      <c r="I660" s="499" t="s">
        <v>24</v>
      </c>
      <c r="J660" s="516">
        <v>2</v>
      </c>
      <c r="K660" s="516"/>
      <c r="L660" s="516"/>
      <c r="M660" s="516"/>
      <c r="N660" s="516" t="s">
        <v>499</v>
      </c>
      <c r="O660" s="516"/>
      <c r="P660" s="516" t="s">
        <v>286</v>
      </c>
      <c r="Q660" s="516" t="s">
        <v>290</v>
      </c>
      <c r="R660" s="517" t="s">
        <v>1354</v>
      </c>
      <c r="S660" s="516"/>
      <c r="T660" s="515"/>
      <c r="U660" s="515"/>
      <c r="V660" s="514"/>
      <c r="W660" s="513"/>
      <c r="X660" s="692" t="s">
        <v>3135</v>
      </c>
      <c r="Y660" s="691" t="s">
        <v>3133</v>
      </c>
      <c r="Z660" s="688" t="s">
        <v>3128</v>
      </c>
    </row>
    <row r="661" spans="1:26" s="100" customFormat="1" ht="15.6">
      <c r="A661" s="482" t="s">
        <v>1663</v>
      </c>
      <c r="B661" s="518"/>
      <c r="C661" s="518"/>
      <c r="D661" s="525"/>
      <c r="E661" s="516" t="s">
        <v>17</v>
      </c>
      <c r="F661" s="516" t="s">
        <v>15</v>
      </c>
      <c r="G661" s="499" t="s">
        <v>19</v>
      </c>
      <c r="H661" s="499" t="s">
        <v>28</v>
      </c>
      <c r="I661" s="499" t="s">
        <v>24</v>
      </c>
      <c r="J661" s="516">
        <v>2</v>
      </c>
      <c r="K661" s="516"/>
      <c r="L661" s="516"/>
      <c r="M661" s="516"/>
      <c r="N661" s="516" t="s">
        <v>499</v>
      </c>
      <c r="O661" s="516"/>
      <c r="P661" s="516" t="s">
        <v>286</v>
      </c>
      <c r="Q661" s="516" t="s">
        <v>290</v>
      </c>
      <c r="R661" s="517" t="s">
        <v>1354</v>
      </c>
      <c r="S661" s="516"/>
      <c r="T661" s="515"/>
      <c r="U661" s="515"/>
      <c r="V661" s="514"/>
      <c r="W661" s="513"/>
      <c r="X661" s="692" t="s">
        <v>3135</v>
      </c>
      <c r="Y661" s="691" t="s">
        <v>3133</v>
      </c>
      <c r="Z661" s="688" t="s">
        <v>3128</v>
      </c>
    </row>
    <row r="662" spans="1:26" s="100" customFormat="1" ht="15.6">
      <c r="A662" s="482" t="s">
        <v>1664</v>
      </c>
      <c r="B662" s="518"/>
      <c r="C662" s="518"/>
      <c r="D662" s="525"/>
      <c r="E662" s="516" t="s">
        <v>17</v>
      </c>
      <c r="F662" s="516" t="s">
        <v>14</v>
      </c>
      <c r="G662" s="499" t="s">
        <v>19</v>
      </c>
      <c r="H662" s="499" t="s">
        <v>28</v>
      </c>
      <c r="I662" s="499" t="s">
        <v>24</v>
      </c>
      <c r="J662" s="516">
        <v>2</v>
      </c>
      <c r="K662" s="516"/>
      <c r="L662" s="516"/>
      <c r="M662" s="516"/>
      <c r="N662" s="516" t="s">
        <v>499</v>
      </c>
      <c r="O662" s="516"/>
      <c r="P662" s="516" t="s">
        <v>286</v>
      </c>
      <c r="Q662" s="516" t="s">
        <v>290</v>
      </c>
      <c r="R662" s="517" t="s">
        <v>1354</v>
      </c>
      <c r="S662" s="516"/>
      <c r="T662" s="515"/>
      <c r="U662" s="515"/>
      <c r="V662" s="514"/>
      <c r="W662" s="513"/>
      <c r="X662" s="692" t="s">
        <v>3135</v>
      </c>
      <c r="Y662" s="691" t="s">
        <v>3133</v>
      </c>
      <c r="Z662" s="688" t="s">
        <v>3128</v>
      </c>
    </row>
    <row r="663" spans="1:26" s="100" customFormat="1" ht="15.6">
      <c r="A663" s="482" t="s">
        <v>1665</v>
      </c>
      <c r="B663" s="518"/>
      <c r="C663" s="518"/>
      <c r="D663" s="525"/>
      <c r="E663" s="516" t="s">
        <v>17</v>
      </c>
      <c r="F663" s="516" t="s">
        <v>15</v>
      </c>
      <c r="G663" s="499" t="s">
        <v>19</v>
      </c>
      <c r="H663" s="499" t="s">
        <v>28</v>
      </c>
      <c r="I663" s="499" t="s">
        <v>24</v>
      </c>
      <c r="J663" s="516">
        <v>2</v>
      </c>
      <c r="K663" s="516"/>
      <c r="L663" s="516"/>
      <c r="M663" s="516"/>
      <c r="N663" s="516" t="s">
        <v>499</v>
      </c>
      <c r="O663" s="516"/>
      <c r="P663" s="516" t="s">
        <v>286</v>
      </c>
      <c r="Q663" s="516" t="s">
        <v>290</v>
      </c>
      <c r="R663" s="517" t="s">
        <v>1354</v>
      </c>
      <c r="S663" s="516"/>
      <c r="T663" s="515"/>
      <c r="U663" s="515"/>
      <c r="V663" s="514"/>
      <c r="W663" s="513"/>
      <c r="X663" s="692" t="s">
        <v>3135</v>
      </c>
      <c r="Y663" s="691" t="s">
        <v>3133</v>
      </c>
      <c r="Z663" s="688" t="s">
        <v>3128</v>
      </c>
    </row>
    <row r="664" spans="1:26" s="100" customFormat="1" ht="15.6">
      <c r="A664" s="482" t="s">
        <v>1666</v>
      </c>
      <c r="B664" s="518"/>
      <c r="C664" s="518" t="s">
        <v>1103</v>
      </c>
      <c r="D664" s="525"/>
      <c r="E664" s="516" t="s">
        <v>18</v>
      </c>
      <c r="F664" s="516" t="s">
        <v>14</v>
      </c>
      <c r="G664" s="499" t="s">
        <v>19</v>
      </c>
      <c r="H664" s="499" t="s">
        <v>28</v>
      </c>
      <c r="I664" s="499" t="s">
        <v>24</v>
      </c>
      <c r="J664" s="516">
        <v>1</v>
      </c>
      <c r="K664" s="516"/>
      <c r="L664" s="516"/>
      <c r="M664" s="516"/>
      <c r="N664" s="516"/>
      <c r="O664" s="516"/>
      <c r="P664" s="516" t="s">
        <v>286</v>
      </c>
      <c r="Q664" s="516" t="s">
        <v>290</v>
      </c>
      <c r="R664" s="517"/>
      <c r="S664" s="516"/>
      <c r="T664" s="515"/>
      <c r="U664" s="515"/>
      <c r="V664" s="514"/>
      <c r="W664" s="513"/>
      <c r="X664" s="692" t="s">
        <v>3135</v>
      </c>
      <c r="Y664" s="691" t="s">
        <v>3133</v>
      </c>
      <c r="Z664" s="688" t="s">
        <v>3128</v>
      </c>
    </row>
    <row r="665" spans="1:26" s="100" customFormat="1" ht="15.6">
      <c r="A665" s="482" t="s">
        <v>1667</v>
      </c>
      <c r="B665" s="518"/>
      <c r="C665" s="518"/>
      <c r="D665" s="525"/>
      <c r="E665" s="516" t="s">
        <v>18</v>
      </c>
      <c r="F665" s="516" t="s">
        <v>15</v>
      </c>
      <c r="G665" s="499" t="s">
        <v>19</v>
      </c>
      <c r="H665" s="499" t="s">
        <v>28</v>
      </c>
      <c r="I665" s="499" t="s">
        <v>24</v>
      </c>
      <c r="J665" s="516">
        <v>1</v>
      </c>
      <c r="K665" s="516"/>
      <c r="L665" s="516"/>
      <c r="M665" s="516"/>
      <c r="N665" s="516"/>
      <c r="O665" s="516"/>
      <c r="P665" s="516" t="s">
        <v>286</v>
      </c>
      <c r="Q665" s="516" t="s">
        <v>290</v>
      </c>
      <c r="R665" s="517"/>
      <c r="S665" s="516"/>
      <c r="T665" s="515"/>
      <c r="U665" s="515"/>
      <c r="V665" s="514"/>
      <c r="W665" s="513"/>
      <c r="X665" s="692" t="s">
        <v>3135</v>
      </c>
      <c r="Y665" s="691" t="s">
        <v>3133</v>
      </c>
      <c r="Z665" s="688" t="s">
        <v>3128</v>
      </c>
    </row>
    <row r="666" spans="1:26" s="100" customFormat="1" ht="15.6" hidden="1">
      <c r="A666" s="482" t="s">
        <v>1668</v>
      </c>
      <c r="B666" s="518"/>
      <c r="C666" s="518"/>
      <c r="D666" s="525"/>
      <c r="E666" s="516" t="s">
        <v>17</v>
      </c>
      <c r="F666" s="516" t="s">
        <v>16</v>
      </c>
      <c r="G666" s="499"/>
      <c r="H666" s="499"/>
      <c r="I666" s="499"/>
      <c r="J666" s="516"/>
      <c r="K666" s="516"/>
      <c r="L666" s="516"/>
      <c r="M666" s="516"/>
      <c r="N666" s="516"/>
      <c r="O666" s="516"/>
      <c r="P666" s="516" t="s">
        <v>286</v>
      </c>
      <c r="Q666" s="516" t="s">
        <v>290</v>
      </c>
      <c r="R666" s="517" t="s">
        <v>1353</v>
      </c>
      <c r="S666" s="516"/>
      <c r="T666" s="515"/>
      <c r="U666" s="515"/>
      <c r="V666" s="514"/>
      <c r="W666" s="513"/>
      <c r="X666" s="692" t="s">
        <v>3135</v>
      </c>
      <c r="Y666" s="691" t="s">
        <v>3133</v>
      </c>
      <c r="Z666" s="688" t="s">
        <v>3128</v>
      </c>
    </row>
    <row r="667" spans="1:26" s="100" customFormat="1" ht="27.6" hidden="1">
      <c r="A667" s="482" t="s">
        <v>1669</v>
      </c>
      <c r="B667" s="518"/>
      <c r="C667" s="518" t="s">
        <v>1102</v>
      </c>
      <c r="D667" s="525"/>
      <c r="E667" s="516" t="s">
        <v>17</v>
      </c>
      <c r="F667" s="516" t="s">
        <v>14</v>
      </c>
      <c r="G667" s="499" t="s">
        <v>19</v>
      </c>
      <c r="H667" s="499" t="s">
        <v>28</v>
      </c>
      <c r="I667" s="499" t="s">
        <v>841</v>
      </c>
      <c r="J667" s="516">
        <v>4</v>
      </c>
      <c r="K667" s="516"/>
      <c r="L667" s="516"/>
      <c r="M667" s="516"/>
      <c r="N667" s="516"/>
      <c r="O667" s="516"/>
      <c r="P667" s="516" t="s">
        <v>286</v>
      </c>
      <c r="Q667" s="516" t="s">
        <v>290</v>
      </c>
      <c r="R667" s="517"/>
      <c r="S667" s="516"/>
      <c r="T667" s="515"/>
      <c r="U667" s="515"/>
      <c r="V667" s="514"/>
      <c r="W667" s="513"/>
      <c r="X667" s="692" t="s">
        <v>3135</v>
      </c>
      <c r="Y667" s="691" t="s">
        <v>3133</v>
      </c>
      <c r="Z667" s="688" t="s">
        <v>3128</v>
      </c>
    </row>
    <row r="668" spans="1:26" s="100" customFormat="1" ht="15.6" hidden="1">
      <c r="A668" s="482" t="s">
        <v>1670</v>
      </c>
      <c r="B668" s="518"/>
      <c r="C668" s="518"/>
      <c r="D668" s="525"/>
      <c r="E668" s="516" t="s">
        <v>18</v>
      </c>
      <c r="F668" s="516" t="s">
        <v>15</v>
      </c>
      <c r="G668" s="499" t="s">
        <v>19</v>
      </c>
      <c r="H668" s="499" t="s">
        <v>28</v>
      </c>
      <c r="I668" s="499" t="s">
        <v>24</v>
      </c>
      <c r="J668" s="516">
        <v>3</v>
      </c>
      <c r="K668" s="516"/>
      <c r="L668" s="516"/>
      <c r="M668" s="516"/>
      <c r="N668" s="516"/>
      <c r="O668" s="516"/>
      <c r="P668" s="516" t="s">
        <v>286</v>
      </c>
      <c r="Q668" s="516" t="s">
        <v>290</v>
      </c>
      <c r="R668" s="517"/>
      <c r="S668" s="516"/>
      <c r="T668" s="515"/>
      <c r="U668" s="515"/>
      <c r="V668" s="514"/>
      <c r="W668" s="513"/>
      <c r="X668" s="692" t="s">
        <v>3135</v>
      </c>
      <c r="Y668" s="691" t="s">
        <v>3133</v>
      </c>
      <c r="Z668" s="688" t="s">
        <v>3128</v>
      </c>
    </row>
    <row r="669" spans="1:26" s="100" customFormat="1" ht="15.6" hidden="1">
      <c r="A669" s="482" t="s">
        <v>1671</v>
      </c>
      <c r="B669" s="518"/>
      <c r="C669" s="518" t="s">
        <v>1100</v>
      </c>
      <c r="D669" s="525"/>
      <c r="E669" s="516" t="s">
        <v>18</v>
      </c>
      <c r="F669" s="516" t="s">
        <v>14</v>
      </c>
      <c r="G669" s="499" t="s">
        <v>19</v>
      </c>
      <c r="H669" s="499" t="s">
        <v>28</v>
      </c>
      <c r="I669" s="499" t="s">
        <v>24</v>
      </c>
      <c r="J669" s="516">
        <v>3</v>
      </c>
      <c r="K669" s="516"/>
      <c r="L669" s="516"/>
      <c r="M669" s="516"/>
      <c r="N669" s="516"/>
      <c r="O669" s="516"/>
      <c r="P669" s="516" t="s">
        <v>286</v>
      </c>
      <c r="Q669" s="516" t="s">
        <v>290</v>
      </c>
      <c r="R669" s="517"/>
      <c r="S669" s="516"/>
      <c r="T669" s="515"/>
      <c r="U669" s="515"/>
      <c r="V669" s="514"/>
      <c r="W669" s="513"/>
      <c r="X669" s="692" t="s">
        <v>3135</v>
      </c>
      <c r="Y669" s="691" t="s">
        <v>3133</v>
      </c>
      <c r="Z669" s="688" t="s">
        <v>3128</v>
      </c>
    </row>
    <row r="670" spans="1:26" s="100" customFormat="1" ht="15.6" hidden="1">
      <c r="A670" s="482" t="s">
        <v>1672</v>
      </c>
      <c r="B670" s="518"/>
      <c r="C670" s="518" t="s">
        <v>1097</v>
      </c>
      <c r="D670" s="525"/>
      <c r="E670" s="516" t="s">
        <v>17</v>
      </c>
      <c r="F670" s="516" t="s">
        <v>14</v>
      </c>
      <c r="G670" s="499" t="s">
        <v>19</v>
      </c>
      <c r="H670" s="499" t="s">
        <v>28</v>
      </c>
      <c r="I670" s="499" t="s">
        <v>24</v>
      </c>
      <c r="J670" s="516">
        <v>3</v>
      </c>
      <c r="K670" s="516"/>
      <c r="L670" s="516"/>
      <c r="M670" s="516"/>
      <c r="N670" s="516"/>
      <c r="O670" s="516"/>
      <c r="P670" s="516" t="s">
        <v>286</v>
      </c>
      <c r="Q670" s="516" t="s">
        <v>290</v>
      </c>
      <c r="R670" s="517"/>
      <c r="S670" s="516"/>
      <c r="T670" s="515"/>
      <c r="U670" s="515"/>
      <c r="V670" s="514"/>
      <c r="W670" s="513"/>
      <c r="X670" s="692" t="s">
        <v>3135</v>
      </c>
      <c r="Y670" s="691" t="s">
        <v>3133</v>
      </c>
      <c r="Z670" s="688" t="s">
        <v>3128</v>
      </c>
    </row>
    <row r="671" spans="1:26" s="100" customFormat="1" ht="15.6" hidden="1">
      <c r="A671" s="482" t="s">
        <v>1673</v>
      </c>
      <c r="B671" s="518"/>
      <c r="C671" s="518"/>
      <c r="D671" s="525"/>
      <c r="E671" s="516" t="s">
        <v>17</v>
      </c>
      <c r="F671" s="516" t="s">
        <v>15</v>
      </c>
      <c r="G671" s="499" t="s">
        <v>19</v>
      </c>
      <c r="H671" s="499" t="s">
        <v>28</v>
      </c>
      <c r="I671" s="499" t="s">
        <v>24</v>
      </c>
      <c r="J671" s="516"/>
      <c r="K671" s="516"/>
      <c r="L671" s="516"/>
      <c r="M671" s="516"/>
      <c r="N671" s="516"/>
      <c r="O671" s="516" t="s">
        <v>28</v>
      </c>
      <c r="P671" s="516" t="s">
        <v>286</v>
      </c>
      <c r="Q671" s="516" t="s">
        <v>290</v>
      </c>
      <c r="R671" s="517"/>
      <c r="S671" s="516"/>
      <c r="T671" s="515"/>
      <c r="U671" s="515"/>
      <c r="V671" s="514"/>
      <c r="W671" s="513"/>
      <c r="X671" s="692" t="s">
        <v>3135</v>
      </c>
      <c r="Y671" s="691" t="s">
        <v>3133</v>
      </c>
      <c r="Z671" s="688" t="s">
        <v>3128</v>
      </c>
    </row>
    <row r="672" spans="1:26" s="100" customFormat="1" ht="15.6" hidden="1">
      <c r="A672" s="482" t="s">
        <v>1674</v>
      </c>
      <c r="B672" s="518"/>
      <c r="C672" s="518"/>
      <c r="D672" s="525"/>
      <c r="E672" s="516" t="s">
        <v>17</v>
      </c>
      <c r="F672" s="516" t="s">
        <v>14</v>
      </c>
      <c r="G672" s="499" t="s">
        <v>19</v>
      </c>
      <c r="H672" s="499" t="s">
        <v>28</v>
      </c>
      <c r="I672" s="499" t="s">
        <v>447</v>
      </c>
      <c r="J672" s="516">
        <v>4</v>
      </c>
      <c r="K672" s="516"/>
      <c r="L672" s="516"/>
      <c r="M672" s="516"/>
      <c r="N672" s="516"/>
      <c r="O672" s="516"/>
      <c r="P672" s="516" t="s">
        <v>286</v>
      </c>
      <c r="Q672" s="516" t="s">
        <v>290</v>
      </c>
      <c r="R672" s="517"/>
      <c r="S672" s="516"/>
      <c r="T672" s="515"/>
      <c r="U672" s="515"/>
      <c r="V672" s="514"/>
      <c r="W672" s="513"/>
      <c r="X672" s="692" t="s">
        <v>3135</v>
      </c>
      <c r="Y672" s="691" t="s">
        <v>3133</v>
      </c>
      <c r="Z672" s="688" t="s">
        <v>3128</v>
      </c>
    </row>
    <row r="673" spans="1:26" s="100" customFormat="1" ht="15.6" hidden="1">
      <c r="A673" s="482" t="s">
        <v>1675</v>
      </c>
      <c r="B673" s="518"/>
      <c r="C673" s="518"/>
      <c r="D673" s="525"/>
      <c r="E673" s="516" t="s">
        <v>17</v>
      </c>
      <c r="F673" s="516" t="s">
        <v>15</v>
      </c>
      <c r="G673" s="499" t="s">
        <v>19</v>
      </c>
      <c r="H673" s="499" t="s">
        <v>28</v>
      </c>
      <c r="I673" s="499" t="s">
        <v>24</v>
      </c>
      <c r="J673" s="516">
        <v>3</v>
      </c>
      <c r="K673" s="516"/>
      <c r="L673" s="516"/>
      <c r="M673" s="516"/>
      <c r="N673" s="516"/>
      <c r="O673" s="516"/>
      <c r="P673" s="516" t="s">
        <v>286</v>
      </c>
      <c r="Q673" s="516" t="s">
        <v>290</v>
      </c>
      <c r="R673" s="517"/>
      <c r="S673" s="516"/>
      <c r="T673" s="515"/>
      <c r="U673" s="515"/>
      <c r="V673" s="514"/>
      <c r="W673" s="513"/>
      <c r="X673" s="692" t="s">
        <v>3135</v>
      </c>
      <c r="Y673" s="691" t="s">
        <v>3133</v>
      </c>
      <c r="Z673" s="688" t="s">
        <v>3128</v>
      </c>
    </row>
    <row r="674" spans="1:26" s="100" customFormat="1" ht="15.6" hidden="1">
      <c r="A674" s="482" t="s">
        <v>1676</v>
      </c>
      <c r="B674" s="518"/>
      <c r="C674" s="518" t="s">
        <v>1096</v>
      </c>
      <c r="D674" s="525"/>
      <c r="E674" s="516" t="s">
        <v>17</v>
      </c>
      <c r="F674" s="516" t="s">
        <v>14</v>
      </c>
      <c r="G674" s="499" t="s">
        <v>19</v>
      </c>
      <c r="H674" s="499" t="s">
        <v>28</v>
      </c>
      <c r="I674" s="499" t="s">
        <v>24</v>
      </c>
      <c r="J674" s="516">
        <v>4</v>
      </c>
      <c r="K674" s="516"/>
      <c r="L674" s="516"/>
      <c r="M674" s="516"/>
      <c r="N674" s="516"/>
      <c r="O674" s="516"/>
      <c r="P674" s="516" t="s">
        <v>286</v>
      </c>
      <c r="Q674" s="516" t="s">
        <v>290</v>
      </c>
      <c r="R674" s="517"/>
      <c r="S674" s="516"/>
      <c r="T674" s="515"/>
      <c r="U674" s="515"/>
      <c r="V674" s="514"/>
      <c r="W674" s="513"/>
      <c r="X674" s="692" t="s">
        <v>3135</v>
      </c>
      <c r="Y674" s="691" t="s">
        <v>3133</v>
      </c>
      <c r="Z674" s="688" t="s">
        <v>3128</v>
      </c>
    </row>
    <row r="675" spans="1:26" s="100" customFormat="1" ht="15.6" hidden="1">
      <c r="A675" s="482" t="s">
        <v>1677</v>
      </c>
      <c r="B675" s="518"/>
      <c r="C675" s="518"/>
      <c r="D675" s="525"/>
      <c r="E675" s="516" t="s">
        <v>17</v>
      </c>
      <c r="F675" s="516" t="s">
        <v>15</v>
      </c>
      <c r="G675" s="499" t="s">
        <v>19</v>
      </c>
      <c r="H675" s="499" t="s">
        <v>28</v>
      </c>
      <c r="I675" s="499" t="s">
        <v>445</v>
      </c>
      <c r="J675" s="516">
        <v>3</v>
      </c>
      <c r="K675" s="516"/>
      <c r="L675" s="516"/>
      <c r="M675" s="516"/>
      <c r="N675" s="516"/>
      <c r="O675" s="516"/>
      <c r="P675" s="516" t="s">
        <v>286</v>
      </c>
      <c r="Q675" s="516" t="s">
        <v>290</v>
      </c>
      <c r="R675" s="517"/>
      <c r="S675" s="516"/>
      <c r="T675" s="515"/>
      <c r="U675" s="515"/>
      <c r="V675" s="514"/>
      <c r="W675" s="513"/>
      <c r="X675" s="692" t="s">
        <v>3135</v>
      </c>
      <c r="Y675" s="691" t="s">
        <v>3133</v>
      </c>
      <c r="Z675" s="688" t="s">
        <v>3128</v>
      </c>
    </row>
    <row r="676" spans="1:26" s="100" customFormat="1" ht="15.6" hidden="1">
      <c r="A676" s="482" t="s">
        <v>1678</v>
      </c>
      <c r="B676" s="518"/>
      <c r="C676" s="518" t="s">
        <v>1095</v>
      </c>
      <c r="D676" s="525"/>
      <c r="E676" s="516" t="s">
        <v>18</v>
      </c>
      <c r="F676" s="516" t="s">
        <v>14</v>
      </c>
      <c r="G676" s="499" t="s">
        <v>19</v>
      </c>
      <c r="H676" s="499" t="s">
        <v>28</v>
      </c>
      <c r="I676" s="499" t="s">
        <v>25</v>
      </c>
      <c r="J676" s="516"/>
      <c r="K676" s="516"/>
      <c r="L676" s="516"/>
      <c r="M676" s="516"/>
      <c r="N676" s="516"/>
      <c r="O676" s="516" t="s">
        <v>28</v>
      </c>
      <c r="P676" s="516" t="s">
        <v>286</v>
      </c>
      <c r="Q676" s="516" t="s">
        <v>290</v>
      </c>
      <c r="R676" s="517"/>
      <c r="S676" s="516"/>
      <c r="T676" s="515"/>
      <c r="U676" s="515"/>
      <c r="V676" s="514"/>
      <c r="W676" s="513"/>
      <c r="X676" s="692" t="s">
        <v>3135</v>
      </c>
      <c r="Y676" s="691" t="s">
        <v>3133</v>
      </c>
      <c r="Z676" s="688" t="s">
        <v>3128</v>
      </c>
    </row>
    <row r="677" spans="1:26" s="100" customFormat="1" ht="15.6" hidden="1">
      <c r="A677" s="482" t="s">
        <v>1679</v>
      </c>
      <c r="B677" s="518"/>
      <c r="C677" s="518"/>
      <c r="D677" s="525"/>
      <c r="E677" s="516" t="s">
        <v>18</v>
      </c>
      <c r="F677" s="516" t="s">
        <v>15</v>
      </c>
      <c r="G677" s="499" t="s">
        <v>19</v>
      </c>
      <c r="H677" s="499" t="s">
        <v>28</v>
      </c>
      <c r="I677" s="499" t="s">
        <v>24</v>
      </c>
      <c r="J677" s="516"/>
      <c r="K677" s="516"/>
      <c r="L677" s="516"/>
      <c r="M677" s="516"/>
      <c r="N677" s="516"/>
      <c r="O677" s="516" t="s">
        <v>28</v>
      </c>
      <c r="P677" s="516" t="s">
        <v>286</v>
      </c>
      <c r="Q677" s="516" t="s">
        <v>290</v>
      </c>
      <c r="R677" s="517"/>
      <c r="S677" s="516"/>
      <c r="T677" s="515"/>
      <c r="U677" s="515"/>
      <c r="V677" s="514"/>
      <c r="W677" s="513"/>
      <c r="X677" s="692" t="s">
        <v>3135</v>
      </c>
      <c r="Y677" s="691" t="s">
        <v>3133</v>
      </c>
      <c r="Z677" s="688" t="s">
        <v>3128</v>
      </c>
    </row>
    <row r="678" spans="1:26" s="100" customFormat="1" ht="15.6" hidden="1">
      <c r="A678" s="482" t="s">
        <v>1680</v>
      </c>
      <c r="B678" s="518"/>
      <c r="C678" s="518" t="s">
        <v>1091</v>
      </c>
      <c r="D678" s="525"/>
      <c r="E678" s="516" t="s">
        <v>18</v>
      </c>
      <c r="F678" s="516" t="s">
        <v>14</v>
      </c>
      <c r="G678" s="499" t="s">
        <v>19</v>
      </c>
      <c r="H678" s="499" t="s">
        <v>28</v>
      </c>
      <c r="I678" s="499" t="s">
        <v>447</v>
      </c>
      <c r="J678" s="516">
        <v>4</v>
      </c>
      <c r="K678" s="516"/>
      <c r="L678" s="516"/>
      <c r="M678" s="516"/>
      <c r="N678" s="516"/>
      <c r="O678" s="516"/>
      <c r="P678" s="516" t="s">
        <v>286</v>
      </c>
      <c r="Q678" s="516" t="s">
        <v>290</v>
      </c>
      <c r="R678" s="517"/>
      <c r="S678" s="516"/>
      <c r="T678" s="515"/>
      <c r="U678" s="515"/>
      <c r="V678" s="514"/>
      <c r="W678" s="513"/>
      <c r="X678" s="692" t="s">
        <v>3135</v>
      </c>
      <c r="Y678" s="691" t="s">
        <v>3133</v>
      </c>
      <c r="Z678" s="688" t="s">
        <v>3128</v>
      </c>
    </row>
    <row r="679" spans="1:26" s="100" customFormat="1" ht="24" hidden="1">
      <c r="A679" s="482" t="s">
        <v>1681</v>
      </c>
      <c r="B679" s="518"/>
      <c r="C679" s="518"/>
      <c r="D679" s="525"/>
      <c r="E679" s="516" t="s">
        <v>17</v>
      </c>
      <c r="F679" s="516" t="s">
        <v>15</v>
      </c>
      <c r="G679" s="499" t="s">
        <v>19</v>
      </c>
      <c r="H679" s="499" t="s">
        <v>28</v>
      </c>
      <c r="I679" s="499" t="s">
        <v>445</v>
      </c>
      <c r="J679" s="516">
        <v>4</v>
      </c>
      <c r="K679" s="516"/>
      <c r="L679" s="516"/>
      <c r="M679" s="516"/>
      <c r="N679" s="516"/>
      <c r="O679" s="516"/>
      <c r="P679" s="516" t="s">
        <v>286</v>
      </c>
      <c r="Q679" s="516" t="s">
        <v>290</v>
      </c>
      <c r="R679" s="517" t="s">
        <v>1352</v>
      </c>
      <c r="S679" s="516"/>
      <c r="T679" s="515"/>
      <c r="U679" s="515"/>
      <c r="V679" s="514"/>
      <c r="W679" s="513"/>
      <c r="X679" s="692" t="s">
        <v>3135</v>
      </c>
      <c r="Y679" s="691" t="s">
        <v>3133</v>
      </c>
      <c r="Z679" s="688" t="s">
        <v>3128</v>
      </c>
    </row>
    <row r="680" spans="1:26" s="100" customFormat="1" ht="15.6" hidden="1">
      <c r="A680" s="482" t="s">
        <v>1682</v>
      </c>
      <c r="B680" s="518"/>
      <c r="C680" s="518" t="s">
        <v>1090</v>
      </c>
      <c r="D680" s="525"/>
      <c r="E680" s="516" t="s">
        <v>17</v>
      </c>
      <c r="F680" s="516" t="s">
        <v>14</v>
      </c>
      <c r="G680" s="499" t="s">
        <v>19</v>
      </c>
      <c r="H680" s="499" t="s">
        <v>28</v>
      </c>
      <c r="I680" s="499" t="s">
        <v>24</v>
      </c>
      <c r="J680" s="516"/>
      <c r="K680" s="516"/>
      <c r="L680" s="516"/>
      <c r="M680" s="516"/>
      <c r="N680" s="516"/>
      <c r="O680" s="516" t="s">
        <v>28</v>
      </c>
      <c r="P680" s="516" t="s">
        <v>286</v>
      </c>
      <c r="Q680" s="516" t="s">
        <v>290</v>
      </c>
      <c r="R680" s="517"/>
      <c r="S680" s="516"/>
      <c r="T680" s="515"/>
      <c r="U680" s="515"/>
      <c r="V680" s="514"/>
      <c r="W680" s="513"/>
      <c r="X680" s="692" t="s">
        <v>3135</v>
      </c>
      <c r="Y680" s="691" t="s">
        <v>3133</v>
      </c>
      <c r="Z680" s="688" t="s">
        <v>3128</v>
      </c>
    </row>
    <row r="681" spans="1:26" s="100" customFormat="1" ht="15.6" hidden="1">
      <c r="A681" s="482" t="s">
        <v>1683</v>
      </c>
      <c r="B681" s="518"/>
      <c r="C681" s="518"/>
      <c r="D681" s="525"/>
      <c r="E681" s="516" t="s">
        <v>17</v>
      </c>
      <c r="F681" s="516" t="s">
        <v>15</v>
      </c>
      <c r="G681" s="499" t="s">
        <v>19</v>
      </c>
      <c r="H681" s="499" t="s">
        <v>28</v>
      </c>
      <c r="I681" s="499" t="s">
        <v>24</v>
      </c>
      <c r="J681" s="516">
        <v>3</v>
      </c>
      <c r="K681" s="516"/>
      <c r="L681" s="516"/>
      <c r="M681" s="516"/>
      <c r="N681" s="516"/>
      <c r="O681" s="516"/>
      <c r="P681" s="516" t="s">
        <v>286</v>
      </c>
      <c r="Q681" s="516" t="s">
        <v>290</v>
      </c>
      <c r="R681" s="517"/>
      <c r="S681" s="516"/>
      <c r="T681" s="515"/>
      <c r="U681" s="515"/>
      <c r="V681" s="514"/>
      <c r="W681" s="513"/>
      <c r="X681" s="692" t="s">
        <v>3135</v>
      </c>
      <c r="Y681" s="691" t="s">
        <v>3133</v>
      </c>
      <c r="Z681" s="688" t="s">
        <v>3128</v>
      </c>
    </row>
    <row r="682" spans="1:26" s="100" customFormat="1" ht="15.6" hidden="1">
      <c r="A682" s="482" t="s">
        <v>1684</v>
      </c>
      <c r="B682" s="518"/>
      <c r="C682" s="518" t="s">
        <v>1089</v>
      </c>
      <c r="D682" s="525"/>
      <c r="E682" s="516" t="s">
        <v>17</v>
      </c>
      <c r="F682" s="516" t="s">
        <v>14</v>
      </c>
      <c r="G682" s="499" t="s">
        <v>19</v>
      </c>
      <c r="H682" s="499" t="s">
        <v>28</v>
      </c>
      <c r="I682" s="499" t="s">
        <v>25</v>
      </c>
      <c r="J682" s="516"/>
      <c r="K682" s="516"/>
      <c r="L682" s="516"/>
      <c r="M682" s="516"/>
      <c r="N682" s="516"/>
      <c r="O682" s="516" t="s">
        <v>28</v>
      </c>
      <c r="P682" s="516" t="s">
        <v>286</v>
      </c>
      <c r="Q682" s="516" t="s">
        <v>290</v>
      </c>
      <c r="R682" s="517"/>
      <c r="S682" s="516"/>
      <c r="T682" s="515"/>
      <c r="U682" s="515"/>
      <c r="V682" s="514"/>
      <c r="W682" s="513"/>
      <c r="X682" s="692" t="s">
        <v>3135</v>
      </c>
      <c r="Y682" s="691" t="s">
        <v>3133</v>
      </c>
      <c r="Z682" s="688" t="s">
        <v>3128</v>
      </c>
    </row>
    <row r="683" spans="1:26" s="100" customFormat="1" ht="15.6" hidden="1">
      <c r="A683" s="482" t="s">
        <v>1685</v>
      </c>
      <c r="B683" s="518"/>
      <c r="C683" s="518"/>
      <c r="D683" s="525"/>
      <c r="E683" s="516" t="s">
        <v>17</v>
      </c>
      <c r="F683" s="516" t="s">
        <v>15</v>
      </c>
      <c r="G683" s="499" t="s">
        <v>19</v>
      </c>
      <c r="H683" s="499" t="s">
        <v>28</v>
      </c>
      <c r="I683" s="499" t="s">
        <v>26</v>
      </c>
      <c r="J683" s="516"/>
      <c r="K683" s="516"/>
      <c r="L683" s="516"/>
      <c r="M683" s="516"/>
      <c r="N683" s="516"/>
      <c r="O683" s="516" t="s">
        <v>28</v>
      </c>
      <c r="P683" s="516" t="s">
        <v>286</v>
      </c>
      <c r="Q683" s="516" t="s">
        <v>290</v>
      </c>
      <c r="R683" s="517"/>
      <c r="S683" s="516"/>
      <c r="T683" s="515"/>
      <c r="U683" s="515"/>
      <c r="V683" s="514"/>
      <c r="W683" s="513"/>
      <c r="X683" s="692" t="s">
        <v>3135</v>
      </c>
      <c r="Y683" s="691" t="s">
        <v>3133</v>
      </c>
      <c r="Z683" s="688" t="s">
        <v>3128</v>
      </c>
    </row>
    <row r="684" spans="1:26" s="100" customFormat="1" ht="15.6" hidden="1">
      <c r="A684" s="482" t="s">
        <v>1686</v>
      </c>
      <c r="B684" s="518"/>
      <c r="C684" s="518" t="s">
        <v>1088</v>
      </c>
      <c r="D684" s="525"/>
      <c r="E684" s="516" t="s">
        <v>17</v>
      </c>
      <c r="F684" s="516" t="s">
        <v>14</v>
      </c>
      <c r="G684" s="499" t="s">
        <v>19</v>
      </c>
      <c r="H684" s="499" t="s">
        <v>28</v>
      </c>
      <c r="I684" s="499" t="s">
        <v>24</v>
      </c>
      <c r="J684" s="516"/>
      <c r="K684" s="516"/>
      <c r="L684" s="516"/>
      <c r="M684" s="516"/>
      <c r="N684" s="516"/>
      <c r="O684" s="516" t="s">
        <v>28</v>
      </c>
      <c r="P684" s="516" t="s">
        <v>286</v>
      </c>
      <c r="Q684" s="516" t="s">
        <v>289</v>
      </c>
      <c r="R684" s="517"/>
      <c r="S684" s="516"/>
      <c r="T684" s="515"/>
      <c r="U684" s="515"/>
      <c r="V684" s="514"/>
      <c r="W684" s="513"/>
      <c r="X684" s="692" t="s">
        <v>3135</v>
      </c>
      <c r="Y684" s="691" t="s">
        <v>3133</v>
      </c>
      <c r="Z684" s="688" t="s">
        <v>3128</v>
      </c>
    </row>
    <row r="685" spans="1:26" s="100" customFormat="1" ht="15.6">
      <c r="A685" s="482" t="s">
        <v>1687</v>
      </c>
      <c r="B685" s="518"/>
      <c r="C685" s="518"/>
      <c r="D685" s="525"/>
      <c r="E685" s="516" t="s">
        <v>17</v>
      </c>
      <c r="F685" s="516" t="s">
        <v>15</v>
      </c>
      <c r="G685" s="499" t="s">
        <v>19</v>
      </c>
      <c r="H685" s="499" t="s">
        <v>28</v>
      </c>
      <c r="I685" s="499" t="s">
        <v>24</v>
      </c>
      <c r="J685" s="516">
        <v>2</v>
      </c>
      <c r="K685" s="516"/>
      <c r="L685" s="516"/>
      <c r="M685" s="516"/>
      <c r="N685" s="516"/>
      <c r="O685" s="516"/>
      <c r="P685" s="516" t="s">
        <v>286</v>
      </c>
      <c r="Q685" s="516" t="s">
        <v>289</v>
      </c>
      <c r="R685" s="517"/>
      <c r="S685" s="516"/>
      <c r="T685" s="515"/>
      <c r="U685" s="515"/>
      <c r="V685" s="514"/>
      <c r="W685" s="513"/>
      <c r="X685" s="692" t="s">
        <v>3135</v>
      </c>
      <c r="Y685" s="691" t="s">
        <v>3133</v>
      </c>
      <c r="Z685" s="688" t="s">
        <v>3128</v>
      </c>
    </row>
    <row r="686" spans="1:26" s="100" customFormat="1" ht="15.6" hidden="1">
      <c r="A686" s="482" t="s">
        <v>1688</v>
      </c>
      <c r="B686" s="518"/>
      <c r="C686" s="518" t="s">
        <v>1087</v>
      </c>
      <c r="D686" s="525"/>
      <c r="E686" s="516" t="s">
        <v>17</v>
      </c>
      <c r="F686" s="516" t="s">
        <v>16</v>
      </c>
      <c r="G686" s="499" t="s">
        <v>19</v>
      </c>
      <c r="H686" s="499" t="s">
        <v>28</v>
      </c>
      <c r="I686" s="499" t="s">
        <v>24</v>
      </c>
      <c r="J686" s="516"/>
      <c r="K686" s="516"/>
      <c r="L686" s="516"/>
      <c r="M686" s="516"/>
      <c r="N686" s="516"/>
      <c r="O686" s="516" t="s">
        <v>28</v>
      </c>
      <c r="P686" s="516" t="s">
        <v>286</v>
      </c>
      <c r="Q686" s="516" t="s">
        <v>289</v>
      </c>
      <c r="R686" s="517"/>
      <c r="S686" s="516"/>
      <c r="T686" s="515"/>
      <c r="U686" s="515"/>
      <c r="V686" s="514"/>
      <c r="W686" s="513"/>
      <c r="X686" s="692" t="s">
        <v>3135</v>
      </c>
      <c r="Y686" s="691" t="s">
        <v>3133</v>
      </c>
      <c r="Z686" s="688" t="s">
        <v>3128</v>
      </c>
    </row>
    <row r="687" spans="1:26" s="100" customFormat="1" ht="15.6" hidden="1">
      <c r="A687" s="482" t="s">
        <v>1689</v>
      </c>
      <c r="B687" s="518"/>
      <c r="C687" s="518" t="s">
        <v>1086</v>
      </c>
      <c r="D687" s="525"/>
      <c r="E687" s="516" t="s">
        <v>17</v>
      </c>
      <c r="F687" s="516" t="s">
        <v>14</v>
      </c>
      <c r="G687" s="499" t="s">
        <v>19</v>
      </c>
      <c r="H687" s="499" t="s">
        <v>28</v>
      </c>
      <c r="I687" s="499" t="s">
        <v>24</v>
      </c>
      <c r="J687" s="516"/>
      <c r="K687" s="516"/>
      <c r="L687" s="516"/>
      <c r="M687" s="516"/>
      <c r="N687" s="516"/>
      <c r="O687" s="516" t="s">
        <v>28</v>
      </c>
      <c r="P687" s="516" t="s">
        <v>286</v>
      </c>
      <c r="Q687" s="516" t="s">
        <v>290</v>
      </c>
      <c r="R687" s="517"/>
      <c r="S687" s="516"/>
      <c r="T687" s="515"/>
      <c r="U687" s="515"/>
      <c r="V687" s="514"/>
      <c r="W687" s="513"/>
      <c r="X687" s="692" t="s">
        <v>3135</v>
      </c>
      <c r="Y687" s="691" t="s">
        <v>3133</v>
      </c>
      <c r="Z687" s="688" t="s">
        <v>3128</v>
      </c>
    </row>
    <row r="688" spans="1:26" s="100" customFormat="1" ht="15.6" hidden="1">
      <c r="A688" s="482" t="s">
        <v>1690</v>
      </c>
      <c r="B688" s="518"/>
      <c r="C688" s="518"/>
      <c r="D688" s="525"/>
      <c r="E688" s="516" t="s">
        <v>17</v>
      </c>
      <c r="F688" s="516" t="s">
        <v>15</v>
      </c>
      <c r="G688" s="499" t="s">
        <v>19</v>
      </c>
      <c r="H688" s="499" t="s">
        <v>28</v>
      </c>
      <c r="I688" s="499" t="s">
        <v>24</v>
      </c>
      <c r="J688" s="516"/>
      <c r="K688" s="516"/>
      <c r="L688" s="516"/>
      <c r="M688" s="516"/>
      <c r="N688" s="516"/>
      <c r="O688" s="516" t="s">
        <v>28</v>
      </c>
      <c r="P688" s="516" t="s">
        <v>286</v>
      </c>
      <c r="Q688" s="516" t="s">
        <v>290</v>
      </c>
      <c r="R688" s="517"/>
      <c r="S688" s="516"/>
      <c r="T688" s="515"/>
      <c r="U688" s="515"/>
      <c r="V688" s="514"/>
      <c r="W688" s="513"/>
      <c r="X688" s="692" t="s">
        <v>3135</v>
      </c>
      <c r="Y688" s="691" t="s">
        <v>3133</v>
      </c>
      <c r="Z688" s="688" t="s">
        <v>3128</v>
      </c>
    </row>
    <row r="689" spans="1:26" s="100" customFormat="1" ht="15.6">
      <c r="A689" s="482" t="s">
        <v>1691</v>
      </c>
      <c r="B689" s="518"/>
      <c r="C689" s="518"/>
      <c r="D689" s="525"/>
      <c r="E689" s="516" t="s">
        <v>17</v>
      </c>
      <c r="F689" s="516" t="s">
        <v>14</v>
      </c>
      <c r="G689" s="499" t="s">
        <v>22</v>
      </c>
      <c r="H689" s="499" t="s">
        <v>28</v>
      </c>
      <c r="I689" s="499" t="s">
        <v>24</v>
      </c>
      <c r="J689" s="516">
        <v>1</v>
      </c>
      <c r="K689" s="516"/>
      <c r="L689" s="516"/>
      <c r="M689" s="516"/>
      <c r="N689" s="516" t="s">
        <v>39</v>
      </c>
      <c r="O689" s="516"/>
      <c r="P689" s="516" t="s">
        <v>286</v>
      </c>
      <c r="Q689" s="516" t="s">
        <v>290</v>
      </c>
      <c r="R689" s="517"/>
      <c r="S689" s="516"/>
      <c r="T689" s="515"/>
      <c r="U689" s="515"/>
      <c r="V689" s="514"/>
      <c r="W689" s="513"/>
      <c r="X689" s="692" t="s">
        <v>3135</v>
      </c>
      <c r="Y689" s="691" t="s">
        <v>3133</v>
      </c>
      <c r="Z689" s="688" t="s">
        <v>3128</v>
      </c>
    </row>
    <row r="690" spans="1:26" s="100" customFormat="1" ht="15.6" hidden="1">
      <c r="A690" s="482" t="s">
        <v>1692</v>
      </c>
      <c r="B690" s="518"/>
      <c r="C690" s="518" t="s">
        <v>1085</v>
      </c>
      <c r="D690" s="525"/>
      <c r="E690" s="516" t="s">
        <v>18</v>
      </c>
      <c r="F690" s="516" t="s">
        <v>14</v>
      </c>
      <c r="G690" s="499" t="s">
        <v>19</v>
      </c>
      <c r="H690" s="499" t="s">
        <v>28</v>
      </c>
      <c r="I690" s="499" t="s">
        <v>24</v>
      </c>
      <c r="J690" s="516"/>
      <c r="K690" s="516"/>
      <c r="L690" s="516"/>
      <c r="M690" s="516"/>
      <c r="N690" s="516"/>
      <c r="O690" s="516" t="s">
        <v>28</v>
      </c>
      <c r="P690" s="516" t="s">
        <v>286</v>
      </c>
      <c r="Q690" s="516" t="s">
        <v>290</v>
      </c>
      <c r="R690" s="517"/>
      <c r="S690" s="516"/>
      <c r="T690" s="515"/>
      <c r="U690" s="515"/>
      <c r="V690" s="514"/>
      <c r="W690" s="513"/>
      <c r="X690" s="692" t="s">
        <v>3135</v>
      </c>
      <c r="Y690" s="691" t="s">
        <v>3133</v>
      </c>
      <c r="Z690" s="688" t="s">
        <v>3128</v>
      </c>
    </row>
    <row r="691" spans="1:26" s="100" customFormat="1" ht="15.6" hidden="1">
      <c r="A691" s="482" t="s">
        <v>1693</v>
      </c>
      <c r="B691" s="518"/>
      <c r="C691" s="518"/>
      <c r="D691" s="525"/>
      <c r="E691" s="516" t="s">
        <v>17</v>
      </c>
      <c r="F691" s="516" t="s">
        <v>15</v>
      </c>
      <c r="G691" s="499" t="s">
        <v>19</v>
      </c>
      <c r="H691" s="499" t="s">
        <v>28</v>
      </c>
      <c r="I691" s="499" t="s">
        <v>24</v>
      </c>
      <c r="J691" s="516"/>
      <c r="K691" s="516"/>
      <c r="L691" s="516"/>
      <c r="M691" s="516"/>
      <c r="N691" s="516"/>
      <c r="O691" s="516" t="s">
        <v>28</v>
      </c>
      <c r="P691" s="516" t="s">
        <v>286</v>
      </c>
      <c r="Q691" s="516" t="s">
        <v>290</v>
      </c>
      <c r="R691" s="517"/>
      <c r="S691" s="516"/>
      <c r="T691" s="515"/>
      <c r="U691" s="515"/>
      <c r="V691" s="514"/>
      <c r="W691" s="513"/>
      <c r="X691" s="692" t="s">
        <v>3135</v>
      </c>
      <c r="Y691" s="691" t="s">
        <v>3133</v>
      </c>
      <c r="Z691" s="688" t="s">
        <v>3128</v>
      </c>
    </row>
    <row r="692" spans="1:26" s="100" customFormat="1" ht="15.6" hidden="1">
      <c r="A692" s="482" t="s">
        <v>1694</v>
      </c>
      <c r="B692" s="518"/>
      <c r="C692" s="518" t="s">
        <v>1084</v>
      </c>
      <c r="D692" s="525"/>
      <c r="E692" s="516" t="s">
        <v>18</v>
      </c>
      <c r="F692" s="516" t="s">
        <v>14</v>
      </c>
      <c r="G692" s="499" t="s">
        <v>19</v>
      </c>
      <c r="H692" s="499" t="s">
        <v>28</v>
      </c>
      <c r="I692" s="499" t="s">
        <v>24</v>
      </c>
      <c r="J692" s="516">
        <v>3</v>
      </c>
      <c r="K692" s="516"/>
      <c r="L692" s="516"/>
      <c r="M692" s="516"/>
      <c r="N692" s="516"/>
      <c r="O692" s="516"/>
      <c r="P692" s="516" t="s">
        <v>286</v>
      </c>
      <c r="Q692" s="516" t="s">
        <v>290</v>
      </c>
      <c r="R692" s="517" t="s">
        <v>1351</v>
      </c>
      <c r="S692" s="516"/>
      <c r="T692" s="515"/>
      <c r="U692" s="515"/>
      <c r="V692" s="514"/>
      <c r="W692" s="513"/>
      <c r="X692" s="692" t="s">
        <v>3135</v>
      </c>
      <c r="Y692" s="691" t="s">
        <v>3133</v>
      </c>
      <c r="Z692" s="688" t="s">
        <v>3128</v>
      </c>
    </row>
    <row r="693" spans="1:26" s="100" customFormat="1" ht="15.6" hidden="1">
      <c r="A693" s="482" t="s">
        <v>1695</v>
      </c>
      <c r="B693" s="518"/>
      <c r="C693" s="518"/>
      <c r="D693" s="525"/>
      <c r="E693" s="516" t="s">
        <v>18</v>
      </c>
      <c r="F693" s="516" t="s">
        <v>15</v>
      </c>
      <c r="G693" s="499" t="s">
        <v>19</v>
      </c>
      <c r="H693" s="499" t="s">
        <v>28</v>
      </c>
      <c r="I693" s="499" t="s">
        <v>24</v>
      </c>
      <c r="J693" s="516">
        <v>3</v>
      </c>
      <c r="K693" s="516"/>
      <c r="L693" s="516"/>
      <c r="M693" s="516"/>
      <c r="N693" s="516"/>
      <c r="O693" s="516"/>
      <c r="P693" s="516" t="s">
        <v>286</v>
      </c>
      <c r="Q693" s="516" t="s">
        <v>290</v>
      </c>
      <c r="R693" s="517" t="s">
        <v>1351</v>
      </c>
      <c r="S693" s="516"/>
      <c r="T693" s="515"/>
      <c r="U693" s="515"/>
      <c r="V693" s="514"/>
      <c r="W693" s="513"/>
      <c r="X693" s="692" t="s">
        <v>3135</v>
      </c>
      <c r="Y693" s="691" t="s">
        <v>3133</v>
      </c>
      <c r="Z693" s="688" t="s">
        <v>3128</v>
      </c>
    </row>
    <row r="694" spans="1:26" s="100" customFormat="1" ht="15.6" hidden="1">
      <c r="A694" s="482" t="s">
        <v>1696</v>
      </c>
      <c r="B694" s="518"/>
      <c r="C694" s="518" t="s">
        <v>1083</v>
      </c>
      <c r="D694" s="525"/>
      <c r="E694" s="516" t="s">
        <v>18</v>
      </c>
      <c r="F694" s="516" t="s">
        <v>14</v>
      </c>
      <c r="G694" s="499" t="s">
        <v>19</v>
      </c>
      <c r="H694" s="499" t="s">
        <v>28</v>
      </c>
      <c r="I694" s="499" t="s">
        <v>24</v>
      </c>
      <c r="J694" s="516"/>
      <c r="K694" s="516"/>
      <c r="L694" s="516"/>
      <c r="M694" s="516"/>
      <c r="N694" s="516"/>
      <c r="O694" s="516" t="s">
        <v>28</v>
      </c>
      <c r="P694" s="516" t="s">
        <v>286</v>
      </c>
      <c r="Q694" s="516" t="s">
        <v>290</v>
      </c>
      <c r="R694" s="517"/>
      <c r="S694" s="516"/>
      <c r="T694" s="515"/>
      <c r="U694" s="515"/>
      <c r="V694" s="514"/>
      <c r="W694" s="513"/>
      <c r="X694" s="692" t="s">
        <v>3135</v>
      </c>
      <c r="Y694" s="691" t="s">
        <v>3133</v>
      </c>
      <c r="Z694" s="688" t="s">
        <v>3128</v>
      </c>
    </row>
    <row r="695" spans="1:26" s="247" customFormat="1" ht="16.2" hidden="1" thickBot="1">
      <c r="A695" s="482" t="s">
        <v>1697</v>
      </c>
      <c r="B695" s="528"/>
      <c r="C695" s="528"/>
      <c r="D695" s="537" t="s">
        <v>1362</v>
      </c>
      <c r="E695" s="529" t="s">
        <v>18</v>
      </c>
      <c r="F695" s="529" t="s">
        <v>15</v>
      </c>
      <c r="G695" s="530" t="s">
        <v>19</v>
      </c>
      <c r="H695" s="530" t="s">
        <v>28</v>
      </c>
      <c r="I695" s="530" t="s">
        <v>24</v>
      </c>
      <c r="J695" s="529">
        <v>3</v>
      </c>
      <c r="K695" s="529"/>
      <c r="L695" s="529"/>
      <c r="M695" s="529"/>
      <c r="N695" s="529"/>
      <c r="O695" s="529"/>
      <c r="P695" s="529" t="s">
        <v>286</v>
      </c>
      <c r="Q695" s="529" t="s">
        <v>290</v>
      </c>
      <c r="R695" s="531"/>
      <c r="S695" s="529"/>
      <c r="T695" s="532"/>
      <c r="U695" s="532"/>
      <c r="V695" s="533"/>
      <c r="W695" s="534"/>
      <c r="X695" s="692" t="s">
        <v>3135</v>
      </c>
      <c r="Y695" s="691" t="s">
        <v>3133</v>
      </c>
      <c r="Z695" s="688" t="s">
        <v>3128</v>
      </c>
    </row>
    <row r="696" spans="1:26" s="583" customFormat="1" ht="15.6" hidden="1">
      <c r="A696" s="482" t="s">
        <v>1698</v>
      </c>
      <c r="B696" s="153"/>
      <c r="C696" s="153" t="s">
        <v>431</v>
      </c>
      <c r="D696" s="582" t="s">
        <v>700</v>
      </c>
      <c r="E696" s="9" t="s">
        <v>17</v>
      </c>
      <c r="F696" s="9" t="s">
        <v>14</v>
      </c>
      <c r="G696" s="8" t="s">
        <v>19</v>
      </c>
      <c r="H696" s="8" t="s">
        <v>28</v>
      </c>
      <c r="I696" s="8" t="s">
        <v>25</v>
      </c>
      <c r="J696" s="9">
        <v>4</v>
      </c>
      <c r="K696" s="9"/>
      <c r="L696" s="9"/>
      <c r="M696" s="9"/>
      <c r="N696" s="9"/>
      <c r="O696" s="9"/>
      <c r="P696" s="9" t="s">
        <v>291</v>
      </c>
      <c r="Q696" s="9" t="s">
        <v>289</v>
      </c>
      <c r="R696" s="326"/>
      <c r="S696" s="9"/>
      <c r="T696" s="10"/>
      <c r="U696" s="10"/>
      <c r="V696" s="166"/>
      <c r="W696" s="167"/>
      <c r="X696" s="692" t="s">
        <v>3135</v>
      </c>
      <c r="Y696" s="691" t="s">
        <v>3133</v>
      </c>
      <c r="Z696" s="689" t="s">
        <v>3129</v>
      </c>
    </row>
    <row r="697" spans="1:26" s="101" customFormat="1" ht="15.6" hidden="1">
      <c r="A697" s="482" t="s">
        <v>1699</v>
      </c>
      <c r="B697" s="256"/>
      <c r="C697" s="256"/>
      <c r="D697" s="260"/>
      <c r="E697" s="136" t="s">
        <v>17</v>
      </c>
      <c r="F697" s="136" t="s">
        <v>15</v>
      </c>
      <c r="G697" s="257" t="s">
        <v>19</v>
      </c>
      <c r="H697" s="257" t="s">
        <v>28</v>
      </c>
      <c r="I697" s="257" t="s">
        <v>26</v>
      </c>
      <c r="J697" s="136">
        <v>3</v>
      </c>
      <c r="K697" s="136"/>
      <c r="L697" s="136"/>
      <c r="M697" s="136"/>
      <c r="N697" s="136"/>
      <c r="O697" s="136"/>
      <c r="P697" s="136" t="s">
        <v>291</v>
      </c>
      <c r="Q697" s="136" t="s">
        <v>289</v>
      </c>
      <c r="R697" s="258"/>
      <c r="S697" s="136"/>
      <c r="T697" s="259"/>
      <c r="U697" s="259"/>
      <c r="V697" s="260"/>
      <c r="W697" s="261"/>
      <c r="X697" s="692" t="s">
        <v>3135</v>
      </c>
      <c r="Y697" s="691" t="s">
        <v>3133</v>
      </c>
      <c r="Z697" s="689" t="s">
        <v>3129</v>
      </c>
    </row>
    <row r="698" spans="1:26" s="101" customFormat="1" ht="15.6" hidden="1">
      <c r="A698" s="482" t="s">
        <v>1700</v>
      </c>
      <c r="B698" s="13"/>
      <c r="C698" s="13" t="s">
        <v>432</v>
      </c>
      <c r="D698" s="14"/>
      <c r="E698" s="4" t="s">
        <v>18</v>
      </c>
      <c r="F698" s="4" t="s">
        <v>14</v>
      </c>
      <c r="G698" s="1" t="s">
        <v>19</v>
      </c>
      <c r="H698" s="1" t="s">
        <v>28</v>
      </c>
      <c r="I698" s="1" t="s">
        <v>24</v>
      </c>
      <c r="J698" s="4"/>
      <c r="K698" s="4"/>
      <c r="L698" s="4"/>
      <c r="M698" s="4"/>
      <c r="N698" s="4"/>
      <c r="O698" s="4" t="s">
        <v>28</v>
      </c>
      <c r="P698" s="4" t="s">
        <v>291</v>
      </c>
      <c r="Q698" s="4" t="s">
        <v>289</v>
      </c>
      <c r="R698" s="19"/>
      <c r="S698" s="4"/>
      <c r="T698" s="5"/>
      <c r="U698" s="5"/>
      <c r="V698" s="14"/>
      <c r="W698" s="15"/>
      <c r="X698" s="692" t="s">
        <v>3135</v>
      </c>
      <c r="Y698" s="691" t="s">
        <v>3133</v>
      </c>
      <c r="Z698" s="689" t="s">
        <v>3129</v>
      </c>
    </row>
    <row r="699" spans="1:26" s="101" customFormat="1" ht="15.6" hidden="1">
      <c r="A699" s="482" t="s">
        <v>1701</v>
      </c>
      <c r="B699" s="13"/>
      <c r="C699" s="13"/>
      <c r="D699" s="14"/>
      <c r="E699" s="4" t="s">
        <v>18</v>
      </c>
      <c r="F699" s="4" t="s">
        <v>15</v>
      </c>
      <c r="G699" s="1" t="s">
        <v>19</v>
      </c>
      <c r="H699" s="1" t="s">
        <v>28</v>
      </c>
      <c r="I699" s="1" t="s">
        <v>24</v>
      </c>
      <c r="J699" s="4"/>
      <c r="K699" s="4"/>
      <c r="L699" s="4"/>
      <c r="M699" s="4"/>
      <c r="N699" s="4"/>
      <c r="O699" s="4" t="s">
        <v>28</v>
      </c>
      <c r="P699" s="4" t="s">
        <v>291</v>
      </c>
      <c r="Q699" s="4" t="s">
        <v>289</v>
      </c>
      <c r="R699" s="19"/>
      <c r="S699" s="4"/>
      <c r="T699" s="5"/>
      <c r="U699" s="5"/>
      <c r="V699" s="14"/>
      <c r="W699" s="15"/>
      <c r="X699" s="692" t="s">
        <v>3135</v>
      </c>
      <c r="Y699" s="691" t="s">
        <v>3133</v>
      </c>
      <c r="Z699" s="689" t="s">
        <v>3129</v>
      </c>
    </row>
    <row r="700" spans="1:26" s="101" customFormat="1" ht="15.6" hidden="1">
      <c r="A700" s="482" t="s">
        <v>1702</v>
      </c>
      <c r="B700" s="13"/>
      <c r="C700" s="13" t="s">
        <v>433</v>
      </c>
      <c r="D700" s="14"/>
      <c r="E700" s="4" t="s">
        <v>18</v>
      </c>
      <c r="F700" s="4" t="s">
        <v>14</v>
      </c>
      <c r="G700" s="1" t="s">
        <v>19</v>
      </c>
      <c r="H700" s="1" t="s">
        <v>28</v>
      </c>
      <c r="I700" s="1" t="s">
        <v>24</v>
      </c>
      <c r="J700" s="4"/>
      <c r="K700" s="4"/>
      <c r="L700" s="4"/>
      <c r="M700" s="4"/>
      <c r="N700" s="4"/>
      <c r="O700" s="4" t="s">
        <v>28</v>
      </c>
      <c r="P700" s="4" t="s">
        <v>291</v>
      </c>
      <c r="Q700" s="4" t="s">
        <v>289</v>
      </c>
      <c r="R700" s="19"/>
      <c r="S700" s="4"/>
      <c r="T700" s="5"/>
      <c r="U700" s="5"/>
      <c r="V700" s="14"/>
      <c r="W700" s="15"/>
      <c r="X700" s="692" t="s">
        <v>3135</v>
      </c>
      <c r="Y700" s="691" t="s">
        <v>3133</v>
      </c>
      <c r="Z700" s="689" t="s">
        <v>3129</v>
      </c>
    </row>
    <row r="701" spans="1:26" s="101" customFormat="1" ht="15.6">
      <c r="A701" s="482" t="s">
        <v>1703</v>
      </c>
      <c r="B701" s="13"/>
      <c r="C701" s="13"/>
      <c r="D701" s="14"/>
      <c r="E701" s="4" t="s">
        <v>18</v>
      </c>
      <c r="F701" s="4" t="s">
        <v>15</v>
      </c>
      <c r="G701" s="1" t="s">
        <v>19</v>
      </c>
      <c r="H701" s="1" t="s">
        <v>28</v>
      </c>
      <c r="I701" s="1" t="s">
        <v>24</v>
      </c>
      <c r="J701" s="4">
        <v>2</v>
      </c>
      <c r="K701" s="4"/>
      <c r="L701" s="4"/>
      <c r="M701" s="4"/>
      <c r="N701" s="4" t="s">
        <v>499</v>
      </c>
      <c r="O701" s="4"/>
      <c r="P701" s="4" t="s">
        <v>291</v>
      </c>
      <c r="Q701" s="4" t="s">
        <v>289</v>
      </c>
      <c r="R701" s="19"/>
      <c r="S701" s="4"/>
      <c r="T701" s="5"/>
      <c r="U701" s="5"/>
      <c r="V701" s="14"/>
      <c r="W701" s="15"/>
      <c r="X701" s="692" t="s">
        <v>3135</v>
      </c>
      <c r="Y701" s="691" t="s">
        <v>3133</v>
      </c>
      <c r="Z701" s="689" t="s">
        <v>3129</v>
      </c>
    </row>
    <row r="702" spans="1:26" s="101" customFormat="1" ht="15.6" hidden="1">
      <c r="A702" s="482" t="s">
        <v>1704</v>
      </c>
      <c r="B702" s="13"/>
      <c r="C702" s="13" t="s">
        <v>434</v>
      </c>
      <c r="D702" s="14"/>
      <c r="E702" s="4" t="s">
        <v>17</v>
      </c>
      <c r="F702" s="4" t="s">
        <v>14</v>
      </c>
      <c r="G702" s="1" t="s">
        <v>22</v>
      </c>
      <c r="H702" s="1" t="s">
        <v>28</v>
      </c>
      <c r="I702" s="1" t="s">
        <v>24</v>
      </c>
      <c r="J702" s="4">
        <v>3</v>
      </c>
      <c r="K702" s="4"/>
      <c r="L702" s="4"/>
      <c r="M702" s="4"/>
      <c r="N702" s="4"/>
      <c r="O702" s="4"/>
      <c r="P702" s="4" t="s">
        <v>291</v>
      </c>
      <c r="Q702" s="4" t="s">
        <v>289</v>
      </c>
      <c r="R702" s="19"/>
      <c r="S702" s="4"/>
      <c r="T702" s="5"/>
      <c r="U702" s="5"/>
      <c r="V702" s="14"/>
      <c r="W702" s="15"/>
      <c r="X702" s="692" t="s">
        <v>3135</v>
      </c>
      <c r="Y702" s="691" t="s">
        <v>3133</v>
      </c>
      <c r="Z702" s="689" t="s">
        <v>3129</v>
      </c>
    </row>
    <row r="703" spans="1:26" s="101" customFormat="1" ht="15.6" hidden="1">
      <c r="A703" s="482" t="s">
        <v>1705</v>
      </c>
      <c r="B703" s="13"/>
      <c r="C703" s="13"/>
      <c r="D703" s="14"/>
      <c r="E703" s="4" t="s">
        <v>17</v>
      </c>
      <c r="F703" s="4" t="s">
        <v>15</v>
      </c>
      <c r="G703" s="1" t="s">
        <v>22</v>
      </c>
      <c r="H703" s="1" t="s">
        <v>28</v>
      </c>
      <c r="I703" s="1" t="s">
        <v>24</v>
      </c>
      <c r="J703" s="4">
        <v>3</v>
      </c>
      <c r="K703" s="4"/>
      <c r="L703" s="4"/>
      <c r="M703" s="4"/>
      <c r="N703" s="4"/>
      <c r="O703" s="4"/>
      <c r="P703" s="4" t="s">
        <v>291</v>
      </c>
      <c r="Q703" s="4" t="s">
        <v>289</v>
      </c>
      <c r="R703" s="19"/>
      <c r="S703" s="4"/>
      <c r="T703" s="5"/>
      <c r="U703" s="5"/>
      <c r="V703" s="14"/>
      <c r="W703" s="15"/>
      <c r="X703" s="692" t="s">
        <v>3135</v>
      </c>
      <c r="Y703" s="691" t="s">
        <v>3133</v>
      </c>
      <c r="Z703" s="689" t="s">
        <v>3129</v>
      </c>
    </row>
    <row r="704" spans="1:26" s="101" customFormat="1" ht="15.6" hidden="1">
      <c r="A704" s="482" t="s">
        <v>1706</v>
      </c>
      <c r="B704" s="13"/>
      <c r="C704" s="13" t="s">
        <v>423</v>
      </c>
      <c r="D704" s="14"/>
      <c r="E704" s="4" t="s">
        <v>18</v>
      </c>
      <c r="F704" s="4" t="s">
        <v>14</v>
      </c>
      <c r="G704" s="1" t="s">
        <v>19</v>
      </c>
      <c r="H704" s="1" t="s">
        <v>28</v>
      </c>
      <c r="I704" s="1" t="s">
        <v>24</v>
      </c>
      <c r="J704" s="4"/>
      <c r="K704" s="4"/>
      <c r="L704" s="4"/>
      <c r="M704" s="4"/>
      <c r="N704" s="4"/>
      <c r="O704" s="4" t="s">
        <v>28</v>
      </c>
      <c r="P704" s="4" t="s">
        <v>291</v>
      </c>
      <c r="Q704" s="4" t="s">
        <v>289</v>
      </c>
      <c r="R704" s="19"/>
      <c r="S704" s="4"/>
      <c r="T704" s="5"/>
      <c r="U704" s="5"/>
      <c r="V704" s="14"/>
      <c r="W704" s="15"/>
      <c r="X704" s="692" t="s">
        <v>3135</v>
      </c>
      <c r="Y704" s="691" t="s">
        <v>3133</v>
      </c>
      <c r="Z704" s="689" t="s">
        <v>3129</v>
      </c>
    </row>
    <row r="705" spans="1:26" s="101" customFormat="1" ht="15.6" hidden="1">
      <c r="A705" s="482" t="s">
        <v>1707</v>
      </c>
      <c r="B705" s="13"/>
      <c r="C705" s="13"/>
      <c r="D705" s="14"/>
      <c r="E705" s="4" t="s">
        <v>18</v>
      </c>
      <c r="F705" s="4" t="s">
        <v>15</v>
      </c>
      <c r="G705" s="1" t="s">
        <v>19</v>
      </c>
      <c r="H705" s="1" t="s">
        <v>28</v>
      </c>
      <c r="I705" s="1" t="s">
        <v>24</v>
      </c>
      <c r="J705" s="4"/>
      <c r="K705" s="4"/>
      <c r="L705" s="4"/>
      <c r="M705" s="4"/>
      <c r="N705" s="4"/>
      <c r="O705" s="4" t="s">
        <v>28</v>
      </c>
      <c r="P705" s="4" t="s">
        <v>291</v>
      </c>
      <c r="Q705" s="4" t="s">
        <v>289</v>
      </c>
      <c r="R705" s="19"/>
      <c r="S705" s="4"/>
      <c r="T705" s="5"/>
      <c r="U705" s="5"/>
      <c r="V705" s="14"/>
      <c r="W705" s="15"/>
      <c r="X705" s="692" t="s">
        <v>3135</v>
      </c>
      <c r="Y705" s="691" t="s">
        <v>3133</v>
      </c>
      <c r="Z705" s="689" t="s">
        <v>3129</v>
      </c>
    </row>
    <row r="706" spans="1:26" s="101" customFormat="1" ht="15.6" hidden="1">
      <c r="A706" s="482" t="s">
        <v>1708</v>
      </c>
      <c r="B706" s="13"/>
      <c r="C706" s="13" t="s">
        <v>435</v>
      </c>
      <c r="D706" s="14"/>
      <c r="E706" s="4" t="s">
        <v>17</v>
      </c>
      <c r="F706" s="4" t="s">
        <v>14</v>
      </c>
      <c r="G706" s="1" t="s">
        <v>22</v>
      </c>
      <c r="H706" s="1" t="s">
        <v>28</v>
      </c>
      <c r="I706" s="1" t="s">
        <v>24</v>
      </c>
      <c r="J706" s="4">
        <v>3</v>
      </c>
      <c r="K706" s="4"/>
      <c r="L706" s="4"/>
      <c r="M706" s="4"/>
      <c r="N706" s="4"/>
      <c r="O706" s="4"/>
      <c r="P706" s="4" t="s">
        <v>291</v>
      </c>
      <c r="Q706" s="4" t="s">
        <v>289</v>
      </c>
      <c r="R706" s="19" t="s">
        <v>1440</v>
      </c>
      <c r="S706" s="4"/>
      <c r="T706" s="5"/>
      <c r="U706" s="5"/>
      <c r="V706" s="14"/>
      <c r="W706" s="15"/>
      <c r="X706" s="692" t="s">
        <v>3135</v>
      </c>
      <c r="Y706" s="691" t="s">
        <v>3133</v>
      </c>
      <c r="Z706" s="689" t="s">
        <v>3129</v>
      </c>
    </row>
    <row r="707" spans="1:26" s="539" customFormat="1" ht="16.2" hidden="1" thickBot="1">
      <c r="A707" s="482" t="s">
        <v>1709</v>
      </c>
      <c r="B707" s="263"/>
      <c r="C707" s="263"/>
      <c r="D707" s="538" t="s">
        <v>700</v>
      </c>
      <c r="E707" s="264" t="s">
        <v>17</v>
      </c>
      <c r="F707" s="264" t="s">
        <v>15</v>
      </c>
      <c r="G707" s="265" t="s">
        <v>22</v>
      </c>
      <c r="H707" s="265" t="s">
        <v>28</v>
      </c>
      <c r="I707" s="265" t="s">
        <v>24</v>
      </c>
      <c r="J707" s="264">
        <v>3</v>
      </c>
      <c r="K707" s="264"/>
      <c r="L707" s="264"/>
      <c r="M707" s="264"/>
      <c r="N707" s="264"/>
      <c r="O707" s="264"/>
      <c r="P707" s="264" t="s">
        <v>291</v>
      </c>
      <c r="Q707" s="264" t="s">
        <v>289</v>
      </c>
      <c r="R707" s="266" t="s">
        <v>1440</v>
      </c>
      <c r="S707" s="264"/>
      <c r="T707" s="267"/>
      <c r="U707" s="267"/>
      <c r="V707" s="268"/>
      <c r="W707" s="269"/>
      <c r="X707" s="692" t="s">
        <v>3135</v>
      </c>
      <c r="Y707" s="691" t="s">
        <v>3133</v>
      </c>
      <c r="Z707" s="689" t="s">
        <v>3129</v>
      </c>
    </row>
    <row r="708" spans="1:26" s="101" customFormat="1" ht="15.6" hidden="1">
      <c r="A708" s="482" t="s">
        <v>1710</v>
      </c>
      <c r="B708" s="256"/>
      <c r="C708" s="256" t="s">
        <v>436</v>
      </c>
      <c r="D708" s="540" t="s">
        <v>699</v>
      </c>
      <c r="E708" s="136" t="s">
        <v>17</v>
      </c>
      <c r="F708" s="136" t="s">
        <v>14</v>
      </c>
      <c r="G708" s="257" t="s">
        <v>22</v>
      </c>
      <c r="H708" s="257" t="s">
        <v>28</v>
      </c>
      <c r="I708" s="257" t="s">
        <v>24</v>
      </c>
      <c r="J708" s="136">
        <v>4</v>
      </c>
      <c r="K708" s="136"/>
      <c r="L708" s="136"/>
      <c r="M708" s="136"/>
      <c r="N708" s="136"/>
      <c r="O708" s="136"/>
      <c r="P708" s="136" t="s">
        <v>291</v>
      </c>
      <c r="Q708" s="136" t="s">
        <v>289</v>
      </c>
      <c r="R708" s="258" t="s">
        <v>1413</v>
      </c>
      <c r="S708" s="136"/>
      <c r="T708" s="259"/>
      <c r="U708" s="259"/>
      <c r="V708" s="260"/>
      <c r="W708" s="261"/>
      <c r="X708" s="692" t="s">
        <v>3135</v>
      </c>
      <c r="Y708" s="691" t="s">
        <v>3133</v>
      </c>
      <c r="Z708" s="690" t="s">
        <v>3130</v>
      </c>
    </row>
    <row r="709" spans="1:26" s="101" customFormat="1" ht="15.6" hidden="1">
      <c r="A709" s="482" t="s">
        <v>1711</v>
      </c>
      <c r="B709" s="13"/>
      <c r="C709" s="13"/>
      <c r="D709" s="14"/>
      <c r="E709" s="4" t="s">
        <v>17</v>
      </c>
      <c r="F709" s="4" t="s">
        <v>15</v>
      </c>
      <c r="G709" s="1" t="s">
        <v>22</v>
      </c>
      <c r="H709" s="1" t="s">
        <v>28</v>
      </c>
      <c r="I709" s="1" t="s">
        <v>24</v>
      </c>
      <c r="J709" s="4">
        <v>4</v>
      </c>
      <c r="K709" s="4"/>
      <c r="L709" s="4"/>
      <c r="M709" s="4"/>
      <c r="N709" s="4"/>
      <c r="O709" s="4"/>
      <c r="P709" s="4" t="s">
        <v>291</v>
      </c>
      <c r="Q709" s="4" t="s">
        <v>289</v>
      </c>
      <c r="R709" s="19" t="s">
        <v>1413</v>
      </c>
      <c r="S709" s="4"/>
      <c r="T709" s="5"/>
      <c r="U709" s="5"/>
      <c r="V709" s="14"/>
      <c r="W709" s="15"/>
      <c r="X709" s="692" t="s">
        <v>3135</v>
      </c>
      <c r="Y709" s="691" t="s">
        <v>3133</v>
      </c>
      <c r="Z709" s="690" t="s">
        <v>3130</v>
      </c>
    </row>
    <row r="710" spans="1:26" s="101" customFormat="1" ht="15.6" hidden="1">
      <c r="A710" s="482" t="s">
        <v>1712</v>
      </c>
      <c r="B710" s="13"/>
      <c r="C710" s="13" t="s">
        <v>437</v>
      </c>
      <c r="D710" s="14"/>
      <c r="E710" s="4" t="s">
        <v>17</v>
      </c>
      <c r="F710" s="4" t="s">
        <v>14</v>
      </c>
      <c r="G710" s="1" t="s">
        <v>22</v>
      </c>
      <c r="H710" s="1" t="s">
        <v>28</v>
      </c>
      <c r="I710" s="1" t="s">
        <v>24</v>
      </c>
      <c r="J710" s="4">
        <v>4</v>
      </c>
      <c r="K710" s="4"/>
      <c r="L710" s="4"/>
      <c r="M710" s="4"/>
      <c r="N710" s="4"/>
      <c r="O710" s="4"/>
      <c r="P710" s="4" t="s">
        <v>291</v>
      </c>
      <c r="Q710" s="4" t="s">
        <v>289</v>
      </c>
      <c r="R710" s="19"/>
      <c r="S710" s="4"/>
      <c r="T710" s="5"/>
      <c r="U710" s="5"/>
      <c r="V710" s="14"/>
      <c r="W710" s="15"/>
      <c r="X710" s="692" t="s">
        <v>3135</v>
      </c>
      <c r="Y710" s="691" t="s">
        <v>3133</v>
      </c>
      <c r="Z710" s="690" t="s">
        <v>3130</v>
      </c>
    </row>
    <row r="711" spans="1:26" s="101" customFormat="1" ht="15.6" hidden="1">
      <c r="A711" s="482" t="s">
        <v>1713</v>
      </c>
      <c r="B711" s="13"/>
      <c r="C711" s="13"/>
      <c r="D711" s="14"/>
      <c r="E711" s="4" t="s">
        <v>17</v>
      </c>
      <c r="F711" s="4" t="s">
        <v>15</v>
      </c>
      <c r="G711" s="1" t="s">
        <v>22</v>
      </c>
      <c r="H711" s="1" t="s">
        <v>28</v>
      </c>
      <c r="I711" s="1" t="s">
        <v>24</v>
      </c>
      <c r="J711" s="4">
        <v>4</v>
      </c>
      <c r="K711" s="4"/>
      <c r="L711" s="4"/>
      <c r="M711" s="4"/>
      <c r="N711" s="4"/>
      <c r="O711" s="4"/>
      <c r="P711" s="4" t="s">
        <v>291</v>
      </c>
      <c r="Q711" s="4" t="s">
        <v>289</v>
      </c>
      <c r="R711" s="19"/>
      <c r="S711" s="4"/>
      <c r="T711" s="5"/>
      <c r="U711" s="5"/>
      <c r="V711" s="14"/>
      <c r="W711" s="15"/>
      <c r="X711" s="692" t="s">
        <v>3135</v>
      </c>
      <c r="Y711" s="691" t="s">
        <v>3133</v>
      </c>
      <c r="Z711" s="690" t="s">
        <v>3130</v>
      </c>
    </row>
    <row r="712" spans="1:26" s="101" customFormat="1" ht="15.6" hidden="1">
      <c r="A712" s="482" t="s">
        <v>1714</v>
      </c>
      <c r="B712" s="13"/>
      <c r="C712" s="13" t="s">
        <v>438</v>
      </c>
      <c r="D712" s="14"/>
      <c r="E712" s="4" t="s">
        <v>18</v>
      </c>
      <c r="F712" s="4" t="s">
        <v>14</v>
      </c>
      <c r="G712" s="1" t="s">
        <v>19</v>
      </c>
      <c r="H712" s="1" t="s">
        <v>28</v>
      </c>
      <c r="I712" s="1" t="s">
        <v>24</v>
      </c>
      <c r="J712" s="4">
        <v>3</v>
      </c>
      <c r="K712" s="4"/>
      <c r="L712" s="4"/>
      <c r="M712" s="4"/>
      <c r="N712" s="4"/>
      <c r="O712" s="4"/>
      <c r="P712" s="4" t="s">
        <v>291</v>
      </c>
      <c r="Q712" s="4" t="s">
        <v>289</v>
      </c>
      <c r="R712" s="19"/>
      <c r="S712" s="4"/>
      <c r="T712" s="5"/>
      <c r="U712" s="5"/>
      <c r="V712" s="14"/>
      <c r="W712" s="15"/>
      <c r="X712" s="692" t="s">
        <v>3135</v>
      </c>
      <c r="Y712" s="691" t="s">
        <v>3133</v>
      </c>
      <c r="Z712" s="690" t="s">
        <v>3130</v>
      </c>
    </row>
    <row r="713" spans="1:26" s="101" customFormat="1" ht="15.6" hidden="1">
      <c r="A713" s="482" t="s">
        <v>1715</v>
      </c>
      <c r="B713" s="13"/>
      <c r="C713" s="13"/>
      <c r="D713" s="14"/>
      <c r="E713" s="4" t="s">
        <v>18</v>
      </c>
      <c r="F713" s="4" t="s">
        <v>15</v>
      </c>
      <c r="G713" s="1" t="s">
        <v>19</v>
      </c>
      <c r="H713" s="1" t="s">
        <v>28</v>
      </c>
      <c r="I713" s="1" t="s">
        <v>24</v>
      </c>
      <c r="J713" s="4">
        <v>3</v>
      </c>
      <c r="K713" s="4"/>
      <c r="L713" s="4"/>
      <c r="M713" s="4"/>
      <c r="N713" s="4"/>
      <c r="O713" s="4"/>
      <c r="P713" s="4" t="s">
        <v>291</v>
      </c>
      <c r="Q713" s="4" t="s">
        <v>289</v>
      </c>
      <c r="R713" s="19"/>
      <c r="S713" s="4"/>
      <c r="T713" s="5"/>
      <c r="U713" s="5"/>
      <c r="V713" s="14"/>
      <c r="W713" s="15"/>
      <c r="X713" s="692" t="s">
        <v>3135</v>
      </c>
      <c r="Y713" s="691" t="s">
        <v>3133</v>
      </c>
      <c r="Z713" s="690" t="s">
        <v>3130</v>
      </c>
    </row>
    <row r="714" spans="1:26" s="101" customFormat="1" ht="15.6" hidden="1">
      <c r="A714" s="482" t="s">
        <v>1716</v>
      </c>
      <c r="B714" s="13"/>
      <c r="C714" s="13" t="s">
        <v>375</v>
      </c>
      <c r="D714" s="14"/>
      <c r="E714" s="4" t="s">
        <v>18</v>
      </c>
      <c r="F714" s="4" t="s">
        <v>14</v>
      </c>
      <c r="G714" s="1" t="s">
        <v>19</v>
      </c>
      <c r="H714" s="1" t="s">
        <v>28</v>
      </c>
      <c r="I714" s="1" t="s">
        <v>24</v>
      </c>
      <c r="J714" s="4">
        <v>3</v>
      </c>
      <c r="K714" s="4"/>
      <c r="L714" s="4"/>
      <c r="M714" s="4"/>
      <c r="N714" s="4"/>
      <c r="O714" s="4"/>
      <c r="P714" s="4" t="s">
        <v>291</v>
      </c>
      <c r="Q714" s="4" t="s">
        <v>289</v>
      </c>
      <c r="R714" s="19"/>
      <c r="S714" s="4"/>
      <c r="T714" s="5"/>
      <c r="U714" s="5"/>
      <c r="V714" s="14"/>
      <c r="W714" s="15"/>
      <c r="X714" s="692" t="s">
        <v>3135</v>
      </c>
      <c r="Y714" s="691" t="s">
        <v>3133</v>
      </c>
      <c r="Z714" s="690" t="s">
        <v>3130</v>
      </c>
    </row>
    <row r="715" spans="1:26" s="101" customFormat="1" ht="15.6">
      <c r="A715" s="482" t="s">
        <v>1717</v>
      </c>
      <c r="B715" s="13"/>
      <c r="C715" s="13"/>
      <c r="D715" s="14"/>
      <c r="E715" s="4" t="s">
        <v>18</v>
      </c>
      <c r="F715" s="4" t="s">
        <v>15</v>
      </c>
      <c r="G715" s="1" t="s">
        <v>19</v>
      </c>
      <c r="H715" s="1" t="s">
        <v>28</v>
      </c>
      <c r="I715" s="1" t="s">
        <v>24</v>
      </c>
      <c r="J715" s="4">
        <v>2</v>
      </c>
      <c r="K715" s="4"/>
      <c r="L715" s="4"/>
      <c r="M715" s="4"/>
      <c r="N715" s="4"/>
      <c r="O715" s="4"/>
      <c r="P715" s="4" t="s">
        <v>291</v>
      </c>
      <c r="Q715" s="4" t="s">
        <v>289</v>
      </c>
      <c r="R715" s="19"/>
      <c r="S715" s="4"/>
      <c r="T715" s="5"/>
      <c r="U715" s="5"/>
      <c r="V715" s="14"/>
      <c r="W715" s="15"/>
      <c r="X715" s="692" t="s">
        <v>3135</v>
      </c>
      <c r="Y715" s="691" t="s">
        <v>3133</v>
      </c>
      <c r="Z715" s="690" t="s">
        <v>3130</v>
      </c>
    </row>
    <row r="716" spans="1:26" s="101" customFormat="1" ht="15.6">
      <c r="A716" s="482" t="s">
        <v>1718</v>
      </c>
      <c r="B716" s="13"/>
      <c r="C716" s="13" t="s">
        <v>376</v>
      </c>
      <c r="D716" s="14"/>
      <c r="E716" s="4" t="s">
        <v>17</v>
      </c>
      <c r="F716" s="4" t="s">
        <v>14</v>
      </c>
      <c r="G716" s="1" t="s">
        <v>22</v>
      </c>
      <c r="H716" s="1" t="s">
        <v>28</v>
      </c>
      <c r="I716" s="1" t="s">
        <v>24</v>
      </c>
      <c r="J716" s="4">
        <v>1</v>
      </c>
      <c r="K716" s="4"/>
      <c r="L716" s="4"/>
      <c r="M716" s="4"/>
      <c r="N716" s="4"/>
      <c r="O716" s="4"/>
      <c r="P716" s="4" t="s">
        <v>291</v>
      </c>
      <c r="Q716" s="4" t="s">
        <v>289</v>
      </c>
      <c r="R716" s="19"/>
      <c r="S716" s="4"/>
      <c r="T716" s="5"/>
      <c r="U716" s="5"/>
      <c r="V716" s="14"/>
      <c r="W716" s="15"/>
      <c r="X716" s="692" t="s">
        <v>3135</v>
      </c>
      <c r="Y716" s="691" t="s">
        <v>3133</v>
      </c>
      <c r="Z716" s="690" t="s">
        <v>3130</v>
      </c>
    </row>
    <row r="717" spans="1:26" s="101" customFormat="1" ht="15.6" hidden="1">
      <c r="A717" s="482" t="s">
        <v>1719</v>
      </c>
      <c r="B717" s="13"/>
      <c r="C717" s="13"/>
      <c r="D717" s="14"/>
      <c r="E717" s="4" t="s">
        <v>17</v>
      </c>
      <c r="F717" s="4" t="s">
        <v>15</v>
      </c>
      <c r="G717" s="1" t="s">
        <v>22</v>
      </c>
      <c r="H717" s="1" t="s">
        <v>28</v>
      </c>
      <c r="I717" s="1" t="s">
        <v>24</v>
      </c>
      <c r="J717" s="4">
        <v>3</v>
      </c>
      <c r="K717" s="4"/>
      <c r="L717" s="4"/>
      <c r="M717" s="4"/>
      <c r="N717" s="4"/>
      <c r="O717" s="4"/>
      <c r="P717" s="4" t="s">
        <v>291</v>
      </c>
      <c r="Q717" s="4" t="s">
        <v>289</v>
      </c>
      <c r="R717" s="19"/>
      <c r="S717" s="4"/>
      <c r="T717" s="5"/>
      <c r="U717" s="5"/>
      <c r="V717" s="14"/>
      <c r="W717" s="15"/>
      <c r="X717" s="692" t="s">
        <v>3135</v>
      </c>
      <c r="Y717" s="691" t="s">
        <v>3133</v>
      </c>
      <c r="Z717" s="690" t="s">
        <v>3130</v>
      </c>
    </row>
    <row r="718" spans="1:26" s="101" customFormat="1" ht="15.6" hidden="1">
      <c r="A718" s="482" t="s">
        <v>1720</v>
      </c>
      <c r="B718" s="13"/>
      <c r="C718" s="13" t="s">
        <v>377</v>
      </c>
      <c r="D718" s="14"/>
      <c r="E718" s="4" t="s">
        <v>17</v>
      </c>
      <c r="F718" s="4" t="s">
        <v>14</v>
      </c>
      <c r="G718" s="1" t="s">
        <v>22</v>
      </c>
      <c r="H718" s="1" t="s">
        <v>28</v>
      </c>
      <c r="I718" s="1" t="s">
        <v>24</v>
      </c>
      <c r="J718" s="4">
        <v>4</v>
      </c>
      <c r="K718" s="4"/>
      <c r="L718" s="4"/>
      <c r="M718" s="4"/>
      <c r="N718" s="4"/>
      <c r="O718" s="4"/>
      <c r="P718" s="4" t="s">
        <v>291</v>
      </c>
      <c r="Q718" s="4" t="s">
        <v>289</v>
      </c>
      <c r="R718" s="19"/>
      <c r="S718" s="4"/>
      <c r="T718" s="5"/>
      <c r="U718" s="5"/>
      <c r="V718" s="14"/>
      <c r="W718" s="15"/>
      <c r="X718" s="692" t="s">
        <v>3135</v>
      </c>
      <c r="Y718" s="691" t="s">
        <v>3133</v>
      </c>
      <c r="Z718" s="690" t="s">
        <v>3130</v>
      </c>
    </row>
    <row r="719" spans="1:26" s="101" customFormat="1" ht="15.6" hidden="1">
      <c r="A719" s="482" t="s">
        <v>1721</v>
      </c>
      <c r="B719" s="13"/>
      <c r="C719" s="13"/>
      <c r="D719" s="14"/>
      <c r="E719" s="4" t="s">
        <v>17</v>
      </c>
      <c r="F719" s="4" t="s">
        <v>15</v>
      </c>
      <c r="G719" s="1" t="s">
        <v>22</v>
      </c>
      <c r="H719" s="1" t="s">
        <v>28</v>
      </c>
      <c r="I719" s="1" t="s">
        <v>24</v>
      </c>
      <c r="J719" s="4">
        <v>4</v>
      </c>
      <c r="K719" s="4"/>
      <c r="L719" s="4"/>
      <c r="M719" s="4"/>
      <c r="N719" s="4"/>
      <c r="O719" s="4"/>
      <c r="P719" s="4" t="s">
        <v>291</v>
      </c>
      <c r="Q719" s="4" t="s">
        <v>289</v>
      </c>
      <c r="R719" s="19"/>
      <c r="S719" s="4"/>
      <c r="T719" s="5"/>
      <c r="U719" s="5"/>
      <c r="V719" s="14"/>
      <c r="W719" s="15"/>
      <c r="X719" s="692" t="s">
        <v>3135</v>
      </c>
      <c r="Y719" s="691" t="s">
        <v>3133</v>
      </c>
      <c r="Z719" s="690" t="s">
        <v>3130</v>
      </c>
    </row>
    <row r="720" spans="1:26" s="101" customFormat="1" ht="15.6" hidden="1">
      <c r="A720" s="482" t="s">
        <v>1722</v>
      </c>
      <c r="B720" s="13"/>
      <c r="C720" s="13" t="s">
        <v>378</v>
      </c>
      <c r="D720" s="14"/>
      <c r="E720" s="4" t="s">
        <v>18</v>
      </c>
      <c r="F720" s="4" t="s">
        <v>14</v>
      </c>
      <c r="G720" s="1" t="s">
        <v>22</v>
      </c>
      <c r="H720" s="1" t="s">
        <v>28</v>
      </c>
      <c r="I720" s="1" t="s">
        <v>24</v>
      </c>
      <c r="J720" s="4">
        <v>3</v>
      </c>
      <c r="K720" s="4"/>
      <c r="L720" s="4"/>
      <c r="M720" s="4"/>
      <c r="N720" s="4"/>
      <c r="O720" s="4"/>
      <c r="P720" s="4" t="s">
        <v>291</v>
      </c>
      <c r="Q720" s="4" t="s">
        <v>288</v>
      </c>
      <c r="R720" s="19"/>
      <c r="S720" s="4"/>
      <c r="T720" s="5"/>
      <c r="U720" s="5"/>
      <c r="V720" s="14"/>
      <c r="W720" s="15"/>
      <c r="X720" s="692" t="s">
        <v>3135</v>
      </c>
      <c r="Y720" s="691" t="s">
        <v>3133</v>
      </c>
      <c r="Z720" s="690" t="s">
        <v>3130</v>
      </c>
    </row>
    <row r="721" spans="1:26" s="101" customFormat="1" ht="15.6" hidden="1">
      <c r="A721" s="482" t="s">
        <v>1723</v>
      </c>
      <c r="B721" s="13"/>
      <c r="C721" s="13"/>
      <c r="D721" s="14"/>
      <c r="E721" s="4" t="s">
        <v>18</v>
      </c>
      <c r="F721" s="4" t="s">
        <v>15</v>
      </c>
      <c r="G721" s="1" t="s">
        <v>22</v>
      </c>
      <c r="H721" s="1" t="s">
        <v>28</v>
      </c>
      <c r="I721" s="1" t="s">
        <v>24</v>
      </c>
      <c r="J721" s="4">
        <v>4</v>
      </c>
      <c r="K721" s="4"/>
      <c r="L721" s="4"/>
      <c r="M721" s="4"/>
      <c r="N721" s="4"/>
      <c r="O721" s="4"/>
      <c r="P721" s="4" t="s">
        <v>291</v>
      </c>
      <c r="Q721" s="4" t="s">
        <v>288</v>
      </c>
      <c r="R721" s="19"/>
      <c r="S721" s="4"/>
      <c r="T721" s="5"/>
      <c r="U721" s="5"/>
      <c r="V721" s="14"/>
      <c r="W721" s="15"/>
      <c r="X721" s="692" t="s">
        <v>3135</v>
      </c>
      <c r="Y721" s="691" t="s">
        <v>3133</v>
      </c>
      <c r="Z721" s="690" t="s">
        <v>3130</v>
      </c>
    </row>
    <row r="722" spans="1:26" s="101" customFormat="1" ht="15.6" hidden="1">
      <c r="A722" s="482" t="s">
        <v>1724</v>
      </c>
      <c r="B722" s="13"/>
      <c r="C722" s="13"/>
      <c r="D722" s="14"/>
      <c r="E722" s="4" t="s">
        <v>18</v>
      </c>
      <c r="F722" s="4" t="s">
        <v>16</v>
      </c>
      <c r="G722" s="1" t="s">
        <v>20</v>
      </c>
      <c r="H722" s="1" t="s">
        <v>304</v>
      </c>
      <c r="I722" s="1" t="s">
        <v>24</v>
      </c>
      <c r="J722" s="4">
        <v>4</v>
      </c>
      <c r="K722" s="4"/>
      <c r="L722" s="4"/>
      <c r="M722" s="4"/>
      <c r="N722" s="4"/>
      <c r="O722" s="4"/>
      <c r="P722" s="4" t="s">
        <v>291</v>
      </c>
      <c r="Q722" s="4" t="s">
        <v>288</v>
      </c>
      <c r="R722" s="19"/>
      <c r="S722" s="4"/>
      <c r="T722" s="5"/>
      <c r="U722" s="5"/>
      <c r="V722" s="14"/>
      <c r="W722" s="15"/>
      <c r="X722" s="692" t="s">
        <v>3135</v>
      </c>
      <c r="Y722" s="691" t="s">
        <v>3133</v>
      </c>
      <c r="Z722" s="690" t="s">
        <v>3130</v>
      </c>
    </row>
    <row r="723" spans="1:26" s="101" customFormat="1" ht="36">
      <c r="A723" s="482" t="s">
        <v>1725</v>
      </c>
      <c r="B723" s="13"/>
      <c r="C723" s="13" t="s">
        <v>379</v>
      </c>
      <c r="D723" s="14"/>
      <c r="E723" s="4" t="s">
        <v>18</v>
      </c>
      <c r="F723" s="4" t="s">
        <v>14</v>
      </c>
      <c r="G723" s="1" t="s">
        <v>19</v>
      </c>
      <c r="H723" s="1" t="s">
        <v>28</v>
      </c>
      <c r="I723" s="1" t="s">
        <v>447</v>
      </c>
      <c r="J723" s="4">
        <v>2</v>
      </c>
      <c r="K723" s="4"/>
      <c r="L723" s="4"/>
      <c r="M723" s="4"/>
      <c r="N723" s="4"/>
      <c r="O723" s="4"/>
      <c r="P723" s="4" t="s">
        <v>291</v>
      </c>
      <c r="Q723" s="4" t="s">
        <v>288</v>
      </c>
      <c r="R723" s="19" t="s">
        <v>1412</v>
      </c>
      <c r="S723" s="4"/>
      <c r="T723" s="5"/>
      <c r="U723" s="5"/>
      <c r="V723" s="14"/>
      <c r="W723" s="15"/>
      <c r="X723" s="692" t="s">
        <v>3135</v>
      </c>
      <c r="Y723" s="691" t="s">
        <v>3133</v>
      </c>
      <c r="Z723" s="690" t="s">
        <v>3130</v>
      </c>
    </row>
    <row r="724" spans="1:26" s="101" customFormat="1" ht="15.6">
      <c r="A724" s="482" t="s">
        <v>1726</v>
      </c>
      <c r="B724" s="13"/>
      <c r="C724" s="13"/>
      <c r="D724" s="14"/>
      <c r="E724" s="4" t="s">
        <v>18</v>
      </c>
      <c r="F724" s="4" t="s">
        <v>15</v>
      </c>
      <c r="G724" s="1" t="s">
        <v>19</v>
      </c>
      <c r="H724" s="1" t="s">
        <v>28</v>
      </c>
      <c r="I724" s="1" t="s">
        <v>24</v>
      </c>
      <c r="J724" s="4">
        <v>1</v>
      </c>
      <c r="K724" s="4"/>
      <c r="L724" s="4"/>
      <c r="M724" s="4"/>
      <c r="N724" s="4" t="s">
        <v>499</v>
      </c>
      <c r="O724" s="4"/>
      <c r="P724" s="4" t="s">
        <v>291</v>
      </c>
      <c r="Q724" s="4" t="s">
        <v>288</v>
      </c>
      <c r="R724" s="19"/>
      <c r="S724" s="4"/>
      <c r="T724" s="5"/>
      <c r="U724" s="5"/>
      <c r="V724" s="14"/>
      <c r="W724" s="15"/>
      <c r="X724" s="692" t="s">
        <v>3135</v>
      </c>
      <c r="Y724" s="691" t="s">
        <v>3133</v>
      </c>
      <c r="Z724" s="690" t="s">
        <v>3130</v>
      </c>
    </row>
    <row r="725" spans="1:26" s="101" customFormat="1" ht="15.6" hidden="1">
      <c r="A725" s="482" t="s">
        <v>1727</v>
      </c>
      <c r="B725" s="13"/>
      <c r="C725" s="13" t="s">
        <v>380</v>
      </c>
      <c r="D725" s="14"/>
      <c r="E725" s="4" t="s">
        <v>18</v>
      </c>
      <c r="F725" s="4" t="s">
        <v>14</v>
      </c>
      <c r="G725" s="1" t="s">
        <v>19</v>
      </c>
      <c r="H725" s="1" t="s">
        <v>28</v>
      </c>
      <c r="I725" s="1" t="s">
        <v>26</v>
      </c>
      <c r="J725" s="4">
        <v>4</v>
      </c>
      <c r="K725" s="4"/>
      <c r="L725" s="4"/>
      <c r="M725" s="4"/>
      <c r="N725" s="4"/>
      <c r="O725" s="4"/>
      <c r="P725" s="4" t="s">
        <v>291</v>
      </c>
      <c r="Q725" s="4" t="s">
        <v>288</v>
      </c>
      <c r="R725" s="19"/>
      <c r="S725" s="4"/>
      <c r="T725" s="5"/>
      <c r="U725" s="5"/>
      <c r="V725" s="14"/>
      <c r="W725" s="15"/>
      <c r="X725" s="692" t="s">
        <v>3135</v>
      </c>
      <c r="Y725" s="691" t="s">
        <v>3133</v>
      </c>
      <c r="Z725" s="690" t="s">
        <v>3130</v>
      </c>
    </row>
    <row r="726" spans="1:26" s="101" customFormat="1" ht="15.6" hidden="1">
      <c r="A726" s="482" t="s">
        <v>1728</v>
      </c>
      <c r="B726" s="13"/>
      <c r="C726" s="13"/>
      <c r="D726" s="14"/>
      <c r="E726" s="4" t="s">
        <v>18</v>
      </c>
      <c r="F726" s="4" t="s">
        <v>15</v>
      </c>
      <c r="G726" s="1" t="s">
        <v>19</v>
      </c>
      <c r="H726" s="1" t="s">
        <v>28</v>
      </c>
      <c r="I726" s="1" t="s">
        <v>25</v>
      </c>
      <c r="J726" s="4">
        <v>3</v>
      </c>
      <c r="K726" s="4"/>
      <c r="L726" s="4"/>
      <c r="M726" s="4"/>
      <c r="N726" s="4"/>
      <c r="O726" s="4"/>
      <c r="P726" s="4" t="s">
        <v>291</v>
      </c>
      <c r="Q726" s="4" t="s">
        <v>288</v>
      </c>
      <c r="R726" s="19"/>
      <c r="S726" s="4"/>
      <c r="T726" s="5"/>
      <c r="U726" s="5"/>
      <c r="V726" s="14"/>
      <c r="W726" s="15"/>
      <c r="X726" s="692" t="s">
        <v>3135</v>
      </c>
      <c r="Y726" s="691" t="s">
        <v>3133</v>
      </c>
      <c r="Z726" s="690" t="s">
        <v>3130</v>
      </c>
    </row>
    <row r="727" spans="1:26" s="101" customFormat="1" ht="15.6" hidden="1">
      <c r="A727" s="482" t="s">
        <v>1729</v>
      </c>
      <c r="B727" s="13"/>
      <c r="C727" s="13" t="s">
        <v>381</v>
      </c>
      <c r="D727" s="14"/>
      <c r="E727" s="4" t="s">
        <v>17</v>
      </c>
      <c r="F727" s="4" t="s">
        <v>14</v>
      </c>
      <c r="G727" s="1" t="s">
        <v>19</v>
      </c>
      <c r="H727" s="1" t="s">
        <v>28</v>
      </c>
      <c r="I727" s="1" t="s">
        <v>24</v>
      </c>
      <c r="J727" s="4"/>
      <c r="K727" s="4"/>
      <c r="L727" s="4"/>
      <c r="M727" s="4"/>
      <c r="N727" s="4"/>
      <c r="O727" s="4" t="s">
        <v>28</v>
      </c>
      <c r="P727" s="4" t="s">
        <v>291</v>
      </c>
      <c r="Q727" s="4" t="s">
        <v>289</v>
      </c>
      <c r="R727" s="19"/>
      <c r="S727" s="4"/>
      <c r="T727" s="5"/>
      <c r="U727" s="5"/>
      <c r="V727" s="14"/>
      <c r="W727" s="15"/>
      <c r="X727" s="692" t="s">
        <v>3135</v>
      </c>
      <c r="Y727" s="691" t="s">
        <v>3133</v>
      </c>
      <c r="Z727" s="690" t="s">
        <v>3130</v>
      </c>
    </row>
    <row r="728" spans="1:26" s="101" customFormat="1" ht="15.6" hidden="1">
      <c r="A728" s="482" t="s">
        <v>1730</v>
      </c>
      <c r="B728" s="13"/>
      <c r="C728" s="13"/>
      <c r="D728" s="14"/>
      <c r="E728" s="4" t="s">
        <v>17</v>
      </c>
      <c r="F728" s="4" t="s">
        <v>15</v>
      </c>
      <c r="G728" s="1" t="s">
        <v>19</v>
      </c>
      <c r="H728" s="1" t="s">
        <v>28</v>
      </c>
      <c r="I728" s="1" t="s">
        <v>24</v>
      </c>
      <c r="J728" s="4"/>
      <c r="K728" s="4"/>
      <c r="L728" s="4"/>
      <c r="M728" s="4"/>
      <c r="N728" s="4"/>
      <c r="O728" s="4" t="s">
        <v>28</v>
      </c>
      <c r="P728" s="4" t="s">
        <v>291</v>
      </c>
      <c r="Q728" s="4" t="s">
        <v>289</v>
      </c>
      <c r="R728" s="19"/>
      <c r="S728" s="4"/>
      <c r="T728" s="5"/>
      <c r="U728" s="5"/>
      <c r="V728" s="14"/>
      <c r="W728" s="15"/>
      <c r="X728" s="692" t="s">
        <v>3135</v>
      </c>
      <c r="Y728" s="691" t="s">
        <v>3133</v>
      </c>
      <c r="Z728" s="690" t="s">
        <v>3130</v>
      </c>
    </row>
    <row r="729" spans="1:26" s="101" customFormat="1" ht="15.6" hidden="1">
      <c r="A729" s="482" t="s">
        <v>1731</v>
      </c>
      <c r="B729" s="13"/>
      <c r="C729" s="13" t="s">
        <v>439</v>
      </c>
      <c r="D729" s="14"/>
      <c r="E729" s="4" t="s">
        <v>17</v>
      </c>
      <c r="F729" s="4" t="s">
        <v>14</v>
      </c>
      <c r="G729" s="1" t="s">
        <v>22</v>
      </c>
      <c r="H729" s="1" t="s">
        <v>28</v>
      </c>
      <c r="I729" s="1" t="s">
        <v>24</v>
      </c>
      <c r="J729" s="4"/>
      <c r="K729" s="4"/>
      <c r="L729" s="4"/>
      <c r="M729" s="4"/>
      <c r="N729" s="4"/>
      <c r="O729" s="4" t="s">
        <v>28</v>
      </c>
      <c r="P729" s="4" t="s">
        <v>291</v>
      </c>
      <c r="Q729" s="4" t="s">
        <v>289</v>
      </c>
      <c r="R729" s="19"/>
      <c r="S729" s="4"/>
      <c r="T729" s="5"/>
      <c r="U729" s="5"/>
      <c r="V729" s="14"/>
      <c r="W729" s="15"/>
      <c r="X729" s="692" t="s">
        <v>3135</v>
      </c>
      <c r="Y729" s="691" t="s">
        <v>3133</v>
      </c>
      <c r="Z729" s="690" t="s">
        <v>3130</v>
      </c>
    </row>
    <row r="730" spans="1:26" s="101" customFormat="1" ht="15.6" hidden="1">
      <c r="A730" s="482" t="s">
        <v>1732</v>
      </c>
      <c r="B730" s="13"/>
      <c r="C730" s="13"/>
      <c r="D730" s="14"/>
      <c r="E730" s="4" t="s">
        <v>17</v>
      </c>
      <c r="F730" s="4" t="s">
        <v>15</v>
      </c>
      <c r="G730" s="1" t="s">
        <v>22</v>
      </c>
      <c r="H730" s="1" t="s">
        <v>28</v>
      </c>
      <c r="I730" s="1" t="s">
        <v>24</v>
      </c>
      <c r="J730" s="4"/>
      <c r="K730" s="4"/>
      <c r="L730" s="4"/>
      <c r="M730" s="4"/>
      <c r="N730" s="4"/>
      <c r="O730" s="4" t="s">
        <v>28</v>
      </c>
      <c r="P730" s="4" t="s">
        <v>291</v>
      </c>
      <c r="Q730" s="4" t="s">
        <v>289</v>
      </c>
      <c r="R730" s="19"/>
      <c r="S730" s="4"/>
      <c r="T730" s="5"/>
      <c r="U730" s="5"/>
      <c r="V730" s="14"/>
      <c r="W730" s="15"/>
      <c r="X730" s="692" t="s">
        <v>3135</v>
      </c>
      <c r="Y730" s="691" t="s">
        <v>3133</v>
      </c>
      <c r="Z730" s="690" t="s">
        <v>3130</v>
      </c>
    </row>
    <row r="731" spans="1:26" s="101" customFormat="1" ht="15.6">
      <c r="A731" s="482" t="s">
        <v>1733</v>
      </c>
      <c r="B731" s="13"/>
      <c r="C731" s="13" t="s">
        <v>382</v>
      </c>
      <c r="D731" s="14"/>
      <c r="E731" s="4" t="s">
        <v>17</v>
      </c>
      <c r="F731" s="4" t="s">
        <v>14</v>
      </c>
      <c r="G731" s="1" t="s">
        <v>19</v>
      </c>
      <c r="H731" s="1" t="s">
        <v>28</v>
      </c>
      <c r="I731" s="1" t="s">
        <v>25</v>
      </c>
      <c r="J731" s="4">
        <v>2</v>
      </c>
      <c r="K731" s="4"/>
      <c r="L731" s="4"/>
      <c r="M731" s="4"/>
      <c r="N731" s="4" t="s">
        <v>499</v>
      </c>
      <c r="O731" s="4"/>
      <c r="P731" s="4" t="s">
        <v>291</v>
      </c>
      <c r="Q731" s="4" t="s">
        <v>289</v>
      </c>
      <c r="R731" s="19"/>
      <c r="S731" s="4"/>
      <c r="T731" s="5"/>
      <c r="U731" s="5"/>
      <c r="V731" s="14"/>
      <c r="W731" s="15"/>
      <c r="X731" s="692" t="s">
        <v>3135</v>
      </c>
      <c r="Y731" s="691" t="s">
        <v>3133</v>
      </c>
      <c r="Z731" s="690" t="s">
        <v>3130</v>
      </c>
    </row>
    <row r="732" spans="1:26" s="101" customFormat="1" ht="15.6" hidden="1">
      <c r="A732" s="482" t="s">
        <v>1734</v>
      </c>
      <c r="B732" s="13"/>
      <c r="C732" s="13"/>
      <c r="D732" s="14"/>
      <c r="E732" s="4" t="s">
        <v>17</v>
      </c>
      <c r="F732" s="4" t="s">
        <v>15</v>
      </c>
      <c r="G732" s="1" t="s">
        <v>19</v>
      </c>
      <c r="H732" s="1" t="s">
        <v>28</v>
      </c>
      <c r="I732" s="1" t="s">
        <v>24</v>
      </c>
      <c r="J732" s="4">
        <v>3</v>
      </c>
      <c r="K732" s="4"/>
      <c r="L732" s="4"/>
      <c r="M732" s="4"/>
      <c r="N732" s="4"/>
      <c r="O732" s="4"/>
      <c r="P732" s="4" t="s">
        <v>291</v>
      </c>
      <c r="Q732" s="4" t="s">
        <v>289</v>
      </c>
      <c r="R732" s="19"/>
      <c r="S732" s="4"/>
      <c r="T732" s="5"/>
      <c r="U732" s="5"/>
      <c r="V732" s="14"/>
      <c r="W732" s="15"/>
      <c r="X732" s="692" t="s">
        <v>3135</v>
      </c>
      <c r="Y732" s="691" t="s">
        <v>3133</v>
      </c>
      <c r="Z732" s="690" t="s">
        <v>3130</v>
      </c>
    </row>
    <row r="733" spans="1:26" s="101" customFormat="1" ht="15.6" hidden="1">
      <c r="A733" s="482" t="s">
        <v>1735</v>
      </c>
      <c r="B733" s="13"/>
      <c r="C733" s="13" t="s">
        <v>383</v>
      </c>
      <c r="D733" s="14"/>
      <c r="E733" s="4" t="s">
        <v>18</v>
      </c>
      <c r="F733" s="4" t="s">
        <v>14</v>
      </c>
      <c r="G733" s="1" t="s">
        <v>20</v>
      </c>
      <c r="H733" s="1" t="s">
        <v>28</v>
      </c>
      <c r="I733" s="1" t="s">
        <v>24</v>
      </c>
      <c r="J733" s="4">
        <v>4</v>
      </c>
      <c r="K733" s="4"/>
      <c r="L733" s="4"/>
      <c r="M733" s="4"/>
      <c r="N733" s="4"/>
      <c r="O733" s="4"/>
      <c r="P733" s="4" t="s">
        <v>291</v>
      </c>
      <c r="Q733" s="4" t="s">
        <v>289</v>
      </c>
      <c r="R733" s="19"/>
      <c r="S733" s="4"/>
      <c r="T733" s="5"/>
      <c r="U733" s="5"/>
      <c r="V733" s="14"/>
      <c r="W733" s="15"/>
      <c r="X733" s="692" t="s">
        <v>3135</v>
      </c>
      <c r="Y733" s="691" t="s">
        <v>3133</v>
      </c>
      <c r="Z733" s="690" t="s">
        <v>3130</v>
      </c>
    </row>
    <row r="734" spans="1:26" s="101" customFormat="1" ht="15.6" hidden="1">
      <c r="A734" s="482" t="s">
        <v>1736</v>
      </c>
      <c r="B734" s="13"/>
      <c r="C734" s="13" t="s">
        <v>384</v>
      </c>
      <c r="D734" s="14"/>
      <c r="E734" s="4" t="s">
        <v>17</v>
      </c>
      <c r="F734" s="4" t="s">
        <v>14</v>
      </c>
      <c r="G734" s="1" t="s">
        <v>19</v>
      </c>
      <c r="H734" s="1" t="s">
        <v>28</v>
      </c>
      <c r="I734" s="1" t="s">
        <v>24</v>
      </c>
      <c r="J734" s="4">
        <v>4</v>
      </c>
      <c r="K734" s="4"/>
      <c r="L734" s="4"/>
      <c r="M734" s="4"/>
      <c r="N734" s="4"/>
      <c r="O734" s="4"/>
      <c r="P734" s="4" t="s">
        <v>291</v>
      </c>
      <c r="Q734" s="4" t="s">
        <v>290</v>
      </c>
      <c r="R734" s="19"/>
      <c r="S734" s="4"/>
      <c r="T734" s="5"/>
      <c r="U734" s="5"/>
      <c r="V734" s="14"/>
      <c r="W734" s="15"/>
      <c r="X734" s="692" t="s">
        <v>3135</v>
      </c>
      <c r="Y734" s="691" t="s">
        <v>3133</v>
      </c>
      <c r="Z734" s="690" t="s">
        <v>3130</v>
      </c>
    </row>
    <row r="735" spans="1:26" s="101" customFormat="1" ht="15.6" hidden="1">
      <c r="A735" s="482" t="s">
        <v>1737</v>
      </c>
      <c r="B735" s="13"/>
      <c r="C735" s="13"/>
      <c r="D735" s="14"/>
      <c r="E735" s="4" t="s">
        <v>17</v>
      </c>
      <c r="F735" s="4" t="s">
        <v>15</v>
      </c>
      <c r="G735" s="1" t="s">
        <v>19</v>
      </c>
      <c r="H735" s="1" t="s">
        <v>28</v>
      </c>
      <c r="I735" s="1" t="s">
        <v>24</v>
      </c>
      <c r="J735" s="4">
        <v>4</v>
      </c>
      <c r="K735" s="4"/>
      <c r="L735" s="4"/>
      <c r="M735" s="4"/>
      <c r="N735" s="4"/>
      <c r="O735" s="4"/>
      <c r="P735" s="4" t="s">
        <v>291</v>
      </c>
      <c r="Q735" s="4" t="s">
        <v>290</v>
      </c>
      <c r="R735" s="19"/>
      <c r="S735" s="4"/>
      <c r="T735" s="5"/>
      <c r="U735" s="5"/>
      <c r="V735" s="14"/>
      <c r="W735" s="15"/>
      <c r="X735" s="692" t="s">
        <v>3135</v>
      </c>
      <c r="Y735" s="691" t="s">
        <v>3133</v>
      </c>
      <c r="Z735" s="690" t="s">
        <v>3130</v>
      </c>
    </row>
    <row r="736" spans="1:26" s="101" customFormat="1" ht="15.6" hidden="1">
      <c r="A736" s="482" t="s">
        <v>1738</v>
      </c>
      <c r="B736" s="13"/>
      <c r="C736" s="13" t="s">
        <v>451</v>
      </c>
      <c r="D736" s="14"/>
      <c r="E736" s="4" t="s">
        <v>18</v>
      </c>
      <c r="F736" s="4" t="s">
        <v>14</v>
      </c>
      <c r="G736" s="1" t="s">
        <v>19</v>
      </c>
      <c r="H736" s="1" t="s">
        <v>28</v>
      </c>
      <c r="I736" s="1" t="s">
        <v>24</v>
      </c>
      <c r="J736" s="4"/>
      <c r="K736" s="4"/>
      <c r="L736" s="4"/>
      <c r="M736" s="4"/>
      <c r="N736" s="4"/>
      <c r="O736" s="4" t="s">
        <v>28</v>
      </c>
      <c r="P736" s="4" t="s">
        <v>291</v>
      </c>
      <c r="Q736" s="4" t="s">
        <v>290</v>
      </c>
      <c r="R736" s="19"/>
      <c r="S736" s="4"/>
      <c r="T736" s="5"/>
      <c r="U736" s="5"/>
      <c r="V736" s="14"/>
      <c r="W736" s="15"/>
      <c r="X736" s="692" t="s">
        <v>3135</v>
      </c>
      <c r="Y736" s="691" t="s">
        <v>3133</v>
      </c>
      <c r="Z736" s="690" t="s">
        <v>3130</v>
      </c>
    </row>
    <row r="737" spans="1:26" s="101" customFormat="1" ht="15.6" hidden="1">
      <c r="A737" s="482" t="s">
        <v>1739</v>
      </c>
      <c r="B737" s="13"/>
      <c r="C737" s="13"/>
      <c r="D737" s="14"/>
      <c r="E737" s="4" t="s">
        <v>18</v>
      </c>
      <c r="F737" s="4" t="s">
        <v>15</v>
      </c>
      <c r="G737" s="1" t="s">
        <v>19</v>
      </c>
      <c r="H737" s="1" t="s">
        <v>28</v>
      </c>
      <c r="I737" s="1" t="s">
        <v>24</v>
      </c>
      <c r="J737" s="4"/>
      <c r="K737" s="4"/>
      <c r="L737" s="4"/>
      <c r="M737" s="4"/>
      <c r="N737" s="4"/>
      <c r="O737" s="4" t="s">
        <v>28</v>
      </c>
      <c r="P737" s="4" t="s">
        <v>291</v>
      </c>
      <c r="Q737" s="4" t="s">
        <v>290</v>
      </c>
      <c r="R737" s="19"/>
      <c r="S737" s="4"/>
      <c r="T737" s="5"/>
      <c r="U737" s="5"/>
      <c r="V737" s="14"/>
      <c r="W737" s="15"/>
      <c r="X737" s="692" t="s">
        <v>3135</v>
      </c>
      <c r="Y737" s="691" t="s">
        <v>3133</v>
      </c>
      <c r="Z737" s="690" t="s">
        <v>3130</v>
      </c>
    </row>
    <row r="738" spans="1:26" s="101" customFormat="1" ht="15.6" hidden="1">
      <c r="A738" s="482" t="s">
        <v>1740</v>
      </c>
      <c r="B738" s="13"/>
      <c r="C738" s="13" t="s">
        <v>452</v>
      </c>
      <c r="D738" s="14"/>
      <c r="E738" s="4" t="s">
        <v>17</v>
      </c>
      <c r="F738" s="4" t="s">
        <v>14</v>
      </c>
      <c r="G738" s="1" t="s">
        <v>19</v>
      </c>
      <c r="H738" s="1" t="s">
        <v>28</v>
      </c>
      <c r="I738" s="1" t="s">
        <v>24</v>
      </c>
      <c r="J738" s="4">
        <v>3</v>
      </c>
      <c r="K738" s="4"/>
      <c r="L738" s="4"/>
      <c r="M738" s="4"/>
      <c r="N738" s="4"/>
      <c r="O738" s="4"/>
      <c r="P738" s="4" t="s">
        <v>291</v>
      </c>
      <c r="Q738" s="4" t="s">
        <v>290</v>
      </c>
      <c r="R738" s="19"/>
      <c r="S738" s="4"/>
      <c r="T738" s="5"/>
      <c r="U738" s="5"/>
      <c r="V738" s="14"/>
      <c r="W738" s="15"/>
      <c r="X738" s="692" t="s">
        <v>3135</v>
      </c>
      <c r="Y738" s="691" t="s">
        <v>3133</v>
      </c>
      <c r="Z738" s="690" t="s">
        <v>3130</v>
      </c>
    </row>
    <row r="739" spans="1:26" s="101" customFormat="1" ht="15.6" hidden="1">
      <c r="A739" s="482" t="s">
        <v>1741</v>
      </c>
      <c r="B739" s="13"/>
      <c r="C739" s="13"/>
      <c r="D739" s="14"/>
      <c r="E739" s="4" t="s">
        <v>17</v>
      </c>
      <c r="F739" s="4" t="s">
        <v>15</v>
      </c>
      <c r="G739" s="1" t="s">
        <v>19</v>
      </c>
      <c r="H739" s="1" t="s">
        <v>28</v>
      </c>
      <c r="I739" s="1" t="s">
        <v>24</v>
      </c>
      <c r="J739" s="4">
        <v>3</v>
      </c>
      <c r="K739" s="4"/>
      <c r="L739" s="4"/>
      <c r="M739" s="4"/>
      <c r="N739" s="4"/>
      <c r="O739" s="4"/>
      <c r="P739" s="4" t="s">
        <v>291</v>
      </c>
      <c r="Q739" s="4" t="s">
        <v>290</v>
      </c>
      <c r="R739" s="19"/>
      <c r="S739" s="4"/>
      <c r="T739" s="5"/>
      <c r="U739" s="5"/>
      <c r="V739" s="14"/>
      <c r="W739" s="15"/>
      <c r="X739" s="692" t="s">
        <v>3135</v>
      </c>
      <c r="Y739" s="691" t="s">
        <v>3133</v>
      </c>
      <c r="Z739" s="690" t="s">
        <v>3130</v>
      </c>
    </row>
    <row r="740" spans="1:26" s="101" customFormat="1" ht="15.6" hidden="1">
      <c r="A740" s="482" t="s">
        <v>1742</v>
      </c>
      <c r="B740" s="13"/>
      <c r="C740" s="13" t="s">
        <v>453</v>
      </c>
      <c r="D740" s="14"/>
      <c r="E740" s="4" t="s">
        <v>17</v>
      </c>
      <c r="F740" s="4" t="s">
        <v>14</v>
      </c>
      <c r="G740" s="1" t="s">
        <v>19</v>
      </c>
      <c r="H740" s="1" t="s">
        <v>28</v>
      </c>
      <c r="I740" s="1" t="s">
        <v>24</v>
      </c>
      <c r="J740" s="4"/>
      <c r="K740" s="4"/>
      <c r="L740" s="4"/>
      <c r="M740" s="4"/>
      <c r="N740" s="4"/>
      <c r="O740" s="4" t="s">
        <v>28</v>
      </c>
      <c r="P740" s="4" t="s">
        <v>291</v>
      </c>
      <c r="Q740" s="4" t="s">
        <v>290</v>
      </c>
      <c r="R740" s="19"/>
      <c r="S740" s="4"/>
      <c r="T740" s="5"/>
      <c r="U740" s="5"/>
      <c r="V740" s="14"/>
      <c r="W740" s="15"/>
      <c r="X740" s="692" t="s">
        <v>3135</v>
      </c>
      <c r="Y740" s="691" t="s">
        <v>3133</v>
      </c>
      <c r="Z740" s="690" t="s">
        <v>3130</v>
      </c>
    </row>
    <row r="741" spans="1:26" s="101" customFormat="1" ht="15.6" hidden="1">
      <c r="A741" s="482" t="s">
        <v>1743</v>
      </c>
      <c r="B741" s="13"/>
      <c r="C741" s="13"/>
      <c r="D741" s="14"/>
      <c r="E741" s="4" t="s">
        <v>18</v>
      </c>
      <c r="F741" s="4" t="s">
        <v>15</v>
      </c>
      <c r="G741" s="1" t="s">
        <v>19</v>
      </c>
      <c r="H741" s="1" t="s">
        <v>28</v>
      </c>
      <c r="I741" s="1" t="s">
        <v>24</v>
      </c>
      <c r="J741" s="4"/>
      <c r="K741" s="4"/>
      <c r="L741" s="4"/>
      <c r="M741" s="4"/>
      <c r="N741" s="4"/>
      <c r="O741" s="4" t="s">
        <v>28</v>
      </c>
      <c r="P741" s="4" t="s">
        <v>291</v>
      </c>
      <c r="Q741" s="4" t="s">
        <v>290</v>
      </c>
      <c r="R741" s="19"/>
      <c r="S741" s="4"/>
      <c r="T741" s="5"/>
      <c r="U741" s="5"/>
      <c r="V741" s="14"/>
      <c r="W741" s="15"/>
      <c r="X741" s="692" t="s">
        <v>3135</v>
      </c>
      <c r="Y741" s="691" t="s">
        <v>3133</v>
      </c>
      <c r="Z741" s="690" t="s">
        <v>3130</v>
      </c>
    </row>
    <row r="742" spans="1:26" s="101" customFormat="1" ht="15.6" hidden="1">
      <c r="A742" s="482" t="s">
        <v>1744</v>
      </c>
      <c r="B742" s="13"/>
      <c r="C742" s="13" t="s">
        <v>455</v>
      </c>
      <c r="D742" s="14"/>
      <c r="E742" s="4" t="s">
        <v>17</v>
      </c>
      <c r="F742" s="4" t="s">
        <v>14</v>
      </c>
      <c r="G742" s="1" t="s">
        <v>19</v>
      </c>
      <c r="H742" s="1" t="s">
        <v>28</v>
      </c>
      <c r="I742" s="1" t="s">
        <v>24</v>
      </c>
      <c r="J742" s="4">
        <v>4</v>
      </c>
      <c r="K742" s="4"/>
      <c r="L742" s="4"/>
      <c r="M742" s="4"/>
      <c r="N742" s="4"/>
      <c r="O742" s="4"/>
      <c r="P742" s="4" t="s">
        <v>291</v>
      </c>
      <c r="Q742" s="4" t="s">
        <v>290</v>
      </c>
      <c r="R742" s="19"/>
      <c r="S742" s="4"/>
      <c r="T742" s="5"/>
      <c r="U742" s="5"/>
      <c r="V742" s="14"/>
      <c r="W742" s="15"/>
      <c r="X742" s="692" t="s">
        <v>3135</v>
      </c>
      <c r="Y742" s="691" t="s">
        <v>3133</v>
      </c>
      <c r="Z742" s="690" t="s">
        <v>3130</v>
      </c>
    </row>
    <row r="743" spans="1:26" s="101" customFormat="1" ht="15.6" hidden="1">
      <c r="A743" s="482" t="s">
        <v>1745</v>
      </c>
      <c r="B743" s="13"/>
      <c r="C743" s="13"/>
      <c r="D743" s="14"/>
      <c r="E743" s="4" t="s">
        <v>17</v>
      </c>
      <c r="F743" s="4" t="s">
        <v>15</v>
      </c>
      <c r="G743" s="1" t="s">
        <v>19</v>
      </c>
      <c r="H743" s="1" t="s">
        <v>28</v>
      </c>
      <c r="I743" s="1" t="s">
        <v>24</v>
      </c>
      <c r="J743" s="4">
        <v>4</v>
      </c>
      <c r="K743" s="4"/>
      <c r="L743" s="4"/>
      <c r="M743" s="4"/>
      <c r="N743" s="4"/>
      <c r="O743" s="4"/>
      <c r="P743" s="4" t="s">
        <v>291</v>
      </c>
      <c r="Q743" s="4" t="s">
        <v>290</v>
      </c>
      <c r="R743" s="19"/>
      <c r="S743" s="4"/>
      <c r="T743" s="5"/>
      <c r="U743" s="5"/>
      <c r="V743" s="14"/>
      <c r="W743" s="15"/>
      <c r="X743" s="692" t="s">
        <v>3135</v>
      </c>
      <c r="Y743" s="691" t="s">
        <v>3133</v>
      </c>
      <c r="Z743" s="690" t="s">
        <v>3130</v>
      </c>
    </row>
    <row r="744" spans="1:26" s="101" customFormat="1" ht="15.6" hidden="1">
      <c r="A744" s="482" t="s">
        <v>1746</v>
      </c>
      <c r="B744" s="13"/>
      <c r="C744" s="13" t="s">
        <v>385</v>
      </c>
      <c r="D744" s="14"/>
      <c r="E744" s="4" t="s">
        <v>17</v>
      </c>
      <c r="F744" s="4" t="s">
        <v>14</v>
      </c>
      <c r="G744" s="1" t="s">
        <v>19</v>
      </c>
      <c r="H744" s="1" t="s">
        <v>28</v>
      </c>
      <c r="I744" s="1" t="s">
        <v>24</v>
      </c>
      <c r="J744" s="4">
        <v>4</v>
      </c>
      <c r="K744" s="4"/>
      <c r="L744" s="4"/>
      <c r="M744" s="4"/>
      <c r="N744" s="4"/>
      <c r="O744" s="4"/>
      <c r="P744" s="4" t="s">
        <v>291</v>
      </c>
      <c r="Q744" s="4" t="s">
        <v>290</v>
      </c>
      <c r="R744" s="19"/>
      <c r="S744" s="4"/>
      <c r="T744" s="5"/>
      <c r="U744" s="5"/>
      <c r="V744" s="14"/>
      <c r="W744" s="15"/>
      <c r="X744" s="692" t="s">
        <v>3135</v>
      </c>
      <c r="Y744" s="691" t="s">
        <v>3133</v>
      </c>
      <c r="Z744" s="690" t="s">
        <v>3130</v>
      </c>
    </row>
    <row r="745" spans="1:26" s="101" customFormat="1" ht="15.6" hidden="1">
      <c r="A745" s="482" t="s">
        <v>1747</v>
      </c>
      <c r="B745" s="13"/>
      <c r="C745" s="13"/>
      <c r="D745" s="14"/>
      <c r="E745" s="4" t="s">
        <v>17</v>
      </c>
      <c r="F745" s="4" t="s">
        <v>15</v>
      </c>
      <c r="G745" s="1" t="s">
        <v>19</v>
      </c>
      <c r="H745" s="1" t="s">
        <v>28</v>
      </c>
      <c r="I745" s="1" t="s">
        <v>24</v>
      </c>
      <c r="J745" s="4">
        <v>4</v>
      </c>
      <c r="K745" s="4"/>
      <c r="L745" s="4"/>
      <c r="M745" s="4"/>
      <c r="N745" s="4"/>
      <c r="O745" s="4"/>
      <c r="P745" s="4" t="s">
        <v>291</v>
      </c>
      <c r="Q745" s="4" t="s">
        <v>290</v>
      </c>
      <c r="R745" s="19"/>
      <c r="S745" s="4"/>
      <c r="T745" s="5"/>
      <c r="U745" s="5"/>
      <c r="V745" s="14"/>
      <c r="W745" s="15"/>
      <c r="X745" s="692" t="s">
        <v>3135</v>
      </c>
      <c r="Y745" s="691" t="s">
        <v>3133</v>
      </c>
      <c r="Z745" s="690" t="s">
        <v>3130</v>
      </c>
    </row>
    <row r="746" spans="1:26" s="101" customFormat="1" ht="15.6" hidden="1">
      <c r="A746" s="482" t="s">
        <v>1748</v>
      </c>
      <c r="B746" s="13"/>
      <c r="C746" s="13" t="s">
        <v>386</v>
      </c>
      <c r="D746" s="14"/>
      <c r="E746" s="4" t="s">
        <v>17</v>
      </c>
      <c r="F746" s="4" t="s">
        <v>14</v>
      </c>
      <c r="G746" s="1" t="s">
        <v>19</v>
      </c>
      <c r="H746" s="1" t="s">
        <v>28</v>
      </c>
      <c r="I746" s="1" t="s">
        <v>24</v>
      </c>
      <c r="J746" s="4">
        <v>4</v>
      </c>
      <c r="K746" s="4"/>
      <c r="L746" s="4"/>
      <c r="M746" s="4"/>
      <c r="N746" s="4"/>
      <c r="O746" s="4"/>
      <c r="P746" s="4" t="s">
        <v>291</v>
      </c>
      <c r="Q746" s="4" t="s">
        <v>290</v>
      </c>
      <c r="R746" s="19"/>
      <c r="S746" s="4"/>
      <c r="T746" s="5"/>
      <c r="U746" s="5"/>
      <c r="V746" s="14"/>
      <c r="W746" s="15"/>
      <c r="X746" s="692" t="s">
        <v>3135</v>
      </c>
      <c r="Y746" s="691" t="s">
        <v>3133</v>
      </c>
      <c r="Z746" s="690" t="s">
        <v>3130</v>
      </c>
    </row>
    <row r="747" spans="1:26" s="101" customFormat="1" ht="15.6" hidden="1">
      <c r="A747" s="482" t="s">
        <v>1749</v>
      </c>
      <c r="B747" s="13"/>
      <c r="C747" s="13"/>
      <c r="D747" s="14"/>
      <c r="E747" s="4" t="s">
        <v>18</v>
      </c>
      <c r="F747" s="4" t="s">
        <v>15</v>
      </c>
      <c r="G747" s="1" t="s">
        <v>19</v>
      </c>
      <c r="H747" s="1" t="s">
        <v>28</v>
      </c>
      <c r="I747" s="1" t="s">
        <v>24</v>
      </c>
      <c r="J747" s="4">
        <v>4</v>
      </c>
      <c r="K747" s="4"/>
      <c r="L747" s="4"/>
      <c r="M747" s="4"/>
      <c r="N747" s="4"/>
      <c r="O747" s="4"/>
      <c r="P747" s="4" t="s">
        <v>291</v>
      </c>
      <c r="Q747" s="4" t="s">
        <v>290</v>
      </c>
      <c r="R747" s="19"/>
      <c r="S747" s="4"/>
      <c r="T747" s="5"/>
      <c r="U747" s="5"/>
      <c r="V747" s="14"/>
      <c r="W747" s="15"/>
      <c r="X747" s="692" t="s">
        <v>3135</v>
      </c>
      <c r="Y747" s="691" t="s">
        <v>3133</v>
      </c>
      <c r="Z747" s="690" t="s">
        <v>3130</v>
      </c>
    </row>
    <row r="748" spans="1:26" s="101" customFormat="1" ht="15.6" hidden="1">
      <c r="A748" s="482" t="s">
        <v>1750</v>
      </c>
      <c r="B748" s="13"/>
      <c r="C748" s="13" t="s">
        <v>387</v>
      </c>
      <c r="D748" s="14"/>
      <c r="E748" s="4" t="s">
        <v>18</v>
      </c>
      <c r="F748" s="4" t="s">
        <v>15</v>
      </c>
      <c r="G748" s="1" t="s">
        <v>19</v>
      </c>
      <c r="H748" s="1" t="s">
        <v>28</v>
      </c>
      <c r="I748" s="1" t="s">
        <v>24</v>
      </c>
      <c r="J748" s="4">
        <v>3</v>
      </c>
      <c r="K748" s="4"/>
      <c r="L748" s="4"/>
      <c r="M748" s="4"/>
      <c r="N748" s="4"/>
      <c r="O748" s="4"/>
      <c r="P748" s="4" t="s">
        <v>291</v>
      </c>
      <c r="Q748" s="4" t="s">
        <v>290</v>
      </c>
      <c r="R748" s="19"/>
      <c r="S748" s="4"/>
      <c r="T748" s="5"/>
      <c r="U748" s="5"/>
      <c r="V748" s="14"/>
      <c r="W748" s="15"/>
      <c r="X748" s="692" t="s">
        <v>3135</v>
      </c>
      <c r="Y748" s="691" t="s">
        <v>3133</v>
      </c>
      <c r="Z748" s="690" t="s">
        <v>3130</v>
      </c>
    </row>
    <row r="749" spans="1:26" s="101" customFormat="1" ht="15.6" hidden="1">
      <c r="A749" s="482" t="s">
        <v>1751</v>
      </c>
      <c r="B749" s="13"/>
      <c r="C749" s="13"/>
      <c r="D749" s="14"/>
      <c r="E749" s="4" t="s">
        <v>17</v>
      </c>
      <c r="F749" s="4" t="s">
        <v>14</v>
      </c>
      <c r="G749" s="1" t="s">
        <v>19</v>
      </c>
      <c r="H749" s="1" t="s">
        <v>28</v>
      </c>
      <c r="I749" s="1" t="s">
        <v>24</v>
      </c>
      <c r="J749" s="4">
        <v>4</v>
      </c>
      <c r="K749" s="4"/>
      <c r="L749" s="4"/>
      <c r="M749" s="4"/>
      <c r="N749" s="4"/>
      <c r="O749" s="4"/>
      <c r="P749" s="4" t="s">
        <v>291</v>
      </c>
      <c r="Q749" s="4" t="s">
        <v>290</v>
      </c>
      <c r="R749" s="19"/>
      <c r="S749" s="4"/>
      <c r="T749" s="5"/>
      <c r="U749" s="5"/>
      <c r="V749" s="14"/>
      <c r="W749" s="15"/>
      <c r="X749" s="692" t="s">
        <v>3135</v>
      </c>
      <c r="Y749" s="691" t="s">
        <v>3133</v>
      </c>
      <c r="Z749" s="690" t="s">
        <v>3130</v>
      </c>
    </row>
    <row r="750" spans="1:26" s="101" customFormat="1" ht="15.6" hidden="1">
      <c r="A750" s="482" t="s">
        <v>1752</v>
      </c>
      <c r="B750" s="13"/>
      <c r="C750" s="13"/>
      <c r="D750" s="14"/>
      <c r="E750" s="4" t="s">
        <v>17</v>
      </c>
      <c r="F750" s="4" t="s">
        <v>15</v>
      </c>
      <c r="G750" s="1" t="s">
        <v>19</v>
      </c>
      <c r="H750" s="1" t="s">
        <v>28</v>
      </c>
      <c r="I750" s="1" t="s">
        <v>24</v>
      </c>
      <c r="J750" s="4">
        <v>4</v>
      </c>
      <c r="K750" s="4"/>
      <c r="L750" s="4"/>
      <c r="M750" s="4"/>
      <c r="N750" s="4"/>
      <c r="O750" s="4"/>
      <c r="P750" s="4" t="s">
        <v>291</v>
      </c>
      <c r="Q750" s="4" t="s">
        <v>290</v>
      </c>
      <c r="R750" s="19"/>
      <c r="S750" s="4"/>
      <c r="T750" s="5"/>
      <c r="U750" s="5"/>
      <c r="V750" s="14"/>
      <c r="W750" s="15"/>
      <c r="X750" s="692" t="s">
        <v>3135</v>
      </c>
      <c r="Y750" s="691" t="s">
        <v>3133</v>
      </c>
      <c r="Z750" s="690" t="s">
        <v>3130</v>
      </c>
    </row>
    <row r="751" spans="1:26" s="101" customFormat="1" ht="15.6" hidden="1">
      <c r="A751" s="482" t="s">
        <v>1753</v>
      </c>
      <c r="B751" s="13"/>
      <c r="C751" s="13" t="s">
        <v>388</v>
      </c>
      <c r="D751" s="14"/>
      <c r="E751" s="4" t="s">
        <v>17</v>
      </c>
      <c r="F751" s="4" t="s">
        <v>14</v>
      </c>
      <c r="G751" s="1" t="s">
        <v>19</v>
      </c>
      <c r="H751" s="1" t="s">
        <v>28</v>
      </c>
      <c r="I751" s="1" t="s">
        <v>24</v>
      </c>
      <c r="J751" s="4">
        <v>4</v>
      </c>
      <c r="K751" s="4"/>
      <c r="L751" s="4"/>
      <c r="M751" s="4"/>
      <c r="N751" s="4"/>
      <c r="O751" s="4"/>
      <c r="P751" s="4" t="s">
        <v>291</v>
      </c>
      <c r="Q751" s="4" t="s">
        <v>290</v>
      </c>
      <c r="R751" s="19"/>
      <c r="S751" s="4"/>
      <c r="T751" s="5"/>
      <c r="U751" s="5"/>
      <c r="V751" s="14"/>
      <c r="W751" s="15"/>
      <c r="X751" s="692" t="s">
        <v>3135</v>
      </c>
      <c r="Y751" s="691" t="s">
        <v>3133</v>
      </c>
      <c r="Z751" s="690" t="s">
        <v>3130</v>
      </c>
    </row>
    <row r="752" spans="1:26" s="101" customFormat="1" ht="15.6" hidden="1">
      <c r="A752" s="482" t="s">
        <v>1754</v>
      </c>
      <c r="B752" s="13"/>
      <c r="C752" s="13"/>
      <c r="D752" s="14"/>
      <c r="E752" s="4" t="s">
        <v>17</v>
      </c>
      <c r="F752" s="4" t="s">
        <v>15</v>
      </c>
      <c r="G752" s="1" t="s">
        <v>19</v>
      </c>
      <c r="H752" s="1" t="s">
        <v>28</v>
      </c>
      <c r="I752" s="1" t="s">
        <v>24</v>
      </c>
      <c r="J752" s="4">
        <v>3</v>
      </c>
      <c r="K752" s="4"/>
      <c r="L752" s="4"/>
      <c r="M752" s="4"/>
      <c r="N752" s="4"/>
      <c r="O752" s="4"/>
      <c r="P752" s="4" t="s">
        <v>291</v>
      </c>
      <c r="Q752" s="4" t="s">
        <v>290</v>
      </c>
      <c r="R752" s="19"/>
      <c r="S752" s="4"/>
      <c r="T752" s="5"/>
      <c r="U752" s="5"/>
      <c r="V752" s="14"/>
      <c r="W752" s="15"/>
      <c r="X752" s="692" t="s">
        <v>3135</v>
      </c>
      <c r="Y752" s="691" t="s">
        <v>3133</v>
      </c>
      <c r="Z752" s="690" t="s">
        <v>3130</v>
      </c>
    </row>
    <row r="753" spans="1:26" s="101" customFormat="1" ht="15.6" hidden="1">
      <c r="A753" s="482" t="s">
        <v>1755</v>
      </c>
      <c r="B753" s="13"/>
      <c r="C753" s="13" t="s">
        <v>389</v>
      </c>
      <c r="D753" s="14"/>
      <c r="E753" s="4" t="s">
        <v>17</v>
      </c>
      <c r="F753" s="4" t="s">
        <v>14</v>
      </c>
      <c r="G753" s="1" t="s">
        <v>19</v>
      </c>
      <c r="H753" s="1" t="s">
        <v>28</v>
      </c>
      <c r="I753" s="1" t="s">
        <v>447</v>
      </c>
      <c r="J753" s="4">
        <v>4</v>
      </c>
      <c r="K753" s="4"/>
      <c r="L753" s="4"/>
      <c r="M753" s="4"/>
      <c r="N753" s="4"/>
      <c r="O753" s="4"/>
      <c r="P753" s="4" t="s">
        <v>291</v>
      </c>
      <c r="Q753" s="4" t="s">
        <v>290</v>
      </c>
      <c r="R753" s="19"/>
      <c r="S753" s="4"/>
      <c r="T753" s="5"/>
      <c r="U753" s="5"/>
      <c r="V753" s="14"/>
      <c r="W753" s="15"/>
      <c r="X753" s="692" t="s">
        <v>3135</v>
      </c>
      <c r="Y753" s="691" t="s">
        <v>3133</v>
      </c>
      <c r="Z753" s="690" t="s">
        <v>3130</v>
      </c>
    </row>
    <row r="754" spans="1:26" s="101" customFormat="1" ht="15.6" hidden="1">
      <c r="A754" s="482" t="s">
        <v>1756</v>
      </c>
      <c r="B754" s="13"/>
      <c r="C754" s="13"/>
      <c r="D754" s="14"/>
      <c r="E754" s="4" t="s">
        <v>17</v>
      </c>
      <c r="F754" s="4" t="s">
        <v>15</v>
      </c>
      <c r="G754" s="1" t="s">
        <v>19</v>
      </c>
      <c r="H754" s="1" t="s">
        <v>28</v>
      </c>
      <c r="I754" s="1" t="s">
        <v>24</v>
      </c>
      <c r="J754" s="4">
        <v>3</v>
      </c>
      <c r="K754" s="4"/>
      <c r="L754" s="4"/>
      <c r="M754" s="4"/>
      <c r="N754" s="4"/>
      <c r="O754" s="4"/>
      <c r="P754" s="4" t="s">
        <v>291</v>
      </c>
      <c r="Q754" s="4" t="s">
        <v>290</v>
      </c>
      <c r="R754" s="19"/>
      <c r="S754" s="4"/>
      <c r="T754" s="5"/>
      <c r="U754" s="5"/>
      <c r="V754" s="14"/>
      <c r="W754" s="15"/>
      <c r="X754" s="692" t="s">
        <v>3135</v>
      </c>
      <c r="Y754" s="691" t="s">
        <v>3133</v>
      </c>
      <c r="Z754" s="690" t="s">
        <v>3130</v>
      </c>
    </row>
    <row r="755" spans="1:26" s="101" customFormat="1" ht="15.6" hidden="1">
      <c r="A755" s="482" t="s">
        <v>1757</v>
      </c>
      <c r="B755" s="13"/>
      <c r="C755" s="13" t="s">
        <v>390</v>
      </c>
      <c r="D755" s="14"/>
      <c r="E755" s="4" t="s">
        <v>17</v>
      </c>
      <c r="F755" s="4" t="s">
        <v>14</v>
      </c>
      <c r="G755" s="1" t="s">
        <v>19</v>
      </c>
      <c r="H755" s="1" t="s">
        <v>28</v>
      </c>
      <c r="I755" s="1" t="s">
        <v>24</v>
      </c>
      <c r="J755" s="4">
        <v>3</v>
      </c>
      <c r="K755" s="4"/>
      <c r="L755" s="4"/>
      <c r="M755" s="4"/>
      <c r="N755" s="4"/>
      <c r="O755" s="4"/>
      <c r="P755" s="4" t="s">
        <v>286</v>
      </c>
      <c r="Q755" s="4" t="s">
        <v>290</v>
      </c>
      <c r="R755" s="19"/>
      <c r="S755" s="4"/>
      <c r="T755" s="5"/>
      <c r="U755" s="5"/>
      <c r="V755" s="14"/>
      <c r="W755" s="15"/>
      <c r="X755" s="692" t="s">
        <v>3135</v>
      </c>
      <c r="Y755" s="691" t="s">
        <v>3133</v>
      </c>
      <c r="Z755" s="690" t="s">
        <v>3130</v>
      </c>
    </row>
    <row r="756" spans="1:26" s="101" customFormat="1" ht="15.6" hidden="1">
      <c r="A756" s="482" t="s">
        <v>1758</v>
      </c>
      <c r="B756" s="13"/>
      <c r="C756" s="13"/>
      <c r="D756" s="14"/>
      <c r="E756" s="4" t="s">
        <v>17</v>
      </c>
      <c r="F756" s="4" t="s">
        <v>15</v>
      </c>
      <c r="G756" s="1" t="s">
        <v>19</v>
      </c>
      <c r="H756" s="1" t="s">
        <v>28</v>
      </c>
      <c r="I756" s="1" t="s">
        <v>445</v>
      </c>
      <c r="J756" s="4">
        <v>3</v>
      </c>
      <c r="K756" s="4"/>
      <c r="L756" s="4"/>
      <c r="M756" s="4"/>
      <c r="N756" s="4"/>
      <c r="O756" s="4"/>
      <c r="P756" s="4" t="s">
        <v>286</v>
      </c>
      <c r="Q756" s="4" t="s">
        <v>290</v>
      </c>
      <c r="R756" s="19"/>
      <c r="S756" s="4"/>
      <c r="T756" s="5"/>
      <c r="U756" s="5"/>
      <c r="V756" s="14"/>
      <c r="W756" s="15"/>
      <c r="X756" s="692" t="s">
        <v>3135</v>
      </c>
      <c r="Y756" s="691" t="s">
        <v>3133</v>
      </c>
      <c r="Z756" s="690" t="s">
        <v>3130</v>
      </c>
    </row>
    <row r="757" spans="1:26" s="101" customFormat="1" ht="24" hidden="1">
      <c r="A757" s="670" t="s">
        <v>1759</v>
      </c>
      <c r="B757" s="13"/>
      <c r="C757" s="13"/>
      <c r="D757" s="14" t="s">
        <v>1410</v>
      </c>
      <c r="E757" s="4" t="s">
        <v>17</v>
      </c>
      <c r="F757" s="4" t="s">
        <v>14</v>
      </c>
      <c r="G757" s="1" t="s">
        <v>21</v>
      </c>
      <c r="H757" s="1" t="s">
        <v>29</v>
      </c>
      <c r="I757" s="1" t="s">
        <v>30</v>
      </c>
      <c r="J757" s="4">
        <v>3</v>
      </c>
      <c r="K757" s="4"/>
      <c r="L757" s="4"/>
      <c r="M757" s="4"/>
      <c r="N757" s="4"/>
      <c r="O757" s="4"/>
      <c r="P757" s="4" t="s">
        <v>286</v>
      </c>
      <c r="Q757" s="4" t="s">
        <v>290</v>
      </c>
      <c r="R757" s="19"/>
      <c r="S757" s="4"/>
      <c r="T757" s="5"/>
      <c r="U757" s="5" t="s">
        <v>45</v>
      </c>
      <c r="V757" s="14" t="s">
        <v>1410</v>
      </c>
      <c r="W757" s="15" t="s">
        <v>1411</v>
      </c>
      <c r="X757" s="692" t="s">
        <v>3135</v>
      </c>
      <c r="Y757" s="691" t="s">
        <v>3133</v>
      </c>
      <c r="Z757" s="690" t="s">
        <v>3130</v>
      </c>
    </row>
    <row r="758" spans="1:26" s="101" customFormat="1" ht="15.6" hidden="1">
      <c r="A758" s="670" t="s">
        <v>1760</v>
      </c>
      <c r="B758" s="13"/>
      <c r="C758" s="13"/>
      <c r="D758" s="14" t="s">
        <v>1410</v>
      </c>
      <c r="E758" s="4" t="s">
        <v>17</v>
      </c>
      <c r="F758" s="4" t="s">
        <v>15</v>
      </c>
      <c r="G758" s="1" t="s">
        <v>21</v>
      </c>
      <c r="H758" s="1" t="s">
        <v>29</v>
      </c>
      <c r="I758" s="1" t="s">
        <v>30</v>
      </c>
      <c r="J758" s="4">
        <v>3</v>
      </c>
      <c r="K758" s="4"/>
      <c r="L758" s="4"/>
      <c r="M758" s="4"/>
      <c r="N758" s="4"/>
      <c r="O758" s="4"/>
      <c r="P758" s="4" t="s">
        <v>286</v>
      </c>
      <c r="Q758" s="4" t="s">
        <v>290</v>
      </c>
      <c r="R758" s="19"/>
      <c r="S758" s="4"/>
      <c r="T758" s="5"/>
      <c r="U758" s="5" t="s">
        <v>46</v>
      </c>
      <c r="V758" s="14" t="s">
        <v>1410</v>
      </c>
      <c r="W758" s="15" t="s">
        <v>1409</v>
      </c>
      <c r="X758" s="692" t="s">
        <v>3135</v>
      </c>
      <c r="Y758" s="691" t="s">
        <v>3133</v>
      </c>
      <c r="Z758" s="690" t="s">
        <v>3130</v>
      </c>
    </row>
    <row r="759" spans="1:26" s="101" customFormat="1" ht="27.6">
      <c r="A759" s="670" t="s">
        <v>1761</v>
      </c>
      <c r="B759" s="13"/>
      <c r="C759" s="13" t="s">
        <v>391</v>
      </c>
      <c r="D759" s="14"/>
      <c r="E759" s="4" t="s">
        <v>17</v>
      </c>
      <c r="F759" s="4" t="s">
        <v>14</v>
      </c>
      <c r="G759" s="1" t="s">
        <v>19</v>
      </c>
      <c r="H759" s="1" t="s">
        <v>28</v>
      </c>
      <c r="I759" s="1" t="s">
        <v>819</v>
      </c>
      <c r="J759" s="4">
        <v>1</v>
      </c>
      <c r="K759" s="4"/>
      <c r="L759" s="4"/>
      <c r="M759" s="4"/>
      <c r="N759" s="4" t="s">
        <v>39</v>
      </c>
      <c r="O759" s="4"/>
      <c r="P759" s="4" t="s">
        <v>286</v>
      </c>
      <c r="Q759" s="4" t="s">
        <v>290</v>
      </c>
      <c r="R759" s="19"/>
      <c r="S759" s="4"/>
      <c r="T759" s="5"/>
      <c r="U759" s="5"/>
      <c r="V759" s="14"/>
      <c r="W759" s="15"/>
      <c r="X759" s="692" t="s">
        <v>3135</v>
      </c>
      <c r="Y759" s="691" t="s">
        <v>3133</v>
      </c>
      <c r="Z759" s="690" t="s">
        <v>3130</v>
      </c>
    </row>
    <row r="760" spans="1:26" s="101" customFormat="1" ht="15.6" hidden="1">
      <c r="A760" s="670" t="s">
        <v>1762</v>
      </c>
      <c r="B760" s="13"/>
      <c r="C760" s="13"/>
      <c r="D760" s="14"/>
      <c r="E760" s="4" t="s">
        <v>17</v>
      </c>
      <c r="F760" s="4" t="s">
        <v>15</v>
      </c>
      <c r="G760" s="1" t="s">
        <v>19</v>
      </c>
      <c r="H760" s="1" t="s">
        <v>28</v>
      </c>
      <c r="I760" s="1" t="s">
        <v>24</v>
      </c>
      <c r="J760" s="4">
        <v>4</v>
      </c>
      <c r="K760" s="4"/>
      <c r="L760" s="4"/>
      <c r="M760" s="4"/>
      <c r="N760" s="4"/>
      <c r="O760" s="4"/>
      <c r="P760" s="4" t="s">
        <v>286</v>
      </c>
      <c r="Q760" s="4" t="s">
        <v>290</v>
      </c>
      <c r="R760" s="19"/>
      <c r="S760" s="4"/>
      <c r="T760" s="5"/>
      <c r="U760" s="5"/>
      <c r="V760" s="14"/>
      <c r="W760" s="15"/>
      <c r="X760" s="692" t="s">
        <v>3135</v>
      </c>
      <c r="Y760" s="691" t="s">
        <v>3133</v>
      </c>
      <c r="Z760" s="690" t="s">
        <v>3130</v>
      </c>
    </row>
    <row r="761" spans="1:26" s="101" customFormat="1" ht="15.6" hidden="1">
      <c r="A761" s="670" t="s">
        <v>1763</v>
      </c>
      <c r="B761" s="13"/>
      <c r="C761" s="13"/>
      <c r="D761" s="14"/>
      <c r="E761" s="4" t="s">
        <v>18</v>
      </c>
      <c r="F761" s="4" t="s">
        <v>14</v>
      </c>
      <c r="G761" s="1" t="s">
        <v>19</v>
      </c>
      <c r="H761" s="1" t="s">
        <v>28</v>
      </c>
      <c r="I761" s="1" t="s">
        <v>24</v>
      </c>
      <c r="J761" s="4">
        <v>3</v>
      </c>
      <c r="K761" s="4"/>
      <c r="L761" s="4"/>
      <c r="M761" s="4"/>
      <c r="N761" s="4"/>
      <c r="O761" s="4"/>
      <c r="P761" s="4" t="s">
        <v>286</v>
      </c>
      <c r="Q761" s="4" t="s">
        <v>290</v>
      </c>
      <c r="R761" s="19"/>
      <c r="S761" s="4"/>
      <c r="T761" s="5"/>
      <c r="U761" s="5"/>
      <c r="V761" s="14"/>
      <c r="W761" s="15"/>
      <c r="X761" s="692" t="s">
        <v>3135</v>
      </c>
      <c r="Y761" s="691" t="s">
        <v>3133</v>
      </c>
      <c r="Z761" s="690" t="s">
        <v>3130</v>
      </c>
    </row>
    <row r="762" spans="1:26" s="101" customFormat="1" ht="15.6" hidden="1">
      <c r="A762" s="670" t="s">
        <v>1764</v>
      </c>
      <c r="B762" s="13"/>
      <c r="C762" s="13" t="s">
        <v>392</v>
      </c>
      <c r="D762" s="14"/>
      <c r="E762" s="4" t="s">
        <v>17</v>
      </c>
      <c r="F762" s="4" t="s">
        <v>14</v>
      </c>
      <c r="G762" s="1" t="s">
        <v>19</v>
      </c>
      <c r="H762" s="1" t="s">
        <v>28</v>
      </c>
      <c r="I762" s="1" t="s">
        <v>24</v>
      </c>
      <c r="J762" s="4"/>
      <c r="K762" s="4"/>
      <c r="L762" s="4"/>
      <c r="M762" s="4"/>
      <c r="N762" s="4"/>
      <c r="O762" s="4" t="s">
        <v>28</v>
      </c>
      <c r="P762" s="4" t="s">
        <v>286</v>
      </c>
      <c r="Q762" s="4" t="s">
        <v>290</v>
      </c>
      <c r="R762" s="19"/>
      <c r="S762" s="4"/>
      <c r="T762" s="5"/>
      <c r="U762" s="5"/>
      <c r="V762" s="14"/>
      <c r="W762" s="15"/>
      <c r="X762" s="692" t="s">
        <v>3135</v>
      </c>
      <c r="Y762" s="691" t="s">
        <v>3133</v>
      </c>
      <c r="Z762" s="690" t="s">
        <v>3130</v>
      </c>
    </row>
    <row r="763" spans="1:26" s="101" customFormat="1" ht="15.6" hidden="1">
      <c r="A763" s="670" t="s">
        <v>1765</v>
      </c>
      <c r="B763" s="13"/>
      <c r="C763" s="13"/>
      <c r="D763" s="14"/>
      <c r="E763" s="4" t="s">
        <v>17</v>
      </c>
      <c r="F763" s="4" t="s">
        <v>15</v>
      </c>
      <c r="G763" s="1" t="s">
        <v>19</v>
      </c>
      <c r="H763" s="1" t="s">
        <v>28</v>
      </c>
      <c r="I763" s="1" t="s">
        <v>24</v>
      </c>
      <c r="J763" s="4"/>
      <c r="K763" s="4"/>
      <c r="L763" s="4"/>
      <c r="M763" s="4"/>
      <c r="N763" s="4"/>
      <c r="O763" s="4" t="s">
        <v>28</v>
      </c>
      <c r="P763" s="4" t="s">
        <v>286</v>
      </c>
      <c r="Q763" s="4" t="s">
        <v>290</v>
      </c>
      <c r="R763" s="19"/>
      <c r="S763" s="4"/>
      <c r="T763" s="5"/>
      <c r="U763" s="5"/>
      <c r="V763" s="14"/>
      <c r="W763" s="15"/>
      <c r="X763" s="692" t="s">
        <v>3135</v>
      </c>
      <c r="Y763" s="691" t="s">
        <v>3133</v>
      </c>
      <c r="Z763" s="690" t="s">
        <v>3130</v>
      </c>
    </row>
    <row r="764" spans="1:26" s="101" customFormat="1" ht="15.6">
      <c r="A764" s="670" t="s">
        <v>1766</v>
      </c>
      <c r="B764" s="13"/>
      <c r="C764" s="13" t="s">
        <v>393</v>
      </c>
      <c r="D764" s="14"/>
      <c r="E764" s="4" t="s">
        <v>17</v>
      </c>
      <c r="F764" s="4" t="s">
        <v>14</v>
      </c>
      <c r="G764" s="1" t="s">
        <v>19</v>
      </c>
      <c r="H764" s="1" t="s">
        <v>28</v>
      </c>
      <c r="I764" s="1" t="s">
        <v>24</v>
      </c>
      <c r="J764" s="4">
        <v>2</v>
      </c>
      <c r="K764" s="4"/>
      <c r="L764" s="4"/>
      <c r="M764" s="4"/>
      <c r="N764" s="4"/>
      <c r="O764" s="4"/>
      <c r="P764" s="4" t="s">
        <v>286</v>
      </c>
      <c r="Q764" s="4" t="s">
        <v>290</v>
      </c>
      <c r="R764" s="19"/>
      <c r="S764" s="4"/>
      <c r="T764" s="5"/>
      <c r="U764" s="5"/>
      <c r="V764" s="14"/>
      <c r="W764" s="15"/>
      <c r="X764" s="692" t="s">
        <v>3135</v>
      </c>
      <c r="Y764" s="691" t="s">
        <v>3133</v>
      </c>
      <c r="Z764" s="690" t="s">
        <v>3130</v>
      </c>
    </row>
    <row r="765" spans="1:26" s="101" customFormat="1" ht="15.6" hidden="1">
      <c r="A765" s="670" t="s">
        <v>1767</v>
      </c>
      <c r="B765" s="13"/>
      <c r="C765" s="13"/>
      <c r="D765" s="14"/>
      <c r="E765" s="4" t="s">
        <v>17</v>
      </c>
      <c r="F765" s="4" t="s">
        <v>15</v>
      </c>
      <c r="G765" s="1" t="s">
        <v>19</v>
      </c>
      <c r="H765" s="1" t="s">
        <v>28</v>
      </c>
      <c r="I765" s="1" t="s">
        <v>24</v>
      </c>
      <c r="J765" s="4">
        <v>3</v>
      </c>
      <c r="K765" s="4"/>
      <c r="L765" s="4"/>
      <c r="M765" s="4"/>
      <c r="N765" s="4"/>
      <c r="O765" s="4"/>
      <c r="P765" s="4" t="s">
        <v>286</v>
      </c>
      <c r="Q765" s="4" t="s">
        <v>290</v>
      </c>
      <c r="R765" s="19"/>
      <c r="S765" s="4"/>
      <c r="T765" s="5"/>
      <c r="U765" s="5"/>
      <c r="V765" s="14"/>
      <c r="W765" s="15"/>
      <c r="X765" s="692" t="s">
        <v>3135</v>
      </c>
      <c r="Y765" s="691" t="s">
        <v>3133</v>
      </c>
      <c r="Z765" s="690" t="s">
        <v>3130</v>
      </c>
    </row>
    <row r="766" spans="1:26" s="101" customFormat="1" ht="15.6" hidden="1">
      <c r="A766" s="670" t="s">
        <v>1768</v>
      </c>
      <c r="B766" s="13"/>
      <c r="C766" s="13" t="s">
        <v>459</v>
      </c>
      <c r="D766" s="14"/>
      <c r="E766" s="4" t="s">
        <v>17</v>
      </c>
      <c r="F766" s="4" t="s">
        <v>14</v>
      </c>
      <c r="G766" s="1" t="s">
        <v>19</v>
      </c>
      <c r="H766" s="1" t="s">
        <v>28</v>
      </c>
      <c r="I766" s="1" t="s">
        <v>24</v>
      </c>
      <c r="J766" s="4">
        <v>3</v>
      </c>
      <c r="K766" s="4"/>
      <c r="L766" s="4"/>
      <c r="M766" s="4"/>
      <c r="N766" s="4"/>
      <c r="O766" s="4"/>
      <c r="P766" s="4" t="s">
        <v>286</v>
      </c>
      <c r="Q766" s="4" t="s">
        <v>290</v>
      </c>
      <c r="R766" s="19"/>
      <c r="S766" s="4"/>
      <c r="T766" s="5"/>
      <c r="U766" s="5"/>
      <c r="V766" s="14"/>
      <c r="W766" s="15"/>
      <c r="X766" s="692" t="s">
        <v>3135</v>
      </c>
      <c r="Y766" s="691" t="s">
        <v>3133</v>
      </c>
      <c r="Z766" s="690" t="s">
        <v>3130</v>
      </c>
    </row>
    <row r="767" spans="1:26" s="101" customFormat="1" ht="15.6" hidden="1">
      <c r="A767" s="670" t="s">
        <v>1769</v>
      </c>
      <c r="B767" s="13"/>
      <c r="C767" s="13"/>
      <c r="D767" s="14"/>
      <c r="E767" s="4" t="s">
        <v>17</v>
      </c>
      <c r="F767" s="4" t="s">
        <v>15</v>
      </c>
      <c r="G767" s="1" t="s">
        <v>19</v>
      </c>
      <c r="H767" s="1" t="s">
        <v>28</v>
      </c>
      <c r="I767" s="1" t="s">
        <v>24</v>
      </c>
      <c r="J767" s="4">
        <v>3</v>
      </c>
      <c r="K767" s="4"/>
      <c r="L767" s="4"/>
      <c r="M767" s="4"/>
      <c r="N767" s="4"/>
      <c r="O767" s="4"/>
      <c r="P767" s="4" t="s">
        <v>286</v>
      </c>
      <c r="Q767" s="4" t="s">
        <v>290</v>
      </c>
      <c r="R767" s="19"/>
      <c r="S767" s="4"/>
      <c r="T767" s="5"/>
      <c r="U767" s="5"/>
      <c r="V767" s="14"/>
      <c r="W767" s="15"/>
      <c r="X767" s="692" t="s">
        <v>3135</v>
      </c>
      <c r="Y767" s="691" t="s">
        <v>3133</v>
      </c>
      <c r="Z767" s="690" t="s">
        <v>3130</v>
      </c>
    </row>
    <row r="768" spans="1:26" s="101" customFormat="1" ht="15.6" hidden="1">
      <c r="A768" s="670" t="s">
        <v>1770</v>
      </c>
      <c r="B768" s="13"/>
      <c r="C768" s="13" t="s">
        <v>460</v>
      </c>
      <c r="D768" s="14"/>
      <c r="E768" s="4" t="s">
        <v>18</v>
      </c>
      <c r="F768" s="4" t="s">
        <v>14</v>
      </c>
      <c r="G768" s="1" t="s">
        <v>19</v>
      </c>
      <c r="H768" s="1" t="s">
        <v>28</v>
      </c>
      <c r="I768" s="1" t="s">
        <v>24</v>
      </c>
      <c r="J768" s="4"/>
      <c r="K768" s="4"/>
      <c r="L768" s="4"/>
      <c r="M768" s="4"/>
      <c r="N768" s="4"/>
      <c r="O768" s="4" t="s">
        <v>28</v>
      </c>
      <c r="P768" s="4" t="s">
        <v>286</v>
      </c>
      <c r="Q768" s="4" t="s">
        <v>290</v>
      </c>
      <c r="R768" s="19"/>
      <c r="S768" s="4"/>
      <c r="T768" s="5"/>
      <c r="U768" s="5"/>
      <c r="V768" s="14"/>
      <c r="W768" s="15"/>
      <c r="X768" s="692" t="s">
        <v>3135</v>
      </c>
      <c r="Y768" s="691" t="s">
        <v>3133</v>
      </c>
      <c r="Z768" s="690" t="s">
        <v>3130</v>
      </c>
    </row>
    <row r="769" spans="1:26" s="101" customFormat="1" ht="15.6" hidden="1">
      <c r="A769" s="670" t="s">
        <v>1771</v>
      </c>
      <c r="B769" s="13"/>
      <c r="C769" s="13"/>
      <c r="D769" s="14"/>
      <c r="E769" s="4" t="s">
        <v>18</v>
      </c>
      <c r="F769" s="4" t="s">
        <v>15</v>
      </c>
      <c r="G769" s="1" t="s">
        <v>19</v>
      </c>
      <c r="H769" s="1" t="s">
        <v>28</v>
      </c>
      <c r="I769" s="1" t="s">
        <v>24</v>
      </c>
      <c r="J769" s="4">
        <v>3</v>
      </c>
      <c r="K769" s="4"/>
      <c r="L769" s="4"/>
      <c r="M769" s="4"/>
      <c r="N769" s="4"/>
      <c r="O769" s="4"/>
      <c r="P769" s="4" t="s">
        <v>286</v>
      </c>
      <c r="Q769" s="4" t="s">
        <v>290</v>
      </c>
      <c r="R769" s="19"/>
      <c r="S769" s="4"/>
      <c r="T769" s="5"/>
      <c r="U769" s="5"/>
      <c r="V769" s="14"/>
      <c r="W769" s="15"/>
      <c r="X769" s="692" t="s">
        <v>3135</v>
      </c>
      <c r="Y769" s="691" t="s">
        <v>3133</v>
      </c>
      <c r="Z769" s="690" t="s">
        <v>3130</v>
      </c>
    </row>
    <row r="770" spans="1:26" s="101" customFormat="1" ht="15.6">
      <c r="A770" s="670" t="s">
        <v>1772</v>
      </c>
      <c r="B770" s="13"/>
      <c r="C770" s="13" t="s">
        <v>461</v>
      </c>
      <c r="D770" s="14"/>
      <c r="E770" s="4" t="s">
        <v>17</v>
      </c>
      <c r="F770" s="4" t="s">
        <v>14</v>
      </c>
      <c r="G770" s="1" t="s">
        <v>19</v>
      </c>
      <c r="H770" s="1" t="s">
        <v>28</v>
      </c>
      <c r="I770" s="1" t="s">
        <v>24</v>
      </c>
      <c r="J770" s="4">
        <v>2</v>
      </c>
      <c r="K770" s="4"/>
      <c r="L770" s="4"/>
      <c r="M770" s="4"/>
      <c r="N770" s="4" t="s">
        <v>499</v>
      </c>
      <c r="O770" s="4"/>
      <c r="P770" s="4" t="s">
        <v>286</v>
      </c>
      <c r="Q770" s="4" t="s">
        <v>290</v>
      </c>
      <c r="R770" s="19"/>
      <c r="S770" s="4"/>
      <c r="T770" s="5"/>
      <c r="U770" s="5"/>
      <c r="V770" s="14"/>
      <c r="W770" s="15"/>
      <c r="X770" s="692" t="s">
        <v>3135</v>
      </c>
      <c r="Y770" s="691" t="s">
        <v>3133</v>
      </c>
      <c r="Z770" s="690" t="s">
        <v>3130</v>
      </c>
    </row>
    <row r="771" spans="1:26" s="101" customFormat="1" ht="15.6">
      <c r="A771" s="670" t="s">
        <v>1773</v>
      </c>
      <c r="B771" s="13"/>
      <c r="C771" s="13"/>
      <c r="D771" s="14"/>
      <c r="E771" s="4" t="s">
        <v>17</v>
      </c>
      <c r="F771" s="4" t="s">
        <v>15</v>
      </c>
      <c r="G771" s="1" t="s">
        <v>19</v>
      </c>
      <c r="H771" s="1" t="s">
        <v>28</v>
      </c>
      <c r="I771" s="1" t="s">
        <v>24</v>
      </c>
      <c r="J771" s="4">
        <v>1</v>
      </c>
      <c r="K771" s="4"/>
      <c r="L771" s="4"/>
      <c r="M771" s="4"/>
      <c r="N771" s="4" t="s">
        <v>499</v>
      </c>
      <c r="O771" s="4"/>
      <c r="P771" s="4" t="s">
        <v>286</v>
      </c>
      <c r="Q771" s="4" t="s">
        <v>290</v>
      </c>
      <c r="R771" s="19"/>
      <c r="S771" s="4"/>
      <c r="T771" s="5"/>
      <c r="U771" s="5"/>
      <c r="V771" s="14"/>
      <c r="W771" s="15"/>
      <c r="X771" s="692" t="s">
        <v>3135</v>
      </c>
      <c r="Y771" s="691" t="s">
        <v>3133</v>
      </c>
      <c r="Z771" s="690" t="s">
        <v>3130</v>
      </c>
    </row>
    <row r="772" spans="1:26" s="101" customFormat="1" ht="15.6" hidden="1">
      <c r="A772" s="670" t="s">
        <v>1774</v>
      </c>
      <c r="B772" s="13"/>
      <c r="C772" s="13" t="s">
        <v>462</v>
      </c>
      <c r="D772" s="14"/>
      <c r="E772" s="4" t="s">
        <v>18</v>
      </c>
      <c r="F772" s="4" t="s">
        <v>14</v>
      </c>
      <c r="G772" s="1" t="s">
        <v>19</v>
      </c>
      <c r="H772" s="1" t="s">
        <v>28</v>
      </c>
      <c r="I772" s="1" t="s">
        <v>24</v>
      </c>
      <c r="J772" s="4">
        <v>3</v>
      </c>
      <c r="K772" s="4"/>
      <c r="L772" s="4"/>
      <c r="M772" s="4"/>
      <c r="N772" s="4"/>
      <c r="O772" s="4"/>
      <c r="P772" s="4" t="s">
        <v>286</v>
      </c>
      <c r="Q772" s="4" t="s">
        <v>290</v>
      </c>
      <c r="R772" s="19"/>
      <c r="S772" s="4"/>
      <c r="T772" s="5"/>
      <c r="U772" s="5"/>
      <c r="V772" s="14"/>
      <c r="W772" s="15"/>
      <c r="X772" s="692" t="s">
        <v>3135</v>
      </c>
      <c r="Y772" s="691" t="s">
        <v>3133</v>
      </c>
      <c r="Z772" s="690" t="s">
        <v>3130</v>
      </c>
    </row>
    <row r="773" spans="1:26" s="101" customFormat="1" ht="15.6">
      <c r="A773" s="670" t="s">
        <v>1775</v>
      </c>
      <c r="B773" s="13"/>
      <c r="C773" s="13"/>
      <c r="D773" s="14"/>
      <c r="E773" s="4" t="s">
        <v>18</v>
      </c>
      <c r="F773" s="4" t="s">
        <v>15</v>
      </c>
      <c r="G773" s="1" t="s">
        <v>19</v>
      </c>
      <c r="H773" s="1" t="s">
        <v>28</v>
      </c>
      <c r="I773" s="1" t="s">
        <v>24</v>
      </c>
      <c r="J773" s="4">
        <v>1</v>
      </c>
      <c r="K773" s="4"/>
      <c r="L773" s="4"/>
      <c r="M773" s="4"/>
      <c r="N773" s="4"/>
      <c r="O773" s="4"/>
      <c r="P773" s="4" t="s">
        <v>286</v>
      </c>
      <c r="Q773" s="4" t="s">
        <v>290</v>
      </c>
      <c r="R773" s="19"/>
      <c r="S773" s="4"/>
      <c r="T773" s="5"/>
      <c r="U773" s="5"/>
      <c r="V773" s="14"/>
      <c r="W773" s="15"/>
      <c r="X773" s="692" t="s">
        <v>3135</v>
      </c>
      <c r="Y773" s="691" t="s">
        <v>3133</v>
      </c>
      <c r="Z773" s="690" t="s">
        <v>3130</v>
      </c>
    </row>
    <row r="774" spans="1:26" s="101" customFormat="1" ht="15.6" hidden="1">
      <c r="A774" s="670" t="s">
        <v>1776</v>
      </c>
      <c r="B774" s="13"/>
      <c r="C774" s="13" t="s">
        <v>394</v>
      </c>
      <c r="D774" s="14"/>
      <c r="E774" s="4" t="s">
        <v>18</v>
      </c>
      <c r="F774" s="4" t="s">
        <v>14</v>
      </c>
      <c r="G774" s="1" t="s">
        <v>19</v>
      </c>
      <c r="H774" s="1" t="s">
        <v>28</v>
      </c>
      <c r="I774" s="1" t="s">
        <v>445</v>
      </c>
      <c r="J774" s="4">
        <v>3</v>
      </c>
      <c r="K774" s="4"/>
      <c r="L774" s="4"/>
      <c r="M774" s="4"/>
      <c r="N774" s="4"/>
      <c r="O774" s="4"/>
      <c r="P774" s="4" t="s">
        <v>286</v>
      </c>
      <c r="Q774" s="4" t="s">
        <v>290</v>
      </c>
      <c r="R774" s="19"/>
      <c r="S774" s="4"/>
      <c r="T774" s="5"/>
      <c r="U774" s="5"/>
      <c r="V774" s="14"/>
      <c r="W774" s="15"/>
      <c r="X774" s="692" t="s">
        <v>3135</v>
      </c>
      <c r="Y774" s="691" t="s">
        <v>3133</v>
      </c>
      <c r="Z774" s="690" t="s">
        <v>3130</v>
      </c>
    </row>
    <row r="775" spans="1:26" s="101" customFormat="1" ht="15.6" hidden="1">
      <c r="A775" s="670" t="s">
        <v>1777</v>
      </c>
      <c r="B775" s="13"/>
      <c r="C775" s="13"/>
      <c r="D775" s="14"/>
      <c r="E775" s="4" t="s">
        <v>18</v>
      </c>
      <c r="F775" s="4" t="s">
        <v>15</v>
      </c>
      <c r="G775" s="1" t="s">
        <v>19</v>
      </c>
      <c r="H775" s="1" t="s">
        <v>28</v>
      </c>
      <c r="I775" s="1" t="s">
        <v>24</v>
      </c>
      <c r="J775" s="4">
        <v>3</v>
      </c>
      <c r="K775" s="4"/>
      <c r="L775" s="4"/>
      <c r="M775" s="4"/>
      <c r="N775" s="4"/>
      <c r="O775" s="4"/>
      <c r="P775" s="4" t="s">
        <v>286</v>
      </c>
      <c r="Q775" s="4" t="s">
        <v>290</v>
      </c>
      <c r="R775" s="19"/>
      <c r="S775" s="4"/>
      <c r="T775" s="5"/>
      <c r="U775" s="5"/>
      <c r="V775" s="14"/>
      <c r="W775" s="15"/>
      <c r="X775" s="692" t="s">
        <v>3135</v>
      </c>
      <c r="Y775" s="691" t="s">
        <v>3133</v>
      </c>
      <c r="Z775" s="690" t="s">
        <v>3130</v>
      </c>
    </row>
    <row r="776" spans="1:26" s="101" customFormat="1" ht="15.6" hidden="1">
      <c r="A776" s="670" t="s">
        <v>1778</v>
      </c>
      <c r="B776" s="13"/>
      <c r="C776" s="13" t="s">
        <v>464</v>
      </c>
      <c r="D776" s="14"/>
      <c r="E776" s="4" t="s">
        <v>17</v>
      </c>
      <c r="F776" s="4" t="s">
        <v>14</v>
      </c>
      <c r="G776" s="1" t="s">
        <v>1408</v>
      </c>
      <c r="H776" s="1" t="s">
        <v>28</v>
      </c>
      <c r="I776" s="1" t="s">
        <v>447</v>
      </c>
      <c r="J776" s="4">
        <v>3</v>
      </c>
      <c r="K776" s="4"/>
      <c r="L776" s="4"/>
      <c r="M776" s="4"/>
      <c r="N776" s="4"/>
      <c r="O776" s="4"/>
      <c r="P776" s="4" t="s">
        <v>286</v>
      </c>
      <c r="Q776" s="4" t="s">
        <v>290</v>
      </c>
      <c r="R776" s="19"/>
      <c r="S776" s="4"/>
      <c r="T776" s="5"/>
      <c r="U776" s="5"/>
      <c r="V776" s="14"/>
      <c r="W776" s="15"/>
      <c r="X776" s="692" t="s">
        <v>3135</v>
      </c>
      <c r="Y776" s="691" t="s">
        <v>3133</v>
      </c>
      <c r="Z776" s="690" t="s">
        <v>3130</v>
      </c>
    </row>
    <row r="777" spans="1:26" s="101" customFormat="1" ht="15.6" hidden="1">
      <c r="A777" s="670" t="s">
        <v>1779</v>
      </c>
      <c r="B777" s="13"/>
      <c r="C777" s="13"/>
      <c r="D777" s="14"/>
      <c r="E777" s="4" t="s">
        <v>17</v>
      </c>
      <c r="F777" s="4" t="s">
        <v>15</v>
      </c>
      <c r="G777" s="1" t="s">
        <v>1408</v>
      </c>
      <c r="H777" s="1" t="s">
        <v>28</v>
      </c>
      <c r="I777" s="1" t="s">
        <v>447</v>
      </c>
      <c r="J777" s="4">
        <v>3</v>
      </c>
      <c r="K777" s="4"/>
      <c r="L777" s="4"/>
      <c r="M777" s="4"/>
      <c r="N777" s="4"/>
      <c r="O777" s="4"/>
      <c r="P777" s="4" t="s">
        <v>286</v>
      </c>
      <c r="Q777" s="4" t="s">
        <v>290</v>
      </c>
      <c r="R777" s="19"/>
      <c r="S777" s="4"/>
      <c r="T777" s="5"/>
      <c r="U777" s="5"/>
      <c r="V777" s="14"/>
      <c r="W777" s="15"/>
      <c r="X777" s="692" t="s">
        <v>3135</v>
      </c>
      <c r="Y777" s="691" t="s">
        <v>3133</v>
      </c>
      <c r="Z777" s="690" t="s">
        <v>3130</v>
      </c>
    </row>
    <row r="778" spans="1:26" s="101" customFormat="1" ht="15.6" hidden="1">
      <c r="A778" s="670" t="s">
        <v>1780</v>
      </c>
      <c r="B778" s="13"/>
      <c r="C778" s="13" t="s">
        <v>465</v>
      </c>
      <c r="D778" s="14"/>
      <c r="E778" s="4" t="s">
        <v>18</v>
      </c>
      <c r="F778" s="4" t="s">
        <v>14</v>
      </c>
      <c r="G778" s="1" t="s">
        <v>19</v>
      </c>
      <c r="H778" s="1" t="s">
        <v>28</v>
      </c>
      <c r="I778" s="1" t="s">
        <v>24</v>
      </c>
      <c r="J778" s="4">
        <v>4</v>
      </c>
      <c r="K778" s="4"/>
      <c r="L778" s="4"/>
      <c r="M778" s="4"/>
      <c r="N778" s="4"/>
      <c r="O778" s="4"/>
      <c r="P778" s="4" t="s">
        <v>286</v>
      </c>
      <c r="Q778" s="4" t="s">
        <v>290</v>
      </c>
      <c r="R778" s="19"/>
      <c r="S778" s="4"/>
      <c r="T778" s="5"/>
      <c r="U778" s="5"/>
      <c r="V778" s="14"/>
      <c r="W778" s="15"/>
      <c r="X778" s="692" t="s">
        <v>3135</v>
      </c>
      <c r="Y778" s="691" t="s">
        <v>3133</v>
      </c>
      <c r="Z778" s="690" t="s">
        <v>3130</v>
      </c>
    </row>
    <row r="779" spans="1:26" s="101" customFormat="1" ht="15.6" hidden="1">
      <c r="A779" s="670" t="s">
        <v>1781</v>
      </c>
      <c r="B779" s="13"/>
      <c r="C779" s="13"/>
      <c r="D779" s="14"/>
      <c r="E779" s="4" t="s">
        <v>18</v>
      </c>
      <c r="F779" s="4" t="s">
        <v>15</v>
      </c>
      <c r="G779" s="1" t="s">
        <v>19</v>
      </c>
      <c r="H779" s="1" t="s">
        <v>445</v>
      </c>
      <c r="I779" s="1" t="s">
        <v>24</v>
      </c>
      <c r="J779" s="4">
        <v>4</v>
      </c>
      <c r="K779" s="4"/>
      <c r="L779" s="4"/>
      <c r="M779" s="4"/>
      <c r="N779" s="4"/>
      <c r="O779" s="4"/>
      <c r="P779" s="4" t="s">
        <v>286</v>
      </c>
      <c r="Q779" s="4" t="s">
        <v>290</v>
      </c>
      <c r="R779" s="19"/>
      <c r="S779" s="4"/>
      <c r="T779" s="5"/>
      <c r="U779" s="5"/>
      <c r="V779" s="14"/>
      <c r="W779" s="15"/>
      <c r="X779" s="692" t="s">
        <v>3135</v>
      </c>
      <c r="Y779" s="691" t="s">
        <v>3133</v>
      </c>
      <c r="Z779" s="690" t="s">
        <v>3130</v>
      </c>
    </row>
    <row r="780" spans="1:26" s="101" customFormat="1" ht="15.6" hidden="1">
      <c r="A780" s="670" t="s">
        <v>1782</v>
      </c>
      <c r="B780" s="13"/>
      <c r="C780" s="13" t="s">
        <v>466</v>
      </c>
      <c r="D780" s="14"/>
      <c r="E780" s="4" t="s">
        <v>18</v>
      </c>
      <c r="F780" s="4" t="s">
        <v>14</v>
      </c>
      <c r="G780" s="1" t="s">
        <v>19</v>
      </c>
      <c r="H780" s="1" t="s">
        <v>28</v>
      </c>
      <c r="I780" s="1" t="s">
        <v>24</v>
      </c>
      <c r="J780" s="4">
        <v>4</v>
      </c>
      <c r="K780" s="4"/>
      <c r="L780" s="4"/>
      <c r="M780" s="4"/>
      <c r="N780" s="4"/>
      <c r="O780" s="4"/>
      <c r="P780" s="4" t="s">
        <v>286</v>
      </c>
      <c r="Q780" s="4" t="s">
        <v>290</v>
      </c>
      <c r="R780" s="19"/>
      <c r="S780" s="4"/>
      <c r="T780" s="5"/>
      <c r="U780" s="5"/>
      <c r="V780" s="14"/>
      <c r="W780" s="15"/>
      <c r="X780" s="692" t="s">
        <v>3135</v>
      </c>
      <c r="Y780" s="691" t="s">
        <v>3133</v>
      </c>
      <c r="Z780" s="690" t="s">
        <v>3130</v>
      </c>
    </row>
    <row r="781" spans="1:26" s="101" customFormat="1" ht="15.6" hidden="1">
      <c r="A781" s="670" t="s">
        <v>1783</v>
      </c>
      <c r="B781" s="13"/>
      <c r="C781" s="13"/>
      <c r="D781" s="14"/>
      <c r="E781" s="4" t="s">
        <v>18</v>
      </c>
      <c r="F781" s="4" t="s">
        <v>15</v>
      </c>
      <c r="G781" s="1" t="s">
        <v>19</v>
      </c>
      <c r="H781" s="1" t="s">
        <v>28</v>
      </c>
      <c r="I781" s="1" t="s">
        <v>24</v>
      </c>
      <c r="J781" s="4">
        <v>4</v>
      </c>
      <c r="K781" s="4"/>
      <c r="L781" s="4"/>
      <c r="M781" s="4"/>
      <c r="N781" s="4"/>
      <c r="O781" s="4"/>
      <c r="P781" s="4" t="s">
        <v>286</v>
      </c>
      <c r="Q781" s="4" t="s">
        <v>290</v>
      </c>
      <c r="R781" s="19"/>
      <c r="S781" s="4"/>
      <c r="T781" s="5"/>
      <c r="U781" s="5"/>
      <c r="V781" s="14"/>
      <c r="W781" s="15"/>
      <c r="X781" s="692" t="s">
        <v>3135</v>
      </c>
      <c r="Y781" s="691" t="s">
        <v>3133</v>
      </c>
      <c r="Z781" s="690" t="s">
        <v>3130</v>
      </c>
    </row>
    <row r="782" spans="1:26" s="101" customFormat="1" ht="15.6" hidden="1">
      <c r="A782" s="670" t="s">
        <v>1784</v>
      </c>
      <c r="B782" s="13"/>
      <c r="C782" s="13" t="s">
        <v>395</v>
      </c>
      <c r="D782" s="14"/>
      <c r="E782" s="4" t="s">
        <v>17</v>
      </c>
      <c r="F782" s="4" t="s">
        <v>14</v>
      </c>
      <c r="G782" s="1" t="s">
        <v>19</v>
      </c>
      <c r="H782" s="1" t="s">
        <v>28</v>
      </c>
      <c r="I782" s="1" t="s">
        <v>24</v>
      </c>
      <c r="J782" s="4">
        <v>4</v>
      </c>
      <c r="K782" s="4"/>
      <c r="L782" s="4"/>
      <c r="M782" s="4"/>
      <c r="N782" s="4"/>
      <c r="O782" s="4"/>
      <c r="P782" s="4" t="s">
        <v>286</v>
      </c>
      <c r="Q782" s="4" t="s">
        <v>290</v>
      </c>
      <c r="R782" s="19"/>
      <c r="S782" s="4"/>
      <c r="T782" s="5"/>
      <c r="U782" s="5"/>
      <c r="V782" s="14"/>
      <c r="W782" s="15"/>
      <c r="X782" s="692" t="s">
        <v>3135</v>
      </c>
      <c r="Y782" s="691" t="s">
        <v>3133</v>
      </c>
      <c r="Z782" s="690" t="s">
        <v>3130</v>
      </c>
    </row>
    <row r="783" spans="1:26" s="101" customFormat="1" ht="15.6" hidden="1">
      <c r="A783" s="670" t="s">
        <v>1785</v>
      </c>
      <c r="B783" s="13"/>
      <c r="C783" s="13"/>
      <c r="D783" s="14"/>
      <c r="E783" s="4" t="s">
        <v>17</v>
      </c>
      <c r="F783" s="4" t="s">
        <v>15</v>
      </c>
      <c r="G783" s="1" t="s">
        <v>19</v>
      </c>
      <c r="H783" s="1" t="s">
        <v>28</v>
      </c>
      <c r="I783" s="1" t="s">
        <v>24</v>
      </c>
      <c r="J783" s="4">
        <v>4</v>
      </c>
      <c r="K783" s="4"/>
      <c r="L783" s="4"/>
      <c r="M783" s="4"/>
      <c r="N783" s="4"/>
      <c r="O783" s="4"/>
      <c r="P783" s="4" t="s">
        <v>286</v>
      </c>
      <c r="Q783" s="4" t="s">
        <v>290</v>
      </c>
      <c r="R783" s="19"/>
      <c r="S783" s="4"/>
      <c r="T783" s="5"/>
      <c r="U783" s="5"/>
      <c r="V783" s="14"/>
      <c r="W783" s="15"/>
      <c r="X783" s="692" t="s">
        <v>3135</v>
      </c>
      <c r="Y783" s="691" t="s">
        <v>3133</v>
      </c>
      <c r="Z783" s="690" t="s">
        <v>3130</v>
      </c>
    </row>
    <row r="784" spans="1:26" s="101" customFormat="1" ht="15.6" hidden="1">
      <c r="A784" s="670" t="s">
        <v>1786</v>
      </c>
      <c r="B784" s="13"/>
      <c r="C784" s="13" t="s">
        <v>396</v>
      </c>
      <c r="D784" s="14"/>
      <c r="E784" s="4" t="s">
        <v>17</v>
      </c>
      <c r="F784" s="4" t="s">
        <v>14</v>
      </c>
      <c r="G784" s="1" t="s">
        <v>19</v>
      </c>
      <c r="H784" s="1" t="s">
        <v>28</v>
      </c>
      <c r="I784" s="1" t="s">
        <v>24</v>
      </c>
      <c r="J784" s="4"/>
      <c r="K784" s="4"/>
      <c r="L784" s="4"/>
      <c r="M784" s="4"/>
      <c r="N784" s="4"/>
      <c r="O784" s="4" t="s">
        <v>28</v>
      </c>
      <c r="P784" s="4" t="s">
        <v>286</v>
      </c>
      <c r="Q784" s="4" t="s">
        <v>290</v>
      </c>
      <c r="R784" s="19"/>
      <c r="S784" s="4"/>
      <c r="T784" s="5"/>
      <c r="U784" s="5"/>
      <c r="V784" s="14"/>
      <c r="W784" s="15"/>
      <c r="X784" s="692" t="s">
        <v>3135</v>
      </c>
      <c r="Y784" s="691" t="s">
        <v>3133</v>
      </c>
      <c r="Z784" s="690" t="s">
        <v>3130</v>
      </c>
    </row>
    <row r="785" spans="1:26" s="101" customFormat="1" ht="15.6" hidden="1">
      <c r="A785" s="670" t="s">
        <v>1787</v>
      </c>
      <c r="B785" s="13"/>
      <c r="C785" s="13"/>
      <c r="D785" s="14"/>
      <c r="E785" s="4" t="s">
        <v>17</v>
      </c>
      <c r="F785" s="4" t="s">
        <v>15</v>
      </c>
      <c r="G785" s="1" t="s">
        <v>19</v>
      </c>
      <c r="H785" s="1" t="s">
        <v>28</v>
      </c>
      <c r="I785" s="1" t="s">
        <v>24</v>
      </c>
      <c r="J785" s="4"/>
      <c r="K785" s="4"/>
      <c r="L785" s="4"/>
      <c r="M785" s="4"/>
      <c r="N785" s="4"/>
      <c r="O785" s="4" t="s">
        <v>28</v>
      </c>
      <c r="P785" s="4" t="s">
        <v>286</v>
      </c>
      <c r="Q785" s="4" t="s">
        <v>290</v>
      </c>
      <c r="R785" s="19"/>
      <c r="S785" s="4"/>
      <c r="T785" s="5"/>
      <c r="U785" s="5"/>
      <c r="V785" s="14"/>
      <c r="W785" s="15"/>
      <c r="X785" s="692" t="s">
        <v>3135</v>
      </c>
      <c r="Y785" s="691" t="s">
        <v>3133</v>
      </c>
      <c r="Z785" s="690" t="s">
        <v>3130</v>
      </c>
    </row>
    <row r="786" spans="1:26" s="101" customFormat="1" ht="15.6" hidden="1">
      <c r="A786" s="670" t="s">
        <v>1788</v>
      </c>
      <c r="B786" s="13"/>
      <c r="C786" s="13" t="s">
        <v>397</v>
      </c>
      <c r="D786" s="14"/>
      <c r="E786" s="4" t="s">
        <v>17</v>
      </c>
      <c r="F786" s="4" t="s">
        <v>14</v>
      </c>
      <c r="G786" s="1" t="s">
        <v>19</v>
      </c>
      <c r="H786" s="1" t="s">
        <v>28</v>
      </c>
      <c r="I786" s="1" t="s">
        <v>24</v>
      </c>
      <c r="J786" s="4">
        <v>4</v>
      </c>
      <c r="K786" s="4"/>
      <c r="L786" s="4"/>
      <c r="M786" s="4"/>
      <c r="N786" s="4"/>
      <c r="O786" s="4"/>
      <c r="P786" s="4" t="s">
        <v>286</v>
      </c>
      <c r="Q786" s="4" t="s">
        <v>290</v>
      </c>
      <c r="R786" s="19"/>
      <c r="S786" s="4"/>
      <c r="T786" s="5"/>
      <c r="U786" s="5"/>
      <c r="V786" s="14"/>
      <c r="W786" s="15"/>
      <c r="X786" s="692" t="s">
        <v>3135</v>
      </c>
      <c r="Y786" s="691" t="s">
        <v>3133</v>
      </c>
      <c r="Z786" s="690" t="s">
        <v>3130</v>
      </c>
    </row>
    <row r="787" spans="1:26" s="101" customFormat="1" ht="15.6" hidden="1">
      <c r="A787" s="670" t="s">
        <v>1789</v>
      </c>
      <c r="B787" s="13"/>
      <c r="C787" s="13"/>
      <c r="D787" s="14"/>
      <c r="E787" s="4" t="s">
        <v>17</v>
      </c>
      <c r="F787" s="4" t="s">
        <v>15</v>
      </c>
      <c r="G787" s="1" t="s">
        <v>19</v>
      </c>
      <c r="H787" s="1" t="s">
        <v>28</v>
      </c>
      <c r="I787" s="1" t="s">
        <v>24</v>
      </c>
      <c r="J787" s="4">
        <v>4</v>
      </c>
      <c r="K787" s="4"/>
      <c r="L787" s="4"/>
      <c r="M787" s="4"/>
      <c r="N787" s="4"/>
      <c r="O787" s="4"/>
      <c r="P787" s="4" t="s">
        <v>286</v>
      </c>
      <c r="Q787" s="4" t="s">
        <v>290</v>
      </c>
      <c r="R787" s="19"/>
      <c r="S787" s="4"/>
      <c r="T787" s="5"/>
      <c r="U787" s="5"/>
      <c r="V787" s="14"/>
      <c r="W787" s="15"/>
      <c r="X787" s="692" t="s">
        <v>3135</v>
      </c>
      <c r="Y787" s="691" t="s">
        <v>3133</v>
      </c>
      <c r="Z787" s="690" t="s">
        <v>3130</v>
      </c>
    </row>
    <row r="788" spans="1:26" s="101" customFormat="1" ht="15.6">
      <c r="A788" s="670" t="s">
        <v>1790</v>
      </c>
      <c r="B788" s="13"/>
      <c r="C788" s="13" t="s">
        <v>398</v>
      </c>
      <c r="D788" s="14"/>
      <c r="E788" s="4" t="s">
        <v>17</v>
      </c>
      <c r="F788" s="4" t="s">
        <v>14</v>
      </c>
      <c r="G788" s="1" t="s">
        <v>19</v>
      </c>
      <c r="H788" s="1" t="s">
        <v>28</v>
      </c>
      <c r="I788" s="1" t="s">
        <v>445</v>
      </c>
      <c r="J788" s="4">
        <v>2</v>
      </c>
      <c r="K788" s="4"/>
      <c r="L788" s="4"/>
      <c r="M788" s="4"/>
      <c r="N788" s="4" t="s">
        <v>39</v>
      </c>
      <c r="O788" s="4"/>
      <c r="P788" s="4" t="s">
        <v>286</v>
      </c>
      <c r="Q788" s="4" t="s">
        <v>290</v>
      </c>
      <c r="R788" s="19"/>
      <c r="S788" s="4"/>
      <c r="T788" s="5"/>
      <c r="U788" s="5"/>
      <c r="V788" s="14"/>
      <c r="W788" s="15"/>
      <c r="X788" s="692" t="s">
        <v>3135</v>
      </c>
      <c r="Y788" s="691" t="s">
        <v>3133</v>
      </c>
      <c r="Z788" s="690" t="s">
        <v>3130</v>
      </c>
    </row>
    <row r="789" spans="1:26" s="101" customFormat="1" ht="15.6" hidden="1">
      <c r="A789" s="670" t="s">
        <v>1791</v>
      </c>
      <c r="B789" s="13"/>
      <c r="C789" s="13"/>
      <c r="D789" s="14"/>
      <c r="E789" s="4" t="s">
        <v>17</v>
      </c>
      <c r="F789" s="4" t="s">
        <v>15</v>
      </c>
      <c r="G789" s="1" t="s">
        <v>19</v>
      </c>
      <c r="H789" s="1" t="s">
        <v>28</v>
      </c>
      <c r="I789" s="1" t="s">
        <v>25</v>
      </c>
      <c r="J789" s="4">
        <v>3</v>
      </c>
      <c r="K789" s="4"/>
      <c r="L789" s="4"/>
      <c r="M789" s="4"/>
      <c r="N789" s="4"/>
      <c r="O789" s="4"/>
      <c r="P789" s="4" t="s">
        <v>286</v>
      </c>
      <c r="Q789" s="4" t="s">
        <v>290</v>
      </c>
      <c r="R789" s="19"/>
      <c r="S789" s="4"/>
      <c r="T789" s="5"/>
      <c r="U789" s="5"/>
      <c r="V789" s="14"/>
      <c r="W789" s="15"/>
      <c r="X789" s="692" t="s">
        <v>3135</v>
      </c>
      <c r="Y789" s="691" t="s">
        <v>3133</v>
      </c>
      <c r="Z789" s="690" t="s">
        <v>3130</v>
      </c>
    </row>
    <row r="790" spans="1:26" s="101" customFormat="1" ht="15.6" hidden="1">
      <c r="A790" s="670" t="s">
        <v>1792</v>
      </c>
      <c r="B790" s="13"/>
      <c r="C790" s="13"/>
      <c r="D790" s="14"/>
      <c r="E790" s="4" t="s">
        <v>17</v>
      </c>
      <c r="F790" s="4" t="s">
        <v>14</v>
      </c>
      <c r="G790" s="1" t="s">
        <v>19</v>
      </c>
      <c r="H790" s="1" t="s">
        <v>28</v>
      </c>
      <c r="I790" s="1" t="s">
        <v>26</v>
      </c>
      <c r="J790" s="4">
        <v>3</v>
      </c>
      <c r="K790" s="4"/>
      <c r="L790" s="4"/>
      <c r="M790" s="4"/>
      <c r="N790" s="4"/>
      <c r="O790" s="4"/>
      <c r="P790" s="4" t="s">
        <v>286</v>
      </c>
      <c r="Q790" s="4" t="s">
        <v>290</v>
      </c>
      <c r="R790" s="19"/>
      <c r="S790" s="4"/>
      <c r="T790" s="5"/>
      <c r="U790" s="5"/>
      <c r="V790" s="14"/>
      <c r="W790" s="15"/>
      <c r="X790" s="692" t="s">
        <v>3135</v>
      </c>
      <c r="Y790" s="691" t="s">
        <v>3133</v>
      </c>
      <c r="Z790" s="690" t="s">
        <v>3130</v>
      </c>
    </row>
    <row r="791" spans="1:26" s="101" customFormat="1" ht="15.6" hidden="1">
      <c r="A791" s="670" t="s">
        <v>1793</v>
      </c>
      <c r="B791" s="13"/>
      <c r="C791" s="13"/>
      <c r="D791" s="14"/>
      <c r="E791" s="4" t="s">
        <v>17</v>
      </c>
      <c r="F791" s="4" t="s">
        <v>15</v>
      </c>
      <c r="G791" s="1" t="s">
        <v>19</v>
      </c>
      <c r="H791" s="1" t="s">
        <v>28</v>
      </c>
      <c r="I791" s="1" t="s">
        <v>24</v>
      </c>
      <c r="J791" s="4">
        <v>3</v>
      </c>
      <c r="K791" s="4"/>
      <c r="L791" s="4"/>
      <c r="M791" s="4"/>
      <c r="N791" s="4"/>
      <c r="O791" s="4"/>
      <c r="P791" s="4" t="s">
        <v>286</v>
      </c>
      <c r="Q791" s="4" t="s">
        <v>290</v>
      </c>
      <c r="R791" s="19"/>
      <c r="S791" s="4"/>
      <c r="T791" s="5"/>
      <c r="U791" s="5"/>
      <c r="V791" s="14"/>
      <c r="W791" s="15"/>
      <c r="X791" s="692" t="s">
        <v>3135</v>
      </c>
      <c r="Y791" s="691" t="s">
        <v>3133</v>
      </c>
      <c r="Z791" s="690" t="s">
        <v>3130</v>
      </c>
    </row>
    <row r="792" spans="1:26" s="101" customFormat="1" ht="15.6" hidden="1">
      <c r="A792" s="670" t="s">
        <v>1794</v>
      </c>
      <c r="B792" s="13"/>
      <c r="C792" s="13" t="s">
        <v>399</v>
      </c>
      <c r="D792" s="14"/>
      <c r="E792" s="4" t="s">
        <v>17</v>
      </c>
      <c r="F792" s="4" t="s">
        <v>14</v>
      </c>
      <c r="G792" s="1" t="s">
        <v>19</v>
      </c>
      <c r="H792" s="1" t="s">
        <v>28</v>
      </c>
      <c r="I792" s="1" t="s">
        <v>24</v>
      </c>
      <c r="J792" s="4">
        <v>4</v>
      </c>
      <c r="K792" s="4"/>
      <c r="L792" s="4"/>
      <c r="M792" s="4"/>
      <c r="N792" s="4"/>
      <c r="O792" s="4"/>
      <c r="P792" s="4" t="s">
        <v>286</v>
      </c>
      <c r="Q792" s="4" t="s">
        <v>290</v>
      </c>
      <c r="R792" s="19"/>
      <c r="S792" s="4"/>
      <c r="T792" s="5"/>
      <c r="U792" s="5"/>
      <c r="V792" s="14"/>
      <c r="W792" s="15"/>
      <c r="X792" s="692" t="s">
        <v>3135</v>
      </c>
      <c r="Y792" s="691" t="s">
        <v>3133</v>
      </c>
      <c r="Z792" s="690" t="s">
        <v>3130</v>
      </c>
    </row>
    <row r="793" spans="1:26" s="101" customFormat="1" ht="15.6" hidden="1">
      <c r="A793" s="670" t="s">
        <v>1795</v>
      </c>
      <c r="B793" s="13"/>
      <c r="C793" s="13" t="s">
        <v>400</v>
      </c>
      <c r="D793" s="14"/>
      <c r="E793" s="4" t="s">
        <v>17</v>
      </c>
      <c r="F793" s="4" t="s">
        <v>14</v>
      </c>
      <c r="G793" s="1" t="s">
        <v>19</v>
      </c>
      <c r="H793" s="1" t="s">
        <v>28</v>
      </c>
      <c r="I793" s="1" t="s">
        <v>24</v>
      </c>
      <c r="J793" s="4">
        <v>3</v>
      </c>
      <c r="K793" s="4"/>
      <c r="L793" s="4"/>
      <c r="M793" s="4"/>
      <c r="N793" s="4"/>
      <c r="O793" s="4"/>
      <c r="P793" s="4" t="s">
        <v>286</v>
      </c>
      <c r="Q793" s="4" t="s">
        <v>290</v>
      </c>
      <c r="R793" s="19"/>
      <c r="S793" s="4"/>
      <c r="T793" s="5"/>
      <c r="U793" s="5"/>
      <c r="V793" s="14"/>
      <c r="W793" s="15"/>
      <c r="X793" s="692" t="s">
        <v>3135</v>
      </c>
      <c r="Y793" s="691" t="s">
        <v>3133</v>
      </c>
      <c r="Z793" s="690" t="s">
        <v>3130</v>
      </c>
    </row>
    <row r="794" spans="1:26" s="101" customFormat="1" ht="15.6" hidden="1">
      <c r="A794" s="670" t="s">
        <v>1796</v>
      </c>
      <c r="B794" s="314"/>
      <c r="C794" s="314" t="s">
        <v>401</v>
      </c>
      <c r="D794" s="332"/>
      <c r="E794" s="299" t="s">
        <v>17</v>
      </c>
      <c r="F794" s="299" t="s">
        <v>15</v>
      </c>
      <c r="G794" s="1" t="s">
        <v>19</v>
      </c>
      <c r="H794" s="1" t="s">
        <v>28</v>
      </c>
      <c r="I794" s="1" t="s">
        <v>24</v>
      </c>
      <c r="J794" s="299">
        <v>4</v>
      </c>
      <c r="K794" s="299"/>
      <c r="L794" s="299"/>
      <c r="M794" s="299"/>
      <c r="N794" s="299"/>
      <c r="O794" s="299"/>
      <c r="P794" s="4" t="s">
        <v>286</v>
      </c>
      <c r="Q794" s="4" t="s">
        <v>290</v>
      </c>
      <c r="R794" s="323"/>
      <c r="S794" s="299"/>
      <c r="T794" s="333"/>
      <c r="U794" s="333"/>
      <c r="V794" s="332"/>
      <c r="W794" s="331"/>
      <c r="X794" s="692" t="s">
        <v>3135</v>
      </c>
      <c r="Y794" s="691" t="s">
        <v>3133</v>
      </c>
      <c r="Z794" s="690" t="s">
        <v>3130</v>
      </c>
    </row>
    <row r="795" spans="1:26" s="101" customFormat="1" ht="15.6" hidden="1">
      <c r="A795" s="670" t="s">
        <v>1797</v>
      </c>
      <c r="B795" s="13"/>
      <c r="C795" s="13" t="s">
        <v>402</v>
      </c>
      <c r="D795" s="14"/>
      <c r="E795" s="4" t="s">
        <v>17</v>
      </c>
      <c r="F795" s="4" t="s">
        <v>14</v>
      </c>
      <c r="G795" s="1" t="s">
        <v>19</v>
      </c>
      <c r="H795" s="1" t="s">
        <v>28</v>
      </c>
      <c r="I795" s="1" t="s">
        <v>24</v>
      </c>
      <c r="J795" s="4">
        <v>4</v>
      </c>
      <c r="K795" s="4"/>
      <c r="L795" s="4"/>
      <c r="M795" s="4"/>
      <c r="N795" s="4"/>
      <c r="O795" s="4"/>
      <c r="P795" s="4" t="s">
        <v>286</v>
      </c>
      <c r="Q795" s="4" t="s">
        <v>290</v>
      </c>
      <c r="R795" s="19"/>
      <c r="S795" s="4"/>
      <c r="T795" s="5"/>
      <c r="U795" s="5"/>
      <c r="V795" s="14"/>
      <c r="W795" s="15"/>
      <c r="X795" s="692" t="s">
        <v>3135</v>
      </c>
      <c r="Y795" s="691" t="s">
        <v>3133</v>
      </c>
      <c r="Z795" s="690" t="s">
        <v>3130</v>
      </c>
    </row>
    <row r="796" spans="1:26" s="101" customFormat="1" ht="15.6" hidden="1">
      <c r="A796" s="670" t="s">
        <v>1798</v>
      </c>
      <c r="B796" s="13"/>
      <c r="C796" s="13"/>
      <c r="D796" s="14"/>
      <c r="E796" s="4" t="s">
        <v>18</v>
      </c>
      <c r="F796" s="4" t="s">
        <v>15</v>
      </c>
      <c r="G796" s="1" t="s">
        <v>19</v>
      </c>
      <c r="H796" s="1" t="s">
        <v>28</v>
      </c>
      <c r="I796" s="1" t="s">
        <v>24</v>
      </c>
      <c r="J796" s="4"/>
      <c r="K796" s="4"/>
      <c r="L796" s="4"/>
      <c r="M796" s="4"/>
      <c r="N796" s="4"/>
      <c r="O796" s="4" t="s">
        <v>28</v>
      </c>
      <c r="P796" s="4" t="s">
        <v>286</v>
      </c>
      <c r="Q796" s="4" t="s">
        <v>290</v>
      </c>
      <c r="R796" s="19"/>
      <c r="S796" s="4"/>
      <c r="T796" s="5"/>
      <c r="U796" s="5"/>
      <c r="V796" s="14"/>
      <c r="W796" s="15"/>
      <c r="X796" s="692" t="s">
        <v>3135</v>
      </c>
      <c r="Y796" s="691" t="s">
        <v>3133</v>
      </c>
      <c r="Z796" s="690" t="s">
        <v>3130</v>
      </c>
    </row>
    <row r="797" spans="1:26" s="101" customFormat="1" ht="15.6" hidden="1">
      <c r="A797" s="670" t="s">
        <v>1799</v>
      </c>
      <c r="B797" s="13"/>
      <c r="C797" s="13" t="s">
        <v>403</v>
      </c>
      <c r="D797" s="14"/>
      <c r="E797" s="4" t="s">
        <v>18</v>
      </c>
      <c r="F797" s="4" t="s">
        <v>14</v>
      </c>
      <c r="G797" s="1" t="s">
        <v>19</v>
      </c>
      <c r="H797" s="1" t="s">
        <v>28</v>
      </c>
      <c r="I797" s="1" t="s">
        <v>24</v>
      </c>
      <c r="J797" s="4">
        <v>4</v>
      </c>
      <c r="K797" s="4"/>
      <c r="L797" s="4"/>
      <c r="M797" s="4"/>
      <c r="N797" s="4"/>
      <c r="O797" s="4"/>
      <c r="P797" s="4" t="s">
        <v>286</v>
      </c>
      <c r="Q797" s="4" t="s">
        <v>290</v>
      </c>
      <c r="R797" s="19"/>
      <c r="S797" s="4"/>
      <c r="T797" s="5"/>
      <c r="U797" s="5"/>
      <c r="V797" s="14"/>
      <c r="W797" s="15"/>
      <c r="X797" s="692" t="s">
        <v>3135</v>
      </c>
      <c r="Y797" s="691" t="s">
        <v>3133</v>
      </c>
      <c r="Z797" s="690" t="s">
        <v>3130</v>
      </c>
    </row>
    <row r="798" spans="1:26" s="101" customFormat="1" ht="15.6" hidden="1">
      <c r="A798" s="670" t="s">
        <v>1800</v>
      </c>
      <c r="B798" s="13"/>
      <c r="C798" s="13"/>
      <c r="D798" s="14"/>
      <c r="E798" s="4" t="s">
        <v>18</v>
      </c>
      <c r="F798" s="4" t="s">
        <v>15</v>
      </c>
      <c r="G798" s="1" t="s">
        <v>19</v>
      </c>
      <c r="H798" s="1" t="s">
        <v>28</v>
      </c>
      <c r="I798" s="1" t="s">
        <v>24</v>
      </c>
      <c r="J798" s="4">
        <v>4</v>
      </c>
      <c r="K798" s="4"/>
      <c r="L798" s="4"/>
      <c r="M798" s="4"/>
      <c r="N798" s="4"/>
      <c r="O798" s="4"/>
      <c r="P798" s="4" t="s">
        <v>286</v>
      </c>
      <c r="Q798" s="4" t="s">
        <v>290</v>
      </c>
      <c r="R798" s="19"/>
      <c r="S798" s="4"/>
      <c r="T798" s="5"/>
      <c r="U798" s="5"/>
      <c r="V798" s="14"/>
      <c r="W798" s="15"/>
      <c r="X798" s="692" t="s">
        <v>3135</v>
      </c>
      <c r="Y798" s="691" t="s">
        <v>3133</v>
      </c>
      <c r="Z798" s="690" t="s">
        <v>3130</v>
      </c>
    </row>
    <row r="799" spans="1:26" s="101" customFormat="1" ht="15.6" hidden="1">
      <c r="A799" s="670" t="s">
        <v>1801</v>
      </c>
      <c r="B799" s="13"/>
      <c r="C799" s="13" t="s">
        <v>404</v>
      </c>
      <c r="D799" s="14"/>
      <c r="E799" s="4" t="s">
        <v>18</v>
      </c>
      <c r="F799" s="4" t="s">
        <v>14</v>
      </c>
      <c r="G799" s="1" t="s">
        <v>19</v>
      </c>
      <c r="H799" s="1" t="s">
        <v>28</v>
      </c>
      <c r="I799" s="1" t="s">
        <v>24</v>
      </c>
      <c r="J799" s="4">
        <v>4</v>
      </c>
      <c r="K799" s="4"/>
      <c r="L799" s="4"/>
      <c r="M799" s="4"/>
      <c r="N799" s="4"/>
      <c r="O799" s="4"/>
      <c r="P799" s="4" t="s">
        <v>286</v>
      </c>
      <c r="Q799" s="4" t="s">
        <v>290</v>
      </c>
      <c r="R799" s="19"/>
      <c r="S799" s="4"/>
      <c r="T799" s="5"/>
      <c r="U799" s="5"/>
      <c r="V799" s="14"/>
      <c r="W799" s="15"/>
      <c r="X799" s="692" t="s">
        <v>3135</v>
      </c>
      <c r="Y799" s="691" t="s">
        <v>3133</v>
      </c>
      <c r="Z799" s="690" t="s">
        <v>3130</v>
      </c>
    </row>
    <row r="800" spans="1:26" s="101" customFormat="1" ht="15.6" hidden="1">
      <c r="A800" s="670" t="s">
        <v>1802</v>
      </c>
      <c r="B800" s="13"/>
      <c r="C800" s="13"/>
      <c r="D800" s="14"/>
      <c r="E800" s="4" t="s">
        <v>18</v>
      </c>
      <c r="F800" s="4" t="s">
        <v>15</v>
      </c>
      <c r="G800" s="1" t="s">
        <v>19</v>
      </c>
      <c r="H800" s="1" t="s">
        <v>28</v>
      </c>
      <c r="I800" s="1" t="s">
        <v>24</v>
      </c>
      <c r="J800" s="4">
        <v>4</v>
      </c>
      <c r="K800" s="4"/>
      <c r="L800" s="4"/>
      <c r="M800" s="4"/>
      <c r="N800" s="4"/>
      <c r="O800" s="4"/>
      <c r="P800" s="4" t="s">
        <v>286</v>
      </c>
      <c r="Q800" s="4" t="s">
        <v>290</v>
      </c>
      <c r="R800" s="19"/>
      <c r="S800" s="4"/>
      <c r="T800" s="5"/>
      <c r="U800" s="5"/>
      <c r="V800" s="14"/>
      <c r="W800" s="15"/>
      <c r="X800" s="692" t="s">
        <v>3135</v>
      </c>
      <c r="Y800" s="691" t="s">
        <v>3133</v>
      </c>
      <c r="Z800" s="690" t="s">
        <v>3130</v>
      </c>
    </row>
    <row r="801" spans="1:26" s="101" customFormat="1" ht="15.6" hidden="1">
      <c r="A801" s="670" t="s">
        <v>1803</v>
      </c>
      <c r="B801" s="314"/>
      <c r="C801" s="314" t="s">
        <v>635</v>
      </c>
      <c r="D801" s="332"/>
      <c r="E801" s="299" t="s">
        <v>18</v>
      </c>
      <c r="F801" s="299" t="s">
        <v>14</v>
      </c>
      <c r="G801" s="1" t="s">
        <v>19</v>
      </c>
      <c r="H801" s="1" t="s">
        <v>28</v>
      </c>
      <c r="I801" s="1" t="s">
        <v>24</v>
      </c>
      <c r="J801" s="299">
        <v>4</v>
      </c>
      <c r="K801" s="299"/>
      <c r="L801" s="299"/>
      <c r="M801" s="299"/>
      <c r="N801" s="299"/>
      <c r="O801" s="299"/>
      <c r="P801" s="4" t="s">
        <v>286</v>
      </c>
      <c r="Q801" s="4" t="s">
        <v>290</v>
      </c>
      <c r="R801" s="323"/>
      <c r="S801" s="299"/>
      <c r="T801" s="333"/>
      <c r="U801" s="333"/>
      <c r="V801" s="332"/>
      <c r="W801" s="331"/>
      <c r="X801" s="692" t="s">
        <v>3135</v>
      </c>
      <c r="Y801" s="691" t="s">
        <v>3133</v>
      </c>
      <c r="Z801" s="690" t="s">
        <v>3130</v>
      </c>
    </row>
    <row r="802" spans="1:26" s="101" customFormat="1" ht="15.6">
      <c r="A802" s="670" t="s">
        <v>1804</v>
      </c>
      <c r="B802" s="314"/>
      <c r="C802" s="314"/>
      <c r="D802" s="332"/>
      <c r="E802" s="299" t="s">
        <v>18</v>
      </c>
      <c r="F802" s="299" t="s">
        <v>15</v>
      </c>
      <c r="G802" s="1" t="s">
        <v>19</v>
      </c>
      <c r="H802" s="1" t="s">
        <v>28</v>
      </c>
      <c r="I802" s="1" t="s">
        <v>24</v>
      </c>
      <c r="J802" s="299">
        <v>1</v>
      </c>
      <c r="K802" s="299"/>
      <c r="L802" s="299"/>
      <c r="M802" s="299"/>
      <c r="N802" s="299" t="s">
        <v>39</v>
      </c>
      <c r="O802" s="299"/>
      <c r="P802" s="4" t="s">
        <v>286</v>
      </c>
      <c r="Q802" s="4" t="s">
        <v>290</v>
      </c>
      <c r="R802" s="323"/>
      <c r="S802" s="299"/>
      <c r="T802" s="333"/>
      <c r="U802" s="333"/>
      <c r="V802" s="332"/>
      <c r="W802" s="331"/>
      <c r="X802" s="692" t="s">
        <v>3135</v>
      </c>
      <c r="Y802" s="691" t="s">
        <v>3133</v>
      </c>
      <c r="Z802" s="690" t="s">
        <v>3130</v>
      </c>
    </row>
    <row r="803" spans="1:26" s="101" customFormat="1" ht="15.6" hidden="1">
      <c r="A803" s="670" t="s">
        <v>1805</v>
      </c>
      <c r="B803" s="13"/>
      <c r="C803" s="13"/>
      <c r="D803" s="14"/>
      <c r="E803" s="4" t="s">
        <v>17</v>
      </c>
      <c r="F803" s="4" t="s">
        <v>15</v>
      </c>
      <c r="G803" s="1" t="s">
        <v>19</v>
      </c>
      <c r="H803" s="1" t="s">
        <v>28</v>
      </c>
      <c r="I803" s="1" t="s">
        <v>24</v>
      </c>
      <c r="J803" s="4">
        <v>4</v>
      </c>
      <c r="K803" s="4"/>
      <c r="L803" s="4"/>
      <c r="M803" s="4"/>
      <c r="N803" s="4"/>
      <c r="O803" s="4"/>
      <c r="P803" s="4" t="s">
        <v>286</v>
      </c>
      <c r="Q803" s="4" t="s">
        <v>290</v>
      </c>
      <c r="R803" s="19"/>
      <c r="S803" s="4"/>
      <c r="T803" s="5"/>
      <c r="U803" s="5"/>
      <c r="V803" s="14"/>
      <c r="W803" s="15"/>
      <c r="X803" s="692" t="s">
        <v>3135</v>
      </c>
      <c r="Y803" s="691" t="s">
        <v>3133</v>
      </c>
      <c r="Z803" s="690" t="s">
        <v>3130</v>
      </c>
    </row>
    <row r="804" spans="1:26" s="101" customFormat="1" ht="15.6" hidden="1">
      <c r="A804" s="670" t="s">
        <v>1806</v>
      </c>
      <c r="B804" s="13"/>
      <c r="C804" s="13" t="s">
        <v>636</v>
      </c>
      <c r="D804" s="14"/>
      <c r="E804" s="4" t="s">
        <v>17</v>
      </c>
      <c r="F804" s="4" t="s">
        <v>14</v>
      </c>
      <c r="G804" s="1" t="s">
        <v>19</v>
      </c>
      <c r="H804" s="1" t="s">
        <v>28</v>
      </c>
      <c r="I804" s="1" t="s">
        <v>24</v>
      </c>
      <c r="J804" s="4">
        <v>4</v>
      </c>
      <c r="K804" s="4"/>
      <c r="L804" s="4"/>
      <c r="M804" s="4"/>
      <c r="N804" s="4"/>
      <c r="O804" s="4"/>
      <c r="P804" s="4" t="s">
        <v>286</v>
      </c>
      <c r="Q804" s="4" t="s">
        <v>290</v>
      </c>
      <c r="R804" s="19"/>
      <c r="S804" s="4"/>
      <c r="T804" s="5"/>
      <c r="U804" s="5"/>
      <c r="V804" s="14"/>
      <c r="W804" s="15"/>
      <c r="X804" s="692" t="s">
        <v>3135</v>
      </c>
      <c r="Y804" s="691" t="s">
        <v>3133</v>
      </c>
      <c r="Z804" s="690" t="s">
        <v>3130</v>
      </c>
    </row>
    <row r="805" spans="1:26" s="101" customFormat="1" ht="15.6">
      <c r="A805" s="670" t="s">
        <v>1807</v>
      </c>
      <c r="B805" s="13"/>
      <c r="C805" s="13"/>
      <c r="D805" s="14"/>
      <c r="E805" s="4" t="s">
        <v>18</v>
      </c>
      <c r="F805" s="4" t="s">
        <v>15</v>
      </c>
      <c r="G805" s="1" t="s">
        <v>19</v>
      </c>
      <c r="H805" s="1" t="s">
        <v>28</v>
      </c>
      <c r="I805" s="1" t="s">
        <v>24</v>
      </c>
      <c r="J805" s="4">
        <v>2</v>
      </c>
      <c r="K805" s="4"/>
      <c r="L805" s="4"/>
      <c r="M805" s="4"/>
      <c r="N805" s="4"/>
      <c r="O805" s="4"/>
      <c r="P805" s="4" t="s">
        <v>286</v>
      </c>
      <c r="Q805" s="4" t="s">
        <v>290</v>
      </c>
      <c r="R805" s="19"/>
      <c r="S805" s="4"/>
      <c r="T805" s="5"/>
      <c r="U805" s="5"/>
      <c r="V805" s="14"/>
      <c r="W805" s="15"/>
      <c r="X805" s="692" t="s">
        <v>3135</v>
      </c>
      <c r="Y805" s="691" t="s">
        <v>3133</v>
      </c>
      <c r="Z805" s="690" t="s">
        <v>3130</v>
      </c>
    </row>
    <row r="806" spans="1:26" s="101" customFormat="1" ht="15.6" hidden="1">
      <c r="A806" s="670" t="s">
        <v>1808</v>
      </c>
      <c r="B806" s="13"/>
      <c r="C806" s="13" t="s">
        <v>405</v>
      </c>
      <c r="D806" s="14"/>
      <c r="E806" s="4" t="s">
        <v>18</v>
      </c>
      <c r="F806" s="4" t="s">
        <v>15</v>
      </c>
      <c r="G806" s="1" t="s">
        <v>19</v>
      </c>
      <c r="H806" s="1" t="s">
        <v>28</v>
      </c>
      <c r="I806" s="1" t="s">
        <v>24</v>
      </c>
      <c r="J806" s="4">
        <v>3</v>
      </c>
      <c r="K806" s="4" t="s">
        <v>35</v>
      </c>
      <c r="L806" s="4"/>
      <c r="M806" s="4"/>
      <c r="N806" s="4"/>
      <c r="O806" s="4"/>
      <c r="P806" s="4" t="s">
        <v>286</v>
      </c>
      <c r="Q806" s="4" t="s">
        <v>290</v>
      </c>
      <c r="R806" s="19"/>
      <c r="S806" s="4"/>
      <c r="T806" s="5"/>
      <c r="U806" s="5"/>
      <c r="V806" s="14"/>
      <c r="W806" s="15"/>
      <c r="X806" s="692" t="s">
        <v>3135</v>
      </c>
      <c r="Y806" s="691" t="s">
        <v>3133</v>
      </c>
      <c r="Z806" s="690" t="s">
        <v>3130</v>
      </c>
    </row>
    <row r="807" spans="1:26" s="101" customFormat="1" ht="15.6" hidden="1">
      <c r="A807" s="670" t="s">
        <v>1809</v>
      </c>
      <c r="B807" s="13"/>
      <c r="C807" s="13"/>
      <c r="D807" s="14"/>
      <c r="E807" s="4" t="s">
        <v>17</v>
      </c>
      <c r="F807" s="4" t="s">
        <v>14</v>
      </c>
      <c r="G807" s="1" t="s">
        <v>19</v>
      </c>
      <c r="H807" s="1" t="s">
        <v>28</v>
      </c>
      <c r="I807" s="1" t="s">
        <v>25</v>
      </c>
      <c r="J807" s="4">
        <v>4</v>
      </c>
      <c r="K807" s="4"/>
      <c r="L807" s="4"/>
      <c r="M807" s="4"/>
      <c r="N807" s="4"/>
      <c r="O807" s="4"/>
      <c r="P807" s="4" t="s">
        <v>286</v>
      </c>
      <c r="Q807" s="4" t="s">
        <v>290</v>
      </c>
      <c r="R807" s="19"/>
      <c r="S807" s="4"/>
      <c r="T807" s="5"/>
      <c r="U807" s="5"/>
      <c r="V807" s="14"/>
      <c r="W807" s="15"/>
      <c r="X807" s="692" t="s">
        <v>3135</v>
      </c>
      <c r="Y807" s="691" t="s">
        <v>3133</v>
      </c>
      <c r="Z807" s="690" t="s">
        <v>3130</v>
      </c>
    </row>
    <row r="808" spans="1:26" s="101" customFormat="1" ht="15.6" hidden="1">
      <c r="A808" s="670" t="s">
        <v>1810</v>
      </c>
      <c r="B808" s="13"/>
      <c r="C808" s="13"/>
      <c r="D808" s="14"/>
      <c r="E808" s="4" t="s">
        <v>17</v>
      </c>
      <c r="F808" s="4" t="s">
        <v>15</v>
      </c>
      <c r="G808" s="1" t="s">
        <v>19</v>
      </c>
      <c r="H808" s="1" t="s">
        <v>28</v>
      </c>
      <c r="I808" s="1" t="s">
        <v>26</v>
      </c>
      <c r="J808" s="4">
        <v>4</v>
      </c>
      <c r="K808" s="4" t="s">
        <v>35</v>
      </c>
      <c r="L808" s="4"/>
      <c r="M808" s="4"/>
      <c r="N808" s="4"/>
      <c r="O808" s="4"/>
      <c r="P808" s="4" t="s">
        <v>286</v>
      </c>
      <c r="Q808" s="4" t="s">
        <v>290</v>
      </c>
      <c r="R808" s="19"/>
      <c r="S808" s="4"/>
      <c r="T808" s="5"/>
      <c r="U808" s="5"/>
      <c r="V808" s="14"/>
      <c r="W808" s="15"/>
      <c r="X808" s="692" t="s">
        <v>3135</v>
      </c>
      <c r="Y808" s="691" t="s">
        <v>3133</v>
      </c>
      <c r="Z808" s="690" t="s">
        <v>3130</v>
      </c>
    </row>
    <row r="809" spans="1:26" s="101" customFormat="1" ht="36" hidden="1">
      <c r="A809" s="670" t="s">
        <v>1811</v>
      </c>
      <c r="B809" s="13"/>
      <c r="C809" s="13" t="s">
        <v>1374</v>
      </c>
      <c r="D809" s="14"/>
      <c r="E809" s="4" t="s">
        <v>17</v>
      </c>
      <c r="F809" s="4" t="s">
        <v>14</v>
      </c>
      <c r="G809" s="1" t="s">
        <v>19</v>
      </c>
      <c r="H809" s="1" t="s">
        <v>28</v>
      </c>
      <c r="I809" s="1" t="s">
        <v>655</v>
      </c>
      <c r="J809" s="4">
        <v>3</v>
      </c>
      <c r="K809" s="4"/>
      <c r="L809" s="4"/>
      <c r="M809" s="4"/>
      <c r="N809" s="4"/>
      <c r="O809" s="4"/>
      <c r="P809" s="4" t="s">
        <v>286</v>
      </c>
      <c r="Q809" s="4" t="s">
        <v>290</v>
      </c>
      <c r="R809" s="19" t="s">
        <v>1407</v>
      </c>
      <c r="S809" s="4"/>
      <c r="T809" s="5"/>
      <c r="U809" s="5"/>
      <c r="V809" s="14"/>
      <c r="W809" s="15"/>
      <c r="X809" s="692" t="s">
        <v>3135</v>
      </c>
      <c r="Y809" s="691" t="s">
        <v>3133</v>
      </c>
      <c r="Z809" s="690" t="s">
        <v>3130</v>
      </c>
    </row>
    <row r="810" spans="1:26" s="101" customFormat="1" ht="36" hidden="1">
      <c r="A810" s="670" t="s">
        <v>1812</v>
      </c>
      <c r="B810" s="13"/>
      <c r="C810" s="13"/>
      <c r="D810" s="14"/>
      <c r="E810" s="4" t="s">
        <v>17</v>
      </c>
      <c r="F810" s="4" t="s">
        <v>14</v>
      </c>
      <c r="G810" s="1" t="s">
        <v>19</v>
      </c>
      <c r="H810" s="1" t="s">
        <v>28</v>
      </c>
      <c r="I810" s="1" t="s">
        <v>655</v>
      </c>
      <c r="J810" s="4">
        <v>4</v>
      </c>
      <c r="K810" s="4"/>
      <c r="L810" s="4"/>
      <c r="M810" s="4"/>
      <c r="N810" s="4"/>
      <c r="O810" s="4"/>
      <c r="P810" s="4" t="s">
        <v>286</v>
      </c>
      <c r="Q810" s="4" t="s">
        <v>290</v>
      </c>
      <c r="R810" s="19" t="s">
        <v>1407</v>
      </c>
      <c r="S810" s="4"/>
      <c r="T810" s="5"/>
      <c r="U810" s="5"/>
      <c r="V810" s="14"/>
      <c r="W810" s="15"/>
      <c r="X810" s="692" t="s">
        <v>3135</v>
      </c>
      <c r="Y810" s="691" t="s">
        <v>3133</v>
      </c>
      <c r="Z810" s="690" t="s">
        <v>3130</v>
      </c>
    </row>
    <row r="811" spans="1:26" s="101" customFormat="1" ht="15.6" hidden="1">
      <c r="A811" s="670" t="s">
        <v>1813</v>
      </c>
      <c r="B811" s="13"/>
      <c r="C811" s="13" t="s">
        <v>413</v>
      </c>
      <c r="D811" s="14"/>
      <c r="E811" s="4" t="s">
        <v>18</v>
      </c>
      <c r="F811" s="4" t="s">
        <v>14</v>
      </c>
      <c r="G811" s="1" t="s">
        <v>19</v>
      </c>
      <c r="H811" s="1" t="s">
        <v>28</v>
      </c>
      <c r="I811" s="1" t="s">
        <v>24</v>
      </c>
      <c r="J811" s="4">
        <v>3</v>
      </c>
      <c r="K811" s="4" t="s">
        <v>35</v>
      </c>
      <c r="L811" s="4"/>
      <c r="M811" s="4"/>
      <c r="N811" s="4"/>
      <c r="O811" s="4"/>
      <c r="P811" s="4" t="s">
        <v>286</v>
      </c>
      <c r="Q811" s="4" t="s">
        <v>290</v>
      </c>
      <c r="R811" s="19"/>
      <c r="S811" s="4"/>
      <c r="T811" s="5"/>
      <c r="U811" s="5"/>
      <c r="V811" s="14"/>
      <c r="W811" s="15"/>
      <c r="X811" s="692" t="s">
        <v>3135</v>
      </c>
      <c r="Y811" s="691" t="s">
        <v>3133</v>
      </c>
      <c r="Z811" s="690" t="s">
        <v>3130</v>
      </c>
    </row>
    <row r="812" spans="1:26" s="101" customFormat="1" ht="15.6" hidden="1">
      <c r="A812" s="670" t="s">
        <v>1814</v>
      </c>
      <c r="B812" s="13"/>
      <c r="C812" s="13"/>
      <c r="D812" s="14"/>
      <c r="E812" s="4" t="s">
        <v>18</v>
      </c>
      <c r="F812" s="4" t="s">
        <v>15</v>
      </c>
      <c r="G812" s="1" t="s">
        <v>19</v>
      </c>
      <c r="H812" s="1" t="s">
        <v>28</v>
      </c>
      <c r="I812" s="1" t="s">
        <v>24</v>
      </c>
      <c r="J812" s="4">
        <v>3</v>
      </c>
      <c r="K812" s="4" t="s">
        <v>35</v>
      </c>
      <c r="L812" s="4"/>
      <c r="M812" s="4"/>
      <c r="N812" s="4"/>
      <c r="O812" s="4"/>
      <c r="P812" s="4" t="s">
        <v>286</v>
      </c>
      <c r="Q812" s="4" t="s">
        <v>290</v>
      </c>
      <c r="R812" s="19"/>
      <c r="S812" s="4"/>
      <c r="T812" s="5"/>
      <c r="U812" s="5"/>
      <c r="V812" s="14"/>
      <c r="W812" s="15"/>
      <c r="X812" s="692" t="s">
        <v>3135</v>
      </c>
      <c r="Y812" s="691" t="s">
        <v>3133</v>
      </c>
      <c r="Z812" s="690" t="s">
        <v>3130</v>
      </c>
    </row>
    <row r="813" spans="1:26" s="101" customFormat="1" ht="15.6" hidden="1">
      <c r="A813" s="670" t="s">
        <v>1815</v>
      </c>
      <c r="B813" s="13"/>
      <c r="C813" s="13" t="s">
        <v>414</v>
      </c>
      <c r="D813" s="14"/>
      <c r="E813" s="4" t="s">
        <v>17</v>
      </c>
      <c r="F813" s="4" t="s">
        <v>14</v>
      </c>
      <c r="G813" s="1" t="s">
        <v>19</v>
      </c>
      <c r="H813" s="1" t="s">
        <v>28</v>
      </c>
      <c r="I813" s="1" t="s">
        <v>447</v>
      </c>
      <c r="J813" s="4">
        <v>4</v>
      </c>
      <c r="K813" s="4" t="s">
        <v>35</v>
      </c>
      <c r="L813" s="4"/>
      <c r="M813" s="4"/>
      <c r="N813" s="4"/>
      <c r="O813" s="4"/>
      <c r="P813" s="4" t="s">
        <v>286</v>
      </c>
      <c r="Q813" s="4" t="s">
        <v>290</v>
      </c>
      <c r="R813" s="19"/>
      <c r="S813" s="4"/>
      <c r="T813" s="5"/>
      <c r="U813" s="5"/>
      <c r="V813" s="14"/>
      <c r="W813" s="15"/>
      <c r="X813" s="692" t="s">
        <v>3135</v>
      </c>
      <c r="Y813" s="691" t="s">
        <v>3133</v>
      </c>
      <c r="Z813" s="690" t="s">
        <v>3130</v>
      </c>
    </row>
    <row r="814" spans="1:26" s="101" customFormat="1" ht="15.6" hidden="1">
      <c r="A814" s="670" t="s">
        <v>1816</v>
      </c>
      <c r="B814" s="13"/>
      <c r="C814" s="13"/>
      <c r="D814" s="14"/>
      <c r="E814" s="4" t="s">
        <v>17</v>
      </c>
      <c r="F814" s="4" t="s">
        <v>15</v>
      </c>
      <c r="G814" s="1" t="s">
        <v>19</v>
      </c>
      <c r="H814" s="1" t="s">
        <v>28</v>
      </c>
      <c r="I814" s="1" t="s">
        <v>24</v>
      </c>
      <c r="J814" s="4">
        <v>4</v>
      </c>
      <c r="K814" s="4" t="s">
        <v>35</v>
      </c>
      <c r="L814" s="4"/>
      <c r="M814" s="4"/>
      <c r="N814" s="4"/>
      <c r="O814" s="4"/>
      <c r="P814" s="4" t="s">
        <v>286</v>
      </c>
      <c r="Q814" s="4" t="s">
        <v>290</v>
      </c>
      <c r="R814" s="19"/>
      <c r="S814" s="4"/>
      <c r="T814" s="5"/>
      <c r="U814" s="5"/>
      <c r="V814" s="14"/>
      <c r="W814" s="15"/>
      <c r="X814" s="692" t="s">
        <v>3135</v>
      </c>
      <c r="Y814" s="691" t="s">
        <v>3133</v>
      </c>
      <c r="Z814" s="690" t="s">
        <v>3130</v>
      </c>
    </row>
    <row r="815" spans="1:26" s="101" customFormat="1" ht="15.6" hidden="1">
      <c r="A815" s="670" t="s">
        <v>1817</v>
      </c>
      <c r="B815" s="13"/>
      <c r="C815" s="13" t="s">
        <v>415</v>
      </c>
      <c r="D815" s="14"/>
      <c r="E815" s="4" t="s">
        <v>18</v>
      </c>
      <c r="F815" s="4" t="s">
        <v>14</v>
      </c>
      <c r="G815" s="1" t="s">
        <v>19</v>
      </c>
      <c r="H815" s="1" t="s">
        <v>28</v>
      </c>
      <c r="I815" s="1" t="s">
        <v>24</v>
      </c>
      <c r="J815" s="4">
        <v>4</v>
      </c>
      <c r="K815" s="4" t="s">
        <v>35</v>
      </c>
      <c r="L815" s="4"/>
      <c r="M815" s="4"/>
      <c r="N815" s="4"/>
      <c r="O815" s="4"/>
      <c r="P815" s="276" t="s">
        <v>444</v>
      </c>
      <c r="Q815" s="4" t="s">
        <v>290</v>
      </c>
      <c r="R815" s="19"/>
      <c r="S815" s="4"/>
      <c r="T815" s="5"/>
      <c r="U815" s="5"/>
      <c r="V815" s="14"/>
      <c r="W815" s="15"/>
      <c r="X815" s="692" t="s">
        <v>3135</v>
      </c>
      <c r="Y815" s="691" t="s">
        <v>3133</v>
      </c>
      <c r="Z815" s="690" t="s">
        <v>3130</v>
      </c>
    </row>
    <row r="816" spans="1:26" s="101" customFormat="1" ht="15.6" hidden="1">
      <c r="A816" s="670" t="s">
        <v>1818</v>
      </c>
      <c r="B816" s="13"/>
      <c r="C816" s="13"/>
      <c r="D816" s="14"/>
      <c r="E816" s="4" t="s">
        <v>18</v>
      </c>
      <c r="F816" s="4" t="s">
        <v>15</v>
      </c>
      <c r="G816" s="1" t="s">
        <v>19</v>
      </c>
      <c r="H816" s="1" t="s">
        <v>28</v>
      </c>
      <c r="I816" s="1" t="s">
        <v>445</v>
      </c>
      <c r="J816" s="4">
        <v>4</v>
      </c>
      <c r="K816" s="4" t="s">
        <v>35</v>
      </c>
      <c r="L816" s="4"/>
      <c r="M816" s="4"/>
      <c r="N816" s="4"/>
      <c r="O816" s="4"/>
      <c r="P816" s="276" t="s">
        <v>444</v>
      </c>
      <c r="Q816" s="4" t="s">
        <v>290</v>
      </c>
      <c r="R816" s="19"/>
      <c r="S816" s="4"/>
      <c r="T816" s="5"/>
      <c r="U816" s="5"/>
      <c r="V816" s="14"/>
      <c r="W816" s="15"/>
      <c r="X816" s="692" t="s">
        <v>3135</v>
      </c>
      <c r="Y816" s="691" t="s">
        <v>3133</v>
      </c>
      <c r="Z816" s="690" t="s">
        <v>3130</v>
      </c>
    </row>
    <row r="817" spans="1:26" s="101" customFormat="1" ht="15.6" hidden="1">
      <c r="A817" s="670" t="s">
        <v>1819</v>
      </c>
      <c r="B817" s="13"/>
      <c r="C817" s="13" t="s">
        <v>416</v>
      </c>
      <c r="D817" s="14"/>
      <c r="E817" s="4" t="s">
        <v>18</v>
      </c>
      <c r="F817" s="4" t="s">
        <v>14</v>
      </c>
      <c r="G817" s="1" t="s">
        <v>19</v>
      </c>
      <c r="H817" s="1" t="s">
        <v>28</v>
      </c>
      <c r="I817" s="1" t="s">
        <v>24</v>
      </c>
      <c r="J817" s="4">
        <v>3</v>
      </c>
      <c r="K817" s="4" t="s">
        <v>35</v>
      </c>
      <c r="L817" s="4"/>
      <c r="M817" s="4"/>
      <c r="N817" s="4"/>
      <c r="O817" s="4"/>
      <c r="P817" s="276" t="s">
        <v>444</v>
      </c>
      <c r="Q817" s="4" t="s">
        <v>290</v>
      </c>
      <c r="R817" s="19"/>
      <c r="S817" s="4"/>
      <c r="T817" s="5"/>
      <c r="U817" s="5"/>
      <c r="V817" s="14"/>
      <c r="W817" s="15"/>
      <c r="X817" s="692" t="s">
        <v>3135</v>
      </c>
      <c r="Y817" s="691" t="s">
        <v>3133</v>
      </c>
      <c r="Z817" s="690" t="s">
        <v>3130</v>
      </c>
    </row>
    <row r="818" spans="1:26" s="101" customFormat="1" ht="15.6" hidden="1">
      <c r="A818" s="670" t="s">
        <v>1820</v>
      </c>
      <c r="B818" s="13"/>
      <c r="C818" s="13"/>
      <c r="D818" s="14"/>
      <c r="E818" s="4" t="s">
        <v>18</v>
      </c>
      <c r="F818" s="4" t="s">
        <v>15</v>
      </c>
      <c r="G818" s="1" t="s">
        <v>19</v>
      </c>
      <c r="H818" s="1" t="s">
        <v>28</v>
      </c>
      <c r="I818" s="1" t="s">
        <v>24</v>
      </c>
      <c r="J818" s="4">
        <v>4</v>
      </c>
      <c r="K818" s="4" t="s">
        <v>35</v>
      </c>
      <c r="L818" s="4"/>
      <c r="M818" s="4"/>
      <c r="N818" s="4"/>
      <c r="O818" s="4"/>
      <c r="P818" s="276" t="s">
        <v>444</v>
      </c>
      <c r="Q818" s="4" t="s">
        <v>290</v>
      </c>
      <c r="R818" s="19"/>
      <c r="S818" s="4"/>
      <c r="T818" s="5"/>
      <c r="U818" s="5"/>
      <c r="V818" s="14"/>
      <c r="W818" s="15"/>
      <c r="X818" s="692" t="s">
        <v>3135</v>
      </c>
      <c r="Y818" s="691" t="s">
        <v>3133</v>
      </c>
      <c r="Z818" s="690" t="s">
        <v>3130</v>
      </c>
    </row>
    <row r="819" spans="1:26" s="101" customFormat="1" ht="15.6" hidden="1">
      <c r="A819" s="670" t="s">
        <v>1821</v>
      </c>
      <c r="B819" s="13"/>
      <c r="C819" s="13" t="s">
        <v>417</v>
      </c>
      <c r="D819" s="14"/>
      <c r="E819" s="4" t="s">
        <v>17</v>
      </c>
      <c r="F819" s="4" t="s">
        <v>15</v>
      </c>
      <c r="G819" s="1" t="s">
        <v>19</v>
      </c>
      <c r="H819" s="1" t="s">
        <v>28</v>
      </c>
      <c r="I819" s="1" t="s">
        <v>24</v>
      </c>
      <c r="J819" s="4">
        <v>4</v>
      </c>
      <c r="K819" s="4" t="s">
        <v>35</v>
      </c>
      <c r="L819" s="4"/>
      <c r="M819" s="4"/>
      <c r="N819" s="4"/>
      <c r="O819" s="4"/>
      <c r="P819" s="276" t="s">
        <v>444</v>
      </c>
      <c r="Q819" s="4" t="s">
        <v>290</v>
      </c>
      <c r="R819" s="19"/>
      <c r="S819" s="4"/>
      <c r="T819" s="5"/>
      <c r="U819" s="5"/>
      <c r="V819" s="14"/>
      <c r="W819" s="15"/>
      <c r="X819" s="692" t="s">
        <v>3135</v>
      </c>
      <c r="Y819" s="691" t="s">
        <v>3133</v>
      </c>
      <c r="Z819" s="690" t="s">
        <v>3130</v>
      </c>
    </row>
    <row r="820" spans="1:26" s="101" customFormat="1" ht="15.6" hidden="1">
      <c r="A820" s="670" t="s">
        <v>1822</v>
      </c>
      <c r="B820" s="13"/>
      <c r="C820" s="13"/>
      <c r="D820" s="14"/>
      <c r="E820" s="4" t="s">
        <v>18</v>
      </c>
      <c r="F820" s="4" t="s">
        <v>14</v>
      </c>
      <c r="G820" s="1" t="s">
        <v>19</v>
      </c>
      <c r="H820" s="1" t="s">
        <v>28</v>
      </c>
      <c r="I820" s="1" t="s">
        <v>26</v>
      </c>
      <c r="J820" s="4">
        <v>3</v>
      </c>
      <c r="K820" s="4" t="s">
        <v>35</v>
      </c>
      <c r="L820" s="4"/>
      <c r="M820" s="4"/>
      <c r="N820" s="4"/>
      <c r="O820" s="4"/>
      <c r="P820" s="276" t="s">
        <v>444</v>
      </c>
      <c r="Q820" s="4" t="s">
        <v>290</v>
      </c>
      <c r="R820" s="19"/>
      <c r="S820" s="4"/>
      <c r="T820" s="5"/>
      <c r="U820" s="5"/>
      <c r="V820" s="14"/>
      <c r="W820" s="15"/>
      <c r="X820" s="692" t="s">
        <v>3135</v>
      </c>
      <c r="Y820" s="691" t="s">
        <v>3133</v>
      </c>
      <c r="Z820" s="690" t="s">
        <v>3130</v>
      </c>
    </row>
    <row r="821" spans="1:26" s="101" customFormat="1" ht="15.6">
      <c r="A821" s="670" t="s">
        <v>1823</v>
      </c>
      <c r="B821" s="13"/>
      <c r="C821" s="13"/>
      <c r="D821" s="14"/>
      <c r="E821" s="4" t="s">
        <v>18</v>
      </c>
      <c r="F821" s="4" t="s">
        <v>15</v>
      </c>
      <c r="G821" s="1" t="s">
        <v>19</v>
      </c>
      <c r="H821" s="1" t="s">
        <v>28</v>
      </c>
      <c r="I821" s="1" t="s">
        <v>25</v>
      </c>
      <c r="J821" s="4">
        <v>1</v>
      </c>
      <c r="K821" s="4" t="s">
        <v>35</v>
      </c>
      <c r="L821" s="4"/>
      <c r="M821" s="4"/>
      <c r="N821" s="4" t="s">
        <v>39</v>
      </c>
      <c r="O821" s="4"/>
      <c r="P821" s="276" t="s">
        <v>444</v>
      </c>
      <c r="Q821" s="4" t="s">
        <v>290</v>
      </c>
      <c r="R821" s="19"/>
      <c r="S821" s="4"/>
      <c r="T821" s="5"/>
      <c r="U821" s="5"/>
      <c r="V821" s="14"/>
      <c r="W821" s="15"/>
      <c r="X821" s="692" t="s">
        <v>3135</v>
      </c>
      <c r="Y821" s="691" t="s">
        <v>3133</v>
      </c>
      <c r="Z821" s="690" t="s">
        <v>3130</v>
      </c>
    </row>
    <row r="822" spans="1:26" s="101" customFormat="1" ht="15.6" hidden="1">
      <c r="A822" s="670" t="s">
        <v>1824</v>
      </c>
      <c r="B822" s="13"/>
      <c r="C822" s="13" t="s">
        <v>418</v>
      </c>
      <c r="D822" s="14"/>
      <c r="E822" s="4" t="s">
        <v>18</v>
      </c>
      <c r="F822" s="4" t="s">
        <v>14</v>
      </c>
      <c r="G822" s="1" t="s">
        <v>19</v>
      </c>
      <c r="H822" s="1" t="s">
        <v>28</v>
      </c>
      <c r="I822" s="1" t="s">
        <v>24</v>
      </c>
      <c r="J822" s="4">
        <v>3</v>
      </c>
      <c r="K822" s="4" t="s">
        <v>35</v>
      </c>
      <c r="L822" s="4"/>
      <c r="M822" s="4"/>
      <c r="N822" s="4"/>
      <c r="O822" s="4"/>
      <c r="P822" s="276" t="s">
        <v>444</v>
      </c>
      <c r="Q822" s="4" t="s">
        <v>290</v>
      </c>
      <c r="R822" s="19"/>
      <c r="S822" s="4"/>
      <c r="T822" s="5"/>
      <c r="U822" s="5"/>
      <c r="V822" s="14"/>
      <c r="W822" s="15"/>
      <c r="X822" s="692" t="s">
        <v>3135</v>
      </c>
      <c r="Y822" s="691" t="s">
        <v>3133</v>
      </c>
      <c r="Z822" s="690" t="s">
        <v>3130</v>
      </c>
    </row>
    <row r="823" spans="1:26" s="101" customFormat="1" ht="15.6" hidden="1">
      <c r="A823" s="670" t="s">
        <v>1825</v>
      </c>
      <c r="B823" s="13"/>
      <c r="C823" s="13"/>
      <c r="D823" s="14"/>
      <c r="E823" s="4" t="s">
        <v>18</v>
      </c>
      <c r="F823" s="4" t="s">
        <v>15</v>
      </c>
      <c r="G823" s="1" t="s">
        <v>19</v>
      </c>
      <c r="H823" s="1" t="s">
        <v>28</v>
      </c>
      <c r="I823" s="1" t="s">
        <v>24</v>
      </c>
      <c r="J823" s="4"/>
      <c r="K823" s="4"/>
      <c r="L823" s="4" t="s">
        <v>35</v>
      </c>
      <c r="M823" s="4"/>
      <c r="N823" s="4"/>
      <c r="O823" s="4" t="s">
        <v>28</v>
      </c>
      <c r="P823" s="276" t="s">
        <v>444</v>
      </c>
      <c r="Q823" s="4" t="s">
        <v>290</v>
      </c>
      <c r="R823" s="19"/>
      <c r="S823" s="4"/>
      <c r="T823" s="5"/>
      <c r="U823" s="5"/>
      <c r="V823" s="14"/>
      <c r="W823" s="15"/>
      <c r="X823" s="692" t="s">
        <v>3135</v>
      </c>
      <c r="Y823" s="691" t="s">
        <v>3133</v>
      </c>
      <c r="Z823" s="690" t="s">
        <v>3130</v>
      </c>
    </row>
    <row r="824" spans="1:26" s="101" customFormat="1" ht="15.6" hidden="1">
      <c r="A824" s="670" t="s">
        <v>1826</v>
      </c>
      <c r="B824" s="13"/>
      <c r="C824" s="13" t="s">
        <v>419</v>
      </c>
      <c r="D824" s="14"/>
      <c r="E824" s="4" t="s">
        <v>18</v>
      </c>
      <c r="F824" s="4" t="s">
        <v>14</v>
      </c>
      <c r="G824" s="1" t="s">
        <v>19</v>
      </c>
      <c r="H824" s="1" t="s">
        <v>28</v>
      </c>
      <c r="I824" s="1" t="s">
        <v>24</v>
      </c>
      <c r="J824" s="4">
        <v>4</v>
      </c>
      <c r="K824" s="4" t="s">
        <v>35</v>
      </c>
      <c r="L824" s="4"/>
      <c r="M824" s="4"/>
      <c r="N824" s="4"/>
      <c r="O824" s="4"/>
      <c r="P824" s="4" t="s">
        <v>286</v>
      </c>
      <c r="Q824" s="4" t="s">
        <v>290</v>
      </c>
      <c r="R824" s="19"/>
      <c r="S824" s="4"/>
      <c r="T824" s="5"/>
      <c r="U824" s="5"/>
      <c r="V824" s="14"/>
      <c r="W824" s="15"/>
      <c r="X824" s="692" t="s">
        <v>3135</v>
      </c>
      <c r="Y824" s="691" t="s">
        <v>3133</v>
      </c>
      <c r="Z824" s="690" t="s">
        <v>3130</v>
      </c>
    </row>
    <row r="825" spans="1:26" s="101" customFormat="1" ht="15.6" hidden="1">
      <c r="A825" s="670" t="s">
        <v>1827</v>
      </c>
      <c r="B825" s="13"/>
      <c r="C825" s="13"/>
      <c r="D825" s="14"/>
      <c r="E825" s="4" t="s">
        <v>18</v>
      </c>
      <c r="F825" s="4" t="s">
        <v>15</v>
      </c>
      <c r="G825" s="1" t="s">
        <v>19</v>
      </c>
      <c r="H825" s="1" t="s">
        <v>28</v>
      </c>
      <c r="I825" s="1" t="s">
        <v>24</v>
      </c>
      <c r="J825" s="4">
        <v>3</v>
      </c>
      <c r="K825" s="4" t="s">
        <v>35</v>
      </c>
      <c r="L825" s="4"/>
      <c r="M825" s="4"/>
      <c r="N825" s="4"/>
      <c r="O825" s="4"/>
      <c r="P825" s="4" t="s">
        <v>286</v>
      </c>
      <c r="Q825" s="4" t="s">
        <v>290</v>
      </c>
      <c r="R825" s="19"/>
      <c r="S825" s="4"/>
      <c r="T825" s="5"/>
      <c r="U825" s="5"/>
      <c r="V825" s="14"/>
      <c r="W825" s="15"/>
      <c r="X825" s="692" t="s">
        <v>3135</v>
      </c>
      <c r="Y825" s="691" t="s">
        <v>3133</v>
      </c>
      <c r="Z825" s="690" t="s">
        <v>3130</v>
      </c>
    </row>
    <row r="826" spans="1:26" s="101" customFormat="1" ht="15.6" hidden="1">
      <c r="A826" s="670" t="s">
        <v>1828</v>
      </c>
      <c r="B826" s="13"/>
      <c r="C826" s="13" t="s">
        <v>420</v>
      </c>
      <c r="D826" s="14"/>
      <c r="E826" s="4" t="s">
        <v>18</v>
      </c>
      <c r="F826" s="4" t="s">
        <v>14</v>
      </c>
      <c r="G826" s="1" t="s">
        <v>19</v>
      </c>
      <c r="H826" s="1" t="s">
        <v>28</v>
      </c>
      <c r="I826" s="1" t="s">
        <v>26</v>
      </c>
      <c r="J826" s="4">
        <v>4</v>
      </c>
      <c r="K826" s="4" t="s">
        <v>35</v>
      </c>
      <c r="L826" s="4"/>
      <c r="M826" s="4"/>
      <c r="N826" s="4"/>
      <c r="O826" s="4"/>
      <c r="P826" s="4" t="s">
        <v>286</v>
      </c>
      <c r="Q826" s="4" t="s">
        <v>290</v>
      </c>
      <c r="R826" s="19"/>
      <c r="S826" s="4"/>
      <c r="T826" s="5"/>
      <c r="U826" s="5"/>
      <c r="V826" s="14"/>
      <c r="W826" s="15"/>
      <c r="X826" s="692" t="s">
        <v>3135</v>
      </c>
      <c r="Y826" s="691" t="s">
        <v>3133</v>
      </c>
      <c r="Z826" s="690" t="s">
        <v>3130</v>
      </c>
    </row>
    <row r="827" spans="1:26" s="101" customFormat="1" ht="15.6" hidden="1">
      <c r="A827" s="670" t="s">
        <v>1829</v>
      </c>
      <c r="B827" s="13"/>
      <c r="C827" s="13"/>
      <c r="D827" s="14"/>
      <c r="E827" s="4" t="s">
        <v>18</v>
      </c>
      <c r="F827" s="4" t="s">
        <v>15</v>
      </c>
      <c r="G827" s="1" t="s">
        <v>19</v>
      </c>
      <c r="H827" s="1" t="s">
        <v>28</v>
      </c>
      <c r="I827" s="1" t="s">
        <v>25</v>
      </c>
      <c r="J827" s="4">
        <v>4</v>
      </c>
      <c r="K827" s="4" t="s">
        <v>35</v>
      </c>
      <c r="L827" s="4"/>
      <c r="M827" s="4"/>
      <c r="N827" s="4"/>
      <c r="O827" s="4"/>
      <c r="P827" s="4" t="s">
        <v>286</v>
      </c>
      <c r="Q827" s="4" t="s">
        <v>290</v>
      </c>
      <c r="R827" s="19"/>
      <c r="S827" s="4"/>
      <c r="T827" s="5"/>
      <c r="U827" s="5"/>
      <c r="V827" s="14"/>
      <c r="W827" s="15"/>
      <c r="X827" s="692" t="s">
        <v>3135</v>
      </c>
      <c r="Y827" s="691" t="s">
        <v>3133</v>
      </c>
      <c r="Z827" s="690" t="s">
        <v>3130</v>
      </c>
    </row>
    <row r="828" spans="1:26" s="101" customFormat="1" ht="15.6" hidden="1">
      <c r="A828" s="670" t="s">
        <v>1830</v>
      </c>
      <c r="B828" s="13"/>
      <c r="C828" s="13" t="s">
        <v>421</v>
      </c>
      <c r="D828" s="14"/>
      <c r="E828" s="4" t="s">
        <v>18</v>
      </c>
      <c r="F828" s="4" t="s">
        <v>14</v>
      </c>
      <c r="G828" s="1" t="s">
        <v>19</v>
      </c>
      <c r="H828" s="1" t="s">
        <v>28</v>
      </c>
      <c r="I828" s="1" t="s">
        <v>24</v>
      </c>
      <c r="J828" s="4">
        <v>4</v>
      </c>
      <c r="K828" s="4"/>
      <c r="L828" s="4"/>
      <c r="M828" s="4"/>
      <c r="N828" s="4"/>
      <c r="O828" s="4"/>
      <c r="P828" s="4" t="s">
        <v>286</v>
      </c>
      <c r="Q828" s="4" t="s">
        <v>290</v>
      </c>
      <c r="R828" s="19"/>
      <c r="S828" s="4"/>
      <c r="T828" s="5"/>
      <c r="U828" s="5"/>
      <c r="V828" s="14"/>
      <c r="W828" s="15"/>
      <c r="X828" s="692" t="s">
        <v>3135</v>
      </c>
      <c r="Y828" s="691" t="s">
        <v>3133</v>
      </c>
      <c r="Z828" s="690" t="s">
        <v>3130</v>
      </c>
    </row>
    <row r="829" spans="1:26" s="101" customFormat="1" ht="15.6" hidden="1">
      <c r="A829" s="670" t="s">
        <v>1831</v>
      </c>
      <c r="B829" s="13"/>
      <c r="C829" s="13" t="s">
        <v>422</v>
      </c>
      <c r="D829" s="14"/>
      <c r="E829" s="4" t="s">
        <v>17</v>
      </c>
      <c r="F829" s="4" t="s">
        <v>14</v>
      </c>
      <c r="G829" s="1" t="s">
        <v>19</v>
      </c>
      <c r="H829" s="1" t="s">
        <v>28</v>
      </c>
      <c r="I829" s="1" t="s">
        <v>24</v>
      </c>
      <c r="J829" s="4">
        <v>4</v>
      </c>
      <c r="K829" s="4"/>
      <c r="L829" s="4"/>
      <c r="M829" s="4"/>
      <c r="N829" s="4"/>
      <c r="O829" s="4"/>
      <c r="P829" s="4" t="s">
        <v>286</v>
      </c>
      <c r="Q829" s="4" t="s">
        <v>290</v>
      </c>
      <c r="R829" s="19"/>
      <c r="S829" s="4"/>
      <c r="T829" s="5"/>
      <c r="U829" s="5"/>
      <c r="V829" s="14"/>
      <c r="W829" s="15"/>
      <c r="X829" s="692" t="s">
        <v>3135</v>
      </c>
      <c r="Y829" s="691" t="s">
        <v>3133</v>
      </c>
      <c r="Z829" s="690" t="s">
        <v>3130</v>
      </c>
    </row>
    <row r="830" spans="1:26" s="101" customFormat="1" ht="15.6" hidden="1">
      <c r="A830" s="670" t="s">
        <v>1832</v>
      </c>
      <c r="B830" s="13"/>
      <c r="C830" s="13"/>
      <c r="D830" s="14"/>
      <c r="E830" s="4" t="s">
        <v>18</v>
      </c>
      <c r="F830" s="4" t="s">
        <v>15</v>
      </c>
      <c r="G830" s="1" t="s">
        <v>19</v>
      </c>
      <c r="H830" s="1" t="s">
        <v>28</v>
      </c>
      <c r="I830" s="1" t="s">
        <v>24</v>
      </c>
      <c r="J830" s="4">
        <v>4</v>
      </c>
      <c r="K830" s="4"/>
      <c r="L830" s="4"/>
      <c r="M830" s="4"/>
      <c r="N830" s="4"/>
      <c r="O830" s="4"/>
      <c r="P830" s="4" t="s">
        <v>286</v>
      </c>
      <c r="Q830" s="4" t="s">
        <v>290</v>
      </c>
      <c r="R830" s="19"/>
      <c r="S830" s="4"/>
      <c r="T830" s="5"/>
      <c r="U830" s="5"/>
      <c r="V830" s="14"/>
      <c r="W830" s="15"/>
      <c r="X830" s="692" t="s">
        <v>3135</v>
      </c>
      <c r="Y830" s="691" t="s">
        <v>3133</v>
      </c>
      <c r="Z830" s="690" t="s">
        <v>3130</v>
      </c>
    </row>
    <row r="831" spans="1:26" s="101" customFormat="1" ht="15.6" hidden="1">
      <c r="A831" s="670" t="s">
        <v>1833</v>
      </c>
      <c r="B831" s="13"/>
      <c r="C831" s="13" t="s">
        <v>1110</v>
      </c>
      <c r="D831" s="14"/>
      <c r="E831" s="4" t="s">
        <v>18</v>
      </c>
      <c r="F831" s="4" t="s">
        <v>14</v>
      </c>
      <c r="G831" s="1" t="s">
        <v>22</v>
      </c>
      <c r="H831" s="1" t="s">
        <v>28</v>
      </c>
      <c r="I831" s="1" t="s">
        <v>24</v>
      </c>
      <c r="J831" s="4">
        <v>4</v>
      </c>
      <c r="K831" s="4"/>
      <c r="L831" s="4"/>
      <c r="M831" s="4"/>
      <c r="N831" s="4"/>
      <c r="O831" s="4"/>
      <c r="P831" s="4" t="s">
        <v>286</v>
      </c>
      <c r="Q831" s="4" t="s">
        <v>290</v>
      </c>
      <c r="R831" s="19"/>
      <c r="S831" s="4"/>
      <c r="T831" s="5"/>
      <c r="U831" s="5"/>
      <c r="V831" s="14"/>
      <c r="W831" s="15"/>
      <c r="X831" s="692" t="s">
        <v>3135</v>
      </c>
      <c r="Y831" s="691" t="s">
        <v>3133</v>
      </c>
      <c r="Z831" s="690" t="s">
        <v>3130</v>
      </c>
    </row>
    <row r="832" spans="1:26" s="101" customFormat="1" ht="15.6" hidden="1">
      <c r="A832" s="670" t="s">
        <v>1834</v>
      </c>
      <c r="B832" s="13"/>
      <c r="C832" s="13"/>
      <c r="D832" s="14"/>
      <c r="E832" s="4" t="s">
        <v>18</v>
      </c>
      <c r="F832" s="4" t="s">
        <v>15</v>
      </c>
      <c r="G832" s="1" t="s">
        <v>22</v>
      </c>
      <c r="H832" s="1" t="s">
        <v>28</v>
      </c>
      <c r="I832" s="1" t="s">
        <v>24</v>
      </c>
      <c r="J832" s="4">
        <v>4</v>
      </c>
      <c r="K832" s="4"/>
      <c r="L832" s="4"/>
      <c r="M832" s="4"/>
      <c r="N832" s="4"/>
      <c r="O832" s="4"/>
      <c r="P832" s="4" t="s">
        <v>286</v>
      </c>
      <c r="Q832" s="4" t="s">
        <v>290</v>
      </c>
      <c r="R832" s="19"/>
      <c r="S832" s="4"/>
      <c r="T832" s="5"/>
      <c r="U832" s="5"/>
      <c r="V832" s="14"/>
      <c r="W832" s="15"/>
      <c r="X832" s="692" t="s">
        <v>3135</v>
      </c>
      <c r="Y832" s="691" t="s">
        <v>3133</v>
      </c>
      <c r="Z832" s="690" t="s">
        <v>3130</v>
      </c>
    </row>
    <row r="833" spans="1:26" s="101" customFormat="1" ht="15.6" hidden="1">
      <c r="A833" s="670" t="s">
        <v>1835</v>
      </c>
      <c r="B833" s="13"/>
      <c r="C833" s="13" t="s">
        <v>1156</v>
      </c>
      <c r="D833" s="14"/>
      <c r="E833" s="4" t="s">
        <v>18</v>
      </c>
      <c r="F833" s="4" t="s">
        <v>14</v>
      </c>
      <c r="G833" s="1" t="s">
        <v>19</v>
      </c>
      <c r="H833" s="1" t="s">
        <v>28</v>
      </c>
      <c r="I833" s="1" t="s">
        <v>24</v>
      </c>
      <c r="J833" s="4"/>
      <c r="K833" s="4"/>
      <c r="L833" s="4"/>
      <c r="M833" s="4"/>
      <c r="N833" s="4"/>
      <c r="O833" s="4" t="s">
        <v>28</v>
      </c>
      <c r="P833" s="4" t="s">
        <v>286</v>
      </c>
      <c r="Q833" s="4" t="s">
        <v>290</v>
      </c>
      <c r="R833" s="19"/>
      <c r="S833" s="4"/>
      <c r="T833" s="5"/>
      <c r="U833" s="5"/>
      <c r="V833" s="14"/>
      <c r="W833" s="15"/>
      <c r="X833" s="692" t="s">
        <v>3135</v>
      </c>
      <c r="Y833" s="691" t="s">
        <v>3133</v>
      </c>
      <c r="Z833" s="690" t="s">
        <v>3130</v>
      </c>
    </row>
    <row r="834" spans="1:26" s="101" customFormat="1" ht="15.6" hidden="1">
      <c r="A834" s="670" t="s">
        <v>1836</v>
      </c>
      <c r="B834" s="13"/>
      <c r="C834" s="13"/>
      <c r="D834" s="14"/>
      <c r="E834" s="4" t="s">
        <v>18</v>
      </c>
      <c r="F834" s="4" t="s">
        <v>15</v>
      </c>
      <c r="G834" s="1" t="s">
        <v>19</v>
      </c>
      <c r="H834" s="1" t="s">
        <v>28</v>
      </c>
      <c r="I834" s="1" t="s">
        <v>24</v>
      </c>
      <c r="J834" s="4"/>
      <c r="K834" s="4"/>
      <c r="L834" s="4"/>
      <c r="M834" s="4"/>
      <c r="N834" s="4"/>
      <c r="O834" s="4" t="s">
        <v>28</v>
      </c>
      <c r="P834" s="4" t="s">
        <v>286</v>
      </c>
      <c r="Q834" s="4" t="s">
        <v>290</v>
      </c>
      <c r="R834" s="19"/>
      <c r="S834" s="4"/>
      <c r="T834" s="5"/>
      <c r="U834" s="5"/>
      <c r="V834" s="14"/>
      <c r="W834" s="15"/>
      <c r="X834" s="692" t="s">
        <v>3135</v>
      </c>
      <c r="Y834" s="691" t="s">
        <v>3133</v>
      </c>
      <c r="Z834" s="690" t="s">
        <v>3130</v>
      </c>
    </row>
    <row r="835" spans="1:26" s="101" customFormat="1" ht="15.6" hidden="1">
      <c r="A835" s="670" t="s">
        <v>1837</v>
      </c>
      <c r="B835" s="13"/>
      <c r="C835" s="13" t="s">
        <v>1109</v>
      </c>
      <c r="D835" s="14"/>
      <c r="E835" s="4" t="s">
        <v>17</v>
      </c>
      <c r="F835" s="4" t="s">
        <v>14</v>
      </c>
      <c r="G835" s="1" t="s">
        <v>19</v>
      </c>
      <c r="H835" s="1" t="s">
        <v>28</v>
      </c>
      <c r="I835" s="1" t="s">
        <v>24</v>
      </c>
      <c r="J835" s="4">
        <v>4</v>
      </c>
      <c r="K835" s="4"/>
      <c r="L835" s="4"/>
      <c r="M835" s="4"/>
      <c r="N835" s="4"/>
      <c r="O835" s="4"/>
      <c r="P835" s="4" t="s">
        <v>286</v>
      </c>
      <c r="Q835" s="4" t="s">
        <v>290</v>
      </c>
      <c r="R835" s="19"/>
      <c r="S835" s="4"/>
      <c r="T835" s="5"/>
      <c r="U835" s="5"/>
      <c r="V835" s="14"/>
      <c r="W835" s="15"/>
      <c r="X835" s="692" t="s">
        <v>3135</v>
      </c>
      <c r="Y835" s="691" t="s">
        <v>3133</v>
      </c>
      <c r="Z835" s="690" t="s">
        <v>3130</v>
      </c>
    </row>
    <row r="836" spans="1:26" s="101" customFormat="1" ht="15.6" hidden="1">
      <c r="A836" s="670" t="s">
        <v>1838</v>
      </c>
      <c r="B836" s="13"/>
      <c r="C836" s="13"/>
      <c r="D836" s="14"/>
      <c r="E836" s="4" t="s">
        <v>17</v>
      </c>
      <c r="F836" s="4" t="s">
        <v>15</v>
      </c>
      <c r="G836" s="1" t="s">
        <v>19</v>
      </c>
      <c r="H836" s="1" t="s">
        <v>28</v>
      </c>
      <c r="I836" s="1" t="s">
        <v>24</v>
      </c>
      <c r="J836" s="4">
        <v>4</v>
      </c>
      <c r="K836" s="4"/>
      <c r="L836" s="4"/>
      <c r="M836" s="4"/>
      <c r="N836" s="4"/>
      <c r="O836" s="4"/>
      <c r="P836" s="4" t="s">
        <v>286</v>
      </c>
      <c r="Q836" s="4" t="s">
        <v>290</v>
      </c>
      <c r="R836" s="19"/>
      <c r="S836" s="4"/>
      <c r="T836" s="5"/>
      <c r="U836" s="5"/>
      <c r="V836" s="14"/>
      <c r="W836" s="15"/>
      <c r="X836" s="692" t="s">
        <v>3135</v>
      </c>
      <c r="Y836" s="691" t="s">
        <v>3133</v>
      </c>
      <c r="Z836" s="690" t="s">
        <v>3130</v>
      </c>
    </row>
    <row r="837" spans="1:26" s="101" customFormat="1" ht="15.6" hidden="1">
      <c r="A837" s="670" t="s">
        <v>1839</v>
      </c>
      <c r="B837" s="13"/>
      <c r="C837" s="13" t="s">
        <v>1108</v>
      </c>
      <c r="D837" s="14"/>
      <c r="E837" s="4" t="s">
        <v>18</v>
      </c>
      <c r="F837" s="4" t="s">
        <v>15</v>
      </c>
      <c r="G837" s="1" t="s">
        <v>19</v>
      </c>
      <c r="H837" s="1" t="s">
        <v>28</v>
      </c>
      <c r="I837" s="1" t="s">
        <v>24</v>
      </c>
      <c r="J837" s="4">
        <v>4</v>
      </c>
      <c r="K837" s="4"/>
      <c r="L837" s="4"/>
      <c r="M837" s="4"/>
      <c r="N837" s="4"/>
      <c r="O837" s="4"/>
      <c r="P837" s="4" t="s">
        <v>286</v>
      </c>
      <c r="Q837" s="4" t="s">
        <v>290</v>
      </c>
      <c r="R837" s="19"/>
      <c r="S837" s="4"/>
      <c r="T837" s="5"/>
      <c r="U837" s="5"/>
      <c r="V837" s="14"/>
      <c r="W837" s="15"/>
      <c r="X837" s="692" t="s">
        <v>3135</v>
      </c>
      <c r="Y837" s="691" t="s">
        <v>3133</v>
      </c>
      <c r="Z837" s="690" t="s">
        <v>3130</v>
      </c>
    </row>
    <row r="838" spans="1:26" s="101" customFormat="1" ht="15.6">
      <c r="A838" s="670" t="s">
        <v>1840</v>
      </c>
      <c r="B838" s="4"/>
      <c r="C838" s="380"/>
      <c r="D838" s="14"/>
      <c r="E838" s="4" t="s">
        <v>18</v>
      </c>
      <c r="F838" s="4" t="s">
        <v>14</v>
      </c>
      <c r="G838" s="1" t="s">
        <v>19</v>
      </c>
      <c r="H838" s="1" t="s">
        <v>28</v>
      </c>
      <c r="I838" s="1" t="s">
        <v>445</v>
      </c>
      <c r="J838" s="4">
        <v>1</v>
      </c>
      <c r="K838" s="4"/>
      <c r="L838" s="4"/>
      <c r="M838" s="4"/>
      <c r="N838" s="4"/>
      <c r="O838" s="4"/>
      <c r="P838" s="4" t="s">
        <v>286</v>
      </c>
      <c r="Q838" s="4" t="s">
        <v>290</v>
      </c>
      <c r="R838" s="19" t="s">
        <v>1406</v>
      </c>
      <c r="S838" s="4"/>
      <c r="T838" s="5"/>
      <c r="U838" s="5"/>
      <c r="V838" s="14"/>
      <c r="W838" s="15"/>
      <c r="X838" s="692" t="s">
        <v>3135</v>
      </c>
      <c r="Y838" s="691" t="s">
        <v>3133</v>
      </c>
      <c r="Z838" s="690" t="s">
        <v>3130</v>
      </c>
    </row>
    <row r="839" spans="1:26" s="101" customFormat="1" ht="15.6" hidden="1">
      <c r="A839" s="670" t="s">
        <v>1841</v>
      </c>
      <c r="B839" s="4"/>
      <c r="C839" s="380">
        <v>79</v>
      </c>
      <c r="D839" s="14"/>
      <c r="E839" s="4" t="s">
        <v>17</v>
      </c>
      <c r="F839" s="4" t="s">
        <v>14</v>
      </c>
      <c r="G839" s="1" t="s">
        <v>19</v>
      </c>
      <c r="H839" s="1" t="s">
        <v>28</v>
      </c>
      <c r="I839" s="1" t="s">
        <v>445</v>
      </c>
      <c r="J839" s="4">
        <v>4</v>
      </c>
      <c r="K839" s="4"/>
      <c r="L839" s="4"/>
      <c r="M839" s="4"/>
      <c r="N839" s="4"/>
      <c r="O839" s="4"/>
      <c r="P839" s="4" t="s">
        <v>286</v>
      </c>
      <c r="Q839" s="4" t="s">
        <v>290</v>
      </c>
      <c r="R839" s="19"/>
      <c r="S839" s="4"/>
      <c r="T839" s="5"/>
      <c r="U839" s="5"/>
      <c r="V839" s="14"/>
      <c r="W839" s="15"/>
      <c r="X839" s="692" t="s">
        <v>3135</v>
      </c>
      <c r="Y839" s="691" t="s">
        <v>3133</v>
      </c>
      <c r="Z839" s="690" t="s">
        <v>3130</v>
      </c>
    </row>
    <row r="840" spans="1:26" s="101" customFormat="1" ht="15.6" hidden="1">
      <c r="A840" s="670" t="s">
        <v>1842</v>
      </c>
      <c r="B840" s="4"/>
      <c r="C840" s="380"/>
      <c r="D840" s="14"/>
      <c r="E840" s="4" t="s">
        <v>17</v>
      </c>
      <c r="F840" s="4" t="s">
        <v>15</v>
      </c>
      <c r="G840" s="1" t="s">
        <v>19</v>
      </c>
      <c r="H840" s="1" t="s">
        <v>28</v>
      </c>
      <c r="I840" s="1" t="s">
        <v>26</v>
      </c>
      <c r="J840" s="4">
        <v>4</v>
      </c>
      <c r="K840" s="4"/>
      <c r="L840" s="4"/>
      <c r="M840" s="4"/>
      <c r="N840" s="4"/>
      <c r="O840" s="4"/>
      <c r="P840" s="4" t="s">
        <v>286</v>
      </c>
      <c r="Q840" s="4" t="s">
        <v>290</v>
      </c>
      <c r="R840" s="19"/>
      <c r="S840" s="4"/>
      <c r="T840" s="5"/>
      <c r="U840" s="5"/>
      <c r="V840" s="14"/>
      <c r="W840" s="15"/>
      <c r="X840" s="692" t="s">
        <v>3135</v>
      </c>
      <c r="Y840" s="691" t="s">
        <v>3133</v>
      </c>
      <c r="Z840" s="690" t="s">
        <v>3130</v>
      </c>
    </row>
    <row r="841" spans="1:26" s="101" customFormat="1" ht="15.6" hidden="1">
      <c r="A841" s="670" t="s">
        <v>1843</v>
      </c>
      <c r="B841" s="4"/>
      <c r="C841" s="380"/>
      <c r="D841" s="14"/>
      <c r="E841" s="4" t="s">
        <v>18</v>
      </c>
      <c r="F841" s="4" t="s">
        <v>14</v>
      </c>
      <c r="G841" s="1" t="s">
        <v>19</v>
      </c>
      <c r="H841" s="1" t="s">
        <v>28</v>
      </c>
      <c r="I841" s="1" t="s">
        <v>24</v>
      </c>
      <c r="J841" s="4">
        <v>4</v>
      </c>
      <c r="K841" s="4"/>
      <c r="L841" s="4"/>
      <c r="M841" s="4"/>
      <c r="N841" s="4"/>
      <c r="O841" s="4"/>
      <c r="P841" s="4" t="s">
        <v>286</v>
      </c>
      <c r="Q841" s="4" t="s">
        <v>290</v>
      </c>
      <c r="R841" s="19"/>
      <c r="S841" s="4"/>
      <c r="T841" s="5"/>
      <c r="U841" s="5"/>
      <c r="V841" s="14"/>
      <c r="W841" s="15"/>
      <c r="X841" s="692" t="s">
        <v>3135</v>
      </c>
      <c r="Y841" s="691" t="s">
        <v>3133</v>
      </c>
      <c r="Z841" s="690" t="s">
        <v>3130</v>
      </c>
    </row>
    <row r="842" spans="1:26" s="101" customFormat="1" ht="15.6" hidden="1">
      <c r="A842" s="670" t="s">
        <v>1844</v>
      </c>
      <c r="B842" s="4"/>
      <c r="C842" s="380">
        <v>80</v>
      </c>
      <c r="D842" s="14"/>
      <c r="E842" s="4" t="s">
        <v>17</v>
      </c>
      <c r="F842" s="4" t="s">
        <v>14</v>
      </c>
      <c r="G842" s="1" t="s">
        <v>22</v>
      </c>
      <c r="H842" s="1" t="s">
        <v>28</v>
      </c>
      <c r="I842" s="1" t="s">
        <v>24</v>
      </c>
      <c r="J842" s="4">
        <v>4</v>
      </c>
      <c r="K842" s="4"/>
      <c r="L842" s="4"/>
      <c r="M842" s="4"/>
      <c r="N842" s="4"/>
      <c r="O842" s="4"/>
      <c r="P842" s="4" t="s">
        <v>286</v>
      </c>
      <c r="Q842" s="4" t="s">
        <v>290</v>
      </c>
      <c r="R842" s="19"/>
      <c r="S842" s="4"/>
      <c r="T842" s="5"/>
      <c r="U842" s="5"/>
      <c r="V842" s="14"/>
      <c r="W842" s="15"/>
      <c r="X842" s="692" t="s">
        <v>3135</v>
      </c>
      <c r="Y842" s="691" t="s">
        <v>3133</v>
      </c>
      <c r="Z842" s="690" t="s">
        <v>3130</v>
      </c>
    </row>
    <row r="843" spans="1:26" s="101" customFormat="1" ht="15.6" hidden="1">
      <c r="A843" s="670" t="s">
        <v>1845</v>
      </c>
      <c r="B843" s="4"/>
      <c r="C843" s="380"/>
      <c r="D843" s="14"/>
      <c r="E843" s="4" t="s">
        <v>17</v>
      </c>
      <c r="F843" s="4" t="s">
        <v>15</v>
      </c>
      <c r="G843" s="1" t="s">
        <v>22</v>
      </c>
      <c r="H843" s="1" t="s">
        <v>28</v>
      </c>
      <c r="I843" s="1" t="s">
        <v>24</v>
      </c>
      <c r="J843" s="4">
        <v>4</v>
      </c>
      <c r="K843" s="4"/>
      <c r="L843" s="4"/>
      <c r="M843" s="4"/>
      <c r="N843" s="4"/>
      <c r="O843" s="4"/>
      <c r="P843" s="4" t="s">
        <v>286</v>
      </c>
      <c r="Q843" s="4" t="s">
        <v>290</v>
      </c>
      <c r="R843" s="19"/>
      <c r="S843" s="4"/>
      <c r="T843" s="5"/>
      <c r="U843" s="5"/>
      <c r="V843" s="14"/>
      <c r="W843" s="15"/>
      <c r="X843" s="692" t="s">
        <v>3135</v>
      </c>
      <c r="Y843" s="691" t="s">
        <v>3133</v>
      </c>
      <c r="Z843" s="690" t="s">
        <v>3130</v>
      </c>
    </row>
    <row r="844" spans="1:26" s="101" customFormat="1" ht="15.6" hidden="1">
      <c r="A844" s="670" t="s">
        <v>1846</v>
      </c>
      <c r="B844" s="4"/>
      <c r="C844" s="380">
        <v>81</v>
      </c>
      <c r="D844" s="14"/>
      <c r="E844" s="4" t="s">
        <v>17</v>
      </c>
      <c r="F844" s="4" t="s">
        <v>14</v>
      </c>
      <c r="G844" s="1" t="s">
        <v>22</v>
      </c>
      <c r="H844" s="1" t="s">
        <v>28</v>
      </c>
      <c r="I844" s="1" t="s">
        <v>25</v>
      </c>
      <c r="J844" s="4">
        <v>4</v>
      </c>
      <c r="K844" s="4"/>
      <c r="L844" s="4"/>
      <c r="M844" s="4"/>
      <c r="N844" s="4"/>
      <c r="O844" s="4"/>
      <c r="P844" s="4" t="s">
        <v>286</v>
      </c>
      <c r="Q844" s="4" t="s">
        <v>290</v>
      </c>
      <c r="R844" s="19"/>
      <c r="S844" s="4"/>
      <c r="T844" s="5"/>
      <c r="U844" s="5"/>
      <c r="V844" s="14"/>
      <c r="W844" s="15"/>
      <c r="X844" s="692" t="s">
        <v>3135</v>
      </c>
      <c r="Y844" s="691" t="s">
        <v>3133</v>
      </c>
      <c r="Z844" s="690" t="s">
        <v>3130</v>
      </c>
    </row>
    <row r="845" spans="1:26" s="101" customFormat="1" ht="15.6" hidden="1">
      <c r="A845" s="670" t="s">
        <v>1847</v>
      </c>
      <c r="B845" s="4"/>
      <c r="C845" s="380"/>
      <c r="D845" s="14"/>
      <c r="E845" s="4" t="s">
        <v>18</v>
      </c>
      <c r="F845" s="4" t="s">
        <v>15</v>
      </c>
      <c r="G845" s="1" t="s">
        <v>19</v>
      </c>
      <c r="H845" s="1" t="s">
        <v>28</v>
      </c>
      <c r="I845" s="1" t="s">
        <v>26</v>
      </c>
      <c r="J845" s="4">
        <v>4</v>
      </c>
      <c r="K845" s="4"/>
      <c r="L845" s="4"/>
      <c r="M845" s="4"/>
      <c r="N845" s="4"/>
      <c r="O845" s="4"/>
      <c r="P845" s="4" t="s">
        <v>286</v>
      </c>
      <c r="Q845" s="4" t="s">
        <v>290</v>
      </c>
      <c r="R845" s="19"/>
      <c r="S845" s="4"/>
      <c r="T845" s="5"/>
      <c r="U845" s="5"/>
      <c r="V845" s="14"/>
      <c r="W845" s="15"/>
      <c r="X845" s="692" t="s">
        <v>3135</v>
      </c>
      <c r="Y845" s="691" t="s">
        <v>3133</v>
      </c>
      <c r="Z845" s="690" t="s">
        <v>3130</v>
      </c>
    </row>
    <row r="846" spans="1:26" s="101" customFormat="1" ht="15.6" hidden="1">
      <c r="A846" s="670" t="s">
        <v>1848</v>
      </c>
      <c r="B846" s="4"/>
      <c r="C846" s="380">
        <v>82</v>
      </c>
      <c r="D846" s="14"/>
      <c r="E846" s="4" t="s">
        <v>18</v>
      </c>
      <c r="F846" s="4" t="s">
        <v>14</v>
      </c>
      <c r="G846" s="1" t="s">
        <v>19</v>
      </c>
      <c r="H846" s="1" t="s">
        <v>28</v>
      </c>
      <c r="I846" s="1" t="s">
        <v>24</v>
      </c>
      <c r="J846" s="4">
        <v>4</v>
      </c>
      <c r="K846" s="4"/>
      <c r="L846" s="4"/>
      <c r="M846" s="4"/>
      <c r="N846" s="4"/>
      <c r="O846" s="4"/>
      <c r="P846" s="4" t="s">
        <v>286</v>
      </c>
      <c r="Q846" s="4" t="s">
        <v>290</v>
      </c>
      <c r="R846" s="19"/>
      <c r="S846" s="4"/>
      <c r="T846" s="5"/>
      <c r="U846" s="5"/>
      <c r="V846" s="14"/>
      <c r="W846" s="15"/>
      <c r="X846" s="692" t="s">
        <v>3135</v>
      </c>
      <c r="Y846" s="691" t="s">
        <v>3133</v>
      </c>
      <c r="Z846" s="690" t="s">
        <v>3130</v>
      </c>
    </row>
    <row r="847" spans="1:26" s="101" customFormat="1" ht="15.6" hidden="1">
      <c r="A847" s="670" t="s">
        <v>1849</v>
      </c>
      <c r="B847" s="4"/>
      <c r="C847" s="380"/>
      <c r="D847" s="14"/>
      <c r="E847" s="4" t="s">
        <v>18</v>
      </c>
      <c r="F847" s="4" t="s">
        <v>15</v>
      </c>
      <c r="G847" s="1" t="s">
        <v>19</v>
      </c>
      <c r="H847" s="1" t="s">
        <v>28</v>
      </c>
      <c r="I847" s="1" t="s">
        <v>24</v>
      </c>
      <c r="J847" s="4">
        <v>4</v>
      </c>
      <c r="K847" s="4"/>
      <c r="L847" s="4"/>
      <c r="M847" s="4"/>
      <c r="N847" s="4"/>
      <c r="O847" s="4"/>
      <c r="P847" s="4" t="s">
        <v>286</v>
      </c>
      <c r="Q847" s="4" t="s">
        <v>290</v>
      </c>
      <c r="R847" s="19"/>
      <c r="S847" s="4"/>
      <c r="T847" s="5"/>
      <c r="U847" s="5"/>
      <c r="V847" s="14"/>
      <c r="W847" s="15"/>
      <c r="X847" s="692" t="s">
        <v>3135</v>
      </c>
      <c r="Y847" s="691" t="s">
        <v>3133</v>
      </c>
      <c r="Z847" s="690" t="s">
        <v>3130</v>
      </c>
    </row>
    <row r="848" spans="1:26" s="101" customFormat="1" ht="15.6" hidden="1">
      <c r="A848" s="670" t="s">
        <v>1850</v>
      </c>
      <c r="B848" s="4"/>
      <c r="C848" s="380">
        <v>83</v>
      </c>
      <c r="D848" s="14"/>
      <c r="E848" s="4" t="s">
        <v>17</v>
      </c>
      <c r="F848" s="4" t="s">
        <v>14</v>
      </c>
      <c r="G848" s="1" t="s">
        <v>19</v>
      </c>
      <c r="H848" s="1" t="s">
        <v>28</v>
      </c>
      <c r="I848" s="1" t="s">
        <v>24</v>
      </c>
      <c r="J848" s="4">
        <v>4</v>
      </c>
      <c r="K848" s="4"/>
      <c r="L848" s="4"/>
      <c r="M848" s="4"/>
      <c r="N848" s="4"/>
      <c r="O848" s="4"/>
      <c r="P848" s="4" t="s">
        <v>286</v>
      </c>
      <c r="Q848" s="4" t="s">
        <v>289</v>
      </c>
      <c r="R848" s="19"/>
      <c r="S848" s="4"/>
      <c r="T848" s="5"/>
      <c r="U848" s="5"/>
      <c r="V848" s="14"/>
      <c r="W848" s="15"/>
      <c r="X848" s="692" t="s">
        <v>3135</v>
      </c>
      <c r="Y848" s="691" t="s">
        <v>3133</v>
      </c>
      <c r="Z848" s="690" t="s">
        <v>3130</v>
      </c>
    </row>
    <row r="849" spans="1:26" s="101" customFormat="1" ht="15.6" hidden="1">
      <c r="A849" s="670" t="s">
        <v>1851</v>
      </c>
      <c r="B849" s="13"/>
      <c r="C849" s="380">
        <v>84</v>
      </c>
      <c r="D849" s="14"/>
      <c r="E849" s="4" t="s">
        <v>18</v>
      </c>
      <c r="F849" s="4" t="s">
        <v>14</v>
      </c>
      <c r="G849" s="1" t="s">
        <v>19</v>
      </c>
      <c r="H849" s="1" t="s">
        <v>28</v>
      </c>
      <c r="I849" s="1" t="s">
        <v>24</v>
      </c>
      <c r="J849" s="4">
        <v>4</v>
      </c>
      <c r="K849" s="4"/>
      <c r="L849" s="4"/>
      <c r="M849" s="4"/>
      <c r="N849" s="4"/>
      <c r="O849" s="4"/>
      <c r="P849" s="4" t="s">
        <v>286</v>
      </c>
      <c r="Q849" s="4" t="s">
        <v>289</v>
      </c>
      <c r="R849" s="19"/>
      <c r="S849" s="4"/>
      <c r="T849" s="5"/>
      <c r="U849" s="5"/>
      <c r="V849" s="14"/>
      <c r="W849" s="15"/>
      <c r="X849" s="692" t="s">
        <v>3135</v>
      </c>
      <c r="Y849" s="691" t="s">
        <v>3133</v>
      </c>
      <c r="Z849" s="690" t="s">
        <v>3130</v>
      </c>
    </row>
    <row r="850" spans="1:26" s="101" customFormat="1" ht="15.6" hidden="1">
      <c r="A850" s="670" t="s">
        <v>1852</v>
      </c>
      <c r="B850" s="13"/>
      <c r="C850" s="13"/>
      <c r="D850" s="14"/>
      <c r="E850" s="4" t="s">
        <v>18</v>
      </c>
      <c r="F850" s="4" t="s">
        <v>15</v>
      </c>
      <c r="G850" s="1" t="s">
        <v>19</v>
      </c>
      <c r="H850" s="1" t="s">
        <v>28</v>
      </c>
      <c r="I850" s="1" t="s">
        <v>24</v>
      </c>
      <c r="J850" s="4">
        <v>4</v>
      </c>
      <c r="K850" s="4"/>
      <c r="L850" s="4"/>
      <c r="M850" s="4"/>
      <c r="N850" s="4"/>
      <c r="O850" s="4"/>
      <c r="P850" s="4" t="s">
        <v>286</v>
      </c>
      <c r="Q850" s="4" t="s">
        <v>289</v>
      </c>
      <c r="R850" s="19"/>
      <c r="S850" s="4"/>
      <c r="T850" s="5"/>
      <c r="U850" s="5"/>
      <c r="V850" s="14"/>
      <c r="W850" s="15"/>
      <c r="X850" s="692" t="s">
        <v>3135</v>
      </c>
      <c r="Y850" s="691" t="s">
        <v>3133</v>
      </c>
      <c r="Z850" s="690" t="s">
        <v>3130</v>
      </c>
    </row>
    <row r="851" spans="1:26" s="101" customFormat="1" ht="15.6" hidden="1">
      <c r="A851" s="670" t="s">
        <v>1853</v>
      </c>
      <c r="B851" s="13"/>
      <c r="C851" s="13" t="s">
        <v>1101</v>
      </c>
      <c r="D851" s="14"/>
      <c r="E851" s="4" t="s">
        <v>17</v>
      </c>
      <c r="F851" s="4" t="s">
        <v>14</v>
      </c>
      <c r="G851" s="1" t="s">
        <v>19</v>
      </c>
      <c r="H851" s="1" t="s">
        <v>28</v>
      </c>
      <c r="I851" s="1" t="s">
        <v>24</v>
      </c>
      <c r="J851" s="4">
        <v>4</v>
      </c>
      <c r="K851" s="4"/>
      <c r="L851" s="4"/>
      <c r="M851" s="4"/>
      <c r="N851" s="4"/>
      <c r="O851" s="4"/>
      <c r="P851" s="4" t="s">
        <v>286</v>
      </c>
      <c r="Q851" s="4" t="s">
        <v>289</v>
      </c>
      <c r="R851" s="19"/>
      <c r="S851" s="4"/>
      <c r="T851" s="5"/>
      <c r="U851" s="5"/>
      <c r="V851" s="14"/>
      <c r="W851" s="15"/>
      <c r="X851" s="692" t="s">
        <v>3135</v>
      </c>
      <c r="Y851" s="691" t="s">
        <v>3133</v>
      </c>
      <c r="Z851" s="690" t="s">
        <v>3130</v>
      </c>
    </row>
    <row r="852" spans="1:26" s="101" customFormat="1" ht="15.6" hidden="1">
      <c r="A852" s="670" t="s">
        <v>1854</v>
      </c>
      <c r="B852" s="13"/>
      <c r="C852" s="13"/>
      <c r="D852" s="14"/>
      <c r="E852" s="4" t="s">
        <v>17</v>
      </c>
      <c r="F852" s="4" t="s">
        <v>15</v>
      </c>
      <c r="G852" s="1" t="s">
        <v>19</v>
      </c>
      <c r="H852" s="1" t="s">
        <v>28</v>
      </c>
      <c r="I852" s="1" t="s">
        <v>24</v>
      </c>
      <c r="J852" s="4">
        <v>4</v>
      </c>
      <c r="K852" s="4"/>
      <c r="L852" s="4"/>
      <c r="M852" s="4"/>
      <c r="N852" s="4"/>
      <c r="O852" s="4"/>
      <c r="P852" s="4" t="s">
        <v>286</v>
      </c>
      <c r="Q852" s="4" t="s">
        <v>289</v>
      </c>
      <c r="R852" s="19"/>
      <c r="S852" s="4"/>
      <c r="T852" s="5"/>
      <c r="U852" s="5"/>
      <c r="V852" s="14"/>
      <c r="W852" s="15"/>
      <c r="X852" s="692" t="s">
        <v>3135</v>
      </c>
      <c r="Y852" s="691" t="s">
        <v>3133</v>
      </c>
      <c r="Z852" s="690" t="s">
        <v>3130</v>
      </c>
    </row>
    <row r="853" spans="1:26" s="101" customFormat="1" ht="15.6" hidden="1">
      <c r="A853" s="670" t="s">
        <v>1855</v>
      </c>
      <c r="B853" s="13"/>
      <c r="C853" s="13" t="s">
        <v>1100</v>
      </c>
      <c r="D853" s="14"/>
      <c r="E853" s="4" t="s">
        <v>18</v>
      </c>
      <c r="F853" s="4" t="s">
        <v>14</v>
      </c>
      <c r="G853" s="1" t="s">
        <v>19</v>
      </c>
      <c r="H853" s="1" t="s">
        <v>28</v>
      </c>
      <c r="I853" s="1" t="s">
        <v>24</v>
      </c>
      <c r="J853" s="4">
        <v>4</v>
      </c>
      <c r="K853" s="4"/>
      <c r="L853" s="4"/>
      <c r="M853" s="4"/>
      <c r="N853" s="4"/>
      <c r="O853" s="4"/>
      <c r="P853" s="4" t="s">
        <v>286</v>
      </c>
      <c r="Q853" s="4" t="s">
        <v>289</v>
      </c>
      <c r="R853" s="19"/>
      <c r="S853" s="4"/>
      <c r="T853" s="5"/>
      <c r="U853" s="5"/>
      <c r="V853" s="14"/>
      <c r="W853" s="15"/>
      <c r="X853" s="692" t="s">
        <v>3135</v>
      </c>
      <c r="Y853" s="691" t="s">
        <v>3133</v>
      </c>
      <c r="Z853" s="690" t="s">
        <v>3130</v>
      </c>
    </row>
    <row r="854" spans="1:26" s="101" customFormat="1" ht="15.6" hidden="1">
      <c r="A854" s="670" t="s">
        <v>1856</v>
      </c>
      <c r="B854" s="13"/>
      <c r="C854" s="13"/>
      <c r="D854" s="14"/>
      <c r="E854" s="4" t="s">
        <v>18</v>
      </c>
      <c r="F854" s="4" t="s">
        <v>15</v>
      </c>
      <c r="G854" s="1" t="s">
        <v>19</v>
      </c>
      <c r="H854" s="1" t="s">
        <v>28</v>
      </c>
      <c r="I854" s="1" t="s">
        <v>24</v>
      </c>
      <c r="J854" s="4">
        <v>4</v>
      </c>
      <c r="K854" s="4"/>
      <c r="L854" s="4"/>
      <c r="M854" s="4"/>
      <c r="N854" s="4"/>
      <c r="O854" s="4"/>
      <c r="P854" s="4" t="s">
        <v>286</v>
      </c>
      <c r="Q854" s="4" t="s">
        <v>289</v>
      </c>
      <c r="R854" s="19"/>
      <c r="S854" s="4"/>
      <c r="T854" s="5"/>
      <c r="U854" s="5"/>
      <c r="V854" s="14"/>
      <c r="W854" s="15"/>
      <c r="X854" s="692" t="s">
        <v>3135</v>
      </c>
      <c r="Y854" s="691" t="s">
        <v>3133</v>
      </c>
      <c r="Z854" s="690" t="s">
        <v>3130</v>
      </c>
    </row>
    <row r="855" spans="1:26" s="101" customFormat="1" ht="15.6" hidden="1">
      <c r="A855" s="670" t="s">
        <v>1857</v>
      </c>
      <c r="B855" s="13"/>
      <c r="C855" s="13" t="s">
        <v>1097</v>
      </c>
      <c r="D855" s="14"/>
      <c r="E855" s="4" t="s">
        <v>17</v>
      </c>
      <c r="F855" s="4" t="s">
        <v>14</v>
      </c>
      <c r="G855" s="1" t="s">
        <v>19</v>
      </c>
      <c r="H855" s="1" t="s">
        <v>28</v>
      </c>
      <c r="I855" s="1" t="s">
        <v>24</v>
      </c>
      <c r="J855" s="4">
        <v>4</v>
      </c>
      <c r="K855" s="4"/>
      <c r="L855" s="4"/>
      <c r="M855" s="4"/>
      <c r="N855" s="4"/>
      <c r="O855" s="4"/>
      <c r="P855" s="4" t="s">
        <v>286</v>
      </c>
      <c r="Q855" s="4" t="s">
        <v>289</v>
      </c>
      <c r="R855" s="19"/>
      <c r="S855" s="4"/>
      <c r="T855" s="5"/>
      <c r="U855" s="5"/>
      <c r="V855" s="14"/>
      <c r="W855" s="15"/>
      <c r="X855" s="692" t="s">
        <v>3135</v>
      </c>
      <c r="Y855" s="691" t="s">
        <v>3133</v>
      </c>
      <c r="Z855" s="690" t="s">
        <v>3130</v>
      </c>
    </row>
    <row r="856" spans="1:26" s="101" customFormat="1" ht="15.6" hidden="1">
      <c r="A856" s="670" t="s">
        <v>1858</v>
      </c>
      <c r="B856" s="13"/>
      <c r="C856" s="13"/>
      <c r="D856" s="14"/>
      <c r="E856" s="4" t="s">
        <v>17</v>
      </c>
      <c r="F856" s="4" t="s">
        <v>15</v>
      </c>
      <c r="G856" s="1" t="s">
        <v>19</v>
      </c>
      <c r="H856" s="1" t="s">
        <v>28</v>
      </c>
      <c r="I856" s="1" t="s">
        <v>24</v>
      </c>
      <c r="J856" s="4">
        <v>4</v>
      </c>
      <c r="K856" s="4"/>
      <c r="L856" s="4"/>
      <c r="M856" s="4"/>
      <c r="N856" s="4"/>
      <c r="O856" s="4"/>
      <c r="P856" s="4" t="s">
        <v>286</v>
      </c>
      <c r="Q856" s="4" t="s">
        <v>289</v>
      </c>
      <c r="R856" s="19"/>
      <c r="S856" s="4"/>
      <c r="T856" s="5"/>
      <c r="U856" s="5"/>
      <c r="V856" s="14"/>
      <c r="W856" s="15"/>
      <c r="X856" s="692" t="s">
        <v>3135</v>
      </c>
      <c r="Y856" s="691" t="s">
        <v>3133</v>
      </c>
      <c r="Z856" s="690" t="s">
        <v>3130</v>
      </c>
    </row>
    <row r="857" spans="1:26" s="101" customFormat="1" ht="15.6" hidden="1">
      <c r="A857" s="670" t="s">
        <v>1859</v>
      </c>
      <c r="B857" s="13"/>
      <c r="C857" s="13" t="s">
        <v>1096</v>
      </c>
      <c r="D857" s="14"/>
      <c r="E857" s="4" t="s">
        <v>18</v>
      </c>
      <c r="F857" s="4" t="s">
        <v>14</v>
      </c>
      <c r="G857" s="1" t="s">
        <v>19</v>
      </c>
      <c r="H857" s="1" t="s">
        <v>28</v>
      </c>
      <c r="I857" s="1" t="s">
        <v>24</v>
      </c>
      <c r="J857" s="4">
        <v>4</v>
      </c>
      <c r="K857" s="4"/>
      <c r="L857" s="4"/>
      <c r="M857" s="4"/>
      <c r="N857" s="4"/>
      <c r="O857" s="4"/>
      <c r="P857" s="4" t="s">
        <v>286</v>
      </c>
      <c r="Q857" s="4" t="s">
        <v>289</v>
      </c>
      <c r="R857" s="19"/>
      <c r="S857" s="4"/>
      <c r="T857" s="5"/>
      <c r="U857" s="5"/>
      <c r="V857" s="14"/>
      <c r="W857" s="15"/>
      <c r="X857" s="692" t="s">
        <v>3135</v>
      </c>
      <c r="Y857" s="691" t="s">
        <v>3133</v>
      </c>
      <c r="Z857" s="690" t="s">
        <v>3130</v>
      </c>
    </row>
    <row r="858" spans="1:26" s="101" customFormat="1" ht="15.6" hidden="1">
      <c r="A858" s="670" t="s">
        <v>1860</v>
      </c>
      <c r="B858" s="13"/>
      <c r="C858" s="13"/>
      <c r="D858" s="14"/>
      <c r="E858" s="4" t="s">
        <v>18</v>
      </c>
      <c r="F858" s="4" t="s">
        <v>15</v>
      </c>
      <c r="G858" s="1" t="s">
        <v>19</v>
      </c>
      <c r="H858" s="1" t="s">
        <v>28</v>
      </c>
      <c r="I858" s="1" t="s">
        <v>24</v>
      </c>
      <c r="J858" s="4">
        <v>4</v>
      </c>
      <c r="K858" s="4"/>
      <c r="L858" s="4"/>
      <c r="M858" s="4"/>
      <c r="N858" s="4"/>
      <c r="O858" s="4"/>
      <c r="P858" s="4" t="s">
        <v>286</v>
      </c>
      <c r="Q858" s="4" t="s">
        <v>289</v>
      </c>
      <c r="R858" s="19"/>
      <c r="S858" s="4"/>
      <c r="T858" s="5"/>
      <c r="U858" s="5"/>
      <c r="V858" s="14"/>
      <c r="W858" s="15"/>
      <c r="X858" s="692" t="s">
        <v>3135</v>
      </c>
      <c r="Y858" s="691" t="s">
        <v>3133</v>
      </c>
      <c r="Z858" s="690" t="s">
        <v>3130</v>
      </c>
    </row>
    <row r="859" spans="1:26" s="101" customFormat="1" ht="15.6" hidden="1">
      <c r="A859" s="670" t="s">
        <v>1861</v>
      </c>
      <c r="B859" s="13"/>
      <c r="C859" s="13" t="s">
        <v>1095</v>
      </c>
      <c r="D859" s="14"/>
      <c r="E859" s="4" t="s">
        <v>17</v>
      </c>
      <c r="F859" s="4" t="s">
        <v>14</v>
      </c>
      <c r="G859" s="1" t="s">
        <v>19</v>
      </c>
      <c r="H859" s="1" t="s">
        <v>28</v>
      </c>
      <c r="I859" s="1" t="s">
        <v>24</v>
      </c>
      <c r="J859" s="4">
        <v>4</v>
      </c>
      <c r="K859" s="4"/>
      <c r="L859" s="4"/>
      <c r="M859" s="4"/>
      <c r="N859" s="4"/>
      <c r="O859" s="4"/>
      <c r="P859" s="4" t="s">
        <v>286</v>
      </c>
      <c r="Q859" s="4" t="s">
        <v>289</v>
      </c>
      <c r="R859" s="19"/>
      <c r="S859" s="4"/>
      <c r="T859" s="5"/>
      <c r="U859" s="5"/>
      <c r="V859" s="14"/>
      <c r="W859" s="15"/>
      <c r="X859" s="692" t="s">
        <v>3135</v>
      </c>
      <c r="Y859" s="691" t="s">
        <v>3133</v>
      </c>
      <c r="Z859" s="690" t="s">
        <v>3130</v>
      </c>
    </row>
    <row r="860" spans="1:26" s="101" customFormat="1" ht="15.6" hidden="1">
      <c r="A860" s="670" t="s">
        <v>1862</v>
      </c>
      <c r="B860" s="13"/>
      <c r="C860" s="13"/>
      <c r="D860" s="14"/>
      <c r="E860" s="4" t="s">
        <v>17</v>
      </c>
      <c r="F860" s="4" t="s">
        <v>15</v>
      </c>
      <c r="G860" s="1" t="s">
        <v>19</v>
      </c>
      <c r="H860" s="1" t="s">
        <v>28</v>
      </c>
      <c r="I860" s="1" t="s">
        <v>24</v>
      </c>
      <c r="J860" s="4">
        <v>4</v>
      </c>
      <c r="K860" s="4"/>
      <c r="L860" s="4"/>
      <c r="M860" s="4"/>
      <c r="N860" s="4"/>
      <c r="O860" s="4"/>
      <c r="P860" s="4" t="s">
        <v>286</v>
      </c>
      <c r="Q860" s="4" t="s">
        <v>289</v>
      </c>
      <c r="R860" s="19"/>
      <c r="S860" s="4"/>
      <c r="T860" s="5"/>
      <c r="U860" s="5"/>
      <c r="V860" s="14"/>
      <c r="W860" s="15"/>
      <c r="X860" s="692" t="s">
        <v>3135</v>
      </c>
      <c r="Y860" s="691" t="s">
        <v>3133</v>
      </c>
      <c r="Z860" s="690" t="s">
        <v>3130</v>
      </c>
    </row>
    <row r="861" spans="1:26" s="101" customFormat="1" ht="15.6" hidden="1">
      <c r="A861" s="670" t="s">
        <v>1863</v>
      </c>
      <c r="B861" s="13"/>
      <c r="C861" s="13" t="s">
        <v>1091</v>
      </c>
      <c r="D861" s="14"/>
      <c r="E861" s="4" t="s">
        <v>17</v>
      </c>
      <c r="F861" s="4" t="s">
        <v>14</v>
      </c>
      <c r="G861" s="1" t="s">
        <v>19</v>
      </c>
      <c r="H861" s="1" t="s">
        <v>28</v>
      </c>
      <c r="I861" s="1" t="s">
        <v>24</v>
      </c>
      <c r="J861" s="4">
        <v>4</v>
      </c>
      <c r="K861" s="4"/>
      <c r="L861" s="4"/>
      <c r="M861" s="4"/>
      <c r="N861" s="4"/>
      <c r="O861" s="4"/>
      <c r="P861" s="4" t="s">
        <v>286</v>
      </c>
      <c r="Q861" s="4" t="s">
        <v>289</v>
      </c>
      <c r="R861" s="19"/>
      <c r="S861" s="4"/>
      <c r="T861" s="5"/>
      <c r="U861" s="5"/>
      <c r="V861" s="14"/>
      <c r="W861" s="15"/>
      <c r="X861" s="692" t="s">
        <v>3135</v>
      </c>
      <c r="Y861" s="691" t="s">
        <v>3133</v>
      </c>
      <c r="Z861" s="690" t="s">
        <v>3130</v>
      </c>
    </row>
    <row r="862" spans="1:26" s="101" customFormat="1" ht="15.6" hidden="1">
      <c r="A862" s="670" t="s">
        <v>1864</v>
      </c>
      <c r="B862" s="13"/>
      <c r="C862" s="13"/>
      <c r="D862" s="14"/>
      <c r="E862" s="4" t="s">
        <v>17</v>
      </c>
      <c r="F862" s="4" t="s">
        <v>15</v>
      </c>
      <c r="G862" s="1" t="s">
        <v>19</v>
      </c>
      <c r="H862" s="1" t="s">
        <v>28</v>
      </c>
      <c r="I862" s="1" t="s">
        <v>24</v>
      </c>
      <c r="J862" s="4">
        <v>4</v>
      </c>
      <c r="K862" s="4"/>
      <c r="L862" s="4"/>
      <c r="M862" s="4"/>
      <c r="N862" s="4"/>
      <c r="O862" s="4"/>
      <c r="P862" s="4" t="s">
        <v>286</v>
      </c>
      <c r="Q862" s="4" t="s">
        <v>289</v>
      </c>
      <c r="R862" s="19"/>
      <c r="S862" s="4"/>
      <c r="T862" s="5"/>
      <c r="U862" s="5"/>
      <c r="V862" s="14"/>
      <c r="W862" s="15"/>
      <c r="X862" s="692" t="s">
        <v>3135</v>
      </c>
      <c r="Y862" s="691" t="s">
        <v>3133</v>
      </c>
      <c r="Z862" s="690" t="s">
        <v>3130</v>
      </c>
    </row>
    <row r="863" spans="1:26" s="101" customFormat="1" ht="15.6" hidden="1">
      <c r="A863" s="670" t="s">
        <v>1865</v>
      </c>
      <c r="B863" s="13"/>
      <c r="C863" s="13" t="s">
        <v>1090</v>
      </c>
      <c r="D863" s="14"/>
      <c r="E863" s="4" t="s">
        <v>17</v>
      </c>
      <c r="F863" s="4" t="s">
        <v>16</v>
      </c>
      <c r="G863" s="1" t="s">
        <v>19</v>
      </c>
      <c r="H863" s="1" t="s">
        <v>28</v>
      </c>
      <c r="I863" s="1" t="s">
        <v>24</v>
      </c>
      <c r="J863" s="4">
        <v>4</v>
      </c>
      <c r="K863" s="4"/>
      <c r="L863" s="4"/>
      <c r="M863" s="4"/>
      <c r="N863" s="4"/>
      <c r="O863" s="4"/>
      <c r="P863" s="4" t="s">
        <v>286</v>
      </c>
      <c r="Q863" s="4" t="s">
        <v>289</v>
      </c>
      <c r="R863" s="19"/>
      <c r="S863" s="4"/>
      <c r="T863" s="5"/>
      <c r="U863" s="5"/>
      <c r="V863" s="14"/>
      <c r="W863" s="15"/>
      <c r="X863" s="692" t="s">
        <v>3135</v>
      </c>
      <c r="Y863" s="691" t="s">
        <v>3133</v>
      </c>
      <c r="Z863" s="690" t="s">
        <v>3130</v>
      </c>
    </row>
    <row r="864" spans="1:26" s="101" customFormat="1" ht="15.6" hidden="1">
      <c r="A864" s="670" t="s">
        <v>1866</v>
      </c>
      <c r="B864" s="13"/>
      <c r="C864" s="13"/>
      <c r="D864" s="14"/>
      <c r="E864" s="4" t="s">
        <v>17</v>
      </c>
      <c r="F864" s="4" t="s">
        <v>15</v>
      </c>
      <c r="G864" s="1" t="s">
        <v>19</v>
      </c>
      <c r="H864" s="1" t="s">
        <v>28</v>
      </c>
      <c r="I864" s="1" t="s">
        <v>24</v>
      </c>
      <c r="J864" s="4">
        <v>4</v>
      </c>
      <c r="K864" s="4"/>
      <c r="L864" s="4"/>
      <c r="M864" s="4"/>
      <c r="N864" s="4"/>
      <c r="O864" s="4"/>
      <c r="P864" s="4" t="s">
        <v>286</v>
      </c>
      <c r="Q864" s="4" t="s">
        <v>289</v>
      </c>
      <c r="R864" s="19"/>
      <c r="S864" s="4"/>
      <c r="T864" s="5"/>
      <c r="U864" s="5"/>
      <c r="V864" s="14"/>
      <c r="W864" s="15"/>
      <c r="X864" s="692" t="s">
        <v>3135</v>
      </c>
      <c r="Y864" s="691" t="s">
        <v>3133</v>
      </c>
      <c r="Z864" s="690" t="s">
        <v>3130</v>
      </c>
    </row>
    <row r="865" spans="1:26" s="101" customFormat="1" ht="15.6" hidden="1">
      <c r="A865" s="670" t="s">
        <v>1867</v>
      </c>
      <c r="B865" s="13"/>
      <c r="C865" s="13" t="s">
        <v>1089</v>
      </c>
      <c r="D865" s="14"/>
      <c r="E865" s="4" t="s">
        <v>17</v>
      </c>
      <c r="F865" s="4" t="s">
        <v>15</v>
      </c>
      <c r="G865" s="1" t="s">
        <v>19</v>
      </c>
      <c r="H865" s="1" t="s">
        <v>28</v>
      </c>
      <c r="I865" s="1" t="s">
        <v>24</v>
      </c>
      <c r="J865" s="4">
        <v>4</v>
      </c>
      <c r="K865" s="4"/>
      <c r="L865" s="4"/>
      <c r="M865" s="4"/>
      <c r="N865" s="4"/>
      <c r="O865" s="4"/>
      <c r="P865" s="4" t="s">
        <v>286</v>
      </c>
      <c r="Q865" s="4" t="s">
        <v>289</v>
      </c>
      <c r="R865" s="19"/>
      <c r="S865" s="4"/>
      <c r="T865" s="5"/>
      <c r="U865" s="5"/>
      <c r="V865" s="14"/>
      <c r="W865" s="15"/>
      <c r="X865" s="692" t="s">
        <v>3135</v>
      </c>
      <c r="Y865" s="691" t="s">
        <v>3133</v>
      </c>
      <c r="Z865" s="690" t="s">
        <v>3130</v>
      </c>
    </row>
    <row r="866" spans="1:26" s="101" customFormat="1" ht="15.6" hidden="1">
      <c r="A866" s="670" t="s">
        <v>1868</v>
      </c>
      <c r="B866" s="13"/>
      <c r="C866" s="13" t="s">
        <v>1088</v>
      </c>
      <c r="D866" s="14"/>
      <c r="E866" s="4" t="s">
        <v>18</v>
      </c>
      <c r="F866" s="4" t="s">
        <v>14</v>
      </c>
      <c r="G866" s="1" t="s">
        <v>19</v>
      </c>
      <c r="H866" s="1" t="s">
        <v>28</v>
      </c>
      <c r="I866" s="1" t="s">
        <v>24</v>
      </c>
      <c r="J866" s="4">
        <v>4</v>
      </c>
      <c r="K866" s="4"/>
      <c r="L866" s="4"/>
      <c r="M866" s="4"/>
      <c r="N866" s="4"/>
      <c r="O866" s="4"/>
      <c r="P866" s="4" t="s">
        <v>286</v>
      </c>
      <c r="Q866" s="4" t="s">
        <v>289</v>
      </c>
      <c r="R866" s="19"/>
      <c r="S866" s="4"/>
      <c r="T866" s="5"/>
      <c r="U866" s="5"/>
      <c r="V866" s="14"/>
      <c r="W866" s="15"/>
      <c r="X866" s="692" t="s">
        <v>3135</v>
      </c>
      <c r="Y866" s="691" t="s">
        <v>3133</v>
      </c>
      <c r="Z866" s="690" t="s">
        <v>3130</v>
      </c>
    </row>
    <row r="867" spans="1:26" s="101" customFormat="1" ht="15.6" hidden="1">
      <c r="A867" s="670" t="s">
        <v>1869</v>
      </c>
      <c r="B867" s="13"/>
      <c r="C867" s="13"/>
      <c r="D867" s="14"/>
      <c r="E867" s="4" t="s">
        <v>18</v>
      </c>
      <c r="F867" s="4" t="s">
        <v>15</v>
      </c>
      <c r="G867" s="1" t="s">
        <v>19</v>
      </c>
      <c r="H867" s="1" t="s">
        <v>28</v>
      </c>
      <c r="I867" s="1" t="s">
        <v>24</v>
      </c>
      <c r="J867" s="4">
        <v>4</v>
      </c>
      <c r="K867" s="4"/>
      <c r="L867" s="4"/>
      <c r="M867" s="4"/>
      <c r="N867" s="4"/>
      <c r="O867" s="4"/>
      <c r="P867" s="4" t="s">
        <v>286</v>
      </c>
      <c r="Q867" s="4" t="s">
        <v>289</v>
      </c>
      <c r="R867" s="19"/>
      <c r="S867" s="4"/>
      <c r="T867" s="5"/>
      <c r="U867" s="5"/>
      <c r="V867" s="14"/>
      <c r="W867" s="15"/>
      <c r="X867" s="692" t="s">
        <v>3135</v>
      </c>
      <c r="Y867" s="691" t="s">
        <v>3133</v>
      </c>
      <c r="Z867" s="690" t="s">
        <v>3130</v>
      </c>
    </row>
    <row r="868" spans="1:26" s="101" customFormat="1" ht="15.6" hidden="1">
      <c r="A868" s="670" t="s">
        <v>1870</v>
      </c>
      <c r="B868" s="13"/>
      <c r="C868" s="13" t="s">
        <v>1087</v>
      </c>
      <c r="D868" s="14"/>
      <c r="E868" s="4" t="s">
        <v>18</v>
      </c>
      <c r="F868" s="4" t="s">
        <v>14</v>
      </c>
      <c r="G868" s="1" t="s">
        <v>19</v>
      </c>
      <c r="H868" s="1" t="s">
        <v>28</v>
      </c>
      <c r="I868" s="1" t="s">
        <v>24</v>
      </c>
      <c r="J868" s="4">
        <v>4</v>
      </c>
      <c r="K868" s="4"/>
      <c r="L868" s="4"/>
      <c r="M868" s="4"/>
      <c r="N868" s="4"/>
      <c r="O868" s="4"/>
      <c r="P868" s="4" t="s">
        <v>286</v>
      </c>
      <c r="Q868" s="4" t="s">
        <v>289</v>
      </c>
      <c r="R868" s="19"/>
      <c r="S868" s="4"/>
      <c r="T868" s="5"/>
      <c r="U868" s="5"/>
      <c r="V868" s="14"/>
      <c r="W868" s="15"/>
      <c r="X868" s="692" t="s">
        <v>3135</v>
      </c>
      <c r="Y868" s="691" t="s">
        <v>3133</v>
      </c>
      <c r="Z868" s="690" t="s">
        <v>3130</v>
      </c>
    </row>
    <row r="869" spans="1:26" s="101" customFormat="1" ht="15.6" hidden="1">
      <c r="A869" s="670" t="s">
        <v>1871</v>
      </c>
      <c r="B869" s="13"/>
      <c r="C869" s="13"/>
      <c r="D869" s="14"/>
      <c r="E869" s="4" t="s">
        <v>18</v>
      </c>
      <c r="F869" s="4" t="s">
        <v>15</v>
      </c>
      <c r="G869" s="1" t="s">
        <v>19</v>
      </c>
      <c r="H869" s="1" t="s">
        <v>28</v>
      </c>
      <c r="I869" s="1" t="s">
        <v>24</v>
      </c>
      <c r="J869" s="4">
        <v>4</v>
      </c>
      <c r="K869" s="4"/>
      <c r="L869" s="4"/>
      <c r="M869" s="4"/>
      <c r="N869" s="4"/>
      <c r="O869" s="4"/>
      <c r="P869" s="4" t="s">
        <v>286</v>
      </c>
      <c r="Q869" s="4" t="s">
        <v>289</v>
      </c>
      <c r="R869" s="19"/>
      <c r="S869" s="4"/>
      <c r="T869" s="5"/>
      <c r="U869" s="5"/>
      <c r="V869" s="14"/>
      <c r="W869" s="15"/>
      <c r="X869" s="692" t="s">
        <v>3135</v>
      </c>
      <c r="Y869" s="691" t="s">
        <v>3133</v>
      </c>
      <c r="Z869" s="690" t="s">
        <v>3130</v>
      </c>
    </row>
    <row r="870" spans="1:26" s="101" customFormat="1" ht="15.6" hidden="1">
      <c r="A870" s="670" t="s">
        <v>1872</v>
      </c>
      <c r="B870" s="13"/>
      <c r="C870" s="13" t="s">
        <v>1086</v>
      </c>
      <c r="D870" s="14"/>
      <c r="E870" s="4" t="s">
        <v>18</v>
      </c>
      <c r="F870" s="4" t="s">
        <v>15</v>
      </c>
      <c r="G870" s="1" t="s">
        <v>19</v>
      </c>
      <c r="H870" s="1" t="s">
        <v>28</v>
      </c>
      <c r="I870" s="1" t="s">
        <v>24</v>
      </c>
      <c r="J870" s="4">
        <v>4</v>
      </c>
      <c r="K870" s="4"/>
      <c r="L870" s="4"/>
      <c r="M870" s="4"/>
      <c r="N870" s="4"/>
      <c r="O870" s="4"/>
      <c r="P870" s="4" t="s">
        <v>286</v>
      </c>
      <c r="Q870" s="4" t="s">
        <v>289</v>
      </c>
      <c r="R870" s="19"/>
      <c r="S870" s="4"/>
      <c r="T870" s="5"/>
      <c r="U870" s="5"/>
      <c r="V870" s="14"/>
      <c r="W870" s="15"/>
      <c r="X870" s="692" t="s">
        <v>3135</v>
      </c>
      <c r="Y870" s="691" t="s">
        <v>3133</v>
      </c>
      <c r="Z870" s="690" t="s">
        <v>3130</v>
      </c>
    </row>
    <row r="871" spans="1:26" s="101" customFormat="1" ht="15.6" hidden="1">
      <c r="A871" s="670" t="s">
        <v>1873</v>
      </c>
      <c r="B871" s="13"/>
      <c r="C871" s="13" t="s">
        <v>1085</v>
      </c>
      <c r="D871" s="14"/>
      <c r="E871" s="4" t="s">
        <v>17</v>
      </c>
      <c r="F871" s="4" t="s">
        <v>14</v>
      </c>
      <c r="G871" s="1" t="s">
        <v>19</v>
      </c>
      <c r="H871" s="1" t="s">
        <v>28</v>
      </c>
      <c r="I871" s="1" t="s">
        <v>24</v>
      </c>
      <c r="J871" s="4">
        <v>4</v>
      </c>
      <c r="K871" s="4"/>
      <c r="L871" s="4"/>
      <c r="M871" s="4"/>
      <c r="N871" s="4"/>
      <c r="O871" s="4"/>
      <c r="P871" s="4" t="s">
        <v>286</v>
      </c>
      <c r="Q871" s="4" t="s">
        <v>289</v>
      </c>
      <c r="R871" s="19"/>
      <c r="S871" s="4"/>
      <c r="T871" s="5"/>
      <c r="U871" s="5"/>
      <c r="V871" s="14"/>
      <c r="W871" s="15"/>
      <c r="X871" s="692" t="s">
        <v>3135</v>
      </c>
      <c r="Y871" s="691" t="s">
        <v>3133</v>
      </c>
      <c r="Z871" s="690" t="s">
        <v>3130</v>
      </c>
    </row>
    <row r="872" spans="1:26" s="101" customFormat="1" ht="15.6" hidden="1">
      <c r="A872" s="670" t="s">
        <v>1874</v>
      </c>
      <c r="B872" s="13"/>
      <c r="C872" s="13"/>
      <c r="D872" s="14"/>
      <c r="E872" s="4" t="s">
        <v>17</v>
      </c>
      <c r="F872" s="4" t="s">
        <v>15</v>
      </c>
      <c r="G872" s="1" t="s">
        <v>19</v>
      </c>
      <c r="H872" s="1" t="s">
        <v>28</v>
      </c>
      <c r="I872" s="1" t="s">
        <v>24</v>
      </c>
      <c r="J872" s="4">
        <v>4</v>
      </c>
      <c r="K872" s="4"/>
      <c r="L872" s="4"/>
      <c r="M872" s="4"/>
      <c r="N872" s="4"/>
      <c r="O872" s="4"/>
      <c r="P872" s="4" t="s">
        <v>286</v>
      </c>
      <c r="Q872" s="4" t="s">
        <v>289</v>
      </c>
      <c r="R872" s="19"/>
      <c r="S872" s="4"/>
      <c r="T872" s="5"/>
      <c r="U872" s="5"/>
      <c r="V872" s="14"/>
      <c r="W872" s="15"/>
      <c r="X872" s="692" t="s">
        <v>3135</v>
      </c>
      <c r="Y872" s="691" t="s">
        <v>3133</v>
      </c>
      <c r="Z872" s="690" t="s">
        <v>3130</v>
      </c>
    </row>
    <row r="873" spans="1:26" s="101" customFormat="1" ht="15.6" hidden="1">
      <c r="A873" s="670" t="s">
        <v>1875</v>
      </c>
      <c r="B873" s="13"/>
      <c r="C873" s="13"/>
      <c r="D873" s="14"/>
      <c r="E873" s="4" t="s">
        <v>17</v>
      </c>
      <c r="F873" s="4" t="s">
        <v>14</v>
      </c>
      <c r="G873" s="1" t="s">
        <v>19</v>
      </c>
      <c r="H873" s="1" t="s">
        <v>28</v>
      </c>
      <c r="I873" s="1" t="s">
        <v>26</v>
      </c>
      <c r="J873" s="4">
        <v>4</v>
      </c>
      <c r="K873" s="4"/>
      <c r="L873" s="4"/>
      <c r="M873" s="4"/>
      <c r="N873" s="4"/>
      <c r="O873" s="4"/>
      <c r="P873" s="4" t="s">
        <v>286</v>
      </c>
      <c r="Q873" s="4" t="s">
        <v>289</v>
      </c>
      <c r="R873" s="19"/>
      <c r="S873" s="4"/>
      <c r="T873" s="5"/>
      <c r="U873" s="5"/>
      <c r="V873" s="14"/>
      <c r="W873" s="15"/>
      <c r="X873" s="692" t="s">
        <v>3135</v>
      </c>
      <c r="Y873" s="691" t="s">
        <v>3133</v>
      </c>
      <c r="Z873" s="690" t="s">
        <v>3130</v>
      </c>
    </row>
    <row r="874" spans="1:26" s="101" customFormat="1" ht="15.6" hidden="1">
      <c r="A874" s="670" t="s">
        <v>1876</v>
      </c>
      <c r="B874" s="13"/>
      <c r="C874" s="13"/>
      <c r="D874" s="14"/>
      <c r="E874" s="4" t="s">
        <v>17</v>
      </c>
      <c r="F874" s="4" t="s">
        <v>15</v>
      </c>
      <c r="G874" s="1" t="s">
        <v>19</v>
      </c>
      <c r="H874" s="1" t="s">
        <v>28</v>
      </c>
      <c r="I874" s="1" t="s">
        <v>25</v>
      </c>
      <c r="J874" s="4">
        <v>4</v>
      </c>
      <c r="K874" s="4"/>
      <c r="L874" s="4"/>
      <c r="M874" s="4"/>
      <c r="N874" s="4"/>
      <c r="O874" s="4"/>
      <c r="P874" s="4" t="s">
        <v>286</v>
      </c>
      <c r="Q874" s="4" t="s">
        <v>289</v>
      </c>
      <c r="R874" s="19"/>
      <c r="S874" s="4"/>
      <c r="T874" s="5"/>
      <c r="U874" s="5"/>
      <c r="V874" s="14"/>
      <c r="W874" s="15"/>
      <c r="X874" s="692" t="s">
        <v>3135</v>
      </c>
      <c r="Y874" s="691" t="s">
        <v>3133</v>
      </c>
      <c r="Z874" s="690" t="s">
        <v>3130</v>
      </c>
    </row>
    <row r="875" spans="1:26" s="101" customFormat="1" ht="15.6" hidden="1">
      <c r="A875" s="670" t="s">
        <v>1877</v>
      </c>
      <c r="B875" s="13"/>
      <c r="C875" s="13"/>
      <c r="D875" s="14" t="s">
        <v>1405</v>
      </c>
      <c r="E875" s="4" t="s">
        <v>18</v>
      </c>
      <c r="F875" s="4" t="s">
        <v>15</v>
      </c>
      <c r="G875" s="1" t="s">
        <v>56</v>
      </c>
      <c r="H875" s="300" t="s">
        <v>29</v>
      </c>
      <c r="I875" s="300" t="s">
        <v>30</v>
      </c>
      <c r="J875" s="4">
        <v>3</v>
      </c>
      <c r="K875" s="4"/>
      <c r="L875" s="4"/>
      <c r="M875" s="4"/>
      <c r="N875" s="4"/>
      <c r="O875" s="4"/>
      <c r="P875" s="4" t="s">
        <v>286</v>
      </c>
      <c r="Q875" s="4" t="s">
        <v>289</v>
      </c>
      <c r="R875" s="19"/>
      <c r="S875" s="4"/>
      <c r="T875" s="5"/>
      <c r="U875" s="5" t="s">
        <v>45</v>
      </c>
      <c r="V875" s="14" t="s">
        <v>1405</v>
      </c>
      <c r="W875" s="15" t="s">
        <v>1404</v>
      </c>
      <c r="X875" s="692" t="s">
        <v>3135</v>
      </c>
      <c r="Y875" s="691" t="s">
        <v>3133</v>
      </c>
      <c r="Z875" s="690" t="s">
        <v>3130</v>
      </c>
    </row>
    <row r="876" spans="1:26" s="101" customFormat="1" ht="15.6" hidden="1">
      <c r="A876" s="670" t="s">
        <v>1878</v>
      </c>
      <c r="B876" s="13"/>
      <c r="C876" s="13" t="s">
        <v>1084</v>
      </c>
      <c r="D876" s="14"/>
      <c r="E876" s="4" t="s">
        <v>18</v>
      </c>
      <c r="F876" s="4" t="s">
        <v>14</v>
      </c>
      <c r="G876" s="1" t="s">
        <v>19</v>
      </c>
      <c r="H876" s="1" t="s">
        <v>28</v>
      </c>
      <c r="I876" s="1" t="s">
        <v>24</v>
      </c>
      <c r="J876" s="4">
        <v>3</v>
      </c>
      <c r="K876" s="4"/>
      <c r="L876" s="4"/>
      <c r="M876" s="4"/>
      <c r="N876" s="4"/>
      <c r="O876" s="4"/>
      <c r="P876" s="4" t="s">
        <v>286</v>
      </c>
      <c r="Q876" s="4" t="s">
        <v>289</v>
      </c>
      <c r="R876" s="19"/>
      <c r="S876" s="4"/>
      <c r="T876" s="5"/>
      <c r="U876" s="5"/>
      <c r="V876" s="14"/>
      <c r="W876" s="15"/>
      <c r="X876" s="692" t="s">
        <v>3135</v>
      </c>
      <c r="Y876" s="691" t="s">
        <v>3133</v>
      </c>
      <c r="Z876" s="690" t="s">
        <v>3130</v>
      </c>
    </row>
    <row r="877" spans="1:26" s="101" customFormat="1" ht="15.6" hidden="1">
      <c r="A877" s="670" t="s">
        <v>1879</v>
      </c>
      <c r="B877" s="13"/>
      <c r="C877" s="13"/>
      <c r="D877" s="14"/>
      <c r="E877" s="4" t="s">
        <v>18</v>
      </c>
      <c r="F877" s="4" t="s">
        <v>15</v>
      </c>
      <c r="G877" s="1" t="s">
        <v>19</v>
      </c>
      <c r="H877" s="1" t="s">
        <v>28</v>
      </c>
      <c r="I877" s="1" t="s">
        <v>24</v>
      </c>
      <c r="J877" s="4">
        <v>4</v>
      </c>
      <c r="K877" s="4"/>
      <c r="L877" s="4"/>
      <c r="M877" s="4"/>
      <c r="N877" s="4"/>
      <c r="O877" s="4"/>
      <c r="P877" s="4" t="s">
        <v>286</v>
      </c>
      <c r="Q877" s="4" t="s">
        <v>289</v>
      </c>
      <c r="R877" s="19"/>
      <c r="S877" s="4"/>
      <c r="T877" s="5"/>
      <c r="U877" s="5"/>
      <c r="V877" s="14"/>
      <c r="W877" s="15"/>
      <c r="X877" s="692" t="s">
        <v>3135</v>
      </c>
      <c r="Y877" s="691" t="s">
        <v>3133</v>
      </c>
      <c r="Z877" s="690" t="s">
        <v>3130</v>
      </c>
    </row>
    <row r="878" spans="1:26" s="101" customFormat="1" ht="15.6" hidden="1">
      <c r="A878" s="670" t="s">
        <v>1880</v>
      </c>
      <c r="B878" s="314"/>
      <c r="C878" s="314" t="s">
        <v>1083</v>
      </c>
      <c r="D878" s="332"/>
      <c r="E878" s="299" t="s">
        <v>18</v>
      </c>
      <c r="F878" s="299" t="s">
        <v>16</v>
      </c>
      <c r="G878" s="1" t="s">
        <v>57</v>
      </c>
      <c r="H878" s="1" t="s">
        <v>61</v>
      </c>
      <c r="I878" s="1" t="s">
        <v>783</v>
      </c>
      <c r="J878" s="299">
        <v>4</v>
      </c>
      <c r="K878" s="299"/>
      <c r="L878" s="299"/>
      <c r="M878" s="299"/>
      <c r="N878" s="299"/>
      <c r="O878" s="299"/>
      <c r="P878" s="4" t="s">
        <v>286</v>
      </c>
      <c r="Q878" s="4" t="s">
        <v>289</v>
      </c>
      <c r="R878" s="379" t="s">
        <v>1403</v>
      </c>
      <c r="S878" s="299"/>
      <c r="T878" s="333"/>
      <c r="U878" s="333"/>
      <c r="V878" s="332"/>
      <c r="W878" s="331"/>
      <c r="X878" s="692" t="s">
        <v>3135</v>
      </c>
      <c r="Y878" s="691" t="s">
        <v>3133</v>
      </c>
      <c r="Z878" s="690" t="s">
        <v>3130</v>
      </c>
    </row>
    <row r="879" spans="1:26" s="101" customFormat="1" ht="15.6" hidden="1">
      <c r="A879" s="670" t="s">
        <v>1881</v>
      </c>
      <c r="B879" s="13"/>
      <c r="C879" s="13" t="s">
        <v>1082</v>
      </c>
      <c r="D879" s="14"/>
      <c r="E879" s="4" t="s">
        <v>17</v>
      </c>
      <c r="F879" s="4" t="s">
        <v>14</v>
      </c>
      <c r="G879" s="1" t="s">
        <v>19</v>
      </c>
      <c r="H879" s="1" t="s">
        <v>28</v>
      </c>
      <c r="I879" s="1" t="s">
        <v>24</v>
      </c>
      <c r="J879" s="4"/>
      <c r="K879" s="4"/>
      <c r="L879" s="4"/>
      <c r="M879" s="4"/>
      <c r="N879" s="4"/>
      <c r="O879" s="4" t="s">
        <v>28</v>
      </c>
      <c r="P879" s="4" t="s">
        <v>286</v>
      </c>
      <c r="Q879" s="4" t="s">
        <v>289</v>
      </c>
      <c r="R879" s="19"/>
      <c r="S879" s="4"/>
      <c r="T879" s="5"/>
      <c r="U879" s="5"/>
      <c r="V879" s="14"/>
      <c r="W879" s="15"/>
      <c r="X879" s="692" t="s">
        <v>3135</v>
      </c>
      <c r="Y879" s="691" t="s">
        <v>3133</v>
      </c>
      <c r="Z879" s="690" t="s">
        <v>3130</v>
      </c>
    </row>
    <row r="880" spans="1:26" s="101" customFormat="1" ht="15.6" hidden="1">
      <c r="A880" s="670" t="s">
        <v>1882</v>
      </c>
      <c r="B880" s="13"/>
      <c r="C880" s="13"/>
      <c r="D880" s="14"/>
      <c r="E880" s="4" t="s">
        <v>17</v>
      </c>
      <c r="F880" s="4" t="s">
        <v>15</v>
      </c>
      <c r="G880" s="1" t="s">
        <v>19</v>
      </c>
      <c r="H880" s="1" t="s">
        <v>28</v>
      </c>
      <c r="I880" s="1" t="s">
        <v>24</v>
      </c>
      <c r="J880" s="4"/>
      <c r="K880" s="4"/>
      <c r="L880" s="4"/>
      <c r="M880" s="4"/>
      <c r="N880" s="4"/>
      <c r="O880" s="4" t="s">
        <v>28</v>
      </c>
      <c r="P880" s="4" t="s">
        <v>286</v>
      </c>
      <c r="Q880" s="4" t="s">
        <v>289</v>
      </c>
      <c r="R880" s="19"/>
      <c r="S880" s="4"/>
      <c r="T880" s="5"/>
      <c r="U880" s="5"/>
      <c r="V880" s="14"/>
      <c r="W880" s="15"/>
      <c r="X880" s="692" t="s">
        <v>3135</v>
      </c>
      <c r="Y880" s="691" t="s">
        <v>3133</v>
      </c>
      <c r="Z880" s="690" t="s">
        <v>3130</v>
      </c>
    </row>
    <row r="881" spans="1:26" s="101" customFormat="1" ht="15.6" hidden="1">
      <c r="A881" s="670" t="s">
        <v>1883</v>
      </c>
      <c r="B881" s="13"/>
      <c r="C881" s="13" t="s">
        <v>1081</v>
      </c>
      <c r="D881" s="14"/>
      <c r="E881" s="4" t="s">
        <v>17</v>
      </c>
      <c r="F881" s="4" t="s">
        <v>14</v>
      </c>
      <c r="G881" s="1" t="s">
        <v>19</v>
      </c>
      <c r="H881" s="1" t="s">
        <v>28</v>
      </c>
      <c r="I881" s="1" t="s">
        <v>24</v>
      </c>
      <c r="J881" s="4">
        <v>4</v>
      </c>
      <c r="K881" s="4"/>
      <c r="L881" s="4"/>
      <c r="M881" s="4"/>
      <c r="N881" s="4"/>
      <c r="O881" s="4"/>
      <c r="P881" s="4" t="s">
        <v>286</v>
      </c>
      <c r="Q881" s="4" t="s">
        <v>289</v>
      </c>
      <c r="R881" s="19"/>
      <c r="S881" s="4"/>
      <c r="T881" s="5"/>
      <c r="U881" s="5"/>
      <c r="V881" s="14"/>
      <c r="W881" s="15"/>
      <c r="X881" s="692" t="s">
        <v>3135</v>
      </c>
      <c r="Y881" s="691" t="s">
        <v>3133</v>
      </c>
      <c r="Z881" s="690" t="s">
        <v>3130</v>
      </c>
    </row>
    <row r="882" spans="1:26" s="101" customFormat="1" ht="15.6" hidden="1">
      <c r="A882" s="670" t="s">
        <v>1884</v>
      </c>
      <c r="B882" s="13"/>
      <c r="C882" s="13"/>
      <c r="D882" s="14"/>
      <c r="E882" s="4" t="s">
        <v>17</v>
      </c>
      <c r="F882" s="4" t="s">
        <v>15</v>
      </c>
      <c r="G882" s="1" t="s">
        <v>19</v>
      </c>
      <c r="H882" s="1" t="s">
        <v>28</v>
      </c>
      <c r="I882" s="1" t="s">
        <v>24</v>
      </c>
      <c r="J882" s="4">
        <v>4</v>
      </c>
      <c r="K882" s="4"/>
      <c r="L882" s="4"/>
      <c r="M882" s="4"/>
      <c r="N882" s="4"/>
      <c r="O882" s="4"/>
      <c r="P882" s="4" t="s">
        <v>286</v>
      </c>
      <c r="Q882" s="4" t="s">
        <v>289</v>
      </c>
      <c r="R882" s="19"/>
      <c r="S882" s="4"/>
      <c r="T882" s="5"/>
      <c r="U882" s="5"/>
      <c r="V882" s="14"/>
      <c r="W882" s="15"/>
      <c r="X882" s="692" t="s">
        <v>3135</v>
      </c>
      <c r="Y882" s="691" t="s">
        <v>3133</v>
      </c>
      <c r="Z882" s="690" t="s">
        <v>3130</v>
      </c>
    </row>
    <row r="883" spans="1:26" s="101" customFormat="1" ht="15.6" hidden="1">
      <c r="A883" s="670" t="s">
        <v>1885</v>
      </c>
      <c r="B883" s="13"/>
      <c r="C883" s="13" t="s">
        <v>1079</v>
      </c>
      <c r="D883" s="14"/>
      <c r="E883" s="4" t="s">
        <v>17</v>
      </c>
      <c r="F883" s="4" t="s">
        <v>14</v>
      </c>
      <c r="G883" s="1" t="s">
        <v>19</v>
      </c>
      <c r="H883" s="1" t="s">
        <v>28</v>
      </c>
      <c r="I883" s="1" t="s">
        <v>24</v>
      </c>
      <c r="J883" s="4">
        <v>4</v>
      </c>
      <c r="K883" s="4"/>
      <c r="L883" s="4"/>
      <c r="M883" s="4"/>
      <c r="N883" s="4"/>
      <c r="O883" s="4"/>
      <c r="P883" s="4" t="s">
        <v>286</v>
      </c>
      <c r="Q883" s="4" t="s">
        <v>289</v>
      </c>
      <c r="R883" s="19"/>
      <c r="S883" s="4"/>
      <c r="T883" s="5"/>
      <c r="U883" s="5"/>
      <c r="V883" s="14"/>
      <c r="W883" s="15"/>
      <c r="X883" s="692" t="s">
        <v>3135</v>
      </c>
      <c r="Y883" s="691" t="s">
        <v>3133</v>
      </c>
      <c r="Z883" s="690" t="s">
        <v>3130</v>
      </c>
    </row>
    <row r="884" spans="1:26" s="101" customFormat="1" ht="15.6" hidden="1">
      <c r="A884" s="670" t="s">
        <v>1886</v>
      </c>
      <c r="B884" s="13"/>
      <c r="C884" s="13"/>
      <c r="D884" s="14"/>
      <c r="E884" s="4" t="s">
        <v>17</v>
      </c>
      <c r="F884" s="4" t="s">
        <v>15</v>
      </c>
      <c r="G884" s="1" t="s">
        <v>19</v>
      </c>
      <c r="H884" s="1" t="s">
        <v>28</v>
      </c>
      <c r="I884" s="1" t="s">
        <v>24</v>
      </c>
      <c r="J884" s="4">
        <v>4</v>
      </c>
      <c r="K884" s="4"/>
      <c r="L884" s="4"/>
      <c r="M884" s="4"/>
      <c r="N884" s="4"/>
      <c r="O884" s="4"/>
      <c r="P884" s="4" t="s">
        <v>286</v>
      </c>
      <c r="Q884" s="4" t="s">
        <v>289</v>
      </c>
      <c r="R884" s="19"/>
      <c r="S884" s="4"/>
      <c r="T884" s="5"/>
      <c r="U884" s="5"/>
      <c r="V884" s="14"/>
      <c r="W884" s="15"/>
      <c r="X884" s="692" t="s">
        <v>3135</v>
      </c>
      <c r="Y884" s="691" t="s">
        <v>3133</v>
      </c>
      <c r="Z884" s="690" t="s">
        <v>3130</v>
      </c>
    </row>
    <row r="885" spans="1:26" s="101" customFormat="1" ht="15.6" hidden="1">
      <c r="A885" s="670" t="s">
        <v>1887</v>
      </c>
      <c r="B885" s="13"/>
      <c r="C885" s="13" t="s">
        <v>1078</v>
      </c>
      <c r="D885" s="14"/>
      <c r="E885" s="4" t="s">
        <v>17</v>
      </c>
      <c r="F885" s="4" t="s">
        <v>14</v>
      </c>
      <c r="G885" s="1" t="s">
        <v>19</v>
      </c>
      <c r="H885" s="1" t="s">
        <v>28</v>
      </c>
      <c r="I885" s="1" t="s">
        <v>445</v>
      </c>
      <c r="J885" s="4">
        <v>4</v>
      </c>
      <c r="K885" s="4"/>
      <c r="L885" s="4"/>
      <c r="M885" s="4"/>
      <c r="N885" s="4"/>
      <c r="O885" s="4"/>
      <c r="P885" s="4" t="s">
        <v>286</v>
      </c>
      <c r="Q885" s="4" t="s">
        <v>290</v>
      </c>
      <c r="R885" s="19"/>
      <c r="S885" s="4"/>
      <c r="T885" s="5"/>
      <c r="U885" s="5"/>
      <c r="V885" s="14"/>
      <c r="W885" s="15"/>
      <c r="X885" s="692" t="s">
        <v>3135</v>
      </c>
      <c r="Y885" s="691" t="s">
        <v>3133</v>
      </c>
      <c r="Z885" s="690" t="s">
        <v>3130</v>
      </c>
    </row>
    <row r="886" spans="1:26" s="101" customFormat="1" ht="15.6" hidden="1">
      <c r="A886" s="670" t="s">
        <v>1888</v>
      </c>
      <c r="B886" s="13"/>
      <c r="C886" s="13"/>
      <c r="D886" s="14"/>
      <c r="E886" s="4" t="s">
        <v>17</v>
      </c>
      <c r="F886" s="4" t="s">
        <v>15</v>
      </c>
      <c r="G886" s="1" t="s">
        <v>19</v>
      </c>
      <c r="H886" s="1" t="s">
        <v>28</v>
      </c>
      <c r="I886" s="1" t="s">
        <v>26</v>
      </c>
      <c r="J886" s="4">
        <v>4</v>
      </c>
      <c r="K886" s="4"/>
      <c r="L886" s="4"/>
      <c r="M886" s="4"/>
      <c r="N886" s="4"/>
      <c r="O886" s="4"/>
      <c r="P886" s="4" t="s">
        <v>286</v>
      </c>
      <c r="Q886" s="4" t="s">
        <v>290</v>
      </c>
      <c r="R886" s="19"/>
      <c r="S886" s="4"/>
      <c r="T886" s="5"/>
      <c r="U886" s="5"/>
      <c r="V886" s="14"/>
      <c r="W886" s="15"/>
      <c r="X886" s="692" t="s">
        <v>3135</v>
      </c>
      <c r="Y886" s="691" t="s">
        <v>3133</v>
      </c>
      <c r="Z886" s="690" t="s">
        <v>3130</v>
      </c>
    </row>
    <row r="887" spans="1:26" s="101" customFormat="1" ht="15.6" hidden="1">
      <c r="A887" s="670" t="s">
        <v>1889</v>
      </c>
      <c r="B887" s="13"/>
      <c r="C887" s="13"/>
      <c r="D887" s="14"/>
      <c r="E887" s="4" t="s">
        <v>18</v>
      </c>
      <c r="F887" s="4" t="s">
        <v>15</v>
      </c>
      <c r="G887" s="1" t="s">
        <v>19</v>
      </c>
      <c r="H887" s="1" t="s">
        <v>28</v>
      </c>
      <c r="I887" s="1" t="s">
        <v>24</v>
      </c>
      <c r="J887" s="4">
        <v>4</v>
      </c>
      <c r="K887" s="4"/>
      <c r="L887" s="4"/>
      <c r="M887" s="4"/>
      <c r="N887" s="4"/>
      <c r="O887" s="4"/>
      <c r="P887" s="4" t="s">
        <v>286</v>
      </c>
      <c r="Q887" s="4" t="s">
        <v>290</v>
      </c>
      <c r="R887" s="19"/>
      <c r="S887" s="4"/>
      <c r="T887" s="5"/>
      <c r="U887" s="5"/>
      <c r="V887" s="14"/>
      <c r="W887" s="15"/>
      <c r="X887" s="692" t="s">
        <v>3135</v>
      </c>
      <c r="Y887" s="691" t="s">
        <v>3133</v>
      </c>
      <c r="Z887" s="690" t="s">
        <v>3130</v>
      </c>
    </row>
    <row r="888" spans="1:26" s="101" customFormat="1" ht="15.6" hidden="1">
      <c r="A888" s="670" t="s">
        <v>1890</v>
      </c>
      <c r="B888" s="13"/>
      <c r="C888" s="13" t="s">
        <v>1077</v>
      </c>
      <c r="D888" s="14"/>
      <c r="E888" s="4" t="s">
        <v>18</v>
      </c>
      <c r="F888" s="4" t="s">
        <v>14</v>
      </c>
      <c r="G888" s="1" t="s">
        <v>19</v>
      </c>
      <c r="H888" s="1" t="s">
        <v>28</v>
      </c>
      <c r="I888" s="1" t="s">
        <v>24</v>
      </c>
      <c r="J888" s="4">
        <v>4</v>
      </c>
      <c r="K888" s="4"/>
      <c r="L888" s="4"/>
      <c r="M888" s="4"/>
      <c r="N888" s="4"/>
      <c r="O888" s="4"/>
      <c r="P888" s="4" t="s">
        <v>286</v>
      </c>
      <c r="Q888" s="4" t="s">
        <v>290</v>
      </c>
      <c r="R888" s="19"/>
      <c r="S888" s="4"/>
      <c r="T888" s="5"/>
      <c r="U888" s="5"/>
      <c r="V888" s="14"/>
      <c r="W888" s="15"/>
      <c r="X888" s="692" t="s">
        <v>3135</v>
      </c>
      <c r="Y888" s="691" t="s">
        <v>3133</v>
      </c>
      <c r="Z888" s="690" t="s">
        <v>3130</v>
      </c>
    </row>
    <row r="889" spans="1:26" s="101" customFormat="1" ht="15.6" hidden="1">
      <c r="A889" s="670" t="s">
        <v>1891</v>
      </c>
      <c r="B889" s="13"/>
      <c r="C889" s="13" t="s">
        <v>1076</v>
      </c>
      <c r="D889" s="14"/>
      <c r="E889" s="4" t="s">
        <v>18</v>
      </c>
      <c r="F889" s="4" t="s">
        <v>14</v>
      </c>
      <c r="G889" s="1" t="s">
        <v>19</v>
      </c>
      <c r="H889" s="1" t="s">
        <v>28</v>
      </c>
      <c r="I889" s="1" t="s">
        <v>24</v>
      </c>
      <c r="J889" s="4">
        <v>4</v>
      </c>
      <c r="K889" s="4"/>
      <c r="L889" s="4"/>
      <c r="M889" s="4"/>
      <c r="N889" s="4"/>
      <c r="O889" s="4"/>
      <c r="P889" s="4" t="s">
        <v>286</v>
      </c>
      <c r="Q889" s="4" t="s">
        <v>290</v>
      </c>
      <c r="R889" s="19"/>
      <c r="S889" s="4"/>
      <c r="T889" s="5"/>
      <c r="U889" s="5"/>
      <c r="V889" s="14"/>
      <c r="W889" s="15"/>
      <c r="X889" s="692" t="s">
        <v>3135</v>
      </c>
      <c r="Y889" s="691" t="s">
        <v>3133</v>
      </c>
      <c r="Z889" s="690" t="s">
        <v>3130</v>
      </c>
    </row>
    <row r="890" spans="1:26" s="101" customFormat="1" ht="15.6" hidden="1">
      <c r="A890" s="670" t="s">
        <v>1892</v>
      </c>
      <c r="B890" s="13"/>
      <c r="C890" s="13"/>
      <c r="D890" s="14"/>
      <c r="E890" s="4" t="s">
        <v>18</v>
      </c>
      <c r="F890" s="4" t="s">
        <v>15</v>
      </c>
      <c r="G890" s="1" t="s">
        <v>19</v>
      </c>
      <c r="H890" s="1" t="s">
        <v>28</v>
      </c>
      <c r="I890" s="1" t="s">
        <v>24</v>
      </c>
      <c r="J890" s="4">
        <v>4</v>
      </c>
      <c r="K890" s="4"/>
      <c r="L890" s="4"/>
      <c r="M890" s="4"/>
      <c r="N890" s="4"/>
      <c r="O890" s="4"/>
      <c r="P890" s="4" t="s">
        <v>286</v>
      </c>
      <c r="Q890" s="4" t="s">
        <v>290</v>
      </c>
      <c r="R890" s="19"/>
      <c r="S890" s="4"/>
      <c r="T890" s="5"/>
      <c r="U890" s="5"/>
      <c r="V890" s="14"/>
      <c r="W890" s="15"/>
      <c r="X890" s="692" t="s">
        <v>3135</v>
      </c>
      <c r="Y890" s="691" t="s">
        <v>3133</v>
      </c>
      <c r="Z890" s="690" t="s">
        <v>3130</v>
      </c>
    </row>
    <row r="891" spans="1:26" s="101" customFormat="1" ht="15.6" hidden="1">
      <c r="A891" s="670" t="s">
        <v>1893</v>
      </c>
      <c r="B891" s="13"/>
      <c r="C891" s="13"/>
      <c r="D891" s="14"/>
      <c r="E891" s="4" t="s">
        <v>18</v>
      </c>
      <c r="F891" s="4" t="s">
        <v>15</v>
      </c>
      <c r="G891" s="1" t="s">
        <v>19</v>
      </c>
      <c r="H891" s="1" t="s">
        <v>28</v>
      </c>
      <c r="I891" s="1" t="s">
        <v>24</v>
      </c>
      <c r="J891" s="4">
        <v>4</v>
      </c>
      <c r="K891" s="4"/>
      <c r="L891" s="4"/>
      <c r="M891" s="4"/>
      <c r="N891" s="4"/>
      <c r="O891" s="4"/>
      <c r="P891" s="4" t="s">
        <v>286</v>
      </c>
      <c r="Q891" s="4" t="s">
        <v>290</v>
      </c>
      <c r="R891" s="19"/>
      <c r="S891" s="4"/>
      <c r="T891" s="5"/>
      <c r="U891" s="5"/>
      <c r="V891" s="14"/>
      <c r="W891" s="15"/>
      <c r="X891" s="692" t="s">
        <v>3135</v>
      </c>
      <c r="Y891" s="691" t="s">
        <v>3133</v>
      </c>
      <c r="Z891" s="690" t="s">
        <v>3130</v>
      </c>
    </row>
    <row r="892" spans="1:26" s="101" customFormat="1" ht="15.6" hidden="1">
      <c r="A892" s="670" t="s">
        <v>1894</v>
      </c>
      <c r="B892" s="13"/>
      <c r="C892" s="13" t="s">
        <v>1075</v>
      </c>
      <c r="D892" s="14"/>
      <c r="E892" s="4" t="s">
        <v>18</v>
      </c>
      <c r="F892" s="4" t="s">
        <v>14</v>
      </c>
      <c r="G892" s="1" t="s">
        <v>19</v>
      </c>
      <c r="H892" s="1" t="s">
        <v>28</v>
      </c>
      <c r="I892" s="1" t="s">
        <v>24</v>
      </c>
      <c r="J892" s="4">
        <v>4</v>
      </c>
      <c r="K892" s="4"/>
      <c r="L892" s="4"/>
      <c r="M892" s="4"/>
      <c r="N892" s="4"/>
      <c r="O892" s="4"/>
      <c r="P892" s="4" t="s">
        <v>291</v>
      </c>
      <c r="Q892" s="4" t="s">
        <v>290</v>
      </c>
      <c r="R892" s="19"/>
      <c r="S892" s="4"/>
      <c r="T892" s="5"/>
      <c r="U892" s="5"/>
      <c r="V892" s="14"/>
      <c r="W892" s="15"/>
      <c r="X892" s="692" t="s">
        <v>3135</v>
      </c>
      <c r="Y892" s="691" t="s">
        <v>3133</v>
      </c>
      <c r="Z892" s="690" t="s">
        <v>3130</v>
      </c>
    </row>
    <row r="893" spans="1:26" s="101" customFormat="1" ht="15.6" hidden="1">
      <c r="A893" s="670" t="s">
        <v>1895</v>
      </c>
      <c r="B893" s="13"/>
      <c r="C893" s="13"/>
      <c r="D893" s="14"/>
      <c r="E893" s="4" t="s">
        <v>18</v>
      </c>
      <c r="F893" s="4" t="s">
        <v>15</v>
      </c>
      <c r="G893" s="1" t="s">
        <v>19</v>
      </c>
      <c r="H893" s="1" t="s">
        <v>28</v>
      </c>
      <c r="I893" s="1" t="s">
        <v>447</v>
      </c>
      <c r="J893" s="4">
        <v>4</v>
      </c>
      <c r="K893" s="4"/>
      <c r="L893" s="4"/>
      <c r="M893" s="4"/>
      <c r="N893" s="4"/>
      <c r="O893" s="4"/>
      <c r="P893" s="4" t="s">
        <v>291</v>
      </c>
      <c r="Q893" s="4" t="s">
        <v>290</v>
      </c>
      <c r="R893" s="19"/>
      <c r="S893" s="4"/>
      <c r="T893" s="5"/>
      <c r="U893" s="5"/>
      <c r="V893" s="14"/>
      <c r="W893" s="15"/>
      <c r="X893" s="692" t="s">
        <v>3135</v>
      </c>
      <c r="Y893" s="691" t="s">
        <v>3133</v>
      </c>
      <c r="Z893" s="690" t="s">
        <v>3130</v>
      </c>
    </row>
    <row r="894" spans="1:26" s="101" customFormat="1" ht="15.6" hidden="1">
      <c r="A894" s="670" t="s">
        <v>1896</v>
      </c>
      <c r="B894" s="13"/>
      <c r="C894" s="13" t="s">
        <v>1074</v>
      </c>
      <c r="D894" s="14"/>
      <c r="E894" s="4" t="s">
        <v>17</v>
      </c>
      <c r="F894" s="4" t="s">
        <v>14</v>
      </c>
      <c r="G894" s="1" t="s">
        <v>19</v>
      </c>
      <c r="H894" s="1" t="s">
        <v>28</v>
      </c>
      <c r="I894" s="1" t="s">
        <v>24</v>
      </c>
      <c r="J894" s="4">
        <v>4</v>
      </c>
      <c r="K894" s="4"/>
      <c r="L894" s="4"/>
      <c r="M894" s="4"/>
      <c r="N894" s="4"/>
      <c r="O894" s="4"/>
      <c r="P894" s="4" t="s">
        <v>291</v>
      </c>
      <c r="Q894" s="4" t="s">
        <v>289</v>
      </c>
      <c r="R894" s="19"/>
      <c r="S894" s="4"/>
      <c r="T894" s="5"/>
      <c r="U894" s="5"/>
      <c r="V894" s="14"/>
      <c r="W894" s="15"/>
      <c r="X894" s="692" t="s">
        <v>3135</v>
      </c>
      <c r="Y894" s="691" t="s">
        <v>3133</v>
      </c>
      <c r="Z894" s="690" t="s">
        <v>3130</v>
      </c>
    </row>
    <row r="895" spans="1:26" s="101" customFormat="1" ht="15.6" hidden="1">
      <c r="A895" s="670" t="s">
        <v>1897</v>
      </c>
      <c r="B895" s="13"/>
      <c r="C895" s="13"/>
      <c r="D895" s="14"/>
      <c r="E895" s="4" t="s">
        <v>17</v>
      </c>
      <c r="F895" s="4" t="s">
        <v>15</v>
      </c>
      <c r="G895" s="1" t="s">
        <v>19</v>
      </c>
      <c r="H895" s="1" t="s">
        <v>28</v>
      </c>
      <c r="I895" s="1" t="s">
        <v>24</v>
      </c>
      <c r="J895" s="4">
        <v>4</v>
      </c>
      <c r="K895" s="4"/>
      <c r="L895" s="4"/>
      <c r="M895" s="4"/>
      <c r="N895" s="4"/>
      <c r="O895" s="4"/>
      <c r="P895" s="4" t="s">
        <v>291</v>
      </c>
      <c r="Q895" s="4" t="s">
        <v>289</v>
      </c>
      <c r="R895" s="19"/>
      <c r="S895" s="4"/>
      <c r="T895" s="5"/>
      <c r="U895" s="5"/>
      <c r="V895" s="14"/>
      <c r="W895" s="15"/>
      <c r="X895" s="692" t="s">
        <v>3135</v>
      </c>
      <c r="Y895" s="691" t="s">
        <v>3133</v>
      </c>
      <c r="Z895" s="690" t="s">
        <v>3130</v>
      </c>
    </row>
    <row r="896" spans="1:26" s="101" customFormat="1" ht="15.6" hidden="1">
      <c r="A896" s="670" t="s">
        <v>1898</v>
      </c>
      <c r="B896" s="13"/>
      <c r="C896" s="13" t="s">
        <v>1073</v>
      </c>
      <c r="D896" s="14"/>
      <c r="E896" s="4" t="s">
        <v>18</v>
      </c>
      <c r="F896" s="4" t="s">
        <v>14</v>
      </c>
      <c r="G896" s="1" t="s">
        <v>19</v>
      </c>
      <c r="H896" s="1" t="s">
        <v>28</v>
      </c>
      <c r="I896" s="1" t="s">
        <v>447</v>
      </c>
      <c r="J896" s="4">
        <v>4</v>
      </c>
      <c r="K896" s="4"/>
      <c r="L896" s="4"/>
      <c r="M896" s="4"/>
      <c r="N896" s="4"/>
      <c r="O896" s="4"/>
      <c r="P896" s="4" t="s">
        <v>291</v>
      </c>
      <c r="Q896" s="4" t="s">
        <v>289</v>
      </c>
      <c r="R896" s="19"/>
      <c r="S896" s="4"/>
      <c r="T896" s="5"/>
      <c r="U896" s="5"/>
      <c r="V896" s="14"/>
      <c r="W896" s="15"/>
      <c r="X896" s="692" t="s">
        <v>3135</v>
      </c>
      <c r="Y896" s="691" t="s">
        <v>3133</v>
      </c>
      <c r="Z896" s="690" t="s">
        <v>3130</v>
      </c>
    </row>
    <row r="897" spans="1:26" s="101" customFormat="1" ht="15.6" hidden="1">
      <c r="A897" s="670" t="s">
        <v>1899</v>
      </c>
      <c r="B897" s="13"/>
      <c r="C897" s="13"/>
      <c r="D897" s="14"/>
      <c r="E897" s="4" t="s">
        <v>18</v>
      </c>
      <c r="F897" s="4" t="s">
        <v>15</v>
      </c>
      <c r="G897" s="1" t="s">
        <v>19</v>
      </c>
      <c r="H897" s="1" t="s">
        <v>28</v>
      </c>
      <c r="I897" s="1" t="s">
        <v>24</v>
      </c>
      <c r="J897" s="4">
        <v>4</v>
      </c>
      <c r="K897" s="4"/>
      <c r="L897" s="4"/>
      <c r="M897" s="4"/>
      <c r="N897" s="4"/>
      <c r="O897" s="4"/>
      <c r="P897" s="4" t="s">
        <v>291</v>
      </c>
      <c r="Q897" s="4" t="s">
        <v>289</v>
      </c>
      <c r="R897" s="19"/>
      <c r="S897" s="4"/>
      <c r="T897" s="5"/>
      <c r="U897" s="5"/>
      <c r="V897" s="14"/>
      <c r="W897" s="15"/>
      <c r="X897" s="692" t="s">
        <v>3135</v>
      </c>
      <c r="Y897" s="691" t="s">
        <v>3133</v>
      </c>
      <c r="Z897" s="690" t="s">
        <v>3130</v>
      </c>
    </row>
    <row r="898" spans="1:26" s="101" customFormat="1" ht="15.6" hidden="1">
      <c r="A898" s="670" t="s">
        <v>1900</v>
      </c>
      <c r="B898" s="13"/>
      <c r="C898" s="13" t="s">
        <v>1072</v>
      </c>
      <c r="D898" s="14" t="s">
        <v>1402</v>
      </c>
      <c r="E898" s="4" t="s">
        <v>18</v>
      </c>
      <c r="F898" s="4" t="s">
        <v>14</v>
      </c>
      <c r="G898" s="1" t="s">
        <v>56</v>
      </c>
      <c r="H898" s="1" t="s">
        <v>29</v>
      </c>
      <c r="I898" s="1" t="s">
        <v>30</v>
      </c>
      <c r="J898" s="4">
        <v>4</v>
      </c>
      <c r="K898" s="4"/>
      <c r="L898" s="4"/>
      <c r="M898" s="4"/>
      <c r="N898" s="4"/>
      <c r="O898" s="4"/>
      <c r="P898" s="4" t="s">
        <v>291</v>
      </c>
      <c r="Q898" s="4" t="s">
        <v>289</v>
      </c>
      <c r="R898" s="19"/>
      <c r="S898" s="4"/>
      <c r="T898" s="5"/>
      <c r="U898" s="5" t="s">
        <v>46</v>
      </c>
      <c r="V898" s="14" t="s">
        <v>1402</v>
      </c>
      <c r="W898" s="15" t="s">
        <v>1401</v>
      </c>
      <c r="X898" s="692" t="s">
        <v>3135</v>
      </c>
      <c r="Y898" s="691" t="s">
        <v>3133</v>
      </c>
      <c r="Z898" s="690" t="s">
        <v>3130</v>
      </c>
    </row>
    <row r="899" spans="1:26" s="101" customFormat="1" ht="15.6" hidden="1">
      <c r="A899" s="670" t="s">
        <v>1901</v>
      </c>
      <c r="B899" s="13"/>
      <c r="C899" s="13"/>
      <c r="D899" s="14"/>
      <c r="E899" s="4" t="s">
        <v>17</v>
      </c>
      <c r="F899" s="4" t="s">
        <v>16</v>
      </c>
      <c r="G899" s="1" t="s">
        <v>20</v>
      </c>
      <c r="H899" s="1" t="s">
        <v>304</v>
      </c>
      <c r="I899" s="1" t="s">
        <v>24</v>
      </c>
      <c r="J899" s="4">
        <v>4</v>
      </c>
      <c r="K899" s="4"/>
      <c r="L899" s="4"/>
      <c r="M899" s="4"/>
      <c r="N899" s="4"/>
      <c r="O899" s="4"/>
      <c r="P899" s="4" t="s">
        <v>291</v>
      </c>
      <c r="Q899" s="4" t="s">
        <v>289</v>
      </c>
      <c r="R899" s="19"/>
      <c r="S899" s="4"/>
      <c r="T899" s="5"/>
      <c r="U899" s="5"/>
      <c r="V899" s="14"/>
      <c r="W899" s="15"/>
      <c r="X899" s="692" t="s">
        <v>3135</v>
      </c>
      <c r="Y899" s="691" t="s">
        <v>3133</v>
      </c>
      <c r="Z899" s="690" t="s">
        <v>3130</v>
      </c>
    </row>
    <row r="900" spans="1:26" s="101" customFormat="1" ht="15.6" hidden="1">
      <c r="A900" s="670" t="s">
        <v>1902</v>
      </c>
      <c r="B900" s="13"/>
      <c r="C900" s="13"/>
      <c r="D900" s="14"/>
      <c r="E900" s="4" t="s">
        <v>18</v>
      </c>
      <c r="F900" s="4" t="s">
        <v>16</v>
      </c>
      <c r="G900" s="1" t="s">
        <v>57</v>
      </c>
      <c r="H900" s="1" t="s">
        <v>61</v>
      </c>
      <c r="I900" s="1" t="s">
        <v>783</v>
      </c>
      <c r="J900" s="4">
        <v>4</v>
      </c>
      <c r="K900" s="4"/>
      <c r="L900" s="4"/>
      <c r="M900" s="4"/>
      <c r="N900" s="4"/>
      <c r="O900" s="4"/>
      <c r="P900" s="4" t="s">
        <v>291</v>
      </c>
      <c r="Q900" s="4" t="s">
        <v>289</v>
      </c>
      <c r="R900" s="19" t="s">
        <v>1400</v>
      </c>
      <c r="S900" s="4"/>
      <c r="T900" s="5"/>
      <c r="U900" s="5"/>
      <c r="V900" s="14"/>
      <c r="W900" s="15"/>
      <c r="X900" s="692" t="s">
        <v>3135</v>
      </c>
      <c r="Y900" s="691" t="s">
        <v>3133</v>
      </c>
      <c r="Z900" s="690" t="s">
        <v>3130</v>
      </c>
    </row>
    <row r="901" spans="1:26" s="101" customFormat="1" ht="15.6" hidden="1">
      <c r="A901" s="670" t="s">
        <v>1903</v>
      </c>
      <c r="B901" s="13"/>
      <c r="C901" s="13"/>
      <c r="D901" s="14"/>
      <c r="E901" s="4" t="s">
        <v>18</v>
      </c>
      <c r="F901" s="4" t="s">
        <v>15</v>
      </c>
      <c r="G901" s="1" t="s">
        <v>1399</v>
      </c>
      <c r="H901" s="1" t="s">
        <v>304</v>
      </c>
      <c r="I901" s="1" t="s">
        <v>445</v>
      </c>
      <c r="J901" s="4">
        <v>4</v>
      </c>
      <c r="K901" s="4"/>
      <c r="L901" s="4"/>
      <c r="M901" s="4"/>
      <c r="N901" s="4"/>
      <c r="O901" s="4"/>
      <c r="P901" s="4" t="s">
        <v>291</v>
      </c>
      <c r="Q901" s="4" t="s">
        <v>289</v>
      </c>
      <c r="R901" s="19"/>
      <c r="S901" s="4"/>
      <c r="T901" s="5"/>
      <c r="U901" s="5"/>
      <c r="V901" s="14"/>
      <c r="W901" s="15"/>
      <c r="X901" s="692" t="s">
        <v>3135</v>
      </c>
      <c r="Y901" s="691" t="s">
        <v>3133</v>
      </c>
      <c r="Z901" s="690" t="s">
        <v>3130</v>
      </c>
    </row>
    <row r="902" spans="1:26" s="101" customFormat="1" ht="15.6" hidden="1">
      <c r="A902" s="670" t="s">
        <v>1904</v>
      </c>
      <c r="B902" s="13"/>
      <c r="C902" s="13" t="s">
        <v>1071</v>
      </c>
      <c r="D902" s="14"/>
      <c r="E902" s="4" t="s">
        <v>18</v>
      </c>
      <c r="F902" s="4" t="s">
        <v>14</v>
      </c>
      <c r="G902" s="1" t="s">
        <v>19</v>
      </c>
      <c r="H902" s="1" t="s">
        <v>28</v>
      </c>
      <c r="I902" s="1" t="s">
        <v>24</v>
      </c>
      <c r="J902" s="4">
        <v>4</v>
      </c>
      <c r="K902" s="4"/>
      <c r="L902" s="4"/>
      <c r="M902" s="4"/>
      <c r="N902" s="4"/>
      <c r="O902" s="4"/>
      <c r="P902" s="4" t="s">
        <v>291</v>
      </c>
      <c r="Q902" s="4" t="s">
        <v>289</v>
      </c>
      <c r="R902" s="19"/>
      <c r="S902" s="4"/>
      <c r="T902" s="5"/>
      <c r="U902" s="5"/>
      <c r="V902" s="14"/>
      <c r="W902" s="15"/>
      <c r="X902" s="692" t="s">
        <v>3135</v>
      </c>
      <c r="Y902" s="691" t="s">
        <v>3133</v>
      </c>
      <c r="Z902" s="690" t="s">
        <v>3130</v>
      </c>
    </row>
    <row r="903" spans="1:26" s="101" customFormat="1" ht="15.6" hidden="1">
      <c r="A903" s="670" t="s">
        <v>1905</v>
      </c>
      <c r="B903" s="13"/>
      <c r="C903" s="13" t="s">
        <v>1070</v>
      </c>
      <c r="D903" s="14"/>
      <c r="E903" s="4" t="s">
        <v>17</v>
      </c>
      <c r="F903" s="4" t="s">
        <v>14</v>
      </c>
      <c r="G903" s="1" t="s">
        <v>19</v>
      </c>
      <c r="H903" s="1" t="s">
        <v>28</v>
      </c>
      <c r="I903" s="1" t="s">
        <v>24</v>
      </c>
      <c r="J903" s="4">
        <v>4</v>
      </c>
      <c r="K903" s="4"/>
      <c r="L903" s="4"/>
      <c r="M903" s="4"/>
      <c r="N903" s="4"/>
      <c r="O903" s="4"/>
      <c r="P903" s="4" t="s">
        <v>291</v>
      </c>
      <c r="Q903" s="4" t="s">
        <v>289</v>
      </c>
      <c r="R903" s="19"/>
      <c r="S903" s="4"/>
      <c r="T903" s="5"/>
      <c r="U903" s="5"/>
      <c r="V903" s="14"/>
      <c r="W903" s="15"/>
      <c r="X903" s="692" t="s">
        <v>3135</v>
      </c>
      <c r="Y903" s="691" t="s">
        <v>3133</v>
      </c>
      <c r="Z903" s="690" t="s">
        <v>3130</v>
      </c>
    </row>
    <row r="904" spans="1:26" s="101" customFormat="1" ht="15.6" hidden="1">
      <c r="A904" s="670" t="s">
        <v>1906</v>
      </c>
      <c r="B904" s="13"/>
      <c r="C904" s="13"/>
      <c r="D904" s="14"/>
      <c r="E904" s="4" t="s">
        <v>17</v>
      </c>
      <c r="F904" s="4" t="s">
        <v>15</v>
      </c>
      <c r="G904" s="1" t="s">
        <v>19</v>
      </c>
      <c r="H904" s="1" t="s">
        <v>28</v>
      </c>
      <c r="I904" s="1" t="s">
        <v>24</v>
      </c>
      <c r="J904" s="4">
        <v>4</v>
      </c>
      <c r="K904" s="4"/>
      <c r="L904" s="4"/>
      <c r="M904" s="4"/>
      <c r="N904" s="4"/>
      <c r="O904" s="4"/>
      <c r="P904" s="4" t="s">
        <v>291</v>
      </c>
      <c r="Q904" s="4" t="s">
        <v>289</v>
      </c>
      <c r="R904" s="19"/>
      <c r="S904" s="4"/>
      <c r="T904" s="5"/>
      <c r="U904" s="5"/>
      <c r="V904" s="14"/>
      <c r="W904" s="15"/>
      <c r="X904" s="692" t="s">
        <v>3135</v>
      </c>
      <c r="Y904" s="691" t="s">
        <v>3133</v>
      </c>
      <c r="Z904" s="690" t="s">
        <v>3130</v>
      </c>
    </row>
    <row r="905" spans="1:26" s="101" customFormat="1" ht="15.6" hidden="1">
      <c r="A905" s="670" t="s">
        <v>1907</v>
      </c>
      <c r="B905" s="13"/>
      <c r="C905" s="13" t="s">
        <v>1069</v>
      </c>
      <c r="D905" s="14"/>
      <c r="E905" s="4" t="s">
        <v>17</v>
      </c>
      <c r="F905" s="4" t="s">
        <v>14</v>
      </c>
      <c r="G905" s="1" t="s">
        <v>19</v>
      </c>
      <c r="H905" s="1" t="s">
        <v>28</v>
      </c>
      <c r="I905" s="1" t="s">
        <v>24</v>
      </c>
      <c r="J905" s="4">
        <v>4</v>
      </c>
      <c r="K905" s="4"/>
      <c r="L905" s="4"/>
      <c r="M905" s="4"/>
      <c r="N905" s="4"/>
      <c r="O905" s="4"/>
      <c r="P905" s="4" t="s">
        <v>291</v>
      </c>
      <c r="Q905" s="4" t="s">
        <v>289</v>
      </c>
      <c r="R905" s="19"/>
      <c r="S905" s="4"/>
      <c r="T905" s="5"/>
      <c r="U905" s="5"/>
      <c r="V905" s="14"/>
      <c r="W905" s="15"/>
      <c r="X905" s="692" t="s">
        <v>3135</v>
      </c>
      <c r="Y905" s="691" t="s">
        <v>3133</v>
      </c>
      <c r="Z905" s="690" t="s">
        <v>3130</v>
      </c>
    </row>
    <row r="906" spans="1:26" s="101" customFormat="1" ht="15.6" hidden="1">
      <c r="A906" s="670" t="s">
        <v>1908</v>
      </c>
      <c r="B906" s="13"/>
      <c r="C906" s="13"/>
      <c r="D906" s="14"/>
      <c r="E906" s="4" t="s">
        <v>18</v>
      </c>
      <c r="F906" s="4" t="s">
        <v>15</v>
      </c>
      <c r="G906" s="1" t="s">
        <v>19</v>
      </c>
      <c r="H906" s="1" t="s">
        <v>28</v>
      </c>
      <c r="I906" s="1" t="s">
        <v>24</v>
      </c>
      <c r="J906" s="4">
        <v>3</v>
      </c>
      <c r="K906" s="4"/>
      <c r="L906" s="4"/>
      <c r="M906" s="4"/>
      <c r="N906" s="4"/>
      <c r="O906" s="4"/>
      <c r="P906" s="4" t="s">
        <v>291</v>
      </c>
      <c r="Q906" s="4" t="s">
        <v>289</v>
      </c>
      <c r="R906" s="19"/>
      <c r="S906" s="4"/>
      <c r="T906" s="5"/>
      <c r="U906" s="5"/>
      <c r="V906" s="14"/>
      <c r="W906" s="15"/>
      <c r="X906" s="692" t="s">
        <v>3135</v>
      </c>
      <c r="Y906" s="691" t="s">
        <v>3133</v>
      </c>
      <c r="Z906" s="690" t="s">
        <v>3130</v>
      </c>
    </row>
    <row r="907" spans="1:26" s="101" customFormat="1" ht="15.6" hidden="1">
      <c r="A907" s="670" t="s">
        <v>1909</v>
      </c>
      <c r="B907" s="13"/>
      <c r="C907" s="13" t="s">
        <v>1068</v>
      </c>
      <c r="D907" s="14"/>
      <c r="E907" s="4" t="s">
        <v>18</v>
      </c>
      <c r="F907" s="4" t="s">
        <v>14</v>
      </c>
      <c r="G907" s="1" t="s">
        <v>19</v>
      </c>
      <c r="H907" s="1" t="s">
        <v>28</v>
      </c>
      <c r="I907" s="1" t="s">
        <v>24</v>
      </c>
      <c r="J907" s="4">
        <v>4</v>
      </c>
      <c r="K907" s="4"/>
      <c r="L907" s="4"/>
      <c r="M907" s="4"/>
      <c r="N907" s="4"/>
      <c r="O907" s="4"/>
      <c r="P907" s="4" t="s">
        <v>291</v>
      </c>
      <c r="Q907" s="4" t="s">
        <v>289</v>
      </c>
      <c r="R907" s="19"/>
      <c r="S907" s="4"/>
      <c r="T907" s="5"/>
      <c r="U907" s="5"/>
      <c r="V907" s="14"/>
      <c r="W907" s="15"/>
      <c r="X907" s="692" t="s">
        <v>3135</v>
      </c>
      <c r="Y907" s="691" t="s">
        <v>3133</v>
      </c>
      <c r="Z907" s="690" t="s">
        <v>3130</v>
      </c>
    </row>
    <row r="908" spans="1:26" s="101" customFormat="1" ht="15.6" hidden="1">
      <c r="A908" s="670" t="s">
        <v>1910</v>
      </c>
      <c r="B908" s="13"/>
      <c r="C908" s="13"/>
      <c r="D908" s="14"/>
      <c r="E908" s="4" t="s">
        <v>18</v>
      </c>
      <c r="F908" s="4" t="s">
        <v>15</v>
      </c>
      <c r="G908" s="1" t="s">
        <v>19</v>
      </c>
      <c r="H908" s="1" t="s">
        <v>28</v>
      </c>
      <c r="I908" s="1" t="s">
        <v>24</v>
      </c>
      <c r="J908" s="4">
        <v>4</v>
      </c>
      <c r="K908" s="4"/>
      <c r="L908" s="4"/>
      <c r="M908" s="4"/>
      <c r="N908" s="4"/>
      <c r="O908" s="4"/>
      <c r="P908" s="4" t="s">
        <v>291</v>
      </c>
      <c r="Q908" s="4" t="s">
        <v>289</v>
      </c>
      <c r="R908" s="19"/>
      <c r="S908" s="4"/>
      <c r="T908" s="5"/>
      <c r="U908" s="5"/>
      <c r="V908" s="14"/>
      <c r="W908" s="15"/>
      <c r="X908" s="692" t="s">
        <v>3135</v>
      </c>
      <c r="Y908" s="691" t="s">
        <v>3133</v>
      </c>
      <c r="Z908" s="690" t="s">
        <v>3130</v>
      </c>
    </row>
    <row r="909" spans="1:26" s="101" customFormat="1" ht="15.6" hidden="1">
      <c r="A909" s="670" t="s">
        <v>1911</v>
      </c>
      <c r="B909" s="13"/>
      <c r="C909" s="13" t="s">
        <v>1067</v>
      </c>
      <c r="D909" s="14"/>
      <c r="E909" s="4" t="s">
        <v>18</v>
      </c>
      <c r="F909" s="4" t="s">
        <v>14</v>
      </c>
      <c r="G909" s="1" t="s">
        <v>19</v>
      </c>
      <c r="H909" s="1" t="s">
        <v>28</v>
      </c>
      <c r="I909" s="1" t="s">
        <v>24</v>
      </c>
      <c r="J909" s="4">
        <v>4</v>
      </c>
      <c r="K909" s="4"/>
      <c r="L909" s="4"/>
      <c r="M909" s="4"/>
      <c r="N909" s="4"/>
      <c r="O909" s="4"/>
      <c r="P909" s="4" t="s">
        <v>291</v>
      </c>
      <c r="Q909" s="4" t="s">
        <v>289</v>
      </c>
      <c r="R909" s="19"/>
      <c r="S909" s="4"/>
      <c r="T909" s="5"/>
      <c r="U909" s="5"/>
      <c r="V909" s="14"/>
      <c r="W909" s="15"/>
      <c r="X909" s="692" t="s">
        <v>3135</v>
      </c>
      <c r="Y909" s="691" t="s">
        <v>3133</v>
      </c>
      <c r="Z909" s="690" t="s">
        <v>3130</v>
      </c>
    </row>
    <row r="910" spans="1:26" s="101" customFormat="1" ht="15.6" hidden="1">
      <c r="A910" s="670" t="s">
        <v>1912</v>
      </c>
      <c r="B910" s="13"/>
      <c r="C910" s="13"/>
      <c r="D910" s="14"/>
      <c r="E910" s="4" t="s">
        <v>18</v>
      </c>
      <c r="F910" s="4" t="s">
        <v>15</v>
      </c>
      <c r="G910" s="1" t="s">
        <v>19</v>
      </c>
      <c r="H910" s="1" t="s">
        <v>28</v>
      </c>
      <c r="I910" s="1" t="s">
        <v>24</v>
      </c>
      <c r="J910" s="4">
        <v>4</v>
      </c>
      <c r="K910" s="4"/>
      <c r="L910" s="4"/>
      <c r="M910" s="4"/>
      <c r="N910" s="4"/>
      <c r="O910" s="4"/>
      <c r="P910" s="4" t="s">
        <v>291</v>
      </c>
      <c r="Q910" s="4" t="s">
        <v>289</v>
      </c>
      <c r="R910" s="19"/>
      <c r="S910" s="4"/>
      <c r="T910" s="5"/>
      <c r="U910" s="5"/>
      <c r="V910" s="14"/>
      <c r="W910" s="15"/>
      <c r="X910" s="692" t="s">
        <v>3135</v>
      </c>
      <c r="Y910" s="691" t="s">
        <v>3133</v>
      </c>
      <c r="Z910" s="690" t="s">
        <v>3130</v>
      </c>
    </row>
    <row r="911" spans="1:26" s="101" customFormat="1" ht="15.6" hidden="1">
      <c r="A911" s="670" t="s">
        <v>1913</v>
      </c>
      <c r="B911" s="13"/>
      <c r="C911" s="13" t="s">
        <v>1066</v>
      </c>
      <c r="D911" s="14"/>
      <c r="E911" s="4" t="s">
        <v>18</v>
      </c>
      <c r="F911" s="4" t="s">
        <v>14</v>
      </c>
      <c r="G911" s="1" t="s">
        <v>19</v>
      </c>
      <c r="H911" s="1" t="s">
        <v>28</v>
      </c>
      <c r="I911" s="1" t="s">
        <v>24</v>
      </c>
      <c r="J911" s="4">
        <v>4</v>
      </c>
      <c r="K911" s="4"/>
      <c r="L911" s="4"/>
      <c r="M911" s="4"/>
      <c r="N911" s="4"/>
      <c r="O911" s="4"/>
      <c r="P911" s="4" t="s">
        <v>291</v>
      </c>
      <c r="Q911" s="4" t="s">
        <v>289</v>
      </c>
      <c r="R911" s="19"/>
      <c r="S911" s="4"/>
      <c r="T911" s="5"/>
      <c r="U911" s="5"/>
      <c r="V911" s="14"/>
      <c r="W911" s="15"/>
      <c r="X911" s="692" t="s">
        <v>3135</v>
      </c>
      <c r="Y911" s="691" t="s">
        <v>3133</v>
      </c>
      <c r="Z911" s="690" t="s">
        <v>3130</v>
      </c>
    </row>
    <row r="912" spans="1:26" s="101" customFormat="1" ht="15.6" hidden="1">
      <c r="A912" s="670" t="s">
        <v>1914</v>
      </c>
      <c r="B912" s="13"/>
      <c r="C912" s="13"/>
      <c r="D912" s="14"/>
      <c r="E912" s="4" t="s">
        <v>18</v>
      </c>
      <c r="F912" s="4" t="s">
        <v>15</v>
      </c>
      <c r="G912" s="1" t="s">
        <v>19</v>
      </c>
      <c r="H912" s="1" t="s">
        <v>28</v>
      </c>
      <c r="I912" s="1" t="s">
        <v>24</v>
      </c>
      <c r="J912" s="4">
        <v>4</v>
      </c>
      <c r="K912" s="4"/>
      <c r="L912" s="4"/>
      <c r="M912" s="4"/>
      <c r="N912" s="4"/>
      <c r="O912" s="4"/>
      <c r="P912" s="4" t="s">
        <v>291</v>
      </c>
      <c r="Q912" s="4" t="s">
        <v>289</v>
      </c>
      <c r="R912" s="19"/>
      <c r="S912" s="4"/>
      <c r="T912" s="5"/>
      <c r="U912" s="5"/>
      <c r="V912" s="14"/>
      <c r="W912" s="15"/>
      <c r="X912" s="692" t="s">
        <v>3135</v>
      </c>
      <c r="Y912" s="691" t="s">
        <v>3133</v>
      </c>
      <c r="Z912" s="690" t="s">
        <v>3130</v>
      </c>
    </row>
    <row r="913" spans="1:26" s="101" customFormat="1" ht="15.6" hidden="1">
      <c r="A913" s="670" t="s">
        <v>1915</v>
      </c>
      <c r="B913" s="13"/>
      <c r="C913" s="13"/>
      <c r="D913" s="14"/>
      <c r="E913" s="4" t="s">
        <v>18</v>
      </c>
      <c r="F913" s="4" t="s">
        <v>14</v>
      </c>
      <c r="G913" s="1" t="s">
        <v>19</v>
      </c>
      <c r="H913" s="1" t="s">
        <v>28</v>
      </c>
      <c r="I913" s="1" t="s">
        <v>24</v>
      </c>
      <c r="J913" s="4">
        <v>4</v>
      </c>
      <c r="K913" s="4"/>
      <c r="L913" s="4"/>
      <c r="M913" s="4"/>
      <c r="N913" s="4"/>
      <c r="O913" s="4"/>
      <c r="P913" s="4" t="s">
        <v>291</v>
      </c>
      <c r="Q913" s="4" t="s">
        <v>289</v>
      </c>
      <c r="R913" s="19"/>
      <c r="S913" s="4"/>
      <c r="T913" s="5"/>
      <c r="U913" s="5"/>
      <c r="V913" s="14"/>
      <c r="W913" s="15"/>
      <c r="X913" s="692" t="s">
        <v>3135</v>
      </c>
      <c r="Y913" s="691" t="s">
        <v>3133</v>
      </c>
      <c r="Z913" s="690" t="s">
        <v>3130</v>
      </c>
    </row>
    <row r="914" spans="1:26" s="101" customFormat="1" ht="15.6" hidden="1">
      <c r="A914" s="670" t="s">
        <v>1916</v>
      </c>
      <c r="B914" s="13"/>
      <c r="C914" s="13" t="s">
        <v>1065</v>
      </c>
      <c r="D914" s="14"/>
      <c r="E914" s="4" t="s">
        <v>17</v>
      </c>
      <c r="F914" s="4" t="s">
        <v>14</v>
      </c>
      <c r="G914" s="1" t="s">
        <v>19</v>
      </c>
      <c r="H914" s="1" t="s">
        <v>28</v>
      </c>
      <c r="I914" s="1" t="s">
        <v>24</v>
      </c>
      <c r="J914" s="4">
        <v>4</v>
      </c>
      <c r="K914" s="4"/>
      <c r="L914" s="4"/>
      <c r="M914" s="4"/>
      <c r="N914" s="4"/>
      <c r="O914" s="4"/>
      <c r="P914" s="4" t="s">
        <v>291</v>
      </c>
      <c r="Q914" s="4" t="s">
        <v>289</v>
      </c>
      <c r="R914" s="19"/>
      <c r="S914" s="4"/>
      <c r="T914" s="5"/>
      <c r="U914" s="5"/>
      <c r="V914" s="14"/>
      <c r="W914" s="15"/>
      <c r="X914" s="692" t="s">
        <v>3135</v>
      </c>
      <c r="Y914" s="691" t="s">
        <v>3133</v>
      </c>
      <c r="Z914" s="690" t="s">
        <v>3130</v>
      </c>
    </row>
    <row r="915" spans="1:26" s="101" customFormat="1" ht="15.6" hidden="1">
      <c r="A915" s="670" t="s">
        <v>1917</v>
      </c>
      <c r="B915" s="13"/>
      <c r="C915" s="13"/>
      <c r="D915" s="14"/>
      <c r="E915" s="4" t="s">
        <v>17</v>
      </c>
      <c r="F915" s="4" t="s">
        <v>15</v>
      </c>
      <c r="G915" s="1" t="s">
        <v>19</v>
      </c>
      <c r="H915" s="1" t="s">
        <v>28</v>
      </c>
      <c r="I915" s="1" t="s">
        <v>24</v>
      </c>
      <c r="J915" s="4"/>
      <c r="K915" s="4"/>
      <c r="L915" s="4"/>
      <c r="M915" s="4"/>
      <c r="N915" s="4"/>
      <c r="O915" s="4" t="s">
        <v>28</v>
      </c>
      <c r="P915" s="4" t="s">
        <v>291</v>
      </c>
      <c r="Q915" s="4" t="s">
        <v>289</v>
      </c>
      <c r="R915" s="19"/>
      <c r="S915" s="4"/>
      <c r="T915" s="5"/>
      <c r="U915" s="5"/>
      <c r="V915" s="14"/>
      <c r="W915" s="15"/>
      <c r="X915" s="692" t="s">
        <v>3135</v>
      </c>
      <c r="Y915" s="691" t="s">
        <v>3133</v>
      </c>
      <c r="Z915" s="690" t="s">
        <v>3130</v>
      </c>
    </row>
    <row r="916" spans="1:26" s="101" customFormat="1" ht="15.6" hidden="1">
      <c r="A916" s="670" t="s">
        <v>1918</v>
      </c>
      <c r="B916" s="13"/>
      <c r="C916" s="13" t="s">
        <v>1064</v>
      </c>
      <c r="D916" s="14"/>
      <c r="E916" s="4" t="s">
        <v>17</v>
      </c>
      <c r="F916" s="4" t="s">
        <v>14</v>
      </c>
      <c r="G916" s="1" t="s">
        <v>19</v>
      </c>
      <c r="H916" s="1" t="s">
        <v>28</v>
      </c>
      <c r="I916" s="1" t="s">
        <v>24</v>
      </c>
      <c r="J916" s="4">
        <v>3</v>
      </c>
      <c r="K916" s="4"/>
      <c r="L916" s="4"/>
      <c r="M916" s="4"/>
      <c r="N916" s="4"/>
      <c r="O916" s="4"/>
      <c r="P916" s="4" t="s">
        <v>291</v>
      </c>
      <c r="Q916" s="4" t="s">
        <v>289</v>
      </c>
      <c r="R916" s="19"/>
      <c r="S916" s="4"/>
      <c r="T916" s="5"/>
      <c r="U916" s="5"/>
      <c r="V916" s="14"/>
      <c r="W916" s="15"/>
      <c r="X916" s="692" t="s">
        <v>3135</v>
      </c>
      <c r="Y916" s="691" t="s">
        <v>3133</v>
      </c>
      <c r="Z916" s="690" t="s">
        <v>3130</v>
      </c>
    </row>
    <row r="917" spans="1:26" s="101" customFormat="1" ht="15.6" hidden="1">
      <c r="A917" s="670" t="s">
        <v>1919</v>
      </c>
      <c r="B917" s="13"/>
      <c r="C917" s="13"/>
      <c r="D917" s="14"/>
      <c r="E917" s="4" t="s">
        <v>17</v>
      </c>
      <c r="F917" s="4" t="s">
        <v>15</v>
      </c>
      <c r="G917" s="1" t="s">
        <v>19</v>
      </c>
      <c r="H917" s="1" t="s">
        <v>28</v>
      </c>
      <c r="I917" s="1" t="s">
        <v>24</v>
      </c>
      <c r="J917" s="4">
        <v>4</v>
      </c>
      <c r="K917" s="4"/>
      <c r="L917" s="4"/>
      <c r="M917" s="4"/>
      <c r="N917" s="4"/>
      <c r="O917" s="4"/>
      <c r="P917" s="4" t="s">
        <v>291</v>
      </c>
      <c r="Q917" s="4" t="s">
        <v>289</v>
      </c>
      <c r="R917" s="19"/>
      <c r="S917" s="4"/>
      <c r="T917" s="5"/>
      <c r="U917" s="5"/>
      <c r="V917" s="14"/>
      <c r="W917" s="15"/>
      <c r="X917" s="692" t="s">
        <v>3135</v>
      </c>
      <c r="Y917" s="691" t="s">
        <v>3133</v>
      </c>
      <c r="Z917" s="690" t="s">
        <v>3130</v>
      </c>
    </row>
    <row r="918" spans="1:26" s="101" customFormat="1" ht="15.6" hidden="1">
      <c r="A918" s="670" t="s">
        <v>1920</v>
      </c>
      <c r="B918" s="13"/>
      <c r="C918" s="13" t="s">
        <v>1063</v>
      </c>
      <c r="D918" s="14"/>
      <c r="E918" s="4" t="s">
        <v>18</v>
      </c>
      <c r="F918" s="4" t="s">
        <v>14</v>
      </c>
      <c r="G918" s="1" t="s">
        <v>19</v>
      </c>
      <c r="H918" s="1" t="s">
        <v>28</v>
      </c>
      <c r="I918" s="1" t="s">
        <v>24</v>
      </c>
      <c r="J918" s="4">
        <v>4</v>
      </c>
      <c r="K918" s="4"/>
      <c r="L918" s="4"/>
      <c r="M918" s="4"/>
      <c r="N918" s="4"/>
      <c r="O918" s="4"/>
      <c r="P918" s="4" t="s">
        <v>291</v>
      </c>
      <c r="Q918" s="4" t="s">
        <v>289</v>
      </c>
      <c r="R918" s="19"/>
      <c r="S918" s="4"/>
      <c r="T918" s="5"/>
      <c r="U918" s="5"/>
      <c r="V918" s="14"/>
      <c r="W918" s="15"/>
      <c r="X918" s="692" t="s">
        <v>3135</v>
      </c>
      <c r="Y918" s="691" t="s">
        <v>3133</v>
      </c>
      <c r="Z918" s="690" t="s">
        <v>3130</v>
      </c>
    </row>
    <row r="919" spans="1:26" s="101" customFormat="1" ht="15.6" hidden="1">
      <c r="A919" s="670" t="s">
        <v>1921</v>
      </c>
      <c r="B919" s="13"/>
      <c r="C919" s="13"/>
      <c r="D919" s="14"/>
      <c r="E919" s="4" t="s">
        <v>18</v>
      </c>
      <c r="F919" s="4" t="s">
        <v>15</v>
      </c>
      <c r="G919" s="1" t="s">
        <v>1399</v>
      </c>
      <c r="H919" s="1" t="s">
        <v>304</v>
      </c>
      <c r="I919" s="1" t="s">
        <v>24</v>
      </c>
      <c r="J919" s="4">
        <v>4</v>
      </c>
      <c r="K919" s="4"/>
      <c r="L919" s="4"/>
      <c r="M919" s="4"/>
      <c r="N919" s="4"/>
      <c r="O919" s="4"/>
      <c r="P919" s="4" t="s">
        <v>291</v>
      </c>
      <c r="Q919" s="4" t="s">
        <v>289</v>
      </c>
      <c r="R919" s="19"/>
      <c r="S919" s="4"/>
      <c r="T919" s="5"/>
      <c r="U919" s="5"/>
      <c r="V919" s="14"/>
      <c r="W919" s="15"/>
      <c r="X919" s="692" t="s">
        <v>3135</v>
      </c>
      <c r="Y919" s="691" t="s">
        <v>3133</v>
      </c>
      <c r="Z919" s="690" t="s">
        <v>3130</v>
      </c>
    </row>
    <row r="920" spans="1:26" s="101" customFormat="1" ht="15.6" hidden="1">
      <c r="A920" s="670" t="s">
        <v>1922</v>
      </c>
      <c r="B920" s="13"/>
      <c r="C920" s="13"/>
      <c r="D920" s="14"/>
      <c r="E920" s="4" t="s">
        <v>18</v>
      </c>
      <c r="F920" s="4" t="s">
        <v>14</v>
      </c>
      <c r="G920" s="1" t="s">
        <v>262</v>
      </c>
      <c r="H920" s="1" t="s">
        <v>28</v>
      </c>
      <c r="I920" s="1" t="s">
        <v>24</v>
      </c>
      <c r="J920" s="4">
        <v>3</v>
      </c>
      <c r="K920" s="4"/>
      <c r="L920" s="4"/>
      <c r="M920" s="4"/>
      <c r="N920" s="4"/>
      <c r="O920" s="4"/>
      <c r="P920" s="4" t="s">
        <v>291</v>
      </c>
      <c r="Q920" s="4" t="s">
        <v>289</v>
      </c>
      <c r="R920" s="19"/>
      <c r="S920" s="4"/>
      <c r="T920" s="5"/>
      <c r="U920" s="5"/>
      <c r="V920" s="14"/>
      <c r="W920" s="15"/>
      <c r="X920" s="692" t="s">
        <v>3135</v>
      </c>
      <c r="Y920" s="691" t="s">
        <v>3133</v>
      </c>
      <c r="Z920" s="690" t="s">
        <v>3130</v>
      </c>
    </row>
    <row r="921" spans="1:26" s="101" customFormat="1" ht="15.6" hidden="1">
      <c r="A921" s="670" t="s">
        <v>1923</v>
      </c>
      <c r="B921" s="13"/>
      <c r="C921" s="13"/>
      <c r="D921" s="14"/>
      <c r="E921" s="4" t="s">
        <v>18</v>
      </c>
      <c r="F921" s="4" t="s">
        <v>15</v>
      </c>
      <c r="G921" s="1" t="s">
        <v>262</v>
      </c>
      <c r="H921" s="1" t="s">
        <v>28</v>
      </c>
      <c r="I921" s="1" t="s">
        <v>24</v>
      </c>
      <c r="J921" s="4">
        <v>3</v>
      </c>
      <c r="K921" s="4"/>
      <c r="L921" s="4"/>
      <c r="M921" s="4"/>
      <c r="N921" s="4"/>
      <c r="O921" s="4"/>
      <c r="P921" s="4" t="s">
        <v>291</v>
      </c>
      <c r="Q921" s="4" t="s">
        <v>289</v>
      </c>
      <c r="R921" s="19"/>
      <c r="S921" s="4"/>
      <c r="T921" s="5"/>
      <c r="U921" s="5"/>
      <c r="V921" s="14"/>
      <c r="W921" s="15"/>
      <c r="X921" s="692" t="s">
        <v>3135</v>
      </c>
      <c r="Y921" s="691" t="s">
        <v>3133</v>
      </c>
      <c r="Z921" s="690" t="s">
        <v>3130</v>
      </c>
    </row>
    <row r="922" spans="1:26" s="101" customFormat="1" ht="15.6" hidden="1">
      <c r="A922" s="670" t="s">
        <v>1924</v>
      </c>
      <c r="B922" s="13"/>
      <c r="C922" s="13" t="s">
        <v>1062</v>
      </c>
      <c r="D922" s="14"/>
      <c r="E922" s="4" t="s">
        <v>17</v>
      </c>
      <c r="F922" s="4" t="s">
        <v>14</v>
      </c>
      <c r="G922" s="1" t="s">
        <v>19</v>
      </c>
      <c r="H922" s="1" t="s">
        <v>28</v>
      </c>
      <c r="I922" s="1" t="s">
        <v>24</v>
      </c>
      <c r="J922" s="4">
        <v>4</v>
      </c>
      <c r="K922" s="4"/>
      <c r="L922" s="4"/>
      <c r="M922" s="4"/>
      <c r="N922" s="4"/>
      <c r="O922" s="4"/>
      <c r="P922" s="4" t="s">
        <v>291</v>
      </c>
      <c r="Q922" s="4" t="s">
        <v>289</v>
      </c>
      <c r="R922" s="19"/>
      <c r="S922" s="4"/>
      <c r="T922" s="5"/>
      <c r="U922" s="5"/>
      <c r="V922" s="14"/>
      <c r="W922" s="15"/>
      <c r="X922" s="692" t="s">
        <v>3135</v>
      </c>
      <c r="Y922" s="691" t="s">
        <v>3133</v>
      </c>
      <c r="Z922" s="690" t="s">
        <v>3130</v>
      </c>
    </row>
    <row r="923" spans="1:26" s="101" customFormat="1" ht="15.6" hidden="1">
      <c r="A923" s="670" t="s">
        <v>1925</v>
      </c>
      <c r="B923" s="13"/>
      <c r="C923" s="13"/>
      <c r="D923" s="14"/>
      <c r="E923" s="4" t="s">
        <v>17</v>
      </c>
      <c r="F923" s="4" t="s">
        <v>15</v>
      </c>
      <c r="G923" s="1" t="s">
        <v>19</v>
      </c>
      <c r="H923" s="1" t="s">
        <v>28</v>
      </c>
      <c r="I923" s="1" t="s">
        <v>24</v>
      </c>
      <c r="J923" s="4">
        <v>4</v>
      </c>
      <c r="K923" s="4"/>
      <c r="L923" s="4"/>
      <c r="M923" s="4"/>
      <c r="N923" s="4"/>
      <c r="O923" s="4"/>
      <c r="P923" s="4" t="s">
        <v>291</v>
      </c>
      <c r="Q923" s="4" t="s">
        <v>289</v>
      </c>
      <c r="R923" s="19"/>
      <c r="S923" s="4"/>
      <c r="T923" s="5"/>
      <c r="U923" s="5"/>
      <c r="V923" s="14"/>
      <c r="W923" s="15"/>
      <c r="X923" s="692" t="s">
        <v>3135</v>
      </c>
      <c r="Y923" s="691" t="s">
        <v>3133</v>
      </c>
      <c r="Z923" s="690" t="s">
        <v>3130</v>
      </c>
    </row>
    <row r="924" spans="1:26" s="101" customFormat="1" ht="15.6" hidden="1">
      <c r="A924" s="670" t="s">
        <v>1926</v>
      </c>
      <c r="B924" s="13"/>
      <c r="C924" s="13" t="s">
        <v>1061</v>
      </c>
      <c r="D924" s="14"/>
      <c r="E924" s="4" t="s">
        <v>17</v>
      </c>
      <c r="F924" s="4" t="s">
        <v>14</v>
      </c>
      <c r="G924" s="1" t="s">
        <v>19</v>
      </c>
      <c r="H924" s="1" t="s">
        <v>28</v>
      </c>
      <c r="I924" s="1" t="s">
        <v>24</v>
      </c>
      <c r="J924" s="4">
        <v>4</v>
      </c>
      <c r="K924" s="4"/>
      <c r="L924" s="4"/>
      <c r="M924" s="4"/>
      <c r="N924" s="4"/>
      <c r="O924" s="4"/>
      <c r="P924" s="4" t="s">
        <v>291</v>
      </c>
      <c r="Q924" s="4" t="s">
        <v>289</v>
      </c>
      <c r="R924" s="19"/>
      <c r="S924" s="4"/>
      <c r="T924" s="5"/>
      <c r="U924" s="5"/>
      <c r="V924" s="14"/>
      <c r="W924" s="15"/>
      <c r="X924" s="692" t="s">
        <v>3135</v>
      </c>
      <c r="Y924" s="691" t="s">
        <v>3133</v>
      </c>
      <c r="Z924" s="690" t="s">
        <v>3130</v>
      </c>
    </row>
    <row r="925" spans="1:26" s="101" customFormat="1" ht="15.6" hidden="1">
      <c r="A925" s="670" t="s">
        <v>1927</v>
      </c>
      <c r="B925" s="13"/>
      <c r="C925" s="13"/>
      <c r="D925" s="14"/>
      <c r="E925" s="4" t="s">
        <v>17</v>
      </c>
      <c r="F925" s="4" t="s">
        <v>15</v>
      </c>
      <c r="G925" s="1" t="s">
        <v>19</v>
      </c>
      <c r="H925" s="1" t="s">
        <v>28</v>
      </c>
      <c r="I925" s="1" t="s">
        <v>24</v>
      </c>
      <c r="J925" s="4">
        <v>4</v>
      </c>
      <c r="K925" s="4"/>
      <c r="L925" s="4"/>
      <c r="M925" s="4"/>
      <c r="N925" s="4"/>
      <c r="O925" s="4"/>
      <c r="P925" s="4" t="s">
        <v>291</v>
      </c>
      <c r="Q925" s="4" t="s">
        <v>289</v>
      </c>
      <c r="R925" s="19"/>
      <c r="S925" s="4"/>
      <c r="T925" s="5"/>
      <c r="U925" s="5"/>
      <c r="V925" s="14"/>
      <c r="W925" s="15"/>
      <c r="X925" s="692" t="s">
        <v>3135</v>
      </c>
      <c r="Y925" s="691" t="s">
        <v>3133</v>
      </c>
      <c r="Z925" s="690" t="s">
        <v>3130</v>
      </c>
    </row>
    <row r="926" spans="1:26" s="101" customFormat="1" ht="15.6" hidden="1">
      <c r="A926" s="670" t="s">
        <v>1928</v>
      </c>
      <c r="B926" s="13"/>
      <c r="C926" s="13" t="s">
        <v>1060</v>
      </c>
      <c r="D926" s="14"/>
      <c r="E926" s="4" t="s">
        <v>17</v>
      </c>
      <c r="F926" s="4" t="s">
        <v>14</v>
      </c>
      <c r="G926" s="1" t="s">
        <v>19</v>
      </c>
      <c r="H926" s="1" t="s">
        <v>28</v>
      </c>
      <c r="I926" s="1" t="s">
        <v>24</v>
      </c>
      <c r="J926" s="4">
        <v>4</v>
      </c>
      <c r="K926" s="4"/>
      <c r="L926" s="4"/>
      <c r="M926" s="4"/>
      <c r="N926" s="4"/>
      <c r="O926" s="4"/>
      <c r="P926" s="4" t="s">
        <v>291</v>
      </c>
      <c r="Q926" s="4" t="s">
        <v>289</v>
      </c>
      <c r="R926" s="19"/>
      <c r="S926" s="4"/>
      <c r="T926" s="5"/>
      <c r="U926" s="5"/>
      <c r="V926" s="14"/>
      <c r="W926" s="15"/>
      <c r="X926" s="692" t="s">
        <v>3135</v>
      </c>
      <c r="Y926" s="691" t="s">
        <v>3133</v>
      </c>
      <c r="Z926" s="690" t="s">
        <v>3130</v>
      </c>
    </row>
    <row r="927" spans="1:26" s="101" customFormat="1" ht="15.6" hidden="1">
      <c r="A927" s="670" t="s">
        <v>1929</v>
      </c>
      <c r="B927" s="13"/>
      <c r="C927" s="13"/>
      <c r="D927" s="14"/>
      <c r="E927" s="4" t="s">
        <v>17</v>
      </c>
      <c r="F927" s="4" t="s">
        <v>15</v>
      </c>
      <c r="G927" s="1" t="s">
        <v>19</v>
      </c>
      <c r="H927" s="1" t="s">
        <v>28</v>
      </c>
      <c r="I927" s="1" t="s">
        <v>24</v>
      </c>
      <c r="J927" s="4">
        <v>4</v>
      </c>
      <c r="K927" s="4"/>
      <c r="L927" s="4"/>
      <c r="M927" s="4"/>
      <c r="N927" s="4"/>
      <c r="O927" s="4"/>
      <c r="P927" s="4" t="s">
        <v>291</v>
      </c>
      <c r="Q927" s="4" t="s">
        <v>289</v>
      </c>
      <c r="R927" s="19"/>
      <c r="S927" s="4"/>
      <c r="T927" s="5"/>
      <c r="U927" s="5"/>
      <c r="V927" s="14"/>
      <c r="W927" s="15"/>
      <c r="X927" s="692" t="s">
        <v>3135</v>
      </c>
      <c r="Y927" s="691" t="s">
        <v>3133</v>
      </c>
      <c r="Z927" s="690" t="s">
        <v>3130</v>
      </c>
    </row>
    <row r="928" spans="1:26" s="101" customFormat="1" ht="15.6" hidden="1">
      <c r="A928" s="670" t="s">
        <v>1930</v>
      </c>
      <c r="B928" s="13"/>
      <c r="C928" s="13" t="s">
        <v>1059</v>
      </c>
      <c r="D928" s="14"/>
      <c r="E928" s="4" t="s">
        <v>17</v>
      </c>
      <c r="F928" s="4" t="s">
        <v>14</v>
      </c>
      <c r="G928" s="1" t="s">
        <v>19</v>
      </c>
      <c r="H928" s="1" t="s">
        <v>28</v>
      </c>
      <c r="I928" s="1" t="s">
        <v>24</v>
      </c>
      <c r="J928" s="4">
        <v>4</v>
      </c>
      <c r="K928" s="4"/>
      <c r="L928" s="4"/>
      <c r="M928" s="4"/>
      <c r="N928" s="4"/>
      <c r="O928" s="4"/>
      <c r="P928" s="4" t="s">
        <v>291</v>
      </c>
      <c r="Q928" s="4" t="s">
        <v>289</v>
      </c>
      <c r="R928" s="19"/>
      <c r="S928" s="4"/>
      <c r="T928" s="5"/>
      <c r="U928" s="5"/>
      <c r="V928" s="14"/>
      <c r="W928" s="15"/>
      <c r="X928" s="692" t="s">
        <v>3135</v>
      </c>
      <c r="Y928" s="691" t="s">
        <v>3133</v>
      </c>
      <c r="Z928" s="690" t="s">
        <v>3130</v>
      </c>
    </row>
    <row r="929" spans="1:26" s="101" customFormat="1" ht="15.6" hidden="1">
      <c r="A929" s="670" t="s">
        <v>1931</v>
      </c>
      <c r="B929" s="13"/>
      <c r="C929" s="13"/>
      <c r="D929" s="14"/>
      <c r="E929" s="4" t="s">
        <v>17</v>
      </c>
      <c r="F929" s="4" t="s">
        <v>15</v>
      </c>
      <c r="G929" s="1" t="s">
        <v>19</v>
      </c>
      <c r="H929" s="1" t="s">
        <v>28</v>
      </c>
      <c r="I929" s="1" t="s">
        <v>24</v>
      </c>
      <c r="J929" s="4">
        <v>4</v>
      </c>
      <c r="K929" s="4"/>
      <c r="L929" s="4"/>
      <c r="M929" s="4"/>
      <c r="N929" s="4"/>
      <c r="O929" s="4"/>
      <c r="P929" s="4" t="s">
        <v>291</v>
      </c>
      <c r="Q929" s="4" t="s">
        <v>289</v>
      </c>
      <c r="R929" s="19"/>
      <c r="S929" s="4"/>
      <c r="T929" s="5"/>
      <c r="U929" s="5"/>
      <c r="V929" s="14"/>
      <c r="W929" s="15"/>
      <c r="X929" s="692" t="s">
        <v>3135</v>
      </c>
      <c r="Y929" s="691" t="s">
        <v>3133</v>
      </c>
      <c r="Z929" s="690" t="s">
        <v>3130</v>
      </c>
    </row>
    <row r="930" spans="1:26" s="101" customFormat="1" ht="15.6" hidden="1">
      <c r="A930" s="670" t="s">
        <v>1932</v>
      </c>
      <c r="B930" s="13"/>
      <c r="C930" s="13" t="s">
        <v>1058</v>
      </c>
      <c r="D930" s="14"/>
      <c r="E930" s="4" t="s">
        <v>17</v>
      </c>
      <c r="F930" s="4" t="s">
        <v>14</v>
      </c>
      <c r="G930" s="1" t="s">
        <v>19</v>
      </c>
      <c r="H930" s="1" t="s">
        <v>28</v>
      </c>
      <c r="I930" s="1" t="s">
        <v>24</v>
      </c>
      <c r="J930" s="4">
        <v>4</v>
      </c>
      <c r="K930" s="4"/>
      <c r="L930" s="4"/>
      <c r="M930" s="4"/>
      <c r="N930" s="4"/>
      <c r="O930" s="4"/>
      <c r="P930" s="4" t="s">
        <v>291</v>
      </c>
      <c r="Q930" s="4" t="s">
        <v>289</v>
      </c>
      <c r="R930" s="19"/>
      <c r="S930" s="4"/>
      <c r="T930" s="5"/>
      <c r="U930" s="5"/>
      <c r="V930" s="14"/>
      <c r="W930" s="15"/>
      <c r="X930" s="692" t="s">
        <v>3135</v>
      </c>
      <c r="Y930" s="691" t="s">
        <v>3133</v>
      </c>
      <c r="Z930" s="690" t="s">
        <v>3130</v>
      </c>
    </row>
    <row r="931" spans="1:26" s="101" customFormat="1" ht="15.6" hidden="1">
      <c r="A931" s="670" t="s">
        <v>1933</v>
      </c>
      <c r="B931" s="13"/>
      <c r="C931" s="13"/>
      <c r="D931" s="14"/>
      <c r="E931" s="4" t="s">
        <v>17</v>
      </c>
      <c r="F931" s="4" t="s">
        <v>15</v>
      </c>
      <c r="G931" s="1" t="s">
        <v>19</v>
      </c>
      <c r="H931" s="1" t="s">
        <v>28</v>
      </c>
      <c r="I931" s="1" t="s">
        <v>24</v>
      </c>
      <c r="J931" s="4">
        <v>4</v>
      </c>
      <c r="K931" s="4"/>
      <c r="L931" s="4"/>
      <c r="M931" s="4"/>
      <c r="N931" s="4"/>
      <c r="O931" s="4"/>
      <c r="P931" s="4" t="s">
        <v>291</v>
      </c>
      <c r="Q931" s="4" t="s">
        <v>289</v>
      </c>
      <c r="R931" s="19"/>
      <c r="S931" s="4"/>
      <c r="T931" s="5"/>
      <c r="U931" s="5"/>
      <c r="V931" s="14"/>
      <c r="W931" s="15"/>
      <c r="X931" s="692" t="s">
        <v>3135</v>
      </c>
      <c r="Y931" s="691" t="s">
        <v>3133</v>
      </c>
      <c r="Z931" s="690" t="s">
        <v>3130</v>
      </c>
    </row>
    <row r="932" spans="1:26" s="101" customFormat="1" ht="15.6" hidden="1">
      <c r="A932" s="670" t="s">
        <v>1934</v>
      </c>
      <c r="B932" s="13"/>
      <c r="C932" s="13" t="s">
        <v>480</v>
      </c>
      <c r="D932" s="14"/>
      <c r="E932" s="4" t="s">
        <v>18</v>
      </c>
      <c r="F932" s="4" t="s">
        <v>15</v>
      </c>
      <c r="G932" s="1" t="s">
        <v>19</v>
      </c>
      <c r="H932" s="1" t="s">
        <v>28</v>
      </c>
      <c r="I932" s="1" t="s">
        <v>24</v>
      </c>
      <c r="J932" s="4">
        <v>4</v>
      </c>
      <c r="K932" s="4"/>
      <c r="L932" s="4"/>
      <c r="M932" s="4"/>
      <c r="N932" s="4"/>
      <c r="O932" s="4"/>
      <c r="P932" s="4" t="s">
        <v>291</v>
      </c>
      <c r="Q932" s="4" t="s">
        <v>289</v>
      </c>
      <c r="R932" s="19"/>
      <c r="S932" s="4"/>
      <c r="T932" s="5"/>
      <c r="U932" s="5"/>
      <c r="V932" s="14"/>
      <c r="W932" s="15"/>
      <c r="X932" s="692" t="s">
        <v>3135</v>
      </c>
      <c r="Y932" s="691" t="s">
        <v>3133</v>
      </c>
      <c r="Z932" s="690" t="s">
        <v>3130</v>
      </c>
    </row>
    <row r="933" spans="1:26" s="101" customFormat="1" ht="15.6" hidden="1">
      <c r="A933" s="670" t="s">
        <v>1935</v>
      </c>
      <c r="B933" s="13"/>
      <c r="C933" s="13" t="s">
        <v>481</v>
      </c>
      <c r="D933" s="14"/>
      <c r="E933" s="4" t="s">
        <v>18</v>
      </c>
      <c r="F933" s="4" t="s">
        <v>14</v>
      </c>
      <c r="G933" s="1" t="s">
        <v>21</v>
      </c>
      <c r="H933" s="1" t="s">
        <v>28</v>
      </c>
      <c r="I933" s="1" t="s">
        <v>24</v>
      </c>
      <c r="J933" s="4">
        <v>4</v>
      </c>
      <c r="K933" s="4"/>
      <c r="L933" s="4"/>
      <c r="M933" s="4"/>
      <c r="N933" s="4"/>
      <c r="O933" s="4"/>
      <c r="P933" s="4" t="s">
        <v>291</v>
      </c>
      <c r="Q933" s="4" t="s">
        <v>289</v>
      </c>
      <c r="R933" s="19"/>
      <c r="S933" s="4"/>
      <c r="T933" s="5"/>
      <c r="U933" s="5"/>
      <c r="V933" s="14"/>
      <c r="W933" s="15"/>
      <c r="X933" s="692" t="s">
        <v>3135</v>
      </c>
      <c r="Y933" s="691" t="s">
        <v>3133</v>
      </c>
      <c r="Z933" s="690" t="s">
        <v>3130</v>
      </c>
    </row>
    <row r="934" spans="1:26" s="101" customFormat="1" ht="15.6" hidden="1">
      <c r="A934" s="670" t="s">
        <v>1936</v>
      </c>
      <c r="B934" s="13"/>
      <c r="C934" s="13"/>
      <c r="D934" s="14"/>
      <c r="E934" s="4" t="s">
        <v>18</v>
      </c>
      <c r="F934" s="4" t="s">
        <v>14</v>
      </c>
      <c r="G934" s="1" t="s">
        <v>655</v>
      </c>
      <c r="H934" s="1" t="s">
        <v>28</v>
      </c>
      <c r="I934" s="1" t="s">
        <v>24</v>
      </c>
      <c r="J934" s="4">
        <v>4</v>
      </c>
      <c r="K934" s="4"/>
      <c r="L934" s="4"/>
      <c r="M934" s="4"/>
      <c r="N934" s="4"/>
      <c r="O934" s="4"/>
      <c r="P934" s="4" t="s">
        <v>291</v>
      </c>
      <c r="Q934" s="4" t="s">
        <v>289</v>
      </c>
      <c r="R934" s="19"/>
      <c r="S934" s="4"/>
      <c r="T934" s="5"/>
      <c r="U934" s="5"/>
      <c r="V934" s="14"/>
      <c r="W934" s="15"/>
      <c r="X934" s="692" t="s">
        <v>3135</v>
      </c>
      <c r="Y934" s="691" t="s">
        <v>3133</v>
      </c>
      <c r="Z934" s="690" t="s">
        <v>3130</v>
      </c>
    </row>
    <row r="935" spans="1:26" s="101" customFormat="1" ht="15.6" hidden="1">
      <c r="A935" s="670" t="s">
        <v>1937</v>
      </c>
      <c r="B935" s="13"/>
      <c r="C935" s="13"/>
      <c r="D935" s="14"/>
      <c r="E935" s="4" t="s">
        <v>18</v>
      </c>
      <c r="F935" s="4" t="s">
        <v>15</v>
      </c>
      <c r="G935" s="1" t="s">
        <v>655</v>
      </c>
      <c r="H935" s="1" t="s">
        <v>28</v>
      </c>
      <c r="I935" s="1" t="s">
        <v>24</v>
      </c>
      <c r="J935" s="4">
        <v>4</v>
      </c>
      <c r="K935" s="4"/>
      <c r="L935" s="4"/>
      <c r="M935" s="4"/>
      <c r="N935" s="4"/>
      <c r="O935" s="4"/>
      <c r="P935" s="4" t="s">
        <v>291</v>
      </c>
      <c r="Q935" s="4" t="s">
        <v>289</v>
      </c>
      <c r="R935" s="19"/>
      <c r="S935" s="4"/>
      <c r="T935" s="5"/>
      <c r="U935" s="5"/>
      <c r="V935" s="14"/>
      <c r="W935" s="15"/>
      <c r="X935" s="692" t="s">
        <v>3135</v>
      </c>
      <c r="Y935" s="691" t="s">
        <v>3133</v>
      </c>
      <c r="Z935" s="690" t="s">
        <v>3130</v>
      </c>
    </row>
    <row r="936" spans="1:26" s="101" customFormat="1" ht="15.6" hidden="1">
      <c r="A936" s="670" t="s">
        <v>1938</v>
      </c>
      <c r="B936" s="13"/>
      <c r="C936" s="13"/>
      <c r="D936" s="14"/>
      <c r="E936" s="4" t="s">
        <v>18</v>
      </c>
      <c r="F936" s="4" t="s">
        <v>15</v>
      </c>
      <c r="G936" s="1" t="s">
        <v>22</v>
      </c>
      <c r="H936" s="1" t="s">
        <v>28</v>
      </c>
      <c r="I936" s="1" t="s">
        <v>24</v>
      </c>
      <c r="J936" s="4">
        <v>4</v>
      </c>
      <c r="K936" s="4"/>
      <c r="L936" s="4"/>
      <c r="M936" s="4"/>
      <c r="N936" s="4"/>
      <c r="O936" s="4"/>
      <c r="P936" s="4" t="s">
        <v>291</v>
      </c>
      <c r="Q936" s="4" t="s">
        <v>289</v>
      </c>
      <c r="R936" s="19"/>
      <c r="S936" s="4"/>
      <c r="T936" s="5"/>
      <c r="U936" s="5"/>
      <c r="V936" s="14"/>
      <c r="W936" s="15"/>
      <c r="X936" s="692" t="s">
        <v>3135</v>
      </c>
      <c r="Y936" s="691" t="s">
        <v>3133</v>
      </c>
      <c r="Z936" s="690" t="s">
        <v>3130</v>
      </c>
    </row>
    <row r="937" spans="1:26" s="101" customFormat="1" ht="15.6" hidden="1">
      <c r="A937" s="670" t="s">
        <v>1939</v>
      </c>
      <c r="B937" s="13"/>
      <c r="C937" s="13"/>
      <c r="D937" s="14"/>
      <c r="E937" s="4" t="s">
        <v>18</v>
      </c>
      <c r="F937" s="4" t="s">
        <v>14</v>
      </c>
      <c r="G937" s="1" t="s">
        <v>57</v>
      </c>
      <c r="H937" s="1" t="s">
        <v>61</v>
      </c>
      <c r="I937" s="1" t="s">
        <v>30</v>
      </c>
      <c r="J937" s="4">
        <v>4</v>
      </c>
      <c r="K937" s="4"/>
      <c r="L937" s="4"/>
      <c r="M937" s="4"/>
      <c r="N937" s="4"/>
      <c r="O937" s="4"/>
      <c r="P937" s="4" t="s">
        <v>291</v>
      </c>
      <c r="Q937" s="4" t="s">
        <v>289</v>
      </c>
      <c r="R937" s="323" t="s">
        <v>1398</v>
      </c>
      <c r="S937" s="4"/>
      <c r="T937" s="5"/>
      <c r="U937" s="5"/>
      <c r="V937" s="14"/>
      <c r="W937" s="15"/>
      <c r="X937" s="692" t="s">
        <v>3135</v>
      </c>
      <c r="Y937" s="691" t="s">
        <v>3133</v>
      </c>
      <c r="Z937" s="690" t="s">
        <v>3130</v>
      </c>
    </row>
    <row r="938" spans="1:26" s="101" customFormat="1" ht="15.6" hidden="1">
      <c r="A938" s="670" t="s">
        <v>1940</v>
      </c>
      <c r="B938" s="13"/>
      <c r="C938" s="13" t="s">
        <v>1057</v>
      </c>
      <c r="D938" s="14"/>
      <c r="E938" s="4" t="s">
        <v>18</v>
      </c>
      <c r="F938" s="4" t="s">
        <v>14</v>
      </c>
      <c r="G938" s="1" t="s">
        <v>19</v>
      </c>
      <c r="H938" s="1" t="s">
        <v>28</v>
      </c>
      <c r="I938" s="1" t="s">
        <v>655</v>
      </c>
      <c r="J938" s="4">
        <v>4</v>
      </c>
      <c r="K938" s="4"/>
      <c r="L938" s="4"/>
      <c r="M938" s="4"/>
      <c r="N938" s="4"/>
      <c r="O938" s="4"/>
      <c r="P938" s="563" t="s">
        <v>826</v>
      </c>
      <c r="Q938" s="4" t="s">
        <v>289</v>
      </c>
      <c r="R938" s="19" t="s">
        <v>1397</v>
      </c>
      <c r="S938" s="4"/>
      <c r="T938" s="5"/>
      <c r="U938" s="5"/>
      <c r="V938" s="14"/>
      <c r="W938" s="15"/>
      <c r="X938" s="692" t="s">
        <v>3135</v>
      </c>
      <c r="Y938" s="691" t="s">
        <v>3133</v>
      </c>
      <c r="Z938" s="690" t="s">
        <v>3130</v>
      </c>
    </row>
    <row r="939" spans="1:26" s="101" customFormat="1" ht="15.6" hidden="1">
      <c r="A939" s="670" t="s">
        <v>1941</v>
      </c>
      <c r="B939" s="13"/>
      <c r="C939" s="13" t="s">
        <v>1056</v>
      </c>
      <c r="D939" s="14"/>
      <c r="E939" s="4" t="s">
        <v>17</v>
      </c>
      <c r="F939" s="4" t="s">
        <v>14</v>
      </c>
      <c r="G939" s="1" t="s">
        <v>19</v>
      </c>
      <c r="H939" s="1" t="s">
        <v>28</v>
      </c>
      <c r="I939" s="1" t="s">
        <v>655</v>
      </c>
      <c r="J939" s="4">
        <v>4</v>
      </c>
      <c r="K939" s="4"/>
      <c r="L939" s="4"/>
      <c r="M939" s="4"/>
      <c r="N939" s="4"/>
      <c r="O939" s="4"/>
      <c r="P939" s="563" t="s">
        <v>826</v>
      </c>
      <c r="Q939" s="4" t="s">
        <v>289</v>
      </c>
      <c r="R939" s="19" t="s">
        <v>1397</v>
      </c>
      <c r="S939" s="4"/>
      <c r="T939" s="5"/>
      <c r="U939" s="5"/>
      <c r="V939" s="14"/>
      <c r="W939" s="15"/>
      <c r="X939" s="692" t="s">
        <v>3135</v>
      </c>
      <c r="Y939" s="691" t="s">
        <v>3133</v>
      </c>
      <c r="Z939" s="690" t="s">
        <v>3130</v>
      </c>
    </row>
    <row r="940" spans="1:26" s="101" customFormat="1" ht="15.6" hidden="1">
      <c r="A940" s="670" t="s">
        <v>1942</v>
      </c>
      <c r="B940" s="13"/>
      <c r="C940" s="13" t="s">
        <v>1055</v>
      </c>
      <c r="D940" s="14"/>
      <c r="E940" s="4" t="s">
        <v>18</v>
      </c>
      <c r="F940" s="4" t="s">
        <v>14</v>
      </c>
      <c r="G940" s="1" t="s">
        <v>19</v>
      </c>
      <c r="H940" s="1" t="s">
        <v>28</v>
      </c>
      <c r="I940" s="1" t="s">
        <v>655</v>
      </c>
      <c r="J940" s="4">
        <v>4</v>
      </c>
      <c r="K940" s="4"/>
      <c r="L940" s="4"/>
      <c r="M940" s="4"/>
      <c r="N940" s="4"/>
      <c r="O940" s="4"/>
      <c r="P940" s="563" t="s">
        <v>826</v>
      </c>
      <c r="Q940" s="4" t="s">
        <v>289</v>
      </c>
      <c r="R940" s="19" t="s">
        <v>1397</v>
      </c>
      <c r="S940" s="4"/>
      <c r="T940" s="5"/>
      <c r="U940" s="5"/>
      <c r="V940" s="14"/>
      <c r="W940" s="15"/>
      <c r="X940" s="692" t="s">
        <v>3135</v>
      </c>
      <c r="Y940" s="691" t="s">
        <v>3133</v>
      </c>
      <c r="Z940" s="690" t="s">
        <v>3130</v>
      </c>
    </row>
    <row r="941" spans="1:26" s="101" customFormat="1" ht="15.6" hidden="1">
      <c r="A941" s="670" t="s">
        <v>1943</v>
      </c>
      <c r="B941" s="13"/>
      <c r="C941" s="314" t="s">
        <v>1054</v>
      </c>
      <c r="D941" s="14"/>
      <c r="E941" s="4"/>
      <c r="F941" s="4" t="s">
        <v>14</v>
      </c>
      <c r="G941" s="1" t="s">
        <v>19</v>
      </c>
      <c r="H941" s="1" t="s">
        <v>28</v>
      </c>
      <c r="I941" s="1" t="s">
        <v>655</v>
      </c>
      <c r="J941" s="4">
        <v>4</v>
      </c>
      <c r="K941" s="4"/>
      <c r="L941" s="4"/>
      <c r="M941" s="4"/>
      <c r="N941" s="4"/>
      <c r="O941" s="4"/>
      <c r="P941" s="563" t="s">
        <v>826</v>
      </c>
      <c r="Q941" s="4" t="s">
        <v>290</v>
      </c>
      <c r="R941" s="19" t="s">
        <v>1397</v>
      </c>
      <c r="S941" s="4"/>
      <c r="T941" s="5"/>
      <c r="U941" s="5"/>
      <c r="V941" s="14"/>
      <c r="W941" s="15"/>
      <c r="X941" s="692" t="s">
        <v>3135</v>
      </c>
      <c r="Y941" s="691" t="s">
        <v>3133</v>
      </c>
      <c r="Z941" s="690" t="s">
        <v>3130</v>
      </c>
    </row>
    <row r="942" spans="1:26" s="101" customFormat="1" ht="15.6" hidden="1">
      <c r="A942" s="670" t="s">
        <v>1944</v>
      </c>
      <c r="B942" s="314"/>
      <c r="C942" s="314" t="s">
        <v>1053</v>
      </c>
      <c r="D942" s="332"/>
      <c r="E942" s="299"/>
      <c r="F942" s="4" t="s">
        <v>14</v>
      </c>
      <c r="G942" s="1" t="s">
        <v>19</v>
      </c>
      <c r="H942" s="1" t="s">
        <v>28</v>
      </c>
      <c r="I942" s="1" t="s">
        <v>655</v>
      </c>
      <c r="J942" s="4">
        <v>4</v>
      </c>
      <c r="K942" s="299"/>
      <c r="L942" s="299"/>
      <c r="M942" s="299"/>
      <c r="N942" s="299"/>
      <c r="O942" s="299"/>
      <c r="P942" s="563" t="s">
        <v>826</v>
      </c>
      <c r="Q942" s="4" t="s">
        <v>290</v>
      </c>
      <c r="R942" s="19" t="s">
        <v>1397</v>
      </c>
      <c r="S942" s="299"/>
      <c r="T942" s="333"/>
      <c r="U942" s="333"/>
      <c r="V942" s="332"/>
      <c r="W942" s="331"/>
      <c r="X942" s="692" t="s">
        <v>3135</v>
      </c>
      <c r="Y942" s="691" t="s">
        <v>3133</v>
      </c>
      <c r="Z942" s="690" t="s">
        <v>3130</v>
      </c>
    </row>
    <row r="943" spans="1:26" s="101" customFormat="1" ht="15.6" hidden="1">
      <c r="A943" s="670" t="s">
        <v>1945</v>
      </c>
      <c r="B943" s="314"/>
      <c r="C943" s="314" t="s">
        <v>1052</v>
      </c>
      <c r="D943" s="332"/>
      <c r="E943" s="299"/>
      <c r="F943" s="4" t="s">
        <v>14</v>
      </c>
      <c r="G943" s="1" t="s">
        <v>19</v>
      </c>
      <c r="H943" s="1" t="s">
        <v>28</v>
      </c>
      <c r="I943" s="1" t="s">
        <v>655</v>
      </c>
      <c r="J943" s="4">
        <v>4</v>
      </c>
      <c r="K943" s="299"/>
      <c r="L943" s="299"/>
      <c r="M943" s="299"/>
      <c r="N943" s="299"/>
      <c r="O943" s="299"/>
      <c r="P943" s="563" t="s">
        <v>826</v>
      </c>
      <c r="Q943" s="4" t="s">
        <v>290</v>
      </c>
      <c r="R943" s="19" t="s">
        <v>1397</v>
      </c>
      <c r="S943" s="299"/>
      <c r="T943" s="333"/>
      <c r="U943" s="333"/>
      <c r="V943" s="332"/>
      <c r="W943" s="331"/>
      <c r="X943" s="692" t="s">
        <v>3135</v>
      </c>
      <c r="Y943" s="691" t="s">
        <v>3133</v>
      </c>
      <c r="Z943" s="690" t="s">
        <v>3130</v>
      </c>
    </row>
    <row r="944" spans="1:26" s="101" customFormat="1" ht="15.6" hidden="1">
      <c r="A944" s="670" t="s">
        <v>1946</v>
      </c>
      <c r="B944" s="314"/>
      <c r="C944" s="314" t="s">
        <v>1051</v>
      </c>
      <c r="D944" s="332"/>
      <c r="E944" s="299"/>
      <c r="F944" s="4" t="s">
        <v>14</v>
      </c>
      <c r="G944" s="1" t="s">
        <v>19</v>
      </c>
      <c r="H944" s="1" t="s">
        <v>28</v>
      </c>
      <c r="I944" s="1" t="s">
        <v>655</v>
      </c>
      <c r="J944" s="4">
        <v>4</v>
      </c>
      <c r="K944" s="299"/>
      <c r="L944" s="299"/>
      <c r="M944" s="299"/>
      <c r="N944" s="299"/>
      <c r="O944" s="299"/>
      <c r="P944" s="563" t="s">
        <v>826</v>
      </c>
      <c r="Q944" s="4" t="s">
        <v>290</v>
      </c>
      <c r="R944" s="19" t="s">
        <v>1397</v>
      </c>
      <c r="S944" s="299"/>
      <c r="T944" s="333"/>
      <c r="U944" s="333"/>
      <c r="V944" s="332"/>
      <c r="W944" s="331"/>
      <c r="X944" s="692" t="s">
        <v>3135</v>
      </c>
      <c r="Y944" s="691" t="s">
        <v>3133</v>
      </c>
      <c r="Z944" s="690" t="s">
        <v>3130</v>
      </c>
    </row>
    <row r="945" spans="1:26" s="101" customFormat="1" ht="15.6" hidden="1">
      <c r="A945" s="670" t="s">
        <v>1947</v>
      </c>
      <c r="B945" s="13"/>
      <c r="C945" s="314" t="s">
        <v>1050</v>
      </c>
      <c r="D945" s="332"/>
      <c r="E945" s="4"/>
      <c r="F945" s="4" t="s">
        <v>14</v>
      </c>
      <c r="G945" s="1" t="s">
        <v>19</v>
      </c>
      <c r="H945" s="1" t="s">
        <v>28</v>
      </c>
      <c r="I945" s="1" t="s">
        <v>655</v>
      </c>
      <c r="J945" s="4">
        <v>4</v>
      </c>
      <c r="K945" s="299"/>
      <c r="L945" s="299"/>
      <c r="M945" s="299"/>
      <c r="N945" s="299"/>
      <c r="O945" s="299"/>
      <c r="P945" s="563" t="s">
        <v>826</v>
      </c>
      <c r="Q945" s="4" t="s">
        <v>290</v>
      </c>
      <c r="R945" s="19" t="s">
        <v>1397</v>
      </c>
      <c r="S945" s="299"/>
      <c r="T945" s="333"/>
      <c r="U945" s="333"/>
      <c r="V945" s="332"/>
      <c r="W945" s="331"/>
      <c r="X945" s="692" t="s">
        <v>3135</v>
      </c>
      <c r="Y945" s="691" t="s">
        <v>3133</v>
      </c>
      <c r="Z945" s="690" t="s">
        <v>3130</v>
      </c>
    </row>
    <row r="946" spans="1:26" s="101" customFormat="1" ht="15.6" hidden="1">
      <c r="A946" s="670" t="s">
        <v>1948</v>
      </c>
      <c r="B946" s="13"/>
      <c r="C946" s="314" t="s">
        <v>1049</v>
      </c>
      <c r="D946" s="332"/>
      <c r="E946" s="4"/>
      <c r="F946" s="4" t="s">
        <v>14</v>
      </c>
      <c r="G946" s="1" t="s">
        <v>19</v>
      </c>
      <c r="H946" s="1" t="s">
        <v>28</v>
      </c>
      <c r="I946" s="1" t="s">
        <v>655</v>
      </c>
      <c r="J946" s="4">
        <v>4</v>
      </c>
      <c r="K946" s="299"/>
      <c r="L946" s="299"/>
      <c r="M946" s="299"/>
      <c r="N946" s="299"/>
      <c r="O946" s="299"/>
      <c r="P946" s="563" t="s">
        <v>826</v>
      </c>
      <c r="Q946" s="4" t="s">
        <v>290</v>
      </c>
      <c r="R946" s="19" t="s">
        <v>1397</v>
      </c>
      <c r="S946" s="299"/>
      <c r="T946" s="333"/>
      <c r="U946" s="333"/>
      <c r="V946" s="332"/>
      <c r="W946" s="331"/>
      <c r="X946" s="692" t="s">
        <v>3135</v>
      </c>
      <c r="Y946" s="691" t="s">
        <v>3133</v>
      </c>
      <c r="Z946" s="690" t="s">
        <v>3130</v>
      </c>
    </row>
    <row r="947" spans="1:26" s="101" customFormat="1" ht="15.6" hidden="1">
      <c r="A947" s="670" t="s">
        <v>1949</v>
      </c>
      <c r="B947" s="13"/>
      <c r="C947" s="314" t="s">
        <v>1046</v>
      </c>
      <c r="D947" s="332"/>
      <c r="E947" s="4"/>
      <c r="F947" s="4" t="s">
        <v>14</v>
      </c>
      <c r="G947" s="1" t="s">
        <v>19</v>
      </c>
      <c r="H947" s="1" t="s">
        <v>28</v>
      </c>
      <c r="I947" s="1" t="s">
        <v>655</v>
      </c>
      <c r="J947" s="4">
        <v>4</v>
      </c>
      <c r="K947" s="299"/>
      <c r="L947" s="299"/>
      <c r="M947" s="299"/>
      <c r="N947" s="299"/>
      <c r="O947" s="299"/>
      <c r="P947" s="563" t="s">
        <v>826</v>
      </c>
      <c r="Q947" s="4" t="s">
        <v>290</v>
      </c>
      <c r="R947" s="19" t="s">
        <v>1397</v>
      </c>
      <c r="S947" s="299"/>
      <c r="T947" s="333"/>
      <c r="U947" s="333"/>
      <c r="V947" s="332"/>
      <c r="W947" s="331"/>
      <c r="X947" s="692" t="s">
        <v>3135</v>
      </c>
      <c r="Y947" s="691" t="s">
        <v>3133</v>
      </c>
      <c r="Z947" s="690" t="s">
        <v>3130</v>
      </c>
    </row>
    <row r="948" spans="1:26" s="101" customFormat="1" ht="15.6" hidden="1">
      <c r="A948" s="670" t="s">
        <v>1950</v>
      </c>
      <c r="B948" s="13"/>
      <c r="C948" s="314" t="s">
        <v>1045</v>
      </c>
      <c r="D948" s="14"/>
      <c r="E948" s="4"/>
      <c r="F948" s="4" t="s">
        <v>14</v>
      </c>
      <c r="G948" s="1" t="s">
        <v>618</v>
      </c>
      <c r="H948" s="1" t="s">
        <v>28</v>
      </c>
      <c r="I948" s="1" t="s">
        <v>655</v>
      </c>
      <c r="J948" s="4">
        <v>4</v>
      </c>
      <c r="K948" s="4"/>
      <c r="L948" s="4"/>
      <c r="M948" s="4"/>
      <c r="N948" s="4"/>
      <c r="O948" s="4"/>
      <c r="P948" s="563" t="s">
        <v>826</v>
      </c>
      <c r="Q948" s="4" t="s">
        <v>290</v>
      </c>
      <c r="R948" s="19" t="s">
        <v>1397</v>
      </c>
      <c r="S948" s="4"/>
      <c r="T948" s="5"/>
      <c r="U948" s="5"/>
      <c r="V948" s="14"/>
      <c r="W948" s="15"/>
      <c r="X948" s="692" t="s">
        <v>3135</v>
      </c>
      <c r="Y948" s="691" t="s">
        <v>3133</v>
      </c>
      <c r="Z948" s="690" t="s">
        <v>3130</v>
      </c>
    </row>
    <row r="949" spans="1:26" s="101" customFormat="1" ht="15.6" hidden="1">
      <c r="A949" s="670" t="s">
        <v>1951</v>
      </c>
      <c r="B949" s="13"/>
      <c r="C949" s="13" t="s">
        <v>1044</v>
      </c>
      <c r="D949" s="14"/>
      <c r="E949" s="4" t="s">
        <v>17</v>
      </c>
      <c r="F949" s="4" t="s">
        <v>14</v>
      </c>
      <c r="G949" s="1" t="s">
        <v>19</v>
      </c>
      <c r="H949" s="1" t="s">
        <v>28</v>
      </c>
      <c r="I949" s="1" t="s">
        <v>24</v>
      </c>
      <c r="J949" s="4">
        <v>4</v>
      </c>
      <c r="K949" s="4"/>
      <c r="L949" s="4"/>
      <c r="M949" s="4"/>
      <c r="N949" s="4"/>
      <c r="O949" s="4"/>
      <c r="P949" s="563" t="s">
        <v>826</v>
      </c>
      <c r="Q949" s="4" t="s">
        <v>290</v>
      </c>
      <c r="R949" s="19"/>
      <c r="S949" s="4"/>
      <c r="T949" s="5"/>
      <c r="U949" s="5"/>
      <c r="V949" s="14"/>
      <c r="W949" s="15"/>
      <c r="X949" s="692" t="s">
        <v>3135</v>
      </c>
      <c r="Y949" s="691" t="s">
        <v>3133</v>
      </c>
      <c r="Z949" s="690" t="s">
        <v>3130</v>
      </c>
    </row>
    <row r="950" spans="1:26" s="101" customFormat="1" ht="15.6" hidden="1">
      <c r="A950" s="670" t="s">
        <v>1952</v>
      </c>
      <c r="B950" s="13"/>
      <c r="C950" s="13"/>
      <c r="D950" s="14"/>
      <c r="E950" s="4" t="s">
        <v>17</v>
      </c>
      <c r="F950" s="4" t="s">
        <v>15</v>
      </c>
      <c r="G950" s="1" t="s">
        <v>19</v>
      </c>
      <c r="H950" s="1" t="s">
        <v>28</v>
      </c>
      <c r="I950" s="1" t="s">
        <v>24</v>
      </c>
      <c r="J950" s="4">
        <v>4</v>
      </c>
      <c r="K950" s="4"/>
      <c r="L950" s="4"/>
      <c r="M950" s="4"/>
      <c r="N950" s="4"/>
      <c r="O950" s="4"/>
      <c r="P950" s="563" t="s">
        <v>826</v>
      </c>
      <c r="Q950" s="4" t="s">
        <v>290</v>
      </c>
      <c r="R950" s="19"/>
      <c r="S950" s="4"/>
      <c r="T950" s="5"/>
      <c r="U950" s="5"/>
      <c r="V950" s="14"/>
      <c r="W950" s="15"/>
      <c r="X950" s="692" t="s">
        <v>3135</v>
      </c>
      <c r="Y950" s="691" t="s">
        <v>3133</v>
      </c>
      <c r="Z950" s="690" t="s">
        <v>3130</v>
      </c>
    </row>
    <row r="951" spans="1:26" s="101" customFormat="1" ht="15.6" hidden="1">
      <c r="A951" s="670" t="s">
        <v>1953</v>
      </c>
      <c r="B951" s="13"/>
      <c r="C951" s="13" t="s">
        <v>1043</v>
      </c>
      <c r="D951" s="14"/>
      <c r="E951" s="4" t="s">
        <v>17</v>
      </c>
      <c r="F951" s="4" t="s">
        <v>14</v>
      </c>
      <c r="G951" s="1" t="s">
        <v>19</v>
      </c>
      <c r="H951" s="1" t="s">
        <v>28</v>
      </c>
      <c r="I951" s="1" t="s">
        <v>24</v>
      </c>
      <c r="J951" s="4">
        <v>4</v>
      </c>
      <c r="K951" s="4"/>
      <c r="L951" s="4"/>
      <c r="M951" s="4"/>
      <c r="N951" s="4"/>
      <c r="O951" s="4"/>
      <c r="P951" s="563" t="s">
        <v>826</v>
      </c>
      <c r="Q951" s="4" t="s">
        <v>290</v>
      </c>
      <c r="R951" s="19"/>
      <c r="S951" s="4"/>
      <c r="T951" s="5"/>
      <c r="U951" s="5"/>
      <c r="V951" s="14"/>
      <c r="W951" s="15"/>
      <c r="X951" s="692" t="s">
        <v>3135</v>
      </c>
      <c r="Y951" s="691" t="s">
        <v>3133</v>
      </c>
      <c r="Z951" s="690" t="s">
        <v>3130</v>
      </c>
    </row>
    <row r="952" spans="1:26" s="101" customFormat="1" ht="15.6" hidden="1">
      <c r="A952" s="670" t="s">
        <v>1954</v>
      </c>
      <c r="B952" s="13"/>
      <c r="C952" s="13"/>
      <c r="D952" s="14"/>
      <c r="E952" s="4" t="s">
        <v>17</v>
      </c>
      <c r="F952" s="4" t="s">
        <v>15</v>
      </c>
      <c r="G952" s="1" t="s">
        <v>19</v>
      </c>
      <c r="H952" s="1" t="s">
        <v>28</v>
      </c>
      <c r="I952" s="1" t="s">
        <v>24</v>
      </c>
      <c r="J952" s="4">
        <v>4</v>
      </c>
      <c r="K952" s="4"/>
      <c r="L952" s="4"/>
      <c r="M952" s="4"/>
      <c r="N952" s="4"/>
      <c r="O952" s="4"/>
      <c r="P952" s="563" t="s">
        <v>826</v>
      </c>
      <c r="Q952" s="4" t="s">
        <v>290</v>
      </c>
      <c r="R952" s="19"/>
      <c r="S952" s="4"/>
      <c r="T952" s="5"/>
      <c r="U952" s="5"/>
      <c r="V952" s="14"/>
      <c r="W952" s="15"/>
      <c r="X952" s="692" t="s">
        <v>3135</v>
      </c>
      <c r="Y952" s="691" t="s">
        <v>3133</v>
      </c>
      <c r="Z952" s="690" t="s">
        <v>3130</v>
      </c>
    </row>
    <row r="953" spans="1:26" s="101" customFormat="1" ht="15.6" hidden="1">
      <c r="A953" s="670" t="s">
        <v>1955</v>
      </c>
      <c r="B953" s="329"/>
      <c r="C953" s="13" t="s">
        <v>1131</v>
      </c>
      <c r="D953" s="14"/>
      <c r="E953" s="4" t="s">
        <v>17</v>
      </c>
      <c r="F953" s="4" t="s">
        <v>14</v>
      </c>
      <c r="G953" s="1" t="s">
        <v>19</v>
      </c>
      <c r="H953" s="1" t="s">
        <v>28</v>
      </c>
      <c r="I953" s="1" t="s">
        <v>24</v>
      </c>
      <c r="J953" s="4">
        <v>4</v>
      </c>
      <c r="K953" s="4"/>
      <c r="L953" s="4"/>
      <c r="M953" s="4"/>
      <c r="N953" s="4"/>
      <c r="O953" s="4"/>
      <c r="P953" s="563" t="s">
        <v>826</v>
      </c>
      <c r="Q953" s="4" t="s">
        <v>290</v>
      </c>
      <c r="R953" s="19"/>
      <c r="S953" s="4"/>
      <c r="T953" s="5"/>
      <c r="U953" s="5"/>
      <c r="V953" s="14"/>
      <c r="W953" s="15"/>
      <c r="X953" s="692" t="s">
        <v>3135</v>
      </c>
      <c r="Y953" s="691" t="s">
        <v>3133</v>
      </c>
      <c r="Z953" s="690" t="s">
        <v>3130</v>
      </c>
    </row>
    <row r="954" spans="1:26" s="101" customFormat="1" ht="15.6" hidden="1">
      <c r="A954" s="670" t="s">
        <v>1956</v>
      </c>
      <c r="B954" s="153"/>
      <c r="C954" s="382"/>
      <c r="D954" s="14"/>
      <c r="E954" s="4" t="s">
        <v>17</v>
      </c>
      <c r="F954" s="4" t="s">
        <v>15</v>
      </c>
      <c r="G954" s="1" t="s">
        <v>19</v>
      </c>
      <c r="H954" s="1" t="s">
        <v>28</v>
      </c>
      <c r="I954" s="1" t="s">
        <v>26</v>
      </c>
      <c r="J954" s="4">
        <v>4</v>
      </c>
      <c r="K954" s="4"/>
      <c r="L954" s="4"/>
      <c r="M954" s="4"/>
      <c r="N954" s="4"/>
      <c r="O954" s="4"/>
      <c r="P954" s="563" t="s">
        <v>826</v>
      </c>
      <c r="Q954" s="4" t="s">
        <v>290</v>
      </c>
      <c r="R954" s="19"/>
      <c r="S954" s="4"/>
      <c r="T954" s="5"/>
      <c r="U954" s="5"/>
      <c r="V954" s="14"/>
      <c r="W954" s="15"/>
      <c r="X954" s="692" t="s">
        <v>3135</v>
      </c>
      <c r="Y954" s="691" t="s">
        <v>3133</v>
      </c>
      <c r="Z954" s="690" t="s">
        <v>3130</v>
      </c>
    </row>
    <row r="955" spans="1:26" s="101" customFormat="1" ht="15.6" hidden="1">
      <c r="A955" s="670" t="s">
        <v>1957</v>
      </c>
      <c r="B955" s="11"/>
      <c r="C955" s="382"/>
      <c r="D955" s="14"/>
      <c r="E955" s="4" t="s">
        <v>17</v>
      </c>
      <c r="F955" s="4" t="s">
        <v>15</v>
      </c>
      <c r="G955" s="1" t="s">
        <v>19</v>
      </c>
      <c r="H955" s="1" t="s">
        <v>28</v>
      </c>
      <c r="I955" s="1" t="s">
        <v>24</v>
      </c>
      <c r="J955" s="4">
        <v>4</v>
      </c>
      <c r="K955" s="4"/>
      <c r="L955" s="4"/>
      <c r="M955" s="4"/>
      <c r="N955" s="4"/>
      <c r="O955" s="4"/>
      <c r="P955" s="563" t="s">
        <v>826</v>
      </c>
      <c r="Q955" s="4" t="s">
        <v>290</v>
      </c>
      <c r="R955" s="19"/>
      <c r="S955" s="4"/>
      <c r="T955" s="5"/>
      <c r="U955" s="5"/>
      <c r="V955" s="14"/>
      <c r="W955" s="15"/>
      <c r="X955" s="692" t="s">
        <v>3135</v>
      </c>
      <c r="Y955" s="691" t="s">
        <v>3133</v>
      </c>
      <c r="Z955" s="690" t="s">
        <v>3130</v>
      </c>
    </row>
    <row r="956" spans="1:26" s="101" customFormat="1" ht="15.6" hidden="1">
      <c r="A956" s="670" t="s">
        <v>1958</v>
      </c>
      <c r="B956" s="11"/>
      <c r="C956" s="382" t="s">
        <v>1042</v>
      </c>
      <c r="D956" s="14"/>
      <c r="E956" s="4" t="s">
        <v>17</v>
      </c>
      <c r="F956" s="4" t="s">
        <v>14</v>
      </c>
      <c r="G956" s="1" t="s">
        <v>19</v>
      </c>
      <c r="H956" s="1" t="s">
        <v>28</v>
      </c>
      <c r="I956" s="1" t="s">
        <v>24</v>
      </c>
      <c r="J956" s="4">
        <v>4</v>
      </c>
      <c r="K956" s="4"/>
      <c r="L956" s="4"/>
      <c r="M956" s="4"/>
      <c r="N956" s="4"/>
      <c r="O956" s="4"/>
      <c r="P956" s="563" t="s">
        <v>826</v>
      </c>
      <c r="Q956" s="4" t="s">
        <v>290</v>
      </c>
      <c r="R956" s="19"/>
      <c r="S956" s="4"/>
      <c r="T956" s="5"/>
      <c r="U956" s="5"/>
      <c r="V956" s="14"/>
      <c r="W956" s="15"/>
      <c r="X956" s="692" t="s">
        <v>3135</v>
      </c>
      <c r="Y956" s="691" t="s">
        <v>3133</v>
      </c>
      <c r="Z956" s="690" t="s">
        <v>3130</v>
      </c>
    </row>
    <row r="957" spans="1:26" s="101" customFormat="1" ht="15.6" hidden="1">
      <c r="A957" s="670" t="s">
        <v>1959</v>
      </c>
      <c r="B957" s="256"/>
      <c r="C957" s="13"/>
      <c r="D957" s="14"/>
      <c r="E957" s="4" t="s">
        <v>17</v>
      </c>
      <c r="F957" s="4" t="s">
        <v>15</v>
      </c>
      <c r="G957" s="1" t="s">
        <v>19</v>
      </c>
      <c r="H957" s="1" t="s">
        <v>28</v>
      </c>
      <c r="I957" s="1" t="s">
        <v>24</v>
      </c>
      <c r="J957" s="4">
        <v>4</v>
      </c>
      <c r="K957" s="4"/>
      <c r="L957" s="4"/>
      <c r="M957" s="4"/>
      <c r="N957" s="4"/>
      <c r="O957" s="4"/>
      <c r="P957" s="563" t="s">
        <v>826</v>
      </c>
      <c r="Q957" s="4" t="s">
        <v>290</v>
      </c>
      <c r="R957" s="323"/>
      <c r="S957" s="4"/>
      <c r="T957" s="5"/>
      <c r="U957" s="5"/>
      <c r="V957" s="14"/>
      <c r="W957" s="15"/>
      <c r="X957" s="692" t="s">
        <v>3135</v>
      </c>
      <c r="Y957" s="691" t="s">
        <v>3133</v>
      </c>
      <c r="Z957" s="690" t="s">
        <v>3130</v>
      </c>
    </row>
    <row r="958" spans="1:26" s="101" customFormat="1" ht="15.6" hidden="1">
      <c r="A958" s="670" t="s">
        <v>1960</v>
      </c>
      <c r="B958" s="13"/>
      <c r="C958" s="13" t="s">
        <v>1041</v>
      </c>
      <c r="D958" s="14"/>
      <c r="E958" s="4" t="s">
        <v>18</v>
      </c>
      <c r="F958" s="4" t="s">
        <v>15</v>
      </c>
      <c r="G958" s="1" t="s">
        <v>19</v>
      </c>
      <c r="H958" s="1" t="s">
        <v>28</v>
      </c>
      <c r="I958" s="1" t="s">
        <v>447</v>
      </c>
      <c r="J958" s="4">
        <v>4</v>
      </c>
      <c r="K958" s="4"/>
      <c r="L958" s="4"/>
      <c r="M958" s="4"/>
      <c r="N958" s="4"/>
      <c r="O958" s="4"/>
      <c r="P958" s="563" t="s">
        <v>826</v>
      </c>
      <c r="Q958" s="4" t="s">
        <v>290</v>
      </c>
      <c r="R958" s="19"/>
      <c r="S958" s="4"/>
      <c r="T958" s="5"/>
      <c r="U958" s="5"/>
      <c r="V958" s="14"/>
      <c r="W958" s="15"/>
      <c r="X958" s="692" t="s">
        <v>3135</v>
      </c>
      <c r="Y958" s="691" t="s">
        <v>3133</v>
      </c>
      <c r="Z958" s="690" t="s">
        <v>3130</v>
      </c>
    </row>
    <row r="959" spans="1:26" s="101" customFormat="1" ht="15.6" hidden="1">
      <c r="A959" s="670" t="s">
        <v>1961</v>
      </c>
      <c r="B959" s="13"/>
      <c r="C959" s="13" t="s">
        <v>1040</v>
      </c>
      <c r="D959" s="14"/>
      <c r="E959" s="4" t="s">
        <v>17</v>
      </c>
      <c r="F959" s="4" t="s">
        <v>16</v>
      </c>
      <c r="G959" s="1" t="s">
        <v>57</v>
      </c>
      <c r="H959" s="1" t="s">
        <v>61</v>
      </c>
      <c r="I959" s="1" t="s">
        <v>783</v>
      </c>
      <c r="J959" s="4">
        <v>4</v>
      </c>
      <c r="K959" s="4"/>
      <c r="L959" s="4"/>
      <c r="M959" s="4"/>
      <c r="N959" s="4"/>
      <c r="O959" s="4"/>
      <c r="P959" s="4" t="s">
        <v>291</v>
      </c>
      <c r="Q959" s="299" t="s">
        <v>288</v>
      </c>
      <c r="R959" s="19" t="s">
        <v>1396</v>
      </c>
      <c r="S959" s="4"/>
      <c r="T959" s="5"/>
      <c r="U959" s="5"/>
      <c r="V959" s="14"/>
      <c r="W959" s="15"/>
      <c r="X959" s="692" t="s">
        <v>3135</v>
      </c>
      <c r="Y959" s="691" t="s">
        <v>3133</v>
      </c>
      <c r="Z959" s="690" t="s">
        <v>3130</v>
      </c>
    </row>
    <row r="960" spans="1:26" s="101" customFormat="1" ht="15.6" hidden="1">
      <c r="A960" s="670" t="s">
        <v>1962</v>
      </c>
      <c r="B960" s="13"/>
      <c r="C960" s="13"/>
      <c r="D960" s="14"/>
      <c r="E960" s="4" t="s">
        <v>17</v>
      </c>
      <c r="F960" s="4" t="s">
        <v>14</v>
      </c>
      <c r="G960" s="1" t="s">
        <v>19</v>
      </c>
      <c r="H960" s="1" t="s">
        <v>28</v>
      </c>
      <c r="I960" s="1" t="s">
        <v>24</v>
      </c>
      <c r="J960" s="4">
        <v>4</v>
      </c>
      <c r="K960" s="4"/>
      <c r="L960" s="4"/>
      <c r="M960" s="4"/>
      <c r="N960" s="4"/>
      <c r="O960" s="4"/>
      <c r="P960" s="4" t="s">
        <v>291</v>
      </c>
      <c r="Q960" s="299" t="s">
        <v>288</v>
      </c>
      <c r="R960" s="19"/>
      <c r="S960" s="4"/>
      <c r="T960" s="5"/>
      <c r="U960" s="5"/>
      <c r="V960" s="14"/>
      <c r="W960" s="15"/>
      <c r="X960" s="692" t="s">
        <v>3135</v>
      </c>
      <c r="Y960" s="691" t="s">
        <v>3133</v>
      </c>
      <c r="Z960" s="690" t="s">
        <v>3130</v>
      </c>
    </row>
    <row r="961" spans="1:26" s="101" customFormat="1" ht="15.6" hidden="1">
      <c r="A961" s="670" t="s">
        <v>1963</v>
      </c>
      <c r="B961" s="13"/>
      <c r="C961" s="13"/>
      <c r="D961" s="14"/>
      <c r="E961" s="4" t="s">
        <v>17</v>
      </c>
      <c r="F961" s="4" t="s">
        <v>15</v>
      </c>
      <c r="G961" s="1" t="s">
        <v>19</v>
      </c>
      <c r="H961" s="1" t="s">
        <v>28</v>
      </c>
      <c r="I961" s="1" t="s">
        <v>26</v>
      </c>
      <c r="J961" s="4">
        <v>4</v>
      </c>
      <c r="K961" s="4"/>
      <c r="L961" s="4"/>
      <c r="M961" s="4"/>
      <c r="N961" s="4"/>
      <c r="O961" s="4"/>
      <c r="P961" s="4" t="s">
        <v>291</v>
      </c>
      <c r="Q961" s="299" t="s">
        <v>288</v>
      </c>
      <c r="R961" s="19"/>
      <c r="S961" s="4"/>
      <c r="T961" s="5"/>
      <c r="U961" s="5"/>
      <c r="V961" s="14"/>
      <c r="W961" s="15"/>
      <c r="X961" s="692" t="s">
        <v>3135</v>
      </c>
      <c r="Y961" s="691" t="s">
        <v>3133</v>
      </c>
      <c r="Z961" s="690" t="s">
        <v>3130</v>
      </c>
    </row>
    <row r="962" spans="1:26" s="101" customFormat="1" ht="15.6" hidden="1">
      <c r="A962" s="670" t="s">
        <v>1964</v>
      </c>
      <c r="B962" s="13"/>
      <c r="C962" s="13"/>
      <c r="D962" s="14"/>
      <c r="E962" s="4" t="s">
        <v>18</v>
      </c>
      <c r="F962" s="4" t="s">
        <v>14</v>
      </c>
      <c r="G962" s="1" t="s">
        <v>19</v>
      </c>
      <c r="H962" s="1" t="s">
        <v>28</v>
      </c>
      <c r="I962" s="1" t="s">
        <v>445</v>
      </c>
      <c r="J962" s="4">
        <v>4</v>
      </c>
      <c r="K962" s="4"/>
      <c r="L962" s="4"/>
      <c r="M962" s="4"/>
      <c r="N962" s="4"/>
      <c r="O962" s="4"/>
      <c r="P962" s="4" t="s">
        <v>291</v>
      </c>
      <c r="Q962" s="299" t="s">
        <v>288</v>
      </c>
      <c r="R962" s="19"/>
      <c r="S962" s="4"/>
      <c r="T962" s="5"/>
      <c r="U962" s="5"/>
      <c r="V962" s="14"/>
      <c r="W962" s="15"/>
      <c r="X962" s="692" t="s">
        <v>3135</v>
      </c>
      <c r="Y962" s="691" t="s">
        <v>3133</v>
      </c>
      <c r="Z962" s="690" t="s">
        <v>3130</v>
      </c>
    </row>
    <row r="963" spans="1:26" s="101" customFormat="1" ht="15.6" hidden="1">
      <c r="A963" s="670" t="s">
        <v>1965</v>
      </c>
      <c r="B963" s="13"/>
      <c r="C963" s="13"/>
      <c r="D963" s="14"/>
      <c r="E963" s="4" t="s">
        <v>18</v>
      </c>
      <c r="F963" s="4" t="s">
        <v>15</v>
      </c>
      <c r="G963" s="1" t="s">
        <v>19</v>
      </c>
      <c r="H963" s="1" t="s">
        <v>28</v>
      </c>
      <c r="I963" s="1" t="s">
        <v>24</v>
      </c>
      <c r="J963" s="4">
        <v>4</v>
      </c>
      <c r="K963" s="4"/>
      <c r="L963" s="4"/>
      <c r="M963" s="4"/>
      <c r="N963" s="4"/>
      <c r="O963" s="4"/>
      <c r="P963" s="4" t="s">
        <v>291</v>
      </c>
      <c r="Q963" s="299" t="s">
        <v>288</v>
      </c>
      <c r="R963" s="19"/>
      <c r="S963" s="4"/>
      <c r="T963" s="5"/>
      <c r="U963" s="5"/>
      <c r="V963" s="14"/>
      <c r="W963" s="15"/>
      <c r="X963" s="692" t="s">
        <v>3135</v>
      </c>
      <c r="Y963" s="691" t="s">
        <v>3133</v>
      </c>
      <c r="Z963" s="690" t="s">
        <v>3130</v>
      </c>
    </row>
    <row r="964" spans="1:26" s="101" customFormat="1" ht="15.6" hidden="1">
      <c r="A964" s="670" t="s">
        <v>1966</v>
      </c>
      <c r="B964" s="13"/>
      <c r="C964" s="13"/>
      <c r="D964" s="14"/>
      <c r="E964" s="4" t="s">
        <v>17</v>
      </c>
      <c r="F964" s="4" t="s">
        <v>14</v>
      </c>
      <c r="G964" s="1" t="s">
        <v>19</v>
      </c>
      <c r="H964" s="1" t="s">
        <v>28</v>
      </c>
      <c r="I964" s="1" t="s">
        <v>24</v>
      </c>
      <c r="J964" s="4">
        <v>4</v>
      </c>
      <c r="K964" s="4"/>
      <c r="L964" s="4"/>
      <c r="M964" s="4"/>
      <c r="N964" s="4"/>
      <c r="O964" s="4"/>
      <c r="P964" s="4" t="s">
        <v>291</v>
      </c>
      <c r="Q964" s="299" t="s">
        <v>288</v>
      </c>
      <c r="R964" s="19"/>
      <c r="S964" s="4"/>
      <c r="T964" s="5"/>
      <c r="U964" s="5"/>
      <c r="V964" s="14"/>
      <c r="W964" s="15"/>
      <c r="X964" s="692" t="s">
        <v>3135</v>
      </c>
      <c r="Y964" s="691" t="s">
        <v>3133</v>
      </c>
      <c r="Z964" s="690" t="s">
        <v>3130</v>
      </c>
    </row>
    <row r="965" spans="1:26" s="101" customFormat="1" ht="15.6" hidden="1">
      <c r="A965" s="670" t="s">
        <v>1967</v>
      </c>
      <c r="B965" s="13"/>
      <c r="C965" s="13"/>
      <c r="D965" s="14" t="s">
        <v>1394</v>
      </c>
      <c r="E965" s="4" t="s">
        <v>18</v>
      </c>
      <c r="F965" s="4" t="s">
        <v>14</v>
      </c>
      <c r="G965" s="1" t="s">
        <v>22</v>
      </c>
      <c r="H965" s="1" t="s">
        <v>29</v>
      </c>
      <c r="I965" s="1" t="s">
        <v>30</v>
      </c>
      <c r="J965" s="4">
        <v>4</v>
      </c>
      <c r="K965" s="4"/>
      <c r="L965" s="4"/>
      <c r="M965" s="4"/>
      <c r="N965" s="4"/>
      <c r="O965" s="4"/>
      <c r="P965" s="4" t="s">
        <v>291</v>
      </c>
      <c r="Q965" s="299" t="s">
        <v>288</v>
      </c>
      <c r="R965" s="19"/>
      <c r="S965" s="4"/>
      <c r="T965" s="5"/>
      <c r="U965" s="5" t="s">
        <v>46</v>
      </c>
      <c r="V965" s="14" t="s">
        <v>1394</v>
      </c>
      <c r="W965" s="15" t="s">
        <v>1395</v>
      </c>
      <c r="X965" s="692" t="s">
        <v>3135</v>
      </c>
      <c r="Y965" s="691" t="s">
        <v>3133</v>
      </c>
      <c r="Z965" s="690" t="s">
        <v>3130</v>
      </c>
    </row>
    <row r="966" spans="1:26" s="101" customFormat="1" ht="24" hidden="1">
      <c r="A966" s="670" t="s">
        <v>1968</v>
      </c>
      <c r="B966" s="13"/>
      <c r="C966" s="13"/>
      <c r="D966" s="14" t="s">
        <v>1394</v>
      </c>
      <c r="E966" s="4" t="s">
        <v>18</v>
      </c>
      <c r="F966" s="4" t="s">
        <v>15</v>
      </c>
      <c r="G966" s="1" t="s">
        <v>22</v>
      </c>
      <c r="H966" s="1" t="s">
        <v>29</v>
      </c>
      <c r="I966" s="1" t="s">
        <v>30</v>
      </c>
      <c r="J966" s="4">
        <v>4</v>
      </c>
      <c r="K966" s="4"/>
      <c r="L966" s="4"/>
      <c r="M966" s="4"/>
      <c r="N966" s="4"/>
      <c r="O966" s="4"/>
      <c r="P966" s="4" t="s">
        <v>291</v>
      </c>
      <c r="Q966" s="299" t="s">
        <v>288</v>
      </c>
      <c r="R966" s="19"/>
      <c r="S966" s="4"/>
      <c r="T966" s="5"/>
      <c r="U966" s="5" t="s">
        <v>45</v>
      </c>
      <c r="V966" s="14" t="s">
        <v>1394</v>
      </c>
      <c r="W966" s="15" t="s">
        <v>1393</v>
      </c>
      <c r="X966" s="692" t="s">
        <v>3135</v>
      </c>
      <c r="Y966" s="691" t="s">
        <v>3133</v>
      </c>
      <c r="Z966" s="690" t="s">
        <v>3130</v>
      </c>
    </row>
    <row r="967" spans="1:26" s="101" customFormat="1" ht="15.6" hidden="1">
      <c r="A967" s="670" t="s">
        <v>1969</v>
      </c>
      <c r="B967" s="13"/>
      <c r="C967" s="13" t="s">
        <v>1039</v>
      </c>
      <c r="D967" s="14"/>
      <c r="E967" s="4" t="s">
        <v>17</v>
      </c>
      <c r="F967" s="4" t="s">
        <v>14</v>
      </c>
      <c r="G967" s="1" t="s">
        <v>22</v>
      </c>
      <c r="H967" s="1" t="s">
        <v>28</v>
      </c>
      <c r="I967" s="1" t="s">
        <v>24</v>
      </c>
      <c r="J967" s="4">
        <v>4</v>
      </c>
      <c r="K967" s="4"/>
      <c r="L967" s="4"/>
      <c r="M967" s="4"/>
      <c r="N967" s="4"/>
      <c r="O967" s="4"/>
      <c r="P967" s="4" t="s">
        <v>291</v>
      </c>
      <c r="Q967" s="299" t="s">
        <v>288</v>
      </c>
      <c r="R967" s="19"/>
      <c r="S967" s="4"/>
      <c r="T967" s="5"/>
      <c r="U967" s="5"/>
      <c r="V967" s="14"/>
      <c r="W967" s="15"/>
      <c r="X967" s="692" t="s">
        <v>3135</v>
      </c>
      <c r="Y967" s="691" t="s">
        <v>3133</v>
      </c>
      <c r="Z967" s="690" t="s">
        <v>3130</v>
      </c>
    </row>
    <row r="968" spans="1:26" s="101" customFormat="1" ht="15.6" hidden="1">
      <c r="A968" s="670" t="s">
        <v>1970</v>
      </c>
      <c r="B968" s="13"/>
      <c r="C968" s="13"/>
      <c r="D968" s="14"/>
      <c r="E968" s="4" t="s">
        <v>17</v>
      </c>
      <c r="F968" s="4" t="s">
        <v>15</v>
      </c>
      <c r="G968" s="1" t="s">
        <v>22</v>
      </c>
      <c r="H968" s="1" t="s">
        <v>28</v>
      </c>
      <c r="I968" s="1" t="s">
        <v>24</v>
      </c>
      <c r="J968" s="4">
        <v>4</v>
      </c>
      <c r="K968" s="4"/>
      <c r="L968" s="4"/>
      <c r="M968" s="4"/>
      <c r="N968" s="4"/>
      <c r="O968" s="4"/>
      <c r="P968" s="4" t="s">
        <v>291</v>
      </c>
      <c r="Q968" s="299" t="s">
        <v>288</v>
      </c>
      <c r="R968" s="19"/>
      <c r="S968" s="4"/>
      <c r="T968" s="5"/>
      <c r="U968" s="5"/>
      <c r="V968" s="14"/>
      <c r="W968" s="15"/>
      <c r="X968" s="692" t="s">
        <v>3135</v>
      </c>
      <c r="Y968" s="691" t="s">
        <v>3133</v>
      </c>
      <c r="Z968" s="690" t="s">
        <v>3130</v>
      </c>
    </row>
    <row r="969" spans="1:26" s="101" customFormat="1" ht="15.6" hidden="1">
      <c r="A969" s="670" t="s">
        <v>1971</v>
      </c>
      <c r="B969" s="13"/>
      <c r="C969" s="13"/>
      <c r="D969" s="14"/>
      <c r="E969" s="4" t="s">
        <v>18</v>
      </c>
      <c r="F969" s="4" t="s">
        <v>14</v>
      </c>
      <c r="G969" s="1" t="s">
        <v>22</v>
      </c>
      <c r="H969" s="1" t="s">
        <v>28</v>
      </c>
      <c r="I969" s="1" t="s">
        <v>24</v>
      </c>
      <c r="J969" s="4">
        <v>4</v>
      </c>
      <c r="K969" s="4"/>
      <c r="L969" s="4"/>
      <c r="M969" s="4"/>
      <c r="N969" s="4"/>
      <c r="O969" s="4"/>
      <c r="P969" s="4" t="s">
        <v>291</v>
      </c>
      <c r="Q969" s="299" t="s">
        <v>288</v>
      </c>
      <c r="R969" s="19"/>
      <c r="S969" s="4"/>
      <c r="T969" s="5"/>
      <c r="U969" s="5"/>
      <c r="V969" s="14"/>
      <c r="W969" s="15"/>
      <c r="X969" s="692" t="s">
        <v>3135</v>
      </c>
      <c r="Y969" s="691" t="s">
        <v>3133</v>
      </c>
      <c r="Z969" s="690" t="s">
        <v>3130</v>
      </c>
    </row>
    <row r="970" spans="1:26" s="101" customFormat="1" ht="15.6" hidden="1">
      <c r="A970" s="670" t="s">
        <v>1972</v>
      </c>
      <c r="B970" s="13"/>
      <c r="C970" s="13"/>
      <c r="D970" s="14"/>
      <c r="E970" s="4" t="s">
        <v>18</v>
      </c>
      <c r="F970" s="4" t="s">
        <v>15</v>
      </c>
      <c r="G970" s="1" t="s">
        <v>22</v>
      </c>
      <c r="H970" s="1" t="s">
        <v>28</v>
      </c>
      <c r="I970" s="1" t="s">
        <v>24</v>
      </c>
      <c r="J970" s="4">
        <v>4</v>
      </c>
      <c r="K970" s="4"/>
      <c r="L970" s="4"/>
      <c r="M970" s="4"/>
      <c r="N970" s="4"/>
      <c r="O970" s="4"/>
      <c r="P970" s="4" t="s">
        <v>291</v>
      </c>
      <c r="Q970" s="299" t="s">
        <v>288</v>
      </c>
      <c r="R970" s="19"/>
      <c r="S970" s="4"/>
      <c r="T970" s="5"/>
      <c r="U970" s="5"/>
      <c r="V970" s="14"/>
      <c r="W970" s="15"/>
      <c r="X970" s="692" t="s">
        <v>3135</v>
      </c>
      <c r="Y970" s="691" t="s">
        <v>3133</v>
      </c>
      <c r="Z970" s="690" t="s">
        <v>3130</v>
      </c>
    </row>
    <row r="971" spans="1:26" s="101" customFormat="1" ht="15.6" hidden="1">
      <c r="A971" s="670" t="s">
        <v>1973</v>
      </c>
      <c r="B971" s="13"/>
      <c r="C971" s="13" t="s">
        <v>1038</v>
      </c>
      <c r="D971" s="14"/>
      <c r="E971" s="4" t="s">
        <v>17</v>
      </c>
      <c r="F971" s="4" t="s">
        <v>14</v>
      </c>
      <c r="G971" s="1" t="s">
        <v>19</v>
      </c>
      <c r="H971" s="1" t="s">
        <v>28</v>
      </c>
      <c r="I971" s="1" t="s">
        <v>24</v>
      </c>
      <c r="J971" s="4">
        <v>4</v>
      </c>
      <c r="K971" s="4"/>
      <c r="L971" s="4"/>
      <c r="M971" s="4"/>
      <c r="N971" s="4"/>
      <c r="O971" s="4"/>
      <c r="P971" s="4" t="s">
        <v>291</v>
      </c>
      <c r="Q971" s="299" t="s">
        <v>288</v>
      </c>
      <c r="R971" s="19"/>
      <c r="S971" s="4"/>
      <c r="T971" s="5"/>
      <c r="U971" s="5"/>
      <c r="V971" s="14"/>
      <c r="W971" s="15"/>
      <c r="X971" s="692" t="s">
        <v>3135</v>
      </c>
      <c r="Y971" s="691" t="s">
        <v>3133</v>
      </c>
      <c r="Z971" s="690" t="s">
        <v>3130</v>
      </c>
    </row>
    <row r="972" spans="1:26" s="101" customFormat="1" ht="15.6" hidden="1">
      <c r="A972" s="670" t="s">
        <v>1974</v>
      </c>
      <c r="B972" s="13"/>
      <c r="C972" s="13" t="s">
        <v>1037</v>
      </c>
      <c r="D972" s="14"/>
      <c r="E972" s="4" t="s">
        <v>17</v>
      </c>
      <c r="F972" s="4" t="s">
        <v>14</v>
      </c>
      <c r="G972" s="1" t="s">
        <v>19</v>
      </c>
      <c r="H972" s="1" t="s">
        <v>28</v>
      </c>
      <c r="I972" s="1" t="s">
        <v>24</v>
      </c>
      <c r="J972" s="4">
        <v>4</v>
      </c>
      <c r="K972" s="4"/>
      <c r="L972" s="4"/>
      <c r="M972" s="4"/>
      <c r="N972" s="4"/>
      <c r="O972" s="4"/>
      <c r="P972" s="4" t="s">
        <v>291</v>
      </c>
      <c r="Q972" s="299" t="s">
        <v>288</v>
      </c>
      <c r="R972" s="19"/>
      <c r="S972" s="4"/>
      <c r="T972" s="5"/>
      <c r="U972" s="5"/>
      <c r="V972" s="14"/>
      <c r="W972" s="15"/>
      <c r="X972" s="692" t="s">
        <v>3135</v>
      </c>
      <c r="Y972" s="691" t="s">
        <v>3133</v>
      </c>
      <c r="Z972" s="690" t="s">
        <v>3130</v>
      </c>
    </row>
    <row r="973" spans="1:26" s="101" customFormat="1" ht="15.6" hidden="1">
      <c r="A973" s="670" t="s">
        <v>1975</v>
      </c>
      <c r="B973" s="314"/>
      <c r="C973" s="314"/>
      <c r="D973" s="332"/>
      <c r="E973" s="299" t="s">
        <v>17</v>
      </c>
      <c r="F973" s="299" t="s">
        <v>15</v>
      </c>
      <c r="G973" s="300" t="s">
        <v>19</v>
      </c>
      <c r="H973" s="300" t="s">
        <v>28</v>
      </c>
      <c r="I973" s="300" t="s">
        <v>24</v>
      </c>
      <c r="J973" s="299">
        <v>4</v>
      </c>
      <c r="K973" s="299"/>
      <c r="L973" s="299"/>
      <c r="M973" s="299"/>
      <c r="N973" s="299"/>
      <c r="O973" s="299"/>
      <c r="P973" s="4" t="s">
        <v>291</v>
      </c>
      <c r="Q973" s="299" t="s">
        <v>288</v>
      </c>
      <c r="R973" s="323"/>
      <c r="S973" s="299"/>
      <c r="T973" s="333"/>
      <c r="U973" s="333"/>
      <c r="V973" s="332"/>
      <c r="W973" s="331"/>
      <c r="X973" s="692" t="s">
        <v>3135</v>
      </c>
      <c r="Y973" s="691" t="s">
        <v>3133</v>
      </c>
      <c r="Z973" s="690" t="s">
        <v>3130</v>
      </c>
    </row>
    <row r="974" spans="1:26" s="101" customFormat="1" ht="15.6" hidden="1">
      <c r="A974" s="670" t="s">
        <v>1976</v>
      </c>
      <c r="B974" s="13"/>
      <c r="C974" s="13" t="s">
        <v>1036</v>
      </c>
      <c r="D974" s="14"/>
      <c r="E974" s="4" t="s">
        <v>18</v>
      </c>
      <c r="F974" s="4" t="s">
        <v>14</v>
      </c>
      <c r="G974" s="1" t="s">
        <v>19</v>
      </c>
      <c r="H974" s="1" t="s">
        <v>28</v>
      </c>
      <c r="I974" s="1" t="s">
        <v>24</v>
      </c>
      <c r="J974" s="4">
        <v>4</v>
      </c>
      <c r="K974" s="4"/>
      <c r="L974" s="4"/>
      <c r="M974" s="4"/>
      <c r="N974" s="4"/>
      <c r="O974" s="4"/>
      <c r="P974" s="4" t="s">
        <v>291</v>
      </c>
      <c r="Q974" s="299" t="s">
        <v>288</v>
      </c>
      <c r="R974" s="19"/>
      <c r="S974" s="4"/>
      <c r="T974" s="5"/>
      <c r="U974" s="5"/>
      <c r="V974" s="14"/>
      <c r="W974" s="15"/>
      <c r="X974" s="692" t="s">
        <v>3135</v>
      </c>
      <c r="Y974" s="691" t="s">
        <v>3133</v>
      </c>
      <c r="Z974" s="690" t="s">
        <v>3130</v>
      </c>
    </row>
    <row r="975" spans="1:26" s="101" customFormat="1" ht="15.6" hidden="1">
      <c r="A975" s="670" t="s">
        <v>1977</v>
      </c>
      <c r="B975" s="13"/>
      <c r="C975" s="13"/>
      <c r="D975" s="14"/>
      <c r="E975" s="4" t="s">
        <v>18</v>
      </c>
      <c r="F975" s="4" t="s">
        <v>15</v>
      </c>
      <c r="G975" s="1" t="s">
        <v>19</v>
      </c>
      <c r="H975" s="1" t="s">
        <v>28</v>
      </c>
      <c r="I975" s="1" t="s">
        <v>24</v>
      </c>
      <c r="J975" s="4">
        <v>4</v>
      </c>
      <c r="K975" s="4"/>
      <c r="L975" s="4"/>
      <c r="M975" s="4"/>
      <c r="N975" s="4"/>
      <c r="O975" s="4"/>
      <c r="P975" s="4" t="s">
        <v>291</v>
      </c>
      <c r="Q975" s="299" t="s">
        <v>288</v>
      </c>
      <c r="R975" s="19"/>
      <c r="S975" s="4"/>
      <c r="T975" s="5"/>
      <c r="U975" s="5"/>
      <c r="V975" s="14"/>
      <c r="W975" s="15"/>
      <c r="X975" s="692" t="s">
        <v>3135</v>
      </c>
      <c r="Y975" s="691" t="s">
        <v>3133</v>
      </c>
      <c r="Z975" s="690" t="s">
        <v>3130</v>
      </c>
    </row>
    <row r="976" spans="1:26" s="101" customFormat="1" ht="15.6" hidden="1">
      <c r="A976" s="670" t="s">
        <v>1978</v>
      </c>
      <c r="B976" s="13"/>
      <c r="C976" s="13" t="s">
        <v>1035</v>
      </c>
      <c r="D976" s="14"/>
      <c r="E976" s="4" t="s">
        <v>18</v>
      </c>
      <c r="F976" s="4" t="s">
        <v>14</v>
      </c>
      <c r="G976" s="1" t="s">
        <v>19</v>
      </c>
      <c r="H976" s="1" t="s">
        <v>28</v>
      </c>
      <c r="I976" s="1" t="s">
        <v>24</v>
      </c>
      <c r="J976" s="4">
        <v>4</v>
      </c>
      <c r="K976" s="4"/>
      <c r="L976" s="4"/>
      <c r="M976" s="4"/>
      <c r="N976" s="4"/>
      <c r="O976" s="4"/>
      <c r="P976" s="4" t="s">
        <v>291</v>
      </c>
      <c r="Q976" s="299" t="s">
        <v>288</v>
      </c>
      <c r="R976" s="19"/>
      <c r="S976" s="4"/>
      <c r="T976" s="5"/>
      <c r="U976" s="5"/>
      <c r="V976" s="14"/>
      <c r="W976" s="15"/>
      <c r="X976" s="692" t="s">
        <v>3135</v>
      </c>
      <c r="Y976" s="691" t="s">
        <v>3133</v>
      </c>
      <c r="Z976" s="690" t="s">
        <v>3130</v>
      </c>
    </row>
    <row r="977" spans="1:26" s="101" customFormat="1" ht="15.6" hidden="1">
      <c r="A977" s="670" t="s">
        <v>1979</v>
      </c>
      <c r="B977" s="13"/>
      <c r="C977" s="13"/>
      <c r="D977" s="14"/>
      <c r="E977" s="4" t="s">
        <v>18</v>
      </c>
      <c r="F977" s="4" t="s">
        <v>15</v>
      </c>
      <c r="G977" s="1" t="s">
        <v>19</v>
      </c>
      <c r="H977" s="1" t="s">
        <v>28</v>
      </c>
      <c r="I977" s="1" t="s">
        <v>24</v>
      </c>
      <c r="J977" s="4">
        <v>4</v>
      </c>
      <c r="K977" s="4"/>
      <c r="L977" s="4"/>
      <c r="M977" s="4"/>
      <c r="N977" s="4"/>
      <c r="O977" s="4"/>
      <c r="P977" s="4" t="s">
        <v>291</v>
      </c>
      <c r="Q977" s="299" t="s">
        <v>288</v>
      </c>
      <c r="R977" s="19"/>
      <c r="S977" s="4"/>
      <c r="T977" s="5"/>
      <c r="U977" s="5"/>
      <c r="V977" s="14"/>
      <c r="W977" s="15"/>
      <c r="X977" s="692" t="s">
        <v>3135</v>
      </c>
      <c r="Y977" s="691" t="s">
        <v>3133</v>
      </c>
      <c r="Z977" s="690" t="s">
        <v>3130</v>
      </c>
    </row>
    <row r="978" spans="1:26" s="101" customFormat="1" ht="15.6" hidden="1">
      <c r="A978" s="670" t="s">
        <v>1980</v>
      </c>
      <c r="B978" s="314"/>
      <c r="C978" s="314" t="s">
        <v>1034</v>
      </c>
      <c r="D978" s="332"/>
      <c r="E978" s="4" t="s">
        <v>18</v>
      </c>
      <c r="F978" s="299" t="s">
        <v>14</v>
      </c>
      <c r="G978" s="300" t="s">
        <v>19</v>
      </c>
      <c r="H978" s="300" t="s">
        <v>28</v>
      </c>
      <c r="I978" s="300" t="s">
        <v>24</v>
      </c>
      <c r="J978" s="299">
        <v>4</v>
      </c>
      <c r="K978" s="299"/>
      <c r="L978" s="299"/>
      <c r="M978" s="299"/>
      <c r="N978" s="299"/>
      <c r="O978" s="299"/>
      <c r="P978" s="4" t="s">
        <v>291</v>
      </c>
      <c r="Q978" s="299" t="s">
        <v>288</v>
      </c>
      <c r="R978" s="323"/>
      <c r="S978" s="299"/>
      <c r="T978" s="333"/>
      <c r="U978" s="333"/>
      <c r="V978" s="332"/>
      <c r="W978" s="331"/>
      <c r="X978" s="692" t="s">
        <v>3135</v>
      </c>
      <c r="Y978" s="691" t="s">
        <v>3133</v>
      </c>
      <c r="Z978" s="690" t="s">
        <v>3130</v>
      </c>
    </row>
    <row r="979" spans="1:26" s="101" customFormat="1" ht="15.6" hidden="1">
      <c r="A979" s="670" t="s">
        <v>1981</v>
      </c>
      <c r="B979" s="13"/>
      <c r="C979" s="13"/>
      <c r="D979" s="14"/>
      <c r="E979" s="4" t="s">
        <v>18</v>
      </c>
      <c r="F979" s="4" t="s">
        <v>15</v>
      </c>
      <c r="G979" s="1" t="s">
        <v>19</v>
      </c>
      <c r="H979" s="1" t="s">
        <v>28</v>
      </c>
      <c r="I979" s="1" t="s">
        <v>24</v>
      </c>
      <c r="J979" s="4">
        <v>4</v>
      </c>
      <c r="K979" s="4"/>
      <c r="L979" s="4"/>
      <c r="M979" s="4"/>
      <c r="N979" s="4"/>
      <c r="O979" s="4"/>
      <c r="P979" s="4" t="s">
        <v>291</v>
      </c>
      <c r="Q979" s="299" t="s">
        <v>288</v>
      </c>
      <c r="R979" s="19"/>
      <c r="S979" s="4"/>
      <c r="T979" s="5"/>
      <c r="U979" s="5"/>
      <c r="V979" s="14"/>
      <c r="W979" s="15"/>
      <c r="X979" s="692" t="s">
        <v>3135</v>
      </c>
      <c r="Y979" s="691" t="s">
        <v>3133</v>
      </c>
      <c r="Z979" s="690" t="s">
        <v>3130</v>
      </c>
    </row>
    <row r="980" spans="1:26" s="101" customFormat="1" ht="15.6" hidden="1">
      <c r="A980" s="670" t="s">
        <v>1982</v>
      </c>
      <c r="B980" s="314"/>
      <c r="C980" s="314" t="s">
        <v>1033</v>
      </c>
      <c r="D980" s="332"/>
      <c r="E980" s="299" t="s">
        <v>18</v>
      </c>
      <c r="F980" s="299" t="s">
        <v>14</v>
      </c>
      <c r="G980" s="300" t="s">
        <v>19</v>
      </c>
      <c r="H980" s="300" t="s">
        <v>28</v>
      </c>
      <c r="I980" s="300" t="s">
        <v>24</v>
      </c>
      <c r="J980" s="299">
        <v>4</v>
      </c>
      <c r="K980" s="299"/>
      <c r="L980" s="299"/>
      <c r="M980" s="299"/>
      <c r="N980" s="299"/>
      <c r="O980" s="299"/>
      <c r="P980" s="4" t="s">
        <v>291</v>
      </c>
      <c r="Q980" s="299" t="s">
        <v>288</v>
      </c>
      <c r="R980" s="323"/>
      <c r="S980" s="299"/>
      <c r="T980" s="333"/>
      <c r="U980" s="333"/>
      <c r="V980" s="332"/>
      <c r="W980" s="331"/>
      <c r="X980" s="692" t="s">
        <v>3135</v>
      </c>
      <c r="Y980" s="691" t="s">
        <v>3133</v>
      </c>
      <c r="Z980" s="690" t="s">
        <v>3130</v>
      </c>
    </row>
    <row r="981" spans="1:26" s="101" customFormat="1" ht="15.6" hidden="1">
      <c r="A981" s="670" t="s">
        <v>1983</v>
      </c>
      <c r="B981" s="314"/>
      <c r="C981" s="314"/>
      <c r="D981" s="332"/>
      <c r="E981" s="299" t="s">
        <v>18</v>
      </c>
      <c r="F981" s="299" t="s">
        <v>15</v>
      </c>
      <c r="G981" s="300" t="s">
        <v>19</v>
      </c>
      <c r="H981" s="300" t="s">
        <v>28</v>
      </c>
      <c r="I981" s="300" t="s">
        <v>24</v>
      </c>
      <c r="J981" s="299">
        <v>4</v>
      </c>
      <c r="K981" s="299"/>
      <c r="L981" s="299"/>
      <c r="M981" s="299"/>
      <c r="N981" s="299"/>
      <c r="O981" s="299"/>
      <c r="P981" s="4" t="s">
        <v>291</v>
      </c>
      <c r="Q981" s="299" t="s">
        <v>288</v>
      </c>
      <c r="R981" s="323"/>
      <c r="S981" s="299"/>
      <c r="T981" s="333"/>
      <c r="U981" s="333"/>
      <c r="V981" s="332"/>
      <c r="W981" s="331"/>
      <c r="X981" s="692" t="s">
        <v>3135</v>
      </c>
      <c r="Y981" s="691" t="s">
        <v>3133</v>
      </c>
      <c r="Z981" s="690" t="s">
        <v>3130</v>
      </c>
    </row>
    <row r="982" spans="1:26" s="101" customFormat="1" ht="15.6" hidden="1">
      <c r="A982" s="670" t="s">
        <v>1984</v>
      </c>
      <c r="B982" s="13"/>
      <c r="C982" s="13" t="s">
        <v>1032</v>
      </c>
      <c r="D982" s="14"/>
      <c r="E982" s="4" t="s">
        <v>17</v>
      </c>
      <c r="F982" s="4" t="s">
        <v>14</v>
      </c>
      <c r="G982" s="1" t="s">
        <v>19</v>
      </c>
      <c r="H982" s="1" t="s">
        <v>28</v>
      </c>
      <c r="I982" s="1" t="s">
        <v>24</v>
      </c>
      <c r="J982" s="4">
        <v>3</v>
      </c>
      <c r="K982" s="4"/>
      <c r="L982" s="4"/>
      <c r="M982" s="4"/>
      <c r="N982" s="4"/>
      <c r="O982" s="4"/>
      <c r="P982" s="4" t="s">
        <v>291</v>
      </c>
      <c r="Q982" s="299" t="s">
        <v>288</v>
      </c>
      <c r="R982" s="19"/>
      <c r="S982" s="4"/>
      <c r="T982" s="5"/>
      <c r="U982" s="5"/>
      <c r="V982" s="14"/>
      <c r="W982" s="15"/>
      <c r="X982" s="692" t="s">
        <v>3135</v>
      </c>
      <c r="Y982" s="691" t="s">
        <v>3133</v>
      </c>
      <c r="Z982" s="690" t="s">
        <v>3130</v>
      </c>
    </row>
    <row r="983" spans="1:26" s="101" customFormat="1" ht="15.6" hidden="1">
      <c r="A983" s="670" t="s">
        <v>1985</v>
      </c>
      <c r="B983" s="13"/>
      <c r="C983" s="13" t="s">
        <v>1031</v>
      </c>
      <c r="D983" s="14"/>
      <c r="E983" s="4" t="s">
        <v>17</v>
      </c>
      <c r="F983" s="4" t="s">
        <v>15</v>
      </c>
      <c r="G983" s="1" t="s">
        <v>19</v>
      </c>
      <c r="H983" s="1" t="s">
        <v>28</v>
      </c>
      <c r="I983" s="1" t="s">
        <v>24</v>
      </c>
      <c r="J983" s="4">
        <v>4</v>
      </c>
      <c r="K983" s="4"/>
      <c r="L983" s="4"/>
      <c r="M983" s="4"/>
      <c r="N983" s="4"/>
      <c r="O983" s="4"/>
      <c r="P983" s="4" t="s">
        <v>291</v>
      </c>
      <c r="Q983" s="299" t="s">
        <v>288</v>
      </c>
      <c r="R983" s="19"/>
      <c r="S983" s="4"/>
      <c r="T983" s="5"/>
      <c r="U983" s="5"/>
      <c r="V983" s="14"/>
      <c r="W983" s="15"/>
      <c r="X983" s="692" t="s">
        <v>3135</v>
      </c>
      <c r="Y983" s="691" t="s">
        <v>3133</v>
      </c>
      <c r="Z983" s="690" t="s">
        <v>3130</v>
      </c>
    </row>
    <row r="984" spans="1:26" s="101" customFormat="1" ht="15.6" hidden="1">
      <c r="A984" s="670" t="s">
        <v>1986</v>
      </c>
      <c r="B984" s="13"/>
      <c r="C984" s="13"/>
      <c r="D984" s="14"/>
      <c r="E984" s="4" t="s">
        <v>17</v>
      </c>
      <c r="F984" s="4" t="s">
        <v>14</v>
      </c>
      <c r="G984" s="1" t="s">
        <v>19</v>
      </c>
      <c r="H984" s="1" t="s">
        <v>28</v>
      </c>
      <c r="I984" s="1" t="s">
        <v>24</v>
      </c>
      <c r="J984" s="4">
        <v>4</v>
      </c>
      <c r="K984" s="4"/>
      <c r="L984" s="4"/>
      <c r="M984" s="4"/>
      <c r="N984" s="4"/>
      <c r="O984" s="4"/>
      <c r="P984" s="4" t="s">
        <v>291</v>
      </c>
      <c r="Q984" s="299" t="s">
        <v>288</v>
      </c>
      <c r="R984" s="19"/>
      <c r="S984" s="4"/>
      <c r="T984" s="5"/>
      <c r="U984" s="5"/>
      <c r="V984" s="14"/>
      <c r="W984" s="15"/>
      <c r="X984" s="692" t="s">
        <v>3135</v>
      </c>
      <c r="Y984" s="691" t="s">
        <v>3133</v>
      </c>
      <c r="Z984" s="690" t="s">
        <v>3130</v>
      </c>
    </row>
    <row r="985" spans="1:26" s="101" customFormat="1" ht="15.6" hidden="1">
      <c r="A985" s="670" t="s">
        <v>1987</v>
      </c>
      <c r="B985" s="13"/>
      <c r="C985" s="13" t="s">
        <v>1030</v>
      </c>
      <c r="D985" s="14"/>
      <c r="E985" s="4" t="s">
        <v>18</v>
      </c>
      <c r="F985" s="4" t="s">
        <v>14</v>
      </c>
      <c r="G985" s="1" t="s">
        <v>19</v>
      </c>
      <c r="H985" s="1" t="s">
        <v>28</v>
      </c>
      <c r="I985" s="1" t="s">
        <v>24</v>
      </c>
      <c r="J985" s="4">
        <v>4</v>
      </c>
      <c r="K985" s="4"/>
      <c r="L985" s="4"/>
      <c r="M985" s="4"/>
      <c r="N985" s="4"/>
      <c r="O985" s="4"/>
      <c r="P985" s="4" t="s">
        <v>291</v>
      </c>
      <c r="Q985" s="299" t="s">
        <v>288</v>
      </c>
      <c r="R985" s="19"/>
      <c r="S985" s="4"/>
      <c r="T985" s="5"/>
      <c r="U985" s="5"/>
      <c r="V985" s="14"/>
      <c r="W985" s="15"/>
      <c r="X985" s="692" t="s">
        <v>3135</v>
      </c>
      <c r="Y985" s="691" t="s">
        <v>3133</v>
      </c>
      <c r="Z985" s="690" t="s">
        <v>3130</v>
      </c>
    </row>
    <row r="986" spans="1:26" s="101" customFormat="1" ht="15.6" hidden="1">
      <c r="A986" s="670" t="s">
        <v>1988</v>
      </c>
      <c r="B986" s="13"/>
      <c r="C986" s="13" t="s">
        <v>1029</v>
      </c>
      <c r="D986" s="14"/>
      <c r="E986" s="4" t="s">
        <v>17</v>
      </c>
      <c r="F986" s="4" t="s">
        <v>14</v>
      </c>
      <c r="G986" s="1" t="s">
        <v>19</v>
      </c>
      <c r="H986" s="1" t="s">
        <v>28</v>
      </c>
      <c r="I986" s="1" t="s">
        <v>24</v>
      </c>
      <c r="J986" s="4"/>
      <c r="K986" s="4"/>
      <c r="L986" s="4"/>
      <c r="M986" s="4"/>
      <c r="N986" s="4"/>
      <c r="O986" s="4" t="s">
        <v>28</v>
      </c>
      <c r="P986" s="4" t="s">
        <v>291</v>
      </c>
      <c r="Q986" s="299" t="s">
        <v>288</v>
      </c>
      <c r="R986" s="19"/>
      <c r="S986" s="4"/>
      <c r="T986" s="5"/>
      <c r="U986" s="5"/>
      <c r="V986" s="14"/>
      <c r="W986" s="15"/>
      <c r="X986" s="692" t="s">
        <v>3135</v>
      </c>
      <c r="Y986" s="691" t="s">
        <v>3133</v>
      </c>
      <c r="Z986" s="690" t="s">
        <v>3130</v>
      </c>
    </row>
    <row r="987" spans="1:26" s="101" customFormat="1" ht="15.6" hidden="1">
      <c r="A987" s="670" t="s">
        <v>1989</v>
      </c>
      <c r="B987" s="13"/>
      <c r="C987" s="13"/>
      <c r="D987" s="14"/>
      <c r="E987" s="4" t="s">
        <v>17</v>
      </c>
      <c r="F987" s="4" t="s">
        <v>15</v>
      </c>
      <c r="G987" s="1" t="s">
        <v>19</v>
      </c>
      <c r="H987" s="1" t="s">
        <v>28</v>
      </c>
      <c r="I987" s="1" t="s">
        <v>24</v>
      </c>
      <c r="J987" s="4"/>
      <c r="K987" s="4"/>
      <c r="L987" s="4"/>
      <c r="M987" s="4"/>
      <c r="N987" s="4"/>
      <c r="O987" s="4" t="s">
        <v>28</v>
      </c>
      <c r="P987" s="4" t="s">
        <v>291</v>
      </c>
      <c r="Q987" s="299" t="s">
        <v>288</v>
      </c>
      <c r="R987" s="19"/>
      <c r="S987" s="4"/>
      <c r="T987" s="5"/>
      <c r="U987" s="5"/>
      <c r="V987" s="14"/>
      <c r="W987" s="15"/>
      <c r="X987" s="692" t="s">
        <v>3135</v>
      </c>
      <c r="Y987" s="691" t="s">
        <v>3133</v>
      </c>
      <c r="Z987" s="690" t="s">
        <v>3130</v>
      </c>
    </row>
    <row r="988" spans="1:26" s="101" customFormat="1" ht="15.6" hidden="1">
      <c r="A988" s="670" t="s">
        <v>1990</v>
      </c>
      <c r="B988" s="13"/>
      <c r="C988" s="13" t="s">
        <v>1028</v>
      </c>
      <c r="D988" s="14"/>
      <c r="E988" s="4" t="s">
        <v>17</v>
      </c>
      <c r="F988" s="4" t="s">
        <v>14</v>
      </c>
      <c r="G988" s="1" t="s">
        <v>19</v>
      </c>
      <c r="H988" s="1" t="s">
        <v>28</v>
      </c>
      <c r="I988" s="1" t="s">
        <v>24</v>
      </c>
      <c r="J988" s="4">
        <v>4</v>
      </c>
      <c r="K988" s="4"/>
      <c r="L988" s="4"/>
      <c r="M988" s="4"/>
      <c r="N988" s="4"/>
      <c r="O988" s="4"/>
      <c r="P988" s="4" t="s">
        <v>291</v>
      </c>
      <c r="Q988" s="299" t="s">
        <v>288</v>
      </c>
      <c r="R988" s="19"/>
      <c r="S988" s="4"/>
      <c r="T988" s="5"/>
      <c r="U988" s="5"/>
      <c r="V988" s="14"/>
      <c r="W988" s="15"/>
      <c r="X988" s="692" t="s">
        <v>3135</v>
      </c>
      <c r="Y988" s="691" t="s">
        <v>3133</v>
      </c>
      <c r="Z988" s="690" t="s">
        <v>3130</v>
      </c>
    </row>
    <row r="989" spans="1:26" s="101" customFormat="1" ht="15.6" hidden="1">
      <c r="A989" s="670" t="s">
        <v>1991</v>
      </c>
      <c r="B989" s="13"/>
      <c r="C989" s="13"/>
      <c r="D989" s="14"/>
      <c r="E989" s="4" t="s">
        <v>17</v>
      </c>
      <c r="F989" s="4" t="s">
        <v>15</v>
      </c>
      <c r="G989" s="1" t="s">
        <v>19</v>
      </c>
      <c r="H989" s="1" t="s">
        <v>28</v>
      </c>
      <c r="I989" s="1" t="s">
        <v>24</v>
      </c>
      <c r="J989" s="4">
        <v>4</v>
      </c>
      <c r="K989" s="4"/>
      <c r="L989" s="4"/>
      <c r="M989" s="4"/>
      <c r="N989" s="4"/>
      <c r="O989" s="4"/>
      <c r="P989" s="4" t="s">
        <v>291</v>
      </c>
      <c r="Q989" s="299" t="s">
        <v>288</v>
      </c>
      <c r="R989" s="19"/>
      <c r="S989" s="4"/>
      <c r="T989" s="5"/>
      <c r="U989" s="5"/>
      <c r="V989" s="14"/>
      <c r="W989" s="15"/>
      <c r="X989" s="692" t="s">
        <v>3135</v>
      </c>
      <c r="Y989" s="691" t="s">
        <v>3133</v>
      </c>
      <c r="Z989" s="690" t="s">
        <v>3130</v>
      </c>
    </row>
    <row r="990" spans="1:26" s="101" customFormat="1" ht="15.6" hidden="1">
      <c r="A990" s="670" t="s">
        <v>1992</v>
      </c>
      <c r="B990" s="13"/>
      <c r="C990" s="13" t="s">
        <v>1027</v>
      </c>
      <c r="D990" s="14"/>
      <c r="E990" s="4" t="s">
        <v>18</v>
      </c>
      <c r="F990" s="4" t="s">
        <v>14</v>
      </c>
      <c r="G990" s="1" t="s">
        <v>19</v>
      </c>
      <c r="H990" s="1" t="s">
        <v>28</v>
      </c>
      <c r="I990" s="1" t="s">
        <v>24</v>
      </c>
      <c r="J990" s="4">
        <v>4</v>
      </c>
      <c r="K990" s="4"/>
      <c r="L990" s="4"/>
      <c r="M990" s="4"/>
      <c r="N990" s="4"/>
      <c r="O990" s="4"/>
      <c r="P990" s="4" t="s">
        <v>291</v>
      </c>
      <c r="Q990" s="299" t="s">
        <v>289</v>
      </c>
      <c r="R990" s="19"/>
      <c r="S990" s="4"/>
      <c r="T990" s="5"/>
      <c r="U990" s="5"/>
      <c r="V990" s="14"/>
      <c r="W990" s="15"/>
      <c r="X990" s="692" t="s">
        <v>3135</v>
      </c>
      <c r="Y990" s="691" t="s">
        <v>3133</v>
      </c>
      <c r="Z990" s="690" t="s">
        <v>3130</v>
      </c>
    </row>
    <row r="991" spans="1:26" s="101" customFormat="1" ht="15.6" hidden="1">
      <c r="A991" s="670" t="s">
        <v>1993</v>
      </c>
      <c r="B991" s="13"/>
      <c r="C991" s="13"/>
      <c r="D991" s="14"/>
      <c r="E991" s="4" t="s">
        <v>18</v>
      </c>
      <c r="F991" s="4" t="s">
        <v>15</v>
      </c>
      <c r="G991" s="1" t="s">
        <v>19</v>
      </c>
      <c r="H991" s="1" t="s">
        <v>28</v>
      </c>
      <c r="I991" s="1" t="s">
        <v>24</v>
      </c>
      <c r="J991" s="4">
        <v>4</v>
      </c>
      <c r="K991" s="4"/>
      <c r="L991" s="4"/>
      <c r="M991" s="4"/>
      <c r="N991" s="4"/>
      <c r="O991" s="4"/>
      <c r="P991" s="4" t="s">
        <v>291</v>
      </c>
      <c r="Q991" s="299" t="s">
        <v>289</v>
      </c>
      <c r="R991" s="19"/>
      <c r="S991" s="4"/>
      <c r="T991" s="5"/>
      <c r="U991" s="5"/>
      <c r="V991" s="14"/>
      <c r="W991" s="15"/>
      <c r="X991" s="692" t="s">
        <v>3135</v>
      </c>
      <c r="Y991" s="691" t="s">
        <v>3133</v>
      </c>
      <c r="Z991" s="690" t="s">
        <v>3130</v>
      </c>
    </row>
    <row r="992" spans="1:26" s="101" customFormat="1" ht="15.6" hidden="1">
      <c r="A992" s="670" t="s">
        <v>1994</v>
      </c>
      <c r="B992" s="13"/>
      <c r="C992" s="13"/>
      <c r="D992" s="14"/>
      <c r="E992" s="299" t="s">
        <v>18</v>
      </c>
      <c r="F992" s="4" t="s">
        <v>14</v>
      </c>
      <c r="G992" s="1" t="s">
        <v>19</v>
      </c>
      <c r="H992" s="1" t="s">
        <v>28</v>
      </c>
      <c r="I992" s="1" t="s">
        <v>24</v>
      </c>
      <c r="J992" s="4">
        <v>4</v>
      </c>
      <c r="K992" s="4"/>
      <c r="L992" s="4"/>
      <c r="M992" s="4"/>
      <c r="N992" s="4" t="s">
        <v>39</v>
      </c>
      <c r="O992" s="4"/>
      <c r="P992" s="4" t="s">
        <v>291</v>
      </c>
      <c r="Q992" s="299" t="s">
        <v>289</v>
      </c>
      <c r="R992" s="19"/>
      <c r="S992" s="4"/>
      <c r="T992" s="5"/>
      <c r="U992" s="5"/>
      <c r="V992" s="14"/>
      <c r="W992" s="15"/>
      <c r="X992" s="692" t="s">
        <v>3135</v>
      </c>
      <c r="Y992" s="691" t="s">
        <v>3133</v>
      </c>
      <c r="Z992" s="690" t="s">
        <v>3130</v>
      </c>
    </row>
    <row r="993" spans="1:26" s="101" customFormat="1" ht="15.6" hidden="1">
      <c r="A993" s="670" t="s">
        <v>1995</v>
      </c>
      <c r="B993" s="13"/>
      <c r="C993" s="13" t="s">
        <v>1024</v>
      </c>
      <c r="D993" s="14"/>
      <c r="E993" s="4" t="s">
        <v>17</v>
      </c>
      <c r="F993" s="4" t="s">
        <v>15</v>
      </c>
      <c r="G993" s="1" t="s">
        <v>19</v>
      </c>
      <c r="H993" s="1" t="s">
        <v>28</v>
      </c>
      <c r="I993" s="1" t="s">
        <v>24</v>
      </c>
      <c r="J993" s="4"/>
      <c r="K993" s="4"/>
      <c r="L993" s="4"/>
      <c r="M993" s="4"/>
      <c r="N993" s="4"/>
      <c r="O993" s="4" t="s">
        <v>28</v>
      </c>
      <c r="P993" s="4" t="s">
        <v>291</v>
      </c>
      <c r="Q993" s="299" t="s">
        <v>289</v>
      </c>
      <c r="R993" s="19"/>
      <c r="S993" s="4"/>
      <c r="T993" s="5"/>
      <c r="U993" s="5"/>
      <c r="V993" s="14"/>
      <c r="W993" s="15"/>
      <c r="X993" s="692" t="s">
        <v>3135</v>
      </c>
      <c r="Y993" s="691" t="s">
        <v>3133</v>
      </c>
      <c r="Z993" s="690" t="s">
        <v>3130</v>
      </c>
    </row>
    <row r="994" spans="1:26" s="101" customFormat="1" ht="15.6" hidden="1">
      <c r="A994" s="670" t="s">
        <v>1996</v>
      </c>
      <c r="B994" s="13"/>
      <c r="C994" s="13"/>
      <c r="D994" s="14"/>
      <c r="E994" s="4" t="s">
        <v>17</v>
      </c>
      <c r="F994" s="4" t="s">
        <v>14</v>
      </c>
      <c r="G994" s="1" t="s">
        <v>19</v>
      </c>
      <c r="H994" s="1" t="s">
        <v>28</v>
      </c>
      <c r="I994" s="1" t="s">
        <v>24</v>
      </c>
      <c r="J994" s="4">
        <v>4</v>
      </c>
      <c r="K994" s="4"/>
      <c r="L994" s="4"/>
      <c r="M994" s="4"/>
      <c r="N994" s="4"/>
      <c r="O994" s="4"/>
      <c r="P994" s="4" t="s">
        <v>291</v>
      </c>
      <c r="Q994" s="299" t="s">
        <v>289</v>
      </c>
      <c r="R994" s="19"/>
      <c r="S994" s="4"/>
      <c r="T994" s="5"/>
      <c r="U994" s="5"/>
      <c r="V994" s="14"/>
      <c r="W994" s="15"/>
      <c r="X994" s="692" t="s">
        <v>3135</v>
      </c>
      <c r="Y994" s="691" t="s">
        <v>3133</v>
      </c>
      <c r="Z994" s="690" t="s">
        <v>3130</v>
      </c>
    </row>
    <row r="995" spans="1:26" s="101" customFormat="1" ht="15.6" hidden="1">
      <c r="A995" s="670" t="s">
        <v>1997</v>
      </c>
      <c r="B995" s="13"/>
      <c r="C995" s="13" t="s">
        <v>1023</v>
      </c>
      <c r="D995" s="14"/>
      <c r="E995" s="4" t="s">
        <v>18</v>
      </c>
      <c r="F995" s="4" t="s">
        <v>15</v>
      </c>
      <c r="G995" s="1" t="s">
        <v>19</v>
      </c>
      <c r="H995" s="1" t="s">
        <v>28</v>
      </c>
      <c r="I995" s="1" t="s">
        <v>24</v>
      </c>
      <c r="J995" s="4">
        <v>4</v>
      </c>
      <c r="K995" s="4"/>
      <c r="L995" s="4"/>
      <c r="M995" s="4"/>
      <c r="N995" s="4"/>
      <c r="O995" s="4"/>
      <c r="P995" s="4" t="s">
        <v>291</v>
      </c>
      <c r="Q995" s="299" t="s">
        <v>289</v>
      </c>
      <c r="R995" s="19" t="s">
        <v>1392</v>
      </c>
      <c r="S995" s="4"/>
      <c r="T995" s="5"/>
      <c r="U995" s="5"/>
      <c r="V995" s="14"/>
      <c r="W995" s="15"/>
      <c r="X995" s="692" t="s">
        <v>3135</v>
      </c>
      <c r="Y995" s="691" t="s">
        <v>3133</v>
      </c>
      <c r="Z995" s="690" t="s">
        <v>3130</v>
      </c>
    </row>
    <row r="996" spans="1:26" s="101" customFormat="1" ht="15.6" hidden="1">
      <c r="A996" s="670" t="s">
        <v>1998</v>
      </c>
      <c r="B996" s="13"/>
      <c r="C996" s="13"/>
      <c r="D996" s="14"/>
      <c r="E996" s="4" t="s">
        <v>18</v>
      </c>
      <c r="F996" s="4" t="s">
        <v>14</v>
      </c>
      <c r="G996" s="1" t="s">
        <v>19</v>
      </c>
      <c r="H996" s="1" t="s">
        <v>28</v>
      </c>
      <c r="I996" s="1" t="s">
        <v>24</v>
      </c>
      <c r="J996" s="4">
        <v>4</v>
      </c>
      <c r="K996" s="4"/>
      <c r="L996" s="4"/>
      <c r="M996" s="4"/>
      <c r="N996" s="4"/>
      <c r="O996" s="4"/>
      <c r="P996" s="4" t="s">
        <v>291</v>
      </c>
      <c r="Q996" s="299" t="s">
        <v>289</v>
      </c>
      <c r="R996" s="19"/>
      <c r="S996" s="4"/>
      <c r="T996" s="5"/>
      <c r="U996" s="5"/>
      <c r="V996" s="14"/>
      <c r="W996" s="15"/>
      <c r="X996" s="692" t="s">
        <v>3135</v>
      </c>
      <c r="Y996" s="691" t="s">
        <v>3133</v>
      </c>
      <c r="Z996" s="690" t="s">
        <v>3130</v>
      </c>
    </row>
    <row r="997" spans="1:26" s="101" customFormat="1" ht="15.6" hidden="1">
      <c r="A997" s="670" t="s">
        <v>1999</v>
      </c>
      <c r="B997" s="13"/>
      <c r="C997" s="13" t="s">
        <v>1022</v>
      </c>
      <c r="D997" s="14"/>
      <c r="E997" s="4" t="s">
        <v>17</v>
      </c>
      <c r="F997" s="4" t="s">
        <v>15</v>
      </c>
      <c r="G997" s="1" t="s">
        <v>19</v>
      </c>
      <c r="H997" s="1" t="s">
        <v>28</v>
      </c>
      <c r="I997" s="1" t="s">
        <v>24</v>
      </c>
      <c r="J997" s="4">
        <v>4</v>
      </c>
      <c r="K997" s="4"/>
      <c r="L997" s="4"/>
      <c r="M997" s="4"/>
      <c r="N997" s="4"/>
      <c r="O997" s="4"/>
      <c r="P997" s="4" t="s">
        <v>291</v>
      </c>
      <c r="Q997" s="299" t="s">
        <v>290</v>
      </c>
      <c r="R997" s="19"/>
      <c r="S997" s="4"/>
      <c r="T997" s="5"/>
      <c r="U997" s="5"/>
      <c r="V997" s="14"/>
      <c r="W997" s="15"/>
      <c r="X997" s="692" t="s">
        <v>3135</v>
      </c>
      <c r="Y997" s="691" t="s">
        <v>3133</v>
      </c>
      <c r="Z997" s="690" t="s">
        <v>3130</v>
      </c>
    </row>
    <row r="998" spans="1:26" s="101" customFormat="1" ht="15.6" hidden="1">
      <c r="A998" s="670" t="s">
        <v>2000</v>
      </c>
      <c r="B998" s="13"/>
      <c r="C998" s="13"/>
      <c r="D998" s="14"/>
      <c r="E998" s="4" t="s">
        <v>17</v>
      </c>
      <c r="F998" s="4" t="s">
        <v>14</v>
      </c>
      <c r="G998" s="1" t="s">
        <v>19</v>
      </c>
      <c r="H998" s="1" t="s">
        <v>28</v>
      </c>
      <c r="I998" s="1" t="s">
        <v>24</v>
      </c>
      <c r="J998" s="4">
        <v>4</v>
      </c>
      <c r="K998" s="4"/>
      <c r="L998" s="4"/>
      <c r="M998" s="4"/>
      <c r="N998" s="4"/>
      <c r="O998" s="4"/>
      <c r="P998" s="4" t="s">
        <v>291</v>
      </c>
      <c r="Q998" s="299" t="s">
        <v>290</v>
      </c>
      <c r="R998" s="19"/>
      <c r="S998" s="4"/>
      <c r="T998" s="5"/>
      <c r="U998" s="5"/>
      <c r="V998" s="14"/>
      <c r="W998" s="15"/>
      <c r="X998" s="692" t="s">
        <v>3135</v>
      </c>
      <c r="Y998" s="691" t="s">
        <v>3133</v>
      </c>
      <c r="Z998" s="690" t="s">
        <v>3130</v>
      </c>
    </row>
    <row r="999" spans="1:26" s="101" customFormat="1" ht="15.6" hidden="1">
      <c r="A999" s="670" t="s">
        <v>2001</v>
      </c>
      <c r="B999" s="13"/>
      <c r="C999" s="13" t="s">
        <v>1021</v>
      </c>
      <c r="D999" s="14"/>
      <c r="E999" s="4" t="s">
        <v>18</v>
      </c>
      <c r="F999" s="4" t="s">
        <v>15</v>
      </c>
      <c r="G999" s="1" t="s">
        <v>19</v>
      </c>
      <c r="H999" s="1" t="s">
        <v>28</v>
      </c>
      <c r="I999" s="1" t="s">
        <v>24</v>
      </c>
      <c r="J999" s="4"/>
      <c r="K999" s="4"/>
      <c r="L999" s="4"/>
      <c r="M999" s="4"/>
      <c r="N999" s="4"/>
      <c r="O999" s="4" t="s">
        <v>28</v>
      </c>
      <c r="P999" s="4" t="s">
        <v>291</v>
      </c>
      <c r="Q999" s="299" t="s">
        <v>289</v>
      </c>
      <c r="R999" s="19"/>
      <c r="S999" s="4"/>
      <c r="T999" s="5"/>
      <c r="U999" s="5"/>
      <c r="V999" s="14"/>
      <c r="W999" s="15"/>
      <c r="X999" s="692" t="s">
        <v>3135</v>
      </c>
      <c r="Y999" s="691" t="s">
        <v>3133</v>
      </c>
      <c r="Z999" s="690" t="s">
        <v>3130</v>
      </c>
    </row>
    <row r="1000" spans="1:26" s="101" customFormat="1" ht="15.6" hidden="1">
      <c r="A1000" s="670" t="s">
        <v>2002</v>
      </c>
      <c r="B1000" s="13"/>
      <c r="C1000" s="13"/>
      <c r="D1000" s="14"/>
      <c r="E1000" s="4" t="s">
        <v>18</v>
      </c>
      <c r="F1000" s="4" t="s">
        <v>14</v>
      </c>
      <c r="G1000" s="1" t="s">
        <v>19</v>
      </c>
      <c r="H1000" s="1" t="s">
        <v>28</v>
      </c>
      <c r="I1000" s="1" t="s">
        <v>24</v>
      </c>
      <c r="J1000" s="4">
        <v>4</v>
      </c>
      <c r="K1000" s="4"/>
      <c r="L1000" s="4"/>
      <c r="M1000" s="4"/>
      <c r="N1000" s="4"/>
      <c r="O1000" s="4"/>
      <c r="P1000" s="4" t="s">
        <v>291</v>
      </c>
      <c r="Q1000" s="299" t="s">
        <v>289</v>
      </c>
      <c r="R1000" s="19"/>
      <c r="S1000" s="4"/>
      <c r="T1000" s="5"/>
      <c r="U1000" s="5"/>
      <c r="V1000" s="14"/>
      <c r="W1000" s="15"/>
      <c r="X1000" s="692" t="s">
        <v>3135</v>
      </c>
      <c r="Y1000" s="691" t="s">
        <v>3133</v>
      </c>
      <c r="Z1000" s="690" t="s">
        <v>3130</v>
      </c>
    </row>
    <row r="1001" spans="1:26" s="101" customFormat="1" ht="15.6" hidden="1">
      <c r="A1001" s="670" t="s">
        <v>2003</v>
      </c>
      <c r="B1001" s="13"/>
      <c r="C1001" s="13" t="s">
        <v>1016</v>
      </c>
      <c r="D1001" s="14"/>
      <c r="E1001" s="4" t="s">
        <v>18</v>
      </c>
      <c r="F1001" s="4" t="s">
        <v>15</v>
      </c>
      <c r="G1001" s="1" t="s">
        <v>19</v>
      </c>
      <c r="H1001" s="1" t="s">
        <v>28</v>
      </c>
      <c r="I1001" s="1" t="s">
        <v>24</v>
      </c>
      <c r="J1001" s="4">
        <v>4</v>
      </c>
      <c r="K1001" s="4"/>
      <c r="L1001" s="4"/>
      <c r="M1001" s="4"/>
      <c r="N1001" s="4"/>
      <c r="O1001" s="4"/>
      <c r="P1001" s="4" t="s">
        <v>291</v>
      </c>
      <c r="Q1001" s="299" t="s">
        <v>289</v>
      </c>
      <c r="R1001" s="19"/>
      <c r="S1001" s="4"/>
      <c r="T1001" s="5"/>
      <c r="U1001" s="5"/>
      <c r="V1001" s="14"/>
      <c r="W1001" s="15"/>
      <c r="X1001" s="692" t="s">
        <v>3135</v>
      </c>
      <c r="Y1001" s="691" t="s">
        <v>3133</v>
      </c>
      <c r="Z1001" s="690" t="s">
        <v>3130</v>
      </c>
    </row>
    <row r="1002" spans="1:26" s="101" customFormat="1" ht="15.6" hidden="1">
      <c r="A1002" s="670" t="s">
        <v>2004</v>
      </c>
      <c r="B1002" s="13"/>
      <c r="C1002" s="13"/>
      <c r="D1002" s="14"/>
      <c r="E1002" s="4" t="s">
        <v>18</v>
      </c>
      <c r="F1002" s="4" t="s">
        <v>14</v>
      </c>
      <c r="G1002" s="1" t="s">
        <v>19</v>
      </c>
      <c r="H1002" s="1" t="s">
        <v>28</v>
      </c>
      <c r="I1002" s="1" t="s">
        <v>24</v>
      </c>
      <c r="J1002" s="4">
        <v>4</v>
      </c>
      <c r="K1002" s="4"/>
      <c r="L1002" s="4"/>
      <c r="M1002" s="4"/>
      <c r="N1002" s="4"/>
      <c r="O1002" s="4"/>
      <c r="P1002" s="4" t="s">
        <v>291</v>
      </c>
      <c r="Q1002" s="299" t="s">
        <v>289</v>
      </c>
      <c r="R1002" s="19"/>
      <c r="S1002" s="4"/>
      <c r="T1002" s="5"/>
      <c r="U1002" s="5"/>
      <c r="V1002" s="14"/>
      <c r="W1002" s="15"/>
      <c r="X1002" s="692" t="s">
        <v>3135</v>
      </c>
      <c r="Y1002" s="691" t="s">
        <v>3133</v>
      </c>
      <c r="Z1002" s="690" t="s">
        <v>3130</v>
      </c>
    </row>
    <row r="1003" spans="1:26" s="101" customFormat="1" ht="15.6" hidden="1">
      <c r="A1003" s="670" t="s">
        <v>2005</v>
      </c>
      <c r="B1003" s="13"/>
      <c r="C1003" s="13" t="s">
        <v>1015</v>
      </c>
      <c r="D1003" s="14"/>
      <c r="E1003" s="4" t="s">
        <v>18</v>
      </c>
      <c r="F1003" s="4" t="s">
        <v>15</v>
      </c>
      <c r="G1003" s="1" t="s">
        <v>19</v>
      </c>
      <c r="H1003" s="1" t="s">
        <v>28</v>
      </c>
      <c r="I1003" s="1" t="s">
        <v>24</v>
      </c>
      <c r="J1003" s="4">
        <v>4</v>
      </c>
      <c r="K1003" s="4"/>
      <c r="L1003" s="4"/>
      <c r="M1003" s="4"/>
      <c r="N1003" s="4"/>
      <c r="O1003" s="4"/>
      <c r="P1003" s="4" t="s">
        <v>291</v>
      </c>
      <c r="Q1003" s="299" t="s">
        <v>289</v>
      </c>
      <c r="R1003" s="19"/>
      <c r="S1003" s="4"/>
      <c r="T1003" s="5"/>
      <c r="U1003" s="5"/>
      <c r="V1003" s="14"/>
      <c r="W1003" s="15"/>
      <c r="X1003" s="692" t="s">
        <v>3135</v>
      </c>
      <c r="Y1003" s="691" t="s">
        <v>3133</v>
      </c>
      <c r="Z1003" s="690" t="s">
        <v>3130</v>
      </c>
    </row>
    <row r="1004" spans="1:26" s="101" customFormat="1" ht="15.6" hidden="1">
      <c r="A1004" s="670" t="s">
        <v>2006</v>
      </c>
      <c r="B1004" s="13"/>
      <c r="C1004" s="13"/>
      <c r="D1004" s="14"/>
      <c r="E1004" s="4" t="s">
        <v>18</v>
      </c>
      <c r="F1004" s="4" t="s">
        <v>14</v>
      </c>
      <c r="G1004" s="1" t="s">
        <v>19</v>
      </c>
      <c r="H1004" s="1" t="s">
        <v>28</v>
      </c>
      <c r="I1004" s="1" t="s">
        <v>24</v>
      </c>
      <c r="J1004" s="4">
        <v>4</v>
      </c>
      <c r="K1004" s="4"/>
      <c r="L1004" s="4"/>
      <c r="M1004" s="4"/>
      <c r="N1004" s="4"/>
      <c r="O1004" s="4"/>
      <c r="P1004" s="4" t="s">
        <v>291</v>
      </c>
      <c r="Q1004" s="299" t="s">
        <v>289</v>
      </c>
      <c r="R1004" s="19"/>
      <c r="S1004" s="4"/>
      <c r="T1004" s="5"/>
      <c r="U1004" s="5"/>
      <c r="V1004" s="14"/>
      <c r="W1004" s="15"/>
      <c r="X1004" s="692" t="s">
        <v>3135</v>
      </c>
      <c r="Y1004" s="691" t="s">
        <v>3133</v>
      </c>
      <c r="Z1004" s="690" t="s">
        <v>3130</v>
      </c>
    </row>
    <row r="1005" spans="1:26" s="101" customFormat="1" ht="15.6" hidden="1">
      <c r="A1005" s="670" t="s">
        <v>2007</v>
      </c>
      <c r="B1005" s="13"/>
      <c r="C1005" s="13" t="s">
        <v>1013</v>
      </c>
      <c r="D1005" s="14"/>
      <c r="E1005" s="4" t="s">
        <v>18</v>
      </c>
      <c r="F1005" s="4" t="s">
        <v>15</v>
      </c>
      <c r="G1005" s="1" t="s">
        <v>19</v>
      </c>
      <c r="H1005" s="1" t="s">
        <v>28</v>
      </c>
      <c r="I1005" s="1" t="s">
        <v>24</v>
      </c>
      <c r="J1005" s="4">
        <v>4</v>
      </c>
      <c r="K1005" s="4"/>
      <c r="L1005" s="4"/>
      <c r="M1005" s="4"/>
      <c r="N1005" s="4"/>
      <c r="O1005" s="4"/>
      <c r="P1005" s="4" t="s">
        <v>291</v>
      </c>
      <c r="Q1005" s="299" t="s">
        <v>289</v>
      </c>
      <c r="R1005" s="19"/>
      <c r="S1005" s="4"/>
      <c r="T1005" s="5"/>
      <c r="U1005" s="5"/>
      <c r="V1005" s="14"/>
      <c r="W1005" s="15"/>
      <c r="X1005" s="692" t="s">
        <v>3135</v>
      </c>
      <c r="Y1005" s="691" t="s">
        <v>3133</v>
      </c>
      <c r="Z1005" s="690" t="s">
        <v>3130</v>
      </c>
    </row>
    <row r="1006" spans="1:26" s="101" customFormat="1" ht="15.6" hidden="1">
      <c r="A1006" s="670" t="s">
        <v>2008</v>
      </c>
      <c r="B1006" s="13"/>
      <c r="C1006" s="13"/>
      <c r="D1006" s="14"/>
      <c r="E1006" s="4" t="s">
        <v>18</v>
      </c>
      <c r="F1006" s="4" t="s">
        <v>14</v>
      </c>
      <c r="G1006" s="1" t="s">
        <v>19</v>
      </c>
      <c r="H1006" s="1" t="s">
        <v>28</v>
      </c>
      <c r="I1006" s="1" t="s">
        <v>24</v>
      </c>
      <c r="J1006" s="4">
        <v>4</v>
      </c>
      <c r="K1006" s="4"/>
      <c r="L1006" s="4"/>
      <c r="M1006" s="4"/>
      <c r="N1006" s="4"/>
      <c r="O1006" s="4"/>
      <c r="P1006" s="4" t="s">
        <v>291</v>
      </c>
      <c r="Q1006" s="299" t="s">
        <v>289</v>
      </c>
      <c r="R1006" s="19"/>
      <c r="S1006" s="4"/>
      <c r="T1006" s="5"/>
      <c r="U1006" s="5"/>
      <c r="V1006" s="14"/>
      <c r="W1006" s="15"/>
      <c r="X1006" s="692" t="s">
        <v>3135</v>
      </c>
      <c r="Y1006" s="691" t="s">
        <v>3133</v>
      </c>
      <c r="Z1006" s="690" t="s">
        <v>3130</v>
      </c>
    </row>
    <row r="1007" spans="1:26" s="101" customFormat="1" ht="15.6" hidden="1">
      <c r="A1007" s="670" t="s">
        <v>2009</v>
      </c>
      <c r="B1007" s="13"/>
      <c r="C1007" s="13" t="s">
        <v>1012</v>
      </c>
      <c r="D1007" s="14"/>
      <c r="E1007" s="4" t="s">
        <v>18</v>
      </c>
      <c r="F1007" s="4" t="s">
        <v>15</v>
      </c>
      <c r="G1007" s="1" t="s">
        <v>19</v>
      </c>
      <c r="H1007" s="1" t="s">
        <v>28</v>
      </c>
      <c r="I1007" s="1" t="s">
        <v>24</v>
      </c>
      <c r="J1007" s="4">
        <v>4</v>
      </c>
      <c r="K1007" s="4"/>
      <c r="L1007" s="4"/>
      <c r="M1007" s="4"/>
      <c r="N1007" s="4"/>
      <c r="O1007" s="4"/>
      <c r="P1007" s="4" t="s">
        <v>291</v>
      </c>
      <c r="Q1007" s="299" t="s">
        <v>290</v>
      </c>
      <c r="R1007" s="19" t="s">
        <v>1391</v>
      </c>
      <c r="S1007" s="4"/>
      <c r="T1007" s="5"/>
      <c r="U1007" s="5"/>
      <c r="V1007" s="14"/>
      <c r="W1007" s="15"/>
      <c r="X1007" s="692" t="s">
        <v>3135</v>
      </c>
      <c r="Y1007" s="691" t="s">
        <v>3133</v>
      </c>
      <c r="Z1007" s="690" t="s">
        <v>3130</v>
      </c>
    </row>
    <row r="1008" spans="1:26" s="101" customFormat="1" ht="15.6" hidden="1">
      <c r="A1008" s="670" t="s">
        <v>2010</v>
      </c>
      <c r="B1008" s="13"/>
      <c r="C1008" s="13"/>
      <c r="D1008" s="14"/>
      <c r="E1008" s="4" t="s">
        <v>18</v>
      </c>
      <c r="F1008" s="4" t="s">
        <v>14</v>
      </c>
      <c r="G1008" s="1" t="s">
        <v>19</v>
      </c>
      <c r="H1008" s="1" t="s">
        <v>28</v>
      </c>
      <c r="I1008" s="1" t="s">
        <v>24</v>
      </c>
      <c r="J1008" s="4">
        <v>4</v>
      </c>
      <c r="K1008" s="4"/>
      <c r="L1008" s="4"/>
      <c r="M1008" s="4"/>
      <c r="N1008" s="4"/>
      <c r="O1008" s="4"/>
      <c r="P1008" s="4" t="s">
        <v>291</v>
      </c>
      <c r="Q1008" s="299" t="s">
        <v>290</v>
      </c>
      <c r="R1008" s="19" t="s">
        <v>549</v>
      </c>
      <c r="S1008" s="4"/>
      <c r="T1008" s="5"/>
      <c r="U1008" s="5"/>
      <c r="V1008" s="14"/>
      <c r="W1008" s="15"/>
      <c r="X1008" s="692" t="s">
        <v>3135</v>
      </c>
      <c r="Y1008" s="691" t="s">
        <v>3133</v>
      </c>
      <c r="Z1008" s="690" t="s">
        <v>3130</v>
      </c>
    </row>
    <row r="1009" spans="1:26" s="101" customFormat="1" ht="15.6" hidden="1">
      <c r="A1009" s="670" t="s">
        <v>2011</v>
      </c>
      <c r="B1009" s="13"/>
      <c r="C1009" s="13" t="s">
        <v>1011</v>
      </c>
      <c r="D1009" s="14"/>
      <c r="E1009" s="4" t="s">
        <v>18</v>
      </c>
      <c r="F1009" s="4" t="s">
        <v>15</v>
      </c>
      <c r="G1009" s="1" t="s">
        <v>19</v>
      </c>
      <c r="H1009" s="1" t="s">
        <v>28</v>
      </c>
      <c r="I1009" s="1" t="s">
        <v>24</v>
      </c>
      <c r="J1009" s="4">
        <v>4</v>
      </c>
      <c r="K1009" s="4"/>
      <c r="L1009" s="4"/>
      <c r="M1009" s="4"/>
      <c r="N1009" s="4"/>
      <c r="O1009" s="4"/>
      <c r="P1009" s="4" t="s">
        <v>291</v>
      </c>
      <c r="Q1009" s="299" t="s">
        <v>290</v>
      </c>
      <c r="R1009" s="19"/>
      <c r="S1009" s="4"/>
      <c r="T1009" s="5"/>
      <c r="U1009" s="5"/>
      <c r="V1009" s="14"/>
      <c r="W1009" s="15"/>
      <c r="X1009" s="692" t="s">
        <v>3135</v>
      </c>
      <c r="Y1009" s="691" t="s">
        <v>3133</v>
      </c>
      <c r="Z1009" s="690" t="s">
        <v>3130</v>
      </c>
    </row>
    <row r="1010" spans="1:26" s="101" customFormat="1" ht="15.6" hidden="1">
      <c r="A1010" s="670" t="s">
        <v>2012</v>
      </c>
      <c r="B1010" s="13"/>
      <c r="C1010" s="13"/>
      <c r="D1010" s="14"/>
      <c r="E1010" s="4" t="s">
        <v>18</v>
      </c>
      <c r="F1010" s="4" t="s">
        <v>14</v>
      </c>
      <c r="G1010" s="1" t="s">
        <v>19</v>
      </c>
      <c r="H1010" s="1" t="s">
        <v>28</v>
      </c>
      <c r="I1010" s="1" t="s">
        <v>24</v>
      </c>
      <c r="J1010" s="4">
        <v>4</v>
      </c>
      <c r="K1010" s="4"/>
      <c r="L1010" s="4"/>
      <c r="M1010" s="4"/>
      <c r="N1010" s="4"/>
      <c r="O1010" s="4"/>
      <c r="P1010" s="4" t="s">
        <v>291</v>
      </c>
      <c r="Q1010" s="299" t="s">
        <v>290</v>
      </c>
      <c r="R1010" s="19"/>
      <c r="S1010" s="4"/>
      <c r="T1010" s="5"/>
      <c r="U1010" s="5"/>
      <c r="V1010" s="14"/>
      <c r="W1010" s="15"/>
      <c r="X1010" s="692" t="s">
        <v>3135</v>
      </c>
      <c r="Y1010" s="691" t="s">
        <v>3133</v>
      </c>
      <c r="Z1010" s="690" t="s">
        <v>3130</v>
      </c>
    </row>
    <row r="1011" spans="1:26" s="101" customFormat="1" ht="15.6" hidden="1">
      <c r="A1011" s="670" t="s">
        <v>2013</v>
      </c>
      <c r="B1011" s="13"/>
      <c r="C1011" s="13"/>
      <c r="D1011" s="14"/>
      <c r="E1011" s="4" t="s">
        <v>18</v>
      </c>
      <c r="F1011" s="4" t="s">
        <v>15</v>
      </c>
      <c r="G1011" s="1" t="s">
        <v>19</v>
      </c>
      <c r="H1011" s="1" t="s">
        <v>28</v>
      </c>
      <c r="I1011" s="1" t="s">
        <v>24</v>
      </c>
      <c r="J1011" s="4">
        <v>3</v>
      </c>
      <c r="K1011" s="4"/>
      <c r="L1011" s="4"/>
      <c r="M1011" s="4"/>
      <c r="N1011" s="4"/>
      <c r="O1011" s="4"/>
      <c r="P1011" s="4" t="s">
        <v>291</v>
      </c>
      <c r="Q1011" s="299" t="s">
        <v>290</v>
      </c>
      <c r="R1011" s="19"/>
      <c r="S1011" s="4"/>
      <c r="T1011" s="5"/>
      <c r="U1011" s="5"/>
      <c r="V1011" s="14"/>
      <c r="W1011" s="15"/>
      <c r="X1011" s="692" t="s">
        <v>3135</v>
      </c>
      <c r="Y1011" s="691" t="s">
        <v>3133</v>
      </c>
      <c r="Z1011" s="690" t="s">
        <v>3130</v>
      </c>
    </row>
    <row r="1012" spans="1:26" s="101" customFormat="1" ht="15.6" hidden="1">
      <c r="A1012" s="670" t="s">
        <v>2014</v>
      </c>
      <c r="B1012" s="13"/>
      <c r="C1012" s="13"/>
      <c r="D1012" s="14"/>
      <c r="E1012" s="4" t="s">
        <v>18</v>
      </c>
      <c r="F1012" s="4" t="s">
        <v>14</v>
      </c>
      <c r="G1012" s="1" t="s">
        <v>19</v>
      </c>
      <c r="H1012" s="1" t="s">
        <v>28</v>
      </c>
      <c r="I1012" s="1" t="s">
        <v>24</v>
      </c>
      <c r="J1012" s="4">
        <v>3</v>
      </c>
      <c r="K1012" s="4"/>
      <c r="L1012" s="4"/>
      <c r="M1012" s="4"/>
      <c r="N1012" s="4"/>
      <c r="O1012" s="4"/>
      <c r="P1012" s="4" t="s">
        <v>291</v>
      </c>
      <c r="Q1012" s="299" t="s">
        <v>290</v>
      </c>
      <c r="R1012" s="19"/>
      <c r="S1012" s="4"/>
      <c r="T1012" s="5"/>
      <c r="U1012" s="5"/>
      <c r="V1012" s="14"/>
      <c r="W1012" s="15"/>
      <c r="X1012" s="692" t="s">
        <v>3135</v>
      </c>
      <c r="Y1012" s="691" t="s">
        <v>3133</v>
      </c>
      <c r="Z1012" s="690" t="s">
        <v>3130</v>
      </c>
    </row>
    <row r="1013" spans="1:26" s="101" customFormat="1" ht="15.6" hidden="1">
      <c r="A1013" s="670" t="s">
        <v>2015</v>
      </c>
      <c r="B1013" s="13"/>
      <c r="C1013" s="13" t="s">
        <v>1010</v>
      </c>
      <c r="D1013" s="14"/>
      <c r="E1013" s="4" t="s">
        <v>17</v>
      </c>
      <c r="F1013" s="4" t="s">
        <v>15</v>
      </c>
      <c r="G1013" s="1" t="s">
        <v>19</v>
      </c>
      <c r="H1013" s="1" t="s">
        <v>28</v>
      </c>
      <c r="I1013" s="1" t="s">
        <v>24</v>
      </c>
      <c r="J1013" s="4"/>
      <c r="K1013" s="4"/>
      <c r="L1013" s="4"/>
      <c r="M1013" s="4"/>
      <c r="N1013" s="4"/>
      <c r="O1013" s="4" t="s">
        <v>28</v>
      </c>
      <c r="P1013" s="4" t="s">
        <v>291</v>
      </c>
      <c r="Q1013" s="299" t="s">
        <v>290</v>
      </c>
      <c r="R1013" s="19"/>
      <c r="S1013" s="4"/>
      <c r="T1013" s="5"/>
      <c r="U1013" s="5"/>
      <c r="V1013" s="14"/>
      <c r="W1013" s="15"/>
      <c r="X1013" s="692" t="s">
        <v>3135</v>
      </c>
      <c r="Y1013" s="691" t="s">
        <v>3133</v>
      </c>
      <c r="Z1013" s="690" t="s">
        <v>3130</v>
      </c>
    </row>
    <row r="1014" spans="1:26" s="101" customFormat="1" ht="15.6" hidden="1">
      <c r="A1014" s="670" t="s">
        <v>2016</v>
      </c>
      <c r="B1014" s="13"/>
      <c r="C1014" s="13"/>
      <c r="D1014" s="14"/>
      <c r="E1014" s="4" t="s">
        <v>17</v>
      </c>
      <c r="F1014" s="4" t="s">
        <v>14</v>
      </c>
      <c r="G1014" s="1" t="s">
        <v>19</v>
      </c>
      <c r="H1014" s="1" t="s">
        <v>28</v>
      </c>
      <c r="I1014" s="1" t="s">
        <v>24</v>
      </c>
      <c r="J1014" s="4"/>
      <c r="K1014" s="4"/>
      <c r="L1014" s="4"/>
      <c r="M1014" s="4"/>
      <c r="N1014" s="4"/>
      <c r="O1014" s="4" t="s">
        <v>28</v>
      </c>
      <c r="P1014" s="4" t="s">
        <v>291</v>
      </c>
      <c r="Q1014" s="299" t="s">
        <v>290</v>
      </c>
      <c r="R1014" s="19"/>
      <c r="S1014" s="4"/>
      <c r="T1014" s="5"/>
      <c r="U1014" s="5"/>
      <c r="V1014" s="14"/>
      <c r="W1014" s="15"/>
      <c r="X1014" s="692" t="s">
        <v>3135</v>
      </c>
      <c r="Y1014" s="691" t="s">
        <v>3133</v>
      </c>
      <c r="Z1014" s="690" t="s">
        <v>3130</v>
      </c>
    </row>
    <row r="1015" spans="1:26" s="101" customFormat="1" ht="15.6" hidden="1">
      <c r="A1015" s="670" t="s">
        <v>2017</v>
      </c>
      <c r="B1015" s="13"/>
      <c r="C1015" s="13" t="s">
        <v>1009</v>
      </c>
      <c r="D1015" s="14"/>
      <c r="E1015" s="4" t="s">
        <v>17</v>
      </c>
      <c r="F1015" s="4" t="s">
        <v>15</v>
      </c>
      <c r="G1015" s="1" t="s">
        <v>19</v>
      </c>
      <c r="H1015" s="1" t="s">
        <v>28</v>
      </c>
      <c r="I1015" s="1" t="s">
        <v>24</v>
      </c>
      <c r="J1015" s="4">
        <v>4</v>
      </c>
      <c r="K1015" s="4"/>
      <c r="L1015" s="4"/>
      <c r="M1015" s="4"/>
      <c r="N1015" s="4"/>
      <c r="O1015" s="4"/>
      <c r="P1015" s="4" t="s">
        <v>291</v>
      </c>
      <c r="Q1015" s="299" t="s">
        <v>289</v>
      </c>
      <c r="R1015" s="19"/>
      <c r="S1015" s="4"/>
      <c r="T1015" s="5"/>
      <c r="U1015" s="5"/>
      <c r="V1015" s="14"/>
      <c r="W1015" s="15"/>
      <c r="X1015" s="692" t="s">
        <v>3135</v>
      </c>
      <c r="Y1015" s="691" t="s">
        <v>3133</v>
      </c>
      <c r="Z1015" s="690" t="s">
        <v>3130</v>
      </c>
    </row>
    <row r="1016" spans="1:26" s="101" customFormat="1" ht="15.6" hidden="1">
      <c r="A1016" s="670" t="s">
        <v>2018</v>
      </c>
      <c r="B1016" s="314"/>
      <c r="C1016" s="314"/>
      <c r="D1016" s="332"/>
      <c r="E1016" s="299" t="s">
        <v>17</v>
      </c>
      <c r="F1016" s="299" t="s">
        <v>14</v>
      </c>
      <c r="G1016" s="300" t="s">
        <v>19</v>
      </c>
      <c r="H1016" s="300" t="s">
        <v>28</v>
      </c>
      <c r="I1016" s="300" t="s">
        <v>24</v>
      </c>
      <c r="J1016" s="299">
        <v>4</v>
      </c>
      <c r="K1016" s="299"/>
      <c r="L1016" s="299"/>
      <c r="M1016" s="299"/>
      <c r="N1016" s="299"/>
      <c r="O1016" s="299"/>
      <c r="P1016" s="4" t="s">
        <v>291</v>
      </c>
      <c r="Q1016" s="299" t="s">
        <v>289</v>
      </c>
      <c r="R1016" s="323"/>
      <c r="S1016" s="299"/>
      <c r="T1016" s="333"/>
      <c r="U1016" s="333"/>
      <c r="V1016" s="332"/>
      <c r="W1016" s="331"/>
      <c r="X1016" s="692" t="s">
        <v>3135</v>
      </c>
      <c r="Y1016" s="691" t="s">
        <v>3133</v>
      </c>
      <c r="Z1016" s="690" t="s">
        <v>3130</v>
      </c>
    </row>
    <row r="1017" spans="1:26" s="101" customFormat="1" ht="15.6" hidden="1">
      <c r="A1017" s="670" t="s">
        <v>2019</v>
      </c>
      <c r="B1017" s="314"/>
      <c r="C1017" s="314" t="s">
        <v>1008</v>
      </c>
      <c r="D1017" s="332"/>
      <c r="E1017" s="299" t="s">
        <v>18</v>
      </c>
      <c r="F1017" s="299" t="s">
        <v>15</v>
      </c>
      <c r="G1017" s="300" t="s">
        <v>19</v>
      </c>
      <c r="H1017" s="300" t="s">
        <v>28</v>
      </c>
      <c r="I1017" s="300" t="s">
        <v>24</v>
      </c>
      <c r="J1017" s="299">
        <v>4</v>
      </c>
      <c r="K1017" s="299"/>
      <c r="L1017" s="299"/>
      <c r="M1017" s="299"/>
      <c r="N1017" s="299"/>
      <c r="O1017" s="299"/>
      <c r="P1017" s="4" t="s">
        <v>291</v>
      </c>
      <c r="Q1017" s="299" t="s">
        <v>289</v>
      </c>
      <c r="R1017" s="323"/>
      <c r="S1017" s="299"/>
      <c r="T1017" s="333"/>
      <c r="U1017" s="333"/>
      <c r="V1017" s="332"/>
      <c r="W1017" s="331"/>
      <c r="X1017" s="692" t="s">
        <v>3135</v>
      </c>
      <c r="Y1017" s="691" t="s">
        <v>3133</v>
      </c>
      <c r="Z1017" s="690" t="s">
        <v>3130</v>
      </c>
    </row>
    <row r="1018" spans="1:26" s="101" customFormat="1" ht="15.6" hidden="1">
      <c r="A1018" s="670" t="s">
        <v>2020</v>
      </c>
      <c r="B1018" s="13"/>
      <c r="C1018" s="13"/>
      <c r="D1018" s="14"/>
      <c r="E1018" s="4" t="s">
        <v>17</v>
      </c>
      <c r="F1018" s="4" t="s">
        <v>14</v>
      </c>
      <c r="G1018" s="1" t="s">
        <v>19</v>
      </c>
      <c r="H1018" s="1" t="s">
        <v>28</v>
      </c>
      <c r="I1018" s="1" t="s">
        <v>24</v>
      </c>
      <c r="J1018" s="4">
        <v>4</v>
      </c>
      <c r="K1018" s="4"/>
      <c r="L1018" s="4"/>
      <c r="M1018" s="4"/>
      <c r="N1018" s="4"/>
      <c r="O1018" s="4"/>
      <c r="P1018" s="4" t="s">
        <v>291</v>
      </c>
      <c r="Q1018" s="299" t="s">
        <v>289</v>
      </c>
      <c r="R1018" s="19"/>
      <c r="S1018" s="4"/>
      <c r="T1018" s="5"/>
      <c r="U1018" s="5"/>
      <c r="V1018" s="14"/>
      <c r="W1018" s="15"/>
      <c r="X1018" s="692" t="s">
        <v>3135</v>
      </c>
      <c r="Y1018" s="691" t="s">
        <v>3133</v>
      </c>
      <c r="Z1018" s="690" t="s">
        <v>3130</v>
      </c>
    </row>
    <row r="1019" spans="1:26" s="101" customFormat="1" ht="15.6" hidden="1">
      <c r="A1019" s="670" t="s">
        <v>2021</v>
      </c>
      <c r="B1019" s="13"/>
      <c r="C1019" s="13" t="s">
        <v>1007</v>
      </c>
      <c r="D1019" s="14"/>
      <c r="E1019" s="4" t="s">
        <v>17</v>
      </c>
      <c r="F1019" s="4" t="s">
        <v>15</v>
      </c>
      <c r="G1019" s="1" t="s">
        <v>19</v>
      </c>
      <c r="H1019" s="1" t="s">
        <v>28</v>
      </c>
      <c r="I1019" s="1" t="s">
        <v>24</v>
      </c>
      <c r="J1019" s="4">
        <v>4</v>
      </c>
      <c r="K1019" s="4"/>
      <c r="L1019" s="4"/>
      <c r="M1019" s="4"/>
      <c r="N1019" s="4"/>
      <c r="O1019" s="4"/>
      <c r="P1019" s="4" t="s">
        <v>291</v>
      </c>
      <c r="Q1019" s="299" t="s">
        <v>289</v>
      </c>
      <c r="R1019" s="19"/>
      <c r="S1019" s="4"/>
      <c r="T1019" s="5"/>
      <c r="U1019" s="5"/>
      <c r="V1019" s="14"/>
      <c r="W1019" s="15"/>
      <c r="X1019" s="692" t="s">
        <v>3135</v>
      </c>
      <c r="Y1019" s="691" t="s">
        <v>3133</v>
      </c>
      <c r="Z1019" s="690" t="s">
        <v>3130</v>
      </c>
    </row>
    <row r="1020" spans="1:26" s="101" customFormat="1" ht="15.6" hidden="1">
      <c r="A1020" s="670" t="s">
        <v>2022</v>
      </c>
      <c r="B1020" s="13"/>
      <c r="C1020" s="13"/>
      <c r="D1020" s="14"/>
      <c r="E1020" s="4" t="s">
        <v>17</v>
      </c>
      <c r="F1020" s="4" t="s">
        <v>14</v>
      </c>
      <c r="G1020" s="1" t="s">
        <v>19</v>
      </c>
      <c r="H1020" s="1" t="s">
        <v>28</v>
      </c>
      <c r="I1020" s="1" t="s">
        <v>24</v>
      </c>
      <c r="J1020" s="4">
        <v>4</v>
      </c>
      <c r="K1020" s="4"/>
      <c r="L1020" s="4"/>
      <c r="M1020" s="4"/>
      <c r="N1020" s="4"/>
      <c r="O1020" s="4"/>
      <c r="P1020" s="4" t="s">
        <v>291</v>
      </c>
      <c r="Q1020" s="299" t="s">
        <v>289</v>
      </c>
      <c r="R1020" s="19"/>
      <c r="S1020" s="4"/>
      <c r="T1020" s="5"/>
      <c r="U1020" s="5"/>
      <c r="V1020" s="14"/>
      <c r="W1020" s="15"/>
      <c r="X1020" s="692" t="s">
        <v>3135</v>
      </c>
      <c r="Y1020" s="691" t="s">
        <v>3133</v>
      </c>
      <c r="Z1020" s="690" t="s">
        <v>3130</v>
      </c>
    </row>
    <row r="1021" spans="1:26" s="101" customFormat="1" ht="15.6" hidden="1">
      <c r="A1021" s="670" t="s">
        <v>2023</v>
      </c>
      <c r="B1021" s="13"/>
      <c r="C1021" s="13" t="s">
        <v>1006</v>
      </c>
      <c r="D1021" s="14"/>
      <c r="E1021" s="4" t="s">
        <v>18</v>
      </c>
      <c r="F1021" s="4" t="s">
        <v>14</v>
      </c>
      <c r="G1021" s="1" t="s">
        <v>19</v>
      </c>
      <c r="H1021" s="1" t="s">
        <v>28</v>
      </c>
      <c r="I1021" s="1" t="s">
        <v>24</v>
      </c>
      <c r="J1021" s="4">
        <v>4</v>
      </c>
      <c r="K1021" s="4"/>
      <c r="L1021" s="4"/>
      <c r="M1021" s="4"/>
      <c r="N1021" s="4"/>
      <c r="O1021" s="4"/>
      <c r="P1021" s="4" t="s">
        <v>291</v>
      </c>
      <c r="Q1021" s="299" t="s">
        <v>289</v>
      </c>
      <c r="R1021" s="19"/>
      <c r="S1021" s="4"/>
      <c r="T1021" s="5"/>
      <c r="U1021" s="5"/>
      <c r="V1021" s="14"/>
      <c r="W1021" s="15"/>
      <c r="X1021" s="692" t="s">
        <v>3135</v>
      </c>
      <c r="Y1021" s="691" t="s">
        <v>3133</v>
      </c>
      <c r="Z1021" s="690" t="s">
        <v>3130</v>
      </c>
    </row>
    <row r="1022" spans="1:26" s="101" customFormat="1" ht="15.6" hidden="1">
      <c r="A1022" s="670" t="s">
        <v>2024</v>
      </c>
      <c r="B1022" s="13"/>
      <c r="C1022" s="13" t="s">
        <v>1005</v>
      </c>
      <c r="D1022" s="14"/>
      <c r="E1022" s="4" t="s">
        <v>17</v>
      </c>
      <c r="F1022" s="4" t="s">
        <v>14</v>
      </c>
      <c r="G1022" s="1" t="s">
        <v>19</v>
      </c>
      <c r="H1022" s="1" t="s">
        <v>28</v>
      </c>
      <c r="I1022" s="1" t="s">
        <v>24</v>
      </c>
      <c r="J1022" s="4">
        <v>4</v>
      </c>
      <c r="K1022" s="4"/>
      <c r="L1022" s="4"/>
      <c r="M1022" s="4"/>
      <c r="N1022" s="4"/>
      <c r="O1022" s="4"/>
      <c r="P1022" s="4" t="s">
        <v>291</v>
      </c>
      <c r="Q1022" s="299" t="s">
        <v>289</v>
      </c>
      <c r="R1022" s="19"/>
      <c r="S1022" s="4"/>
      <c r="T1022" s="5"/>
      <c r="U1022" s="5"/>
      <c r="V1022" s="14"/>
      <c r="W1022" s="15"/>
      <c r="X1022" s="692" t="s">
        <v>3135</v>
      </c>
      <c r="Y1022" s="691" t="s">
        <v>3133</v>
      </c>
      <c r="Z1022" s="690" t="s">
        <v>3130</v>
      </c>
    </row>
    <row r="1023" spans="1:26" s="101" customFormat="1" ht="15.6" hidden="1">
      <c r="A1023" s="670" t="s">
        <v>2025</v>
      </c>
      <c r="B1023" s="13"/>
      <c r="C1023" s="13"/>
      <c r="D1023" s="14"/>
      <c r="E1023" s="4" t="s">
        <v>17</v>
      </c>
      <c r="F1023" s="4" t="s">
        <v>15</v>
      </c>
      <c r="G1023" s="1" t="s">
        <v>19</v>
      </c>
      <c r="H1023" s="1" t="s">
        <v>28</v>
      </c>
      <c r="I1023" s="1" t="s">
        <v>24</v>
      </c>
      <c r="J1023" s="4">
        <v>4</v>
      </c>
      <c r="K1023" s="4"/>
      <c r="L1023" s="4"/>
      <c r="M1023" s="4"/>
      <c r="N1023" s="4"/>
      <c r="O1023" s="4"/>
      <c r="P1023" s="4" t="s">
        <v>291</v>
      </c>
      <c r="Q1023" s="299" t="s">
        <v>289</v>
      </c>
      <c r="R1023" s="19"/>
      <c r="S1023" s="4"/>
      <c r="T1023" s="5"/>
      <c r="U1023" s="5"/>
      <c r="V1023" s="14"/>
      <c r="W1023" s="15"/>
      <c r="X1023" s="692" t="s">
        <v>3135</v>
      </c>
      <c r="Y1023" s="691" t="s">
        <v>3133</v>
      </c>
      <c r="Z1023" s="690" t="s">
        <v>3130</v>
      </c>
    </row>
    <row r="1024" spans="1:26" s="101" customFormat="1" ht="15.6" hidden="1">
      <c r="A1024" s="670" t="s">
        <v>2026</v>
      </c>
      <c r="B1024" s="13"/>
      <c r="C1024" s="13" t="s">
        <v>1004</v>
      </c>
      <c r="D1024" s="14"/>
      <c r="E1024" s="4" t="s">
        <v>17</v>
      </c>
      <c r="F1024" s="4" t="s">
        <v>14</v>
      </c>
      <c r="G1024" s="1" t="s">
        <v>21</v>
      </c>
      <c r="H1024" s="1" t="s">
        <v>28</v>
      </c>
      <c r="I1024" s="1" t="s">
        <v>24</v>
      </c>
      <c r="J1024" s="4">
        <v>4</v>
      </c>
      <c r="K1024" s="4"/>
      <c r="L1024" s="4"/>
      <c r="M1024" s="4"/>
      <c r="N1024" s="4"/>
      <c r="O1024" s="4"/>
      <c r="P1024" s="4" t="s">
        <v>291</v>
      </c>
      <c r="Q1024" s="299" t="s">
        <v>289</v>
      </c>
      <c r="R1024" s="19"/>
      <c r="S1024" s="4"/>
      <c r="T1024" s="5"/>
      <c r="U1024" s="5"/>
      <c r="V1024" s="14"/>
      <c r="W1024" s="15"/>
      <c r="X1024" s="692" t="s">
        <v>3135</v>
      </c>
      <c r="Y1024" s="691" t="s">
        <v>3133</v>
      </c>
      <c r="Z1024" s="690" t="s">
        <v>3130</v>
      </c>
    </row>
    <row r="1025" spans="1:26" s="101" customFormat="1" ht="15.6" hidden="1">
      <c r="A1025" s="670" t="s">
        <v>2027</v>
      </c>
      <c r="B1025" s="13"/>
      <c r="C1025" s="13"/>
      <c r="D1025" s="14"/>
      <c r="E1025" s="4" t="s">
        <v>17</v>
      </c>
      <c r="F1025" s="4" t="s">
        <v>15</v>
      </c>
      <c r="G1025" s="1" t="s">
        <v>21</v>
      </c>
      <c r="H1025" s="1" t="s">
        <v>28</v>
      </c>
      <c r="I1025" s="1" t="s">
        <v>24</v>
      </c>
      <c r="J1025" s="4">
        <v>4</v>
      </c>
      <c r="K1025" s="4"/>
      <c r="L1025" s="4"/>
      <c r="M1025" s="4"/>
      <c r="N1025" s="4"/>
      <c r="O1025" s="4"/>
      <c r="P1025" s="4" t="s">
        <v>291</v>
      </c>
      <c r="Q1025" s="299" t="s">
        <v>289</v>
      </c>
      <c r="R1025" s="19"/>
      <c r="S1025" s="4"/>
      <c r="T1025" s="5"/>
      <c r="U1025" s="5"/>
      <c r="V1025" s="14"/>
      <c r="W1025" s="15"/>
      <c r="X1025" s="692" t="s">
        <v>3135</v>
      </c>
      <c r="Y1025" s="691" t="s">
        <v>3133</v>
      </c>
      <c r="Z1025" s="690" t="s">
        <v>3130</v>
      </c>
    </row>
    <row r="1026" spans="1:26" s="101" customFormat="1" ht="15.6" hidden="1">
      <c r="A1026" s="670" t="s">
        <v>2028</v>
      </c>
      <c r="B1026" s="314"/>
      <c r="C1026" s="314" t="s">
        <v>1002</v>
      </c>
      <c r="D1026" s="332"/>
      <c r="E1026" s="299" t="s">
        <v>18</v>
      </c>
      <c r="F1026" s="299" t="s">
        <v>14</v>
      </c>
      <c r="G1026" s="300" t="s">
        <v>19</v>
      </c>
      <c r="H1026" s="300" t="s">
        <v>28</v>
      </c>
      <c r="I1026" s="300" t="s">
        <v>24</v>
      </c>
      <c r="J1026" s="299">
        <v>4</v>
      </c>
      <c r="K1026" s="299"/>
      <c r="L1026" s="299"/>
      <c r="M1026" s="299"/>
      <c r="N1026" s="299"/>
      <c r="O1026" s="299"/>
      <c r="P1026" s="4" t="s">
        <v>291</v>
      </c>
      <c r="Q1026" s="299" t="s">
        <v>289</v>
      </c>
      <c r="R1026" s="323"/>
      <c r="S1026" s="299"/>
      <c r="T1026" s="333"/>
      <c r="U1026" s="333"/>
      <c r="V1026" s="332"/>
      <c r="W1026" s="331"/>
      <c r="X1026" s="692" t="s">
        <v>3135</v>
      </c>
      <c r="Y1026" s="691" t="s">
        <v>3133</v>
      </c>
      <c r="Z1026" s="690" t="s">
        <v>3130</v>
      </c>
    </row>
    <row r="1027" spans="1:26" s="101" customFormat="1" ht="15.6" hidden="1">
      <c r="A1027" s="670" t="s">
        <v>2029</v>
      </c>
      <c r="B1027" s="13"/>
      <c r="C1027" s="13"/>
      <c r="D1027" s="14"/>
      <c r="E1027" s="4" t="s">
        <v>18</v>
      </c>
      <c r="F1027" s="4" t="s">
        <v>15</v>
      </c>
      <c r="G1027" s="1" t="s">
        <v>19</v>
      </c>
      <c r="H1027" s="1" t="s">
        <v>28</v>
      </c>
      <c r="I1027" s="1" t="s">
        <v>24</v>
      </c>
      <c r="J1027" s="4">
        <v>4</v>
      </c>
      <c r="K1027" s="4"/>
      <c r="L1027" s="4"/>
      <c r="M1027" s="4"/>
      <c r="N1027" s="4"/>
      <c r="O1027" s="4"/>
      <c r="P1027" s="4" t="s">
        <v>291</v>
      </c>
      <c r="Q1027" s="299" t="s">
        <v>289</v>
      </c>
      <c r="R1027" s="19"/>
      <c r="S1027" s="4"/>
      <c r="T1027" s="5"/>
      <c r="U1027" s="5"/>
      <c r="V1027" s="14"/>
      <c r="W1027" s="15"/>
      <c r="X1027" s="692" t="s">
        <v>3135</v>
      </c>
      <c r="Y1027" s="691" t="s">
        <v>3133</v>
      </c>
      <c r="Z1027" s="690" t="s">
        <v>3130</v>
      </c>
    </row>
    <row r="1028" spans="1:26" s="101" customFormat="1" ht="15.6" hidden="1">
      <c r="A1028" s="670" t="s">
        <v>2030</v>
      </c>
      <c r="B1028" s="314"/>
      <c r="C1028" s="314" t="s">
        <v>1001</v>
      </c>
      <c r="D1028" s="332"/>
      <c r="E1028" s="299" t="s">
        <v>18</v>
      </c>
      <c r="F1028" s="299" t="s">
        <v>15</v>
      </c>
      <c r="G1028" s="300" t="s">
        <v>19</v>
      </c>
      <c r="H1028" s="300" t="s">
        <v>28</v>
      </c>
      <c r="I1028" s="300" t="s">
        <v>24</v>
      </c>
      <c r="J1028" s="299">
        <v>4</v>
      </c>
      <c r="K1028" s="299"/>
      <c r="L1028" s="299"/>
      <c r="M1028" s="299"/>
      <c r="N1028" s="299"/>
      <c r="O1028" s="299"/>
      <c r="P1028" s="4" t="s">
        <v>291</v>
      </c>
      <c r="Q1028" s="299" t="s">
        <v>289</v>
      </c>
      <c r="R1028" s="323"/>
      <c r="S1028" s="299"/>
      <c r="T1028" s="333"/>
      <c r="U1028" s="333"/>
      <c r="V1028" s="332"/>
      <c r="W1028" s="331"/>
      <c r="X1028" s="692" t="s">
        <v>3135</v>
      </c>
      <c r="Y1028" s="691" t="s">
        <v>3133</v>
      </c>
      <c r="Z1028" s="690" t="s">
        <v>3130</v>
      </c>
    </row>
    <row r="1029" spans="1:26" s="101" customFormat="1" ht="15.6" hidden="1">
      <c r="A1029" s="670" t="s">
        <v>2031</v>
      </c>
      <c r="B1029" s="13"/>
      <c r="C1029" s="13" t="s">
        <v>1000</v>
      </c>
      <c r="D1029" s="14"/>
      <c r="E1029" s="4" t="s">
        <v>18</v>
      </c>
      <c r="F1029" s="4" t="s">
        <v>15</v>
      </c>
      <c r="G1029" s="1" t="s">
        <v>22</v>
      </c>
      <c r="H1029" s="1" t="s">
        <v>28</v>
      </c>
      <c r="I1029" s="1" t="s">
        <v>24</v>
      </c>
      <c r="J1029" s="4">
        <v>4</v>
      </c>
      <c r="K1029" s="4"/>
      <c r="L1029" s="4"/>
      <c r="M1029" s="4"/>
      <c r="N1029" s="4"/>
      <c r="O1029" s="4"/>
      <c r="P1029" s="4" t="s">
        <v>291</v>
      </c>
      <c r="Q1029" s="299" t="s">
        <v>289</v>
      </c>
      <c r="R1029" s="19"/>
      <c r="S1029" s="4"/>
      <c r="T1029" s="5"/>
      <c r="U1029" s="5"/>
      <c r="V1029" s="14"/>
      <c r="W1029" s="15"/>
      <c r="X1029" s="692" t="s">
        <v>3135</v>
      </c>
      <c r="Y1029" s="691" t="s">
        <v>3133</v>
      </c>
      <c r="Z1029" s="690" t="s">
        <v>3130</v>
      </c>
    </row>
    <row r="1030" spans="1:26" s="101" customFormat="1" ht="15.6" hidden="1">
      <c r="A1030" s="670" t="s">
        <v>2032</v>
      </c>
      <c r="B1030" s="13"/>
      <c r="C1030" s="13"/>
      <c r="D1030" s="14"/>
      <c r="E1030" s="4" t="s">
        <v>18</v>
      </c>
      <c r="F1030" s="4" t="s">
        <v>14</v>
      </c>
      <c r="G1030" s="1" t="s">
        <v>22</v>
      </c>
      <c r="H1030" s="1" t="s">
        <v>28</v>
      </c>
      <c r="I1030" s="1" t="s">
        <v>24</v>
      </c>
      <c r="J1030" s="4">
        <v>4</v>
      </c>
      <c r="K1030" s="4"/>
      <c r="L1030" s="4"/>
      <c r="M1030" s="4"/>
      <c r="N1030" s="4"/>
      <c r="O1030" s="4"/>
      <c r="P1030" s="4" t="s">
        <v>291</v>
      </c>
      <c r="Q1030" s="299" t="s">
        <v>289</v>
      </c>
      <c r="R1030" s="19"/>
      <c r="S1030" s="4"/>
      <c r="T1030" s="5"/>
      <c r="U1030" s="5"/>
      <c r="V1030" s="14"/>
      <c r="W1030" s="15"/>
      <c r="X1030" s="692" t="s">
        <v>3135</v>
      </c>
      <c r="Y1030" s="691" t="s">
        <v>3133</v>
      </c>
      <c r="Z1030" s="690" t="s">
        <v>3130</v>
      </c>
    </row>
    <row r="1031" spans="1:26" s="101" customFormat="1" ht="15.6" hidden="1">
      <c r="A1031" s="670" t="s">
        <v>2033</v>
      </c>
      <c r="B1031" s="13"/>
      <c r="C1031" s="13" t="s">
        <v>999</v>
      </c>
      <c r="D1031" s="14"/>
      <c r="E1031" s="4" t="s">
        <v>17</v>
      </c>
      <c r="F1031" s="4" t="s">
        <v>15</v>
      </c>
      <c r="G1031" s="1" t="s">
        <v>19</v>
      </c>
      <c r="H1031" s="1" t="s">
        <v>28</v>
      </c>
      <c r="I1031" s="1" t="s">
        <v>24</v>
      </c>
      <c r="J1031" s="4">
        <v>4</v>
      </c>
      <c r="K1031" s="4"/>
      <c r="L1031" s="4"/>
      <c r="M1031" s="4"/>
      <c r="N1031" s="4"/>
      <c r="O1031" s="4"/>
      <c r="P1031" s="4" t="s">
        <v>291</v>
      </c>
      <c r="Q1031" s="299" t="s">
        <v>289</v>
      </c>
      <c r="R1031" s="19"/>
      <c r="S1031" s="4"/>
      <c r="T1031" s="5"/>
      <c r="U1031" s="5"/>
      <c r="V1031" s="14"/>
      <c r="W1031" s="15"/>
      <c r="X1031" s="692" t="s">
        <v>3135</v>
      </c>
      <c r="Y1031" s="691" t="s">
        <v>3133</v>
      </c>
      <c r="Z1031" s="690" t="s">
        <v>3130</v>
      </c>
    </row>
    <row r="1032" spans="1:26" s="101" customFormat="1" ht="15.6" hidden="1">
      <c r="A1032" s="670" t="s">
        <v>2034</v>
      </c>
      <c r="B1032" s="13"/>
      <c r="C1032" s="13"/>
      <c r="D1032" s="14"/>
      <c r="E1032" s="4" t="s">
        <v>17</v>
      </c>
      <c r="F1032" s="4" t="s">
        <v>14</v>
      </c>
      <c r="G1032" s="1" t="s">
        <v>19</v>
      </c>
      <c r="H1032" s="1" t="s">
        <v>28</v>
      </c>
      <c r="I1032" s="1" t="s">
        <v>24</v>
      </c>
      <c r="J1032" s="4">
        <v>4</v>
      </c>
      <c r="K1032" s="4"/>
      <c r="L1032" s="4"/>
      <c r="M1032" s="4"/>
      <c r="N1032" s="4"/>
      <c r="O1032" s="4"/>
      <c r="P1032" s="4" t="s">
        <v>291</v>
      </c>
      <c r="Q1032" s="299" t="s">
        <v>289</v>
      </c>
      <c r="R1032" s="19"/>
      <c r="S1032" s="4"/>
      <c r="T1032" s="5"/>
      <c r="U1032" s="5"/>
      <c r="V1032" s="14"/>
      <c r="W1032" s="15"/>
      <c r="X1032" s="692" t="s">
        <v>3135</v>
      </c>
      <c r="Y1032" s="691" t="s">
        <v>3133</v>
      </c>
      <c r="Z1032" s="690" t="s">
        <v>3130</v>
      </c>
    </row>
    <row r="1033" spans="1:26" s="101" customFormat="1" ht="15.6" hidden="1">
      <c r="A1033" s="670" t="s">
        <v>2035</v>
      </c>
      <c r="B1033" s="13"/>
      <c r="C1033" s="13" t="s">
        <v>998</v>
      </c>
      <c r="D1033" s="14"/>
      <c r="E1033" s="4" t="s">
        <v>18</v>
      </c>
      <c r="F1033" s="4" t="s">
        <v>14</v>
      </c>
      <c r="G1033" s="1" t="s">
        <v>19</v>
      </c>
      <c r="H1033" s="1" t="s">
        <v>28</v>
      </c>
      <c r="I1033" s="1" t="s">
        <v>24</v>
      </c>
      <c r="J1033" s="4">
        <v>4</v>
      </c>
      <c r="K1033" s="4"/>
      <c r="L1033" s="4"/>
      <c r="M1033" s="4"/>
      <c r="N1033" s="4"/>
      <c r="O1033" s="4"/>
      <c r="P1033" s="4" t="s">
        <v>291</v>
      </c>
      <c r="Q1033" s="299" t="s">
        <v>289</v>
      </c>
      <c r="R1033" s="19"/>
      <c r="S1033" s="4"/>
      <c r="T1033" s="5"/>
      <c r="U1033" s="5"/>
      <c r="V1033" s="14"/>
      <c r="W1033" s="15"/>
      <c r="X1033" s="692" t="s">
        <v>3135</v>
      </c>
      <c r="Y1033" s="691" t="s">
        <v>3133</v>
      </c>
      <c r="Z1033" s="690" t="s">
        <v>3130</v>
      </c>
    </row>
    <row r="1034" spans="1:26" s="101" customFormat="1" ht="15.6" hidden="1">
      <c r="A1034" s="670" t="s">
        <v>2036</v>
      </c>
      <c r="B1034" s="13"/>
      <c r="C1034" s="13"/>
      <c r="D1034" s="14"/>
      <c r="E1034" s="4" t="s">
        <v>18</v>
      </c>
      <c r="F1034" s="4" t="s">
        <v>15</v>
      </c>
      <c r="G1034" s="1" t="s">
        <v>19</v>
      </c>
      <c r="H1034" s="1" t="s">
        <v>28</v>
      </c>
      <c r="I1034" s="1" t="s">
        <v>24</v>
      </c>
      <c r="J1034" s="4">
        <v>4</v>
      </c>
      <c r="K1034" s="4"/>
      <c r="L1034" s="4"/>
      <c r="M1034" s="4"/>
      <c r="N1034" s="4"/>
      <c r="O1034" s="4"/>
      <c r="P1034" s="4" t="s">
        <v>291</v>
      </c>
      <c r="Q1034" s="299" t="s">
        <v>289</v>
      </c>
      <c r="R1034" s="19"/>
      <c r="S1034" s="4"/>
      <c r="T1034" s="5"/>
      <c r="U1034" s="5"/>
      <c r="V1034" s="14"/>
      <c r="W1034" s="15"/>
      <c r="X1034" s="692" t="s">
        <v>3135</v>
      </c>
      <c r="Y1034" s="691" t="s">
        <v>3133</v>
      </c>
      <c r="Z1034" s="690" t="s">
        <v>3130</v>
      </c>
    </row>
    <row r="1035" spans="1:26" s="101" customFormat="1" ht="15.6" hidden="1">
      <c r="A1035" s="670" t="s">
        <v>2037</v>
      </c>
      <c r="B1035" s="13"/>
      <c r="C1035" s="13" t="s">
        <v>1121</v>
      </c>
      <c r="D1035" s="14"/>
      <c r="E1035" s="4" t="s">
        <v>17</v>
      </c>
      <c r="F1035" s="4" t="s">
        <v>14</v>
      </c>
      <c r="G1035" s="1" t="s">
        <v>19</v>
      </c>
      <c r="H1035" s="1" t="s">
        <v>28</v>
      </c>
      <c r="I1035" s="1" t="s">
        <v>24</v>
      </c>
      <c r="J1035" s="4">
        <v>4</v>
      </c>
      <c r="K1035" s="4"/>
      <c r="L1035" s="4"/>
      <c r="M1035" s="4"/>
      <c r="N1035" s="4"/>
      <c r="O1035" s="4"/>
      <c r="P1035" s="4" t="s">
        <v>291</v>
      </c>
      <c r="Q1035" s="299" t="s">
        <v>289</v>
      </c>
      <c r="R1035" s="19"/>
      <c r="S1035" s="4"/>
      <c r="T1035" s="5"/>
      <c r="U1035" s="5"/>
      <c r="V1035" s="14"/>
      <c r="W1035" s="15"/>
      <c r="X1035" s="692" t="s">
        <v>3135</v>
      </c>
      <c r="Y1035" s="691" t="s">
        <v>3133</v>
      </c>
      <c r="Z1035" s="690" t="s">
        <v>3130</v>
      </c>
    </row>
    <row r="1036" spans="1:26" s="101" customFormat="1" ht="15.6" hidden="1">
      <c r="A1036" s="670" t="s">
        <v>2038</v>
      </c>
      <c r="B1036" s="13"/>
      <c r="C1036" s="13"/>
      <c r="D1036" s="14"/>
      <c r="E1036" s="4" t="s">
        <v>17</v>
      </c>
      <c r="F1036" s="4" t="s">
        <v>15</v>
      </c>
      <c r="G1036" s="1" t="s">
        <v>19</v>
      </c>
      <c r="H1036" s="1" t="s">
        <v>28</v>
      </c>
      <c r="I1036" s="1" t="s">
        <v>24</v>
      </c>
      <c r="J1036" s="4">
        <v>4</v>
      </c>
      <c r="K1036" s="4"/>
      <c r="L1036" s="4"/>
      <c r="M1036" s="4"/>
      <c r="N1036" s="4"/>
      <c r="O1036" s="4"/>
      <c r="P1036" s="4" t="s">
        <v>291</v>
      </c>
      <c r="Q1036" s="299" t="s">
        <v>289</v>
      </c>
      <c r="R1036" s="19"/>
      <c r="S1036" s="4"/>
      <c r="T1036" s="5"/>
      <c r="U1036" s="5"/>
      <c r="V1036" s="14"/>
      <c r="W1036" s="15"/>
      <c r="X1036" s="692" t="s">
        <v>3135</v>
      </c>
      <c r="Y1036" s="691" t="s">
        <v>3133</v>
      </c>
      <c r="Z1036" s="690" t="s">
        <v>3130</v>
      </c>
    </row>
    <row r="1037" spans="1:26" s="101" customFormat="1" ht="15.6" hidden="1">
      <c r="A1037" s="670" t="s">
        <v>2039</v>
      </c>
      <c r="B1037" s="13"/>
      <c r="C1037" s="13" t="s">
        <v>997</v>
      </c>
      <c r="D1037" s="14"/>
      <c r="E1037" s="4" t="s">
        <v>18</v>
      </c>
      <c r="F1037" s="4" t="s">
        <v>14</v>
      </c>
      <c r="G1037" s="1" t="s">
        <v>19</v>
      </c>
      <c r="H1037" s="1" t="s">
        <v>28</v>
      </c>
      <c r="I1037" s="1" t="s">
        <v>24</v>
      </c>
      <c r="J1037" s="4">
        <v>4</v>
      </c>
      <c r="K1037" s="4"/>
      <c r="L1037" s="4"/>
      <c r="M1037" s="4"/>
      <c r="N1037" s="4"/>
      <c r="O1037" s="4"/>
      <c r="P1037" s="4" t="s">
        <v>291</v>
      </c>
      <c r="Q1037" s="299" t="s">
        <v>289</v>
      </c>
      <c r="R1037" s="19"/>
      <c r="S1037" s="4"/>
      <c r="T1037" s="5"/>
      <c r="U1037" s="5"/>
      <c r="V1037" s="14"/>
      <c r="W1037" s="15"/>
      <c r="X1037" s="692" t="s">
        <v>3135</v>
      </c>
      <c r="Y1037" s="691" t="s">
        <v>3133</v>
      </c>
      <c r="Z1037" s="690" t="s">
        <v>3130</v>
      </c>
    </row>
    <row r="1038" spans="1:26" s="101" customFormat="1" ht="15.6" hidden="1">
      <c r="A1038" s="670" t="s">
        <v>2040</v>
      </c>
      <c r="B1038" s="13"/>
      <c r="C1038" s="13"/>
      <c r="D1038" s="14"/>
      <c r="E1038" s="4" t="s">
        <v>18</v>
      </c>
      <c r="F1038" s="4" t="s">
        <v>15</v>
      </c>
      <c r="G1038" s="1" t="s">
        <v>19</v>
      </c>
      <c r="H1038" s="1" t="s">
        <v>28</v>
      </c>
      <c r="I1038" s="1" t="s">
        <v>24</v>
      </c>
      <c r="J1038" s="4">
        <v>4</v>
      </c>
      <c r="K1038" s="4"/>
      <c r="L1038" s="4"/>
      <c r="M1038" s="4"/>
      <c r="N1038" s="4"/>
      <c r="O1038" s="4"/>
      <c r="P1038" s="4" t="s">
        <v>291</v>
      </c>
      <c r="Q1038" s="299" t="s">
        <v>289</v>
      </c>
      <c r="R1038" s="19"/>
      <c r="S1038" s="4"/>
      <c r="T1038" s="5"/>
      <c r="U1038" s="5"/>
      <c r="V1038" s="14"/>
      <c r="W1038" s="15"/>
      <c r="X1038" s="692" t="s">
        <v>3135</v>
      </c>
      <c r="Y1038" s="691" t="s">
        <v>3133</v>
      </c>
      <c r="Z1038" s="690" t="s">
        <v>3130</v>
      </c>
    </row>
    <row r="1039" spans="1:26" s="101" customFormat="1" ht="15.6" hidden="1">
      <c r="A1039" s="670" t="s">
        <v>2041</v>
      </c>
      <c r="B1039" s="13"/>
      <c r="C1039" s="13" t="s">
        <v>996</v>
      </c>
      <c r="D1039" s="14"/>
      <c r="E1039" s="4" t="s">
        <v>18</v>
      </c>
      <c r="F1039" s="4" t="s">
        <v>14</v>
      </c>
      <c r="G1039" s="1" t="s">
        <v>19</v>
      </c>
      <c r="H1039" s="1" t="s">
        <v>28</v>
      </c>
      <c r="I1039" s="1" t="s">
        <v>24</v>
      </c>
      <c r="J1039" s="4">
        <v>4</v>
      </c>
      <c r="K1039" s="4"/>
      <c r="L1039" s="4"/>
      <c r="M1039" s="4"/>
      <c r="N1039" s="4"/>
      <c r="O1039" s="4"/>
      <c r="P1039" s="4" t="s">
        <v>291</v>
      </c>
      <c r="Q1039" s="299" t="s">
        <v>289</v>
      </c>
      <c r="R1039" s="19"/>
      <c r="S1039" s="4"/>
      <c r="T1039" s="5"/>
      <c r="U1039" s="5"/>
      <c r="V1039" s="14"/>
      <c r="W1039" s="15"/>
      <c r="X1039" s="692" t="s">
        <v>3135</v>
      </c>
      <c r="Y1039" s="691" t="s">
        <v>3133</v>
      </c>
      <c r="Z1039" s="690" t="s">
        <v>3130</v>
      </c>
    </row>
    <row r="1040" spans="1:26" s="101" customFormat="1" ht="15.6" hidden="1">
      <c r="A1040" s="670" t="s">
        <v>2042</v>
      </c>
      <c r="B1040" s="13"/>
      <c r="C1040" s="13"/>
      <c r="D1040" s="14"/>
      <c r="E1040" s="4" t="s">
        <v>18</v>
      </c>
      <c r="F1040" s="4" t="s">
        <v>15</v>
      </c>
      <c r="G1040" s="1" t="s">
        <v>19</v>
      </c>
      <c r="H1040" s="1" t="s">
        <v>28</v>
      </c>
      <c r="I1040" s="1" t="s">
        <v>24</v>
      </c>
      <c r="J1040" s="4"/>
      <c r="K1040" s="4"/>
      <c r="L1040" s="4"/>
      <c r="M1040" s="4"/>
      <c r="N1040" s="4"/>
      <c r="O1040" s="4" t="s">
        <v>28</v>
      </c>
      <c r="P1040" s="4" t="s">
        <v>291</v>
      </c>
      <c r="Q1040" s="299" t="s">
        <v>289</v>
      </c>
      <c r="R1040" s="19"/>
      <c r="S1040" s="4"/>
      <c r="T1040" s="5"/>
      <c r="U1040" s="5"/>
      <c r="V1040" s="14"/>
      <c r="W1040" s="15"/>
      <c r="X1040" s="692" t="s">
        <v>3135</v>
      </c>
      <c r="Y1040" s="691" t="s">
        <v>3133</v>
      </c>
      <c r="Z1040" s="690" t="s">
        <v>3130</v>
      </c>
    </row>
    <row r="1041" spans="1:26" s="101" customFormat="1" ht="15.6" hidden="1">
      <c r="A1041" s="670" t="s">
        <v>2043</v>
      </c>
      <c r="B1041" s="13"/>
      <c r="C1041" s="13" t="s">
        <v>995</v>
      </c>
      <c r="D1041" s="14"/>
      <c r="E1041" s="4" t="s">
        <v>17</v>
      </c>
      <c r="F1041" s="4" t="s">
        <v>14</v>
      </c>
      <c r="G1041" s="1" t="s">
        <v>22</v>
      </c>
      <c r="H1041" s="1" t="s">
        <v>28</v>
      </c>
      <c r="I1041" s="1" t="s">
        <v>24</v>
      </c>
      <c r="J1041" s="4">
        <v>4</v>
      </c>
      <c r="K1041" s="4"/>
      <c r="L1041" s="4"/>
      <c r="M1041" s="4"/>
      <c r="N1041" s="4"/>
      <c r="O1041" s="4"/>
      <c r="P1041" s="4" t="s">
        <v>291</v>
      </c>
      <c r="Q1041" s="299" t="s">
        <v>288</v>
      </c>
      <c r="R1041" s="19"/>
      <c r="S1041" s="4"/>
      <c r="T1041" s="5"/>
      <c r="U1041" s="5"/>
      <c r="V1041" s="14"/>
      <c r="W1041" s="15"/>
      <c r="X1041" s="692" t="s">
        <v>3135</v>
      </c>
      <c r="Y1041" s="691" t="s">
        <v>3133</v>
      </c>
      <c r="Z1041" s="690" t="s">
        <v>3130</v>
      </c>
    </row>
    <row r="1042" spans="1:26" s="101" customFormat="1" ht="15.6" hidden="1">
      <c r="A1042" s="670" t="s">
        <v>2044</v>
      </c>
      <c r="B1042" s="13"/>
      <c r="C1042" s="13"/>
      <c r="D1042" s="14"/>
      <c r="E1042" s="4" t="s">
        <v>17</v>
      </c>
      <c r="F1042" s="4" t="s">
        <v>15</v>
      </c>
      <c r="G1042" s="1" t="s">
        <v>22</v>
      </c>
      <c r="H1042" s="1" t="s">
        <v>28</v>
      </c>
      <c r="I1042" s="1" t="s">
        <v>24</v>
      </c>
      <c r="J1042" s="4">
        <v>4</v>
      </c>
      <c r="K1042" s="4"/>
      <c r="L1042" s="4"/>
      <c r="M1042" s="4"/>
      <c r="N1042" s="4"/>
      <c r="O1042" s="4"/>
      <c r="P1042" s="4" t="s">
        <v>291</v>
      </c>
      <c r="Q1042" s="299" t="s">
        <v>288</v>
      </c>
      <c r="R1042" s="19"/>
      <c r="S1042" s="4"/>
      <c r="T1042" s="5"/>
      <c r="U1042" s="5"/>
      <c r="V1042" s="14"/>
      <c r="W1042" s="15"/>
      <c r="X1042" s="692" t="s">
        <v>3135</v>
      </c>
      <c r="Y1042" s="691" t="s">
        <v>3133</v>
      </c>
      <c r="Z1042" s="690" t="s">
        <v>3130</v>
      </c>
    </row>
    <row r="1043" spans="1:26" s="101" customFormat="1" ht="15.6" hidden="1">
      <c r="A1043" s="670" t="s">
        <v>2045</v>
      </c>
      <c r="B1043" s="13"/>
      <c r="C1043" s="13" t="s">
        <v>994</v>
      </c>
      <c r="D1043" s="14"/>
      <c r="E1043" s="4" t="s">
        <v>17</v>
      </c>
      <c r="F1043" s="4" t="s">
        <v>14</v>
      </c>
      <c r="G1043" s="1" t="s">
        <v>22</v>
      </c>
      <c r="H1043" s="1" t="s">
        <v>28</v>
      </c>
      <c r="I1043" s="1" t="s">
        <v>24</v>
      </c>
      <c r="J1043" s="4">
        <v>3</v>
      </c>
      <c r="K1043" s="4"/>
      <c r="L1043" s="4"/>
      <c r="M1043" s="4"/>
      <c r="N1043" s="4"/>
      <c r="O1043" s="4"/>
      <c r="P1043" s="4" t="s">
        <v>291</v>
      </c>
      <c r="Q1043" s="299" t="s">
        <v>288</v>
      </c>
      <c r="R1043" s="19"/>
      <c r="S1043" s="4"/>
      <c r="T1043" s="5"/>
      <c r="U1043" s="5"/>
      <c r="V1043" s="14"/>
      <c r="W1043" s="15"/>
      <c r="X1043" s="692" t="s">
        <v>3135</v>
      </c>
      <c r="Y1043" s="691" t="s">
        <v>3133</v>
      </c>
      <c r="Z1043" s="690" t="s">
        <v>3130</v>
      </c>
    </row>
    <row r="1044" spans="1:26" s="101" customFormat="1" ht="15.6" hidden="1">
      <c r="A1044" s="670" t="s">
        <v>2046</v>
      </c>
      <c r="B1044" s="13"/>
      <c r="C1044" s="13"/>
      <c r="D1044" s="14"/>
      <c r="E1044" s="4" t="s">
        <v>17</v>
      </c>
      <c r="F1044" s="4" t="s">
        <v>15</v>
      </c>
      <c r="G1044" s="1" t="s">
        <v>22</v>
      </c>
      <c r="H1044" s="1" t="s">
        <v>28</v>
      </c>
      <c r="I1044" s="1" t="s">
        <v>24</v>
      </c>
      <c r="J1044" s="4">
        <v>3</v>
      </c>
      <c r="K1044" s="4"/>
      <c r="L1044" s="4"/>
      <c r="M1044" s="4"/>
      <c r="N1044" s="4"/>
      <c r="O1044" s="4"/>
      <c r="P1044" s="4" t="s">
        <v>291</v>
      </c>
      <c r="Q1044" s="299" t="s">
        <v>288</v>
      </c>
      <c r="R1044" s="19"/>
      <c r="S1044" s="4"/>
      <c r="T1044" s="5"/>
      <c r="U1044" s="5"/>
      <c r="V1044" s="14"/>
      <c r="W1044" s="15"/>
      <c r="X1044" s="692" t="s">
        <v>3135</v>
      </c>
      <c r="Y1044" s="691" t="s">
        <v>3133</v>
      </c>
      <c r="Z1044" s="690" t="s">
        <v>3130</v>
      </c>
    </row>
    <row r="1045" spans="1:26" s="101" customFormat="1" ht="15.6" hidden="1">
      <c r="A1045" s="670" t="s">
        <v>2047</v>
      </c>
      <c r="B1045" s="13"/>
      <c r="C1045" s="13" t="s">
        <v>993</v>
      </c>
      <c r="D1045" s="14"/>
      <c r="E1045" s="4" t="s">
        <v>18</v>
      </c>
      <c r="F1045" s="4" t="s">
        <v>15</v>
      </c>
      <c r="G1045" s="1" t="s">
        <v>22</v>
      </c>
      <c r="H1045" s="1" t="s">
        <v>28</v>
      </c>
      <c r="I1045" s="1" t="s">
        <v>24</v>
      </c>
      <c r="J1045" s="4">
        <v>4</v>
      </c>
      <c r="K1045" s="4"/>
      <c r="L1045" s="4"/>
      <c r="M1045" s="4"/>
      <c r="N1045" s="4"/>
      <c r="O1045" s="4"/>
      <c r="P1045" s="4" t="s">
        <v>291</v>
      </c>
      <c r="Q1045" s="299" t="s">
        <v>288</v>
      </c>
      <c r="R1045" s="19"/>
      <c r="S1045" s="4"/>
      <c r="T1045" s="5"/>
      <c r="U1045" s="5"/>
      <c r="V1045" s="14"/>
      <c r="W1045" s="15"/>
      <c r="X1045" s="692" t="s">
        <v>3135</v>
      </c>
      <c r="Y1045" s="691" t="s">
        <v>3133</v>
      </c>
      <c r="Z1045" s="690" t="s">
        <v>3130</v>
      </c>
    </row>
    <row r="1046" spans="1:26" s="101" customFormat="1" ht="15.6" hidden="1">
      <c r="A1046" s="670" t="s">
        <v>2048</v>
      </c>
      <c r="B1046" s="13"/>
      <c r="C1046" s="13" t="s">
        <v>992</v>
      </c>
      <c r="D1046" s="14"/>
      <c r="E1046" s="4" t="s">
        <v>18</v>
      </c>
      <c r="F1046" s="4" t="s">
        <v>14</v>
      </c>
      <c r="G1046" s="1" t="s">
        <v>22</v>
      </c>
      <c r="H1046" s="1" t="s">
        <v>28</v>
      </c>
      <c r="I1046" s="1" t="s">
        <v>25</v>
      </c>
      <c r="J1046" s="4">
        <v>4</v>
      </c>
      <c r="K1046" s="4"/>
      <c r="L1046" s="4"/>
      <c r="M1046" s="4"/>
      <c r="N1046" s="4"/>
      <c r="O1046" s="4"/>
      <c r="P1046" s="4" t="s">
        <v>291</v>
      </c>
      <c r="Q1046" s="299" t="s">
        <v>288</v>
      </c>
      <c r="R1046" s="19"/>
      <c r="S1046" s="4"/>
      <c r="T1046" s="5"/>
      <c r="U1046" s="5"/>
      <c r="V1046" s="14"/>
      <c r="W1046" s="15"/>
      <c r="X1046" s="692" t="s">
        <v>3135</v>
      </c>
      <c r="Y1046" s="691" t="s">
        <v>3133</v>
      </c>
      <c r="Z1046" s="690" t="s">
        <v>3130</v>
      </c>
    </row>
    <row r="1047" spans="1:26" s="101" customFormat="1" ht="15.6" hidden="1">
      <c r="A1047" s="670" t="s">
        <v>2049</v>
      </c>
      <c r="B1047" s="13"/>
      <c r="C1047" s="13"/>
      <c r="D1047" s="14"/>
      <c r="E1047" s="4" t="s">
        <v>18</v>
      </c>
      <c r="F1047" s="4" t="s">
        <v>15</v>
      </c>
      <c r="G1047" s="1" t="s">
        <v>22</v>
      </c>
      <c r="H1047" s="1" t="s">
        <v>28</v>
      </c>
      <c r="I1047" s="1" t="s">
        <v>26</v>
      </c>
      <c r="J1047" s="4">
        <v>4</v>
      </c>
      <c r="K1047" s="4"/>
      <c r="L1047" s="4"/>
      <c r="M1047" s="4"/>
      <c r="N1047" s="4"/>
      <c r="O1047" s="4"/>
      <c r="P1047" s="4" t="s">
        <v>291</v>
      </c>
      <c r="Q1047" s="299" t="s">
        <v>288</v>
      </c>
      <c r="R1047" s="19"/>
      <c r="S1047" s="4"/>
      <c r="T1047" s="5"/>
      <c r="U1047" s="5"/>
      <c r="V1047" s="14"/>
      <c r="W1047" s="15"/>
      <c r="X1047" s="692" t="s">
        <v>3135</v>
      </c>
      <c r="Y1047" s="691" t="s">
        <v>3133</v>
      </c>
      <c r="Z1047" s="690" t="s">
        <v>3130</v>
      </c>
    </row>
    <row r="1048" spans="1:26" s="101" customFormat="1" ht="15.6" hidden="1">
      <c r="A1048" s="670" t="s">
        <v>2050</v>
      </c>
      <c r="B1048" s="13"/>
      <c r="C1048" s="13" t="s">
        <v>991</v>
      </c>
      <c r="D1048" s="14"/>
      <c r="E1048" s="4" t="s">
        <v>18</v>
      </c>
      <c r="F1048" s="4" t="s">
        <v>14</v>
      </c>
      <c r="G1048" s="1" t="s">
        <v>22</v>
      </c>
      <c r="H1048" s="1" t="s">
        <v>28</v>
      </c>
      <c r="I1048" s="1" t="s">
        <v>24</v>
      </c>
      <c r="J1048" s="4">
        <v>4</v>
      </c>
      <c r="K1048" s="4"/>
      <c r="L1048" s="4"/>
      <c r="M1048" s="4"/>
      <c r="N1048" s="4"/>
      <c r="O1048" s="4"/>
      <c r="P1048" s="4" t="s">
        <v>291</v>
      </c>
      <c r="Q1048" s="299" t="s">
        <v>288</v>
      </c>
      <c r="R1048" s="19"/>
      <c r="S1048" s="4"/>
      <c r="T1048" s="5"/>
      <c r="U1048" s="5"/>
      <c r="V1048" s="14"/>
      <c r="W1048" s="15"/>
      <c r="X1048" s="692" t="s">
        <v>3135</v>
      </c>
      <c r="Y1048" s="691" t="s">
        <v>3133</v>
      </c>
      <c r="Z1048" s="690" t="s">
        <v>3130</v>
      </c>
    </row>
    <row r="1049" spans="1:26" s="101" customFormat="1" ht="15.6" hidden="1">
      <c r="A1049" s="670" t="s">
        <v>2051</v>
      </c>
      <c r="B1049" s="13"/>
      <c r="C1049" s="13" t="s">
        <v>990</v>
      </c>
      <c r="D1049" s="14"/>
      <c r="E1049" s="4" t="s">
        <v>18</v>
      </c>
      <c r="F1049" s="4" t="s">
        <v>14</v>
      </c>
      <c r="G1049" s="1" t="s">
        <v>19</v>
      </c>
      <c r="H1049" s="1" t="s">
        <v>28</v>
      </c>
      <c r="I1049" s="1" t="s">
        <v>24</v>
      </c>
      <c r="J1049" s="4">
        <v>4</v>
      </c>
      <c r="K1049" s="4"/>
      <c r="L1049" s="4"/>
      <c r="M1049" s="4"/>
      <c r="N1049" s="4"/>
      <c r="O1049" s="4"/>
      <c r="P1049" s="4" t="s">
        <v>291</v>
      </c>
      <c r="Q1049" s="299" t="s">
        <v>289</v>
      </c>
      <c r="R1049" s="19"/>
      <c r="S1049" s="4"/>
      <c r="T1049" s="5"/>
      <c r="U1049" s="5"/>
      <c r="V1049" s="14"/>
      <c r="W1049" s="15"/>
      <c r="X1049" s="692" t="s">
        <v>3135</v>
      </c>
      <c r="Y1049" s="691" t="s">
        <v>3133</v>
      </c>
      <c r="Z1049" s="690" t="s">
        <v>3130</v>
      </c>
    </row>
    <row r="1050" spans="1:26" s="101" customFormat="1" ht="15.6" hidden="1">
      <c r="A1050" s="670" t="s">
        <v>2052</v>
      </c>
      <c r="B1050" s="13"/>
      <c r="C1050" s="13"/>
      <c r="D1050" s="14"/>
      <c r="E1050" s="4" t="s">
        <v>18</v>
      </c>
      <c r="F1050" s="4" t="s">
        <v>15</v>
      </c>
      <c r="G1050" s="1" t="s">
        <v>19</v>
      </c>
      <c r="H1050" s="1" t="s">
        <v>28</v>
      </c>
      <c r="I1050" s="1" t="s">
        <v>24</v>
      </c>
      <c r="J1050" s="4">
        <v>4</v>
      </c>
      <c r="K1050" s="4"/>
      <c r="L1050" s="4"/>
      <c r="M1050" s="4"/>
      <c r="N1050" s="4"/>
      <c r="O1050" s="4"/>
      <c r="P1050" s="4" t="s">
        <v>291</v>
      </c>
      <c r="Q1050" s="299" t="s">
        <v>289</v>
      </c>
      <c r="R1050" s="19"/>
      <c r="S1050" s="4"/>
      <c r="T1050" s="5"/>
      <c r="U1050" s="5"/>
      <c r="V1050" s="14"/>
      <c r="W1050" s="15"/>
      <c r="X1050" s="692" t="s">
        <v>3135</v>
      </c>
      <c r="Y1050" s="691" t="s">
        <v>3133</v>
      </c>
      <c r="Z1050" s="690" t="s">
        <v>3130</v>
      </c>
    </row>
    <row r="1051" spans="1:26" s="101" customFormat="1" ht="15.6" hidden="1">
      <c r="A1051" s="670" t="s">
        <v>2053</v>
      </c>
      <c r="B1051" s="13"/>
      <c r="C1051" s="13" t="s">
        <v>989</v>
      </c>
      <c r="D1051" s="14"/>
      <c r="E1051" s="4" t="s">
        <v>18</v>
      </c>
      <c r="F1051" s="4" t="s">
        <v>14</v>
      </c>
      <c r="G1051" s="1" t="s">
        <v>22</v>
      </c>
      <c r="H1051" s="1" t="s">
        <v>28</v>
      </c>
      <c r="I1051" s="1" t="s">
        <v>24</v>
      </c>
      <c r="J1051" s="4">
        <v>4</v>
      </c>
      <c r="K1051" s="4"/>
      <c r="L1051" s="4"/>
      <c r="M1051" s="4"/>
      <c r="N1051" s="4"/>
      <c r="O1051" s="4"/>
      <c r="P1051" s="4" t="s">
        <v>291</v>
      </c>
      <c r="Q1051" s="299" t="s">
        <v>288</v>
      </c>
      <c r="R1051" s="19"/>
      <c r="S1051" s="4"/>
      <c r="T1051" s="5"/>
      <c r="U1051" s="5"/>
      <c r="V1051" s="14"/>
      <c r="W1051" s="15"/>
      <c r="X1051" s="692" t="s">
        <v>3135</v>
      </c>
      <c r="Y1051" s="691" t="s">
        <v>3133</v>
      </c>
      <c r="Z1051" s="690" t="s">
        <v>3130</v>
      </c>
    </row>
    <row r="1052" spans="1:26" s="101" customFormat="1" ht="15.6" hidden="1">
      <c r="A1052" s="670" t="s">
        <v>2054</v>
      </c>
      <c r="B1052" s="13"/>
      <c r="C1052" s="13" t="s">
        <v>988</v>
      </c>
      <c r="D1052" s="14"/>
      <c r="E1052" s="4" t="s">
        <v>18</v>
      </c>
      <c r="F1052" s="4" t="s">
        <v>15</v>
      </c>
      <c r="G1052" s="1" t="s">
        <v>22</v>
      </c>
      <c r="H1052" s="1" t="s">
        <v>28</v>
      </c>
      <c r="I1052" s="1" t="s">
        <v>24</v>
      </c>
      <c r="J1052" s="4">
        <v>4</v>
      </c>
      <c r="K1052" s="4"/>
      <c r="L1052" s="4"/>
      <c r="M1052" s="4"/>
      <c r="N1052" s="4"/>
      <c r="O1052" s="4"/>
      <c r="P1052" s="4" t="s">
        <v>291</v>
      </c>
      <c r="Q1052" s="299" t="s">
        <v>288</v>
      </c>
      <c r="R1052" s="19"/>
      <c r="S1052" s="4"/>
      <c r="T1052" s="5"/>
      <c r="U1052" s="5"/>
      <c r="V1052" s="14"/>
      <c r="W1052" s="15"/>
      <c r="X1052" s="692" t="s">
        <v>3135</v>
      </c>
      <c r="Y1052" s="691" t="s">
        <v>3133</v>
      </c>
      <c r="Z1052" s="690" t="s">
        <v>3130</v>
      </c>
    </row>
    <row r="1053" spans="1:26" s="101" customFormat="1" ht="15.6" hidden="1">
      <c r="A1053" s="670" t="s">
        <v>2055</v>
      </c>
      <c r="B1053" s="13"/>
      <c r="C1053" s="13" t="s">
        <v>987</v>
      </c>
      <c r="D1053" s="14"/>
      <c r="E1053" s="4" t="s">
        <v>18</v>
      </c>
      <c r="F1053" s="4" t="s">
        <v>15</v>
      </c>
      <c r="G1053" s="1" t="s">
        <v>22</v>
      </c>
      <c r="H1053" s="1" t="s">
        <v>28</v>
      </c>
      <c r="I1053" s="1" t="s">
        <v>24</v>
      </c>
      <c r="J1053" s="4">
        <v>3</v>
      </c>
      <c r="K1053" s="4"/>
      <c r="L1053" s="4"/>
      <c r="M1053" s="4"/>
      <c r="N1053" s="4"/>
      <c r="O1053" s="4"/>
      <c r="P1053" s="4" t="s">
        <v>291</v>
      </c>
      <c r="Q1053" s="299" t="s">
        <v>288</v>
      </c>
      <c r="R1053" s="19" t="s">
        <v>1390</v>
      </c>
      <c r="S1053" s="4"/>
      <c r="T1053" s="5"/>
      <c r="U1053" s="5"/>
      <c r="V1053" s="14"/>
      <c r="W1053" s="15"/>
      <c r="X1053" s="692" t="s">
        <v>3135</v>
      </c>
      <c r="Y1053" s="691" t="s">
        <v>3133</v>
      </c>
      <c r="Z1053" s="690" t="s">
        <v>3130</v>
      </c>
    </row>
    <row r="1054" spans="1:26" s="101" customFormat="1" ht="15.6" hidden="1">
      <c r="A1054" s="670" t="s">
        <v>2056</v>
      </c>
      <c r="B1054" s="13"/>
      <c r="C1054" s="13" t="s">
        <v>986</v>
      </c>
      <c r="D1054" s="14"/>
      <c r="E1054" s="4" t="s">
        <v>18</v>
      </c>
      <c r="F1054" s="4" t="s">
        <v>14</v>
      </c>
      <c r="G1054" s="1" t="s">
        <v>19</v>
      </c>
      <c r="H1054" s="1" t="s">
        <v>28</v>
      </c>
      <c r="I1054" s="1" t="s">
        <v>24</v>
      </c>
      <c r="J1054" s="4">
        <v>4</v>
      </c>
      <c r="K1054" s="4"/>
      <c r="L1054" s="4"/>
      <c r="M1054" s="4"/>
      <c r="N1054" s="4"/>
      <c r="O1054" s="4"/>
      <c r="P1054" s="4" t="s">
        <v>291</v>
      </c>
      <c r="Q1054" s="299" t="s">
        <v>288</v>
      </c>
      <c r="R1054" s="19"/>
      <c r="S1054" s="4"/>
      <c r="T1054" s="5"/>
      <c r="U1054" s="5"/>
      <c r="V1054" s="14"/>
      <c r="W1054" s="15"/>
      <c r="X1054" s="692" t="s">
        <v>3135</v>
      </c>
      <c r="Y1054" s="691" t="s">
        <v>3133</v>
      </c>
      <c r="Z1054" s="690" t="s">
        <v>3130</v>
      </c>
    </row>
    <row r="1055" spans="1:26" s="101" customFormat="1" ht="15.6" hidden="1">
      <c r="A1055" s="670" t="s">
        <v>2057</v>
      </c>
      <c r="B1055" s="13"/>
      <c r="C1055" s="13"/>
      <c r="D1055" s="14"/>
      <c r="E1055" s="4" t="s">
        <v>18</v>
      </c>
      <c r="F1055" s="4" t="s">
        <v>15</v>
      </c>
      <c r="G1055" s="1" t="s">
        <v>19</v>
      </c>
      <c r="H1055" s="1" t="s">
        <v>28</v>
      </c>
      <c r="I1055" s="1" t="s">
        <v>24</v>
      </c>
      <c r="J1055" s="4">
        <v>4</v>
      </c>
      <c r="K1055" s="4"/>
      <c r="L1055" s="4"/>
      <c r="M1055" s="4"/>
      <c r="N1055" s="4"/>
      <c r="O1055" s="4"/>
      <c r="P1055" s="4" t="s">
        <v>291</v>
      </c>
      <c r="Q1055" s="299" t="s">
        <v>288</v>
      </c>
      <c r="R1055" s="19"/>
      <c r="S1055" s="4"/>
      <c r="T1055" s="5"/>
      <c r="U1055" s="5"/>
      <c r="V1055" s="14"/>
      <c r="W1055" s="15"/>
      <c r="X1055" s="692" t="s">
        <v>3135</v>
      </c>
      <c r="Y1055" s="691" t="s">
        <v>3133</v>
      </c>
      <c r="Z1055" s="690" t="s">
        <v>3130</v>
      </c>
    </row>
    <row r="1056" spans="1:26" s="101" customFormat="1" ht="15.6" hidden="1">
      <c r="A1056" s="670" t="s">
        <v>2058</v>
      </c>
      <c r="B1056" s="13"/>
      <c r="C1056" s="13" t="s">
        <v>985</v>
      </c>
      <c r="D1056" s="14"/>
      <c r="E1056" s="4" t="s">
        <v>17</v>
      </c>
      <c r="F1056" s="4" t="s">
        <v>14</v>
      </c>
      <c r="G1056" s="1" t="s">
        <v>19</v>
      </c>
      <c r="H1056" s="1" t="s">
        <v>28</v>
      </c>
      <c r="I1056" s="1" t="s">
        <v>24</v>
      </c>
      <c r="J1056" s="4">
        <v>4</v>
      </c>
      <c r="K1056" s="4" t="s">
        <v>34</v>
      </c>
      <c r="L1056" s="4"/>
      <c r="M1056" s="4"/>
      <c r="N1056" s="4"/>
      <c r="O1056" s="4"/>
      <c r="P1056" s="4" t="s">
        <v>291</v>
      </c>
      <c r="Q1056" s="299" t="s">
        <v>288</v>
      </c>
      <c r="R1056" s="19"/>
      <c r="S1056" s="4"/>
      <c r="T1056" s="5"/>
      <c r="U1056" s="5"/>
      <c r="V1056" s="14"/>
      <c r="W1056" s="15"/>
      <c r="X1056" s="692" t="s">
        <v>3135</v>
      </c>
      <c r="Y1056" s="691" t="s">
        <v>3133</v>
      </c>
      <c r="Z1056" s="690" t="s">
        <v>3130</v>
      </c>
    </row>
    <row r="1057" spans="1:26" s="101" customFormat="1" ht="15.6" hidden="1">
      <c r="A1057" s="670" t="s">
        <v>2059</v>
      </c>
      <c r="B1057" s="13"/>
      <c r="C1057" s="13"/>
      <c r="D1057" s="14"/>
      <c r="E1057" s="4" t="s">
        <v>17</v>
      </c>
      <c r="F1057" s="4" t="s">
        <v>15</v>
      </c>
      <c r="G1057" s="1" t="s">
        <v>19</v>
      </c>
      <c r="H1057" s="1" t="s">
        <v>28</v>
      </c>
      <c r="I1057" s="1" t="s">
        <v>24</v>
      </c>
      <c r="J1057" s="4">
        <v>4</v>
      </c>
      <c r="K1057" s="4" t="s">
        <v>34</v>
      </c>
      <c r="L1057" s="4"/>
      <c r="M1057" s="4"/>
      <c r="N1057" s="4"/>
      <c r="O1057" s="4"/>
      <c r="P1057" s="4" t="s">
        <v>291</v>
      </c>
      <c r="Q1057" s="299" t="s">
        <v>288</v>
      </c>
      <c r="R1057" s="19"/>
      <c r="S1057" s="4"/>
      <c r="T1057" s="5"/>
      <c r="U1057" s="5"/>
      <c r="V1057" s="14"/>
      <c r="W1057" s="15"/>
      <c r="X1057" s="692" t="s">
        <v>3135</v>
      </c>
      <c r="Y1057" s="691" t="s">
        <v>3133</v>
      </c>
      <c r="Z1057" s="690" t="s">
        <v>3130</v>
      </c>
    </row>
    <row r="1058" spans="1:26" s="101" customFormat="1" ht="24">
      <c r="A1058" s="670" t="s">
        <v>2060</v>
      </c>
      <c r="B1058" s="13"/>
      <c r="C1058" s="13"/>
      <c r="D1058" s="14" t="s">
        <v>1387</v>
      </c>
      <c r="E1058" s="4" t="s">
        <v>17</v>
      </c>
      <c r="F1058" s="4" t="s">
        <v>15</v>
      </c>
      <c r="G1058" s="1" t="s">
        <v>22</v>
      </c>
      <c r="H1058" s="1" t="s">
        <v>29</v>
      </c>
      <c r="I1058" s="300" t="s">
        <v>30</v>
      </c>
      <c r="J1058" s="4">
        <v>1</v>
      </c>
      <c r="K1058" s="4"/>
      <c r="L1058" s="4"/>
      <c r="M1058" s="4"/>
      <c r="N1058" s="4" t="s">
        <v>499</v>
      </c>
      <c r="O1058" s="4"/>
      <c r="P1058" s="4" t="s">
        <v>291</v>
      </c>
      <c r="Q1058" s="299" t="s">
        <v>288</v>
      </c>
      <c r="R1058" s="19" t="s">
        <v>1388</v>
      </c>
      <c r="S1058" s="4"/>
      <c r="T1058" s="5"/>
      <c r="U1058" s="5" t="s">
        <v>45</v>
      </c>
      <c r="V1058" s="14" t="s">
        <v>1387</v>
      </c>
      <c r="W1058" s="15" t="s">
        <v>1389</v>
      </c>
      <c r="X1058" s="692" t="s">
        <v>3135</v>
      </c>
      <c r="Y1058" s="691" t="s">
        <v>3133</v>
      </c>
      <c r="Z1058" s="690" t="s">
        <v>3130</v>
      </c>
    </row>
    <row r="1059" spans="1:26" s="101" customFormat="1" ht="15.6">
      <c r="A1059" s="670" t="s">
        <v>2061</v>
      </c>
      <c r="B1059" s="13"/>
      <c r="C1059" s="13"/>
      <c r="D1059" s="14" t="s">
        <v>1387</v>
      </c>
      <c r="E1059" s="4" t="s">
        <v>17</v>
      </c>
      <c r="F1059" s="4" t="s">
        <v>14</v>
      </c>
      <c r="G1059" s="1" t="s">
        <v>22</v>
      </c>
      <c r="H1059" s="1" t="s">
        <v>29</v>
      </c>
      <c r="I1059" s="300" t="s">
        <v>30</v>
      </c>
      <c r="J1059" s="4">
        <v>1</v>
      </c>
      <c r="K1059" s="4"/>
      <c r="L1059" s="4"/>
      <c r="M1059" s="4"/>
      <c r="N1059" s="4" t="s">
        <v>499</v>
      </c>
      <c r="O1059" s="4"/>
      <c r="P1059" s="4" t="s">
        <v>291</v>
      </c>
      <c r="Q1059" s="299" t="s">
        <v>288</v>
      </c>
      <c r="R1059" s="19" t="s">
        <v>1388</v>
      </c>
      <c r="S1059" s="4"/>
      <c r="T1059" s="5"/>
      <c r="U1059" s="5" t="s">
        <v>46</v>
      </c>
      <c r="V1059" s="14" t="s">
        <v>1387</v>
      </c>
      <c r="W1059" s="15" t="s">
        <v>1386</v>
      </c>
      <c r="X1059" s="692" t="s">
        <v>3135</v>
      </c>
      <c r="Y1059" s="691" t="s">
        <v>3133</v>
      </c>
      <c r="Z1059" s="690" t="s">
        <v>3130</v>
      </c>
    </row>
    <row r="1060" spans="1:26" s="101" customFormat="1" ht="15.6" hidden="1">
      <c r="A1060" s="482" t="s">
        <v>2062</v>
      </c>
      <c r="B1060" s="314"/>
      <c r="C1060" s="314" t="s">
        <v>984</v>
      </c>
      <c r="D1060" s="332"/>
      <c r="E1060" s="299" t="s">
        <v>18</v>
      </c>
      <c r="F1060" s="299" t="s">
        <v>14</v>
      </c>
      <c r="G1060" s="300" t="s">
        <v>22</v>
      </c>
      <c r="H1060" s="300" t="s">
        <v>28</v>
      </c>
      <c r="I1060" s="300" t="s">
        <v>24</v>
      </c>
      <c r="J1060" s="299">
        <v>4</v>
      </c>
      <c r="K1060" s="299" t="s">
        <v>34</v>
      </c>
      <c r="L1060" s="299"/>
      <c r="M1060" s="299"/>
      <c r="N1060" s="299"/>
      <c r="O1060" s="299"/>
      <c r="P1060" s="4" t="s">
        <v>291</v>
      </c>
      <c r="Q1060" s="299" t="s">
        <v>288</v>
      </c>
      <c r="R1060" s="323"/>
      <c r="S1060" s="299"/>
      <c r="T1060" s="333"/>
      <c r="U1060" s="333"/>
      <c r="V1060" s="332"/>
      <c r="W1060" s="331"/>
      <c r="X1060" s="692" t="s">
        <v>3135</v>
      </c>
      <c r="Y1060" s="691" t="s">
        <v>3133</v>
      </c>
      <c r="Z1060" s="690" t="s">
        <v>3130</v>
      </c>
    </row>
    <row r="1061" spans="1:26" s="101" customFormat="1" ht="15.6" hidden="1">
      <c r="A1061" s="482" t="s">
        <v>2063</v>
      </c>
      <c r="B1061" s="314"/>
      <c r="C1061" s="314"/>
      <c r="D1061" s="332"/>
      <c r="E1061" s="299" t="s">
        <v>18</v>
      </c>
      <c r="F1061" s="299" t="s">
        <v>15</v>
      </c>
      <c r="G1061" s="300" t="s">
        <v>22</v>
      </c>
      <c r="H1061" s="300" t="s">
        <v>28</v>
      </c>
      <c r="I1061" s="300" t="s">
        <v>24</v>
      </c>
      <c r="J1061" s="299">
        <v>4</v>
      </c>
      <c r="K1061" s="299" t="s">
        <v>34</v>
      </c>
      <c r="L1061" s="299"/>
      <c r="M1061" s="299"/>
      <c r="N1061" s="299"/>
      <c r="O1061" s="299"/>
      <c r="P1061" s="4" t="s">
        <v>291</v>
      </c>
      <c r="Q1061" s="299" t="s">
        <v>288</v>
      </c>
      <c r="R1061" s="323"/>
      <c r="S1061" s="299"/>
      <c r="T1061" s="333"/>
      <c r="U1061" s="333"/>
      <c r="V1061" s="332"/>
      <c r="W1061" s="331"/>
      <c r="X1061" s="692" t="s">
        <v>3135</v>
      </c>
      <c r="Y1061" s="691" t="s">
        <v>3133</v>
      </c>
      <c r="Z1061" s="690" t="s">
        <v>3130</v>
      </c>
    </row>
    <row r="1062" spans="1:26" s="101" customFormat="1" ht="15.6" hidden="1">
      <c r="A1062" s="482" t="s">
        <v>2064</v>
      </c>
      <c r="B1062" s="314"/>
      <c r="C1062" s="314"/>
      <c r="D1062" s="332"/>
      <c r="E1062" s="299" t="s">
        <v>18</v>
      </c>
      <c r="F1062" s="299" t="s">
        <v>15</v>
      </c>
      <c r="G1062" s="300" t="s">
        <v>22</v>
      </c>
      <c r="H1062" s="300" t="s">
        <v>28</v>
      </c>
      <c r="I1062" s="300" t="s">
        <v>447</v>
      </c>
      <c r="J1062" s="299">
        <v>4</v>
      </c>
      <c r="K1062" s="299" t="s">
        <v>34</v>
      </c>
      <c r="L1062" s="299"/>
      <c r="M1062" s="299"/>
      <c r="N1062" s="299"/>
      <c r="O1062" s="299"/>
      <c r="P1062" s="4" t="s">
        <v>291</v>
      </c>
      <c r="Q1062" s="299" t="s">
        <v>288</v>
      </c>
      <c r="R1062" s="323"/>
      <c r="S1062" s="299"/>
      <c r="T1062" s="333"/>
      <c r="U1062" s="333"/>
      <c r="V1062" s="332"/>
      <c r="W1062" s="331"/>
      <c r="X1062" s="692" t="s">
        <v>3135</v>
      </c>
      <c r="Y1062" s="691" t="s">
        <v>3133</v>
      </c>
      <c r="Z1062" s="690" t="s">
        <v>3130</v>
      </c>
    </row>
    <row r="1063" spans="1:26" s="101" customFormat="1" ht="15.6" hidden="1">
      <c r="A1063" s="482" t="s">
        <v>2065</v>
      </c>
      <c r="B1063" s="13"/>
      <c r="C1063" s="13" t="s">
        <v>983</v>
      </c>
      <c r="D1063" s="14"/>
      <c r="E1063" s="4" t="s">
        <v>17</v>
      </c>
      <c r="F1063" s="4" t="s">
        <v>14</v>
      </c>
      <c r="G1063" s="1" t="s">
        <v>19</v>
      </c>
      <c r="H1063" s="1" t="s">
        <v>28</v>
      </c>
      <c r="I1063" s="1" t="s">
        <v>24</v>
      </c>
      <c r="J1063" s="4">
        <v>4</v>
      </c>
      <c r="K1063" s="4" t="s">
        <v>34</v>
      </c>
      <c r="L1063" s="4"/>
      <c r="M1063" s="4"/>
      <c r="N1063" s="4"/>
      <c r="O1063" s="4"/>
      <c r="P1063" s="4" t="s">
        <v>291</v>
      </c>
      <c r="Q1063" s="299" t="s">
        <v>288</v>
      </c>
      <c r="R1063" s="19"/>
      <c r="S1063" s="4"/>
      <c r="T1063" s="5"/>
      <c r="U1063" s="5"/>
      <c r="V1063" s="14"/>
      <c r="W1063" s="15"/>
      <c r="X1063" s="692" t="s">
        <v>3135</v>
      </c>
      <c r="Y1063" s="691" t="s">
        <v>3133</v>
      </c>
      <c r="Z1063" s="690" t="s">
        <v>3130</v>
      </c>
    </row>
    <row r="1064" spans="1:26" s="101" customFormat="1" ht="15.6" hidden="1">
      <c r="A1064" s="482" t="s">
        <v>2066</v>
      </c>
      <c r="B1064" s="13"/>
      <c r="C1064" s="13"/>
      <c r="D1064" s="14"/>
      <c r="E1064" s="4" t="s">
        <v>18</v>
      </c>
      <c r="F1064" s="4" t="s">
        <v>15</v>
      </c>
      <c r="G1064" s="1" t="s">
        <v>22</v>
      </c>
      <c r="H1064" s="1" t="s">
        <v>28</v>
      </c>
      <c r="I1064" s="1" t="s">
        <v>24</v>
      </c>
      <c r="J1064" s="4">
        <v>4</v>
      </c>
      <c r="K1064" s="4" t="s">
        <v>34</v>
      </c>
      <c r="L1064" s="4"/>
      <c r="M1064" s="4"/>
      <c r="N1064" s="4"/>
      <c r="O1064" s="4"/>
      <c r="P1064" s="4" t="s">
        <v>291</v>
      </c>
      <c r="Q1064" s="299" t="s">
        <v>288</v>
      </c>
      <c r="R1064" s="19"/>
      <c r="S1064" s="4"/>
      <c r="T1064" s="5"/>
      <c r="U1064" s="5"/>
      <c r="V1064" s="14"/>
      <c r="W1064" s="15"/>
      <c r="X1064" s="692" t="s">
        <v>3135</v>
      </c>
      <c r="Y1064" s="691" t="s">
        <v>3133</v>
      </c>
      <c r="Z1064" s="690" t="s">
        <v>3130</v>
      </c>
    </row>
    <row r="1065" spans="1:26" s="101" customFormat="1" ht="15.6" hidden="1">
      <c r="A1065" s="482" t="s">
        <v>2067</v>
      </c>
      <c r="B1065" s="13"/>
      <c r="C1065" s="13" t="s">
        <v>982</v>
      </c>
      <c r="D1065" s="14"/>
      <c r="E1065" s="4" t="s">
        <v>18</v>
      </c>
      <c r="F1065" s="4" t="s">
        <v>15</v>
      </c>
      <c r="G1065" s="1" t="s">
        <v>19</v>
      </c>
      <c r="H1065" s="1" t="s">
        <v>28</v>
      </c>
      <c r="I1065" s="1" t="s">
        <v>24</v>
      </c>
      <c r="J1065" s="4">
        <v>4</v>
      </c>
      <c r="K1065" s="4" t="s">
        <v>34</v>
      </c>
      <c r="L1065" s="4"/>
      <c r="M1065" s="4"/>
      <c r="N1065" s="4"/>
      <c r="O1065" s="4"/>
      <c r="P1065" s="4" t="s">
        <v>291</v>
      </c>
      <c r="Q1065" s="299" t="s">
        <v>288</v>
      </c>
      <c r="R1065" s="19"/>
      <c r="S1065" s="4"/>
      <c r="T1065" s="5"/>
      <c r="U1065" s="5"/>
      <c r="V1065" s="14"/>
      <c r="W1065" s="15"/>
      <c r="X1065" s="692" t="s">
        <v>3135</v>
      </c>
      <c r="Y1065" s="691" t="s">
        <v>3133</v>
      </c>
      <c r="Z1065" s="690" t="s">
        <v>3130</v>
      </c>
    </row>
    <row r="1066" spans="1:26" s="101" customFormat="1" ht="15.6" hidden="1">
      <c r="A1066" s="482" t="s">
        <v>2068</v>
      </c>
      <c r="B1066" s="314"/>
      <c r="C1066" s="314"/>
      <c r="D1066" s="332"/>
      <c r="E1066" s="299" t="s">
        <v>18</v>
      </c>
      <c r="F1066" s="299" t="s">
        <v>14</v>
      </c>
      <c r="G1066" s="300" t="s">
        <v>262</v>
      </c>
      <c r="H1066" s="300" t="s">
        <v>28</v>
      </c>
      <c r="I1066" s="300" t="s">
        <v>26</v>
      </c>
      <c r="J1066" s="299">
        <v>4</v>
      </c>
      <c r="K1066" s="299" t="s">
        <v>34</v>
      </c>
      <c r="L1066" s="299"/>
      <c r="M1066" s="299"/>
      <c r="N1066" s="299"/>
      <c r="O1066" s="299"/>
      <c r="P1066" s="4" t="s">
        <v>291</v>
      </c>
      <c r="Q1066" s="299" t="s">
        <v>288</v>
      </c>
      <c r="R1066" s="323"/>
      <c r="S1066" s="299"/>
      <c r="T1066" s="333"/>
      <c r="U1066" s="333"/>
      <c r="V1066" s="332"/>
      <c r="W1066" s="331"/>
      <c r="X1066" s="692" t="s">
        <v>3135</v>
      </c>
      <c r="Y1066" s="691" t="s">
        <v>3133</v>
      </c>
      <c r="Z1066" s="690" t="s">
        <v>3130</v>
      </c>
    </row>
    <row r="1067" spans="1:26" s="101" customFormat="1" ht="15.6" hidden="1">
      <c r="A1067" s="482" t="s">
        <v>2069</v>
      </c>
      <c r="B1067" s="13"/>
      <c r="C1067" s="13"/>
      <c r="D1067" s="14"/>
      <c r="E1067" s="4" t="s">
        <v>17</v>
      </c>
      <c r="F1067" s="4" t="s">
        <v>16</v>
      </c>
      <c r="G1067" s="300" t="s">
        <v>20</v>
      </c>
      <c r="H1067" s="1" t="s">
        <v>304</v>
      </c>
      <c r="I1067" s="1" t="s">
        <v>24</v>
      </c>
      <c r="J1067" s="4">
        <v>4</v>
      </c>
      <c r="K1067" s="4"/>
      <c r="L1067" s="4"/>
      <c r="M1067" s="4"/>
      <c r="N1067" s="4"/>
      <c r="O1067" s="4"/>
      <c r="P1067" s="276" t="s">
        <v>444</v>
      </c>
      <c r="Q1067" s="299" t="s">
        <v>289</v>
      </c>
      <c r="R1067" s="19"/>
      <c r="S1067" s="4"/>
      <c r="T1067" s="5"/>
      <c r="U1067" s="5"/>
      <c r="V1067" s="14"/>
      <c r="W1067" s="15"/>
      <c r="X1067" s="692" t="s">
        <v>3135</v>
      </c>
      <c r="Y1067" s="691" t="s">
        <v>3133</v>
      </c>
      <c r="Z1067" s="690" t="s">
        <v>3130</v>
      </c>
    </row>
    <row r="1068" spans="1:26" s="101" customFormat="1" ht="15.6" hidden="1">
      <c r="A1068" s="482" t="s">
        <v>2070</v>
      </c>
      <c r="B1068" s="13"/>
      <c r="C1068" s="13" t="s">
        <v>981</v>
      </c>
      <c r="D1068" s="14"/>
      <c r="E1068" s="4" t="s">
        <v>18</v>
      </c>
      <c r="F1068" s="4" t="s">
        <v>14</v>
      </c>
      <c r="G1068" s="1" t="s">
        <v>19</v>
      </c>
      <c r="H1068" s="1" t="s">
        <v>28</v>
      </c>
      <c r="I1068" s="1" t="s">
        <v>24</v>
      </c>
      <c r="J1068" s="4">
        <v>4</v>
      </c>
      <c r="K1068" s="4"/>
      <c r="L1068" s="4"/>
      <c r="M1068" s="4"/>
      <c r="N1068" s="4"/>
      <c r="O1068" s="4"/>
      <c r="P1068" s="276" t="s">
        <v>444</v>
      </c>
      <c r="Q1068" s="299" t="s">
        <v>289</v>
      </c>
      <c r="R1068" s="19"/>
      <c r="S1068" s="4"/>
      <c r="T1068" s="5"/>
      <c r="U1068" s="5"/>
      <c r="V1068" s="14"/>
      <c r="W1068" s="15"/>
      <c r="X1068" s="692" t="s">
        <v>3135</v>
      </c>
      <c r="Y1068" s="691" t="s">
        <v>3133</v>
      </c>
      <c r="Z1068" s="690" t="s">
        <v>3130</v>
      </c>
    </row>
    <row r="1069" spans="1:26" s="101" customFormat="1" ht="15.6" hidden="1">
      <c r="A1069" s="482" t="s">
        <v>2071</v>
      </c>
      <c r="B1069" s="13"/>
      <c r="C1069" s="13"/>
      <c r="D1069" s="14"/>
      <c r="E1069" s="4" t="s">
        <v>18</v>
      </c>
      <c r="F1069" s="4" t="s">
        <v>15</v>
      </c>
      <c r="G1069" s="1" t="s">
        <v>19</v>
      </c>
      <c r="H1069" s="1" t="s">
        <v>28</v>
      </c>
      <c r="I1069" s="1" t="s">
        <v>24</v>
      </c>
      <c r="J1069" s="4">
        <v>4</v>
      </c>
      <c r="K1069" s="4"/>
      <c r="L1069" s="4"/>
      <c r="M1069" s="4"/>
      <c r="N1069" s="4"/>
      <c r="O1069" s="4"/>
      <c r="P1069" s="276" t="s">
        <v>444</v>
      </c>
      <c r="Q1069" s="299" t="s">
        <v>289</v>
      </c>
      <c r="R1069" s="19"/>
      <c r="S1069" s="4"/>
      <c r="T1069" s="5"/>
      <c r="U1069" s="5"/>
      <c r="V1069" s="14"/>
      <c r="W1069" s="15"/>
      <c r="X1069" s="692" t="s">
        <v>3135</v>
      </c>
      <c r="Y1069" s="691" t="s">
        <v>3133</v>
      </c>
      <c r="Z1069" s="690" t="s">
        <v>3130</v>
      </c>
    </row>
    <row r="1070" spans="1:26" s="101" customFormat="1" ht="15.6" hidden="1">
      <c r="A1070" s="482" t="s">
        <v>2072</v>
      </c>
      <c r="B1070" s="13"/>
      <c r="C1070" s="13" t="s">
        <v>980</v>
      </c>
      <c r="D1070" s="14"/>
      <c r="E1070" s="4" t="s">
        <v>18</v>
      </c>
      <c r="F1070" s="4" t="s">
        <v>14</v>
      </c>
      <c r="G1070" s="1" t="s">
        <v>19</v>
      </c>
      <c r="H1070" s="1" t="s">
        <v>28</v>
      </c>
      <c r="I1070" s="1" t="s">
        <v>24</v>
      </c>
      <c r="J1070" s="4">
        <v>4</v>
      </c>
      <c r="K1070" s="4"/>
      <c r="L1070" s="4"/>
      <c r="M1070" s="4"/>
      <c r="N1070" s="4"/>
      <c r="O1070" s="4"/>
      <c r="P1070" s="276" t="s">
        <v>444</v>
      </c>
      <c r="Q1070" s="299" t="s">
        <v>289</v>
      </c>
      <c r="R1070" s="19"/>
      <c r="S1070" s="4"/>
      <c r="T1070" s="5"/>
      <c r="U1070" s="5"/>
      <c r="V1070" s="14"/>
      <c r="W1070" s="15"/>
      <c r="X1070" s="692" t="s">
        <v>3135</v>
      </c>
      <c r="Y1070" s="691" t="s">
        <v>3133</v>
      </c>
      <c r="Z1070" s="690" t="s">
        <v>3130</v>
      </c>
    </row>
    <row r="1071" spans="1:26" s="101" customFormat="1" ht="15.6" hidden="1">
      <c r="A1071" s="482" t="s">
        <v>2073</v>
      </c>
      <c r="B1071" s="13"/>
      <c r="C1071" s="13" t="s">
        <v>979</v>
      </c>
      <c r="D1071" s="14"/>
      <c r="E1071" s="4" t="s">
        <v>18</v>
      </c>
      <c r="F1071" s="4" t="s">
        <v>14</v>
      </c>
      <c r="G1071" s="1" t="s">
        <v>19</v>
      </c>
      <c r="H1071" s="1" t="s">
        <v>28</v>
      </c>
      <c r="I1071" s="1" t="s">
        <v>24</v>
      </c>
      <c r="J1071" s="4">
        <v>4</v>
      </c>
      <c r="K1071" s="4"/>
      <c r="L1071" s="4"/>
      <c r="M1071" s="4"/>
      <c r="N1071" s="4"/>
      <c r="O1071" s="4"/>
      <c r="P1071" s="276" t="s">
        <v>444</v>
      </c>
      <c r="Q1071" s="299" t="s">
        <v>289</v>
      </c>
      <c r="R1071" s="19"/>
      <c r="S1071" s="4"/>
      <c r="T1071" s="5"/>
      <c r="U1071" s="5"/>
      <c r="V1071" s="14"/>
      <c r="W1071" s="15"/>
      <c r="X1071" s="692" t="s">
        <v>3135</v>
      </c>
      <c r="Y1071" s="691" t="s">
        <v>3133</v>
      </c>
      <c r="Z1071" s="690" t="s">
        <v>3130</v>
      </c>
    </row>
    <row r="1072" spans="1:26" s="101" customFormat="1" ht="15.6" hidden="1">
      <c r="A1072" s="482" t="s">
        <v>2074</v>
      </c>
      <c r="B1072" s="13"/>
      <c r="C1072" s="13"/>
      <c r="D1072" s="14"/>
      <c r="E1072" s="4" t="s">
        <v>18</v>
      </c>
      <c r="F1072" s="4" t="s">
        <v>15</v>
      </c>
      <c r="G1072" s="1" t="s">
        <v>19</v>
      </c>
      <c r="H1072" s="1" t="s">
        <v>28</v>
      </c>
      <c r="I1072" s="1" t="s">
        <v>24</v>
      </c>
      <c r="J1072" s="4">
        <v>4</v>
      </c>
      <c r="K1072" s="4"/>
      <c r="L1072" s="4"/>
      <c r="M1072" s="4"/>
      <c r="N1072" s="4"/>
      <c r="O1072" s="4"/>
      <c r="P1072" s="276" t="s">
        <v>444</v>
      </c>
      <c r="Q1072" s="299" t="s">
        <v>289</v>
      </c>
      <c r="R1072" s="19"/>
      <c r="S1072" s="4"/>
      <c r="T1072" s="5"/>
      <c r="U1072" s="5"/>
      <c r="V1072" s="14"/>
      <c r="W1072" s="15"/>
      <c r="X1072" s="692" t="s">
        <v>3135</v>
      </c>
      <c r="Y1072" s="691" t="s">
        <v>3133</v>
      </c>
      <c r="Z1072" s="690" t="s">
        <v>3130</v>
      </c>
    </row>
    <row r="1073" spans="1:26" s="101" customFormat="1" ht="15.6" hidden="1">
      <c r="A1073" s="482" t="s">
        <v>2075</v>
      </c>
      <c r="B1073" s="13"/>
      <c r="C1073" s="13" t="s">
        <v>1189</v>
      </c>
      <c r="D1073" s="14"/>
      <c r="E1073" s="4" t="s">
        <v>18</v>
      </c>
      <c r="F1073" s="4" t="s">
        <v>14</v>
      </c>
      <c r="G1073" s="1" t="s">
        <v>19</v>
      </c>
      <c r="H1073" s="1" t="s">
        <v>28</v>
      </c>
      <c r="I1073" s="1" t="s">
        <v>24</v>
      </c>
      <c r="J1073" s="4">
        <v>4</v>
      </c>
      <c r="K1073" s="4"/>
      <c r="L1073" s="4"/>
      <c r="M1073" s="4"/>
      <c r="N1073" s="4"/>
      <c r="O1073" s="4"/>
      <c r="P1073" s="276" t="s">
        <v>444</v>
      </c>
      <c r="Q1073" s="299" t="s">
        <v>289</v>
      </c>
      <c r="R1073" s="19"/>
      <c r="S1073" s="4"/>
      <c r="T1073" s="5"/>
      <c r="U1073" s="5"/>
      <c r="V1073" s="14"/>
      <c r="W1073" s="15"/>
      <c r="X1073" s="692" t="s">
        <v>3135</v>
      </c>
      <c r="Y1073" s="691" t="s">
        <v>3133</v>
      </c>
      <c r="Z1073" s="690" t="s">
        <v>3130</v>
      </c>
    </row>
    <row r="1074" spans="1:26" s="101" customFormat="1" ht="15.6" hidden="1">
      <c r="A1074" s="482" t="s">
        <v>2076</v>
      </c>
      <c r="B1074" s="13"/>
      <c r="C1074" s="13"/>
      <c r="D1074" s="14"/>
      <c r="E1074" s="4" t="s">
        <v>18</v>
      </c>
      <c r="F1074" s="4" t="s">
        <v>15</v>
      </c>
      <c r="G1074" s="1" t="s">
        <v>19</v>
      </c>
      <c r="H1074" s="1" t="s">
        <v>28</v>
      </c>
      <c r="I1074" s="1" t="s">
        <v>24</v>
      </c>
      <c r="J1074" s="4">
        <v>4</v>
      </c>
      <c r="K1074" s="4"/>
      <c r="L1074" s="4"/>
      <c r="M1074" s="4"/>
      <c r="N1074" s="4"/>
      <c r="O1074" s="4"/>
      <c r="P1074" s="276" t="s">
        <v>444</v>
      </c>
      <c r="Q1074" s="299" t="s">
        <v>289</v>
      </c>
      <c r="R1074" s="19"/>
      <c r="S1074" s="4"/>
      <c r="T1074" s="5"/>
      <c r="U1074" s="5"/>
      <c r="V1074" s="14"/>
      <c r="W1074" s="15"/>
      <c r="X1074" s="692" t="s">
        <v>3135</v>
      </c>
      <c r="Y1074" s="691" t="s">
        <v>3133</v>
      </c>
      <c r="Z1074" s="690" t="s">
        <v>3130</v>
      </c>
    </row>
    <row r="1075" spans="1:26" s="101" customFormat="1" ht="15.6" hidden="1">
      <c r="A1075" s="482" t="s">
        <v>2077</v>
      </c>
      <c r="B1075" s="13"/>
      <c r="C1075" s="13" t="s">
        <v>977</v>
      </c>
      <c r="D1075" s="14"/>
      <c r="E1075" s="4" t="s">
        <v>17</v>
      </c>
      <c r="F1075" s="4" t="s">
        <v>14</v>
      </c>
      <c r="G1075" s="1" t="s">
        <v>19</v>
      </c>
      <c r="H1075" s="1" t="s">
        <v>28</v>
      </c>
      <c r="I1075" s="1" t="s">
        <v>24</v>
      </c>
      <c r="J1075" s="4">
        <v>4</v>
      </c>
      <c r="K1075" s="4"/>
      <c r="L1075" s="4"/>
      <c r="M1075" s="4"/>
      <c r="N1075" s="4"/>
      <c r="O1075" s="4"/>
      <c r="P1075" s="276" t="s">
        <v>444</v>
      </c>
      <c r="Q1075" s="299" t="s">
        <v>289</v>
      </c>
      <c r="R1075" s="19"/>
      <c r="S1075" s="4"/>
      <c r="T1075" s="5"/>
      <c r="U1075" s="5"/>
      <c r="V1075" s="14"/>
      <c r="W1075" s="15"/>
      <c r="X1075" s="692" t="s">
        <v>3135</v>
      </c>
      <c r="Y1075" s="691" t="s">
        <v>3133</v>
      </c>
      <c r="Z1075" s="690" t="s">
        <v>3130</v>
      </c>
    </row>
    <row r="1076" spans="1:26" s="101" customFormat="1" ht="15.6" hidden="1">
      <c r="A1076" s="482" t="s">
        <v>2078</v>
      </c>
      <c r="B1076" s="13"/>
      <c r="C1076" s="13"/>
      <c r="D1076" s="14"/>
      <c r="E1076" s="4" t="s">
        <v>17</v>
      </c>
      <c r="F1076" s="4" t="s">
        <v>15</v>
      </c>
      <c r="G1076" s="1" t="s">
        <v>19</v>
      </c>
      <c r="H1076" s="1" t="s">
        <v>28</v>
      </c>
      <c r="I1076" s="1" t="s">
        <v>24</v>
      </c>
      <c r="J1076" s="4">
        <v>4</v>
      </c>
      <c r="K1076" s="4"/>
      <c r="L1076" s="4"/>
      <c r="M1076" s="4"/>
      <c r="N1076" s="4"/>
      <c r="O1076" s="4"/>
      <c r="P1076" s="276" t="s">
        <v>444</v>
      </c>
      <c r="Q1076" s="299" t="s">
        <v>289</v>
      </c>
      <c r="R1076" s="19"/>
      <c r="S1076" s="4"/>
      <c r="T1076" s="5"/>
      <c r="U1076" s="5"/>
      <c r="V1076" s="14"/>
      <c r="W1076" s="15"/>
      <c r="X1076" s="692" t="s">
        <v>3135</v>
      </c>
      <c r="Y1076" s="691" t="s">
        <v>3133</v>
      </c>
      <c r="Z1076" s="690" t="s">
        <v>3130</v>
      </c>
    </row>
    <row r="1077" spans="1:26" s="101" customFormat="1" ht="15.6" hidden="1">
      <c r="A1077" s="482" t="s">
        <v>2079</v>
      </c>
      <c r="B1077" s="13"/>
      <c r="C1077" s="13" t="s">
        <v>976</v>
      </c>
      <c r="D1077" s="14"/>
      <c r="E1077" s="4" t="s">
        <v>18</v>
      </c>
      <c r="F1077" s="4" t="s">
        <v>14</v>
      </c>
      <c r="G1077" s="1" t="s">
        <v>19</v>
      </c>
      <c r="H1077" s="1" t="s">
        <v>28</v>
      </c>
      <c r="I1077" s="1" t="s">
        <v>24</v>
      </c>
      <c r="J1077" s="4">
        <v>4</v>
      </c>
      <c r="K1077" s="4"/>
      <c r="L1077" s="4"/>
      <c r="M1077" s="4"/>
      <c r="N1077" s="4"/>
      <c r="O1077" s="4"/>
      <c r="P1077" s="276" t="s">
        <v>444</v>
      </c>
      <c r="Q1077" s="299" t="s">
        <v>289</v>
      </c>
      <c r="R1077" s="19"/>
      <c r="S1077" s="4"/>
      <c r="T1077" s="5"/>
      <c r="U1077" s="5"/>
      <c r="V1077" s="14"/>
      <c r="W1077" s="15"/>
      <c r="X1077" s="692" t="s">
        <v>3135</v>
      </c>
      <c r="Y1077" s="691" t="s">
        <v>3133</v>
      </c>
      <c r="Z1077" s="690" t="s">
        <v>3130</v>
      </c>
    </row>
    <row r="1078" spans="1:26" s="101" customFormat="1" ht="15.6" hidden="1">
      <c r="A1078" s="482" t="s">
        <v>2080</v>
      </c>
      <c r="B1078" s="13"/>
      <c r="C1078" s="13"/>
      <c r="D1078" s="14"/>
      <c r="E1078" s="4" t="s">
        <v>18</v>
      </c>
      <c r="F1078" s="4" t="s">
        <v>15</v>
      </c>
      <c r="G1078" s="1" t="s">
        <v>19</v>
      </c>
      <c r="H1078" s="1" t="s">
        <v>28</v>
      </c>
      <c r="I1078" s="1" t="s">
        <v>24</v>
      </c>
      <c r="J1078" s="4">
        <v>4</v>
      </c>
      <c r="K1078" s="4"/>
      <c r="L1078" s="4"/>
      <c r="M1078" s="4"/>
      <c r="N1078" s="4"/>
      <c r="O1078" s="4"/>
      <c r="P1078" s="276" t="s">
        <v>444</v>
      </c>
      <c r="Q1078" s="299" t="s">
        <v>289</v>
      </c>
      <c r="R1078" s="19"/>
      <c r="S1078" s="4"/>
      <c r="T1078" s="5"/>
      <c r="U1078" s="5"/>
      <c r="V1078" s="14"/>
      <c r="W1078" s="15"/>
      <c r="X1078" s="692" t="s">
        <v>3135</v>
      </c>
      <c r="Y1078" s="691" t="s">
        <v>3133</v>
      </c>
      <c r="Z1078" s="690" t="s">
        <v>3130</v>
      </c>
    </row>
    <row r="1079" spans="1:26" s="101" customFormat="1" ht="15.6" hidden="1">
      <c r="A1079" s="482" t="s">
        <v>2081</v>
      </c>
      <c r="B1079" s="13"/>
      <c r="C1079" s="13" t="s">
        <v>975</v>
      </c>
      <c r="D1079" s="14"/>
      <c r="E1079" s="4" t="s">
        <v>18</v>
      </c>
      <c r="F1079" s="4" t="s">
        <v>14</v>
      </c>
      <c r="G1079" s="1" t="s">
        <v>19</v>
      </c>
      <c r="H1079" s="1" t="s">
        <v>28</v>
      </c>
      <c r="I1079" s="1" t="s">
        <v>24</v>
      </c>
      <c r="J1079" s="4">
        <v>4</v>
      </c>
      <c r="K1079" s="4"/>
      <c r="L1079" s="4"/>
      <c r="M1079" s="4"/>
      <c r="N1079" s="4"/>
      <c r="O1079" s="4"/>
      <c r="P1079" s="276" t="s">
        <v>444</v>
      </c>
      <c r="Q1079" s="299" t="s">
        <v>289</v>
      </c>
      <c r="R1079" s="19"/>
      <c r="S1079" s="4"/>
      <c r="T1079" s="5"/>
      <c r="U1079" s="5"/>
      <c r="V1079" s="14"/>
      <c r="W1079" s="15"/>
      <c r="X1079" s="692" t="s">
        <v>3135</v>
      </c>
      <c r="Y1079" s="691" t="s">
        <v>3133</v>
      </c>
      <c r="Z1079" s="690" t="s">
        <v>3130</v>
      </c>
    </row>
    <row r="1080" spans="1:26" s="101" customFormat="1" ht="15.6" hidden="1">
      <c r="A1080" s="482" t="s">
        <v>2082</v>
      </c>
      <c r="B1080" s="13"/>
      <c r="C1080" s="13"/>
      <c r="D1080" s="14"/>
      <c r="E1080" s="4" t="s">
        <v>18</v>
      </c>
      <c r="F1080" s="4" t="s">
        <v>15</v>
      </c>
      <c r="G1080" s="1" t="s">
        <v>19</v>
      </c>
      <c r="H1080" s="1" t="s">
        <v>28</v>
      </c>
      <c r="I1080" s="1" t="s">
        <v>24</v>
      </c>
      <c r="J1080" s="4">
        <v>4</v>
      </c>
      <c r="K1080" s="4"/>
      <c r="L1080" s="4"/>
      <c r="M1080" s="4"/>
      <c r="N1080" s="4"/>
      <c r="O1080" s="4"/>
      <c r="P1080" s="276" t="s">
        <v>444</v>
      </c>
      <c r="Q1080" s="299" t="s">
        <v>289</v>
      </c>
      <c r="R1080" s="19"/>
      <c r="S1080" s="4"/>
      <c r="T1080" s="5"/>
      <c r="U1080" s="5"/>
      <c r="V1080" s="14"/>
      <c r="W1080" s="15"/>
      <c r="X1080" s="692" t="s">
        <v>3135</v>
      </c>
      <c r="Y1080" s="691" t="s">
        <v>3133</v>
      </c>
      <c r="Z1080" s="690" t="s">
        <v>3130</v>
      </c>
    </row>
    <row r="1081" spans="1:26" s="101" customFormat="1" ht="15.6" hidden="1">
      <c r="A1081" s="482" t="s">
        <v>2083</v>
      </c>
      <c r="B1081" s="13"/>
      <c r="C1081" s="13" t="s">
        <v>974</v>
      </c>
      <c r="D1081" s="14"/>
      <c r="E1081" s="4" t="s">
        <v>17</v>
      </c>
      <c r="F1081" s="4" t="s">
        <v>14</v>
      </c>
      <c r="G1081" s="1" t="s">
        <v>1385</v>
      </c>
      <c r="H1081" s="1" t="s">
        <v>28</v>
      </c>
      <c r="I1081" s="1" t="s">
        <v>24</v>
      </c>
      <c r="J1081" s="4">
        <v>4</v>
      </c>
      <c r="K1081" s="4"/>
      <c r="L1081" s="4"/>
      <c r="M1081" s="4"/>
      <c r="N1081" s="4"/>
      <c r="O1081" s="4"/>
      <c r="P1081" s="276" t="s">
        <v>444</v>
      </c>
      <c r="Q1081" s="299" t="s">
        <v>289</v>
      </c>
      <c r="R1081" s="19"/>
      <c r="S1081" s="4"/>
      <c r="T1081" s="5"/>
      <c r="U1081" s="5"/>
      <c r="V1081" s="14"/>
      <c r="W1081" s="15"/>
      <c r="X1081" s="692" t="s">
        <v>3135</v>
      </c>
      <c r="Y1081" s="691" t="s">
        <v>3133</v>
      </c>
      <c r="Z1081" s="690" t="s">
        <v>3130</v>
      </c>
    </row>
    <row r="1082" spans="1:26" s="101" customFormat="1" ht="15.6" hidden="1">
      <c r="A1082" s="482" t="s">
        <v>2084</v>
      </c>
      <c r="B1082" s="13"/>
      <c r="C1082" s="13"/>
      <c r="D1082" s="14"/>
      <c r="E1082" s="4" t="s">
        <v>17</v>
      </c>
      <c r="F1082" s="4" t="s">
        <v>15</v>
      </c>
      <c r="G1082" s="1" t="s">
        <v>1385</v>
      </c>
      <c r="H1082" s="1" t="s">
        <v>28</v>
      </c>
      <c r="I1082" s="1" t="s">
        <v>24</v>
      </c>
      <c r="J1082" s="4">
        <v>4</v>
      </c>
      <c r="K1082" s="4"/>
      <c r="L1082" s="4"/>
      <c r="M1082" s="4"/>
      <c r="N1082" s="4"/>
      <c r="O1082" s="4"/>
      <c r="P1082" s="276" t="s">
        <v>444</v>
      </c>
      <c r="Q1082" s="299" t="s">
        <v>289</v>
      </c>
      <c r="R1082" s="19"/>
      <c r="S1082" s="4"/>
      <c r="T1082" s="5"/>
      <c r="U1082" s="5"/>
      <c r="V1082" s="14"/>
      <c r="W1082" s="15"/>
      <c r="X1082" s="692" t="s">
        <v>3135</v>
      </c>
      <c r="Y1082" s="691" t="s">
        <v>3133</v>
      </c>
      <c r="Z1082" s="690" t="s">
        <v>3130</v>
      </c>
    </row>
    <row r="1083" spans="1:26" s="101" customFormat="1" ht="15.6" hidden="1">
      <c r="A1083" s="482" t="s">
        <v>2085</v>
      </c>
      <c r="B1083" s="13"/>
      <c r="C1083" s="13" t="s">
        <v>973</v>
      </c>
      <c r="D1083" s="14"/>
      <c r="E1083" s="4" t="s">
        <v>18</v>
      </c>
      <c r="F1083" s="4" t="s">
        <v>14</v>
      </c>
      <c r="G1083" s="1" t="s">
        <v>19</v>
      </c>
      <c r="H1083" s="1" t="s">
        <v>28</v>
      </c>
      <c r="I1083" s="1" t="s">
        <v>24</v>
      </c>
      <c r="J1083" s="4">
        <v>4</v>
      </c>
      <c r="K1083" s="4"/>
      <c r="L1083" s="4"/>
      <c r="M1083" s="4"/>
      <c r="N1083" s="4"/>
      <c r="O1083" s="4"/>
      <c r="P1083" s="276" t="s">
        <v>444</v>
      </c>
      <c r="Q1083" s="299" t="s">
        <v>289</v>
      </c>
      <c r="R1083" s="19"/>
      <c r="S1083" s="4"/>
      <c r="T1083" s="5"/>
      <c r="U1083" s="5"/>
      <c r="V1083" s="14"/>
      <c r="W1083" s="15"/>
      <c r="X1083" s="692" t="s">
        <v>3135</v>
      </c>
      <c r="Y1083" s="691" t="s">
        <v>3133</v>
      </c>
      <c r="Z1083" s="690" t="s">
        <v>3130</v>
      </c>
    </row>
    <row r="1084" spans="1:26" s="101" customFormat="1" ht="15.6" hidden="1">
      <c r="A1084" s="482" t="s">
        <v>2086</v>
      </c>
      <c r="B1084" s="13"/>
      <c r="C1084" s="13"/>
      <c r="D1084" s="14"/>
      <c r="E1084" s="4" t="s">
        <v>18</v>
      </c>
      <c r="F1084" s="4" t="s">
        <v>15</v>
      </c>
      <c r="G1084" s="1" t="s">
        <v>19</v>
      </c>
      <c r="H1084" s="1" t="s">
        <v>28</v>
      </c>
      <c r="I1084" s="1" t="s">
        <v>24</v>
      </c>
      <c r="J1084" s="4">
        <v>4</v>
      </c>
      <c r="K1084" s="4"/>
      <c r="L1084" s="4"/>
      <c r="M1084" s="4"/>
      <c r="N1084" s="4"/>
      <c r="O1084" s="4"/>
      <c r="P1084" s="276" t="s">
        <v>444</v>
      </c>
      <c r="Q1084" s="299" t="s">
        <v>289</v>
      </c>
      <c r="R1084" s="19"/>
      <c r="S1084" s="4"/>
      <c r="T1084" s="5"/>
      <c r="U1084" s="5"/>
      <c r="V1084" s="14"/>
      <c r="W1084" s="15"/>
      <c r="X1084" s="692" t="s">
        <v>3135</v>
      </c>
      <c r="Y1084" s="691" t="s">
        <v>3133</v>
      </c>
      <c r="Z1084" s="690" t="s">
        <v>3130</v>
      </c>
    </row>
    <row r="1085" spans="1:26" s="101" customFormat="1" ht="15.6" hidden="1">
      <c r="A1085" s="482" t="s">
        <v>2087</v>
      </c>
      <c r="B1085" s="13"/>
      <c r="C1085" s="13" t="s">
        <v>972</v>
      </c>
      <c r="D1085" s="14"/>
      <c r="E1085" s="4" t="s">
        <v>18</v>
      </c>
      <c r="F1085" s="4" t="s">
        <v>14</v>
      </c>
      <c r="G1085" s="1" t="s">
        <v>23</v>
      </c>
      <c r="H1085" s="1" t="s">
        <v>28</v>
      </c>
      <c r="I1085" s="1" t="s">
        <v>24</v>
      </c>
      <c r="J1085" s="4">
        <v>4</v>
      </c>
      <c r="K1085" s="4"/>
      <c r="L1085" s="4"/>
      <c r="M1085" s="4"/>
      <c r="N1085" s="4"/>
      <c r="O1085" s="4"/>
      <c r="P1085" s="276" t="s">
        <v>444</v>
      </c>
      <c r="Q1085" s="299" t="s">
        <v>289</v>
      </c>
      <c r="R1085" s="19"/>
      <c r="S1085" s="4"/>
      <c r="T1085" s="5"/>
      <c r="U1085" s="5"/>
      <c r="V1085" s="14"/>
      <c r="W1085" s="15"/>
      <c r="X1085" s="692" t="s">
        <v>3135</v>
      </c>
      <c r="Y1085" s="691" t="s">
        <v>3133</v>
      </c>
      <c r="Z1085" s="690" t="s">
        <v>3130</v>
      </c>
    </row>
    <row r="1086" spans="1:26" s="101" customFormat="1" ht="15.6" hidden="1">
      <c r="A1086" s="482" t="s">
        <v>2088</v>
      </c>
      <c r="B1086" s="13"/>
      <c r="C1086" s="13"/>
      <c r="D1086" s="14"/>
      <c r="E1086" s="4" t="s">
        <v>18</v>
      </c>
      <c r="F1086" s="4" t="s">
        <v>15</v>
      </c>
      <c r="G1086" s="1" t="s">
        <v>23</v>
      </c>
      <c r="H1086" s="1" t="s">
        <v>28</v>
      </c>
      <c r="I1086" s="1" t="s">
        <v>24</v>
      </c>
      <c r="J1086" s="4">
        <v>4</v>
      </c>
      <c r="K1086" s="4"/>
      <c r="L1086" s="4"/>
      <c r="M1086" s="4"/>
      <c r="N1086" s="4"/>
      <c r="O1086" s="4"/>
      <c r="P1086" s="276" t="s">
        <v>444</v>
      </c>
      <c r="Q1086" s="299" t="s">
        <v>289</v>
      </c>
      <c r="R1086" s="19"/>
      <c r="S1086" s="4"/>
      <c r="T1086" s="5"/>
      <c r="U1086" s="5"/>
      <c r="V1086" s="14"/>
      <c r="W1086" s="15"/>
      <c r="X1086" s="692" t="s">
        <v>3135</v>
      </c>
      <c r="Y1086" s="691" t="s">
        <v>3133</v>
      </c>
      <c r="Z1086" s="690" t="s">
        <v>3130</v>
      </c>
    </row>
    <row r="1087" spans="1:26" s="101" customFormat="1" ht="15.6" hidden="1">
      <c r="A1087" s="482" t="s">
        <v>2089</v>
      </c>
      <c r="B1087" s="13"/>
      <c r="C1087" s="13" t="s">
        <v>971</v>
      </c>
      <c r="D1087" s="14"/>
      <c r="E1087" s="4" t="s">
        <v>17</v>
      </c>
      <c r="F1087" s="4" t="s">
        <v>14</v>
      </c>
      <c r="G1087" s="1" t="s">
        <v>19</v>
      </c>
      <c r="H1087" s="1" t="s">
        <v>28</v>
      </c>
      <c r="I1087" s="1" t="s">
        <v>24</v>
      </c>
      <c r="J1087" s="4">
        <v>4</v>
      </c>
      <c r="K1087" s="4"/>
      <c r="L1087" s="4"/>
      <c r="M1087" s="4"/>
      <c r="N1087" s="4"/>
      <c r="O1087" s="4"/>
      <c r="P1087" s="276" t="s">
        <v>444</v>
      </c>
      <c r="Q1087" s="299" t="s">
        <v>289</v>
      </c>
      <c r="R1087" s="19"/>
      <c r="S1087" s="4"/>
      <c r="T1087" s="5"/>
      <c r="U1087" s="5"/>
      <c r="V1087" s="14"/>
      <c r="W1087" s="15"/>
      <c r="X1087" s="692" t="s">
        <v>3135</v>
      </c>
      <c r="Y1087" s="691" t="s">
        <v>3133</v>
      </c>
      <c r="Z1087" s="690" t="s">
        <v>3130</v>
      </c>
    </row>
    <row r="1088" spans="1:26" s="101" customFormat="1" ht="15.6" hidden="1">
      <c r="A1088" s="482" t="s">
        <v>2090</v>
      </c>
      <c r="B1088" s="13"/>
      <c r="C1088" s="13"/>
      <c r="D1088" s="14"/>
      <c r="E1088" s="4" t="s">
        <v>17</v>
      </c>
      <c r="F1088" s="4" t="s">
        <v>15</v>
      </c>
      <c r="G1088" s="1" t="s">
        <v>19</v>
      </c>
      <c r="H1088" s="1" t="s">
        <v>28</v>
      </c>
      <c r="I1088" s="1" t="s">
        <v>24</v>
      </c>
      <c r="J1088" s="4">
        <v>4</v>
      </c>
      <c r="K1088" s="4"/>
      <c r="L1088" s="4"/>
      <c r="M1088" s="4"/>
      <c r="N1088" s="4"/>
      <c r="O1088" s="4"/>
      <c r="P1088" s="276" t="s">
        <v>444</v>
      </c>
      <c r="Q1088" s="299" t="s">
        <v>289</v>
      </c>
      <c r="R1088" s="19"/>
      <c r="S1088" s="4"/>
      <c r="T1088" s="5"/>
      <c r="U1088" s="5"/>
      <c r="V1088" s="14"/>
      <c r="W1088" s="15"/>
      <c r="X1088" s="692" t="s">
        <v>3135</v>
      </c>
      <c r="Y1088" s="691" t="s">
        <v>3133</v>
      </c>
      <c r="Z1088" s="690" t="s">
        <v>3130</v>
      </c>
    </row>
    <row r="1089" spans="1:26" s="101" customFormat="1" ht="15.6" hidden="1">
      <c r="A1089" s="482" t="s">
        <v>2091</v>
      </c>
      <c r="B1089" s="13"/>
      <c r="C1089" s="13" t="s">
        <v>970</v>
      </c>
      <c r="D1089" s="14"/>
      <c r="E1089" s="4" t="s">
        <v>18</v>
      </c>
      <c r="F1089" s="4" t="s">
        <v>14</v>
      </c>
      <c r="G1089" s="1" t="s">
        <v>19</v>
      </c>
      <c r="H1089" s="1" t="s">
        <v>28</v>
      </c>
      <c r="I1089" s="1" t="s">
        <v>24</v>
      </c>
      <c r="J1089" s="4">
        <v>4</v>
      </c>
      <c r="K1089" s="4"/>
      <c r="L1089" s="4"/>
      <c r="M1089" s="4"/>
      <c r="N1089" s="4"/>
      <c r="O1089" s="4"/>
      <c r="P1089" s="276" t="s">
        <v>444</v>
      </c>
      <c r="Q1089" s="299" t="s">
        <v>289</v>
      </c>
      <c r="R1089" s="19"/>
      <c r="S1089" s="4"/>
      <c r="T1089" s="5"/>
      <c r="U1089" s="5"/>
      <c r="V1089" s="14"/>
      <c r="W1089" s="15"/>
      <c r="X1089" s="692" t="s">
        <v>3135</v>
      </c>
      <c r="Y1089" s="691" t="s">
        <v>3133</v>
      </c>
      <c r="Z1089" s="690" t="s">
        <v>3130</v>
      </c>
    </row>
    <row r="1090" spans="1:26" s="101" customFormat="1" ht="15.6" hidden="1">
      <c r="A1090" s="482" t="s">
        <v>2092</v>
      </c>
      <c r="B1090" s="13"/>
      <c r="C1090" s="13"/>
      <c r="D1090" s="14"/>
      <c r="E1090" s="4" t="s">
        <v>18</v>
      </c>
      <c r="F1090" s="4" t="s">
        <v>15</v>
      </c>
      <c r="G1090" s="1" t="s">
        <v>19</v>
      </c>
      <c r="H1090" s="1" t="s">
        <v>28</v>
      </c>
      <c r="I1090" s="1" t="s">
        <v>24</v>
      </c>
      <c r="J1090" s="4">
        <v>4</v>
      </c>
      <c r="K1090" s="4"/>
      <c r="L1090" s="4"/>
      <c r="M1090" s="4"/>
      <c r="N1090" s="4"/>
      <c r="O1090" s="4"/>
      <c r="P1090" s="276" t="s">
        <v>444</v>
      </c>
      <c r="Q1090" s="299" t="s">
        <v>289</v>
      </c>
      <c r="R1090" s="19"/>
      <c r="S1090" s="4"/>
      <c r="T1090" s="5"/>
      <c r="U1090" s="5"/>
      <c r="V1090" s="14"/>
      <c r="W1090" s="15"/>
      <c r="X1090" s="692" t="s">
        <v>3135</v>
      </c>
      <c r="Y1090" s="691" t="s">
        <v>3133</v>
      </c>
      <c r="Z1090" s="690" t="s">
        <v>3130</v>
      </c>
    </row>
    <row r="1091" spans="1:26" s="101" customFormat="1" ht="15.6" hidden="1">
      <c r="A1091" s="482" t="s">
        <v>2093</v>
      </c>
      <c r="B1091" s="13"/>
      <c r="C1091" s="13" t="s">
        <v>969</v>
      </c>
      <c r="D1091" s="14"/>
      <c r="E1091" s="4" t="s">
        <v>18</v>
      </c>
      <c r="F1091" s="4" t="s">
        <v>14</v>
      </c>
      <c r="G1091" s="1" t="s">
        <v>19</v>
      </c>
      <c r="H1091" s="1" t="s">
        <v>28</v>
      </c>
      <c r="I1091" s="1" t="s">
        <v>24</v>
      </c>
      <c r="J1091" s="4">
        <v>4</v>
      </c>
      <c r="K1091" s="4"/>
      <c r="L1091" s="4"/>
      <c r="M1091" s="4"/>
      <c r="N1091" s="4"/>
      <c r="O1091" s="4"/>
      <c r="P1091" s="276" t="s">
        <v>444</v>
      </c>
      <c r="Q1091" s="299" t="s">
        <v>289</v>
      </c>
      <c r="R1091" s="19"/>
      <c r="S1091" s="4"/>
      <c r="T1091" s="5"/>
      <c r="U1091" s="5"/>
      <c r="V1091" s="14"/>
      <c r="W1091" s="15"/>
      <c r="X1091" s="692" t="s">
        <v>3135</v>
      </c>
      <c r="Y1091" s="691" t="s">
        <v>3133</v>
      </c>
      <c r="Z1091" s="690" t="s">
        <v>3130</v>
      </c>
    </row>
    <row r="1092" spans="1:26" s="101" customFormat="1" ht="15.6" hidden="1">
      <c r="A1092" s="482" t="s">
        <v>2094</v>
      </c>
      <c r="B1092" s="13"/>
      <c r="C1092" s="13"/>
      <c r="D1092" s="14"/>
      <c r="E1092" s="4" t="s">
        <v>18</v>
      </c>
      <c r="F1092" s="4" t="s">
        <v>15</v>
      </c>
      <c r="G1092" s="1" t="s">
        <v>19</v>
      </c>
      <c r="H1092" s="1" t="s">
        <v>28</v>
      </c>
      <c r="I1092" s="1" t="s">
        <v>24</v>
      </c>
      <c r="J1092" s="4">
        <v>4</v>
      </c>
      <c r="K1092" s="4"/>
      <c r="L1092" s="4"/>
      <c r="M1092" s="4"/>
      <c r="N1092" s="4"/>
      <c r="O1092" s="4"/>
      <c r="P1092" s="276" t="s">
        <v>444</v>
      </c>
      <c r="Q1092" s="299" t="s">
        <v>289</v>
      </c>
      <c r="R1092" s="19"/>
      <c r="S1092" s="4"/>
      <c r="T1092" s="5"/>
      <c r="U1092" s="5"/>
      <c r="V1092" s="14"/>
      <c r="W1092" s="15"/>
      <c r="X1092" s="692" t="s">
        <v>3135</v>
      </c>
      <c r="Y1092" s="691" t="s">
        <v>3133</v>
      </c>
      <c r="Z1092" s="690" t="s">
        <v>3130</v>
      </c>
    </row>
    <row r="1093" spans="1:26" s="101" customFormat="1" ht="15.6" hidden="1">
      <c r="A1093" s="482" t="s">
        <v>2095</v>
      </c>
      <c r="B1093" s="13"/>
      <c r="C1093" s="13" t="s">
        <v>968</v>
      </c>
      <c r="D1093" s="14"/>
      <c r="E1093" s="4" t="s">
        <v>18</v>
      </c>
      <c r="F1093" s="4" t="s">
        <v>14</v>
      </c>
      <c r="G1093" s="1" t="s">
        <v>19</v>
      </c>
      <c r="H1093" s="1" t="s">
        <v>28</v>
      </c>
      <c r="I1093" s="1" t="s">
        <v>24</v>
      </c>
      <c r="J1093" s="4">
        <v>3</v>
      </c>
      <c r="K1093" s="4"/>
      <c r="L1093" s="4"/>
      <c r="M1093" s="4"/>
      <c r="N1093" s="4"/>
      <c r="O1093" s="4"/>
      <c r="P1093" s="276" t="s">
        <v>444</v>
      </c>
      <c r="Q1093" s="299" t="s">
        <v>289</v>
      </c>
      <c r="R1093" s="19"/>
      <c r="S1093" s="4"/>
      <c r="T1093" s="5"/>
      <c r="U1093" s="5"/>
      <c r="V1093" s="14"/>
      <c r="W1093" s="15"/>
      <c r="X1093" s="692" t="s">
        <v>3135</v>
      </c>
      <c r="Y1093" s="691" t="s">
        <v>3133</v>
      </c>
      <c r="Z1093" s="690" t="s">
        <v>3130</v>
      </c>
    </row>
    <row r="1094" spans="1:26" s="101" customFormat="1" ht="15.6" hidden="1">
      <c r="A1094" s="482" t="s">
        <v>2096</v>
      </c>
      <c r="B1094" s="13"/>
      <c r="C1094" s="13"/>
      <c r="D1094" s="14"/>
      <c r="E1094" s="4" t="s">
        <v>18</v>
      </c>
      <c r="F1094" s="4" t="s">
        <v>14</v>
      </c>
      <c r="G1094" s="1" t="s">
        <v>19</v>
      </c>
      <c r="H1094" s="1" t="s">
        <v>28</v>
      </c>
      <c r="I1094" s="1" t="s">
        <v>24</v>
      </c>
      <c r="J1094" s="4">
        <v>3</v>
      </c>
      <c r="K1094" s="4"/>
      <c r="L1094" s="4"/>
      <c r="M1094" s="4"/>
      <c r="N1094" s="4"/>
      <c r="O1094" s="4"/>
      <c r="P1094" s="276" t="s">
        <v>444</v>
      </c>
      <c r="Q1094" s="299" t="s">
        <v>289</v>
      </c>
      <c r="R1094" s="19"/>
      <c r="S1094" s="4"/>
      <c r="T1094" s="5"/>
      <c r="U1094" s="5"/>
      <c r="V1094" s="14"/>
      <c r="W1094" s="15"/>
      <c r="X1094" s="692" t="s">
        <v>3135</v>
      </c>
      <c r="Y1094" s="691" t="s">
        <v>3133</v>
      </c>
      <c r="Z1094" s="690" t="s">
        <v>3130</v>
      </c>
    </row>
    <row r="1095" spans="1:26" s="101" customFormat="1" ht="15.6" hidden="1">
      <c r="A1095" s="482" t="s">
        <v>2097</v>
      </c>
      <c r="B1095" s="13"/>
      <c r="C1095" s="13" t="s">
        <v>967</v>
      </c>
      <c r="D1095" s="14"/>
      <c r="E1095" s="4" t="s">
        <v>17</v>
      </c>
      <c r="F1095" s="4" t="s">
        <v>14</v>
      </c>
      <c r="G1095" s="1" t="s">
        <v>19</v>
      </c>
      <c r="H1095" s="1" t="s">
        <v>28</v>
      </c>
      <c r="I1095" s="1" t="s">
        <v>24</v>
      </c>
      <c r="J1095" s="4">
        <v>4</v>
      </c>
      <c r="K1095" s="4"/>
      <c r="L1095" s="4"/>
      <c r="M1095" s="4"/>
      <c r="N1095" s="4"/>
      <c r="O1095" s="4"/>
      <c r="P1095" s="276" t="s">
        <v>444</v>
      </c>
      <c r="Q1095" s="299" t="s">
        <v>289</v>
      </c>
      <c r="R1095" s="19"/>
      <c r="S1095" s="4"/>
      <c r="T1095" s="5"/>
      <c r="U1095" s="5"/>
      <c r="V1095" s="14"/>
      <c r="W1095" s="15"/>
      <c r="X1095" s="692" t="s">
        <v>3135</v>
      </c>
      <c r="Y1095" s="691" t="s">
        <v>3133</v>
      </c>
      <c r="Z1095" s="690" t="s">
        <v>3130</v>
      </c>
    </row>
    <row r="1096" spans="1:26" s="101" customFormat="1" ht="15.6" hidden="1">
      <c r="A1096" s="482" t="s">
        <v>2098</v>
      </c>
      <c r="B1096" s="13"/>
      <c r="C1096" s="13"/>
      <c r="D1096" s="14"/>
      <c r="E1096" s="4" t="s">
        <v>17</v>
      </c>
      <c r="F1096" s="4" t="s">
        <v>15</v>
      </c>
      <c r="G1096" s="1" t="s">
        <v>19</v>
      </c>
      <c r="H1096" s="1" t="s">
        <v>28</v>
      </c>
      <c r="I1096" s="1" t="s">
        <v>24</v>
      </c>
      <c r="J1096" s="4">
        <v>4</v>
      </c>
      <c r="K1096" s="4"/>
      <c r="L1096" s="4"/>
      <c r="M1096" s="4"/>
      <c r="N1096" s="4"/>
      <c r="O1096" s="4"/>
      <c r="P1096" s="276" t="s">
        <v>444</v>
      </c>
      <c r="Q1096" s="299" t="s">
        <v>289</v>
      </c>
      <c r="R1096" s="19"/>
      <c r="S1096" s="4"/>
      <c r="T1096" s="5"/>
      <c r="U1096" s="5"/>
      <c r="V1096" s="14"/>
      <c r="W1096" s="15"/>
      <c r="X1096" s="692" t="s">
        <v>3135</v>
      </c>
      <c r="Y1096" s="691" t="s">
        <v>3133</v>
      </c>
      <c r="Z1096" s="690" t="s">
        <v>3130</v>
      </c>
    </row>
    <row r="1097" spans="1:26" s="101" customFormat="1" ht="15.6" hidden="1">
      <c r="A1097" s="482" t="s">
        <v>2099</v>
      </c>
      <c r="B1097" s="13"/>
      <c r="C1097" s="13" t="s">
        <v>966</v>
      </c>
      <c r="D1097" s="14"/>
      <c r="E1097" s="4" t="s">
        <v>17</v>
      </c>
      <c r="F1097" s="4" t="s">
        <v>14</v>
      </c>
      <c r="G1097" s="1" t="s">
        <v>19</v>
      </c>
      <c r="H1097" s="1" t="s">
        <v>28</v>
      </c>
      <c r="I1097" s="1" t="s">
        <v>24</v>
      </c>
      <c r="J1097" s="4">
        <v>4</v>
      </c>
      <c r="K1097" s="4"/>
      <c r="L1097" s="4"/>
      <c r="M1097" s="4"/>
      <c r="N1097" s="4"/>
      <c r="O1097" s="4"/>
      <c r="P1097" s="276" t="s">
        <v>444</v>
      </c>
      <c r="Q1097" s="299" t="s">
        <v>289</v>
      </c>
      <c r="R1097" s="19"/>
      <c r="S1097" s="4"/>
      <c r="T1097" s="5"/>
      <c r="U1097" s="5"/>
      <c r="V1097" s="14"/>
      <c r="W1097" s="15"/>
      <c r="X1097" s="692" t="s">
        <v>3135</v>
      </c>
      <c r="Y1097" s="691" t="s">
        <v>3133</v>
      </c>
      <c r="Z1097" s="690" t="s">
        <v>3130</v>
      </c>
    </row>
    <row r="1098" spans="1:26" s="101" customFormat="1" ht="15.6" hidden="1">
      <c r="A1098" s="482" t="s">
        <v>2100</v>
      </c>
      <c r="B1098" s="13"/>
      <c r="C1098" s="13"/>
      <c r="D1098" s="14"/>
      <c r="E1098" s="4" t="s">
        <v>17</v>
      </c>
      <c r="F1098" s="4" t="s">
        <v>15</v>
      </c>
      <c r="G1098" s="1" t="s">
        <v>19</v>
      </c>
      <c r="H1098" s="1" t="s">
        <v>28</v>
      </c>
      <c r="I1098" s="1" t="s">
        <v>24</v>
      </c>
      <c r="J1098" s="4">
        <v>4</v>
      </c>
      <c r="K1098" s="4"/>
      <c r="L1098" s="4"/>
      <c r="M1098" s="4"/>
      <c r="N1098" s="4"/>
      <c r="O1098" s="4"/>
      <c r="P1098" s="276" t="s">
        <v>444</v>
      </c>
      <c r="Q1098" s="299" t="s">
        <v>289</v>
      </c>
      <c r="R1098" s="19"/>
      <c r="S1098" s="4"/>
      <c r="T1098" s="5"/>
      <c r="U1098" s="5"/>
      <c r="V1098" s="14"/>
      <c r="W1098" s="15"/>
      <c r="X1098" s="692" t="s">
        <v>3135</v>
      </c>
      <c r="Y1098" s="691" t="s">
        <v>3133</v>
      </c>
      <c r="Z1098" s="690" t="s">
        <v>3130</v>
      </c>
    </row>
    <row r="1099" spans="1:26" s="101" customFormat="1" ht="15.6">
      <c r="A1099" s="482" t="s">
        <v>2101</v>
      </c>
      <c r="B1099" s="13"/>
      <c r="C1099" s="13" t="s">
        <v>965</v>
      </c>
      <c r="D1099" s="14"/>
      <c r="E1099" s="4" t="s">
        <v>18</v>
      </c>
      <c r="F1099" s="4" t="s">
        <v>14</v>
      </c>
      <c r="G1099" s="1" t="s">
        <v>19</v>
      </c>
      <c r="H1099" s="1" t="s">
        <v>28</v>
      </c>
      <c r="I1099" s="1" t="s">
        <v>24</v>
      </c>
      <c r="J1099" s="4">
        <v>2</v>
      </c>
      <c r="K1099" s="4"/>
      <c r="L1099" s="4"/>
      <c r="M1099" s="4"/>
      <c r="N1099" s="4" t="s">
        <v>39</v>
      </c>
      <c r="O1099" s="4"/>
      <c r="P1099" s="276" t="s">
        <v>444</v>
      </c>
      <c r="Q1099" s="299" t="s">
        <v>289</v>
      </c>
      <c r="R1099" s="19"/>
      <c r="S1099" s="4"/>
      <c r="T1099" s="5"/>
      <c r="U1099" s="5"/>
      <c r="V1099" s="14"/>
      <c r="W1099" s="15"/>
      <c r="X1099" s="692" t="s">
        <v>3135</v>
      </c>
      <c r="Y1099" s="691" t="s">
        <v>3133</v>
      </c>
      <c r="Z1099" s="690" t="s">
        <v>3130</v>
      </c>
    </row>
    <row r="1100" spans="1:26" s="101" customFormat="1" ht="15.6" hidden="1">
      <c r="A1100" s="482" t="s">
        <v>2102</v>
      </c>
      <c r="B1100" s="13"/>
      <c r="C1100" s="13"/>
      <c r="D1100" s="14"/>
      <c r="E1100" s="4" t="s">
        <v>18</v>
      </c>
      <c r="F1100" s="4" t="s">
        <v>15</v>
      </c>
      <c r="G1100" s="1" t="s">
        <v>19</v>
      </c>
      <c r="H1100" s="1" t="s">
        <v>28</v>
      </c>
      <c r="I1100" s="1" t="s">
        <v>24</v>
      </c>
      <c r="J1100" s="4">
        <v>4</v>
      </c>
      <c r="K1100" s="4"/>
      <c r="L1100" s="4"/>
      <c r="M1100" s="4"/>
      <c r="N1100" s="4"/>
      <c r="O1100" s="4"/>
      <c r="P1100" s="276" t="s">
        <v>444</v>
      </c>
      <c r="Q1100" s="299" t="s">
        <v>289</v>
      </c>
      <c r="R1100" s="19"/>
      <c r="S1100" s="4"/>
      <c r="T1100" s="5"/>
      <c r="U1100" s="5"/>
      <c r="V1100" s="14"/>
      <c r="W1100" s="15"/>
      <c r="X1100" s="692" t="s">
        <v>3135</v>
      </c>
      <c r="Y1100" s="691" t="s">
        <v>3133</v>
      </c>
      <c r="Z1100" s="690" t="s">
        <v>3130</v>
      </c>
    </row>
    <row r="1101" spans="1:26" s="101" customFormat="1" ht="15.6" hidden="1">
      <c r="A1101" s="482" t="s">
        <v>2103</v>
      </c>
      <c r="B1101" s="13"/>
      <c r="C1101" s="13" t="s">
        <v>964</v>
      </c>
      <c r="D1101" s="14"/>
      <c r="E1101" s="4" t="s">
        <v>18</v>
      </c>
      <c r="F1101" s="4" t="s">
        <v>14</v>
      </c>
      <c r="G1101" s="1" t="s">
        <v>19</v>
      </c>
      <c r="H1101" s="1" t="s">
        <v>28</v>
      </c>
      <c r="I1101" s="1" t="s">
        <v>24</v>
      </c>
      <c r="J1101" s="4">
        <v>4</v>
      </c>
      <c r="K1101" s="4"/>
      <c r="L1101" s="4"/>
      <c r="M1101" s="4"/>
      <c r="N1101" s="4"/>
      <c r="O1101" s="4"/>
      <c r="P1101" s="276" t="s">
        <v>444</v>
      </c>
      <c r="Q1101" s="299" t="s">
        <v>289</v>
      </c>
      <c r="R1101" s="19"/>
      <c r="S1101" s="4"/>
      <c r="T1101" s="5"/>
      <c r="U1101" s="5"/>
      <c r="V1101" s="14"/>
      <c r="W1101" s="15"/>
      <c r="X1101" s="692" t="s">
        <v>3135</v>
      </c>
      <c r="Y1101" s="691" t="s">
        <v>3133</v>
      </c>
      <c r="Z1101" s="690" t="s">
        <v>3130</v>
      </c>
    </row>
    <row r="1102" spans="1:26" s="101" customFormat="1" ht="15.6" hidden="1">
      <c r="A1102" s="482" t="s">
        <v>2104</v>
      </c>
      <c r="B1102" s="13"/>
      <c r="C1102" s="13"/>
      <c r="D1102" s="14"/>
      <c r="E1102" s="4" t="s">
        <v>18</v>
      </c>
      <c r="F1102" s="4" t="s">
        <v>15</v>
      </c>
      <c r="G1102" s="1" t="s">
        <v>19</v>
      </c>
      <c r="H1102" s="1" t="s">
        <v>28</v>
      </c>
      <c r="I1102" s="1" t="s">
        <v>24</v>
      </c>
      <c r="J1102" s="4">
        <v>4</v>
      </c>
      <c r="K1102" s="4"/>
      <c r="L1102" s="4"/>
      <c r="M1102" s="4"/>
      <c r="N1102" s="4"/>
      <c r="O1102" s="4"/>
      <c r="P1102" s="276" t="s">
        <v>444</v>
      </c>
      <c r="Q1102" s="299" t="s">
        <v>289</v>
      </c>
      <c r="R1102" s="19"/>
      <c r="S1102" s="4"/>
      <c r="T1102" s="5"/>
      <c r="U1102" s="5"/>
      <c r="V1102" s="14"/>
      <c r="W1102" s="15"/>
      <c r="X1102" s="692" t="s">
        <v>3135</v>
      </c>
      <c r="Y1102" s="691" t="s">
        <v>3133</v>
      </c>
      <c r="Z1102" s="690" t="s">
        <v>3130</v>
      </c>
    </row>
    <row r="1103" spans="1:26" s="101" customFormat="1" ht="15.6" hidden="1">
      <c r="A1103" s="482" t="s">
        <v>2105</v>
      </c>
      <c r="B1103" s="13"/>
      <c r="C1103" s="13" t="s">
        <v>963</v>
      </c>
      <c r="D1103" s="14"/>
      <c r="E1103" s="4" t="s">
        <v>18</v>
      </c>
      <c r="F1103" s="4" t="s">
        <v>14</v>
      </c>
      <c r="G1103" s="1" t="s">
        <v>19</v>
      </c>
      <c r="H1103" s="1" t="s">
        <v>28</v>
      </c>
      <c r="I1103" s="1" t="s">
        <v>24</v>
      </c>
      <c r="J1103" s="4">
        <v>4</v>
      </c>
      <c r="K1103" s="4"/>
      <c r="L1103" s="4"/>
      <c r="M1103" s="4"/>
      <c r="N1103" s="4"/>
      <c r="O1103" s="4"/>
      <c r="P1103" s="276" t="s">
        <v>444</v>
      </c>
      <c r="Q1103" s="299" t="s">
        <v>289</v>
      </c>
      <c r="R1103" s="19"/>
      <c r="S1103" s="4"/>
      <c r="T1103" s="5"/>
      <c r="U1103" s="5"/>
      <c r="V1103" s="14"/>
      <c r="W1103" s="15"/>
      <c r="X1103" s="692" t="s">
        <v>3135</v>
      </c>
      <c r="Y1103" s="691" t="s">
        <v>3133</v>
      </c>
      <c r="Z1103" s="690" t="s">
        <v>3130</v>
      </c>
    </row>
    <row r="1104" spans="1:26" s="101" customFormat="1" ht="15.6" hidden="1">
      <c r="A1104" s="482" t="s">
        <v>2106</v>
      </c>
      <c r="B1104" s="13"/>
      <c r="C1104" s="13"/>
      <c r="D1104" s="14"/>
      <c r="E1104" s="4" t="s">
        <v>18</v>
      </c>
      <c r="F1104" s="4" t="s">
        <v>15</v>
      </c>
      <c r="G1104" s="1" t="s">
        <v>19</v>
      </c>
      <c r="H1104" s="1" t="s">
        <v>28</v>
      </c>
      <c r="I1104" s="1" t="s">
        <v>24</v>
      </c>
      <c r="J1104" s="4">
        <v>4</v>
      </c>
      <c r="K1104" s="4"/>
      <c r="L1104" s="4"/>
      <c r="M1104" s="4"/>
      <c r="N1104" s="4"/>
      <c r="O1104" s="4"/>
      <c r="P1104" s="276" t="s">
        <v>444</v>
      </c>
      <c r="Q1104" s="299" t="s">
        <v>289</v>
      </c>
      <c r="R1104" s="19"/>
      <c r="S1104" s="4"/>
      <c r="T1104" s="5"/>
      <c r="U1104" s="5"/>
      <c r="V1104" s="14"/>
      <c r="W1104" s="15"/>
      <c r="X1104" s="692" t="s">
        <v>3135</v>
      </c>
      <c r="Y1104" s="691" t="s">
        <v>3133</v>
      </c>
      <c r="Z1104" s="690" t="s">
        <v>3130</v>
      </c>
    </row>
    <row r="1105" spans="1:26" s="101" customFormat="1" ht="15.6" hidden="1">
      <c r="A1105" s="482" t="s">
        <v>2107</v>
      </c>
      <c r="B1105" s="13"/>
      <c r="C1105" s="13" t="s">
        <v>962</v>
      </c>
      <c r="D1105" s="14"/>
      <c r="E1105" s="4" t="s">
        <v>17</v>
      </c>
      <c r="F1105" s="4" t="s">
        <v>14</v>
      </c>
      <c r="G1105" s="1" t="s">
        <v>19</v>
      </c>
      <c r="H1105" s="1" t="s">
        <v>28</v>
      </c>
      <c r="I1105" s="1" t="s">
        <v>24</v>
      </c>
      <c r="J1105" s="4">
        <v>4</v>
      </c>
      <c r="K1105" s="4"/>
      <c r="L1105" s="4"/>
      <c r="M1105" s="4"/>
      <c r="N1105" s="4"/>
      <c r="O1105" s="4"/>
      <c r="P1105" s="276" t="s">
        <v>444</v>
      </c>
      <c r="Q1105" s="299" t="s">
        <v>289</v>
      </c>
      <c r="R1105" s="19"/>
      <c r="S1105" s="4"/>
      <c r="T1105" s="5"/>
      <c r="U1105" s="5"/>
      <c r="V1105" s="14"/>
      <c r="W1105" s="15"/>
      <c r="X1105" s="692" t="s">
        <v>3135</v>
      </c>
      <c r="Y1105" s="691" t="s">
        <v>3133</v>
      </c>
      <c r="Z1105" s="690" t="s">
        <v>3130</v>
      </c>
    </row>
    <row r="1106" spans="1:26" s="101" customFormat="1" ht="15.6" hidden="1">
      <c r="A1106" s="482" t="s">
        <v>2108</v>
      </c>
      <c r="B1106" s="13"/>
      <c r="C1106" s="13"/>
      <c r="D1106" s="14"/>
      <c r="E1106" s="4" t="s">
        <v>17</v>
      </c>
      <c r="F1106" s="4" t="s">
        <v>15</v>
      </c>
      <c r="G1106" s="1" t="s">
        <v>19</v>
      </c>
      <c r="H1106" s="1" t="s">
        <v>28</v>
      </c>
      <c r="I1106" s="1" t="s">
        <v>24</v>
      </c>
      <c r="J1106" s="4">
        <v>4</v>
      </c>
      <c r="K1106" s="4"/>
      <c r="L1106" s="4"/>
      <c r="M1106" s="4"/>
      <c r="N1106" s="4"/>
      <c r="O1106" s="4"/>
      <c r="P1106" s="276" t="s">
        <v>444</v>
      </c>
      <c r="Q1106" s="299" t="s">
        <v>289</v>
      </c>
      <c r="R1106" s="19"/>
      <c r="S1106" s="4"/>
      <c r="T1106" s="5"/>
      <c r="U1106" s="5"/>
      <c r="V1106" s="14"/>
      <c r="W1106" s="15"/>
      <c r="X1106" s="692" t="s">
        <v>3135</v>
      </c>
      <c r="Y1106" s="691" t="s">
        <v>3133</v>
      </c>
      <c r="Z1106" s="690" t="s">
        <v>3130</v>
      </c>
    </row>
    <row r="1107" spans="1:26" s="101" customFormat="1" ht="15.6" hidden="1">
      <c r="A1107" s="482" t="s">
        <v>2109</v>
      </c>
      <c r="B1107" s="13"/>
      <c r="C1107" s="13" t="s">
        <v>961</v>
      </c>
      <c r="D1107" s="14"/>
      <c r="E1107" s="4" t="s">
        <v>18</v>
      </c>
      <c r="F1107" s="4" t="s">
        <v>14</v>
      </c>
      <c r="G1107" s="1" t="s">
        <v>19</v>
      </c>
      <c r="H1107" s="1" t="s">
        <v>28</v>
      </c>
      <c r="I1107" s="1" t="s">
        <v>24</v>
      </c>
      <c r="J1107" s="4">
        <v>4</v>
      </c>
      <c r="K1107" s="4"/>
      <c r="L1107" s="4"/>
      <c r="M1107" s="4"/>
      <c r="N1107" s="4"/>
      <c r="O1107" s="4"/>
      <c r="P1107" s="276" t="s">
        <v>444</v>
      </c>
      <c r="Q1107" s="299" t="s">
        <v>289</v>
      </c>
      <c r="R1107" s="19"/>
      <c r="S1107" s="4"/>
      <c r="T1107" s="5"/>
      <c r="U1107" s="5"/>
      <c r="V1107" s="14"/>
      <c r="W1107" s="15"/>
      <c r="X1107" s="692" t="s">
        <v>3135</v>
      </c>
      <c r="Y1107" s="691" t="s">
        <v>3133</v>
      </c>
      <c r="Z1107" s="690" t="s">
        <v>3130</v>
      </c>
    </row>
    <row r="1108" spans="1:26" s="101" customFormat="1" ht="15.6" hidden="1">
      <c r="A1108" s="482" t="s">
        <v>2110</v>
      </c>
      <c r="B1108" s="13"/>
      <c r="C1108" s="13"/>
      <c r="D1108" s="14"/>
      <c r="E1108" s="4" t="s">
        <v>18</v>
      </c>
      <c r="F1108" s="4" t="s">
        <v>15</v>
      </c>
      <c r="G1108" s="1" t="s">
        <v>19</v>
      </c>
      <c r="H1108" s="1" t="s">
        <v>28</v>
      </c>
      <c r="I1108" s="1" t="s">
        <v>24</v>
      </c>
      <c r="J1108" s="4">
        <v>4</v>
      </c>
      <c r="K1108" s="4"/>
      <c r="L1108" s="4"/>
      <c r="M1108" s="4"/>
      <c r="N1108" s="4"/>
      <c r="O1108" s="4"/>
      <c r="P1108" s="276" t="s">
        <v>444</v>
      </c>
      <c r="Q1108" s="299" t="s">
        <v>289</v>
      </c>
      <c r="R1108" s="19"/>
      <c r="S1108" s="4"/>
      <c r="T1108" s="5"/>
      <c r="U1108" s="5"/>
      <c r="V1108" s="14"/>
      <c r="W1108" s="15"/>
      <c r="X1108" s="692" t="s">
        <v>3135</v>
      </c>
      <c r="Y1108" s="691" t="s">
        <v>3133</v>
      </c>
      <c r="Z1108" s="690" t="s">
        <v>3130</v>
      </c>
    </row>
    <row r="1109" spans="1:26" s="101" customFormat="1" ht="15.6" hidden="1">
      <c r="A1109" s="482" t="s">
        <v>2111</v>
      </c>
      <c r="B1109" s="13"/>
      <c r="C1109" s="13" t="s">
        <v>960</v>
      </c>
      <c r="D1109" s="14"/>
      <c r="E1109" s="4" t="s">
        <v>18</v>
      </c>
      <c r="F1109" s="4" t="s">
        <v>14</v>
      </c>
      <c r="G1109" s="1" t="s">
        <v>19</v>
      </c>
      <c r="H1109" s="1" t="s">
        <v>28</v>
      </c>
      <c r="I1109" s="1" t="s">
        <v>24</v>
      </c>
      <c r="J1109" s="4">
        <v>4</v>
      </c>
      <c r="K1109" s="4"/>
      <c r="L1109" s="4"/>
      <c r="M1109" s="4"/>
      <c r="N1109" s="4"/>
      <c r="O1109" s="4"/>
      <c r="P1109" s="276" t="s">
        <v>444</v>
      </c>
      <c r="Q1109" s="299" t="s">
        <v>289</v>
      </c>
      <c r="R1109" s="19"/>
      <c r="S1109" s="4"/>
      <c r="T1109" s="5"/>
      <c r="U1109" s="5"/>
      <c r="V1109" s="14"/>
      <c r="W1109" s="15"/>
      <c r="X1109" s="692" t="s">
        <v>3135</v>
      </c>
      <c r="Y1109" s="691" t="s">
        <v>3133</v>
      </c>
      <c r="Z1109" s="690" t="s">
        <v>3130</v>
      </c>
    </row>
    <row r="1110" spans="1:26" s="101" customFormat="1" ht="15.6" hidden="1">
      <c r="A1110" s="482" t="s">
        <v>2112</v>
      </c>
      <c r="B1110" s="13"/>
      <c r="C1110" s="13"/>
      <c r="D1110" s="14"/>
      <c r="E1110" s="4" t="s">
        <v>18</v>
      </c>
      <c r="F1110" s="4" t="s">
        <v>15</v>
      </c>
      <c r="G1110" s="1" t="s">
        <v>19</v>
      </c>
      <c r="H1110" s="1" t="s">
        <v>28</v>
      </c>
      <c r="I1110" s="1" t="s">
        <v>24</v>
      </c>
      <c r="J1110" s="4">
        <v>4</v>
      </c>
      <c r="K1110" s="4"/>
      <c r="L1110" s="4"/>
      <c r="M1110" s="4"/>
      <c r="N1110" s="4"/>
      <c r="O1110" s="4"/>
      <c r="P1110" s="276" t="s">
        <v>444</v>
      </c>
      <c r="Q1110" s="299" t="s">
        <v>289</v>
      </c>
      <c r="R1110" s="19"/>
      <c r="S1110" s="4"/>
      <c r="T1110" s="5"/>
      <c r="U1110" s="5"/>
      <c r="V1110" s="14"/>
      <c r="W1110" s="15"/>
      <c r="X1110" s="692" t="s">
        <v>3135</v>
      </c>
      <c r="Y1110" s="691" t="s">
        <v>3133</v>
      </c>
      <c r="Z1110" s="690" t="s">
        <v>3130</v>
      </c>
    </row>
    <row r="1111" spans="1:26" s="101" customFormat="1" ht="15.6" hidden="1">
      <c r="A1111" s="482" t="s">
        <v>2113</v>
      </c>
      <c r="B1111" s="13"/>
      <c r="C1111" s="13" t="s">
        <v>959</v>
      </c>
      <c r="D1111" s="14"/>
      <c r="E1111" s="4" t="s">
        <v>17</v>
      </c>
      <c r="F1111" s="4" t="s">
        <v>14</v>
      </c>
      <c r="G1111" s="1" t="s">
        <v>19</v>
      </c>
      <c r="H1111" s="1" t="s">
        <v>28</v>
      </c>
      <c r="I1111" s="1" t="s">
        <v>24</v>
      </c>
      <c r="J1111" s="4">
        <v>4</v>
      </c>
      <c r="K1111" s="4"/>
      <c r="L1111" s="4"/>
      <c r="M1111" s="4"/>
      <c r="N1111" s="4"/>
      <c r="O1111" s="4"/>
      <c r="P1111" s="276" t="s">
        <v>444</v>
      </c>
      <c r="Q1111" s="299" t="s">
        <v>289</v>
      </c>
      <c r="R1111" s="19"/>
      <c r="S1111" s="4"/>
      <c r="T1111" s="5"/>
      <c r="U1111" s="5"/>
      <c r="V1111" s="14"/>
      <c r="W1111" s="15"/>
      <c r="X1111" s="692" t="s">
        <v>3135</v>
      </c>
      <c r="Y1111" s="691" t="s">
        <v>3133</v>
      </c>
      <c r="Z1111" s="690" t="s">
        <v>3130</v>
      </c>
    </row>
    <row r="1112" spans="1:26" s="101" customFormat="1" ht="15.6" hidden="1">
      <c r="A1112" s="482" t="s">
        <v>2114</v>
      </c>
      <c r="B1112" s="13"/>
      <c r="C1112" s="13"/>
      <c r="D1112" s="14"/>
      <c r="E1112" s="4" t="s">
        <v>17</v>
      </c>
      <c r="F1112" s="4" t="s">
        <v>15</v>
      </c>
      <c r="G1112" s="1" t="s">
        <v>19</v>
      </c>
      <c r="H1112" s="1" t="s">
        <v>28</v>
      </c>
      <c r="I1112" s="1" t="s">
        <v>24</v>
      </c>
      <c r="J1112" s="4">
        <v>4</v>
      </c>
      <c r="K1112" s="4"/>
      <c r="L1112" s="4"/>
      <c r="M1112" s="4"/>
      <c r="N1112" s="4"/>
      <c r="O1112" s="4"/>
      <c r="P1112" s="276" t="s">
        <v>444</v>
      </c>
      <c r="Q1112" s="299" t="s">
        <v>289</v>
      </c>
      <c r="R1112" s="19"/>
      <c r="S1112" s="4"/>
      <c r="T1112" s="5"/>
      <c r="U1112" s="5"/>
      <c r="V1112" s="14"/>
      <c r="W1112" s="15"/>
      <c r="X1112" s="692" t="s">
        <v>3135</v>
      </c>
      <c r="Y1112" s="691" t="s">
        <v>3133</v>
      </c>
      <c r="Z1112" s="690" t="s">
        <v>3130</v>
      </c>
    </row>
    <row r="1113" spans="1:26" s="101" customFormat="1" ht="15.6" hidden="1">
      <c r="A1113" s="482" t="s">
        <v>2115</v>
      </c>
      <c r="B1113" s="13"/>
      <c r="C1113" s="13" t="s">
        <v>957</v>
      </c>
      <c r="D1113" s="14"/>
      <c r="E1113" s="4" t="s">
        <v>17</v>
      </c>
      <c r="F1113" s="4" t="s">
        <v>14</v>
      </c>
      <c r="G1113" s="1" t="s">
        <v>19</v>
      </c>
      <c r="H1113" s="1" t="s">
        <v>28</v>
      </c>
      <c r="I1113" s="1" t="s">
        <v>24</v>
      </c>
      <c r="J1113" s="4">
        <v>4</v>
      </c>
      <c r="K1113" s="4"/>
      <c r="L1113" s="4"/>
      <c r="M1113" s="4"/>
      <c r="N1113" s="4"/>
      <c r="O1113" s="4"/>
      <c r="P1113" s="276" t="s">
        <v>444</v>
      </c>
      <c r="Q1113" s="299" t="s">
        <v>289</v>
      </c>
      <c r="R1113" s="19"/>
      <c r="S1113" s="4"/>
      <c r="T1113" s="5"/>
      <c r="U1113" s="5"/>
      <c r="V1113" s="14"/>
      <c r="W1113" s="15"/>
      <c r="X1113" s="692" t="s">
        <v>3135</v>
      </c>
      <c r="Y1113" s="691" t="s">
        <v>3133</v>
      </c>
      <c r="Z1113" s="690" t="s">
        <v>3130</v>
      </c>
    </row>
    <row r="1114" spans="1:26" s="101" customFormat="1" ht="15.6" hidden="1">
      <c r="A1114" s="482" t="s">
        <v>2116</v>
      </c>
      <c r="B1114" s="13"/>
      <c r="C1114" s="13"/>
      <c r="D1114" s="14"/>
      <c r="E1114" s="4" t="s">
        <v>17</v>
      </c>
      <c r="F1114" s="4" t="s">
        <v>15</v>
      </c>
      <c r="G1114" s="1" t="s">
        <v>19</v>
      </c>
      <c r="H1114" s="1" t="s">
        <v>28</v>
      </c>
      <c r="I1114" s="1" t="s">
        <v>24</v>
      </c>
      <c r="J1114" s="4">
        <v>4</v>
      </c>
      <c r="K1114" s="4"/>
      <c r="L1114" s="4"/>
      <c r="M1114" s="4"/>
      <c r="N1114" s="4"/>
      <c r="O1114" s="4"/>
      <c r="P1114" s="276" t="s">
        <v>444</v>
      </c>
      <c r="Q1114" s="299" t="s">
        <v>289</v>
      </c>
      <c r="R1114" s="19"/>
      <c r="S1114" s="4"/>
      <c r="T1114" s="5"/>
      <c r="U1114" s="5"/>
      <c r="V1114" s="14"/>
      <c r="W1114" s="15"/>
      <c r="X1114" s="692" t="s">
        <v>3135</v>
      </c>
      <c r="Y1114" s="691" t="s">
        <v>3133</v>
      </c>
      <c r="Z1114" s="690" t="s">
        <v>3130</v>
      </c>
    </row>
    <row r="1115" spans="1:26" s="101" customFormat="1" ht="15.6" hidden="1">
      <c r="A1115" s="482" t="s">
        <v>2117</v>
      </c>
      <c r="B1115" s="13"/>
      <c r="C1115" s="13" t="s">
        <v>956</v>
      </c>
      <c r="D1115" s="14"/>
      <c r="E1115" s="4" t="s">
        <v>17</v>
      </c>
      <c r="F1115" s="4" t="s">
        <v>14</v>
      </c>
      <c r="G1115" s="1" t="s">
        <v>19</v>
      </c>
      <c r="H1115" s="1" t="s">
        <v>28</v>
      </c>
      <c r="I1115" s="1" t="s">
        <v>24</v>
      </c>
      <c r="J1115" s="4">
        <v>4</v>
      </c>
      <c r="K1115" s="4" t="s">
        <v>59</v>
      </c>
      <c r="L1115" s="4"/>
      <c r="M1115" s="4"/>
      <c r="N1115" s="4"/>
      <c r="O1115" s="4"/>
      <c r="P1115" s="276" t="s">
        <v>444</v>
      </c>
      <c r="Q1115" s="299" t="s">
        <v>289</v>
      </c>
      <c r="R1115" s="19"/>
      <c r="S1115" s="4"/>
      <c r="T1115" s="5"/>
      <c r="U1115" s="5"/>
      <c r="V1115" s="14"/>
      <c r="W1115" s="15"/>
      <c r="X1115" s="692" t="s">
        <v>3135</v>
      </c>
      <c r="Y1115" s="691" t="s">
        <v>3133</v>
      </c>
      <c r="Z1115" s="690" t="s">
        <v>3130</v>
      </c>
    </row>
    <row r="1116" spans="1:26" s="101" customFormat="1" ht="15.6" hidden="1">
      <c r="A1116" s="482" t="s">
        <v>2118</v>
      </c>
      <c r="B1116" s="13"/>
      <c r="C1116" s="13"/>
      <c r="D1116" s="14"/>
      <c r="E1116" s="4" t="s">
        <v>17</v>
      </c>
      <c r="F1116" s="4" t="s">
        <v>15</v>
      </c>
      <c r="G1116" s="1" t="s">
        <v>19</v>
      </c>
      <c r="H1116" s="1" t="s">
        <v>28</v>
      </c>
      <c r="I1116" s="1" t="s">
        <v>24</v>
      </c>
      <c r="J1116" s="4">
        <v>4</v>
      </c>
      <c r="K1116" s="4" t="s">
        <v>59</v>
      </c>
      <c r="L1116" s="4"/>
      <c r="M1116" s="4"/>
      <c r="N1116" s="4"/>
      <c r="O1116" s="4"/>
      <c r="P1116" s="276" t="s">
        <v>444</v>
      </c>
      <c r="Q1116" s="299" t="s">
        <v>289</v>
      </c>
      <c r="R1116" s="19"/>
      <c r="S1116" s="4"/>
      <c r="T1116" s="5"/>
      <c r="U1116" s="5"/>
      <c r="V1116" s="14"/>
      <c r="W1116" s="15"/>
      <c r="X1116" s="692" t="s">
        <v>3135</v>
      </c>
      <c r="Y1116" s="691" t="s">
        <v>3133</v>
      </c>
      <c r="Z1116" s="690" t="s">
        <v>3130</v>
      </c>
    </row>
    <row r="1117" spans="1:26" s="101" customFormat="1" ht="15.6" hidden="1">
      <c r="A1117" s="482" t="s">
        <v>2119</v>
      </c>
      <c r="B1117" s="13"/>
      <c r="C1117" s="13" t="s">
        <v>955</v>
      </c>
      <c r="D1117" s="14"/>
      <c r="E1117" s="4" t="s">
        <v>18</v>
      </c>
      <c r="F1117" s="4" t="s">
        <v>14</v>
      </c>
      <c r="G1117" s="1" t="s">
        <v>22</v>
      </c>
      <c r="H1117" s="1" t="s">
        <v>28</v>
      </c>
      <c r="I1117" s="1" t="s">
        <v>24</v>
      </c>
      <c r="J1117" s="4">
        <v>4</v>
      </c>
      <c r="K1117" s="4" t="s">
        <v>59</v>
      </c>
      <c r="L1117" s="4"/>
      <c r="M1117" s="4"/>
      <c r="N1117" s="4"/>
      <c r="O1117" s="4"/>
      <c r="P1117" s="276" t="s">
        <v>444</v>
      </c>
      <c r="Q1117" s="299" t="s">
        <v>289</v>
      </c>
      <c r="R1117" s="19"/>
      <c r="S1117" s="4"/>
      <c r="T1117" s="5"/>
      <c r="U1117" s="5"/>
      <c r="V1117" s="14"/>
      <c r="W1117" s="15"/>
      <c r="X1117" s="692" t="s">
        <v>3135</v>
      </c>
      <c r="Y1117" s="691" t="s">
        <v>3133</v>
      </c>
      <c r="Z1117" s="690" t="s">
        <v>3130</v>
      </c>
    </row>
    <row r="1118" spans="1:26" s="101" customFormat="1" ht="15.6" hidden="1">
      <c r="A1118" s="482" t="s">
        <v>2120</v>
      </c>
      <c r="B1118" s="13"/>
      <c r="C1118" s="13"/>
      <c r="D1118" s="14"/>
      <c r="E1118" s="4" t="s">
        <v>18</v>
      </c>
      <c r="F1118" s="4" t="s">
        <v>15</v>
      </c>
      <c r="G1118" s="1" t="s">
        <v>22</v>
      </c>
      <c r="H1118" s="1" t="s">
        <v>28</v>
      </c>
      <c r="I1118" s="1" t="s">
        <v>24</v>
      </c>
      <c r="J1118" s="4">
        <v>4</v>
      </c>
      <c r="K1118" s="4" t="s">
        <v>59</v>
      </c>
      <c r="L1118" s="4"/>
      <c r="M1118" s="4"/>
      <c r="N1118" s="4"/>
      <c r="O1118" s="4"/>
      <c r="P1118" s="276" t="s">
        <v>444</v>
      </c>
      <c r="Q1118" s="299" t="s">
        <v>289</v>
      </c>
      <c r="R1118" s="19"/>
      <c r="S1118" s="4"/>
      <c r="T1118" s="5"/>
      <c r="U1118" s="5"/>
      <c r="V1118" s="14"/>
      <c r="W1118" s="15"/>
      <c r="X1118" s="692" t="s">
        <v>3135</v>
      </c>
      <c r="Y1118" s="691" t="s">
        <v>3133</v>
      </c>
      <c r="Z1118" s="690" t="s">
        <v>3130</v>
      </c>
    </row>
    <row r="1119" spans="1:26" s="101" customFormat="1" ht="15.6" hidden="1">
      <c r="A1119" s="482" t="s">
        <v>2121</v>
      </c>
      <c r="B1119" s="13"/>
      <c r="C1119" s="13" t="s">
        <v>954</v>
      </c>
      <c r="D1119" s="14"/>
      <c r="E1119" s="4" t="s">
        <v>17</v>
      </c>
      <c r="F1119" s="4" t="s">
        <v>14</v>
      </c>
      <c r="G1119" s="1" t="s">
        <v>22</v>
      </c>
      <c r="H1119" s="1" t="s">
        <v>28</v>
      </c>
      <c r="I1119" s="1" t="s">
        <v>24</v>
      </c>
      <c r="J1119" s="4">
        <v>4</v>
      </c>
      <c r="K1119" s="4" t="s">
        <v>59</v>
      </c>
      <c r="L1119" s="4"/>
      <c r="M1119" s="4"/>
      <c r="N1119" s="4"/>
      <c r="O1119" s="4"/>
      <c r="P1119" s="276" t="s">
        <v>444</v>
      </c>
      <c r="Q1119" s="299" t="s">
        <v>289</v>
      </c>
      <c r="R1119" s="19"/>
      <c r="S1119" s="4"/>
      <c r="T1119" s="5"/>
      <c r="U1119" s="5"/>
      <c r="V1119" s="14"/>
      <c r="W1119" s="15"/>
      <c r="X1119" s="692" t="s">
        <v>3135</v>
      </c>
      <c r="Y1119" s="691" t="s">
        <v>3133</v>
      </c>
      <c r="Z1119" s="690" t="s">
        <v>3130</v>
      </c>
    </row>
    <row r="1120" spans="1:26" s="101" customFormat="1" ht="15.6" hidden="1">
      <c r="A1120" s="482" t="s">
        <v>2122</v>
      </c>
      <c r="B1120" s="13"/>
      <c r="C1120" s="13"/>
      <c r="D1120" s="14"/>
      <c r="E1120" s="4" t="s">
        <v>17</v>
      </c>
      <c r="F1120" s="4" t="s">
        <v>15</v>
      </c>
      <c r="G1120" s="1" t="s">
        <v>22</v>
      </c>
      <c r="H1120" s="1" t="s">
        <v>28</v>
      </c>
      <c r="I1120" s="1" t="s">
        <v>24</v>
      </c>
      <c r="J1120" s="4">
        <v>4</v>
      </c>
      <c r="K1120" s="4" t="s">
        <v>59</v>
      </c>
      <c r="L1120" s="4"/>
      <c r="M1120" s="4"/>
      <c r="N1120" s="4"/>
      <c r="O1120" s="4"/>
      <c r="P1120" s="276" t="s">
        <v>444</v>
      </c>
      <c r="Q1120" s="299" t="s">
        <v>289</v>
      </c>
      <c r="R1120" s="19"/>
      <c r="S1120" s="4"/>
      <c r="T1120" s="5"/>
      <c r="U1120" s="5"/>
      <c r="V1120" s="14"/>
      <c r="W1120" s="15"/>
      <c r="X1120" s="692" t="s">
        <v>3135</v>
      </c>
      <c r="Y1120" s="691" t="s">
        <v>3133</v>
      </c>
      <c r="Z1120" s="690" t="s">
        <v>3130</v>
      </c>
    </row>
    <row r="1121" spans="1:26" s="101" customFormat="1" ht="15.6" hidden="1">
      <c r="A1121" s="482" t="s">
        <v>2123</v>
      </c>
      <c r="B1121" s="13"/>
      <c r="C1121" s="13" t="s">
        <v>951</v>
      </c>
      <c r="D1121" s="14"/>
      <c r="E1121" s="4" t="s">
        <v>18</v>
      </c>
      <c r="F1121" s="4" t="s">
        <v>14</v>
      </c>
      <c r="G1121" s="1" t="s">
        <v>1383</v>
      </c>
      <c r="H1121" s="1" t="s">
        <v>28</v>
      </c>
      <c r="I1121" s="1" t="s">
        <v>24</v>
      </c>
      <c r="J1121" s="4">
        <v>4</v>
      </c>
      <c r="K1121" s="4" t="s">
        <v>1384</v>
      </c>
      <c r="L1121" s="4"/>
      <c r="M1121" s="4"/>
      <c r="N1121" s="4"/>
      <c r="O1121" s="4"/>
      <c r="P1121" s="276" t="s">
        <v>444</v>
      </c>
      <c r="Q1121" s="299" t="s">
        <v>289</v>
      </c>
      <c r="R1121" s="19"/>
      <c r="S1121" s="4"/>
      <c r="T1121" s="5"/>
      <c r="U1121" s="5"/>
      <c r="V1121" s="14"/>
      <c r="W1121" s="15"/>
      <c r="X1121" s="692" t="s">
        <v>3135</v>
      </c>
      <c r="Y1121" s="691" t="s">
        <v>3133</v>
      </c>
      <c r="Z1121" s="690" t="s">
        <v>3130</v>
      </c>
    </row>
    <row r="1122" spans="1:26" s="101" customFormat="1" ht="15.6" hidden="1">
      <c r="A1122" s="482" t="s">
        <v>2124</v>
      </c>
      <c r="B1122" s="13"/>
      <c r="C1122" s="13" t="s">
        <v>950</v>
      </c>
      <c r="D1122" s="14"/>
      <c r="E1122" s="4" t="s">
        <v>18</v>
      </c>
      <c r="F1122" s="4" t="s">
        <v>15</v>
      </c>
      <c r="G1122" s="1" t="s">
        <v>262</v>
      </c>
      <c r="H1122" s="1" t="s">
        <v>28</v>
      </c>
      <c r="I1122" s="1" t="s">
        <v>24</v>
      </c>
      <c r="J1122" s="4">
        <v>4</v>
      </c>
      <c r="K1122" s="4"/>
      <c r="L1122" s="4"/>
      <c r="M1122" s="4"/>
      <c r="N1122" s="4"/>
      <c r="O1122" s="4"/>
      <c r="P1122" s="276" t="s">
        <v>444</v>
      </c>
      <c r="Q1122" s="299" t="s">
        <v>289</v>
      </c>
      <c r="R1122" s="19"/>
      <c r="S1122" s="4"/>
      <c r="T1122" s="5"/>
      <c r="U1122" s="5"/>
      <c r="V1122" s="14"/>
      <c r="W1122" s="15"/>
      <c r="X1122" s="692" t="s">
        <v>3135</v>
      </c>
      <c r="Y1122" s="691" t="s">
        <v>3133</v>
      </c>
      <c r="Z1122" s="690" t="s">
        <v>3130</v>
      </c>
    </row>
    <row r="1123" spans="1:26" s="101" customFormat="1" ht="15.6" hidden="1">
      <c r="A1123" s="482" t="s">
        <v>2125</v>
      </c>
      <c r="B1123" s="13"/>
      <c r="C1123" s="13"/>
      <c r="D1123" s="14"/>
      <c r="E1123" s="4" t="s">
        <v>18</v>
      </c>
      <c r="F1123" s="4" t="s">
        <v>14</v>
      </c>
      <c r="G1123" s="1" t="s">
        <v>262</v>
      </c>
      <c r="H1123" s="1" t="s">
        <v>28</v>
      </c>
      <c r="I1123" s="1" t="s">
        <v>24</v>
      </c>
      <c r="J1123" s="4"/>
      <c r="K1123" s="4"/>
      <c r="L1123" s="4"/>
      <c r="M1123" s="4"/>
      <c r="N1123" s="4"/>
      <c r="O1123" s="4" t="s">
        <v>28</v>
      </c>
      <c r="P1123" s="276" t="s">
        <v>444</v>
      </c>
      <c r="Q1123" s="299" t="s">
        <v>289</v>
      </c>
      <c r="R1123" s="19"/>
      <c r="S1123" s="4"/>
      <c r="T1123" s="5"/>
      <c r="U1123" s="5"/>
      <c r="V1123" s="14"/>
      <c r="W1123" s="15"/>
      <c r="X1123" s="692" t="s">
        <v>3135</v>
      </c>
      <c r="Y1123" s="691" t="s">
        <v>3133</v>
      </c>
      <c r="Z1123" s="690" t="s">
        <v>3130</v>
      </c>
    </row>
    <row r="1124" spans="1:26" s="101" customFormat="1" ht="15.6" hidden="1">
      <c r="A1124" s="482" t="s">
        <v>2126</v>
      </c>
      <c r="B1124" s="13"/>
      <c r="C1124" s="13" t="s">
        <v>949</v>
      </c>
      <c r="D1124" s="14"/>
      <c r="E1124" s="4" t="s">
        <v>17</v>
      </c>
      <c r="F1124" s="4" t="s">
        <v>14</v>
      </c>
      <c r="G1124" s="1" t="s">
        <v>19</v>
      </c>
      <c r="H1124" s="1" t="s">
        <v>28</v>
      </c>
      <c r="I1124" s="1" t="s">
        <v>24</v>
      </c>
      <c r="J1124" s="4">
        <v>4</v>
      </c>
      <c r="K1124" s="4"/>
      <c r="L1124" s="4"/>
      <c r="M1124" s="4"/>
      <c r="N1124" s="4"/>
      <c r="O1124" s="4"/>
      <c r="P1124" s="276" t="s">
        <v>444</v>
      </c>
      <c r="Q1124" s="299" t="s">
        <v>289</v>
      </c>
      <c r="R1124" s="19"/>
      <c r="S1124" s="4"/>
      <c r="T1124" s="5"/>
      <c r="U1124" s="5"/>
      <c r="V1124" s="14"/>
      <c r="W1124" s="15"/>
      <c r="X1124" s="692" t="s">
        <v>3135</v>
      </c>
      <c r="Y1124" s="691" t="s">
        <v>3133</v>
      </c>
      <c r="Z1124" s="690" t="s">
        <v>3130</v>
      </c>
    </row>
    <row r="1125" spans="1:26" s="101" customFormat="1" ht="15.6" hidden="1">
      <c r="A1125" s="482" t="s">
        <v>2127</v>
      </c>
      <c r="B1125" s="13"/>
      <c r="C1125" s="13"/>
      <c r="D1125" s="14"/>
      <c r="E1125" s="4" t="s">
        <v>17</v>
      </c>
      <c r="F1125" s="4" t="s">
        <v>15</v>
      </c>
      <c r="G1125" s="1" t="s">
        <v>19</v>
      </c>
      <c r="H1125" s="1" t="s">
        <v>28</v>
      </c>
      <c r="I1125" s="1" t="s">
        <v>24</v>
      </c>
      <c r="J1125" s="4">
        <v>4</v>
      </c>
      <c r="K1125" s="4"/>
      <c r="L1125" s="4"/>
      <c r="M1125" s="4"/>
      <c r="N1125" s="4"/>
      <c r="O1125" s="4"/>
      <c r="P1125" s="276" t="s">
        <v>444</v>
      </c>
      <c r="Q1125" s="299" t="s">
        <v>289</v>
      </c>
      <c r="R1125" s="19"/>
      <c r="S1125" s="4"/>
      <c r="T1125" s="5"/>
      <c r="U1125" s="5"/>
      <c r="V1125" s="14"/>
      <c r="W1125" s="15"/>
      <c r="X1125" s="692" t="s">
        <v>3135</v>
      </c>
      <c r="Y1125" s="691" t="s">
        <v>3133</v>
      </c>
      <c r="Z1125" s="690" t="s">
        <v>3130</v>
      </c>
    </row>
    <row r="1126" spans="1:26" s="101" customFormat="1" ht="27.6" hidden="1">
      <c r="A1126" s="482" t="s">
        <v>2128</v>
      </c>
      <c r="B1126" s="13"/>
      <c r="C1126" s="13" t="s">
        <v>948</v>
      </c>
      <c r="D1126" s="14"/>
      <c r="E1126" s="4" t="s">
        <v>18</v>
      </c>
      <c r="F1126" s="4" t="s">
        <v>14</v>
      </c>
      <c r="G1126" s="1" t="s">
        <v>1383</v>
      </c>
      <c r="H1126" s="1" t="s">
        <v>28</v>
      </c>
      <c r="I1126" s="1" t="s">
        <v>841</v>
      </c>
      <c r="J1126" s="4">
        <v>4</v>
      </c>
      <c r="K1126" s="4"/>
      <c r="L1126" s="4"/>
      <c r="M1126" s="4"/>
      <c r="N1126" s="4"/>
      <c r="O1126" s="4"/>
      <c r="P1126" s="276" t="s">
        <v>444</v>
      </c>
      <c r="Q1126" s="299" t="s">
        <v>289</v>
      </c>
      <c r="R1126" s="19"/>
      <c r="S1126" s="4"/>
      <c r="T1126" s="5"/>
      <c r="U1126" s="5"/>
      <c r="V1126" s="14"/>
      <c r="W1126" s="15"/>
      <c r="X1126" s="692" t="s">
        <v>3135</v>
      </c>
      <c r="Y1126" s="691" t="s">
        <v>3133</v>
      </c>
      <c r="Z1126" s="690" t="s">
        <v>3130</v>
      </c>
    </row>
    <row r="1127" spans="1:26" s="101" customFormat="1" ht="27.6" hidden="1">
      <c r="A1127" s="482" t="s">
        <v>2129</v>
      </c>
      <c r="B1127" s="13"/>
      <c r="C1127" s="13"/>
      <c r="D1127" s="14"/>
      <c r="E1127" s="4" t="s">
        <v>18</v>
      </c>
      <c r="F1127" s="4" t="s">
        <v>15</v>
      </c>
      <c r="G1127" s="1" t="s">
        <v>1383</v>
      </c>
      <c r="H1127" s="1" t="s">
        <v>28</v>
      </c>
      <c r="I1127" s="1" t="s">
        <v>841</v>
      </c>
      <c r="J1127" s="4">
        <v>4</v>
      </c>
      <c r="K1127" s="4"/>
      <c r="L1127" s="4"/>
      <c r="M1127" s="4"/>
      <c r="N1127" s="4"/>
      <c r="O1127" s="4"/>
      <c r="P1127" s="276" t="s">
        <v>444</v>
      </c>
      <c r="Q1127" s="299" t="s">
        <v>289</v>
      </c>
      <c r="R1127" s="19"/>
      <c r="S1127" s="4"/>
      <c r="T1127" s="5"/>
      <c r="U1127" s="5"/>
      <c r="V1127" s="14"/>
      <c r="W1127" s="15"/>
      <c r="X1127" s="692" t="s">
        <v>3135</v>
      </c>
      <c r="Y1127" s="691" t="s">
        <v>3133</v>
      </c>
      <c r="Z1127" s="690" t="s">
        <v>3130</v>
      </c>
    </row>
    <row r="1128" spans="1:26" s="101" customFormat="1" ht="15.6" hidden="1">
      <c r="A1128" s="482" t="s">
        <v>2130</v>
      </c>
      <c r="B1128" s="13"/>
      <c r="C1128" s="13" t="s">
        <v>947</v>
      </c>
      <c r="D1128" s="14"/>
      <c r="E1128" s="4" t="s">
        <v>17</v>
      </c>
      <c r="F1128" s="299" t="s">
        <v>16</v>
      </c>
      <c r="G1128" s="1" t="s">
        <v>22</v>
      </c>
      <c r="H1128" s="1" t="s">
        <v>28</v>
      </c>
      <c r="I1128" s="1" t="s">
        <v>24</v>
      </c>
      <c r="J1128" s="4">
        <v>4</v>
      </c>
      <c r="K1128" s="4"/>
      <c r="L1128" s="4"/>
      <c r="M1128" s="4"/>
      <c r="N1128" s="4"/>
      <c r="O1128" s="4"/>
      <c r="P1128" s="4" t="s">
        <v>291</v>
      </c>
      <c r="Q1128" s="299" t="s">
        <v>289</v>
      </c>
      <c r="R1128" s="19"/>
      <c r="S1128" s="4"/>
      <c r="T1128" s="5"/>
      <c r="U1128" s="5"/>
      <c r="V1128" s="14"/>
      <c r="W1128" s="15"/>
      <c r="X1128" s="692" t="s">
        <v>3135</v>
      </c>
      <c r="Y1128" s="691" t="s">
        <v>3133</v>
      </c>
      <c r="Z1128" s="690" t="s">
        <v>3130</v>
      </c>
    </row>
    <row r="1129" spans="1:26" s="101" customFormat="1" ht="15.6" hidden="1">
      <c r="A1129" s="482" t="s">
        <v>2131</v>
      </c>
      <c r="B1129" s="13"/>
      <c r="C1129" s="13" t="s">
        <v>946</v>
      </c>
      <c r="D1129" s="14"/>
      <c r="E1129" s="4" t="s">
        <v>18</v>
      </c>
      <c r="F1129" s="4" t="s">
        <v>14</v>
      </c>
      <c r="G1129" s="1" t="s">
        <v>22</v>
      </c>
      <c r="H1129" s="1" t="s">
        <v>28</v>
      </c>
      <c r="I1129" s="1" t="s">
        <v>24</v>
      </c>
      <c r="J1129" s="4">
        <v>4</v>
      </c>
      <c r="K1129" s="4"/>
      <c r="L1129" s="4"/>
      <c r="M1129" s="4"/>
      <c r="N1129" s="4"/>
      <c r="O1129" s="4"/>
      <c r="P1129" s="4" t="s">
        <v>291</v>
      </c>
      <c r="Q1129" s="299" t="s">
        <v>289</v>
      </c>
      <c r="R1129" s="19"/>
      <c r="S1129" s="4"/>
      <c r="T1129" s="5"/>
      <c r="U1129" s="5"/>
      <c r="V1129" s="14"/>
      <c r="W1129" s="15"/>
      <c r="X1129" s="692" t="s">
        <v>3135</v>
      </c>
      <c r="Y1129" s="691" t="s">
        <v>3133</v>
      </c>
      <c r="Z1129" s="690" t="s">
        <v>3130</v>
      </c>
    </row>
    <row r="1130" spans="1:26" s="101" customFormat="1" ht="15.6" hidden="1">
      <c r="A1130" s="482" t="s">
        <v>2132</v>
      </c>
      <c r="B1130" s="13"/>
      <c r="C1130" s="13"/>
      <c r="D1130" s="14"/>
      <c r="E1130" s="4" t="s">
        <v>18</v>
      </c>
      <c r="F1130" s="4" t="s">
        <v>15</v>
      </c>
      <c r="G1130" s="1" t="s">
        <v>22</v>
      </c>
      <c r="H1130" s="1" t="s">
        <v>28</v>
      </c>
      <c r="I1130" s="1" t="s">
        <v>24</v>
      </c>
      <c r="J1130" s="4">
        <v>4</v>
      </c>
      <c r="K1130" s="4"/>
      <c r="L1130" s="4"/>
      <c r="M1130" s="4"/>
      <c r="N1130" s="4"/>
      <c r="O1130" s="4"/>
      <c r="P1130" s="4" t="s">
        <v>291</v>
      </c>
      <c r="Q1130" s="299" t="s">
        <v>288</v>
      </c>
      <c r="R1130" s="19"/>
      <c r="S1130" s="4"/>
      <c r="T1130" s="5"/>
      <c r="U1130" s="5"/>
      <c r="V1130" s="14"/>
      <c r="W1130" s="15"/>
      <c r="X1130" s="692" t="s">
        <v>3135</v>
      </c>
      <c r="Y1130" s="691" t="s">
        <v>3133</v>
      </c>
      <c r="Z1130" s="690" t="s">
        <v>3130</v>
      </c>
    </row>
    <row r="1131" spans="1:26" s="101" customFormat="1" ht="15.6" hidden="1">
      <c r="A1131" s="482" t="s">
        <v>2133</v>
      </c>
      <c r="B1131" s="13"/>
      <c r="C1131" s="13" t="s">
        <v>945</v>
      </c>
      <c r="D1131" s="14"/>
      <c r="E1131" s="4" t="s">
        <v>18</v>
      </c>
      <c r="F1131" s="4" t="s">
        <v>14</v>
      </c>
      <c r="G1131" s="1" t="s">
        <v>22</v>
      </c>
      <c r="H1131" s="1" t="s">
        <v>28</v>
      </c>
      <c r="I1131" s="1" t="s">
        <v>445</v>
      </c>
      <c r="J1131" s="4">
        <v>4</v>
      </c>
      <c r="K1131" s="4"/>
      <c r="L1131" s="4"/>
      <c r="M1131" s="4"/>
      <c r="N1131" s="4"/>
      <c r="O1131" s="4"/>
      <c r="P1131" s="4" t="s">
        <v>291</v>
      </c>
      <c r="Q1131" s="299" t="s">
        <v>288</v>
      </c>
      <c r="R1131" s="19"/>
      <c r="S1131" s="4"/>
      <c r="T1131" s="5"/>
      <c r="U1131" s="5"/>
      <c r="V1131" s="14"/>
      <c r="W1131" s="15"/>
      <c r="X1131" s="692" t="s">
        <v>3135</v>
      </c>
      <c r="Y1131" s="691" t="s">
        <v>3133</v>
      </c>
      <c r="Z1131" s="690" t="s">
        <v>3130</v>
      </c>
    </row>
    <row r="1132" spans="1:26" s="101" customFormat="1" ht="15.6" hidden="1">
      <c r="A1132" s="482" t="s">
        <v>2134</v>
      </c>
      <c r="B1132" s="13"/>
      <c r="C1132" s="13"/>
      <c r="D1132" s="14"/>
      <c r="E1132" s="4" t="s">
        <v>18</v>
      </c>
      <c r="F1132" s="4" t="s">
        <v>15</v>
      </c>
      <c r="G1132" s="1" t="s">
        <v>22</v>
      </c>
      <c r="H1132" s="1" t="s">
        <v>28</v>
      </c>
      <c r="I1132" s="1" t="s">
        <v>24</v>
      </c>
      <c r="J1132" s="4">
        <v>4</v>
      </c>
      <c r="K1132" s="4"/>
      <c r="L1132" s="4"/>
      <c r="M1132" s="4"/>
      <c r="N1132" s="4"/>
      <c r="O1132" s="4"/>
      <c r="P1132" s="4" t="s">
        <v>291</v>
      </c>
      <c r="Q1132" s="299" t="s">
        <v>288</v>
      </c>
      <c r="R1132" s="19"/>
      <c r="S1132" s="4"/>
      <c r="T1132" s="5"/>
      <c r="U1132" s="5"/>
      <c r="V1132" s="14"/>
      <c r="W1132" s="15"/>
      <c r="X1132" s="692" t="s">
        <v>3135</v>
      </c>
      <c r="Y1132" s="691" t="s">
        <v>3133</v>
      </c>
      <c r="Z1132" s="690" t="s">
        <v>3130</v>
      </c>
    </row>
    <row r="1133" spans="1:26" s="101" customFormat="1" ht="15.6" hidden="1">
      <c r="A1133" s="482" t="s">
        <v>2135</v>
      </c>
      <c r="B1133" s="13"/>
      <c r="C1133" s="13" t="s">
        <v>943</v>
      </c>
      <c r="D1133" s="14"/>
      <c r="E1133" s="4" t="s">
        <v>18</v>
      </c>
      <c r="F1133" s="4" t="s">
        <v>14</v>
      </c>
      <c r="G1133" s="1" t="s">
        <v>19</v>
      </c>
      <c r="H1133" s="1" t="s">
        <v>28</v>
      </c>
      <c r="I1133" s="1" t="s">
        <v>24</v>
      </c>
      <c r="J1133" s="4">
        <v>4</v>
      </c>
      <c r="K1133" s="4" t="s">
        <v>35</v>
      </c>
      <c r="L1133" s="4"/>
      <c r="M1133" s="4"/>
      <c r="N1133" s="4"/>
      <c r="O1133" s="4"/>
      <c r="P1133" s="4" t="s">
        <v>291</v>
      </c>
      <c r="Q1133" s="299" t="s">
        <v>288</v>
      </c>
      <c r="R1133" s="19"/>
      <c r="S1133" s="4"/>
      <c r="T1133" s="5"/>
      <c r="U1133" s="5"/>
      <c r="V1133" s="14"/>
      <c r="W1133" s="15"/>
      <c r="X1133" s="692" t="s">
        <v>3135</v>
      </c>
      <c r="Y1133" s="691" t="s">
        <v>3133</v>
      </c>
      <c r="Z1133" s="690" t="s">
        <v>3130</v>
      </c>
    </row>
    <row r="1134" spans="1:26" s="101" customFormat="1" ht="15.6" hidden="1">
      <c r="A1134" s="482" t="s">
        <v>2136</v>
      </c>
      <c r="B1134" s="13"/>
      <c r="C1134" s="13"/>
      <c r="D1134" s="14"/>
      <c r="E1134" s="4" t="s">
        <v>18</v>
      </c>
      <c r="F1134" s="4" t="s">
        <v>15</v>
      </c>
      <c r="G1134" s="1" t="s">
        <v>19</v>
      </c>
      <c r="H1134" s="1" t="s">
        <v>28</v>
      </c>
      <c r="I1134" s="1" t="s">
        <v>447</v>
      </c>
      <c r="J1134" s="4">
        <v>4</v>
      </c>
      <c r="K1134" s="4" t="s">
        <v>35</v>
      </c>
      <c r="L1134" s="4"/>
      <c r="M1134" s="4"/>
      <c r="N1134" s="4"/>
      <c r="O1134" s="4"/>
      <c r="P1134" s="4" t="s">
        <v>291</v>
      </c>
      <c r="Q1134" s="299" t="s">
        <v>288</v>
      </c>
      <c r="R1134" s="19"/>
      <c r="S1134" s="4"/>
      <c r="T1134" s="5"/>
      <c r="U1134" s="5"/>
      <c r="V1134" s="14"/>
      <c r="W1134" s="15"/>
      <c r="X1134" s="692" t="s">
        <v>3135</v>
      </c>
      <c r="Y1134" s="691" t="s">
        <v>3133</v>
      </c>
      <c r="Z1134" s="690" t="s">
        <v>3130</v>
      </c>
    </row>
    <row r="1135" spans="1:26" s="101" customFormat="1" ht="15.6" hidden="1">
      <c r="A1135" s="482" t="s">
        <v>2137</v>
      </c>
      <c r="B1135" s="13"/>
      <c r="C1135" s="13" t="s">
        <v>941</v>
      </c>
      <c r="D1135" s="14"/>
      <c r="E1135" s="4" t="s">
        <v>17</v>
      </c>
      <c r="F1135" s="4" t="s">
        <v>16</v>
      </c>
      <c r="G1135" s="1" t="s">
        <v>20</v>
      </c>
      <c r="H1135" s="1" t="s">
        <v>304</v>
      </c>
      <c r="I1135" s="1" t="s">
        <v>24</v>
      </c>
      <c r="J1135" s="4">
        <v>4</v>
      </c>
      <c r="K1135" s="4" t="s">
        <v>35</v>
      </c>
      <c r="L1135" s="4"/>
      <c r="M1135" s="4"/>
      <c r="N1135" s="4"/>
      <c r="O1135" s="4"/>
      <c r="P1135" s="4" t="s">
        <v>291</v>
      </c>
      <c r="Q1135" s="299" t="s">
        <v>288</v>
      </c>
      <c r="R1135" s="19"/>
      <c r="S1135" s="4"/>
      <c r="T1135" s="5"/>
      <c r="U1135" s="5"/>
      <c r="V1135" s="14"/>
      <c r="W1135" s="15"/>
      <c r="X1135" s="692" t="s">
        <v>3135</v>
      </c>
      <c r="Y1135" s="691" t="s">
        <v>3133</v>
      </c>
      <c r="Z1135" s="690" t="s">
        <v>3130</v>
      </c>
    </row>
    <row r="1136" spans="1:26" s="101" customFormat="1" ht="27.6" hidden="1">
      <c r="A1136" s="482" t="s">
        <v>2138</v>
      </c>
      <c r="B1136" s="13"/>
      <c r="C1136" s="13" t="s">
        <v>940</v>
      </c>
      <c r="D1136" s="14"/>
      <c r="E1136" s="4" t="s">
        <v>17</v>
      </c>
      <c r="F1136" s="4" t="s">
        <v>14</v>
      </c>
      <c r="G1136" s="1" t="s">
        <v>21</v>
      </c>
      <c r="H1136" s="1" t="s">
        <v>28</v>
      </c>
      <c r="I1136" s="1" t="s">
        <v>841</v>
      </c>
      <c r="J1136" s="4">
        <v>4</v>
      </c>
      <c r="K1136" s="4" t="s">
        <v>35</v>
      </c>
      <c r="L1136" s="4"/>
      <c r="M1136" s="4"/>
      <c r="N1136" s="4"/>
      <c r="O1136" s="4"/>
      <c r="P1136" s="4" t="s">
        <v>291</v>
      </c>
      <c r="Q1136" s="299" t="s">
        <v>288</v>
      </c>
      <c r="R1136" s="19"/>
      <c r="S1136" s="4"/>
      <c r="T1136" s="5"/>
      <c r="U1136" s="5"/>
      <c r="V1136" s="14"/>
      <c r="W1136" s="15"/>
      <c r="X1136" s="692" t="s">
        <v>3135</v>
      </c>
      <c r="Y1136" s="691" t="s">
        <v>3133</v>
      </c>
      <c r="Z1136" s="690" t="s">
        <v>3130</v>
      </c>
    </row>
    <row r="1137" spans="1:26" s="101" customFormat="1" ht="15.6" hidden="1">
      <c r="A1137" s="482" t="s">
        <v>2139</v>
      </c>
      <c r="B1137" s="13"/>
      <c r="C1137" s="13"/>
      <c r="D1137" s="14"/>
      <c r="E1137" s="4" t="s">
        <v>17</v>
      </c>
      <c r="F1137" s="4" t="s">
        <v>15</v>
      </c>
      <c r="G1137" s="1" t="s">
        <v>21</v>
      </c>
      <c r="H1137" s="1" t="s">
        <v>28</v>
      </c>
      <c r="I1137" s="1" t="s">
        <v>24</v>
      </c>
      <c r="J1137" s="4">
        <v>4</v>
      </c>
      <c r="K1137" s="4" t="s">
        <v>35</v>
      </c>
      <c r="L1137" s="4"/>
      <c r="M1137" s="4"/>
      <c r="N1137" s="4"/>
      <c r="O1137" s="4"/>
      <c r="P1137" s="4" t="s">
        <v>291</v>
      </c>
      <c r="Q1137" s="299" t="s">
        <v>288</v>
      </c>
      <c r="R1137" s="19"/>
      <c r="S1137" s="4"/>
      <c r="T1137" s="5"/>
      <c r="U1137" s="5"/>
      <c r="V1137" s="14"/>
      <c r="W1137" s="15"/>
      <c r="X1137" s="692" t="s">
        <v>3135</v>
      </c>
      <c r="Y1137" s="691" t="s">
        <v>3133</v>
      </c>
      <c r="Z1137" s="690" t="s">
        <v>3130</v>
      </c>
    </row>
    <row r="1138" spans="1:26" s="101" customFormat="1" ht="15.6" hidden="1">
      <c r="A1138" s="482" t="s">
        <v>2140</v>
      </c>
      <c r="B1138" s="13"/>
      <c r="C1138" s="13"/>
      <c r="D1138" s="14"/>
      <c r="E1138" s="4" t="s">
        <v>17</v>
      </c>
      <c r="F1138" s="4" t="s">
        <v>16</v>
      </c>
      <c r="G1138" s="1"/>
      <c r="H1138" s="1"/>
      <c r="I1138" s="1"/>
      <c r="J1138" s="4"/>
      <c r="K1138" s="4"/>
      <c r="L1138" s="4"/>
      <c r="M1138" s="4"/>
      <c r="N1138" s="4"/>
      <c r="O1138" s="4"/>
      <c r="P1138" s="4" t="s">
        <v>291</v>
      </c>
      <c r="Q1138" s="299" t="s">
        <v>288</v>
      </c>
      <c r="R1138" s="19" t="s">
        <v>791</v>
      </c>
      <c r="S1138" s="4"/>
      <c r="T1138" s="5"/>
      <c r="U1138" s="5"/>
      <c r="V1138" s="14"/>
      <c r="W1138" s="15"/>
      <c r="X1138" s="692" t="s">
        <v>3135</v>
      </c>
      <c r="Y1138" s="691" t="s">
        <v>3133</v>
      </c>
      <c r="Z1138" s="690" t="s">
        <v>3130</v>
      </c>
    </row>
    <row r="1139" spans="1:26" s="101" customFormat="1" ht="15.6" hidden="1">
      <c r="A1139" s="482" t="s">
        <v>2141</v>
      </c>
      <c r="B1139" s="13"/>
      <c r="C1139" s="13" t="s">
        <v>939</v>
      </c>
      <c r="D1139" s="14"/>
      <c r="E1139" s="4" t="s">
        <v>18</v>
      </c>
      <c r="F1139" s="4" t="s">
        <v>14</v>
      </c>
      <c r="G1139" s="1" t="s">
        <v>19</v>
      </c>
      <c r="H1139" s="1" t="s">
        <v>28</v>
      </c>
      <c r="I1139" s="1" t="s">
        <v>24</v>
      </c>
      <c r="J1139" s="4">
        <v>4</v>
      </c>
      <c r="K1139" s="4" t="s">
        <v>35</v>
      </c>
      <c r="L1139" s="4"/>
      <c r="M1139" s="4"/>
      <c r="N1139" s="4"/>
      <c r="O1139" s="4"/>
      <c r="P1139" s="4" t="s">
        <v>291</v>
      </c>
      <c r="Q1139" s="299" t="s">
        <v>288</v>
      </c>
      <c r="R1139" s="19"/>
      <c r="S1139" s="4"/>
      <c r="T1139" s="5"/>
      <c r="U1139" s="5"/>
      <c r="V1139" s="14"/>
      <c r="W1139" s="15"/>
      <c r="X1139" s="692" t="s">
        <v>3135</v>
      </c>
      <c r="Y1139" s="691" t="s">
        <v>3133</v>
      </c>
      <c r="Z1139" s="690" t="s">
        <v>3130</v>
      </c>
    </row>
    <row r="1140" spans="1:26" s="101" customFormat="1" ht="15.6" hidden="1">
      <c r="A1140" s="482" t="s">
        <v>2142</v>
      </c>
      <c r="B1140" s="13"/>
      <c r="C1140" s="13"/>
      <c r="D1140" s="14"/>
      <c r="E1140" s="4" t="s">
        <v>18</v>
      </c>
      <c r="F1140" s="4" t="s">
        <v>15</v>
      </c>
      <c r="G1140" s="1" t="s">
        <v>19</v>
      </c>
      <c r="H1140" s="1" t="s">
        <v>28</v>
      </c>
      <c r="I1140" s="1" t="s">
        <v>24</v>
      </c>
      <c r="J1140" s="4">
        <v>4</v>
      </c>
      <c r="K1140" s="4" t="s">
        <v>35</v>
      </c>
      <c r="L1140" s="4"/>
      <c r="M1140" s="4"/>
      <c r="N1140" s="4"/>
      <c r="O1140" s="4"/>
      <c r="P1140" s="4" t="s">
        <v>291</v>
      </c>
      <c r="Q1140" s="299" t="s">
        <v>288</v>
      </c>
      <c r="R1140" s="19"/>
      <c r="S1140" s="4"/>
      <c r="T1140" s="5"/>
      <c r="U1140" s="5"/>
      <c r="V1140" s="14"/>
      <c r="W1140" s="15"/>
      <c r="X1140" s="692" t="s">
        <v>3135</v>
      </c>
      <c r="Y1140" s="691" t="s">
        <v>3133</v>
      </c>
      <c r="Z1140" s="690" t="s">
        <v>3130</v>
      </c>
    </row>
    <row r="1141" spans="1:26" s="101" customFormat="1" ht="15.6" hidden="1">
      <c r="A1141" s="482" t="s">
        <v>2143</v>
      </c>
      <c r="B1141" s="13"/>
      <c r="C1141" s="13" t="s">
        <v>938</v>
      </c>
      <c r="D1141" s="14"/>
      <c r="E1141" s="4" t="s">
        <v>18</v>
      </c>
      <c r="F1141" s="4" t="s">
        <v>16</v>
      </c>
      <c r="G1141" s="1" t="s">
        <v>23</v>
      </c>
      <c r="H1141" s="1" t="s">
        <v>304</v>
      </c>
      <c r="I1141" s="1" t="s">
        <v>24</v>
      </c>
      <c r="J1141" s="4">
        <v>4</v>
      </c>
      <c r="K1141" s="4" t="s">
        <v>35</v>
      </c>
      <c r="L1141" s="4"/>
      <c r="M1141" s="4"/>
      <c r="N1141" s="4"/>
      <c r="O1141" s="4"/>
      <c r="P1141" s="4" t="s">
        <v>291</v>
      </c>
      <c r="Q1141" s="299" t="s">
        <v>288</v>
      </c>
      <c r="R1141" s="19"/>
      <c r="S1141" s="4"/>
      <c r="T1141" s="5"/>
      <c r="U1141" s="5"/>
      <c r="V1141" s="14"/>
      <c r="W1141" s="15"/>
      <c r="X1141" s="692" t="s">
        <v>3135</v>
      </c>
      <c r="Y1141" s="691" t="s">
        <v>3133</v>
      </c>
      <c r="Z1141" s="690" t="s">
        <v>3130</v>
      </c>
    </row>
    <row r="1142" spans="1:26" s="101" customFormat="1" ht="15.6" hidden="1">
      <c r="A1142" s="482" t="s">
        <v>2144</v>
      </c>
      <c r="B1142" s="13"/>
      <c r="C1142" s="13" t="s">
        <v>937</v>
      </c>
      <c r="D1142" s="14"/>
      <c r="E1142" s="4" t="s">
        <v>18</v>
      </c>
      <c r="F1142" s="4" t="s">
        <v>14</v>
      </c>
      <c r="G1142" s="1" t="s">
        <v>19</v>
      </c>
      <c r="H1142" s="1" t="s">
        <v>28</v>
      </c>
      <c r="I1142" s="1" t="s">
        <v>24</v>
      </c>
      <c r="J1142" s="4">
        <v>4</v>
      </c>
      <c r="K1142" s="4" t="s">
        <v>35</v>
      </c>
      <c r="L1142" s="4"/>
      <c r="M1142" s="4"/>
      <c r="N1142" s="4"/>
      <c r="O1142" s="4"/>
      <c r="P1142" s="4" t="s">
        <v>286</v>
      </c>
      <c r="Q1142" s="299" t="s">
        <v>290</v>
      </c>
      <c r="R1142" s="19"/>
      <c r="S1142" s="4"/>
      <c r="T1142" s="5"/>
      <c r="U1142" s="5"/>
      <c r="V1142" s="14"/>
      <c r="W1142" s="15"/>
      <c r="X1142" s="692" t="s">
        <v>3135</v>
      </c>
      <c r="Y1142" s="691" t="s">
        <v>3133</v>
      </c>
      <c r="Z1142" s="690" t="s">
        <v>3130</v>
      </c>
    </row>
    <row r="1143" spans="1:26" s="101" customFormat="1" ht="15.6" hidden="1">
      <c r="A1143" s="482" t="s">
        <v>2145</v>
      </c>
      <c r="B1143" s="13"/>
      <c r="C1143" s="13"/>
      <c r="D1143" s="14"/>
      <c r="E1143" s="4" t="s">
        <v>18</v>
      </c>
      <c r="F1143" s="4" t="s">
        <v>15</v>
      </c>
      <c r="G1143" s="1" t="s">
        <v>19</v>
      </c>
      <c r="H1143" s="1" t="s">
        <v>28</v>
      </c>
      <c r="I1143" s="1" t="s">
        <v>24</v>
      </c>
      <c r="J1143" s="4">
        <v>4</v>
      </c>
      <c r="K1143" s="4" t="s">
        <v>35</v>
      </c>
      <c r="L1143" s="4"/>
      <c r="M1143" s="4"/>
      <c r="N1143" s="4"/>
      <c r="O1143" s="4"/>
      <c r="P1143" s="4" t="s">
        <v>286</v>
      </c>
      <c r="Q1143" s="299" t="s">
        <v>290</v>
      </c>
      <c r="R1143" s="19"/>
      <c r="S1143" s="4"/>
      <c r="T1143" s="5"/>
      <c r="U1143" s="5"/>
      <c r="V1143" s="14"/>
      <c r="W1143" s="15"/>
      <c r="X1143" s="692" t="s">
        <v>3135</v>
      </c>
      <c r="Y1143" s="691" t="s">
        <v>3133</v>
      </c>
      <c r="Z1143" s="690" t="s">
        <v>3130</v>
      </c>
    </row>
    <row r="1144" spans="1:26" s="101" customFormat="1" ht="15.6" hidden="1">
      <c r="A1144" s="482" t="s">
        <v>2146</v>
      </c>
      <c r="B1144" s="329"/>
      <c r="C1144" s="329"/>
      <c r="D1144" s="164"/>
      <c r="E1144" s="125" t="s">
        <v>18</v>
      </c>
      <c r="F1144" s="125" t="s">
        <v>15</v>
      </c>
      <c r="G1144" s="1" t="s">
        <v>19</v>
      </c>
      <c r="H1144" s="1" t="s">
        <v>28</v>
      </c>
      <c r="I1144" s="1" t="s">
        <v>24</v>
      </c>
      <c r="J1144" s="4"/>
      <c r="K1144" s="125"/>
      <c r="L1144" s="125" t="s">
        <v>35</v>
      </c>
      <c r="M1144" s="125"/>
      <c r="N1144" s="4"/>
      <c r="O1144" s="125" t="s">
        <v>28</v>
      </c>
      <c r="P1144" s="4" t="s">
        <v>286</v>
      </c>
      <c r="Q1144" s="299" t="s">
        <v>290</v>
      </c>
      <c r="R1144" s="250"/>
      <c r="S1144" s="125"/>
      <c r="T1144" s="163"/>
      <c r="U1144" s="163"/>
      <c r="V1144" s="164"/>
      <c r="W1144" s="165"/>
      <c r="X1144" s="692" t="s">
        <v>3135</v>
      </c>
      <c r="Y1144" s="691" t="s">
        <v>3133</v>
      </c>
      <c r="Z1144" s="690" t="s">
        <v>3130</v>
      </c>
    </row>
    <row r="1145" spans="1:26" s="101" customFormat="1" ht="15.6" hidden="1">
      <c r="A1145" s="482" t="s">
        <v>2147</v>
      </c>
      <c r="B1145" s="153"/>
      <c r="C1145" s="153" t="s">
        <v>936</v>
      </c>
      <c r="D1145" s="166"/>
      <c r="E1145" s="9" t="s">
        <v>18</v>
      </c>
      <c r="F1145" s="9" t="s">
        <v>15</v>
      </c>
      <c r="G1145" s="1" t="s">
        <v>19</v>
      </c>
      <c r="H1145" s="1" t="s">
        <v>28</v>
      </c>
      <c r="I1145" s="1" t="s">
        <v>24</v>
      </c>
      <c r="J1145" s="4">
        <v>4</v>
      </c>
      <c r="K1145" s="9" t="s">
        <v>35</v>
      </c>
      <c r="L1145" s="9"/>
      <c r="M1145" s="9"/>
      <c r="N1145" s="4"/>
      <c r="O1145" s="9"/>
      <c r="P1145" s="4" t="s">
        <v>286</v>
      </c>
      <c r="Q1145" s="299" t="s">
        <v>290</v>
      </c>
      <c r="R1145" s="326"/>
      <c r="S1145" s="9"/>
      <c r="T1145" s="10"/>
      <c r="U1145" s="10"/>
      <c r="V1145" s="166"/>
      <c r="W1145" s="167"/>
      <c r="X1145" s="692" t="s">
        <v>3135</v>
      </c>
      <c r="Y1145" s="691" t="s">
        <v>3133</v>
      </c>
      <c r="Z1145" s="690" t="s">
        <v>3130</v>
      </c>
    </row>
    <row r="1146" spans="1:26" s="101" customFormat="1" ht="15.6" hidden="1">
      <c r="A1146" s="482" t="s">
        <v>2148</v>
      </c>
      <c r="B1146" s="153"/>
      <c r="C1146" s="153"/>
      <c r="D1146" s="166"/>
      <c r="E1146" s="9" t="s">
        <v>17</v>
      </c>
      <c r="F1146" s="9" t="s">
        <v>14</v>
      </c>
      <c r="G1146" s="1" t="s">
        <v>19</v>
      </c>
      <c r="H1146" s="1" t="s">
        <v>28</v>
      </c>
      <c r="I1146" s="1" t="s">
        <v>24</v>
      </c>
      <c r="J1146" s="4">
        <v>4</v>
      </c>
      <c r="K1146" s="9" t="s">
        <v>35</v>
      </c>
      <c r="L1146" s="9"/>
      <c r="M1146" s="9"/>
      <c r="N1146" s="4"/>
      <c r="O1146" s="9"/>
      <c r="P1146" s="4" t="s">
        <v>286</v>
      </c>
      <c r="Q1146" s="299" t="s">
        <v>290</v>
      </c>
      <c r="R1146" s="326"/>
      <c r="S1146" s="9"/>
      <c r="T1146" s="10"/>
      <c r="U1146" s="10"/>
      <c r="V1146" s="166"/>
      <c r="W1146" s="167"/>
      <c r="X1146" s="692" t="s">
        <v>3135</v>
      </c>
      <c r="Y1146" s="691" t="s">
        <v>3133</v>
      </c>
      <c r="Z1146" s="690" t="s">
        <v>3130</v>
      </c>
    </row>
    <row r="1147" spans="1:26" s="101" customFormat="1" ht="15.6" hidden="1">
      <c r="A1147" s="482" t="s">
        <v>2149</v>
      </c>
      <c r="B1147" s="153"/>
      <c r="C1147" s="153" t="s">
        <v>935</v>
      </c>
      <c r="D1147" s="166"/>
      <c r="E1147" s="9" t="s">
        <v>17</v>
      </c>
      <c r="F1147" s="9" t="s">
        <v>14</v>
      </c>
      <c r="G1147" s="1" t="s">
        <v>19</v>
      </c>
      <c r="H1147" s="1" t="s">
        <v>28</v>
      </c>
      <c r="I1147" s="1" t="s">
        <v>655</v>
      </c>
      <c r="J1147" s="4">
        <v>4</v>
      </c>
      <c r="K1147" s="9"/>
      <c r="L1147" s="9"/>
      <c r="M1147" s="9"/>
      <c r="N1147" s="4"/>
      <c r="O1147" s="9"/>
      <c r="P1147" s="4" t="s">
        <v>286</v>
      </c>
      <c r="Q1147" s="299" t="s">
        <v>290</v>
      </c>
      <c r="R1147" s="326"/>
      <c r="S1147" s="9"/>
      <c r="T1147" s="10"/>
      <c r="U1147" s="10"/>
      <c r="V1147" s="166"/>
      <c r="W1147" s="167"/>
      <c r="X1147" s="692" t="s">
        <v>3135</v>
      </c>
      <c r="Y1147" s="691" t="s">
        <v>3133</v>
      </c>
      <c r="Z1147" s="690" t="s">
        <v>3130</v>
      </c>
    </row>
    <row r="1148" spans="1:26" s="101" customFormat="1" ht="15.6" hidden="1">
      <c r="A1148" s="482" t="s">
        <v>2150</v>
      </c>
      <c r="B1148" s="153"/>
      <c r="C1148" s="153" t="s">
        <v>933</v>
      </c>
      <c r="D1148" s="166"/>
      <c r="E1148" s="9" t="s">
        <v>18</v>
      </c>
      <c r="F1148" s="9" t="s">
        <v>14</v>
      </c>
      <c r="G1148" s="1" t="s">
        <v>19</v>
      </c>
      <c r="H1148" s="1" t="s">
        <v>28</v>
      </c>
      <c r="I1148" s="1" t="s">
        <v>655</v>
      </c>
      <c r="J1148" s="4">
        <v>4</v>
      </c>
      <c r="K1148" s="9"/>
      <c r="L1148" s="9"/>
      <c r="M1148" s="9"/>
      <c r="N1148" s="4"/>
      <c r="O1148" s="9"/>
      <c r="P1148" s="4" t="s">
        <v>286</v>
      </c>
      <c r="Q1148" s="299" t="s">
        <v>290</v>
      </c>
      <c r="R1148" s="326"/>
      <c r="S1148" s="9"/>
      <c r="T1148" s="10"/>
      <c r="U1148" s="10"/>
      <c r="V1148" s="166"/>
      <c r="W1148" s="167"/>
      <c r="X1148" s="692" t="s">
        <v>3135</v>
      </c>
      <c r="Y1148" s="691" t="s">
        <v>3133</v>
      </c>
      <c r="Z1148" s="690" t="s">
        <v>3130</v>
      </c>
    </row>
    <row r="1149" spans="1:26" s="101" customFormat="1" ht="15.6" hidden="1">
      <c r="A1149" s="482" t="s">
        <v>2151</v>
      </c>
      <c r="B1149" s="153"/>
      <c r="C1149" s="153" t="s">
        <v>932</v>
      </c>
      <c r="D1149" s="166"/>
      <c r="E1149" s="9" t="s">
        <v>18</v>
      </c>
      <c r="F1149" s="9" t="s">
        <v>14</v>
      </c>
      <c r="G1149" s="1" t="s">
        <v>22</v>
      </c>
      <c r="H1149" s="1" t="s">
        <v>28</v>
      </c>
      <c r="I1149" s="1" t="s">
        <v>655</v>
      </c>
      <c r="J1149" s="4">
        <v>4</v>
      </c>
      <c r="K1149" s="9"/>
      <c r="L1149" s="9"/>
      <c r="M1149" s="9"/>
      <c r="N1149" s="4"/>
      <c r="O1149" s="9"/>
      <c r="P1149" s="4" t="s">
        <v>286</v>
      </c>
      <c r="Q1149" s="299" t="s">
        <v>290</v>
      </c>
      <c r="R1149" s="326"/>
      <c r="S1149" s="9"/>
      <c r="T1149" s="10"/>
      <c r="U1149" s="10"/>
      <c r="V1149" s="166"/>
      <c r="W1149" s="167"/>
      <c r="X1149" s="692" t="s">
        <v>3135</v>
      </c>
      <c r="Y1149" s="691" t="s">
        <v>3133</v>
      </c>
      <c r="Z1149" s="690" t="s">
        <v>3130</v>
      </c>
    </row>
    <row r="1150" spans="1:26" s="101" customFormat="1" ht="15.6" hidden="1">
      <c r="A1150" s="482" t="s">
        <v>2152</v>
      </c>
      <c r="B1150" s="153"/>
      <c r="C1150" s="153" t="s">
        <v>931</v>
      </c>
      <c r="D1150" s="166"/>
      <c r="E1150" s="9" t="s">
        <v>17</v>
      </c>
      <c r="F1150" s="9" t="s">
        <v>14</v>
      </c>
      <c r="G1150" s="1" t="s">
        <v>22</v>
      </c>
      <c r="H1150" s="1" t="s">
        <v>28</v>
      </c>
      <c r="I1150" s="1" t="s">
        <v>655</v>
      </c>
      <c r="J1150" s="4">
        <v>4</v>
      </c>
      <c r="K1150" s="9"/>
      <c r="L1150" s="9"/>
      <c r="M1150" s="9"/>
      <c r="N1150" s="4"/>
      <c r="O1150" s="9"/>
      <c r="P1150" s="4" t="s">
        <v>286</v>
      </c>
      <c r="Q1150" s="299" t="s">
        <v>290</v>
      </c>
      <c r="R1150" s="326"/>
      <c r="S1150" s="9"/>
      <c r="T1150" s="10"/>
      <c r="U1150" s="10"/>
      <c r="V1150" s="166"/>
      <c r="W1150" s="167"/>
      <c r="X1150" s="692" t="s">
        <v>3135</v>
      </c>
      <c r="Y1150" s="691" t="s">
        <v>3133</v>
      </c>
      <c r="Z1150" s="690" t="s">
        <v>3130</v>
      </c>
    </row>
    <row r="1151" spans="1:26" s="101" customFormat="1" ht="15.6" hidden="1">
      <c r="A1151" s="482" t="s">
        <v>2153</v>
      </c>
      <c r="B1151" s="153"/>
      <c r="C1151" s="153" t="s">
        <v>930</v>
      </c>
      <c r="D1151" s="166"/>
      <c r="E1151" s="9" t="s">
        <v>18</v>
      </c>
      <c r="F1151" s="9" t="s">
        <v>14</v>
      </c>
      <c r="G1151" s="1" t="s">
        <v>22</v>
      </c>
      <c r="H1151" s="1" t="s">
        <v>28</v>
      </c>
      <c r="I1151" s="1" t="s">
        <v>24</v>
      </c>
      <c r="J1151" s="4">
        <v>4</v>
      </c>
      <c r="K1151" s="9" t="s">
        <v>35</v>
      </c>
      <c r="L1151" s="9"/>
      <c r="M1151" s="9"/>
      <c r="N1151" s="4"/>
      <c r="O1151" s="9"/>
      <c r="P1151" s="4" t="s">
        <v>286</v>
      </c>
      <c r="Q1151" s="299" t="s">
        <v>290</v>
      </c>
      <c r="R1151" s="326"/>
      <c r="S1151" s="9"/>
      <c r="T1151" s="10"/>
      <c r="U1151" s="10"/>
      <c r="V1151" s="166"/>
      <c r="W1151" s="167"/>
      <c r="X1151" s="692" t="s">
        <v>3135</v>
      </c>
      <c r="Y1151" s="691" t="s">
        <v>3133</v>
      </c>
      <c r="Z1151" s="690" t="s">
        <v>3130</v>
      </c>
    </row>
    <row r="1152" spans="1:26" s="101" customFormat="1" ht="15.6" hidden="1">
      <c r="A1152" s="482" t="s">
        <v>2154</v>
      </c>
      <c r="B1152" s="153"/>
      <c r="C1152" s="153"/>
      <c r="D1152" s="166"/>
      <c r="E1152" s="9" t="s">
        <v>18</v>
      </c>
      <c r="F1152" s="9" t="s">
        <v>15</v>
      </c>
      <c r="G1152" s="1" t="s">
        <v>22</v>
      </c>
      <c r="H1152" s="1" t="s">
        <v>28</v>
      </c>
      <c r="I1152" s="1" t="s">
        <v>24</v>
      </c>
      <c r="J1152" s="4">
        <v>4</v>
      </c>
      <c r="K1152" s="9" t="s">
        <v>35</v>
      </c>
      <c r="L1152" s="9"/>
      <c r="M1152" s="9"/>
      <c r="N1152" s="4"/>
      <c r="O1152" s="9"/>
      <c r="P1152" s="4" t="s">
        <v>286</v>
      </c>
      <c r="Q1152" s="299" t="s">
        <v>290</v>
      </c>
      <c r="R1152" s="326"/>
      <c r="S1152" s="9"/>
      <c r="T1152" s="10"/>
      <c r="U1152" s="10"/>
      <c r="V1152" s="166"/>
      <c r="W1152" s="167"/>
      <c r="X1152" s="692" t="s">
        <v>3135</v>
      </c>
      <c r="Y1152" s="691" t="s">
        <v>3133</v>
      </c>
      <c r="Z1152" s="690" t="s">
        <v>3130</v>
      </c>
    </row>
    <row r="1153" spans="1:26" s="101" customFormat="1" ht="15.6" hidden="1">
      <c r="A1153" s="482" t="s">
        <v>2155</v>
      </c>
      <c r="B1153" s="153"/>
      <c r="C1153" s="153" t="s">
        <v>929</v>
      </c>
      <c r="D1153" s="166"/>
      <c r="E1153" s="9" t="s">
        <v>18</v>
      </c>
      <c r="F1153" s="9" t="s">
        <v>16</v>
      </c>
      <c r="G1153" s="1" t="s">
        <v>20</v>
      </c>
      <c r="H1153" s="1" t="s">
        <v>304</v>
      </c>
      <c r="I1153" s="1" t="s">
        <v>24</v>
      </c>
      <c r="J1153" s="4">
        <v>4</v>
      </c>
      <c r="K1153" s="9" t="s">
        <v>35</v>
      </c>
      <c r="L1153" s="9"/>
      <c r="M1153" s="9"/>
      <c r="N1153" s="4"/>
      <c r="O1153" s="9"/>
      <c r="P1153" s="4" t="s">
        <v>291</v>
      </c>
      <c r="Q1153" s="4" t="s">
        <v>288</v>
      </c>
      <c r="R1153" s="326"/>
      <c r="S1153" s="9"/>
      <c r="T1153" s="10"/>
      <c r="U1153" s="10"/>
      <c r="V1153" s="166"/>
      <c r="W1153" s="167"/>
      <c r="X1153" s="692" t="s">
        <v>3135</v>
      </c>
      <c r="Y1153" s="691" t="s">
        <v>3133</v>
      </c>
      <c r="Z1153" s="690" t="s">
        <v>3130</v>
      </c>
    </row>
    <row r="1154" spans="1:26" s="101" customFormat="1" ht="15.6" hidden="1">
      <c r="A1154" s="482" t="s">
        <v>2156</v>
      </c>
      <c r="B1154" s="153"/>
      <c r="C1154" s="153" t="s">
        <v>1179</v>
      </c>
      <c r="D1154" s="166"/>
      <c r="E1154" s="9" t="s">
        <v>18</v>
      </c>
      <c r="F1154" s="9" t="s">
        <v>14</v>
      </c>
      <c r="G1154" s="1" t="s">
        <v>19</v>
      </c>
      <c r="H1154" s="1" t="s">
        <v>28</v>
      </c>
      <c r="I1154" s="1" t="s">
        <v>24</v>
      </c>
      <c r="J1154" s="4">
        <v>4</v>
      </c>
      <c r="K1154" s="9" t="s">
        <v>35</v>
      </c>
      <c r="L1154" s="9"/>
      <c r="M1154" s="9"/>
      <c r="N1154" s="4"/>
      <c r="O1154" s="9"/>
      <c r="P1154" s="4" t="s">
        <v>291</v>
      </c>
      <c r="Q1154" s="4" t="s">
        <v>288</v>
      </c>
      <c r="R1154" s="326"/>
      <c r="S1154" s="9"/>
      <c r="T1154" s="10"/>
      <c r="U1154" s="10"/>
      <c r="V1154" s="166"/>
      <c r="W1154" s="167"/>
      <c r="X1154" s="692" t="s">
        <v>3135</v>
      </c>
      <c r="Y1154" s="691" t="s">
        <v>3133</v>
      </c>
      <c r="Z1154" s="690" t="s">
        <v>3130</v>
      </c>
    </row>
    <row r="1155" spans="1:26" s="101" customFormat="1" ht="15.6" hidden="1">
      <c r="A1155" s="482" t="s">
        <v>2157</v>
      </c>
      <c r="B1155" s="153"/>
      <c r="C1155" s="153"/>
      <c r="D1155" s="166"/>
      <c r="E1155" s="9" t="s">
        <v>18</v>
      </c>
      <c r="F1155" s="9" t="s">
        <v>15</v>
      </c>
      <c r="G1155" s="1" t="s">
        <v>19</v>
      </c>
      <c r="H1155" s="1" t="s">
        <v>28</v>
      </c>
      <c r="I1155" s="1" t="s">
        <v>24</v>
      </c>
      <c r="J1155" s="4">
        <v>4</v>
      </c>
      <c r="K1155" s="9" t="s">
        <v>35</v>
      </c>
      <c r="L1155" s="9"/>
      <c r="M1155" s="9"/>
      <c r="N1155" s="4"/>
      <c r="O1155" s="9"/>
      <c r="P1155" s="4" t="s">
        <v>291</v>
      </c>
      <c r="Q1155" s="4" t="s">
        <v>288</v>
      </c>
      <c r="R1155" s="326"/>
      <c r="S1155" s="9"/>
      <c r="T1155" s="10"/>
      <c r="U1155" s="10"/>
      <c r="V1155" s="166"/>
      <c r="W1155" s="167"/>
      <c r="X1155" s="692" t="s">
        <v>3135</v>
      </c>
      <c r="Y1155" s="691" t="s">
        <v>3133</v>
      </c>
      <c r="Z1155" s="690" t="s">
        <v>3130</v>
      </c>
    </row>
    <row r="1156" spans="1:26" s="101" customFormat="1" ht="15.6" hidden="1">
      <c r="A1156" s="482" t="s">
        <v>2158</v>
      </c>
      <c r="B1156" s="153"/>
      <c r="C1156" s="153" t="s">
        <v>928</v>
      </c>
      <c r="D1156" s="166"/>
      <c r="E1156" s="9" t="s">
        <v>18</v>
      </c>
      <c r="F1156" s="9" t="s">
        <v>15</v>
      </c>
      <c r="G1156" s="1" t="s">
        <v>19</v>
      </c>
      <c r="H1156" s="1" t="s">
        <v>28</v>
      </c>
      <c r="I1156" s="1" t="s">
        <v>24</v>
      </c>
      <c r="J1156" s="4">
        <v>4</v>
      </c>
      <c r="K1156" s="9" t="s">
        <v>35</v>
      </c>
      <c r="L1156" s="9"/>
      <c r="M1156" s="9"/>
      <c r="N1156" s="4"/>
      <c r="O1156" s="9"/>
      <c r="P1156" s="4" t="s">
        <v>291</v>
      </c>
      <c r="Q1156" s="4" t="s">
        <v>288</v>
      </c>
      <c r="R1156" s="326"/>
      <c r="S1156" s="9"/>
      <c r="T1156" s="10"/>
      <c r="U1156" s="10"/>
      <c r="V1156" s="166"/>
      <c r="W1156" s="167"/>
      <c r="X1156" s="692" t="s">
        <v>3135</v>
      </c>
      <c r="Y1156" s="691" t="s">
        <v>3133</v>
      </c>
      <c r="Z1156" s="690" t="s">
        <v>3130</v>
      </c>
    </row>
    <row r="1157" spans="1:26" s="101" customFormat="1" ht="15.6" hidden="1">
      <c r="A1157" s="482" t="s">
        <v>2159</v>
      </c>
      <c r="B1157" s="153"/>
      <c r="C1157" s="153"/>
      <c r="D1157" s="166"/>
      <c r="E1157" s="9" t="s">
        <v>17</v>
      </c>
      <c r="F1157" s="9" t="s">
        <v>14</v>
      </c>
      <c r="G1157" s="1" t="s">
        <v>19</v>
      </c>
      <c r="H1157" s="1" t="s">
        <v>28</v>
      </c>
      <c r="I1157" s="1" t="s">
        <v>24</v>
      </c>
      <c r="J1157" s="4">
        <v>4</v>
      </c>
      <c r="K1157" s="9" t="s">
        <v>35</v>
      </c>
      <c r="L1157" s="9"/>
      <c r="M1157" s="9"/>
      <c r="N1157" s="4"/>
      <c r="O1157" s="9"/>
      <c r="P1157" s="4" t="s">
        <v>291</v>
      </c>
      <c r="Q1157" s="4" t="s">
        <v>288</v>
      </c>
      <c r="R1157" s="326"/>
      <c r="S1157" s="9"/>
      <c r="T1157" s="10"/>
      <c r="U1157" s="10"/>
      <c r="V1157" s="166"/>
      <c r="W1157" s="167"/>
      <c r="X1157" s="692" t="s">
        <v>3135</v>
      </c>
      <c r="Y1157" s="691" t="s">
        <v>3133</v>
      </c>
      <c r="Z1157" s="690" t="s">
        <v>3130</v>
      </c>
    </row>
    <row r="1158" spans="1:26" s="101" customFormat="1" ht="15.6" hidden="1">
      <c r="A1158" s="482" t="s">
        <v>2160</v>
      </c>
      <c r="B1158" s="153"/>
      <c r="C1158" s="153" t="s">
        <v>927</v>
      </c>
      <c r="D1158" s="166"/>
      <c r="E1158" s="9" t="s">
        <v>17</v>
      </c>
      <c r="F1158" s="9" t="s">
        <v>14</v>
      </c>
      <c r="G1158" s="1" t="s">
        <v>19</v>
      </c>
      <c r="H1158" s="1" t="s">
        <v>28</v>
      </c>
      <c r="I1158" s="1" t="s">
        <v>24</v>
      </c>
      <c r="J1158" s="4"/>
      <c r="K1158" s="9"/>
      <c r="L1158" s="9" t="s">
        <v>35</v>
      </c>
      <c r="M1158" s="9"/>
      <c r="N1158" s="4"/>
      <c r="O1158" s="9" t="s">
        <v>28</v>
      </c>
      <c r="P1158" s="4" t="s">
        <v>291</v>
      </c>
      <c r="Q1158" s="4" t="s">
        <v>288</v>
      </c>
      <c r="R1158" s="326"/>
      <c r="S1158" s="9"/>
      <c r="T1158" s="10"/>
      <c r="U1158" s="10"/>
      <c r="V1158" s="166"/>
      <c r="W1158" s="167"/>
      <c r="X1158" s="692" t="s">
        <v>3135</v>
      </c>
      <c r="Y1158" s="691" t="s">
        <v>3133</v>
      </c>
      <c r="Z1158" s="690" t="s">
        <v>3130</v>
      </c>
    </row>
    <row r="1159" spans="1:26" s="101" customFormat="1" ht="15.6" hidden="1">
      <c r="A1159" s="482" t="s">
        <v>2161</v>
      </c>
      <c r="B1159" s="153"/>
      <c r="C1159" s="153"/>
      <c r="D1159" s="166"/>
      <c r="E1159" s="9" t="s">
        <v>17</v>
      </c>
      <c r="F1159" s="9" t="s">
        <v>15</v>
      </c>
      <c r="G1159" s="1" t="s">
        <v>19</v>
      </c>
      <c r="H1159" s="1" t="s">
        <v>28</v>
      </c>
      <c r="I1159" s="1" t="s">
        <v>24</v>
      </c>
      <c r="J1159" s="4"/>
      <c r="K1159" s="9"/>
      <c r="L1159" s="9" t="s">
        <v>35</v>
      </c>
      <c r="M1159" s="9"/>
      <c r="N1159" s="4"/>
      <c r="O1159" s="9" t="s">
        <v>28</v>
      </c>
      <c r="P1159" s="4" t="s">
        <v>291</v>
      </c>
      <c r="Q1159" s="4" t="s">
        <v>288</v>
      </c>
      <c r="R1159" s="326"/>
      <c r="S1159" s="9"/>
      <c r="T1159" s="10"/>
      <c r="U1159" s="10"/>
      <c r="V1159" s="166"/>
      <c r="W1159" s="167"/>
      <c r="X1159" s="692" t="s">
        <v>3135</v>
      </c>
      <c r="Y1159" s="691" t="s">
        <v>3133</v>
      </c>
      <c r="Z1159" s="690" t="s">
        <v>3130</v>
      </c>
    </row>
    <row r="1160" spans="1:26" s="101" customFormat="1" ht="15.6" hidden="1">
      <c r="A1160" s="482" t="s">
        <v>2162</v>
      </c>
      <c r="B1160" s="153"/>
      <c r="C1160" s="153" t="s">
        <v>925</v>
      </c>
      <c r="D1160" s="166"/>
      <c r="E1160" s="9" t="s">
        <v>18</v>
      </c>
      <c r="F1160" s="9" t="s">
        <v>16</v>
      </c>
      <c r="G1160" s="1" t="s">
        <v>23</v>
      </c>
      <c r="H1160" s="1" t="s">
        <v>304</v>
      </c>
      <c r="I1160" s="1" t="s">
        <v>24</v>
      </c>
      <c r="J1160" s="4"/>
      <c r="K1160" s="9"/>
      <c r="L1160" s="9" t="s">
        <v>35</v>
      </c>
      <c r="M1160" s="9"/>
      <c r="N1160" s="4"/>
      <c r="O1160" s="9" t="s">
        <v>48</v>
      </c>
      <c r="P1160" s="4" t="s">
        <v>291</v>
      </c>
      <c r="Q1160" s="4" t="s">
        <v>288</v>
      </c>
      <c r="R1160" s="326"/>
      <c r="S1160" s="9"/>
      <c r="T1160" s="10"/>
      <c r="U1160" s="10"/>
      <c r="V1160" s="166"/>
      <c r="W1160" s="167"/>
      <c r="X1160" s="692" t="s">
        <v>3135</v>
      </c>
      <c r="Y1160" s="691" t="s">
        <v>3133</v>
      </c>
      <c r="Z1160" s="690" t="s">
        <v>3130</v>
      </c>
    </row>
    <row r="1161" spans="1:26" s="101" customFormat="1" ht="15.6" hidden="1">
      <c r="A1161" s="482" t="s">
        <v>2163</v>
      </c>
      <c r="B1161" s="153"/>
      <c r="C1161" s="153"/>
      <c r="D1161" s="166"/>
      <c r="E1161" s="9" t="s">
        <v>18</v>
      </c>
      <c r="F1161" s="9" t="s">
        <v>15</v>
      </c>
      <c r="G1161" s="1" t="s">
        <v>19</v>
      </c>
      <c r="H1161" s="1" t="s">
        <v>28</v>
      </c>
      <c r="I1161" s="1" t="s">
        <v>24</v>
      </c>
      <c r="J1161" s="4">
        <v>4</v>
      </c>
      <c r="K1161" s="9" t="s">
        <v>35</v>
      </c>
      <c r="L1161" s="9"/>
      <c r="M1161" s="9"/>
      <c r="N1161" s="4"/>
      <c r="O1161" s="9"/>
      <c r="P1161" s="4" t="s">
        <v>291</v>
      </c>
      <c r="Q1161" s="4" t="s">
        <v>288</v>
      </c>
      <c r="R1161" s="326"/>
      <c r="S1161" s="9"/>
      <c r="T1161" s="10"/>
      <c r="U1161" s="10"/>
      <c r="V1161" s="166"/>
      <c r="W1161" s="167"/>
      <c r="X1161" s="692" t="s">
        <v>3135</v>
      </c>
      <c r="Y1161" s="691" t="s">
        <v>3133</v>
      </c>
      <c r="Z1161" s="690" t="s">
        <v>3130</v>
      </c>
    </row>
    <row r="1162" spans="1:26" s="101" customFormat="1" ht="15.6" hidden="1">
      <c r="A1162" s="482" t="s">
        <v>2164</v>
      </c>
      <c r="B1162" s="153"/>
      <c r="C1162" s="153" t="s">
        <v>924</v>
      </c>
      <c r="D1162" s="166"/>
      <c r="E1162" s="9" t="s">
        <v>17</v>
      </c>
      <c r="F1162" s="9" t="s">
        <v>14</v>
      </c>
      <c r="G1162" s="1" t="s">
        <v>19</v>
      </c>
      <c r="H1162" s="1" t="s">
        <v>28</v>
      </c>
      <c r="I1162" s="1" t="s">
        <v>24</v>
      </c>
      <c r="J1162" s="9">
        <v>4</v>
      </c>
      <c r="K1162" s="9" t="s">
        <v>35</v>
      </c>
      <c r="L1162" s="9"/>
      <c r="M1162" s="9"/>
      <c r="N1162" s="4"/>
      <c r="O1162" s="9"/>
      <c r="P1162" s="4" t="s">
        <v>291</v>
      </c>
      <c r="Q1162" s="4" t="s">
        <v>288</v>
      </c>
      <c r="R1162" s="326"/>
      <c r="S1162" s="9"/>
      <c r="T1162" s="10"/>
      <c r="U1162" s="10"/>
      <c r="V1162" s="166"/>
      <c r="W1162" s="167"/>
      <c r="X1162" s="692" t="s">
        <v>3135</v>
      </c>
      <c r="Y1162" s="691" t="s">
        <v>3133</v>
      </c>
      <c r="Z1162" s="690" t="s">
        <v>3130</v>
      </c>
    </row>
    <row r="1163" spans="1:26" s="101" customFormat="1" ht="15.6" hidden="1">
      <c r="A1163" s="482" t="s">
        <v>2165</v>
      </c>
      <c r="B1163" s="153"/>
      <c r="C1163" s="153"/>
      <c r="D1163" s="166"/>
      <c r="E1163" s="9" t="s">
        <v>17</v>
      </c>
      <c r="F1163" s="9" t="s">
        <v>15</v>
      </c>
      <c r="G1163" s="1" t="s">
        <v>19</v>
      </c>
      <c r="H1163" s="1" t="s">
        <v>28</v>
      </c>
      <c r="I1163" s="1" t="s">
        <v>24</v>
      </c>
      <c r="J1163" s="9">
        <v>4</v>
      </c>
      <c r="K1163" s="9" t="s">
        <v>35</v>
      </c>
      <c r="L1163" s="9"/>
      <c r="M1163" s="9"/>
      <c r="N1163" s="4"/>
      <c r="O1163" s="9"/>
      <c r="P1163" s="4" t="s">
        <v>291</v>
      </c>
      <c r="Q1163" s="4" t="s">
        <v>288</v>
      </c>
      <c r="R1163" s="326"/>
      <c r="S1163" s="9"/>
      <c r="T1163" s="10"/>
      <c r="U1163" s="10"/>
      <c r="V1163" s="166"/>
      <c r="W1163" s="167"/>
      <c r="X1163" s="692" t="s">
        <v>3135</v>
      </c>
      <c r="Y1163" s="691" t="s">
        <v>3133</v>
      </c>
      <c r="Z1163" s="690" t="s">
        <v>3130</v>
      </c>
    </row>
    <row r="1164" spans="1:26" s="101" customFormat="1" ht="15.6" hidden="1">
      <c r="A1164" s="482" t="s">
        <v>2166</v>
      </c>
      <c r="B1164" s="153"/>
      <c r="C1164" s="153" t="s">
        <v>923</v>
      </c>
      <c r="D1164" s="166"/>
      <c r="E1164" s="9" t="s">
        <v>17</v>
      </c>
      <c r="F1164" s="9" t="s">
        <v>14</v>
      </c>
      <c r="G1164" s="1" t="s">
        <v>19</v>
      </c>
      <c r="H1164" s="1" t="s">
        <v>28</v>
      </c>
      <c r="I1164" s="1" t="s">
        <v>24</v>
      </c>
      <c r="J1164" s="9">
        <v>4</v>
      </c>
      <c r="K1164" s="9" t="s">
        <v>35</v>
      </c>
      <c r="L1164" s="9"/>
      <c r="M1164" s="9"/>
      <c r="N1164" s="4"/>
      <c r="O1164" s="9"/>
      <c r="P1164" s="4" t="s">
        <v>291</v>
      </c>
      <c r="Q1164" s="4" t="s">
        <v>288</v>
      </c>
      <c r="R1164" s="326"/>
      <c r="S1164" s="9"/>
      <c r="T1164" s="10"/>
      <c r="U1164" s="10"/>
      <c r="V1164" s="166"/>
      <c r="W1164" s="167"/>
      <c r="X1164" s="692" t="s">
        <v>3135</v>
      </c>
      <c r="Y1164" s="691" t="s">
        <v>3133</v>
      </c>
      <c r="Z1164" s="690" t="s">
        <v>3130</v>
      </c>
    </row>
    <row r="1165" spans="1:26" s="101" customFormat="1" ht="15.6" hidden="1">
      <c r="A1165" s="482" t="s">
        <v>2167</v>
      </c>
      <c r="B1165" s="153"/>
      <c r="C1165" s="153"/>
      <c r="D1165" s="166"/>
      <c r="E1165" s="9" t="s">
        <v>17</v>
      </c>
      <c r="F1165" s="9" t="s">
        <v>15</v>
      </c>
      <c r="G1165" s="1" t="s">
        <v>19</v>
      </c>
      <c r="H1165" s="1" t="s">
        <v>28</v>
      </c>
      <c r="I1165" s="1" t="s">
        <v>24</v>
      </c>
      <c r="J1165" s="9">
        <v>4</v>
      </c>
      <c r="K1165" s="9" t="s">
        <v>35</v>
      </c>
      <c r="L1165" s="9"/>
      <c r="M1165" s="9"/>
      <c r="N1165" s="4"/>
      <c r="O1165" s="9"/>
      <c r="P1165" s="4" t="s">
        <v>291</v>
      </c>
      <c r="Q1165" s="4" t="s">
        <v>288</v>
      </c>
      <c r="R1165" s="326"/>
      <c r="S1165" s="9"/>
      <c r="T1165" s="10"/>
      <c r="U1165" s="10"/>
      <c r="V1165" s="166"/>
      <c r="W1165" s="167"/>
      <c r="X1165" s="692" t="s">
        <v>3135</v>
      </c>
      <c r="Y1165" s="691" t="s">
        <v>3133</v>
      </c>
      <c r="Z1165" s="690" t="s">
        <v>3130</v>
      </c>
    </row>
    <row r="1166" spans="1:26" s="101" customFormat="1" ht="15.6" hidden="1">
      <c r="A1166" s="482" t="s">
        <v>2168</v>
      </c>
      <c r="B1166" s="153"/>
      <c r="C1166" s="153" t="s">
        <v>922</v>
      </c>
      <c r="D1166" s="166"/>
      <c r="E1166" s="9" t="s">
        <v>17</v>
      </c>
      <c r="F1166" s="9" t="s">
        <v>16</v>
      </c>
      <c r="G1166" s="8" t="s">
        <v>20</v>
      </c>
      <c r="H1166" s="8" t="s">
        <v>304</v>
      </c>
      <c r="I1166" s="8" t="s">
        <v>24</v>
      </c>
      <c r="J1166" s="9"/>
      <c r="K1166" s="9"/>
      <c r="L1166" s="9" t="s">
        <v>35</v>
      </c>
      <c r="M1166" s="9"/>
      <c r="N1166" s="4"/>
      <c r="O1166" s="9" t="s">
        <v>48</v>
      </c>
      <c r="P1166" s="4" t="s">
        <v>291</v>
      </c>
      <c r="Q1166" s="4" t="s">
        <v>288</v>
      </c>
      <c r="R1166" s="326"/>
      <c r="S1166" s="9"/>
      <c r="T1166" s="10"/>
      <c r="U1166" s="10"/>
      <c r="V1166" s="166"/>
      <c r="W1166" s="167"/>
      <c r="X1166" s="692" t="s">
        <v>3135</v>
      </c>
      <c r="Y1166" s="691" t="s">
        <v>3133</v>
      </c>
      <c r="Z1166" s="690" t="s">
        <v>3130</v>
      </c>
    </row>
    <row r="1167" spans="1:26" s="101" customFormat="1" ht="15.6" hidden="1">
      <c r="A1167" s="482" t="s">
        <v>2169</v>
      </c>
      <c r="B1167" s="153"/>
      <c r="C1167" s="153"/>
      <c r="D1167" s="166" t="s">
        <v>1382</v>
      </c>
      <c r="E1167" s="9" t="s">
        <v>17</v>
      </c>
      <c r="F1167" s="9" t="s">
        <v>16</v>
      </c>
      <c r="G1167" s="8" t="s">
        <v>20</v>
      </c>
      <c r="H1167" s="8" t="s">
        <v>304</v>
      </c>
      <c r="I1167" s="8" t="s">
        <v>24</v>
      </c>
      <c r="J1167" s="9">
        <v>4</v>
      </c>
      <c r="K1167" s="9" t="s">
        <v>35</v>
      </c>
      <c r="L1167" s="9"/>
      <c r="M1167" s="9"/>
      <c r="N1167" s="4"/>
      <c r="O1167" s="9"/>
      <c r="P1167" s="4" t="s">
        <v>291</v>
      </c>
      <c r="Q1167" s="4" t="s">
        <v>288</v>
      </c>
      <c r="R1167" s="326"/>
      <c r="S1167" s="9"/>
      <c r="T1167" s="10"/>
      <c r="U1167" s="10"/>
      <c r="V1167" s="166"/>
      <c r="W1167" s="167"/>
      <c r="X1167" s="692" t="s">
        <v>3135</v>
      </c>
      <c r="Y1167" s="691" t="s">
        <v>3133</v>
      </c>
      <c r="Z1167" s="690" t="s">
        <v>3130</v>
      </c>
    </row>
    <row r="1168" spans="1:26" s="100" customFormat="1" ht="15.6" hidden="1">
      <c r="A1168" s="482" t="s">
        <v>2170</v>
      </c>
      <c r="B1168" s="86"/>
      <c r="C1168" s="86"/>
      <c r="D1168" s="122"/>
      <c r="E1168" s="88" t="s">
        <v>17</v>
      </c>
      <c r="F1168" s="88" t="s">
        <v>15</v>
      </c>
      <c r="G1168" s="89" t="s">
        <v>19</v>
      </c>
      <c r="H1168" s="89" t="s">
        <v>28</v>
      </c>
      <c r="I1168" s="89" t="s">
        <v>26</v>
      </c>
      <c r="J1168" s="88">
        <v>4</v>
      </c>
      <c r="K1168" s="88" t="s">
        <v>35</v>
      </c>
      <c r="L1168" s="88"/>
      <c r="M1168" s="88"/>
      <c r="N1168" s="88"/>
      <c r="O1168" s="88"/>
      <c r="P1168" s="88" t="s">
        <v>291</v>
      </c>
      <c r="Q1168" s="88" t="s">
        <v>288</v>
      </c>
      <c r="R1168" s="90"/>
      <c r="S1168" s="88"/>
      <c r="T1168" s="97"/>
      <c r="U1168" s="97"/>
      <c r="V1168" s="98"/>
      <c r="W1168" s="99"/>
      <c r="X1168" s="692" t="s">
        <v>3135</v>
      </c>
      <c r="Y1168" s="691" t="s">
        <v>3133</v>
      </c>
      <c r="Z1168" s="690" t="s">
        <v>3130</v>
      </c>
    </row>
    <row r="1169" spans="1:26" s="100" customFormat="1" ht="15.6" hidden="1">
      <c r="A1169" s="482" t="s">
        <v>2171</v>
      </c>
      <c r="B1169" s="86"/>
      <c r="C1169" s="86"/>
      <c r="D1169" s="122"/>
      <c r="E1169" s="88" t="s">
        <v>17</v>
      </c>
      <c r="F1169" s="88" t="s">
        <v>14</v>
      </c>
      <c r="G1169" s="89" t="s">
        <v>22</v>
      </c>
      <c r="H1169" s="89" t="s">
        <v>28</v>
      </c>
      <c r="I1169" s="89" t="s">
        <v>24</v>
      </c>
      <c r="J1169" s="88">
        <v>4</v>
      </c>
      <c r="K1169" s="88" t="s">
        <v>35</v>
      </c>
      <c r="L1169" s="88"/>
      <c r="M1169" s="88"/>
      <c r="N1169" s="88"/>
      <c r="O1169" s="88"/>
      <c r="P1169" s="88" t="s">
        <v>291</v>
      </c>
      <c r="Q1169" s="88" t="s">
        <v>288</v>
      </c>
      <c r="R1169" s="90"/>
      <c r="S1169" s="88"/>
      <c r="T1169" s="97"/>
      <c r="U1169" s="97"/>
      <c r="V1169" s="98"/>
      <c r="W1169" s="99"/>
      <c r="X1169" s="692" t="s">
        <v>3135</v>
      </c>
      <c r="Y1169" s="691" t="s">
        <v>3133</v>
      </c>
      <c r="Z1169" s="690" t="s">
        <v>3130</v>
      </c>
    </row>
    <row r="1170" spans="1:26" s="100" customFormat="1" ht="15.6" hidden="1">
      <c r="A1170" s="482" t="s">
        <v>2172</v>
      </c>
      <c r="B1170" s="86"/>
      <c r="C1170" s="86"/>
      <c r="D1170" s="122"/>
      <c r="E1170" s="88" t="s">
        <v>17</v>
      </c>
      <c r="F1170" s="88" t="s">
        <v>15</v>
      </c>
      <c r="G1170" s="89" t="s">
        <v>22</v>
      </c>
      <c r="H1170" s="89" t="s">
        <v>28</v>
      </c>
      <c r="I1170" s="89" t="s">
        <v>24</v>
      </c>
      <c r="J1170" s="88">
        <v>4</v>
      </c>
      <c r="K1170" s="88" t="s">
        <v>35</v>
      </c>
      <c r="L1170" s="88"/>
      <c r="M1170" s="88"/>
      <c r="N1170" s="88"/>
      <c r="O1170" s="88"/>
      <c r="P1170" s="88" t="s">
        <v>291</v>
      </c>
      <c r="Q1170" s="88" t="s">
        <v>288</v>
      </c>
      <c r="R1170" s="90"/>
      <c r="S1170" s="88"/>
      <c r="T1170" s="97"/>
      <c r="U1170" s="97"/>
      <c r="V1170" s="98"/>
      <c r="W1170" s="99"/>
      <c r="X1170" s="692" t="s">
        <v>3135</v>
      </c>
      <c r="Y1170" s="691" t="s">
        <v>3133</v>
      </c>
      <c r="Z1170" s="690" t="s">
        <v>3130</v>
      </c>
    </row>
    <row r="1171" spans="1:26" s="100" customFormat="1" ht="15.6" hidden="1">
      <c r="A1171" s="482" t="s">
        <v>2173</v>
      </c>
      <c r="B1171" s="86"/>
      <c r="C1171" s="86"/>
      <c r="D1171" s="122"/>
      <c r="E1171" s="88" t="s">
        <v>18</v>
      </c>
      <c r="F1171" s="88" t="s">
        <v>16</v>
      </c>
      <c r="G1171" s="89" t="s">
        <v>23</v>
      </c>
      <c r="H1171" s="89" t="s">
        <v>304</v>
      </c>
      <c r="I1171" s="89" t="s">
        <v>24</v>
      </c>
      <c r="J1171" s="88">
        <v>4</v>
      </c>
      <c r="K1171" s="88" t="s">
        <v>35</v>
      </c>
      <c r="L1171" s="88"/>
      <c r="M1171" s="88"/>
      <c r="N1171" s="88"/>
      <c r="O1171" s="88"/>
      <c r="P1171" s="88" t="s">
        <v>291</v>
      </c>
      <c r="Q1171" s="88" t="s">
        <v>288</v>
      </c>
      <c r="R1171" s="90"/>
      <c r="S1171" s="88"/>
      <c r="T1171" s="97"/>
      <c r="U1171" s="97"/>
      <c r="V1171" s="98"/>
      <c r="W1171" s="99"/>
      <c r="X1171" s="692" t="s">
        <v>3135</v>
      </c>
      <c r="Y1171" s="691" t="s">
        <v>3133</v>
      </c>
      <c r="Z1171" s="690" t="s">
        <v>3130</v>
      </c>
    </row>
    <row r="1172" spans="1:26" s="100" customFormat="1" ht="15.6" hidden="1">
      <c r="A1172" s="482" t="s">
        <v>2174</v>
      </c>
      <c r="B1172" s="86"/>
      <c r="C1172" s="86"/>
      <c r="D1172" s="122"/>
      <c r="E1172" s="88" t="s">
        <v>18</v>
      </c>
      <c r="F1172" s="88" t="s">
        <v>14</v>
      </c>
      <c r="G1172" s="89" t="s">
        <v>19</v>
      </c>
      <c r="H1172" s="89" t="s">
        <v>28</v>
      </c>
      <c r="I1172" s="89" t="s">
        <v>24</v>
      </c>
      <c r="J1172" s="88">
        <v>4</v>
      </c>
      <c r="K1172" s="88" t="s">
        <v>35</v>
      </c>
      <c r="L1172" s="88"/>
      <c r="M1172" s="88"/>
      <c r="N1172" s="88"/>
      <c r="O1172" s="88"/>
      <c r="P1172" s="88" t="s">
        <v>291</v>
      </c>
      <c r="Q1172" s="88" t="s">
        <v>288</v>
      </c>
      <c r="R1172" s="90"/>
      <c r="S1172" s="88"/>
      <c r="T1172" s="97"/>
      <c r="U1172" s="97"/>
      <c r="V1172" s="98"/>
      <c r="W1172" s="99"/>
      <c r="X1172" s="692" t="s">
        <v>3135</v>
      </c>
      <c r="Y1172" s="691" t="s">
        <v>3133</v>
      </c>
      <c r="Z1172" s="690" t="s">
        <v>3130</v>
      </c>
    </row>
    <row r="1173" spans="1:26" s="100" customFormat="1" ht="15.6" hidden="1">
      <c r="A1173" s="482" t="s">
        <v>2175</v>
      </c>
      <c r="B1173" s="86"/>
      <c r="C1173" s="86"/>
      <c r="D1173" s="122"/>
      <c r="E1173" s="88" t="s">
        <v>18</v>
      </c>
      <c r="F1173" s="88" t="s">
        <v>15</v>
      </c>
      <c r="G1173" s="89" t="s">
        <v>19</v>
      </c>
      <c r="H1173" s="89" t="s">
        <v>28</v>
      </c>
      <c r="I1173" s="89" t="s">
        <v>24</v>
      </c>
      <c r="J1173" s="88">
        <v>4</v>
      </c>
      <c r="K1173" s="88" t="s">
        <v>35</v>
      </c>
      <c r="L1173" s="88"/>
      <c r="M1173" s="88"/>
      <c r="N1173" s="88"/>
      <c r="O1173" s="88"/>
      <c r="P1173" s="88" t="s">
        <v>291</v>
      </c>
      <c r="Q1173" s="88" t="s">
        <v>288</v>
      </c>
      <c r="R1173" s="90"/>
      <c r="S1173" s="88"/>
      <c r="T1173" s="97"/>
      <c r="U1173" s="97"/>
      <c r="V1173" s="98"/>
      <c r="W1173" s="99"/>
      <c r="X1173" s="692" t="s">
        <v>3135</v>
      </c>
      <c r="Y1173" s="691" t="s">
        <v>3133</v>
      </c>
      <c r="Z1173" s="690" t="s">
        <v>3130</v>
      </c>
    </row>
    <row r="1174" spans="1:26" s="100" customFormat="1" ht="15.6" hidden="1">
      <c r="A1174" s="482" t="s">
        <v>2176</v>
      </c>
      <c r="B1174" s="86"/>
      <c r="C1174" s="86"/>
      <c r="D1174" s="122"/>
      <c r="E1174" s="88" t="s">
        <v>18</v>
      </c>
      <c r="F1174" s="88" t="s">
        <v>14</v>
      </c>
      <c r="G1174" s="89" t="s">
        <v>19</v>
      </c>
      <c r="H1174" s="89" t="s">
        <v>28</v>
      </c>
      <c r="I1174" s="89" t="s">
        <v>474</v>
      </c>
      <c r="J1174" s="88">
        <v>4</v>
      </c>
      <c r="K1174" s="88" t="s">
        <v>35</v>
      </c>
      <c r="L1174" s="88"/>
      <c r="M1174" s="88"/>
      <c r="N1174" s="88"/>
      <c r="O1174" s="88"/>
      <c r="P1174" s="88" t="s">
        <v>291</v>
      </c>
      <c r="Q1174" s="88" t="s">
        <v>288</v>
      </c>
      <c r="R1174" s="90"/>
      <c r="S1174" s="88"/>
      <c r="T1174" s="97"/>
      <c r="U1174" s="97"/>
      <c r="V1174" s="98"/>
      <c r="W1174" s="99"/>
      <c r="X1174" s="692" t="s">
        <v>3135</v>
      </c>
      <c r="Y1174" s="691" t="s">
        <v>3133</v>
      </c>
      <c r="Z1174" s="690" t="s">
        <v>3130</v>
      </c>
    </row>
    <row r="1175" spans="1:26" s="100" customFormat="1" ht="15.6" hidden="1">
      <c r="A1175" s="482" t="s">
        <v>2177</v>
      </c>
      <c r="B1175" s="86"/>
      <c r="C1175" s="86"/>
      <c r="D1175" s="122"/>
      <c r="E1175" s="88" t="s">
        <v>18</v>
      </c>
      <c r="F1175" s="88" t="s">
        <v>15</v>
      </c>
      <c r="G1175" s="89" t="s">
        <v>19</v>
      </c>
      <c r="H1175" s="89" t="s">
        <v>28</v>
      </c>
      <c r="I1175" s="89" t="s">
        <v>24</v>
      </c>
      <c r="J1175" s="88">
        <v>4</v>
      </c>
      <c r="K1175" s="88"/>
      <c r="L1175" s="88"/>
      <c r="M1175" s="88"/>
      <c r="N1175" s="88"/>
      <c r="O1175" s="88"/>
      <c r="P1175" s="88" t="s">
        <v>291</v>
      </c>
      <c r="Q1175" s="88" t="s">
        <v>288</v>
      </c>
      <c r="R1175" s="90"/>
      <c r="S1175" s="88"/>
      <c r="T1175" s="97"/>
      <c r="U1175" s="97"/>
      <c r="V1175" s="98"/>
      <c r="W1175" s="99"/>
      <c r="X1175" s="692" t="s">
        <v>3135</v>
      </c>
      <c r="Y1175" s="691" t="s">
        <v>3133</v>
      </c>
      <c r="Z1175" s="690" t="s">
        <v>3130</v>
      </c>
    </row>
    <row r="1176" spans="1:26" s="100" customFormat="1" ht="15.6">
      <c r="A1176" s="482" t="s">
        <v>2178</v>
      </c>
      <c r="B1176" s="86"/>
      <c r="C1176" s="86"/>
      <c r="D1176" s="122"/>
      <c r="E1176" s="88" t="s">
        <v>18</v>
      </c>
      <c r="F1176" s="88" t="s">
        <v>14</v>
      </c>
      <c r="G1176" s="89" t="s">
        <v>23</v>
      </c>
      <c r="H1176" s="89" t="s">
        <v>29</v>
      </c>
      <c r="I1176" s="89" t="s">
        <v>30</v>
      </c>
      <c r="J1176" s="88">
        <v>1</v>
      </c>
      <c r="K1176" s="88" t="s">
        <v>35</v>
      </c>
      <c r="L1176" s="88"/>
      <c r="M1176" s="88"/>
      <c r="N1176" s="88"/>
      <c r="O1176" s="88"/>
      <c r="P1176" s="88" t="s">
        <v>291</v>
      </c>
      <c r="Q1176" s="88" t="s">
        <v>288</v>
      </c>
      <c r="R1176" s="90" t="s">
        <v>499</v>
      </c>
      <c r="S1176" s="88"/>
      <c r="T1176" s="97"/>
      <c r="U1176" s="680"/>
      <c r="V1176" s="684"/>
      <c r="W1176" s="99" t="s">
        <v>717</v>
      </c>
      <c r="X1176" s="692" t="s">
        <v>3135</v>
      </c>
      <c r="Y1176" s="691" t="s">
        <v>3133</v>
      </c>
      <c r="Z1176" s="690" t="s">
        <v>3130</v>
      </c>
    </row>
    <row r="1177" spans="1:26" s="100" customFormat="1" ht="24">
      <c r="A1177" s="482" t="s">
        <v>2179</v>
      </c>
      <c r="B1177" s="86"/>
      <c r="C1177" s="86"/>
      <c r="D1177" s="122"/>
      <c r="E1177" s="88" t="s">
        <v>18</v>
      </c>
      <c r="F1177" s="88" t="s">
        <v>15</v>
      </c>
      <c r="G1177" s="89" t="s">
        <v>23</v>
      </c>
      <c r="H1177" s="89" t="s">
        <v>29</v>
      </c>
      <c r="I1177" s="89" t="s">
        <v>30</v>
      </c>
      <c r="J1177" s="88">
        <v>1</v>
      </c>
      <c r="K1177" s="88" t="s">
        <v>35</v>
      </c>
      <c r="L1177" s="88"/>
      <c r="M1177" s="88"/>
      <c r="N1177" s="88"/>
      <c r="O1177" s="88"/>
      <c r="P1177" s="88" t="s">
        <v>291</v>
      </c>
      <c r="Q1177" s="88" t="s">
        <v>288</v>
      </c>
      <c r="R1177" s="90" t="s">
        <v>499</v>
      </c>
      <c r="S1177" s="88"/>
      <c r="T1177" s="97"/>
      <c r="U1177" s="680"/>
      <c r="V1177" s="684"/>
      <c r="W1177" s="99" t="s">
        <v>716</v>
      </c>
      <c r="X1177" s="692" t="s">
        <v>3135</v>
      </c>
      <c r="Y1177" s="691" t="s">
        <v>3133</v>
      </c>
      <c r="Z1177" s="690" t="s">
        <v>3130</v>
      </c>
    </row>
    <row r="1178" spans="1:26" s="100" customFormat="1" ht="15.6" hidden="1">
      <c r="A1178" s="482" t="s">
        <v>2180</v>
      </c>
      <c r="B1178" s="86"/>
      <c r="C1178" s="86"/>
      <c r="D1178" s="122"/>
      <c r="E1178" s="88" t="s">
        <v>17</v>
      </c>
      <c r="F1178" s="88" t="s">
        <v>14</v>
      </c>
      <c r="G1178" s="89" t="s">
        <v>262</v>
      </c>
      <c r="H1178" s="89" t="s">
        <v>28</v>
      </c>
      <c r="I1178" s="89" t="s">
        <v>24</v>
      </c>
      <c r="J1178" s="88">
        <v>4</v>
      </c>
      <c r="K1178" s="88"/>
      <c r="L1178" s="88"/>
      <c r="M1178" s="88"/>
      <c r="N1178" s="88"/>
      <c r="O1178" s="88"/>
      <c r="P1178" s="88" t="s">
        <v>291</v>
      </c>
      <c r="Q1178" s="88" t="s">
        <v>288</v>
      </c>
      <c r="R1178" s="90"/>
      <c r="S1178" s="88"/>
      <c r="T1178" s="97"/>
      <c r="U1178" s="97"/>
      <c r="V1178" s="98"/>
      <c r="W1178" s="99"/>
      <c r="X1178" s="692" t="s">
        <v>3135</v>
      </c>
      <c r="Y1178" s="691" t="s">
        <v>3133</v>
      </c>
      <c r="Z1178" s="690" t="s">
        <v>3130</v>
      </c>
    </row>
    <row r="1179" spans="1:26" s="100" customFormat="1" ht="15.6" hidden="1">
      <c r="A1179" s="482" t="s">
        <v>2181</v>
      </c>
      <c r="B1179" s="86"/>
      <c r="C1179" s="86"/>
      <c r="D1179" s="122"/>
      <c r="E1179" s="88" t="s">
        <v>17</v>
      </c>
      <c r="F1179" s="88" t="s">
        <v>15</v>
      </c>
      <c r="G1179" s="89" t="s">
        <v>262</v>
      </c>
      <c r="H1179" s="89" t="s">
        <v>28</v>
      </c>
      <c r="I1179" s="89" t="s">
        <v>24</v>
      </c>
      <c r="J1179" s="88">
        <v>4</v>
      </c>
      <c r="K1179" s="88"/>
      <c r="L1179" s="88"/>
      <c r="M1179" s="88"/>
      <c r="N1179" s="88"/>
      <c r="O1179" s="88"/>
      <c r="P1179" s="88" t="s">
        <v>291</v>
      </c>
      <c r="Q1179" s="88" t="s">
        <v>288</v>
      </c>
      <c r="R1179" s="90"/>
      <c r="S1179" s="88"/>
      <c r="T1179" s="97"/>
      <c r="U1179" s="97"/>
      <c r="V1179" s="98"/>
      <c r="W1179" s="99"/>
      <c r="X1179" s="692" t="s">
        <v>3135</v>
      </c>
      <c r="Y1179" s="691" t="s">
        <v>3133</v>
      </c>
      <c r="Z1179" s="690" t="s">
        <v>3130</v>
      </c>
    </row>
    <row r="1180" spans="1:26" s="100" customFormat="1" ht="15.6" hidden="1">
      <c r="A1180" s="482" t="s">
        <v>2182</v>
      </c>
      <c r="B1180" s="86"/>
      <c r="C1180" s="86"/>
      <c r="D1180" s="122"/>
      <c r="E1180" s="88" t="s">
        <v>17</v>
      </c>
      <c r="F1180" s="88" t="s">
        <v>16</v>
      </c>
      <c r="G1180" s="89" t="s">
        <v>23</v>
      </c>
      <c r="H1180" s="89" t="s">
        <v>304</v>
      </c>
      <c r="I1180" s="89" t="s">
        <v>24</v>
      </c>
      <c r="J1180" s="88">
        <v>4</v>
      </c>
      <c r="K1180" s="88"/>
      <c r="L1180" s="88"/>
      <c r="M1180" s="88"/>
      <c r="N1180" s="88"/>
      <c r="O1180" s="88"/>
      <c r="P1180" s="88" t="s">
        <v>291</v>
      </c>
      <c r="Q1180" s="88" t="s">
        <v>288</v>
      </c>
      <c r="R1180" s="90"/>
      <c r="S1180" s="88"/>
      <c r="T1180" s="97"/>
      <c r="U1180" s="97"/>
      <c r="V1180" s="98"/>
      <c r="W1180" s="99"/>
      <c r="X1180" s="692" t="s">
        <v>3135</v>
      </c>
      <c r="Y1180" s="691" t="s">
        <v>3133</v>
      </c>
      <c r="Z1180" s="690" t="s">
        <v>3130</v>
      </c>
    </row>
    <row r="1181" spans="1:26" s="100" customFormat="1" ht="15.6" hidden="1">
      <c r="A1181" s="482" t="s">
        <v>2183</v>
      </c>
      <c r="B1181" s="86"/>
      <c r="C1181" s="86"/>
      <c r="D1181" s="122"/>
      <c r="E1181" s="88" t="s">
        <v>17</v>
      </c>
      <c r="F1181" s="88" t="s">
        <v>14</v>
      </c>
      <c r="G1181" s="89" t="s">
        <v>19</v>
      </c>
      <c r="H1181" s="89" t="s">
        <v>28</v>
      </c>
      <c r="I1181" s="89" t="s">
        <v>25</v>
      </c>
      <c r="J1181" s="88">
        <v>4</v>
      </c>
      <c r="K1181" s="88"/>
      <c r="L1181" s="88"/>
      <c r="M1181" s="88"/>
      <c r="N1181" s="88"/>
      <c r="O1181" s="88"/>
      <c r="P1181" s="88" t="s">
        <v>291</v>
      </c>
      <c r="Q1181" s="88" t="s">
        <v>288</v>
      </c>
      <c r="R1181" s="90"/>
      <c r="S1181" s="88"/>
      <c r="T1181" s="97"/>
      <c r="U1181" s="97"/>
      <c r="V1181" s="98"/>
      <c r="W1181" s="99"/>
      <c r="X1181" s="692" t="s">
        <v>3135</v>
      </c>
      <c r="Y1181" s="691" t="s">
        <v>3133</v>
      </c>
      <c r="Z1181" s="690" t="s">
        <v>3130</v>
      </c>
    </row>
    <row r="1182" spans="1:26" s="100" customFormat="1" ht="15.6" hidden="1">
      <c r="A1182" s="482" t="s">
        <v>2184</v>
      </c>
      <c r="B1182" s="86"/>
      <c r="C1182" s="86"/>
      <c r="D1182" s="122"/>
      <c r="E1182" s="88" t="s">
        <v>17</v>
      </c>
      <c r="F1182" s="88" t="s">
        <v>15</v>
      </c>
      <c r="G1182" s="89" t="s">
        <v>19</v>
      </c>
      <c r="H1182" s="89" t="s">
        <v>28</v>
      </c>
      <c r="I1182" s="89" t="s">
        <v>26</v>
      </c>
      <c r="J1182" s="88">
        <v>4</v>
      </c>
      <c r="K1182" s="88"/>
      <c r="L1182" s="88"/>
      <c r="M1182" s="88"/>
      <c r="N1182" s="88"/>
      <c r="O1182" s="88"/>
      <c r="P1182" s="88" t="s">
        <v>291</v>
      </c>
      <c r="Q1182" s="88" t="s">
        <v>288</v>
      </c>
      <c r="R1182" s="90"/>
      <c r="S1182" s="88"/>
      <c r="T1182" s="97"/>
      <c r="U1182" s="97"/>
      <c r="V1182" s="98"/>
      <c r="W1182" s="99"/>
      <c r="X1182" s="692" t="s">
        <v>3135</v>
      </c>
      <c r="Y1182" s="691" t="s">
        <v>3133</v>
      </c>
      <c r="Z1182" s="690" t="s">
        <v>3130</v>
      </c>
    </row>
    <row r="1183" spans="1:26" s="100" customFormat="1" ht="15.6" hidden="1">
      <c r="A1183" s="482" t="s">
        <v>2185</v>
      </c>
      <c r="B1183" s="86"/>
      <c r="C1183" s="86"/>
      <c r="D1183" s="122"/>
      <c r="E1183" s="88" t="s">
        <v>17</v>
      </c>
      <c r="F1183" s="88" t="s">
        <v>14</v>
      </c>
      <c r="G1183" s="89" t="s">
        <v>23</v>
      </c>
      <c r="H1183" s="89" t="s">
        <v>304</v>
      </c>
      <c r="I1183" s="89" t="s">
        <v>24</v>
      </c>
      <c r="J1183" s="88">
        <v>4</v>
      </c>
      <c r="K1183" s="88"/>
      <c r="L1183" s="88"/>
      <c r="M1183" s="88"/>
      <c r="N1183" s="88"/>
      <c r="O1183" s="88"/>
      <c r="P1183" s="88" t="s">
        <v>291</v>
      </c>
      <c r="Q1183" s="88" t="s">
        <v>288</v>
      </c>
      <c r="R1183" s="90"/>
      <c r="S1183" s="88"/>
      <c r="T1183" s="97"/>
      <c r="U1183" s="97"/>
      <c r="V1183" s="98"/>
      <c r="W1183" s="99"/>
      <c r="X1183" s="692" t="s">
        <v>3135</v>
      </c>
      <c r="Y1183" s="691" t="s">
        <v>3133</v>
      </c>
      <c r="Z1183" s="690" t="s">
        <v>3130</v>
      </c>
    </row>
    <row r="1184" spans="1:26" s="100" customFormat="1" ht="15.6" hidden="1">
      <c r="A1184" s="482" t="s">
        <v>2186</v>
      </c>
      <c r="B1184" s="86"/>
      <c r="C1184" s="86"/>
      <c r="D1184" s="122"/>
      <c r="E1184" s="88" t="s">
        <v>17</v>
      </c>
      <c r="F1184" s="88" t="s">
        <v>14</v>
      </c>
      <c r="G1184" s="89" t="s">
        <v>23</v>
      </c>
      <c r="H1184" s="89" t="s">
        <v>28</v>
      </c>
      <c r="I1184" s="89" t="s">
        <v>26</v>
      </c>
      <c r="J1184" s="88">
        <v>3</v>
      </c>
      <c r="K1184" s="88"/>
      <c r="L1184" s="88"/>
      <c r="M1184" s="88"/>
      <c r="N1184" s="88"/>
      <c r="O1184" s="88"/>
      <c r="P1184" s="88" t="s">
        <v>291</v>
      </c>
      <c r="Q1184" s="88" t="s">
        <v>288</v>
      </c>
      <c r="R1184" s="90"/>
      <c r="S1184" s="88"/>
      <c r="T1184" s="97"/>
      <c r="U1184" s="97"/>
      <c r="V1184" s="98"/>
      <c r="W1184" s="99"/>
      <c r="X1184" s="692" t="s">
        <v>3135</v>
      </c>
      <c r="Y1184" s="691" t="s">
        <v>3133</v>
      </c>
      <c r="Z1184" s="690" t="s">
        <v>3130</v>
      </c>
    </row>
    <row r="1185" spans="1:26" s="100" customFormat="1" ht="15.6" hidden="1">
      <c r="A1185" s="482" t="s">
        <v>2187</v>
      </c>
      <c r="B1185" s="86"/>
      <c r="C1185" s="86"/>
      <c r="D1185" s="122"/>
      <c r="E1185" s="88" t="s">
        <v>17</v>
      </c>
      <c r="F1185" s="88" t="s">
        <v>15</v>
      </c>
      <c r="G1185" s="89" t="s">
        <v>23</v>
      </c>
      <c r="H1185" s="89" t="s">
        <v>304</v>
      </c>
      <c r="I1185" s="89" t="s">
        <v>24</v>
      </c>
      <c r="J1185" s="88">
        <v>4</v>
      </c>
      <c r="K1185" s="88"/>
      <c r="L1185" s="88"/>
      <c r="M1185" s="88"/>
      <c r="N1185" s="88"/>
      <c r="O1185" s="88"/>
      <c r="P1185" s="88" t="s">
        <v>291</v>
      </c>
      <c r="Q1185" s="88" t="s">
        <v>288</v>
      </c>
      <c r="R1185" s="90"/>
      <c r="S1185" s="88"/>
      <c r="T1185" s="97"/>
      <c r="U1185" s="97"/>
      <c r="V1185" s="98"/>
      <c r="W1185" s="99"/>
      <c r="X1185" s="692" t="s">
        <v>3135</v>
      </c>
      <c r="Y1185" s="691" t="s">
        <v>3133</v>
      </c>
      <c r="Z1185" s="690" t="s">
        <v>3130</v>
      </c>
    </row>
    <row r="1186" spans="1:26" s="100" customFormat="1" ht="15.6" hidden="1">
      <c r="A1186" s="482" t="s">
        <v>2188</v>
      </c>
      <c r="B1186" s="86"/>
      <c r="C1186" s="86"/>
      <c r="D1186" s="122"/>
      <c r="E1186" s="88" t="s">
        <v>18</v>
      </c>
      <c r="F1186" s="88" t="s">
        <v>16</v>
      </c>
      <c r="G1186" s="89" t="s">
        <v>20</v>
      </c>
      <c r="H1186" s="89" t="s">
        <v>304</v>
      </c>
      <c r="I1186" s="89" t="s">
        <v>24</v>
      </c>
      <c r="J1186" s="88">
        <v>4</v>
      </c>
      <c r="K1186" s="88"/>
      <c r="L1186" s="88"/>
      <c r="M1186" s="88"/>
      <c r="N1186" s="88"/>
      <c r="O1186" s="88"/>
      <c r="P1186" s="88" t="s">
        <v>291</v>
      </c>
      <c r="Q1186" s="88" t="s">
        <v>288</v>
      </c>
      <c r="R1186" s="90"/>
      <c r="S1186" s="88"/>
      <c r="T1186" s="97"/>
      <c r="U1186" s="97"/>
      <c r="V1186" s="98"/>
      <c r="W1186" s="99"/>
      <c r="X1186" s="692" t="s">
        <v>3135</v>
      </c>
      <c r="Y1186" s="691" t="s">
        <v>3133</v>
      </c>
      <c r="Z1186" s="690" t="s">
        <v>3130</v>
      </c>
    </row>
    <row r="1187" spans="1:26" s="100" customFormat="1" ht="15.6" hidden="1">
      <c r="A1187" s="482" t="s">
        <v>2189</v>
      </c>
      <c r="B1187" s="86"/>
      <c r="C1187" s="86"/>
      <c r="D1187" s="122"/>
      <c r="E1187" s="88" t="s">
        <v>18</v>
      </c>
      <c r="F1187" s="88" t="s">
        <v>14</v>
      </c>
      <c r="G1187" s="89" t="s">
        <v>23</v>
      </c>
      <c r="H1187" s="89" t="s">
        <v>304</v>
      </c>
      <c r="I1187" s="89" t="s">
        <v>24</v>
      </c>
      <c r="J1187" s="88">
        <v>4</v>
      </c>
      <c r="K1187" s="88"/>
      <c r="L1187" s="88"/>
      <c r="M1187" s="88"/>
      <c r="N1187" s="88"/>
      <c r="O1187" s="88"/>
      <c r="P1187" s="88" t="s">
        <v>291</v>
      </c>
      <c r="Q1187" s="88" t="s">
        <v>288</v>
      </c>
      <c r="R1187" s="90"/>
      <c r="S1187" s="88"/>
      <c r="T1187" s="97"/>
      <c r="U1187" s="97"/>
      <c r="V1187" s="98"/>
      <c r="W1187" s="99"/>
      <c r="X1187" s="692" t="s">
        <v>3135</v>
      </c>
      <c r="Y1187" s="691" t="s">
        <v>3133</v>
      </c>
      <c r="Z1187" s="690" t="s">
        <v>3130</v>
      </c>
    </row>
    <row r="1188" spans="1:26" s="100" customFormat="1" ht="15.6" hidden="1">
      <c r="A1188" s="482" t="s">
        <v>2190</v>
      </c>
      <c r="B1188" s="86"/>
      <c r="C1188" s="86"/>
      <c r="D1188" s="122"/>
      <c r="E1188" s="88" t="s">
        <v>18</v>
      </c>
      <c r="F1188" s="88" t="s">
        <v>15</v>
      </c>
      <c r="G1188" s="89" t="s">
        <v>23</v>
      </c>
      <c r="H1188" s="89" t="s">
        <v>304</v>
      </c>
      <c r="I1188" s="89" t="s">
        <v>24</v>
      </c>
      <c r="J1188" s="88">
        <v>4</v>
      </c>
      <c r="K1188" s="88"/>
      <c r="L1188" s="88"/>
      <c r="M1188" s="88"/>
      <c r="N1188" s="88"/>
      <c r="O1188" s="88"/>
      <c r="P1188" s="88" t="s">
        <v>291</v>
      </c>
      <c r="Q1188" s="88" t="s">
        <v>288</v>
      </c>
      <c r="R1188" s="90"/>
      <c r="S1188" s="88"/>
      <c r="T1188" s="97"/>
      <c r="U1188" s="97"/>
      <c r="V1188" s="98"/>
      <c r="W1188" s="99"/>
      <c r="X1188" s="692" t="s">
        <v>3135</v>
      </c>
      <c r="Y1188" s="691" t="s">
        <v>3133</v>
      </c>
      <c r="Z1188" s="690" t="s">
        <v>3130</v>
      </c>
    </row>
    <row r="1189" spans="1:26" s="100" customFormat="1" ht="15.6" hidden="1">
      <c r="A1189" s="482" t="s">
        <v>2191</v>
      </c>
      <c r="B1189" s="86"/>
      <c r="C1189" s="86"/>
      <c r="D1189" s="122"/>
      <c r="E1189" s="88" t="s">
        <v>18</v>
      </c>
      <c r="F1189" s="88" t="s">
        <v>16</v>
      </c>
      <c r="G1189" s="89" t="s">
        <v>20</v>
      </c>
      <c r="H1189" s="89" t="s">
        <v>304</v>
      </c>
      <c r="I1189" s="89" t="s">
        <v>24</v>
      </c>
      <c r="J1189" s="88">
        <v>4</v>
      </c>
      <c r="K1189" s="88"/>
      <c r="L1189" s="88"/>
      <c r="M1189" s="88"/>
      <c r="N1189" s="88"/>
      <c r="O1189" s="88"/>
      <c r="P1189" s="88" t="s">
        <v>291</v>
      </c>
      <c r="Q1189" s="88" t="s">
        <v>288</v>
      </c>
      <c r="R1189" s="90"/>
      <c r="S1189" s="88"/>
      <c r="T1189" s="97"/>
      <c r="U1189" s="97"/>
      <c r="V1189" s="98"/>
      <c r="W1189" s="99"/>
      <c r="X1189" s="692" t="s">
        <v>3135</v>
      </c>
      <c r="Y1189" s="691" t="s">
        <v>3133</v>
      </c>
      <c r="Z1189" s="690" t="s">
        <v>3130</v>
      </c>
    </row>
    <row r="1190" spans="1:26" s="100" customFormat="1" ht="15.6" hidden="1">
      <c r="A1190" s="482" t="s">
        <v>2192</v>
      </c>
      <c r="B1190" s="86"/>
      <c r="C1190" s="86"/>
      <c r="D1190" s="122"/>
      <c r="E1190" s="88" t="s">
        <v>18</v>
      </c>
      <c r="F1190" s="88" t="s">
        <v>14</v>
      </c>
      <c r="G1190" s="89" t="s">
        <v>23</v>
      </c>
      <c r="H1190" s="89" t="s">
        <v>304</v>
      </c>
      <c r="I1190" s="89" t="s">
        <v>24</v>
      </c>
      <c r="J1190" s="88">
        <v>4</v>
      </c>
      <c r="K1190" s="88"/>
      <c r="L1190" s="88"/>
      <c r="M1190" s="88"/>
      <c r="N1190" s="88"/>
      <c r="O1190" s="88"/>
      <c r="P1190" s="88" t="s">
        <v>291</v>
      </c>
      <c r="Q1190" s="88" t="s">
        <v>288</v>
      </c>
      <c r="R1190" s="90"/>
      <c r="S1190" s="88"/>
      <c r="T1190" s="97"/>
      <c r="U1190" s="97"/>
      <c r="V1190" s="98"/>
      <c r="W1190" s="99"/>
      <c r="X1190" s="692" t="s">
        <v>3135</v>
      </c>
      <c r="Y1190" s="691" t="s">
        <v>3133</v>
      </c>
      <c r="Z1190" s="690" t="s">
        <v>3130</v>
      </c>
    </row>
    <row r="1191" spans="1:26" s="100" customFormat="1" ht="15.6" hidden="1">
      <c r="A1191" s="482" t="s">
        <v>2193</v>
      </c>
      <c r="B1191" s="86"/>
      <c r="C1191" s="86"/>
      <c r="D1191" s="122"/>
      <c r="E1191" s="88" t="s">
        <v>18</v>
      </c>
      <c r="F1191" s="88" t="s">
        <v>15</v>
      </c>
      <c r="G1191" s="89" t="s">
        <v>23</v>
      </c>
      <c r="H1191" s="89" t="s">
        <v>304</v>
      </c>
      <c r="I1191" s="89" t="s">
        <v>24</v>
      </c>
      <c r="J1191" s="88">
        <v>4</v>
      </c>
      <c r="K1191" s="88"/>
      <c r="L1191" s="88"/>
      <c r="M1191" s="88"/>
      <c r="N1191" s="88"/>
      <c r="O1191" s="88"/>
      <c r="P1191" s="88" t="s">
        <v>291</v>
      </c>
      <c r="Q1191" s="88" t="s">
        <v>288</v>
      </c>
      <c r="R1191" s="90"/>
      <c r="S1191" s="88"/>
      <c r="T1191" s="97"/>
      <c r="U1191" s="97"/>
      <c r="V1191" s="98"/>
      <c r="W1191" s="99"/>
      <c r="X1191" s="692" t="s">
        <v>3135</v>
      </c>
      <c r="Y1191" s="691" t="s">
        <v>3133</v>
      </c>
      <c r="Z1191" s="690" t="s">
        <v>3130</v>
      </c>
    </row>
    <row r="1192" spans="1:26" s="100" customFormat="1" ht="15.6" hidden="1">
      <c r="A1192" s="482" t="s">
        <v>2194</v>
      </c>
      <c r="B1192" s="86"/>
      <c r="C1192" s="86"/>
      <c r="D1192" s="122"/>
      <c r="E1192" s="88" t="s">
        <v>18</v>
      </c>
      <c r="F1192" s="88" t="s">
        <v>16</v>
      </c>
      <c r="G1192" s="89" t="s">
        <v>20</v>
      </c>
      <c r="H1192" s="89" t="s">
        <v>304</v>
      </c>
      <c r="I1192" s="89" t="s">
        <v>24</v>
      </c>
      <c r="J1192" s="88">
        <v>4</v>
      </c>
      <c r="K1192" s="88"/>
      <c r="L1192" s="88"/>
      <c r="M1192" s="88"/>
      <c r="N1192" s="88"/>
      <c r="O1192" s="88"/>
      <c r="P1192" s="88" t="s">
        <v>291</v>
      </c>
      <c r="Q1192" s="88" t="s">
        <v>288</v>
      </c>
      <c r="R1192" s="90"/>
      <c r="S1192" s="88"/>
      <c r="T1192" s="97"/>
      <c r="U1192" s="97"/>
      <c r="V1192" s="98"/>
      <c r="W1192" s="99"/>
      <c r="X1192" s="692" t="s">
        <v>3135</v>
      </c>
      <c r="Y1192" s="691" t="s">
        <v>3133</v>
      </c>
      <c r="Z1192" s="690" t="s">
        <v>3130</v>
      </c>
    </row>
    <row r="1193" spans="1:26" s="100" customFormat="1" ht="15.6" hidden="1">
      <c r="A1193" s="482" t="s">
        <v>2195</v>
      </c>
      <c r="B1193" s="86"/>
      <c r="C1193" s="86"/>
      <c r="D1193" s="122"/>
      <c r="E1193" s="88" t="s">
        <v>18</v>
      </c>
      <c r="F1193" s="88" t="s">
        <v>14</v>
      </c>
      <c r="G1193" s="89" t="s">
        <v>23</v>
      </c>
      <c r="H1193" s="89" t="s">
        <v>304</v>
      </c>
      <c r="I1193" s="89" t="s">
        <v>24</v>
      </c>
      <c r="J1193" s="88">
        <v>4</v>
      </c>
      <c r="K1193" s="88"/>
      <c r="L1193" s="88"/>
      <c r="M1193" s="88"/>
      <c r="N1193" s="88"/>
      <c r="O1193" s="88"/>
      <c r="P1193" s="88" t="s">
        <v>291</v>
      </c>
      <c r="Q1193" s="88" t="s">
        <v>288</v>
      </c>
      <c r="R1193" s="90"/>
      <c r="S1193" s="88"/>
      <c r="T1193" s="97"/>
      <c r="U1193" s="97"/>
      <c r="V1193" s="98"/>
      <c r="W1193" s="99"/>
      <c r="X1193" s="692" t="s">
        <v>3135</v>
      </c>
      <c r="Y1193" s="691" t="s">
        <v>3133</v>
      </c>
      <c r="Z1193" s="690" t="s">
        <v>3130</v>
      </c>
    </row>
    <row r="1194" spans="1:26" s="100" customFormat="1" ht="15.6" hidden="1">
      <c r="A1194" s="482" t="s">
        <v>2196</v>
      </c>
      <c r="B1194" s="86"/>
      <c r="C1194" s="86"/>
      <c r="D1194" s="122"/>
      <c r="E1194" s="88" t="s">
        <v>18</v>
      </c>
      <c r="F1194" s="88" t="s">
        <v>15</v>
      </c>
      <c r="G1194" s="89" t="s">
        <v>23</v>
      </c>
      <c r="H1194" s="89" t="s">
        <v>304</v>
      </c>
      <c r="I1194" s="89" t="s">
        <v>24</v>
      </c>
      <c r="J1194" s="88">
        <v>4</v>
      </c>
      <c r="K1194" s="88"/>
      <c r="L1194" s="88"/>
      <c r="M1194" s="88"/>
      <c r="N1194" s="88"/>
      <c r="O1194" s="88"/>
      <c r="P1194" s="88" t="s">
        <v>291</v>
      </c>
      <c r="Q1194" s="88" t="s">
        <v>288</v>
      </c>
      <c r="R1194" s="90"/>
      <c r="S1194" s="88"/>
      <c r="T1194" s="97"/>
      <c r="U1194" s="97"/>
      <c r="V1194" s="98"/>
      <c r="W1194" s="99"/>
      <c r="X1194" s="692" t="s">
        <v>3135</v>
      </c>
      <c r="Y1194" s="691" t="s">
        <v>3133</v>
      </c>
      <c r="Z1194" s="690" t="s">
        <v>3130</v>
      </c>
    </row>
    <row r="1195" spans="1:26" s="100" customFormat="1" ht="15.6" hidden="1">
      <c r="A1195" s="482" t="s">
        <v>2197</v>
      </c>
      <c r="B1195" s="86"/>
      <c r="C1195" s="86"/>
      <c r="D1195" s="122"/>
      <c r="E1195" s="88" t="s">
        <v>18</v>
      </c>
      <c r="F1195" s="88" t="s">
        <v>14</v>
      </c>
      <c r="G1195" s="89" t="s">
        <v>19</v>
      </c>
      <c r="H1195" s="89" t="s">
        <v>28</v>
      </c>
      <c r="I1195" s="89" t="s">
        <v>24</v>
      </c>
      <c r="J1195" s="88">
        <v>4</v>
      </c>
      <c r="K1195" s="88"/>
      <c r="L1195" s="88"/>
      <c r="M1195" s="88"/>
      <c r="N1195" s="88"/>
      <c r="O1195" s="88"/>
      <c r="P1195" s="88" t="s">
        <v>444</v>
      </c>
      <c r="Q1195" s="88" t="s">
        <v>290</v>
      </c>
      <c r="R1195" s="90"/>
      <c r="S1195" s="88"/>
      <c r="T1195" s="97"/>
      <c r="U1195" s="97"/>
      <c r="V1195" s="98"/>
      <c r="W1195" s="99"/>
      <c r="X1195" s="692" t="s">
        <v>3135</v>
      </c>
      <c r="Y1195" s="691" t="s">
        <v>3133</v>
      </c>
      <c r="Z1195" s="690" t="s">
        <v>3130</v>
      </c>
    </row>
    <row r="1196" spans="1:26" s="100" customFormat="1" ht="15.6" hidden="1">
      <c r="A1196" s="482" t="s">
        <v>2198</v>
      </c>
      <c r="B1196" s="86"/>
      <c r="C1196" s="86"/>
      <c r="D1196" s="122"/>
      <c r="E1196" s="88" t="s">
        <v>18</v>
      </c>
      <c r="F1196" s="88" t="s">
        <v>15</v>
      </c>
      <c r="G1196" s="89" t="s">
        <v>19</v>
      </c>
      <c r="H1196" s="89"/>
      <c r="I1196" s="89" t="s">
        <v>24</v>
      </c>
      <c r="J1196" s="88"/>
      <c r="K1196" s="88"/>
      <c r="L1196" s="88"/>
      <c r="M1196" s="88"/>
      <c r="N1196" s="88"/>
      <c r="O1196" s="95" t="s">
        <v>28</v>
      </c>
      <c r="P1196" s="88" t="s">
        <v>444</v>
      </c>
      <c r="Q1196" s="88" t="s">
        <v>290</v>
      </c>
      <c r="R1196" s="90"/>
      <c r="S1196" s="88"/>
      <c r="T1196" s="97"/>
      <c r="U1196" s="97"/>
      <c r="V1196" s="98"/>
      <c r="W1196" s="99"/>
      <c r="X1196" s="692" t="s">
        <v>3135</v>
      </c>
      <c r="Y1196" s="691" t="s">
        <v>3133</v>
      </c>
      <c r="Z1196" s="690" t="s">
        <v>3130</v>
      </c>
    </row>
    <row r="1197" spans="1:26" s="100" customFormat="1" ht="15.6" hidden="1">
      <c r="A1197" s="482" t="s">
        <v>2199</v>
      </c>
      <c r="B1197" s="86"/>
      <c r="C1197" s="86"/>
      <c r="D1197" s="122"/>
      <c r="E1197" s="88" t="s">
        <v>17</v>
      </c>
      <c r="F1197" s="88" t="s">
        <v>14</v>
      </c>
      <c r="G1197" s="89" t="s">
        <v>19</v>
      </c>
      <c r="H1197" s="89" t="s">
        <v>28</v>
      </c>
      <c r="I1197" s="89" t="s">
        <v>25</v>
      </c>
      <c r="J1197" s="88">
        <v>4</v>
      </c>
      <c r="K1197" s="88"/>
      <c r="L1197" s="88"/>
      <c r="M1197" s="88"/>
      <c r="N1197" s="88"/>
      <c r="O1197" s="88"/>
      <c r="P1197" s="88" t="s">
        <v>286</v>
      </c>
      <c r="Q1197" s="88" t="s">
        <v>290</v>
      </c>
      <c r="R1197" s="90"/>
      <c r="S1197" s="88"/>
      <c r="T1197" s="97"/>
      <c r="U1197" s="97"/>
      <c r="V1197" s="98"/>
      <c r="W1197" s="99"/>
      <c r="X1197" s="692" t="s">
        <v>3135</v>
      </c>
      <c r="Y1197" s="691" t="s">
        <v>3133</v>
      </c>
      <c r="Z1197" s="690" t="s">
        <v>3130</v>
      </c>
    </row>
    <row r="1198" spans="1:26" s="100" customFormat="1" ht="15.6" hidden="1">
      <c r="A1198" s="482" t="s">
        <v>2200</v>
      </c>
      <c r="B1198" s="86"/>
      <c r="C1198" s="86"/>
      <c r="D1198" s="122"/>
      <c r="E1198" s="88" t="s">
        <v>17</v>
      </c>
      <c r="F1198" s="88" t="s">
        <v>15</v>
      </c>
      <c r="G1198" s="89" t="s">
        <v>19</v>
      </c>
      <c r="H1198" s="89" t="s">
        <v>28</v>
      </c>
      <c r="I1198" s="89" t="s">
        <v>26</v>
      </c>
      <c r="J1198" s="88">
        <v>4</v>
      </c>
      <c r="K1198" s="88" t="s">
        <v>59</v>
      </c>
      <c r="L1198" s="88"/>
      <c r="M1198" s="88"/>
      <c r="N1198" s="88"/>
      <c r="O1198" s="88"/>
      <c r="P1198" s="88" t="s">
        <v>286</v>
      </c>
      <c r="Q1198" s="88" t="s">
        <v>290</v>
      </c>
      <c r="R1198" s="90"/>
      <c r="S1198" s="88"/>
      <c r="T1198" s="97"/>
      <c r="U1198" s="97"/>
      <c r="V1198" s="98"/>
      <c r="W1198" s="99"/>
      <c r="X1198" s="692" t="s">
        <v>3135</v>
      </c>
      <c r="Y1198" s="691" t="s">
        <v>3133</v>
      </c>
      <c r="Z1198" s="690" t="s">
        <v>3130</v>
      </c>
    </row>
    <row r="1199" spans="1:26" s="100" customFormat="1" ht="15.6" hidden="1">
      <c r="A1199" s="482" t="s">
        <v>2201</v>
      </c>
      <c r="B1199" s="86"/>
      <c r="C1199" s="86"/>
      <c r="D1199" s="122"/>
      <c r="E1199" s="88" t="s">
        <v>17</v>
      </c>
      <c r="F1199" s="88" t="s">
        <v>14</v>
      </c>
      <c r="G1199" s="89" t="s">
        <v>19</v>
      </c>
      <c r="H1199" s="89" t="s">
        <v>28</v>
      </c>
      <c r="I1199" s="89" t="s">
        <v>24</v>
      </c>
      <c r="J1199" s="88">
        <v>4</v>
      </c>
      <c r="K1199" s="88" t="s">
        <v>59</v>
      </c>
      <c r="L1199" s="88"/>
      <c r="M1199" s="88"/>
      <c r="N1199" s="88"/>
      <c r="O1199" s="88"/>
      <c r="P1199" s="88" t="s">
        <v>286</v>
      </c>
      <c r="Q1199" s="88" t="s">
        <v>290</v>
      </c>
      <c r="R1199" s="90"/>
      <c r="S1199" s="88"/>
      <c r="T1199" s="97"/>
      <c r="U1199" s="97"/>
      <c r="V1199" s="98"/>
      <c r="W1199" s="99"/>
      <c r="X1199" s="692" t="s">
        <v>3135</v>
      </c>
      <c r="Y1199" s="691" t="s">
        <v>3133</v>
      </c>
      <c r="Z1199" s="690" t="s">
        <v>3130</v>
      </c>
    </row>
    <row r="1200" spans="1:26" s="100" customFormat="1" ht="15.6" hidden="1">
      <c r="A1200" s="482" t="s">
        <v>2202</v>
      </c>
      <c r="B1200" s="86"/>
      <c r="C1200" s="86"/>
      <c r="D1200" s="122"/>
      <c r="E1200" s="88" t="s">
        <v>17</v>
      </c>
      <c r="F1200" s="88" t="s">
        <v>14</v>
      </c>
      <c r="G1200" s="89" t="s">
        <v>19</v>
      </c>
      <c r="H1200" s="89" t="s">
        <v>28</v>
      </c>
      <c r="I1200" s="89" t="s">
        <v>474</v>
      </c>
      <c r="J1200" s="88">
        <v>4</v>
      </c>
      <c r="K1200" s="88" t="s">
        <v>59</v>
      </c>
      <c r="L1200" s="88"/>
      <c r="M1200" s="88"/>
      <c r="N1200" s="88"/>
      <c r="O1200" s="88"/>
      <c r="P1200" s="88" t="s">
        <v>286</v>
      </c>
      <c r="Q1200" s="88" t="s">
        <v>290</v>
      </c>
      <c r="R1200" s="90"/>
      <c r="S1200" s="88"/>
      <c r="T1200" s="97"/>
      <c r="U1200" s="97"/>
      <c r="V1200" s="98"/>
      <c r="W1200" s="99"/>
      <c r="X1200" s="692" t="s">
        <v>3135</v>
      </c>
      <c r="Y1200" s="691" t="s">
        <v>3133</v>
      </c>
      <c r="Z1200" s="690" t="s">
        <v>3130</v>
      </c>
    </row>
    <row r="1201" spans="1:26" s="100" customFormat="1" ht="15.6" hidden="1">
      <c r="A1201" s="482" t="s">
        <v>2203</v>
      </c>
      <c r="B1201" s="86"/>
      <c r="C1201" s="86"/>
      <c r="D1201" s="122"/>
      <c r="E1201" s="88" t="s">
        <v>17</v>
      </c>
      <c r="F1201" s="88" t="s">
        <v>15</v>
      </c>
      <c r="G1201" s="89" t="s">
        <v>19</v>
      </c>
      <c r="H1201" s="89" t="s">
        <v>28</v>
      </c>
      <c r="I1201" s="89" t="s">
        <v>24</v>
      </c>
      <c r="J1201" s="88">
        <v>4</v>
      </c>
      <c r="K1201" s="88" t="s">
        <v>59</v>
      </c>
      <c r="L1201" s="88"/>
      <c r="M1201" s="88"/>
      <c r="N1201" s="88"/>
      <c r="O1201" s="88"/>
      <c r="P1201" s="88" t="s">
        <v>286</v>
      </c>
      <c r="Q1201" s="88" t="s">
        <v>290</v>
      </c>
      <c r="R1201" s="90"/>
      <c r="S1201" s="88"/>
      <c r="T1201" s="97"/>
      <c r="U1201" s="97"/>
      <c r="V1201" s="98"/>
      <c r="W1201" s="99"/>
      <c r="X1201" s="692" t="s">
        <v>3135</v>
      </c>
      <c r="Y1201" s="691" t="s">
        <v>3133</v>
      </c>
      <c r="Z1201" s="690" t="s">
        <v>3130</v>
      </c>
    </row>
    <row r="1202" spans="1:26" s="100" customFormat="1" ht="15.6" hidden="1">
      <c r="A1202" s="482" t="s">
        <v>2204</v>
      </c>
      <c r="B1202" s="86"/>
      <c r="C1202" s="86"/>
      <c r="D1202" s="122"/>
      <c r="E1202" s="88" t="s">
        <v>17</v>
      </c>
      <c r="F1202" s="88" t="s">
        <v>15</v>
      </c>
      <c r="G1202" s="89" t="s">
        <v>19</v>
      </c>
      <c r="H1202" s="89" t="s">
        <v>28</v>
      </c>
      <c r="I1202" s="89" t="s">
        <v>477</v>
      </c>
      <c r="J1202" s="88">
        <v>4</v>
      </c>
      <c r="K1202" s="88" t="s">
        <v>59</v>
      </c>
      <c r="L1202" s="88"/>
      <c r="M1202" s="88"/>
      <c r="N1202" s="88"/>
      <c r="O1202" s="88"/>
      <c r="P1202" s="88" t="s">
        <v>286</v>
      </c>
      <c r="Q1202" s="88" t="s">
        <v>290</v>
      </c>
      <c r="R1202" s="90"/>
      <c r="S1202" s="88"/>
      <c r="T1202" s="97"/>
      <c r="U1202" s="97"/>
      <c r="V1202" s="98"/>
      <c r="W1202" s="99"/>
      <c r="X1202" s="692" t="s">
        <v>3135</v>
      </c>
      <c r="Y1202" s="691" t="s">
        <v>3133</v>
      </c>
      <c r="Z1202" s="690" t="s">
        <v>3130</v>
      </c>
    </row>
    <row r="1203" spans="1:26" s="100" customFormat="1" ht="15.6" hidden="1">
      <c r="A1203" s="482" t="s">
        <v>2205</v>
      </c>
      <c r="B1203" s="86"/>
      <c r="C1203" s="86"/>
      <c r="D1203" s="122"/>
      <c r="E1203" s="88" t="s">
        <v>17</v>
      </c>
      <c r="F1203" s="88" t="s">
        <v>14</v>
      </c>
      <c r="G1203" s="89" t="s">
        <v>19</v>
      </c>
      <c r="H1203" s="89" t="s">
        <v>28</v>
      </c>
      <c r="I1203" s="89" t="s">
        <v>24</v>
      </c>
      <c r="J1203" s="88">
        <v>4</v>
      </c>
      <c r="K1203" s="88" t="s">
        <v>59</v>
      </c>
      <c r="L1203" s="88"/>
      <c r="M1203" s="88"/>
      <c r="N1203" s="88"/>
      <c r="O1203" s="88"/>
      <c r="P1203" s="88" t="s">
        <v>286</v>
      </c>
      <c r="Q1203" s="88" t="s">
        <v>290</v>
      </c>
      <c r="R1203" s="90"/>
      <c r="S1203" s="88"/>
      <c r="T1203" s="97"/>
      <c r="U1203" s="97"/>
      <c r="V1203" s="98"/>
      <c r="W1203" s="99"/>
      <c r="X1203" s="692" t="s">
        <v>3135</v>
      </c>
      <c r="Y1203" s="691" t="s">
        <v>3133</v>
      </c>
      <c r="Z1203" s="690" t="s">
        <v>3130</v>
      </c>
    </row>
    <row r="1204" spans="1:26" s="100" customFormat="1" ht="15.6" hidden="1">
      <c r="A1204" s="482" t="s">
        <v>2206</v>
      </c>
      <c r="B1204" s="86"/>
      <c r="C1204" s="86"/>
      <c r="D1204" s="122"/>
      <c r="E1204" s="88" t="s">
        <v>17</v>
      </c>
      <c r="F1204" s="88" t="s">
        <v>15</v>
      </c>
      <c r="G1204" s="89" t="s">
        <v>19</v>
      </c>
      <c r="H1204" s="89" t="s">
        <v>28</v>
      </c>
      <c r="I1204" s="89" t="s">
        <v>24</v>
      </c>
      <c r="J1204" s="88">
        <v>4</v>
      </c>
      <c r="K1204" s="88" t="s">
        <v>59</v>
      </c>
      <c r="L1204" s="88"/>
      <c r="M1204" s="88"/>
      <c r="N1204" s="88"/>
      <c r="O1204" s="88"/>
      <c r="P1204" s="88" t="s">
        <v>286</v>
      </c>
      <c r="Q1204" s="88" t="s">
        <v>290</v>
      </c>
      <c r="R1204" s="90"/>
      <c r="S1204" s="88"/>
      <c r="T1204" s="97"/>
      <c r="U1204" s="97"/>
      <c r="V1204" s="98"/>
      <c r="W1204" s="99"/>
      <c r="X1204" s="692" t="s">
        <v>3135</v>
      </c>
      <c r="Y1204" s="691" t="s">
        <v>3133</v>
      </c>
      <c r="Z1204" s="690" t="s">
        <v>3130</v>
      </c>
    </row>
    <row r="1205" spans="1:26" s="100" customFormat="1" ht="15.6" hidden="1">
      <c r="A1205" s="482" t="s">
        <v>2207</v>
      </c>
      <c r="B1205" s="86"/>
      <c r="C1205" s="86"/>
      <c r="D1205" s="122"/>
      <c r="E1205" s="88" t="s">
        <v>17</v>
      </c>
      <c r="F1205" s="88" t="s">
        <v>14</v>
      </c>
      <c r="G1205" s="89" t="s">
        <v>19</v>
      </c>
      <c r="H1205" s="89" t="s">
        <v>28</v>
      </c>
      <c r="I1205" s="89" t="s">
        <v>24</v>
      </c>
      <c r="J1205" s="88">
        <v>4</v>
      </c>
      <c r="K1205" s="88" t="s">
        <v>59</v>
      </c>
      <c r="L1205" s="88"/>
      <c r="M1205" s="88"/>
      <c r="N1205" s="88"/>
      <c r="O1205" s="88"/>
      <c r="P1205" s="88" t="s">
        <v>286</v>
      </c>
      <c r="Q1205" s="88" t="s">
        <v>290</v>
      </c>
      <c r="R1205" s="90"/>
      <c r="S1205" s="88"/>
      <c r="T1205" s="97"/>
      <c r="U1205" s="97"/>
      <c r="V1205" s="98"/>
      <c r="W1205" s="99"/>
      <c r="X1205" s="692" t="s">
        <v>3135</v>
      </c>
      <c r="Y1205" s="691" t="s">
        <v>3133</v>
      </c>
      <c r="Z1205" s="690" t="s">
        <v>3130</v>
      </c>
    </row>
    <row r="1206" spans="1:26" s="100" customFormat="1" ht="15.6" hidden="1">
      <c r="A1206" s="482" t="s">
        <v>2208</v>
      </c>
      <c r="B1206" s="86"/>
      <c r="C1206" s="86"/>
      <c r="D1206" s="122"/>
      <c r="E1206" s="88" t="s">
        <v>17</v>
      </c>
      <c r="F1206" s="88" t="s">
        <v>15</v>
      </c>
      <c r="G1206" s="89" t="s">
        <v>19</v>
      </c>
      <c r="H1206" s="89" t="s">
        <v>28</v>
      </c>
      <c r="I1206" s="89" t="s">
        <v>24</v>
      </c>
      <c r="J1206" s="88">
        <v>4</v>
      </c>
      <c r="K1206" s="88" t="s">
        <v>59</v>
      </c>
      <c r="L1206" s="88"/>
      <c r="M1206" s="88"/>
      <c r="N1206" s="88"/>
      <c r="O1206" s="88"/>
      <c r="P1206" s="88" t="s">
        <v>286</v>
      </c>
      <c r="Q1206" s="88" t="s">
        <v>290</v>
      </c>
      <c r="R1206" s="90"/>
      <c r="S1206" s="88"/>
      <c r="T1206" s="97"/>
      <c r="U1206" s="97"/>
      <c r="V1206" s="98"/>
      <c r="W1206" s="99"/>
      <c r="X1206" s="692" t="s">
        <v>3135</v>
      </c>
      <c r="Y1206" s="691" t="s">
        <v>3133</v>
      </c>
      <c r="Z1206" s="690" t="s">
        <v>3130</v>
      </c>
    </row>
    <row r="1207" spans="1:26" s="100" customFormat="1" ht="15.6" hidden="1">
      <c r="A1207" s="482" t="s">
        <v>2209</v>
      </c>
      <c r="B1207" s="86"/>
      <c r="C1207" s="86"/>
      <c r="D1207" s="122"/>
      <c r="E1207" s="88" t="s">
        <v>17</v>
      </c>
      <c r="F1207" s="88" t="s">
        <v>14</v>
      </c>
      <c r="G1207" s="89" t="s">
        <v>19</v>
      </c>
      <c r="H1207" s="89" t="s">
        <v>28</v>
      </c>
      <c r="I1207" s="89" t="s">
        <v>474</v>
      </c>
      <c r="J1207" s="88">
        <v>4</v>
      </c>
      <c r="K1207" s="88" t="s">
        <v>59</v>
      </c>
      <c r="L1207" s="88"/>
      <c r="M1207" s="88"/>
      <c r="N1207" s="88"/>
      <c r="O1207" s="88"/>
      <c r="P1207" s="88" t="s">
        <v>286</v>
      </c>
      <c r="Q1207" s="88" t="s">
        <v>290</v>
      </c>
      <c r="R1207" s="90"/>
      <c r="S1207" s="88"/>
      <c r="T1207" s="97"/>
      <c r="U1207" s="97"/>
      <c r="V1207" s="98"/>
      <c r="W1207" s="99"/>
      <c r="X1207" s="692" t="s">
        <v>3135</v>
      </c>
      <c r="Y1207" s="691" t="s">
        <v>3133</v>
      </c>
      <c r="Z1207" s="690" t="s">
        <v>3130</v>
      </c>
    </row>
    <row r="1208" spans="1:26" s="100" customFormat="1" ht="15.6" hidden="1">
      <c r="A1208" s="482" t="s">
        <v>2210</v>
      </c>
      <c r="B1208" s="86"/>
      <c r="C1208" s="86"/>
      <c r="D1208" s="122"/>
      <c r="E1208" s="88" t="s">
        <v>17</v>
      </c>
      <c r="F1208" s="88" t="s">
        <v>15</v>
      </c>
      <c r="G1208" s="89" t="s">
        <v>19</v>
      </c>
      <c r="H1208" s="89" t="s">
        <v>28</v>
      </c>
      <c r="I1208" s="89" t="s">
        <v>24</v>
      </c>
      <c r="J1208" s="88">
        <v>4</v>
      </c>
      <c r="K1208" s="88" t="s">
        <v>59</v>
      </c>
      <c r="L1208" s="88"/>
      <c r="M1208" s="88"/>
      <c r="N1208" s="88"/>
      <c r="O1208" s="88"/>
      <c r="P1208" s="88" t="s">
        <v>286</v>
      </c>
      <c r="Q1208" s="88" t="s">
        <v>290</v>
      </c>
      <c r="R1208" s="90"/>
      <c r="S1208" s="88"/>
      <c r="T1208" s="97"/>
      <c r="U1208" s="97"/>
      <c r="V1208" s="98"/>
      <c r="W1208" s="99"/>
      <c r="X1208" s="692" t="s">
        <v>3135</v>
      </c>
      <c r="Y1208" s="691" t="s">
        <v>3133</v>
      </c>
      <c r="Z1208" s="690" t="s">
        <v>3130</v>
      </c>
    </row>
    <row r="1209" spans="1:26" s="100" customFormat="1" ht="15.6" hidden="1">
      <c r="A1209" s="482" t="s">
        <v>2211</v>
      </c>
      <c r="B1209" s="86"/>
      <c r="C1209" s="86"/>
      <c r="D1209" s="122"/>
      <c r="E1209" s="88" t="s">
        <v>17</v>
      </c>
      <c r="F1209" s="88" t="s">
        <v>15</v>
      </c>
      <c r="G1209" s="89" t="s">
        <v>19</v>
      </c>
      <c r="H1209" s="89" t="s">
        <v>28</v>
      </c>
      <c r="I1209" s="89" t="s">
        <v>24</v>
      </c>
      <c r="J1209" s="88">
        <v>4</v>
      </c>
      <c r="K1209" s="88" t="s">
        <v>59</v>
      </c>
      <c r="L1209" s="88"/>
      <c r="M1209" s="88"/>
      <c r="N1209" s="88"/>
      <c r="O1209" s="88"/>
      <c r="P1209" s="88" t="s">
        <v>286</v>
      </c>
      <c r="Q1209" s="88" t="s">
        <v>290</v>
      </c>
      <c r="R1209" s="90"/>
      <c r="S1209" s="88"/>
      <c r="T1209" s="97"/>
      <c r="U1209" s="97"/>
      <c r="V1209" s="98"/>
      <c r="W1209" s="99"/>
      <c r="X1209" s="692" t="s">
        <v>3135</v>
      </c>
      <c r="Y1209" s="691" t="s">
        <v>3133</v>
      </c>
      <c r="Z1209" s="690" t="s">
        <v>3130</v>
      </c>
    </row>
    <row r="1210" spans="1:26" s="100" customFormat="1" ht="15.6" hidden="1">
      <c r="A1210" s="482" t="s">
        <v>2212</v>
      </c>
      <c r="B1210" s="86"/>
      <c r="C1210" s="86"/>
      <c r="D1210" s="122"/>
      <c r="E1210" s="88" t="s">
        <v>18</v>
      </c>
      <c r="F1210" s="88" t="s">
        <v>15</v>
      </c>
      <c r="G1210" s="89" t="s">
        <v>19</v>
      </c>
      <c r="H1210" s="89" t="s">
        <v>28</v>
      </c>
      <c r="I1210" s="89" t="s">
        <v>25</v>
      </c>
      <c r="J1210" s="88">
        <v>4</v>
      </c>
      <c r="K1210" s="88" t="s">
        <v>59</v>
      </c>
      <c r="L1210" s="88"/>
      <c r="M1210" s="88"/>
      <c r="N1210" s="88"/>
      <c r="O1210" s="88"/>
      <c r="P1210" s="88" t="s">
        <v>286</v>
      </c>
      <c r="Q1210" s="88" t="s">
        <v>290</v>
      </c>
      <c r="R1210" s="90"/>
      <c r="S1210" s="88"/>
      <c r="T1210" s="97"/>
      <c r="U1210" s="97"/>
      <c r="V1210" s="98"/>
      <c r="W1210" s="99"/>
      <c r="X1210" s="692" t="s">
        <v>3135</v>
      </c>
      <c r="Y1210" s="691" t="s">
        <v>3133</v>
      </c>
      <c r="Z1210" s="690" t="s">
        <v>3130</v>
      </c>
    </row>
    <row r="1211" spans="1:26" s="100" customFormat="1" ht="15.6" hidden="1">
      <c r="A1211" s="482" t="s">
        <v>2213</v>
      </c>
      <c r="B1211" s="86"/>
      <c r="C1211" s="86"/>
      <c r="D1211" s="122"/>
      <c r="E1211" s="88" t="s">
        <v>18</v>
      </c>
      <c r="F1211" s="88" t="s">
        <v>14</v>
      </c>
      <c r="G1211" s="89" t="s">
        <v>19</v>
      </c>
      <c r="H1211" s="89" t="s">
        <v>28</v>
      </c>
      <c r="I1211" s="89" t="s">
        <v>24</v>
      </c>
      <c r="J1211" s="88">
        <v>4</v>
      </c>
      <c r="K1211" s="88" t="s">
        <v>59</v>
      </c>
      <c r="L1211" s="88"/>
      <c r="M1211" s="88"/>
      <c r="N1211" s="88"/>
      <c r="O1211" s="88"/>
      <c r="P1211" s="88" t="s">
        <v>286</v>
      </c>
      <c r="Q1211" s="88" t="s">
        <v>290</v>
      </c>
      <c r="R1211" s="90"/>
      <c r="S1211" s="88"/>
      <c r="T1211" s="97"/>
      <c r="U1211" s="97"/>
      <c r="V1211" s="98"/>
      <c r="W1211" s="99"/>
      <c r="X1211" s="692" t="s">
        <v>3135</v>
      </c>
      <c r="Y1211" s="691" t="s">
        <v>3133</v>
      </c>
      <c r="Z1211" s="690" t="s">
        <v>3130</v>
      </c>
    </row>
    <row r="1212" spans="1:26" s="100" customFormat="1" ht="15.6" hidden="1">
      <c r="A1212" s="482" t="s">
        <v>2214</v>
      </c>
      <c r="B1212" s="86"/>
      <c r="C1212" s="86"/>
      <c r="D1212" s="122"/>
      <c r="E1212" s="88" t="s">
        <v>18</v>
      </c>
      <c r="F1212" s="88" t="s">
        <v>15</v>
      </c>
      <c r="G1212" s="89" t="s">
        <v>19</v>
      </c>
      <c r="H1212" s="89" t="s">
        <v>28</v>
      </c>
      <c r="I1212" s="89" t="s">
        <v>477</v>
      </c>
      <c r="J1212" s="88">
        <v>4</v>
      </c>
      <c r="K1212" s="88" t="s">
        <v>59</v>
      </c>
      <c r="L1212" s="88"/>
      <c r="M1212" s="88"/>
      <c r="N1212" s="88"/>
      <c r="O1212" s="88"/>
      <c r="P1212" s="88" t="s">
        <v>286</v>
      </c>
      <c r="Q1212" s="88" t="s">
        <v>290</v>
      </c>
      <c r="R1212" s="90"/>
      <c r="S1212" s="88"/>
      <c r="T1212" s="97"/>
      <c r="U1212" s="97"/>
      <c r="V1212" s="98"/>
      <c r="W1212" s="99"/>
      <c r="X1212" s="692" t="s">
        <v>3135</v>
      </c>
      <c r="Y1212" s="691" t="s">
        <v>3133</v>
      </c>
      <c r="Z1212" s="690" t="s">
        <v>3130</v>
      </c>
    </row>
    <row r="1213" spans="1:26" s="100" customFormat="1" ht="15.6" hidden="1">
      <c r="A1213" s="482" t="s">
        <v>2215</v>
      </c>
      <c r="B1213" s="86"/>
      <c r="C1213" s="86"/>
      <c r="D1213" s="122"/>
      <c r="E1213" s="88" t="s">
        <v>17</v>
      </c>
      <c r="F1213" s="88" t="s">
        <v>14</v>
      </c>
      <c r="G1213" s="89" t="s">
        <v>19</v>
      </c>
      <c r="H1213" s="89" t="s">
        <v>28</v>
      </c>
      <c r="I1213" s="89" t="s">
        <v>24</v>
      </c>
      <c r="J1213" s="88">
        <v>4</v>
      </c>
      <c r="K1213" s="88" t="s">
        <v>59</v>
      </c>
      <c r="L1213" s="88"/>
      <c r="M1213" s="88"/>
      <c r="N1213" s="88"/>
      <c r="O1213" s="88"/>
      <c r="P1213" s="88" t="s">
        <v>286</v>
      </c>
      <c r="Q1213" s="88" t="s">
        <v>290</v>
      </c>
      <c r="R1213" s="90"/>
      <c r="S1213" s="88"/>
      <c r="T1213" s="97"/>
      <c r="U1213" s="97"/>
      <c r="V1213" s="98"/>
      <c r="W1213" s="99"/>
      <c r="X1213" s="692" t="s">
        <v>3135</v>
      </c>
      <c r="Y1213" s="691" t="s">
        <v>3133</v>
      </c>
      <c r="Z1213" s="690" t="s">
        <v>3130</v>
      </c>
    </row>
    <row r="1214" spans="1:26" s="100" customFormat="1" ht="15.6" hidden="1">
      <c r="A1214" s="482" t="s">
        <v>2216</v>
      </c>
      <c r="B1214" s="86"/>
      <c r="C1214" s="86"/>
      <c r="D1214" s="122"/>
      <c r="E1214" s="88" t="s">
        <v>18</v>
      </c>
      <c r="F1214" s="88" t="s">
        <v>15</v>
      </c>
      <c r="G1214" s="89" t="s">
        <v>19</v>
      </c>
      <c r="H1214" s="89" t="s">
        <v>28</v>
      </c>
      <c r="I1214" s="89" t="s">
        <v>24</v>
      </c>
      <c r="J1214" s="88">
        <v>4</v>
      </c>
      <c r="K1214" s="88" t="s">
        <v>59</v>
      </c>
      <c r="L1214" s="88"/>
      <c r="M1214" s="88"/>
      <c r="N1214" s="88"/>
      <c r="O1214" s="88"/>
      <c r="P1214" s="88" t="s">
        <v>286</v>
      </c>
      <c r="Q1214" s="88" t="s">
        <v>290</v>
      </c>
      <c r="R1214" s="90"/>
      <c r="S1214" s="88"/>
      <c r="T1214" s="97"/>
      <c r="U1214" s="97"/>
      <c r="V1214" s="98"/>
      <c r="W1214" s="99"/>
      <c r="X1214" s="692" t="s">
        <v>3135</v>
      </c>
      <c r="Y1214" s="691" t="s">
        <v>3133</v>
      </c>
      <c r="Z1214" s="690" t="s">
        <v>3130</v>
      </c>
    </row>
    <row r="1215" spans="1:26" s="100" customFormat="1" ht="15.6" hidden="1">
      <c r="A1215" s="482" t="s">
        <v>2217</v>
      </c>
      <c r="B1215" s="86"/>
      <c r="C1215" s="86"/>
      <c r="D1215" s="122"/>
      <c r="E1215" s="88" t="s">
        <v>17</v>
      </c>
      <c r="F1215" s="88" t="s">
        <v>14</v>
      </c>
      <c r="G1215" s="89" t="s">
        <v>19</v>
      </c>
      <c r="H1215" s="89" t="s">
        <v>28</v>
      </c>
      <c r="I1215" s="89" t="s">
        <v>477</v>
      </c>
      <c r="J1215" s="88">
        <v>4</v>
      </c>
      <c r="K1215" s="88" t="s">
        <v>59</v>
      </c>
      <c r="L1215" s="88"/>
      <c r="M1215" s="88"/>
      <c r="N1215" s="88"/>
      <c r="O1215" s="88"/>
      <c r="P1215" s="88" t="s">
        <v>286</v>
      </c>
      <c r="Q1215" s="88" t="s">
        <v>290</v>
      </c>
      <c r="R1215" s="90"/>
      <c r="S1215" s="88"/>
      <c r="T1215" s="97"/>
      <c r="U1215" s="97"/>
      <c r="V1215" s="98"/>
      <c r="W1215" s="99"/>
      <c r="X1215" s="692" t="s">
        <v>3135</v>
      </c>
      <c r="Y1215" s="691" t="s">
        <v>3133</v>
      </c>
      <c r="Z1215" s="690" t="s">
        <v>3130</v>
      </c>
    </row>
    <row r="1216" spans="1:26" s="100" customFormat="1" ht="15.6" hidden="1">
      <c r="A1216" s="482" t="s">
        <v>2218</v>
      </c>
      <c r="B1216" s="86"/>
      <c r="C1216" s="86"/>
      <c r="D1216" s="122"/>
      <c r="E1216" s="88" t="s">
        <v>17</v>
      </c>
      <c r="F1216" s="88" t="s">
        <v>15</v>
      </c>
      <c r="G1216" s="89" t="s">
        <v>19</v>
      </c>
      <c r="H1216" s="89" t="s">
        <v>28</v>
      </c>
      <c r="I1216" s="89" t="s">
        <v>24</v>
      </c>
      <c r="J1216" s="88">
        <v>4</v>
      </c>
      <c r="K1216" s="88" t="s">
        <v>59</v>
      </c>
      <c r="L1216" s="88"/>
      <c r="M1216" s="88"/>
      <c r="N1216" s="88"/>
      <c r="O1216" s="88"/>
      <c r="P1216" s="88" t="s">
        <v>286</v>
      </c>
      <c r="Q1216" s="88" t="s">
        <v>290</v>
      </c>
      <c r="R1216" s="90"/>
      <c r="S1216" s="88"/>
      <c r="T1216" s="97"/>
      <c r="U1216" s="97"/>
      <c r="V1216" s="98"/>
      <c r="W1216" s="99"/>
      <c r="X1216" s="692" t="s">
        <v>3135</v>
      </c>
      <c r="Y1216" s="691" t="s">
        <v>3133</v>
      </c>
      <c r="Z1216" s="690" t="s">
        <v>3130</v>
      </c>
    </row>
    <row r="1217" spans="1:26" s="100" customFormat="1" ht="15.6" hidden="1">
      <c r="A1217" s="482" t="s">
        <v>2219</v>
      </c>
      <c r="B1217" s="86"/>
      <c r="C1217" s="86"/>
      <c r="D1217" s="122"/>
      <c r="E1217" s="88" t="s">
        <v>17</v>
      </c>
      <c r="F1217" s="88" t="s">
        <v>14</v>
      </c>
      <c r="G1217" s="89" t="s">
        <v>19</v>
      </c>
      <c r="H1217" s="89" t="s">
        <v>28</v>
      </c>
      <c r="I1217" s="89" t="s">
        <v>30</v>
      </c>
      <c r="J1217" s="88">
        <v>4</v>
      </c>
      <c r="K1217" s="88" t="s">
        <v>59</v>
      </c>
      <c r="L1217" s="88"/>
      <c r="M1217" s="88"/>
      <c r="N1217" s="88"/>
      <c r="O1217" s="88"/>
      <c r="P1217" s="88" t="s">
        <v>286</v>
      </c>
      <c r="Q1217" s="88" t="s">
        <v>290</v>
      </c>
      <c r="R1217" s="90" t="s">
        <v>718</v>
      </c>
      <c r="S1217" s="88"/>
      <c r="T1217" s="97"/>
      <c r="U1217" s="97"/>
      <c r="V1217" s="98"/>
      <c r="W1217" s="99" t="s">
        <v>721</v>
      </c>
      <c r="X1217" s="692" t="s">
        <v>3135</v>
      </c>
      <c r="Y1217" s="691" t="s">
        <v>3133</v>
      </c>
      <c r="Z1217" s="690" t="s">
        <v>3130</v>
      </c>
    </row>
    <row r="1218" spans="1:26" s="100" customFormat="1" ht="15.6" hidden="1">
      <c r="A1218" s="482" t="s">
        <v>2220</v>
      </c>
      <c r="B1218" s="86"/>
      <c r="C1218" s="86"/>
      <c r="D1218" s="122"/>
      <c r="E1218" s="88" t="s">
        <v>17</v>
      </c>
      <c r="F1218" s="88" t="s">
        <v>15</v>
      </c>
      <c r="G1218" s="89" t="s">
        <v>19</v>
      </c>
      <c r="H1218" s="89" t="s">
        <v>28</v>
      </c>
      <c r="I1218" s="89" t="s">
        <v>30</v>
      </c>
      <c r="J1218" s="88">
        <v>4</v>
      </c>
      <c r="K1218" s="88" t="s">
        <v>59</v>
      </c>
      <c r="L1218" s="88"/>
      <c r="M1218" s="88"/>
      <c r="N1218" s="88"/>
      <c r="O1218" s="88"/>
      <c r="P1218" s="88" t="s">
        <v>286</v>
      </c>
      <c r="Q1218" s="88" t="s">
        <v>290</v>
      </c>
      <c r="R1218" s="90"/>
      <c r="S1218" s="88"/>
      <c r="T1218" s="97"/>
      <c r="U1218" s="97"/>
      <c r="V1218" s="98"/>
      <c r="W1218" s="99" t="s">
        <v>720</v>
      </c>
      <c r="X1218" s="692" t="s">
        <v>3135</v>
      </c>
      <c r="Y1218" s="691" t="s">
        <v>3133</v>
      </c>
      <c r="Z1218" s="690" t="s">
        <v>3130</v>
      </c>
    </row>
    <row r="1219" spans="1:26" s="100" customFormat="1" ht="15.6" hidden="1">
      <c r="A1219" s="482" t="s">
        <v>2221</v>
      </c>
      <c r="B1219" s="86"/>
      <c r="C1219" s="86"/>
      <c r="D1219" s="122"/>
      <c r="E1219" s="88" t="s">
        <v>17</v>
      </c>
      <c r="F1219" s="88" t="s">
        <v>14</v>
      </c>
      <c r="G1219" s="89" t="s">
        <v>19</v>
      </c>
      <c r="H1219" s="89" t="s">
        <v>28</v>
      </c>
      <c r="I1219" s="89" t="s">
        <v>24</v>
      </c>
      <c r="J1219" s="88">
        <v>4</v>
      </c>
      <c r="K1219" s="88" t="s">
        <v>59</v>
      </c>
      <c r="L1219" s="88"/>
      <c r="M1219" s="88"/>
      <c r="N1219" s="88"/>
      <c r="O1219" s="88"/>
      <c r="P1219" s="88" t="s">
        <v>286</v>
      </c>
      <c r="Q1219" s="88" t="s">
        <v>290</v>
      </c>
      <c r="R1219" s="90"/>
      <c r="S1219" s="88"/>
      <c r="T1219" s="97"/>
      <c r="U1219" s="97"/>
      <c r="V1219" s="98"/>
      <c r="W1219" s="99"/>
      <c r="X1219" s="692" t="s">
        <v>3135</v>
      </c>
      <c r="Y1219" s="691" t="s">
        <v>3133</v>
      </c>
      <c r="Z1219" s="690" t="s">
        <v>3130</v>
      </c>
    </row>
    <row r="1220" spans="1:26" s="100" customFormat="1" ht="15.6" hidden="1">
      <c r="A1220" s="482" t="s">
        <v>2222</v>
      </c>
      <c r="B1220" s="86"/>
      <c r="C1220" s="86"/>
      <c r="D1220" s="122"/>
      <c r="E1220" s="88" t="s">
        <v>18</v>
      </c>
      <c r="F1220" s="88" t="s">
        <v>14</v>
      </c>
      <c r="G1220" s="89" t="s">
        <v>19</v>
      </c>
      <c r="H1220" s="89" t="s">
        <v>28</v>
      </c>
      <c r="I1220" s="89" t="s">
        <v>24</v>
      </c>
      <c r="J1220" s="88">
        <v>4</v>
      </c>
      <c r="K1220" s="88" t="s">
        <v>59</v>
      </c>
      <c r="L1220" s="88"/>
      <c r="M1220" s="88"/>
      <c r="N1220" s="88"/>
      <c r="O1220" s="88"/>
      <c r="P1220" s="88" t="s">
        <v>286</v>
      </c>
      <c r="Q1220" s="88" t="s">
        <v>290</v>
      </c>
      <c r="R1220" s="90"/>
      <c r="S1220" s="88"/>
      <c r="T1220" s="97"/>
      <c r="U1220" s="97"/>
      <c r="V1220" s="98"/>
      <c r="W1220" s="99"/>
      <c r="X1220" s="692" t="s">
        <v>3135</v>
      </c>
      <c r="Y1220" s="691" t="s">
        <v>3133</v>
      </c>
      <c r="Z1220" s="690" t="s">
        <v>3130</v>
      </c>
    </row>
    <row r="1221" spans="1:26" s="100" customFormat="1" ht="15.6" hidden="1">
      <c r="A1221" s="482" t="s">
        <v>2223</v>
      </c>
      <c r="B1221" s="86"/>
      <c r="C1221" s="86"/>
      <c r="D1221" s="122"/>
      <c r="E1221" s="88" t="s">
        <v>18</v>
      </c>
      <c r="F1221" s="88" t="s">
        <v>15</v>
      </c>
      <c r="G1221" s="89" t="s">
        <v>19</v>
      </c>
      <c r="H1221" s="89" t="s">
        <v>28</v>
      </c>
      <c r="I1221" s="89" t="s">
        <v>24</v>
      </c>
      <c r="J1221" s="88">
        <v>4</v>
      </c>
      <c r="K1221" s="88" t="s">
        <v>59</v>
      </c>
      <c r="L1221" s="88"/>
      <c r="M1221" s="88"/>
      <c r="N1221" s="88"/>
      <c r="O1221" s="88"/>
      <c r="P1221" s="88" t="s">
        <v>286</v>
      </c>
      <c r="Q1221" s="88" t="s">
        <v>290</v>
      </c>
      <c r="R1221" s="90"/>
      <c r="S1221" s="88"/>
      <c r="T1221" s="97"/>
      <c r="U1221" s="97"/>
      <c r="V1221" s="98"/>
      <c r="W1221" s="99"/>
      <c r="X1221" s="692" t="s">
        <v>3135</v>
      </c>
      <c r="Y1221" s="691" t="s">
        <v>3133</v>
      </c>
      <c r="Z1221" s="690" t="s">
        <v>3130</v>
      </c>
    </row>
    <row r="1222" spans="1:26" s="100" customFormat="1" ht="15.6" hidden="1">
      <c r="A1222" s="482" t="s">
        <v>2224</v>
      </c>
      <c r="B1222" s="86"/>
      <c r="C1222" s="86"/>
      <c r="D1222" s="122"/>
      <c r="E1222" s="88" t="s">
        <v>18</v>
      </c>
      <c r="F1222" s="88" t="s">
        <v>14</v>
      </c>
      <c r="G1222" s="89" t="s">
        <v>19</v>
      </c>
      <c r="H1222" s="89" t="s">
        <v>28</v>
      </c>
      <c r="I1222" s="89" t="s">
        <v>24</v>
      </c>
      <c r="J1222" s="88">
        <v>4</v>
      </c>
      <c r="K1222" s="88" t="s">
        <v>59</v>
      </c>
      <c r="L1222" s="88"/>
      <c r="M1222" s="88"/>
      <c r="N1222" s="88"/>
      <c r="O1222" s="88"/>
      <c r="P1222" s="88" t="s">
        <v>286</v>
      </c>
      <c r="Q1222" s="88" t="s">
        <v>290</v>
      </c>
      <c r="R1222" s="90"/>
      <c r="S1222" s="88"/>
      <c r="T1222" s="97"/>
      <c r="U1222" s="97"/>
      <c r="V1222" s="98"/>
      <c r="W1222" s="99"/>
      <c r="X1222" s="692" t="s">
        <v>3135</v>
      </c>
      <c r="Y1222" s="691" t="s">
        <v>3133</v>
      </c>
      <c r="Z1222" s="690" t="s">
        <v>3130</v>
      </c>
    </row>
    <row r="1223" spans="1:26" s="100" customFormat="1" ht="15.6" hidden="1">
      <c r="A1223" s="482" t="s">
        <v>2225</v>
      </c>
      <c r="B1223" s="86"/>
      <c r="C1223" s="86"/>
      <c r="D1223" s="122"/>
      <c r="E1223" s="88" t="s">
        <v>18</v>
      </c>
      <c r="F1223" s="88" t="s">
        <v>15</v>
      </c>
      <c r="G1223" s="89" t="s">
        <v>19</v>
      </c>
      <c r="H1223" s="89" t="s">
        <v>28</v>
      </c>
      <c r="I1223" s="89" t="s">
        <v>24</v>
      </c>
      <c r="J1223" s="88">
        <v>4</v>
      </c>
      <c r="K1223" s="88" t="s">
        <v>59</v>
      </c>
      <c r="L1223" s="88"/>
      <c r="M1223" s="88"/>
      <c r="N1223" s="88"/>
      <c r="O1223" s="88"/>
      <c r="P1223" s="88" t="s">
        <v>286</v>
      </c>
      <c r="Q1223" s="88" t="s">
        <v>290</v>
      </c>
      <c r="R1223" s="90"/>
      <c r="S1223" s="88"/>
      <c r="T1223" s="97"/>
      <c r="U1223" s="97"/>
      <c r="V1223" s="98"/>
      <c r="W1223" s="99"/>
      <c r="X1223" s="692" t="s">
        <v>3135</v>
      </c>
      <c r="Y1223" s="691" t="s">
        <v>3133</v>
      </c>
      <c r="Z1223" s="690" t="s">
        <v>3130</v>
      </c>
    </row>
    <row r="1224" spans="1:26" s="100" customFormat="1" ht="15.6" hidden="1">
      <c r="A1224" s="482" t="s">
        <v>2226</v>
      </c>
      <c r="B1224" s="86"/>
      <c r="C1224" s="86"/>
      <c r="D1224" s="122"/>
      <c r="E1224" s="88" t="s">
        <v>18</v>
      </c>
      <c r="F1224" s="88" t="s">
        <v>14</v>
      </c>
      <c r="G1224" s="89" t="s">
        <v>19</v>
      </c>
      <c r="H1224" s="89" t="s">
        <v>28</v>
      </c>
      <c r="I1224" s="89" t="s">
        <v>24</v>
      </c>
      <c r="J1224" s="88">
        <v>4</v>
      </c>
      <c r="K1224" s="88" t="s">
        <v>59</v>
      </c>
      <c r="L1224" s="88"/>
      <c r="M1224" s="88"/>
      <c r="N1224" s="88"/>
      <c r="O1224" s="88"/>
      <c r="P1224" s="88" t="s">
        <v>286</v>
      </c>
      <c r="Q1224" s="88" t="s">
        <v>290</v>
      </c>
      <c r="R1224" s="90"/>
      <c r="S1224" s="88"/>
      <c r="T1224" s="97"/>
      <c r="U1224" s="97"/>
      <c r="V1224" s="98"/>
      <c r="W1224" s="99"/>
      <c r="X1224" s="692" t="s">
        <v>3135</v>
      </c>
      <c r="Y1224" s="691" t="s">
        <v>3133</v>
      </c>
      <c r="Z1224" s="690" t="s">
        <v>3130</v>
      </c>
    </row>
    <row r="1225" spans="1:26" s="100" customFormat="1" ht="15.6" hidden="1">
      <c r="A1225" s="482" t="s">
        <v>2227</v>
      </c>
      <c r="B1225" s="86"/>
      <c r="C1225" s="86"/>
      <c r="D1225" s="122"/>
      <c r="E1225" s="88" t="s">
        <v>18</v>
      </c>
      <c r="F1225" s="88" t="s">
        <v>15</v>
      </c>
      <c r="G1225" s="89" t="s">
        <v>19</v>
      </c>
      <c r="H1225" s="89" t="s">
        <v>28</v>
      </c>
      <c r="I1225" s="89" t="s">
        <v>24</v>
      </c>
      <c r="J1225" s="88">
        <v>4</v>
      </c>
      <c r="K1225" s="88" t="s">
        <v>59</v>
      </c>
      <c r="L1225" s="88"/>
      <c r="M1225" s="88"/>
      <c r="N1225" s="88"/>
      <c r="O1225" s="88"/>
      <c r="P1225" s="88" t="s">
        <v>286</v>
      </c>
      <c r="Q1225" s="88" t="s">
        <v>290</v>
      </c>
      <c r="R1225" s="90"/>
      <c r="S1225" s="88"/>
      <c r="T1225" s="97"/>
      <c r="U1225" s="97"/>
      <c r="V1225" s="98"/>
      <c r="W1225" s="99"/>
      <c r="X1225" s="692" t="s">
        <v>3135</v>
      </c>
      <c r="Y1225" s="691" t="s">
        <v>3133</v>
      </c>
      <c r="Z1225" s="690" t="s">
        <v>3130</v>
      </c>
    </row>
    <row r="1226" spans="1:26" s="100" customFormat="1" ht="15.6" hidden="1">
      <c r="A1226" s="482" t="s">
        <v>2228</v>
      </c>
      <c r="B1226" s="86"/>
      <c r="C1226" s="86"/>
      <c r="D1226" s="122"/>
      <c r="E1226" s="88" t="s">
        <v>18</v>
      </c>
      <c r="F1226" s="88" t="s">
        <v>14</v>
      </c>
      <c r="G1226" s="89" t="s">
        <v>19</v>
      </c>
      <c r="H1226" s="89" t="s">
        <v>28</v>
      </c>
      <c r="I1226" s="89" t="s">
        <v>25</v>
      </c>
      <c r="J1226" s="88">
        <v>3</v>
      </c>
      <c r="K1226" s="88"/>
      <c r="L1226" s="88"/>
      <c r="M1226" s="88"/>
      <c r="N1226" s="88"/>
      <c r="O1226" s="88"/>
      <c r="P1226" s="88" t="s">
        <v>286</v>
      </c>
      <c r="Q1226" s="88" t="s">
        <v>290</v>
      </c>
      <c r="R1226" s="90"/>
      <c r="S1226" s="88"/>
      <c r="T1226" s="97"/>
      <c r="U1226" s="97"/>
      <c r="V1226" s="98"/>
      <c r="W1226" s="99"/>
      <c r="X1226" s="692" t="s">
        <v>3135</v>
      </c>
      <c r="Y1226" s="691" t="s">
        <v>3133</v>
      </c>
      <c r="Z1226" s="690" t="s">
        <v>3130</v>
      </c>
    </row>
    <row r="1227" spans="1:26" s="100" customFormat="1" ht="15.6" hidden="1">
      <c r="A1227" s="482" t="s">
        <v>2229</v>
      </c>
      <c r="B1227" s="86"/>
      <c r="C1227" s="86"/>
      <c r="D1227" s="122"/>
      <c r="E1227" s="88" t="s">
        <v>17</v>
      </c>
      <c r="F1227" s="88" t="s">
        <v>14</v>
      </c>
      <c r="G1227" s="89" t="s">
        <v>19</v>
      </c>
      <c r="H1227" s="89" t="s">
        <v>28</v>
      </c>
      <c r="I1227" s="89" t="s">
        <v>24</v>
      </c>
      <c r="J1227" s="88">
        <v>4</v>
      </c>
      <c r="K1227" s="88" t="s">
        <v>59</v>
      </c>
      <c r="L1227" s="88"/>
      <c r="M1227" s="88"/>
      <c r="N1227" s="88"/>
      <c r="O1227" s="88"/>
      <c r="P1227" s="88" t="s">
        <v>286</v>
      </c>
      <c r="Q1227" s="88" t="s">
        <v>290</v>
      </c>
      <c r="R1227" s="90"/>
      <c r="S1227" s="88"/>
      <c r="T1227" s="97"/>
      <c r="U1227" s="97"/>
      <c r="V1227" s="98"/>
      <c r="W1227" s="99"/>
      <c r="X1227" s="692" t="s">
        <v>3135</v>
      </c>
      <c r="Y1227" s="691" t="s">
        <v>3133</v>
      </c>
      <c r="Z1227" s="690" t="s">
        <v>3130</v>
      </c>
    </row>
    <row r="1228" spans="1:26" s="100" customFormat="1" ht="15.6" hidden="1">
      <c r="A1228" s="482" t="s">
        <v>2230</v>
      </c>
      <c r="B1228" s="86"/>
      <c r="C1228" s="86"/>
      <c r="D1228" s="122"/>
      <c r="E1228" s="88" t="s">
        <v>17</v>
      </c>
      <c r="F1228" s="88" t="s">
        <v>14</v>
      </c>
      <c r="G1228" s="89" t="s">
        <v>19</v>
      </c>
      <c r="H1228" s="89" t="s">
        <v>28</v>
      </c>
      <c r="I1228" s="89" t="s">
        <v>24</v>
      </c>
      <c r="J1228" s="88">
        <v>4</v>
      </c>
      <c r="K1228" s="88" t="s">
        <v>59</v>
      </c>
      <c r="L1228" s="88"/>
      <c r="M1228" s="88"/>
      <c r="N1228" s="88"/>
      <c r="O1228" s="88"/>
      <c r="P1228" s="88" t="s">
        <v>286</v>
      </c>
      <c r="Q1228" s="88" t="s">
        <v>290</v>
      </c>
      <c r="R1228" s="90"/>
      <c r="S1228" s="88"/>
      <c r="T1228" s="97"/>
      <c r="U1228" s="97"/>
      <c r="V1228" s="98"/>
      <c r="W1228" s="99"/>
      <c r="X1228" s="692" t="s">
        <v>3135</v>
      </c>
      <c r="Y1228" s="691" t="s">
        <v>3133</v>
      </c>
      <c r="Z1228" s="690" t="s">
        <v>3130</v>
      </c>
    </row>
    <row r="1229" spans="1:26" s="100" customFormat="1" ht="15.6" hidden="1">
      <c r="A1229" s="482" t="s">
        <v>2231</v>
      </c>
      <c r="B1229" s="86"/>
      <c r="C1229" s="86"/>
      <c r="D1229" s="122"/>
      <c r="E1229" s="88" t="s">
        <v>17</v>
      </c>
      <c r="F1229" s="88" t="s">
        <v>14</v>
      </c>
      <c r="G1229" s="89" t="s">
        <v>19</v>
      </c>
      <c r="H1229" s="89" t="s">
        <v>28</v>
      </c>
      <c r="I1229" s="89" t="s">
        <v>24</v>
      </c>
      <c r="J1229" s="88">
        <v>4</v>
      </c>
      <c r="K1229" s="88"/>
      <c r="L1229" s="88"/>
      <c r="M1229" s="88"/>
      <c r="N1229" s="88"/>
      <c r="O1229" s="88"/>
      <c r="P1229" s="88" t="s">
        <v>286</v>
      </c>
      <c r="Q1229" s="88" t="s">
        <v>290</v>
      </c>
      <c r="R1229" s="90"/>
      <c r="S1229" s="88"/>
      <c r="T1229" s="97"/>
      <c r="U1229" s="97"/>
      <c r="V1229" s="98"/>
      <c r="W1229" s="99"/>
      <c r="X1229" s="692" t="s">
        <v>3135</v>
      </c>
      <c r="Y1229" s="691" t="s">
        <v>3133</v>
      </c>
      <c r="Z1229" s="690" t="s">
        <v>3130</v>
      </c>
    </row>
    <row r="1230" spans="1:26" s="100" customFormat="1" ht="15.6" hidden="1">
      <c r="A1230" s="482" t="s">
        <v>2232</v>
      </c>
      <c r="B1230" s="86"/>
      <c r="C1230" s="86"/>
      <c r="D1230" s="122"/>
      <c r="E1230" s="88" t="s">
        <v>17</v>
      </c>
      <c r="F1230" s="88" t="s">
        <v>15</v>
      </c>
      <c r="G1230" s="89" t="s">
        <v>19</v>
      </c>
      <c r="H1230" s="89" t="s">
        <v>28</v>
      </c>
      <c r="I1230" s="89" t="s">
        <v>24</v>
      </c>
      <c r="J1230" s="88">
        <v>4</v>
      </c>
      <c r="K1230" s="88"/>
      <c r="L1230" s="88"/>
      <c r="M1230" s="88"/>
      <c r="N1230" s="88"/>
      <c r="O1230" s="88"/>
      <c r="P1230" s="88" t="s">
        <v>286</v>
      </c>
      <c r="Q1230" s="88" t="s">
        <v>290</v>
      </c>
      <c r="R1230" s="90"/>
      <c r="S1230" s="88"/>
      <c r="T1230" s="97"/>
      <c r="U1230" s="97"/>
      <c r="V1230" s="98"/>
      <c r="W1230" s="99"/>
      <c r="X1230" s="692" t="s">
        <v>3135</v>
      </c>
      <c r="Y1230" s="691" t="s">
        <v>3133</v>
      </c>
      <c r="Z1230" s="690" t="s">
        <v>3130</v>
      </c>
    </row>
    <row r="1231" spans="1:26" s="100" customFormat="1" ht="15.6" hidden="1">
      <c r="A1231" s="482" t="s">
        <v>2233</v>
      </c>
      <c r="B1231" s="86"/>
      <c r="C1231" s="86"/>
      <c r="D1231" s="122"/>
      <c r="E1231" s="88" t="s">
        <v>17</v>
      </c>
      <c r="F1231" s="88" t="s">
        <v>14</v>
      </c>
      <c r="G1231" s="89" t="s">
        <v>19</v>
      </c>
      <c r="H1231" s="89" t="s">
        <v>28</v>
      </c>
      <c r="I1231" s="89" t="s">
        <v>24</v>
      </c>
      <c r="J1231" s="88">
        <v>4</v>
      </c>
      <c r="K1231" s="88"/>
      <c r="L1231" s="88"/>
      <c r="M1231" s="88"/>
      <c r="N1231" s="88"/>
      <c r="O1231" s="88"/>
      <c r="P1231" s="88" t="s">
        <v>286</v>
      </c>
      <c r="Q1231" s="88" t="s">
        <v>290</v>
      </c>
      <c r="R1231" s="90"/>
      <c r="S1231" s="88"/>
      <c r="T1231" s="97"/>
      <c r="U1231" s="97"/>
      <c r="V1231" s="98"/>
      <c r="W1231" s="99"/>
      <c r="X1231" s="692" t="s">
        <v>3135</v>
      </c>
      <c r="Y1231" s="691" t="s">
        <v>3133</v>
      </c>
      <c r="Z1231" s="690" t="s">
        <v>3130</v>
      </c>
    </row>
    <row r="1232" spans="1:26" s="100" customFormat="1" ht="15.6" hidden="1">
      <c r="A1232" s="482" t="s">
        <v>2234</v>
      </c>
      <c r="B1232" s="86"/>
      <c r="C1232" s="86"/>
      <c r="D1232" s="122"/>
      <c r="E1232" s="88"/>
      <c r="F1232" s="88"/>
      <c r="G1232" s="89"/>
      <c r="H1232" s="89"/>
      <c r="I1232" s="89"/>
      <c r="J1232" s="88"/>
      <c r="K1232" s="88"/>
      <c r="L1232" s="88"/>
      <c r="M1232" s="88"/>
      <c r="N1232" s="88"/>
      <c r="O1232" s="95" t="s">
        <v>28</v>
      </c>
      <c r="P1232" s="88" t="s">
        <v>286</v>
      </c>
      <c r="Q1232" s="88" t="s">
        <v>290</v>
      </c>
      <c r="R1232" s="90"/>
      <c r="S1232" s="88"/>
      <c r="T1232" s="97"/>
      <c r="U1232" s="97"/>
      <c r="V1232" s="98"/>
      <c r="W1232" s="99"/>
      <c r="X1232" s="692" t="s">
        <v>3135</v>
      </c>
      <c r="Y1232" s="691" t="s">
        <v>3133</v>
      </c>
      <c r="Z1232" s="690" t="s">
        <v>3130</v>
      </c>
    </row>
    <row r="1233" spans="1:26" s="100" customFormat="1" ht="15.6" hidden="1">
      <c r="A1233" s="482" t="s">
        <v>2235</v>
      </c>
      <c r="B1233" s="86"/>
      <c r="C1233" s="86"/>
      <c r="D1233" s="122"/>
      <c r="E1233" s="88" t="s">
        <v>18</v>
      </c>
      <c r="F1233" s="88" t="s">
        <v>15</v>
      </c>
      <c r="G1233" s="89" t="s">
        <v>19</v>
      </c>
      <c r="H1233" s="89" t="s">
        <v>28</v>
      </c>
      <c r="I1233" s="89" t="s">
        <v>51</v>
      </c>
      <c r="J1233" s="88">
        <v>4</v>
      </c>
      <c r="K1233" s="88"/>
      <c r="L1233" s="88"/>
      <c r="M1233" s="88"/>
      <c r="N1233" s="88"/>
      <c r="O1233" s="88"/>
      <c r="P1233" s="88" t="s">
        <v>286</v>
      </c>
      <c r="Q1233" s="88" t="s">
        <v>290</v>
      </c>
      <c r="R1233" s="90"/>
      <c r="S1233" s="88"/>
      <c r="T1233" s="97"/>
      <c r="U1233" s="97"/>
      <c r="V1233" s="98"/>
      <c r="W1233" s="99"/>
      <c r="X1233" s="692" t="s">
        <v>3135</v>
      </c>
      <c r="Y1233" s="691" t="s">
        <v>3133</v>
      </c>
      <c r="Z1233" s="690" t="s">
        <v>3130</v>
      </c>
    </row>
    <row r="1234" spans="1:26" s="100" customFormat="1" ht="15.6" hidden="1">
      <c r="A1234" s="482" t="s">
        <v>2236</v>
      </c>
      <c r="B1234" s="86"/>
      <c r="C1234" s="86"/>
      <c r="D1234" s="122"/>
      <c r="E1234" s="88" t="s">
        <v>17</v>
      </c>
      <c r="F1234" s="88" t="s">
        <v>14</v>
      </c>
      <c r="G1234" s="89" t="s">
        <v>19</v>
      </c>
      <c r="H1234" s="89" t="s">
        <v>28</v>
      </c>
      <c r="I1234" s="89" t="s">
        <v>24</v>
      </c>
      <c r="J1234" s="88">
        <v>4</v>
      </c>
      <c r="K1234" s="88"/>
      <c r="L1234" s="88"/>
      <c r="M1234" s="88"/>
      <c r="N1234" s="88"/>
      <c r="O1234" s="88"/>
      <c r="P1234" s="88" t="s">
        <v>291</v>
      </c>
      <c r="Q1234" s="88" t="s">
        <v>290</v>
      </c>
      <c r="R1234" s="90"/>
      <c r="S1234" s="88"/>
      <c r="T1234" s="97"/>
      <c r="U1234" s="97"/>
      <c r="V1234" s="98"/>
      <c r="W1234" s="99"/>
      <c r="X1234" s="692" t="s">
        <v>3135</v>
      </c>
      <c r="Y1234" s="691" t="s">
        <v>3133</v>
      </c>
      <c r="Z1234" s="690" t="s">
        <v>3130</v>
      </c>
    </row>
    <row r="1235" spans="1:26" s="100" customFormat="1" ht="15.6" hidden="1">
      <c r="A1235" s="482" t="s">
        <v>2237</v>
      </c>
      <c r="B1235" s="86"/>
      <c r="C1235" s="86"/>
      <c r="D1235" s="122"/>
      <c r="E1235" s="88" t="s">
        <v>18</v>
      </c>
      <c r="F1235" s="88" t="s">
        <v>15</v>
      </c>
      <c r="G1235" s="89" t="s">
        <v>19</v>
      </c>
      <c r="H1235" s="89" t="s">
        <v>28</v>
      </c>
      <c r="I1235" s="89" t="s">
        <v>24</v>
      </c>
      <c r="J1235" s="88">
        <v>4</v>
      </c>
      <c r="K1235" s="88"/>
      <c r="L1235" s="88"/>
      <c r="M1235" s="88"/>
      <c r="N1235" s="88"/>
      <c r="O1235" s="88"/>
      <c r="P1235" s="88" t="s">
        <v>291</v>
      </c>
      <c r="Q1235" s="88" t="s">
        <v>290</v>
      </c>
      <c r="R1235" s="90"/>
      <c r="S1235" s="88"/>
      <c r="T1235" s="97"/>
      <c r="U1235" s="97"/>
      <c r="V1235" s="98"/>
      <c r="W1235" s="99"/>
      <c r="X1235" s="692" t="s">
        <v>3135</v>
      </c>
      <c r="Y1235" s="691" t="s">
        <v>3133</v>
      </c>
      <c r="Z1235" s="690" t="s">
        <v>3130</v>
      </c>
    </row>
    <row r="1236" spans="1:26" s="100" customFormat="1" ht="15.6" hidden="1">
      <c r="A1236" s="482" t="s">
        <v>2238</v>
      </c>
      <c r="B1236" s="86"/>
      <c r="C1236" s="86"/>
      <c r="D1236" s="122"/>
      <c r="E1236" s="88" t="s">
        <v>17</v>
      </c>
      <c r="F1236" s="88" t="s">
        <v>14</v>
      </c>
      <c r="G1236" s="89" t="s">
        <v>19</v>
      </c>
      <c r="H1236" s="89" t="s">
        <v>28</v>
      </c>
      <c r="I1236" s="89" t="s">
        <v>24</v>
      </c>
      <c r="J1236" s="88">
        <v>4</v>
      </c>
      <c r="K1236" s="88"/>
      <c r="L1236" s="88"/>
      <c r="M1236" s="88"/>
      <c r="N1236" s="88"/>
      <c r="O1236" s="88"/>
      <c r="P1236" s="88" t="s">
        <v>291</v>
      </c>
      <c r="Q1236" s="88" t="s">
        <v>290</v>
      </c>
      <c r="R1236" s="90"/>
      <c r="S1236" s="88"/>
      <c r="T1236" s="97"/>
      <c r="U1236" s="97"/>
      <c r="V1236" s="98"/>
      <c r="W1236" s="99"/>
      <c r="X1236" s="692" t="s">
        <v>3135</v>
      </c>
      <c r="Y1236" s="691" t="s">
        <v>3133</v>
      </c>
      <c r="Z1236" s="690" t="s">
        <v>3130</v>
      </c>
    </row>
    <row r="1237" spans="1:26" s="100" customFormat="1" ht="15.6" hidden="1">
      <c r="A1237" s="482" t="s">
        <v>2239</v>
      </c>
      <c r="B1237" s="86"/>
      <c r="C1237" s="86"/>
      <c r="D1237" s="122"/>
      <c r="E1237" s="88" t="s">
        <v>18</v>
      </c>
      <c r="F1237" s="88" t="s">
        <v>15</v>
      </c>
      <c r="G1237" s="89" t="s">
        <v>19</v>
      </c>
      <c r="H1237" s="89" t="s">
        <v>28</v>
      </c>
      <c r="I1237" s="89" t="s">
        <v>24</v>
      </c>
      <c r="J1237" s="88">
        <v>4</v>
      </c>
      <c r="K1237" s="88"/>
      <c r="L1237" s="88"/>
      <c r="M1237" s="88"/>
      <c r="N1237" s="88"/>
      <c r="O1237" s="88"/>
      <c r="P1237" s="88" t="s">
        <v>291</v>
      </c>
      <c r="Q1237" s="88" t="s">
        <v>290</v>
      </c>
      <c r="R1237" s="90"/>
      <c r="S1237" s="88"/>
      <c r="T1237" s="97"/>
      <c r="U1237" s="97"/>
      <c r="V1237" s="98"/>
      <c r="W1237" s="99"/>
      <c r="X1237" s="692" t="s">
        <v>3135</v>
      </c>
      <c r="Y1237" s="691" t="s">
        <v>3133</v>
      </c>
      <c r="Z1237" s="690" t="s">
        <v>3130</v>
      </c>
    </row>
    <row r="1238" spans="1:26" s="100" customFormat="1" ht="15.6" hidden="1">
      <c r="A1238" s="482" t="s">
        <v>2240</v>
      </c>
      <c r="B1238" s="86"/>
      <c r="C1238" s="86"/>
      <c r="D1238" s="122"/>
      <c r="E1238" s="88" t="s">
        <v>17</v>
      </c>
      <c r="F1238" s="88" t="s">
        <v>14</v>
      </c>
      <c r="G1238" s="89" t="s">
        <v>19</v>
      </c>
      <c r="H1238" s="89" t="s">
        <v>28</v>
      </c>
      <c r="I1238" s="89" t="s">
        <v>24</v>
      </c>
      <c r="J1238" s="88">
        <v>4</v>
      </c>
      <c r="K1238" s="88"/>
      <c r="L1238" s="88"/>
      <c r="M1238" s="88"/>
      <c r="N1238" s="88"/>
      <c r="O1238" s="88"/>
      <c r="P1238" s="88" t="s">
        <v>291</v>
      </c>
      <c r="Q1238" s="88" t="s">
        <v>290</v>
      </c>
      <c r="R1238" s="90"/>
      <c r="S1238" s="88"/>
      <c r="T1238" s="97"/>
      <c r="U1238" s="97"/>
      <c r="V1238" s="98"/>
      <c r="W1238" s="99"/>
      <c r="X1238" s="692" t="s">
        <v>3135</v>
      </c>
      <c r="Y1238" s="691" t="s">
        <v>3133</v>
      </c>
      <c r="Z1238" s="690" t="s">
        <v>3130</v>
      </c>
    </row>
    <row r="1239" spans="1:26" s="100" customFormat="1" ht="15.6" hidden="1">
      <c r="A1239" s="482" t="s">
        <v>2241</v>
      </c>
      <c r="B1239" s="86"/>
      <c r="C1239" s="86"/>
      <c r="D1239" s="122"/>
      <c r="E1239" s="88" t="s">
        <v>18</v>
      </c>
      <c r="F1239" s="88" t="s">
        <v>15</v>
      </c>
      <c r="G1239" s="89" t="s">
        <v>19</v>
      </c>
      <c r="H1239" s="89" t="s">
        <v>28</v>
      </c>
      <c r="I1239" s="89" t="s">
        <v>24</v>
      </c>
      <c r="J1239" s="88">
        <v>4</v>
      </c>
      <c r="K1239" s="88"/>
      <c r="L1239" s="88"/>
      <c r="M1239" s="88"/>
      <c r="N1239" s="88"/>
      <c r="O1239" s="88"/>
      <c r="P1239" s="88" t="s">
        <v>291</v>
      </c>
      <c r="Q1239" s="88" t="s">
        <v>290</v>
      </c>
      <c r="R1239" s="90"/>
      <c r="S1239" s="88"/>
      <c r="T1239" s="97"/>
      <c r="U1239" s="97"/>
      <c r="V1239" s="98"/>
      <c r="W1239" s="99"/>
      <c r="X1239" s="692" t="s">
        <v>3135</v>
      </c>
      <c r="Y1239" s="691" t="s">
        <v>3133</v>
      </c>
      <c r="Z1239" s="690" t="s">
        <v>3130</v>
      </c>
    </row>
    <row r="1240" spans="1:26" s="100" customFormat="1" ht="15.6" hidden="1">
      <c r="A1240" s="482" t="s">
        <v>2242</v>
      </c>
      <c r="B1240" s="86"/>
      <c r="C1240" s="86"/>
      <c r="D1240" s="122"/>
      <c r="E1240" s="88" t="s">
        <v>17</v>
      </c>
      <c r="F1240" s="88" t="s">
        <v>14</v>
      </c>
      <c r="G1240" s="89" t="s">
        <v>19</v>
      </c>
      <c r="H1240" s="89" t="s">
        <v>28</v>
      </c>
      <c r="I1240" s="89" t="s">
        <v>24</v>
      </c>
      <c r="J1240" s="88">
        <v>4</v>
      </c>
      <c r="K1240" s="88"/>
      <c r="L1240" s="88"/>
      <c r="M1240" s="88"/>
      <c r="N1240" s="88"/>
      <c r="O1240" s="88"/>
      <c r="P1240" s="88" t="s">
        <v>291</v>
      </c>
      <c r="Q1240" s="88" t="s">
        <v>290</v>
      </c>
      <c r="R1240" s="90" t="s">
        <v>719</v>
      </c>
      <c r="S1240" s="88"/>
      <c r="T1240" s="97"/>
      <c r="U1240" s="97"/>
      <c r="V1240" s="98"/>
      <c r="W1240" s="99"/>
      <c r="X1240" s="692" t="s">
        <v>3135</v>
      </c>
      <c r="Y1240" s="691" t="s">
        <v>3133</v>
      </c>
      <c r="Z1240" s="690" t="s">
        <v>3130</v>
      </c>
    </row>
    <row r="1241" spans="1:26" s="100" customFormat="1" ht="15.6" hidden="1">
      <c r="A1241" s="482" t="s">
        <v>2243</v>
      </c>
      <c r="B1241" s="86"/>
      <c r="C1241" s="86"/>
      <c r="D1241" s="122"/>
      <c r="E1241" s="88" t="s">
        <v>18</v>
      </c>
      <c r="F1241" s="88" t="s">
        <v>15</v>
      </c>
      <c r="G1241" s="89" t="s">
        <v>20</v>
      </c>
      <c r="H1241" s="89" t="s">
        <v>304</v>
      </c>
      <c r="I1241" s="89" t="s">
        <v>24</v>
      </c>
      <c r="J1241" s="88">
        <v>4</v>
      </c>
      <c r="K1241" s="88"/>
      <c r="L1241" s="88"/>
      <c r="M1241" s="88"/>
      <c r="N1241" s="88"/>
      <c r="O1241" s="88"/>
      <c r="P1241" s="88" t="s">
        <v>291</v>
      </c>
      <c r="Q1241" s="88" t="s">
        <v>288</v>
      </c>
      <c r="R1241" s="90"/>
      <c r="S1241" s="88"/>
      <c r="T1241" s="97"/>
      <c r="U1241" s="97"/>
      <c r="V1241" s="98"/>
      <c r="W1241" s="99"/>
      <c r="X1241" s="692" t="s">
        <v>3135</v>
      </c>
      <c r="Y1241" s="691" t="s">
        <v>3133</v>
      </c>
      <c r="Z1241" s="690" t="s">
        <v>3130</v>
      </c>
    </row>
    <row r="1242" spans="1:26" s="100" customFormat="1" ht="15.6" hidden="1">
      <c r="A1242" s="482" t="s">
        <v>2244</v>
      </c>
      <c r="B1242" s="86"/>
      <c r="C1242" s="86"/>
      <c r="D1242" s="122"/>
      <c r="E1242" s="88" t="s">
        <v>17</v>
      </c>
      <c r="F1242" s="88" t="s">
        <v>14</v>
      </c>
      <c r="G1242" s="89" t="s">
        <v>20</v>
      </c>
      <c r="H1242" s="89" t="s">
        <v>304</v>
      </c>
      <c r="I1242" s="89" t="s">
        <v>24</v>
      </c>
      <c r="J1242" s="88">
        <v>4</v>
      </c>
      <c r="K1242" s="88"/>
      <c r="L1242" s="88"/>
      <c r="M1242" s="88"/>
      <c r="N1242" s="88"/>
      <c r="O1242" s="88"/>
      <c r="P1242" s="88" t="s">
        <v>291</v>
      </c>
      <c r="Q1242" s="88" t="s">
        <v>288</v>
      </c>
      <c r="R1242" s="90"/>
      <c r="S1242" s="88"/>
      <c r="T1242" s="97"/>
      <c r="U1242" s="97"/>
      <c r="V1242" s="98"/>
      <c r="W1242" s="99"/>
      <c r="X1242" s="692" t="s">
        <v>3135</v>
      </c>
      <c r="Y1242" s="691" t="s">
        <v>3133</v>
      </c>
      <c r="Z1242" s="690" t="s">
        <v>3130</v>
      </c>
    </row>
    <row r="1243" spans="1:26" s="100" customFormat="1" ht="15.6" hidden="1">
      <c r="A1243" s="482" t="s">
        <v>2245</v>
      </c>
      <c r="B1243" s="86"/>
      <c r="C1243" s="86"/>
      <c r="D1243" s="122"/>
      <c r="E1243" s="88" t="s">
        <v>18</v>
      </c>
      <c r="F1243" s="88" t="s">
        <v>15</v>
      </c>
      <c r="G1243" s="89" t="s">
        <v>20</v>
      </c>
      <c r="H1243" s="89" t="s">
        <v>304</v>
      </c>
      <c r="I1243" s="89" t="s">
        <v>24</v>
      </c>
      <c r="J1243" s="88">
        <v>4</v>
      </c>
      <c r="K1243" s="88"/>
      <c r="L1243" s="88"/>
      <c r="M1243" s="88"/>
      <c r="N1243" s="88"/>
      <c r="O1243" s="88"/>
      <c r="P1243" s="88" t="s">
        <v>291</v>
      </c>
      <c r="Q1243" s="88" t="s">
        <v>288</v>
      </c>
      <c r="R1243" s="90"/>
      <c r="S1243" s="88"/>
      <c r="T1243" s="97"/>
      <c r="U1243" s="97"/>
      <c r="V1243" s="98"/>
      <c r="W1243" s="99"/>
      <c r="X1243" s="692" t="s">
        <v>3135</v>
      </c>
      <c r="Y1243" s="691" t="s">
        <v>3133</v>
      </c>
      <c r="Z1243" s="690" t="s">
        <v>3130</v>
      </c>
    </row>
    <row r="1244" spans="1:26" s="100" customFormat="1" ht="15.6" hidden="1">
      <c r="A1244" s="482" t="s">
        <v>2246</v>
      </c>
      <c r="B1244" s="86"/>
      <c r="C1244" s="86"/>
      <c r="D1244" s="122"/>
      <c r="E1244" s="88" t="s">
        <v>17</v>
      </c>
      <c r="F1244" s="88" t="s">
        <v>14</v>
      </c>
      <c r="G1244" s="89" t="s">
        <v>20</v>
      </c>
      <c r="H1244" s="89" t="s">
        <v>304</v>
      </c>
      <c r="I1244" s="89" t="s">
        <v>24</v>
      </c>
      <c r="J1244" s="88">
        <v>4</v>
      </c>
      <c r="K1244" s="88"/>
      <c r="L1244" s="88"/>
      <c r="M1244" s="88"/>
      <c r="N1244" s="88"/>
      <c r="O1244" s="88"/>
      <c r="P1244" s="88" t="s">
        <v>291</v>
      </c>
      <c r="Q1244" s="88" t="s">
        <v>288</v>
      </c>
      <c r="R1244" s="90"/>
      <c r="S1244" s="88"/>
      <c r="T1244" s="97"/>
      <c r="U1244" s="97"/>
      <c r="V1244" s="98"/>
      <c r="W1244" s="99"/>
      <c r="X1244" s="692" t="s">
        <v>3135</v>
      </c>
      <c r="Y1244" s="691" t="s">
        <v>3133</v>
      </c>
      <c r="Z1244" s="690" t="s">
        <v>3130</v>
      </c>
    </row>
    <row r="1245" spans="1:26" s="100" customFormat="1" ht="15.6" hidden="1">
      <c r="A1245" s="482" t="s">
        <v>2247</v>
      </c>
      <c r="B1245" s="86"/>
      <c r="C1245" s="86"/>
      <c r="D1245" s="122"/>
      <c r="E1245" s="88" t="s">
        <v>18</v>
      </c>
      <c r="F1245" s="88" t="s">
        <v>14</v>
      </c>
      <c r="G1245" s="89" t="s">
        <v>22</v>
      </c>
      <c r="H1245" s="89" t="s">
        <v>28</v>
      </c>
      <c r="I1245" s="89" t="s">
        <v>24</v>
      </c>
      <c r="J1245" s="88">
        <v>4</v>
      </c>
      <c r="K1245" s="88"/>
      <c r="L1245" s="88"/>
      <c r="M1245" s="88"/>
      <c r="N1245" s="88"/>
      <c r="O1245" s="88"/>
      <c r="P1245" s="88" t="s">
        <v>291</v>
      </c>
      <c r="Q1245" s="88" t="s">
        <v>288</v>
      </c>
      <c r="R1245" s="90"/>
      <c r="S1245" s="88"/>
      <c r="T1245" s="97"/>
      <c r="U1245" s="97"/>
      <c r="V1245" s="98"/>
      <c r="W1245" s="99"/>
      <c r="X1245" s="692" t="s">
        <v>3135</v>
      </c>
      <c r="Y1245" s="691" t="s">
        <v>3133</v>
      </c>
      <c r="Z1245" s="690" t="s">
        <v>3130</v>
      </c>
    </row>
    <row r="1246" spans="1:26" s="100" customFormat="1" ht="15.6" hidden="1">
      <c r="A1246" s="482" t="s">
        <v>2248</v>
      </c>
      <c r="B1246" s="86"/>
      <c r="C1246" s="86"/>
      <c r="D1246" s="122"/>
      <c r="E1246" s="88" t="s">
        <v>18</v>
      </c>
      <c r="F1246" s="88" t="s">
        <v>15</v>
      </c>
      <c r="G1246" s="89" t="s">
        <v>22</v>
      </c>
      <c r="H1246" s="89" t="s">
        <v>28</v>
      </c>
      <c r="I1246" s="89" t="s">
        <v>24</v>
      </c>
      <c r="J1246" s="88">
        <v>4</v>
      </c>
      <c r="K1246" s="88"/>
      <c r="L1246" s="88"/>
      <c r="M1246" s="88"/>
      <c r="N1246" s="88"/>
      <c r="O1246" s="88"/>
      <c r="P1246" s="88" t="s">
        <v>291</v>
      </c>
      <c r="Q1246" s="88" t="s">
        <v>288</v>
      </c>
      <c r="R1246" s="90"/>
      <c r="S1246" s="88"/>
      <c r="T1246" s="97"/>
      <c r="U1246" s="97"/>
      <c r="V1246" s="98"/>
      <c r="W1246" s="99"/>
      <c r="X1246" s="692" t="s">
        <v>3135</v>
      </c>
      <c r="Y1246" s="691" t="s">
        <v>3133</v>
      </c>
      <c r="Z1246" s="690" t="s">
        <v>3130</v>
      </c>
    </row>
    <row r="1247" spans="1:26" s="100" customFormat="1" ht="15.6" hidden="1">
      <c r="A1247" s="482" t="s">
        <v>2249</v>
      </c>
      <c r="B1247" s="86"/>
      <c r="C1247" s="86"/>
      <c r="D1247" s="122"/>
      <c r="E1247" s="88" t="s">
        <v>18</v>
      </c>
      <c r="F1247" s="88" t="s">
        <v>14</v>
      </c>
      <c r="G1247" s="89" t="s">
        <v>22</v>
      </c>
      <c r="H1247" s="89" t="s">
        <v>28</v>
      </c>
      <c r="I1247" s="89" t="s">
        <v>24</v>
      </c>
      <c r="J1247" s="88">
        <v>4</v>
      </c>
      <c r="K1247" s="88"/>
      <c r="L1247" s="88"/>
      <c r="M1247" s="88"/>
      <c r="N1247" s="88"/>
      <c r="O1247" s="88"/>
      <c r="P1247" s="88" t="s">
        <v>291</v>
      </c>
      <c r="Q1247" s="88" t="s">
        <v>288</v>
      </c>
      <c r="R1247" s="90"/>
      <c r="S1247" s="88"/>
      <c r="T1247" s="97"/>
      <c r="U1247" s="97"/>
      <c r="V1247" s="98"/>
      <c r="W1247" s="99"/>
      <c r="X1247" s="692" t="s">
        <v>3135</v>
      </c>
      <c r="Y1247" s="691" t="s">
        <v>3133</v>
      </c>
      <c r="Z1247" s="690" t="s">
        <v>3130</v>
      </c>
    </row>
    <row r="1248" spans="1:26" s="100" customFormat="1" ht="15.6" hidden="1">
      <c r="A1248" s="482" t="s">
        <v>2250</v>
      </c>
      <c r="B1248" s="86"/>
      <c r="C1248" s="86"/>
      <c r="D1248" s="122"/>
      <c r="E1248" s="88" t="s">
        <v>18</v>
      </c>
      <c r="F1248" s="88" t="s">
        <v>15</v>
      </c>
      <c r="G1248" s="89" t="s">
        <v>22</v>
      </c>
      <c r="H1248" s="89" t="s">
        <v>28</v>
      </c>
      <c r="I1248" s="89" t="s">
        <v>24</v>
      </c>
      <c r="J1248" s="88">
        <v>4</v>
      </c>
      <c r="K1248" s="88"/>
      <c r="L1248" s="88"/>
      <c r="M1248" s="88"/>
      <c r="N1248" s="88"/>
      <c r="O1248" s="88"/>
      <c r="P1248" s="88" t="s">
        <v>291</v>
      </c>
      <c r="Q1248" s="88" t="s">
        <v>288</v>
      </c>
      <c r="R1248" s="90"/>
      <c r="S1248" s="88"/>
      <c r="T1248" s="97"/>
      <c r="U1248" s="97"/>
      <c r="V1248" s="98"/>
      <c r="W1248" s="99"/>
      <c r="X1248" s="692" t="s">
        <v>3135</v>
      </c>
      <c r="Y1248" s="691" t="s">
        <v>3133</v>
      </c>
      <c r="Z1248" s="690" t="s">
        <v>3130</v>
      </c>
    </row>
    <row r="1249" spans="1:26" s="100" customFormat="1" ht="15.6" hidden="1">
      <c r="A1249" s="482" t="s">
        <v>2251</v>
      </c>
      <c r="B1249" s="86"/>
      <c r="C1249" s="86"/>
      <c r="D1249" s="122"/>
      <c r="E1249" s="88" t="s">
        <v>18</v>
      </c>
      <c r="F1249" s="88" t="s">
        <v>14</v>
      </c>
      <c r="G1249" s="89" t="s">
        <v>22</v>
      </c>
      <c r="H1249" s="89" t="s">
        <v>28</v>
      </c>
      <c r="I1249" s="89" t="s">
        <v>24</v>
      </c>
      <c r="J1249" s="88">
        <v>4</v>
      </c>
      <c r="K1249" s="88"/>
      <c r="L1249" s="88"/>
      <c r="M1249" s="88"/>
      <c r="N1249" s="88"/>
      <c r="O1249" s="88"/>
      <c r="P1249" s="88" t="s">
        <v>291</v>
      </c>
      <c r="Q1249" s="88" t="s">
        <v>288</v>
      </c>
      <c r="R1249" s="90"/>
      <c r="S1249" s="88"/>
      <c r="T1249" s="97"/>
      <c r="U1249" s="97"/>
      <c r="V1249" s="98"/>
      <c r="W1249" s="99"/>
      <c r="X1249" s="692" t="s">
        <v>3135</v>
      </c>
      <c r="Y1249" s="691" t="s">
        <v>3133</v>
      </c>
      <c r="Z1249" s="690" t="s">
        <v>3130</v>
      </c>
    </row>
    <row r="1250" spans="1:26" s="100" customFormat="1" ht="15.6" hidden="1">
      <c r="A1250" s="482" t="s">
        <v>2252</v>
      </c>
      <c r="B1250" s="86"/>
      <c r="C1250" s="86"/>
      <c r="D1250" s="122"/>
      <c r="E1250" s="88" t="s">
        <v>18</v>
      </c>
      <c r="F1250" s="88" t="s">
        <v>15</v>
      </c>
      <c r="G1250" s="89" t="s">
        <v>22</v>
      </c>
      <c r="H1250" s="89" t="s">
        <v>28</v>
      </c>
      <c r="I1250" s="89" t="s">
        <v>24</v>
      </c>
      <c r="J1250" s="88">
        <v>4</v>
      </c>
      <c r="K1250" s="88"/>
      <c r="L1250" s="88"/>
      <c r="M1250" s="88"/>
      <c r="N1250" s="88"/>
      <c r="O1250" s="88"/>
      <c r="P1250" s="88" t="s">
        <v>291</v>
      </c>
      <c r="Q1250" s="88" t="s">
        <v>288</v>
      </c>
      <c r="R1250" s="90"/>
      <c r="S1250" s="88"/>
      <c r="T1250" s="97"/>
      <c r="U1250" s="97"/>
      <c r="V1250" s="98"/>
      <c r="W1250" s="99"/>
      <c r="X1250" s="692" t="s">
        <v>3135</v>
      </c>
      <c r="Y1250" s="691" t="s">
        <v>3133</v>
      </c>
      <c r="Z1250" s="690" t="s">
        <v>3130</v>
      </c>
    </row>
    <row r="1251" spans="1:26" s="100" customFormat="1" ht="15.6" hidden="1">
      <c r="A1251" s="482" t="s">
        <v>2253</v>
      </c>
      <c r="B1251" s="86"/>
      <c r="C1251" s="86"/>
      <c r="D1251" s="122"/>
      <c r="E1251" s="88" t="s">
        <v>18</v>
      </c>
      <c r="F1251" s="88" t="s">
        <v>15</v>
      </c>
      <c r="G1251" s="89" t="s">
        <v>19</v>
      </c>
      <c r="H1251" s="89" t="s">
        <v>28</v>
      </c>
      <c r="I1251" s="89" t="s">
        <v>24</v>
      </c>
      <c r="J1251" s="88">
        <v>4</v>
      </c>
      <c r="K1251" s="88"/>
      <c r="L1251" s="88"/>
      <c r="M1251" s="88"/>
      <c r="N1251" s="88"/>
      <c r="O1251" s="88"/>
      <c r="P1251" s="88" t="s">
        <v>291</v>
      </c>
      <c r="Q1251" s="88" t="s">
        <v>290</v>
      </c>
      <c r="R1251" s="90"/>
      <c r="S1251" s="88"/>
      <c r="T1251" s="97"/>
      <c r="U1251" s="97"/>
      <c r="V1251" s="98"/>
      <c r="W1251" s="99"/>
      <c r="X1251" s="692" t="s">
        <v>3135</v>
      </c>
      <c r="Y1251" s="691" t="s">
        <v>3133</v>
      </c>
      <c r="Z1251" s="690" t="s">
        <v>3130</v>
      </c>
    </row>
    <row r="1252" spans="1:26" s="100" customFormat="1" ht="15.6" hidden="1">
      <c r="A1252" s="482" t="s">
        <v>2254</v>
      </c>
      <c r="B1252" s="86"/>
      <c r="C1252" s="86"/>
      <c r="D1252" s="122"/>
      <c r="E1252" s="88" t="s">
        <v>18</v>
      </c>
      <c r="F1252" s="88" t="s">
        <v>14</v>
      </c>
      <c r="G1252" s="89" t="s">
        <v>19</v>
      </c>
      <c r="H1252" s="89" t="s">
        <v>28</v>
      </c>
      <c r="I1252" s="89" t="s">
        <v>26</v>
      </c>
      <c r="J1252" s="88">
        <v>4</v>
      </c>
      <c r="K1252" s="88"/>
      <c r="L1252" s="88"/>
      <c r="M1252" s="88"/>
      <c r="N1252" s="88"/>
      <c r="O1252" s="88"/>
      <c r="P1252" s="88" t="s">
        <v>291</v>
      </c>
      <c r="Q1252" s="88" t="s">
        <v>290</v>
      </c>
      <c r="R1252" s="90"/>
      <c r="S1252" s="88"/>
      <c r="T1252" s="97"/>
      <c r="U1252" s="97"/>
      <c r="V1252" s="98"/>
      <c r="W1252" s="99"/>
      <c r="X1252" s="692" t="s">
        <v>3135</v>
      </c>
      <c r="Y1252" s="691" t="s">
        <v>3133</v>
      </c>
      <c r="Z1252" s="690" t="s">
        <v>3130</v>
      </c>
    </row>
    <row r="1253" spans="1:26" s="100" customFormat="1" ht="15.6" hidden="1">
      <c r="A1253" s="482" t="s">
        <v>2255</v>
      </c>
      <c r="B1253" s="86"/>
      <c r="C1253" s="86"/>
      <c r="D1253" s="122"/>
      <c r="E1253" s="88" t="s">
        <v>18</v>
      </c>
      <c r="F1253" s="88" t="s">
        <v>15</v>
      </c>
      <c r="G1253" s="89" t="s">
        <v>19</v>
      </c>
      <c r="H1253" s="89" t="s">
        <v>28</v>
      </c>
      <c r="I1253" s="89" t="s">
        <v>477</v>
      </c>
      <c r="J1253" s="88">
        <v>4</v>
      </c>
      <c r="K1253" s="88"/>
      <c r="L1253" s="88"/>
      <c r="M1253" s="88"/>
      <c r="N1253" s="88"/>
      <c r="O1253" s="88"/>
      <c r="P1253" s="88" t="s">
        <v>291</v>
      </c>
      <c r="Q1253" s="88" t="s">
        <v>290</v>
      </c>
      <c r="R1253" s="90"/>
      <c r="S1253" s="88"/>
      <c r="T1253" s="97"/>
      <c r="U1253" s="97"/>
      <c r="V1253" s="98"/>
      <c r="W1253" s="99"/>
      <c r="X1253" s="692" t="s">
        <v>3135</v>
      </c>
      <c r="Y1253" s="691" t="s">
        <v>3133</v>
      </c>
      <c r="Z1253" s="690" t="s">
        <v>3130</v>
      </c>
    </row>
    <row r="1254" spans="1:26" s="100" customFormat="1" ht="15.6" hidden="1">
      <c r="A1254" s="482" t="s">
        <v>2256</v>
      </c>
      <c r="B1254" s="86"/>
      <c r="C1254" s="86"/>
      <c r="D1254" s="122"/>
      <c r="E1254" s="88" t="s">
        <v>18</v>
      </c>
      <c r="F1254" s="88" t="s">
        <v>14</v>
      </c>
      <c r="G1254" s="89" t="s">
        <v>21</v>
      </c>
      <c r="H1254" s="89" t="s">
        <v>29</v>
      </c>
      <c r="I1254" s="89" t="s">
        <v>30</v>
      </c>
      <c r="J1254" s="88">
        <v>4</v>
      </c>
      <c r="K1254" s="88"/>
      <c r="L1254" s="88"/>
      <c r="M1254" s="88"/>
      <c r="N1254" s="88"/>
      <c r="O1254" s="88"/>
      <c r="P1254" s="88" t="s">
        <v>291</v>
      </c>
      <c r="Q1254" s="88" t="s">
        <v>290</v>
      </c>
      <c r="R1254" s="90"/>
      <c r="S1254" s="88"/>
      <c r="T1254" s="97"/>
      <c r="U1254" s="97"/>
      <c r="V1254" s="98"/>
      <c r="W1254" s="99" t="s">
        <v>722</v>
      </c>
      <c r="X1254" s="692" t="s">
        <v>3135</v>
      </c>
      <c r="Y1254" s="691" t="s">
        <v>3133</v>
      </c>
      <c r="Z1254" s="690" t="s">
        <v>3130</v>
      </c>
    </row>
    <row r="1255" spans="1:26" s="100" customFormat="1" ht="15.6" hidden="1">
      <c r="A1255" s="482" t="s">
        <v>2257</v>
      </c>
      <c r="B1255" s="86"/>
      <c r="C1255" s="86"/>
      <c r="D1255" s="122"/>
      <c r="E1255" s="88" t="s">
        <v>18</v>
      </c>
      <c r="F1255" s="88" t="s">
        <v>14</v>
      </c>
      <c r="G1255" s="89" t="s">
        <v>19</v>
      </c>
      <c r="H1255" s="89" t="s">
        <v>28</v>
      </c>
      <c r="I1255" s="89" t="s">
        <v>24</v>
      </c>
      <c r="J1255" s="88">
        <v>4</v>
      </c>
      <c r="K1255" s="88"/>
      <c r="L1255" s="88"/>
      <c r="M1255" s="88"/>
      <c r="N1255" s="88"/>
      <c r="O1255" s="88"/>
      <c r="P1255" s="88" t="s">
        <v>286</v>
      </c>
      <c r="Q1255" s="88" t="s">
        <v>290</v>
      </c>
      <c r="R1255" s="90"/>
      <c r="S1255" s="88"/>
      <c r="T1255" s="97"/>
      <c r="U1255" s="97"/>
      <c r="V1255" s="98"/>
      <c r="W1255" s="99"/>
      <c r="X1255" s="692" t="s">
        <v>3135</v>
      </c>
      <c r="Y1255" s="691" t="s">
        <v>3133</v>
      </c>
      <c r="Z1255" s="690" t="s">
        <v>3130</v>
      </c>
    </row>
    <row r="1256" spans="1:26" s="100" customFormat="1" ht="15.6" hidden="1">
      <c r="A1256" s="482" t="s">
        <v>2258</v>
      </c>
      <c r="B1256" s="86"/>
      <c r="C1256" s="86"/>
      <c r="D1256" s="122"/>
      <c r="E1256" s="88" t="s">
        <v>17</v>
      </c>
      <c r="F1256" s="88" t="s">
        <v>14</v>
      </c>
      <c r="G1256" s="89" t="s">
        <v>19</v>
      </c>
      <c r="H1256" s="89" t="s">
        <v>28</v>
      </c>
      <c r="I1256" s="89" t="s">
        <v>25</v>
      </c>
      <c r="J1256" s="88">
        <v>4</v>
      </c>
      <c r="K1256" s="88"/>
      <c r="L1256" s="88"/>
      <c r="M1256" s="88"/>
      <c r="N1256" s="88"/>
      <c r="O1256" s="88"/>
      <c r="P1256" s="88" t="s">
        <v>286</v>
      </c>
      <c r="Q1256" s="88" t="s">
        <v>290</v>
      </c>
      <c r="R1256" s="90"/>
      <c r="S1256" s="88"/>
      <c r="T1256" s="97"/>
      <c r="U1256" s="97"/>
      <c r="V1256" s="98"/>
      <c r="W1256" s="99"/>
      <c r="X1256" s="692" t="s">
        <v>3135</v>
      </c>
      <c r="Y1256" s="691" t="s">
        <v>3133</v>
      </c>
      <c r="Z1256" s="690" t="s">
        <v>3130</v>
      </c>
    </row>
    <row r="1257" spans="1:26" s="100" customFormat="1" ht="15.6" hidden="1">
      <c r="A1257" s="482" t="s">
        <v>2259</v>
      </c>
      <c r="B1257" s="86"/>
      <c r="C1257" s="86"/>
      <c r="D1257" s="122"/>
      <c r="E1257" s="88" t="s">
        <v>17</v>
      </c>
      <c r="F1257" s="88" t="s">
        <v>15</v>
      </c>
      <c r="G1257" s="89" t="s">
        <v>19</v>
      </c>
      <c r="H1257" s="89" t="s">
        <v>28</v>
      </c>
      <c r="I1257" s="89" t="s">
        <v>26</v>
      </c>
      <c r="J1257" s="88">
        <v>4</v>
      </c>
      <c r="K1257" s="88"/>
      <c r="L1257" s="88"/>
      <c r="M1257" s="88"/>
      <c r="N1257" s="88"/>
      <c r="O1257" s="88"/>
      <c r="P1257" s="88" t="s">
        <v>286</v>
      </c>
      <c r="Q1257" s="88" t="s">
        <v>290</v>
      </c>
      <c r="R1257" s="90"/>
      <c r="S1257" s="88"/>
      <c r="T1257" s="97"/>
      <c r="U1257" s="97"/>
      <c r="V1257" s="98"/>
      <c r="W1257" s="99"/>
      <c r="X1257" s="692" t="s">
        <v>3135</v>
      </c>
      <c r="Y1257" s="691" t="s">
        <v>3133</v>
      </c>
      <c r="Z1257" s="690" t="s">
        <v>3130</v>
      </c>
    </row>
    <row r="1258" spans="1:26" s="100" customFormat="1" ht="15.6" hidden="1">
      <c r="A1258" s="482" t="s">
        <v>2260</v>
      </c>
      <c r="B1258" s="86"/>
      <c r="C1258" s="86"/>
      <c r="D1258" s="122"/>
      <c r="E1258" s="88" t="s">
        <v>17</v>
      </c>
      <c r="F1258" s="88" t="s">
        <v>14</v>
      </c>
      <c r="G1258" s="89" t="s">
        <v>19</v>
      </c>
      <c r="H1258" s="89" t="s">
        <v>28</v>
      </c>
      <c r="I1258" s="89" t="s">
        <v>24</v>
      </c>
      <c r="J1258" s="88">
        <v>4</v>
      </c>
      <c r="K1258" s="88"/>
      <c r="L1258" s="88"/>
      <c r="M1258" s="88"/>
      <c r="N1258" s="88"/>
      <c r="O1258" s="88"/>
      <c r="P1258" s="88" t="s">
        <v>286</v>
      </c>
      <c r="Q1258" s="88" t="s">
        <v>290</v>
      </c>
      <c r="R1258" s="90"/>
      <c r="S1258" s="88"/>
      <c r="T1258" s="97"/>
      <c r="U1258" s="97"/>
      <c r="V1258" s="98"/>
      <c r="W1258" s="99"/>
      <c r="X1258" s="692" t="s">
        <v>3135</v>
      </c>
      <c r="Y1258" s="691" t="s">
        <v>3133</v>
      </c>
      <c r="Z1258" s="690" t="s">
        <v>3130</v>
      </c>
    </row>
    <row r="1259" spans="1:26" s="100" customFormat="1" ht="15.6" hidden="1">
      <c r="A1259" s="482" t="s">
        <v>2261</v>
      </c>
      <c r="B1259" s="86"/>
      <c r="C1259" s="86"/>
      <c r="D1259" s="122"/>
      <c r="E1259" s="88" t="s">
        <v>18</v>
      </c>
      <c r="F1259" s="88" t="s">
        <v>15</v>
      </c>
      <c r="G1259" s="89" t="s">
        <v>19</v>
      </c>
      <c r="H1259" s="89" t="s">
        <v>28</v>
      </c>
      <c r="I1259" s="89" t="s">
        <v>24</v>
      </c>
      <c r="J1259" s="88">
        <v>4</v>
      </c>
      <c r="K1259" s="88"/>
      <c r="L1259" s="88"/>
      <c r="M1259" s="88"/>
      <c r="N1259" s="88"/>
      <c r="O1259" s="88"/>
      <c r="P1259" s="88" t="s">
        <v>286</v>
      </c>
      <c r="Q1259" s="88" t="s">
        <v>290</v>
      </c>
      <c r="R1259" s="90"/>
      <c r="S1259" s="88"/>
      <c r="T1259" s="97"/>
      <c r="U1259" s="97"/>
      <c r="V1259" s="98"/>
      <c r="W1259" s="99"/>
      <c r="X1259" s="692" t="s">
        <v>3135</v>
      </c>
      <c r="Y1259" s="691" t="s">
        <v>3133</v>
      </c>
      <c r="Z1259" s="690" t="s">
        <v>3130</v>
      </c>
    </row>
    <row r="1260" spans="1:26" s="100" customFormat="1" ht="15.6" hidden="1">
      <c r="A1260" s="482" t="s">
        <v>2262</v>
      </c>
      <c r="B1260" s="86"/>
      <c r="C1260" s="86"/>
      <c r="D1260" s="122"/>
      <c r="E1260" s="88" t="s">
        <v>17</v>
      </c>
      <c r="F1260" s="88" t="s">
        <v>14</v>
      </c>
      <c r="G1260" s="89" t="s">
        <v>19</v>
      </c>
      <c r="H1260" s="89" t="s">
        <v>28</v>
      </c>
      <c r="I1260" s="89" t="s">
        <v>24</v>
      </c>
      <c r="J1260" s="88">
        <v>4</v>
      </c>
      <c r="K1260" s="88"/>
      <c r="L1260" s="88"/>
      <c r="M1260" s="88"/>
      <c r="N1260" s="88"/>
      <c r="O1260" s="88"/>
      <c r="P1260" s="88" t="s">
        <v>286</v>
      </c>
      <c r="Q1260" s="88" t="s">
        <v>290</v>
      </c>
      <c r="R1260" s="90"/>
      <c r="S1260" s="88"/>
      <c r="T1260" s="97"/>
      <c r="U1260" s="97"/>
      <c r="V1260" s="98"/>
      <c r="W1260" s="99"/>
      <c r="X1260" s="692" t="s">
        <v>3135</v>
      </c>
      <c r="Y1260" s="691" t="s">
        <v>3133</v>
      </c>
      <c r="Z1260" s="690" t="s">
        <v>3130</v>
      </c>
    </row>
    <row r="1261" spans="1:26" s="100" customFormat="1" ht="15.6" hidden="1">
      <c r="A1261" s="482" t="s">
        <v>2263</v>
      </c>
      <c r="B1261" s="86"/>
      <c r="C1261" s="86"/>
      <c r="D1261" s="122"/>
      <c r="E1261" s="88" t="s">
        <v>18</v>
      </c>
      <c r="F1261" s="88" t="s">
        <v>15</v>
      </c>
      <c r="G1261" s="89" t="s">
        <v>19</v>
      </c>
      <c r="H1261" s="89" t="s">
        <v>28</v>
      </c>
      <c r="I1261" s="89" t="s">
        <v>24</v>
      </c>
      <c r="J1261" s="88">
        <v>4</v>
      </c>
      <c r="K1261" s="88"/>
      <c r="L1261" s="88"/>
      <c r="M1261" s="88"/>
      <c r="N1261" s="88"/>
      <c r="O1261" s="88"/>
      <c r="P1261" s="88" t="s">
        <v>286</v>
      </c>
      <c r="Q1261" s="88" t="s">
        <v>290</v>
      </c>
      <c r="R1261" s="90"/>
      <c r="S1261" s="88"/>
      <c r="T1261" s="97"/>
      <c r="U1261" s="97"/>
      <c r="V1261" s="98"/>
      <c r="W1261" s="99"/>
      <c r="X1261" s="692" t="s">
        <v>3135</v>
      </c>
      <c r="Y1261" s="691" t="s">
        <v>3133</v>
      </c>
      <c r="Z1261" s="690" t="s">
        <v>3130</v>
      </c>
    </row>
    <row r="1262" spans="1:26" s="100" customFormat="1" ht="15.6" hidden="1">
      <c r="A1262" s="482" t="s">
        <v>2264</v>
      </c>
      <c r="B1262" s="86"/>
      <c r="C1262" s="86"/>
      <c r="D1262" s="122"/>
      <c r="E1262" s="88" t="s">
        <v>17</v>
      </c>
      <c r="F1262" s="88" t="s">
        <v>14</v>
      </c>
      <c r="G1262" s="89" t="s">
        <v>19</v>
      </c>
      <c r="H1262" s="89" t="s">
        <v>28</v>
      </c>
      <c r="I1262" s="89" t="s">
        <v>24</v>
      </c>
      <c r="J1262" s="88">
        <v>4</v>
      </c>
      <c r="K1262" s="88"/>
      <c r="L1262" s="88"/>
      <c r="M1262" s="88"/>
      <c r="N1262" s="88"/>
      <c r="O1262" s="88"/>
      <c r="P1262" s="88" t="s">
        <v>286</v>
      </c>
      <c r="Q1262" s="88" t="s">
        <v>290</v>
      </c>
      <c r="R1262" s="90"/>
      <c r="S1262" s="88"/>
      <c r="T1262" s="97"/>
      <c r="U1262" s="97"/>
      <c r="V1262" s="98"/>
      <c r="W1262" s="99"/>
      <c r="X1262" s="692" t="s">
        <v>3135</v>
      </c>
      <c r="Y1262" s="691" t="s">
        <v>3133</v>
      </c>
      <c r="Z1262" s="690" t="s">
        <v>3130</v>
      </c>
    </row>
    <row r="1263" spans="1:26" s="100" customFormat="1" ht="15.6" hidden="1">
      <c r="A1263" s="482" t="s">
        <v>2265</v>
      </c>
      <c r="B1263" s="86"/>
      <c r="C1263" s="86"/>
      <c r="D1263" s="122"/>
      <c r="E1263" s="88" t="s">
        <v>18</v>
      </c>
      <c r="F1263" s="88" t="s">
        <v>15</v>
      </c>
      <c r="G1263" s="89" t="s">
        <v>19</v>
      </c>
      <c r="H1263" s="89" t="s">
        <v>28</v>
      </c>
      <c r="I1263" s="89" t="s">
        <v>24</v>
      </c>
      <c r="J1263" s="88">
        <v>4</v>
      </c>
      <c r="K1263" s="88"/>
      <c r="L1263" s="88"/>
      <c r="M1263" s="88"/>
      <c r="N1263" s="88"/>
      <c r="O1263" s="88"/>
      <c r="P1263" s="88" t="s">
        <v>286</v>
      </c>
      <c r="Q1263" s="88" t="s">
        <v>290</v>
      </c>
      <c r="R1263" s="90"/>
      <c r="S1263" s="88"/>
      <c r="T1263" s="97"/>
      <c r="U1263" s="97"/>
      <c r="V1263" s="98"/>
      <c r="W1263" s="99"/>
      <c r="X1263" s="692" t="s">
        <v>3135</v>
      </c>
      <c r="Y1263" s="691" t="s">
        <v>3133</v>
      </c>
      <c r="Z1263" s="690" t="s">
        <v>3130</v>
      </c>
    </row>
    <row r="1264" spans="1:26" s="100" customFormat="1" ht="15.6" hidden="1">
      <c r="A1264" s="482" t="s">
        <v>2266</v>
      </c>
      <c r="B1264" s="86"/>
      <c r="C1264" s="86"/>
      <c r="D1264" s="122"/>
      <c r="E1264" s="88" t="s">
        <v>17</v>
      </c>
      <c r="F1264" s="88" t="s">
        <v>14</v>
      </c>
      <c r="G1264" s="89" t="s">
        <v>19</v>
      </c>
      <c r="H1264" s="89" t="s">
        <v>28</v>
      </c>
      <c r="I1264" s="89" t="s">
        <v>24</v>
      </c>
      <c r="J1264" s="88">
        <v>4</v>
      </c>
      <c r="K1264" s="88"/>
      <c r="L1264" s="88"/>
      <c r="M1264" s="88"/>
      <c r="N1264" s="88"/>
      <c r="O1264" s="88"/>
      <c r="P1264" s="88" t="s">
        <v>286</v>
      </c>
      <c r="Q1264" s="88" t="s">
        <v>290</v>
      </c>
      <c r="R1264" s="90"/>
      <c r="S1264" s="88"/>
      <c r="T1264" s="97"/>
      <c r="U1264" s="97"/>
      <c r="V1264" s="98"/>
      <c r="W1264" s="99"/>
      <c r="X1264" s="692" t="s">
        <v>3135</v>
      </c>
      <c r="Y1264" s="691" t="s">
        <v>3133</v>
      </c>
      <c r="Z1264" s="690" t="s">
        <v>3130</v>
      </c>
    </row>
    <row r="1265" spans="1:26" s="100" customFormat="1" ht="15.6" hidden="1">
      <c r="A1265" s="482" t="s">
        <v>2267</v>
      </c>
      <c r="B1265" s="86"/>
      <c r="C1265" s="86"/>
      <c r="D1265" s="122"/>
      <c r="E1265" s="88" t="s">
        <v>18</v>
      </c>
      <c r="F1265" s="88" t="s">
        <v>15</v>
      </c>
      <c r="G1265" s="89" t="s">
        <v>19</v>
      </c>
      <c r="H1265" s="89" t="s">
        <v>28</v>
      </c>
      <c r="I1265" s="89" t="s">
        <v>24</v>
      </c>
      <c r="J1265" s="88">
        <v>4</v>
      </c>
      <c r="K1265" s="88"/>
      <c r="L1265" s="88"/>
      <c r="M1265" s="88"/>
      <c r="N1265" s="88"/>
      <c r="O1265" s="88"/>
      <c r="P1265" s="88" t="s">
        <v>286</v>
      </c>
      <c r="Q1265" s="88" t="s">
        <v>290</v>
      </c>
      <c r="R1265" s="90"/>
      <c r="S1265" s="88"/>
      <c r="T1265" s="97"/>
      <c r="U1265" s="97"/>
      <c r="V1265" s="98"/>
      <c r="W1265" s="99"/>
      <c r="X1265" s="692" t="s">
        <v>3135</v>
      </c>
      <c r="Y1265" s="691" t="s">
        <v>3133</v>
      </c>
      <c r="Z1265" s="690" t="s">
        <v>3130</v>
      </c>
    </row>
    <row r="1266" spans="1:26" s="100" customFormat="1" ht="15.6" hidden="1">
      <c r="A1266" s="482" t="s">
        <v>2268</v>
      </c>
      <c r="B1266" s="86"/>
      <c r="C1266" s="86"/>
      <c r="D1266" s="122"/>
      <c r="E1266" s="88" t="s">
        <v>17</v>
      </c>
      <c r="F1266" s="88" t="s">
        <v>14</v>
      </c>
      <c r="G1266" s="89" t="s">
        <v>19</v>
      </c>
      <c r="H1266" s="89" t="s">
        <v>28</v>
      </c>
      <c r="I1266" s="89" t="s">
        <v>24</v>
      </c>
      <c r="J1266" s="88">
        <v>4</v>
      </c>
      <c r="K1266" s="88"/>
      <c r="L1266" s="88"/>
      <c r="M1266" s="88"/>
      <c r="N1266" s="88"/>
      <c r="O1266" s="88"/>
      <c r="P1266" s="88" t="s">
        <v>286</v>
      </c>
      <c r="Q1266" s="88" t="s">
        <v>290</v>
      </c>
      <c r="R1266" s="90" t="s">
        <v>723</v>
      </c>
      <c r="S1266" s="88"/>
      <c r="T1266" s="97"/>
      <c r="U1266" s="97"/>
      <c r="V1266" s="98"/>
      <c r="W1266" s="99"/>
      <c r="X1266" s="692" t="s">
        <v>3135</v>
      </c>
      <c r="Y1266" s="691" t="s">
        <v>3133</v>
      </c>
      <c r="Z1266" s="690" t="s">
        <v>3130</v>
      </c>
    </row>
    <row r="1267" spans="1:26" s="100" customFormat="1" ht="15.6" hidden="1">
      <c r="A1267" s="482" t="s">
        <v>2269</v>
      </c>
      <c r="B1267" s="86"/>
      <c r="C1267" s="86"/>
      <c r="D1267" s="122"/>
      <c r="E1267" s="88" t="s">
        <v>18</v>
      </c>
      <c r="F1267" s="88" t="s">
        <v>14</v>
      </c>
      <c r="G1267" s="89" t="s">
        <v>19</v>
      </c>
      <c r="H1267" s="89" t="s">
        <v>28</v>
      </c>
      <c r="I1267" s="89" t="s">
        <v>24</v>
      </c>
      <c r="J1267" s="88">
        <v>4</v>
      </c>
      <c r="K1267" s="88"/>
      <c r="L1267" s="88"/>
      <c r="M1267" s="88"/>
      <c r="N1267" s="88"/>
      <c r="O1267" s="88"/>
      <c r="P1267" s="88" t="s">
        <v>286</v>
      </c>
      <c r="Q1267" s="88" t="s">
        <v>289</v>
      </c>
      <c r="R1267" s="90"/>
      <c r="S1267" s="88"/>
      <c r="T1267" s="97"/>
      <c r="U1267" s="97"/>
      <c r="V1267" s="98"/>
      <c r="W1267" s="99"/>
      <c r="X1267" s="692" t="s">
        <v>3135</v>
      </c>
      <c r="Y1267" s="691" t="s">
        <v>3133</v>
      </c>
      <c r="Z1267" s="690" t="s">
        <v>3130</v>
      </c>
    </row>
    <row r="1268" spans="1:26" s="100" customFormat="1" ht="15.6" hidden="1">
      <c r="A1268" s="482" t="s">
        <v>2270</v>
      </c>
      <c r="B1268" s="86"/>
      <c r="C1268" s="86"/>
      <c r="D1268" s="122"/>
      <c r="E1268" s="88" t="s">
        <v>18</v>
      </c>
      <c r="F1268" s="88" t="s">
        <v>15</v>
      </c>
      <c r="G1268" s="89" t="s">
        <v>19</v>
      </c>
      <c r="H1268" s="89" t="s">
        <v>28</v>
      </c>
      <c r="I1268" s="89" t="s">
        <v>24</v>
      </c>
      <c r="J1268" s="88">
        <v>4</v>
      </c>
      <c r="K1268" s="88"/>
      <c r="L1268" s="88"/>
      <c r="M1268" s="88"/>
      <c r="N1268" s="88"/>
      <c r="O1268" s="88"/>
      <c r="P1268" s="88" t="s">
        <v>286</v>
      </c>
      <c r="Q1268" s="88" t="s">
        <v>289</v>
      </c>
      <c r="R1268" s="90"/>
      <c r="S1268" s="88"/>
      <c r="T1268" s="97"/>
      <c r="U1268" s="97"/>
      <c r="V1268" s="98"/>
      <c r="W1268" s="99"/>
      <c r="X1268" s="692" t="s">
        <v>3135</v>
      </c>
      <c r="Y1268" s="691" t="s">
        <v>3133</v>
      </c>
      <c r="Z1268" s="690" t="s">
        <v>3130</v>
      </c>
    </row>
    <row r="1269" spans="1:26" s="100" customFormat="1" ht="15.6" hidden="1">
      <c r="A1269" s="482" t="s">
        <v>2271</v>
      </c>
      <c r="B1269" s="86"/>
      <c r="C1269" s="86"/>
      <c r="D1269" s="122"/>
      <c r="E1269" s="88" t="s">
        <v>17</v>
      </c>
      <c r="F1269" s="88" t="s">
        <v>14</v>
      </c>
      <c r="G1269" s="89" t="s">
        <v>19</v>
      </c>
      <c r="H1269" s="89" t="s">
        <v>28</v>
      </c>
      <c r="I1269" s="89" t="s">
        <v>24</v>
      </c>
      <c r="J1269" s="88">
        <v>4</v>
      </c>
      <c r="K1269" s="88"/>
      <c r="L1269" s="88"/>
      <c r="M1269" s="88"/>
      <c r="N1269" s="88"/>
      <c r="O1269" s="88"/>
      <c r="P1269" s="88" t="s">
        <v>286</v>
      </c>
      <c r="Q1269" s="88" t="s">
        <v>289</v>
      </c>
      <c r="R1269" s="90"/>
      <c r="S1269" s="88"/>
      <c r="T1269" s="97"/>
      <c r="U1269" s="97"/>
      <c r="V1269" s="98"/>
      <c r="W1269" s="99"/>
      <c r="X1269" s="692" t="s">
        <v>3135</v>
      </c>
      <c r="Y1269" s="691" t="s">
        <v>3133</v>
      </c>
      <c r="Z1269" s="690" t="s">
        <v>3130</v>
      </c>
    </row>
    <row r="1270" spans="1:26" s="100" customFormat="1" ht="15.6" hidden="1">
      <c r="A1270" s="482" t="s">
        <v>2272</v>
      </c>
      <c r="B1270" s="86"/>
      <c r="C1270" s="86"/>
      <c r="D1270" s="122"/>
      <c r="E1270" s="88" t="s">
        <v>17</v>
      </c>
      <c r="F1270" s="88" t="s">
        <v>15</v>
      </c>
      <c r="G1270" s="89" t="s">
        <v>19</v>
      </c>
      <c r="H1270" s="89" t="s">
        <v>28</v>
      </c>
      <c r="I1270" s="89" t="s">
        <v>24</v>
      </c>
      <c r="J1270" s="88">
        <v>4</v>
      </c>
      <c r="K1270" s="88"/>
      <c r="L1270" s="88"/>
      <c r="M1270" s="88"/>
      <c r="N1270" s="88"/>
      <c r="O1270" s="88"/>
      <c r="P1270" s="88" t="s">
        <v>286</v>
      </c>
      <c r="Q1270" s="88" t="s">
        <v>289</v>
      </c>
      <c r="R1270" s="90"/>
      <c r="S1270" s="88"/>
      <c r="T1270" s="97"/>
      <c r="U1270" s="97"/>
      <c r="V1270" s="98"/>
      <c r="W1270" s="99"/>
      <c r="X1270" s="692" t="s">
        <v>3135</v>
      </c>
      <c r="Y1270" s="691" t="s">
        <v>3133</v>
      </c>
      <c r="Z1270" s="690" t="s">
        <v>3130</v>
      </c>
    </row>
    <row r="1271" spans="1:26" s="100" customFormat="1" ht="15.6" hidden="1">
      <c r="A1271" s="482" t="s">
        <v>2273</v>
      </c>
      <c r="B1271" s="86"/>
      <c r="C1271" s="86"/>
      <c r="D1271" s="122"/>
      <c r="E1271" s="88" t="s">
        <v>17</v>
      </c>
      <c r="F1271" s="88" t="s">
        <v>14</v>
      </c>
      <c r="G1271" s="89" t="s">
        <v>21</v>
      </c>
      <c r="H1271" s="89" t="s">
        <v>28</v>
      </c>
      <c r="I1271" s="89" t="s">
        <v>24</v>
      </c>
      <c r="J1271" s="88">
        <v>4</v>
      </c>
      <c r="K1271" s="88"/>
      <c r="L1271" s="88"/>
      <c r="M1271" s="88"/>
      <c r="N1271" s="88"/>
      <c r="O1271" s="88"/>
      <c r="P1271" s="88" t="s">
        <v>286</v>
      </c>
      <c r="Q1271" s="88" t="s">
        <v>289</v>
      </c>
      <c r="R1271" s="90" t="s">
        <v>724</v>
      </c>
      <c r="S1271" s="88"/>
      <c r="T1271" s="97"/>
      <c r="U1271" s="97"/>
      <c r="V1271" s="98"/>
      <c r="W1271" s="99"/>
      <c r="X1271" s="692" t="s">
        <v>3135</v>
      </c>
      <c r="Y1271" s="691" t="s">
        <v>3133</v>
      </c>
      <c r="Z1271" s="690" t="s">
        <v>3130</v>
      </c>
    </row>
    <row r="1272" spans="1:26" s="100" customFormat="1" ht="15.6" hidden="1">
      <c r="A1272" s="482" t="s">
        <v>2274</v>
      </c>
      <c r="B1272" s="86"/>
      <c r="C1272" s="86"/>
      <c r="D1272" s="122"/>
      <c r="E1272" s="88" t="s">
        <v>17</v>
      </c>
      <c r="F1272" s="88" t="s">
        <v>15</v>
      </c>
      <c r="G1272" s="89" t="s">
        <v>21</v>
      </c>
      <c r="H1272" s="89" t="s">
        <v>28</v>
      </c>
      <c r="I1272" s="89" t="s">
        <v>24</v>
      </c>
      <c r="J1272" s="88">
        <v>4</v>
      </c>
      <c r="K1272" s="88"/>
      <c r="L1272" s="88"/>
      <c r="M1272" s="88"/>
      <c r="N1272" s="88"/>
      <c r="O1272" s="88"/>
      <c r="P1272" s="88" t="s">
        <v>286</v>
      </c>
      <c r="Q1272" s="88" t="s">
        <v>289</v>
      </c>
      <c r="R1272" s="90" t="s">
        <v>724</v>
      </c>
      <c r="S1272" s="88"/>
      <c r="T1272" s="97"/>
      <c r="U1272" s="97"/>
      <c r="V1272" s="98"/>
      <c r="W1272" s="99"/>
      <c r="X1272" s="692" t="s">
        <v>3135</v>
      </c>
      <c r="Y1272" s="691" t="s">
        <v>3133</v>
      </c>
      <c r="Z1272" s="690" t="s">
        <v>3130</v>
      </c>
    </row>
    <row r="1273" spans="1:26" s="100" customFormat="1" ht="15.6" hidden="1">
      <c r="A1273" s="482" t="s">
        <v>2275</v>
      </c>
      <c r="B1273" s="86"/>
      <c r="C1273" s="86"/>
      <c r="D1273" s="122"/>
      <c r="E1273" s="88" t="s">
        <v>18</v>
      </c>
      <c r="F1273" s="88" t="s">
        <v>14</v>
      </c>
      <c r="G1273" s="89" t="s">
        <v>19</v>
      </c>
      <c r="H1273" s="89" t="s">
        <v>28</v>
      </c>
      <c r="I1273" s="89" t="s">
        <v>26</v>
      </c>
      <c r="J1273" s="88">
        <v>4</v>
      </c>
      <c r="K1273" s="88"/>
      <c r="L1273" s="88"/>
      <c r="M1273" s="88"/>
      <c r="N1273" s="88"/>
      <c r="O1273" s="88"/>
      <c r="P1273" s="88" t="s">
        <v>286</v>
      </c>
      <c r="Q1273" s="88" t="s">
        <v>289</v>
      </c>
      <c r="R1273" s="90"/>
      <c r="S1273" s="88"/>
      <c r="T1273" s="97"/>
      <c r="U1273" s="97"/>
      <c r="V1273" s="98"/>
      <c r="W1273" s="99"/>
      <c r="X1273" s="692" t="s">
        <v>3135</v>
      </c>
      <c r="Y1273" s="691" t="s">
        <v>3133</v>
      </c>
      <c r="Z1273" s="690" t="s">
        <v>3130</v>
      </c>
    </row>
    <row r="1274" spans="1:26" s="100" customFormat="1" ht="15.6" hidden="1">
      <c r="A1274" s="482" t="s">
        <v>2276</v>
      </c>
      <c r="B1274" s="86"/>
      <c r="C1274" s="86"/>
      <c r="D1274" s="122"/>
      <c r="E1274" s="88" t="s">
        <v>18</v>
      </c>
      <c r="F1274" s="88" t="s">
        <v>15</v>
      </c>
      <c r="G1274" s="89" t="s">
        <v>19</v>
      </c>
      <c r="H1274" s="89" t="s">
        <v>28</v>
      </c>
      <c r="I1274" s="89" t="s">
        <v>24</v>
      </c>
      <c r="J1274" s="88">
        <v>4</v>
      </c>
      <c r="K1274" s="88"/>
      <c r="L1274" s="88"/>
      <c r="M1274" s="88"/>
      <c r="N1274" s="88"/>
      <c r="O1274" s="88"/>
      <c r="P1274" s="88" t="s">
        <v>286</v>
      </c>
      <c r="Q1274" s="88" t="s">
        <v>289</v>
      </c>
      <c r="R1274" s="90"/>
      <c r="S1274" s="88"/>
      <c r="T1274" s="97"/>
      <c r="U1274" s="97"/>
      <c r="V1274" s="98"/>
      <c r="W1274" s="99"/>
      <c r="X1274" s="692" t="s">
        <v>3135</v>
      </c>
      <c r="Y1274" s="691" t="s">
        <v>3133</v>
      </c>
      <c r="Z1274" s="690" t="s">
        <v>3130</v>
      </c>
    </row>
    <row r="1275" spans="1:26" s="100" customFormat="1" ht="15.6" hidden="1">
      <c r="A1275" s="482" t="s">
        <v>2277</v>
      </c>
      <c r="B1275" s="86"/>
      <c r="C1275" s="86"/>
      <c r="D1275" s="122"/>
      <c r="E1275" s="88" t="s">
        <v>18</v>
      </c>
      <c r="F1275" s="88" t="s">
        <v>14</v>
      </c>
      <c r="G1275" s="89" t="s">
        <v>19</v>
      </c>
      <c r="H1275" s="89" t="s">
        <v>28</v>
      </c>
      <c r="I1275" s="89" t="s">
        <v>24</v>
      </c>
      <c r="J1275" s="88">
        <v>4</v>
      </c>
      <c r="K1275" s="88"/>
      <c r="L1275" s="88"/>
      <c r="M1275" s="88"/>
      <c r="N1275" s="88"/>
      <c r="O1275" s="88"/>
      <c r="P1275" s="88" t="s">
        <v>286</v>
      </c>
      <c r="Q1275" s="88" t="s">
        <v>289</v>
      </c>
      <c r="R1275" s="90"/>
      <c r="S1275" s="88"/>
      <c r="T1275" s="97"/>
      <c r="U1275" s="97"/>
      <c r="V1275" s="98"/>
      <c r="W1275" s="99"/>
      <c r="X1275" s="692" t="s">
        <v>3135</v>
      </c>
      <c r="Y1275" s="691" t="s">
        <v>3133</v>
      </c>
      <c r="Z1275" s="690" t="s">
        <v>3130</v>
      </c>
    </row>
    <row r="1276" spans="1:26" s="100" customFormat="1" ht="15.6" hidden="1">
      <c r="A1276" s="482" t="s">
        <v>2278</v>
      </c>
      <c r="B1276" s="86"/>
      <c r="C1276" s="86"/>
      <c r="D1276" s="122"/>
      <c r="E1276" s="88" t="s">
        <v>18</v>
      </c>
      <c r="F1276" s="88" t="s">
        <v>15</v>
      </c>
      <c r="G1276" s="89" t="s">
        <v>19</v>
      </c>
      <c r="H1276" s="89" t="s">
        <v>28</v>
      </c>
      <c r="I1276" s="89" t="s">
        <v>24</v>
      </c>
      <c r="J1276" s="88">
        <v>4</v>
      </c>
      <c r="K1276" s="88"/>
      <c r="L1276" s="88"/>
      <c r="M1276" s="88"/>
      <c r="N1276" s="88"/>
      <c r="O1276" s="88"/>
      <c r="P1276" s="88" t="s">
        <v>286</v>
      </c>
      <c r="Q1276" s="88" t="s">
        <v>289</v>
      </c>
      <c r="R1276" s="90"/>
      <c r="S1276" s="88"/>
      <c r="T1276" s="97"/>
      <c r="U1276" s="97"/>
      <c r="V1276" s="98"/>
      <c r="W1276" s="99"/>
      <c r="X1276" s="692" t="s">
        <v>3135</v>
      </c>
      <c r="Y1276" s="691" t="s">
        <v>3133</v>
      </c>
      <c r="Z1276" s="690" t="s">
        <v>3130</v>
      </c>
    </row>
    <row r="1277" spans="1:26" s="100" customFormat="1" ht="15.6" hidden="1">
      <c r="A1277" s="482" t="s">
        <v>2279</v>
      </c>
      <c r="B1277" s="86"/>
      <c r="C1277" s="86"/>
      <c r="D1277" s="122"/>
      <c r="E1277" s="88" t="s">
        <v>17</v>
      </c>
      <c r="F1277" s="88" t="s">
        <v>14</v>
      </c>
      <c r="G1277" s="89" t="s">
        <v>19</v>
      </c>
      <c r="H1277" s="89" t="s">
        <v>28</v>
      </c>
      <c r="I1277" s="89" t="s">
        <v>24</v>
      </c>
      <c r="J1277" s="88">
        <v>4</v>
      </c>
      <c r="K1277" s="88"/>
      <c r="L1277" s="88"/>
      <c r="M1277" s="88"/>
      <c r="N1277" s="88"/>
      <c r="O1277" s="88"/>
      <c r="P1277" s="88" t="s">
        <v>286</v>
      </c>
      <c r="Q1277" s="88" t="s">
        <v>289</v>
      </c>
      <c r="R1277" s="90"/>
      <c r="S1277" s="88"/>
      <c r="T1277" s="97"/>
      <c r="U1277" s="97"/>
      <c r="V1277" s="98"/>
      <c r="W1277" s="99"/>
      <c r="X1277" s="692" t="s">
        <v>3135</v>
      </c>
      <c r="Y1277" s="691" t="s">
        <v>3133</v>
      </c>
      <c r="Z1277" s="690" t="s">
        <v>3130</v>
      </c>
    </row>
    <row r="1278" spans="1:26" s="100" customFormat="1" ht="15.6" hidden="1">
      <c r="A1278" s="482" t="s">
        <v>2280</v>
      </c>
      <c r="B1278" s="86"/>
      <c r="C1278" s="86"/>
      <c r="D1278" s="122"/>
      <c r="E1278" s="88" t="s">
        <v>17</v>
      </c>
      <c r="F1278" s="88" t="s">
        <v>15</v>
      </c>
      <c r="G1278" s="89" t="s">
        <v>19</v>
      </c>
      <c r="H1278" s="89" t="s">
        <v>28</v>
      </c>
      <c r="I1278" s="89" t="s">
        <v>24</v>
      </c>
      <c r="J1278" s="88">
        <v>4</v>
      </c>
      <c r="K1278" s="88"/>
      <c r="L1278" s="88"/>
      <c r="M1278" s="88"/>
      <c r="N1278" s="88"/>
      <c r="O1278" s="88"/>
      <c r="P1278" s="88" t="s">
        <v>286</v>
      </c>
      <c r="Q1278" s="88" t="s">
        <v>289</v>
      </c>
      <c r="R1278" s="90"/>
      <c r="S1278" s="88"/>
      <c r="T1278" s="97"/>
      <c r="U1278" s="97"/>
      <c r="V1278" s="98"/>
      <c r="W1278" s="99"/>
      <c r="X1278" s="692" t="s">
        <v>3135</v>
      </c>
      <c r="Y1278" s="691" t="s">
        <v>3133</v>
      </c>
      <c r="Z1278" s="690" t="s">
        <v>3130</v>
      </c>
    </row>
    <row r="1279" spans="1:26" s="100" customFormat="1" ht="15.6" hidden="1">
      <c r="A1279" s="482" t="s">
        <v>2281</v>
      </c>
      <c r="B1279" s="86"/>
      <c r="C1279" s="86"/>
      <c r="D1279" s="122"/>
      <c r="E1279" s="88" t="s">
        <v>17</v>
      </c>
      <c r="F1279" s="88" t="s">
        <v>14</v>
      </c>
      <c r="G1279" s="89" t="s">
        <v>19</v>
      </c>
      <c r="H1279" s="89" t="s">
        <v>28</v>
      </c>
      <c r="I1279" s="89" t="s">
        <v>24</v>
      </c>
      <c r="J1279" s="88">
        <v>4</v>
      </c>
      <c r="K1279" s="88"/>
      <c r="L1279" s="88"/>
      <c r="M1279" s="88"/>
      <c r="N1279" s="88"/>
      <c r="O1279" s="88"/>
      <c r="P1279" s="88" t="s">
        <v>286</v>
      </c>
      <c r="Q1279" s="88" t="s">
        <v>289</v>
      </c>
      <c r="R1279" s="90"/>
      <c r="S1279" s="88"/>
      <c r="T1279" s="97"/>
      <c r="U1279" s="97"/>
      <c r="V1279" s="98"/>
      <c r="W1279" s="99"/>
      <c r="X1279" s="692" t="s">
        <v>3135</v>
      </c>
      <c r="Y1279" s="691" t="s">
        <v>3133</v>
      </c>
      <c r="Z1279" s="690" t="s">
        <v>3130</v>
      </c>
    </row>
    <row r="1280" spans="1:26" s="100" customFormat="1" ht="15.6" hidden="1">
      <c r="A1280" s="482" t="s">
        <v>2282</v>
      </c>
      <c r="B1280" s="86"/>
      <c r="C1280" s="86"/>
      <c r="D1280" s="122"/>
      <c r="E1280" s="88" t="s">
        <v>17</v>
      </c>
      <c r="F1280" s="88" t="s">
        <v>15</v>
      </c>
      <c r="G1280" s="89" t="s">
        <v>19</v>
      </c>
      <c r="H1280" s="89" t="s">
        <v>28</v>
      </c>
      <c r="I1280" s="89" t="s">
        <v>24</v>
      </c>
      <c r="J1280" s="88">
        <v>4</v>
      </c>
      <c r="K1280" s="88"/>
      <c r="L1280" s="88"/>
      <c r="M1280" s="88"/>
      <c r="N1280" s="88"/>
      <c r="O1280" s="88"/>
      <c r="P1280" s="88" t="s">
        <v>286</v>
      </c>
      <c r="Q1280" s="88" t="s">
        <v>289</v>
      </c>
      <c r="R1280" s="90"/>
      <c r="S1280" s="88"/>
      <c r="T1280" s="97"/>
      <c r="U1280" s="97"/>
      <c r="V1280" s="98"/>
      <c r="W1280" s="99"/>
      <c r="X1280" s="692" t="s">
        <v>3135</v>
      </c>
      <c r="Y1280" s="691" t="s">
        <v>3133</v>
      </c>
      <c r="Z1280" s="690" t="s">
        <v>3130</v>
      </c>
    </row>
    <row r="1281" spans="1:26" s="100" customFormat="1" ht="15.6" hidden="1">
      <c r="A1281" s="482" t="s">
        <v>2283</v>
      </c>
      <c r="B1281" s="86"/>
      <c r="C1281" s="86"/>
      <c r="D1281" s="252"/>
      <c r="E1281" s="88" t="s">
        <v>17</v>
      </c>
      <c r="F1281" s="88" t="s">
        <v>14</v>
      </c>
      <c r="G1281" s="89" t="s">
        <v>19</v>
      </c>
      <c r="H1281" s="89" t="s">
        <v>28</v>
      </c>
      <c r="I1281" s="89" t="s">
        <v>24</v>
      </c>
      <c r="J1281" s="88">
        <v>4</v>
      </c>
      <c r="K1281" s="88"/>
      <c r="L1281" s="88"/>
      <c r="M1281" s="88"/>
      <c r="N1281" s="88"/>
      <c r="O1281" s="88"/>
      <c r="P1281" s="88" t="s">
        <v>286</v>
      </c>
      <c r="Q1281" s="88" t="s">
        <v>289</v>
      </c>
      <c r="R1281" s="90"/>
      <c r="S1281" s="88"/>
      <c r="T1281" s="97"/>
      <c r="U1281" s="97"/>
      <c r="V1281" s="98"/>
      <c r="W1281" s="99"/>
      <c r="X1281" s="692" t="s">
        <v>3135</v>
      </c>
      <c r="Y1281" s="691" t="s">
        <v>3133</v>
      </c>
      <c r="Z1281" s="690" t="s">
        <v>3130</v>
      </c>
    </row>
    <row r="1282" spans="1:26" s="100" customFormat="1" ht="15.6" hidden="1">
      <c r="A1282" s="482" t="s">
        <v>2284</v>
      </c>
      <c r="B1282" s="86"/>
      <c r="C1282" s="86"/>
      <c r="D1282" s="122"/>
      <c r="E1282" s="88" t="s">
        <v>18</v>
      </c>
      <c r="F1282" s="88" t="s">
        <v>15</v>
      </c>
      <c r="G1282" s="89" t="s">
        <v>19</v>
      </c>
      <c r="H1282" s="89" t="s">
        <v>28</v>
      </c>
      <c r="I1282" s="89" t="s">
        <v>24</v>
      </c>
      <c r="J1282" s="88">
        <v>4</v>
      </c>
      <c r="K1282" s="88"/>
      <c r="L1282" s="88"/>
      <c r="M1282" s="88"/>
      <c r="N1282" s="88"/>
      <c r="O1282" s="88"/>
      <c r="P1282" s="88" t="s">
        <v>286</v>
      </c>
      <c r="Q1282" s="88" t="s">
        <v>289</v>
      </c>
      <c r="R1282" s="90"/>
      <c r="S1282" s="88"/>
      <c r="T1282" s="97"/>
      <c r="U1282" s="97"/>
      <c r="V1282" s="98"/>
      <c r="W1282" s="99"/>
      <c r="X1282" s="692" t="s">
        <v>3135</v>
      </c>
      <c r="Y1282" s="691" t="s">
        <v>3133</v>
      </c>
      <c r="Z1282" s="690" t="s">
        <v>3130</v>
      </c>
    </row>
    <row r="1283" spans="1:26" s="100" customFormat="1" ht="15.6" hidden="1">
      <c r="A1283" s="482" t="s">
        <v>2285</v>
      </c>
      <c r="B1283" s="86"/>
      <c r="C1283" s="86"/>
      <c r="D1283" s="122"/>
      <c r="E1283" s="88" t="s">
        <v>17</v>
      </c>
      <c r="F1283" s="88" t="s">
        <v>14</v>
      </c>
      <c r="G1283" s="89" t="s">
        <v>19</v>
      </c>
      <c r="H1283" s="89" t="s">
        <v>28</v>
      </c>
      <c r="I1283" s="89" t="s">
        <v>24</v>
      </c>
      <c r="J1283" s="88">
        <v>4</v>
      </c>
      <c r="K1283" s="88"/>
      <c r="L1283" s="88"/>
      <c r="M1283" s="88"/>
      <c r="N1283" s="88"/>
      <c r="O1283" s="88"/>
      <c r="P1283" s="88" t="s">
        <v>286</v>
      </c>
      <c r="Q1283" s="88" t="s">
        <v>289</v>
      </c>
      <c r="R1283" s="90"/>
      <c r="S1283" s="88"/>
      <c r="T1283" s="97"/>
      <c r="U1283" s="97"/>
      <c r="V1283" s="98"/>
      <c r="W1283" s="99"/>
      <c r="X1283" s="692" t="s">
        <v>3135</v>
      </c>
      <c r="Y1283" s="691" t="s">
        <v>3133</v>
      </c>
      <c r="Z1283" s="690" t="s">
        <v>3130</v>
      </c>
    </row>
    <row r="1284" spans="1:26" s="100" customFormat="1" ht="15.6" hidden="1">
      <c r="A1284" s="482" t="s">
        <v>2286</v>
      </c>
      <c r="B1284" s="86"/>
      <c r="C1284" s="86"/>
      <c r="D1284" s="122"/>
      <c r="E1284" s="88" t="s">
        <v>18</v>
      </c>
      <c r="F1284" s="88" t="s">
        <v>15</v>
      </c>
      <c r="G1284" s="89" t="s">
        <v>19</v>
      </c>
      <c r="H1284" s="89" t="s">
        <v>28</v>
      </c>
      <c r="I1284" s="89" t="s">
        <v>24</v>
      </c>
      <c r="J1284" s="88">
        <v>4</v>
      </c>
      <c r="K1284" s="88"/>
      <c r="L1284" s="88"/>
      <c r="M1284" s="88"/>
      <c r="N1284" s="88"/>
      <c r="O1284" s="88"/>
      <c r="P1284" s="88" t="s">
        <v>286</v>
      </c>
      <c r="Q1284" s="88" t="s">
        <v>289</v>
      </c>
      <c r="R1284" s="90"/>
      <c r="S1284" s="88"/>
      <c r="T1284" s="97"/>
      <c r="U1284" s="97"/>
      <c r="V1284" s="98"/>
      <c r="W1284" s="99"/>
      <c r="X1284" s="692" t="s">
        <v>3135</v>
      </c>
      <c r="Y1284" s="691" t="s">
        <v>3133</v>
      </c>
      <c r="Z1284" s="690" t="s">
        <v>3130</v>
      </c>
    </row>
    <row r="1285" spans="1:26" s="100" customFormat="1" ht="15.6" hidden="1">
      <c r="A1285" s="482" t="s">
        <v>2287</v>
      </c>
      <c r="B1285" s="86"/>
      <c r="C1285" s="86"/>
      <c r="D1285" s="122"/>
      <c r="E1285" s="88" t="s">
        <v>17</v>
      </c>
      <c r="F1285" s="88" t="s">
        <v>14</v>
      </c>
      <c r="G1285" s="89" t="s">
        <v>19</v>
      </c>
      <c r="H1285" s="89" t="s">
        <v>28</v>
      </c>
      <c r="I1285" s="89" t="s">
        <v>24</v>
      </c>
      <c r="J1285" s="88">
        <v>4</v>
      </c>
      <c r="K1285" s="88"/>
      <c r="L1285" s="88"/>
      <c r="M1285" s="88"/>
      <c r="N1285" s="88"/>
      <c r="O1285" s="88"/>
      <c r="P1285" s="88" t="s">
        <v>286</v>
      </c>
      <c r="Q1285" s="88" t="s">
        <v>289</v>
      </c>
      <c r="R1285" s="90"/>
      <c r="S1285" s="88"/>
      <c r="T1285" s="97"/>
      <c r="U1285" s="97"/>
      <c r="V1285" s="98"/>
      <c r="W1285" s="99"/>
      <c r="X1285" s="692" t="s">
        <v>3135</v>
      </c>
      <c r="Y1285" s="691" t="s">
        <v>3133</v>
      </c>
      <c r="Z1285" s="690" t="s">
        <v>3130</v>
      </c>
    </row>
    <row r="1286" spans="1:26" s="100" customFormat="1" ht="15.6" hidden="1">
      <c r="A1286" s="482" t="s">
        <v>2288</v>
      </c>
      <c r="B1286" s="86"/>
      <c r="C1286" s="86"/>
      <c r="D1286" s="122"/>
      <c r="E1286" s="88" t="s">
        <v>18</v>
      </c>
      <c r="F1286" s="88" t="s">
        <v>15</v>
      </c>
      <c r="G1286" s="89" t="s">
        <v>19</v>
      </c>
      <c r="H1286" s="89" t="s">
        <v>28</v>
      </c>
      <c r="I1286" s="89" t="s">
        <v>24</v>
      </c>
      <c r="J1286" s="88">
        <v>4</v>
      </c>
      <c r="K1286" s="88"/>
      <c r="L1286" s="88"/>
      <c r="M1286" s="88"/>
      <c r="N1286" s="88"/>
      <c r="O1286" s="88"/>
      <c r="P1286" s="88" t="s">
        <v>286</v>
      </c>
      <c r="Q1286" s="88" t="s">
        <v>289</v>
      </c>
      <c r="R1286" s="90"/>
      <c r="S1286" s="88"/>
      <c r="T1286" s="97"/>
      <c r="U1286" s="97"/>
      <c r="V1286" s="98"/>
      <c r="W1286" s="99"/>
      <c r="X1286" s="692" t="s">
        <v>3135</v>
      </c>
      <c r="Y1286" s="691" t="s">
        <v>3133</v>
      </c>
      <c r="Z1286" s="690" t="s">
        <v>3130</v>
      </c>
    </row>
    <row r="1287" spans="1:26" s="100" customFormat="1" ht="15.6" hidden="1">
      <c r="A1287" s="482" t="s">
        <v>2289</v>
      </c>
      <c r="B1287" s="86"/>
      <c r="C1287" s="86"/>
      <c r="D1287" s="122"/>
      <c r="E1287" s="88" t="s">
        <v>17</v>
      </c>
      <c r="F1287" s="88" t="s">
        <v>14</v>
      </c>
      <c r="G1287" s="89" t="s">
        <v>19</v>
      </c>
      <c r="H1287" s="89" t="s">
        <v>28</v>
      </c>
      <c r="I1287" s="89" t="s">
        <v>24</v>
      </c>
      <c r="J1287" s="88">
        <v>4</v>
      </c>
      <c r="K1287" s="88"/>
      <c r="L1287" s="88"/>
      <c r="M1287" s="88"/>
      <c r="N1287" s="88"/>
      <c r="O1287" s="88"/>
      <c r="P1287" s="88" t="s">
        <v>286</v>
      </c>
      <c r="Q1287" s="88" t="s">
        <v>289</v>
      </c>
      <c r="R1287" s="90"/>
      <c r="S1287" s="88"/>
      <c r="T1287" s="97"/>
      <c r="U1287" s="97"/>
      <c r="V1287" s="98"/>
      <c r="W1287" s="99"/>
      <c r="X1287" s="692" t="s">
        <v>3135</v>
      </c>
      <c r="Y1287" s="691" t="s">
        <v>3133</v>
      </c>
      <c r="Z1287" s="690" t="s">
        <v>3130</v>
      </c>
    </row>
    <row r="1288" spans="1:26" s="100" customFormat="1" ht="15.6" hidden="1">
      <c r="A1288" s="482" t="s">
        <v>2290</v>
      </c>
      <c r="B1288" s="86"/>
      <c r="C1288" s="86"/>
      <c r="D1288" s="122"/>
      <c r="E1288" s="88" t="s">
        <v>18</v>
      </c>
      <c r="F1288" s="88" t="s">
        <v>15</v>
      </c>
      <c r="G1288" s="89" t="s">
        <v>19</v>
      </c>
      <c r="H1288" s="89" t="s">
        <v>28</v>
      </c>
      <c r="I1288" s="89" t="s">
        <v>24</v>
      </c>
      <c r="J1288" s="88">
        <v>4</v>
      </c>
      <c r="K1288" s="88"/>
      <c r="L1288" s="88"/>
      <c r="M1288" s="88"/>
      <c r="N1288" s="88"/>
      <c r="O1288" s="88"/>
      <c r="P1288" s="88" t="s">
        <v>286</v>
      </c>
      <c r="Q1288" s="88" t="s">
        <v>289</v>
      </c>
      <c r="R1288" s="90"/>
      <c r="S1288" s="88"/>
      <c r="T1288" s="97"/>
      <c r="U1288" s="97"/>
      <c r="V1288" s="98"/>
      <c r="W1288" s="99"/>
      <c r="X1288" s="692" t="s">
        <v>3135</v>
      </c>
      <c r="Y1288" s="691" t="s">
        <v>3133</v>
      </c>
      <c r="Z1288" s="690" t="s">
        <v>3130</v>
      </c>
    </row>
    <row r="1289" spans="1:26" s="100" customFormat="1" ht="15.6" hidden="1">
      <c r="A1289" s="482" t="s">
        <v>2291</v>
      </c>
      <c r="B1289" s="86"/>
      <c r="C1289" s="86"/>
      <c r="D1289" s="122"/>
      <c r="E1289" s="88" t="s">
        <v>17</v>
      </c>
      <c r="F1289" s="88" t="s">
        <v>14</v>
      </c>
      <c r="G1289" s="89" t="s">
        <v>19</v>
      </c>
      <c r="H1289" s="89" t="s">
        <v>28</v>
      </c>
      <c r="I1289" s="89" t="s">
        <v>24</v>
      </c>
      <c r="J1289" s="88">
        <v>4</v>
      </c>
      <c r="K1289" s="88"/>
      <c r="L1289" s="88"/>
      <c r="M1289" s="88"/>
      <c r="N1289" s="88"/>
      <c r="O1289" s="88"/>
      <c r="P1289" s="88" t="s">
        <v>286</v>
      </c>
      <c r="Q1289" s="88" t="s">
        <v>289</v>
      </c>
      <c r="R1289" s="90"/>
      <c r="S1289" s="88"/>
      <c r="T1289" s="97"/>
      <c r="U1289" s="97"/>
      <c r="V1289" s="98"/>
      <c r="W1289" s="99"/>
      <c r="X1289" s="692" t="s">
        <v>3135</v>
      </c>
      <c r="Y1289" s="691" t="s">
        <v>3133</v>
      </c>
      <c r="Z1289" s="690" t="s">
        <v>3130</v>
      </c>
    </row>
    <row r="1290" spans="1:26" s="100" customFormat="1" ht="15.6" hidden="1">
      <c r="A1290" s="482" t="s">
        <v>2292</v>
      </c>
      <c r="B1290" s="86"/>
      <c r="C1290" s="86"/>
      <c r="D1290" s="122"/>
      <c r="E1290" s="88" t="s">
        <v>18</v>
      </c>
      <c r="F1290" s="88" t="s">
        <v>15</v>
      </c>
      <c r="G1290" s="89" t="s">
        <v>19</v>
      </c>
      <c r="H1290" s="89" t="s">
        <v>28</v>
      </c>
      <c r="I1290" s="89" t="s">
        <v>24</v>
      </c>
      <c r="J1290" s="88">
        <v>4</v>
      </c>
      <c r="K1290" s="88"/>
      <c r="L1290" s="88"/>
      <c r="M1290" s="88"/>
      <c r="N1290" s="88"/>
      <c r="O1290" s="88"/>
      <c r="P1290" s="88" t="s">
        <v>286</v>
      </c>
      <c r="Q1290" s="88" t="s">
        <v>289</v>
      </c>
      <c r="R1290" s="90"/>
      <c r="S1290" s="88"/>
      <c r="T1290" s="97"/>
      <c r="U1290" s="97"/>
      <c r="V1290" s="98"/>
      <c r="W1290" s="99"/>
      <c r="X1290" s="692" t="s">
        <v>3135</v>
      </c>
      <c r="Y1290" s="691" t="s">
        <v>3133</v>
      </c>
      <c r="Z1290" s="690" t="s">
        <v>3130</v>
      </c>
    </row>
    <row r="1291" spans="1:26" s="100" customFormat="1" ht="15.6" hidden="1">
      <c r="A1291" s="482" t="s">
        <v>2293</v>
      </c>
      <c r="B1291" s="86"/>
      <c r="C1291" s="86"/>
      <c r="D1291" s="122"/>
      <c r="E1291" s="88" t="s">
        <v>17</v>
      </c>
      <c r="F1291" s="88" t="s">
        <v>14</v>
      </c>
      <c r="G1291" s="89" t="s">
        <v>19</v>
      </c>
      <c r="H1291" s="89" t="s">
        <v>28</v>
      </c>
      <c r="I1291" s="89" t="s">
        <v>24</v>
      </c>
      <c r="J1291" s="88">
        <v>4</v>
      </c>
      <c r="K1291" s="88"/>
      <c r="L1291" s="88"/>
      <c r="M1291" s="88"/>
      <c r="N1291" s="88"/>
      <c r="O1291" s="88"/>
      <c r="P1291" s="88" t="s">
        <v>286</v>
      </c>
      <c r="Q1291" s="88" t="s">
        <v>289</v>
      </c>
      <c r="R1291" s="90"/>
      <c r="S1291" s="88"/>
      <c r="T1291" s="97"/>
      <c r="U1291" s="97"/>
      <c r="V1291" s="98"/>
      <c r="W1291" s="99"/>
      <c r="X1291" s="692" t="s">
        <v>3135</v>
      </c>
      <c r="Y1291" s="691" t="s">
        <v>3133</v>
      </c>
      <c r="Z1291" s="690" t="s">
        <v>3130</v>
      </c>
    </row>
    <row r="1292" spans="1:26" s="100" customFormat="1" ht="15.6" hidden="1">
      <c r="A1292" s="482" t="s">
        <v>2294</v>
      </c>
      <c r="B1292" s="86"/>
      <c r="C1292" s="86"/>
      <c r="D1292" s="122"/>
      <c r="E1292" s="88" t="s">
        <v>18</v>
      </c>
      <c r="F1292" s="88" t="s">
        <v>15</v>
      </c>
      <c r="G1292" s="89" t="s">
        <v>19</v>
      </c>
      <c r="H1292" s="89" t="s">
        <v>28</v>
      </c>
      <c r="I1292" s="89" t="s">
        <v>24</v>
      </c>
      <c r="J1292" s="88">
        <v>4</v>
      </c>
      <c r="K1292" s="88"/>
      <c r="L1292" s="88"/>
      <c r="M1292" s="88"/>
      <c r="N1292" s="88"/>
      <c r="O1292" s="88"/>
      <c r="P1292" s="88" t="s">
        <v>286</v>
      </c>
      <c r="Q1292" s="88" t="s">
        <v>289</v>
      </c>
      <c r="R1292" s="90"/>
      <c r="S1292" s="88"/>
      <c r="T1292" s="97"/>
      <c r="U1292" s="97"/>
      <c r="V1292" s="98"/>
      <c r="W1292" s="99"/>
      <c r="X1292" s="692" t="s">
        <v>3135</v>
      </c>
      <c r="Y1292" s="691" t="s">
        <v>3133</v>
      </c>
      <c r="Z1292" s="690" t="s">
        <v>3130</v>
      </c>
    </row>
    <row r="1293" spans="1:26" s="100" customFormat="1" ht="15.6" hidden="1">
      <c r="A1293" s="482" t="s">
        <v>2295</v>
      </c>
      <c r="B1293" s="86"/>
      <c r="C1293" s="86"/>
      <c r="D1293" s="122"/>
      <c r="E1293" s="88" t="s">
        <v>17</v>
      </c>
      <c r="F1293" s="88" t="s">
        <v>14</v>
      </c>
      <c r="G1293" s="89" t="s">
        <v>19</v>
      </c>
      <c r="H1293" s="89" t="s">
        <v>28</v>
      </c>
      <c r="I1293" s="89" t="s">
        <v>24</v>
      </c>
      <c r="J1293" s="88">
        <v>4</v>
      </c>
      <c r="K1293" s="88"/>
      <c r="L1293" s="88"/>
      <c r="M1293" s="88"/>
      <c r="N1293" s="88"/>
      <c r="O1293" s="88"/>
      <c r="P1293" s="88" t="s">
        <v>286</v>
      </c>
      <c r="Q1293" s="88" t="s">
        <v>289</v>
      </c>
      <c r="R1293" s="90"/>
      <c r="S1293" s="88"/>
      <c r="T1293" s="97"/>
      <c r="U1293" s="97"/>
      <c r="V1293" s="98"/>
      <c r="W1293" s="99"/>
      <c r="X1293" s="692" t="s">
        <v>3135</v>
      </c>
      <c r="Y1293" s="691" t="s">
        <v>3133</v>
      </c>
      <c r="Z1293" s="690" t="s">
        <v>3130</v>
      </c>
    </row>
    <row r="1294" spans="1:26" s="100" customFormat="1" ht="15.6" hidden="1">
      <c r="A1294" s="482" t="s">
        <v>2296</v>
      </c>
      <c r="B1294" s="86"/>
      <c r="C1294" s="86"/>
      <c r="D1294" s="122"/>
      <c r="E1294" s="88" t="s">
        <v>18</v>
      </c>
      <c r="F1294" s="88" t="s">
        <v>15</v>
      </c>
      <c r="G1294" s="89" t="s">
        <v>19</v>
      </c>
      <c r="H1294" s="89" t="s">
        <v>28</v>
      </c>
      <c r="I1294" s="89" t="s">
        <v>24</v>
      </c>
      <c r="J1294" s="88">
        <v>4</v>
      </c>
      <c r="K1294" s="88"/>
      <c r="L1294" s="88"/>
      <c r="M1294" s="88"/>
      <c r="N1294" s="88"/>
      <c r="O1294" s="88"/>
      <c r="P1294" s="88" t="s">
        <v>286</v>
      </c>
      <c r="Q1294" s="88" t="s">
        <v>289</v>
      </c>
      <c r="R1294" s="90"/>
      <c r="S1294" s="88"/>
      <c r="T1294" s="97"/>
      <c r="U1294" s="97"/>
      <c r="V1294" s="98"/>
      <c r="W1294" s="99"/>
      <c r="X1294" s="692" t="s">
        <v>3135</v>
      </c>
      <c r="Y1294" s="691" t="s">
        <v>3133</v>
      </c>
      <c r="Z1294" s="690" t="s">
        <v>3130</v>
      </c>
    </row>
    <row r="1295" spans="1:26" s="100" customFormat="1" ht="15.6" hidden="1">
      <c r="A1295" s="482" t="s">
        <v>2297</v>
      </c>
      <c r="B1295" s="86"/>
      <c r="C1295" s="86"/>
      <c r="D1295" s="122"/>
      <c r="E1295" s="88" t="s">
        <v>17</v>
      </c>
      <c r="F1295" s="88" t="s">
        <v>14</v>
      </c>
      <c r="G1295" s="89" t="s">
        <v>19</v>
      </c>
      <c r="H1295" s="89" t="s">
        <v>28</v>
      </c>
      <c r="I1295" s="89" t="s">
        <v>24</v>
      </c>
      <c r="J1295" s="88">
        <v>4</v>
      </c>
      <c r="K1295" s="88"/>
      <c r="L1295" s="88"/>
      <c r="M1295" s="88"/>
      <c r="N1295" s="88"/>
      <c r="O1295" s="88"/>
      <c r="P1295" s="88" t="s">
        <v>286</v>
      </c>
      <c r="Q1295" s="88" t="s">
        <v>289</v>
      </c>
      <c r="R1295" s="90"/>
      <c r="S1295" s="88"/>
      <c r="T1295" s="97"/>
      <c r="U1295" s="97"/>
      <c r="V1295" s="98"/>
      <c r="W1295" s="99"/>
      <c r="X1295" s="692" t="s">
        <v>3135</v>
      </c>
      <c r="Y1295" s="691" t="s">
        <v>3133</v>
      </c>
      <c r="Z1295" s="690" t="s">
        <v>3130</v>
      </c>
    </row>
    <row r="1296" spans="1:26" s="100" customFormat="1" ht="15.6" hidden="1">
      <c r="A1296" s="482" t="s">
        <v>2298</v>
      </c>
      <c r="B1296" s="86"/>
      <c r="C1296" s="86"/>
      <c r="D1296" s="122"/>
      <c r="E1296" s="88" t="s">
        <v>18</v>
      </c>
      <c r="F1296" s="88" t="s">
        <v>15</v>
      </c>
      <c r="G1296" s="89" t="s">
        <v>19</v>
      </c>
      <c r="H1296" s="89" t="s">
        <v>28</v>
      </c>
      <c r="I1296" s="89" t="s">
        <v>24</v>
      </c>
      <c r="J1296" s="88">
        <v>4</v>
      </c>
      <c r="K1296" s="88"/>
      <c r="L1296" s="88"/>
      <c r="M1296" s="88"/>
      <c r="N1296" s="88"/>
      <c r="O1296" s="88"/>
      <c r="P1296" s="88" t="s">
        <v>286</v>
      </c>
      <c r="Q1296" s="88" t="s">
        <v>289</v>
      </c>
      <c r="R1296" s="90"/>
      <c r="S1296" s="88"/>
      <c r="T1296" s="97"/>
      <c r="U1296" s="97"/>
      <c r="V1296" s="98"/>
      <c r="W1296" s="99"/>
      <c r="X1296" s="692" t="s">
        <v>3135</v>
      </c>
      <c r="Y1296" s="691" t="s">
        <v>3133</v>
      </c>
      <c r="Z1296" s="690" t="s">
        <v>3130</v>
      </c>
    </row>
    <row r="1297" spans="1:26" s="100" customFormat="1" ht="15.6" hidden="1">
      <c r="A1297" s="482" t="s">
        <v>2299</v>
      </c>
      <c r="B1297" s="86"/>
      <c r="C1297" s="86"/>
      <c r="D1297" s="122"/>
      <c r="E1297" s="88" t="s">
        <v>17</v>
      </c>
      <c r="F1297" s="88" t="s">
        <v>14</v>
      </c>
      <c r="G1297" s="89" t="s">
        <v>19</v>
      </c>
      <c r="H1297" s="89" t="s">
        <v>28</v>
      </c>
      <c r="I1297" s="89" t="s">
        <v>25</v>
      </c>
      <c r="J1297" s="88">
        <v>4</v>
      </c>
      <c r="K1297" s="88"/>
      <c r="L1297" s="88"/>
      <c r="M1297" s="88"/>
      <c r="N1297" s="88"/>
      <c r="O1297" s="88"/>
      <c r="P1297" s="88" t="s">
        <v>286</v>
      </c>
      <c r="Q1297" s="88" t="s">
        <v>289</v>
      </c>
      <c r="R1297" s="90"/>
      <c r="S1297" s="88"/>
      <c r="T1297" s="97"/>
      <c r="U1297" s="97"/>
      <c r="V1297" s="98"/>
      <c r="W1297" s="99"/>
      <c r="X1297" s="692" t="s">
        <v>3135</v>
      </c>
      <c r="Y1297" s="691" t="s">
        <v>3133</v>
      </c>
      <c r="Z1297" s="690" t="s">
        <v>3130</v>
      </c>
    </row>
    <row r="1298" spans="1:26" s="100" customFormat="1" ht="15.6" hidden="1">
      <c r="A1298" s="482" t="s">
        <v>2300</v>
      </c>
      <c r="B1298" s="86"/>
      <c r="C1298" s="86"/>
      <c r="D1298" s="122"/>
      <c r="E1298" s="88" t="s">
        <v>17</v>
      </c>
      <c r="F1298" s="88" t="s">
        <v>15</v>
      </c>
      <c r="G1298" s="89" t="s">
        <v>19</v>
      </c>
      <c r="H1298" s="89" t="s">
        <v>28</v>
      </c>
      <c r="I1298" s="89" t="s">
        <v>26</v>
      </c>
      <c r="J1298" s="88">
        <v>4</v>
      </c>
      <c r="K1298" s="88"/>
      <c r="L1298" s="88"/>
      <c r="M1298" s="88"/>
      <c r="N1298" s="88"/>
      <c r="O1298" s="88"/>
      <c r="P1298" s="88" t="s">
        <v>286</v>
      </c>
      <c r="Q1298" s="88" t="s">
        <v>289</v>
      </c>
      <c r="R1298" s="90"/>
      <c r="S1298" s="88"/>
      <c r="T1298" s="97"/>
      <c r="U1298" s="97"/>
      <c r="V1298" s="98"/>
      <c r="W1298" s="99"/>
      <c r="X1298" s="692" t="s">
        <v>3135</v>
      </c>
      <c r="Y1298" s="691" t="s">
        <v>3133</v>
      </c>
      <c r="Z1298" s="690" t="s">
        <v>3130</v>
      </c>
    </row>
    <row r="1299" spans="1:26" s="100" customFormat="1" ht="15.6" hidden="1">
      <c r="A1299" s="482" t="s">
        <v>2301</v>
      </c>
      <c r="B1299" s="86"/>
      <c r="C1299" s="86"/>
      <c r="D1299" s="122"/>
      <c r="E1299" s="88" t="s">
        <v>17</v>
      </c>
      <c r="F1299" s="88" t="s">
        <v>14</v>
      </c>
      <c r="G1299" s="89" t="s">
        <v>19</v>
      </c>
      <c r="H1299" s="89" t="s">
        <v>28</v>
      </c>
      <c r="I1299" s="89" t="s">
        <v>477</v>
      </c>
      <c r="J1299" s="88">
        <v>4</v>
      </c>
      <c r="K1299" s="88"/>
      <c r="L1299" s="88"/>
      <c r="M1299" s="88"/>
      <c r="N1299" s="88"/>
      <c r="O1299" s="88"/>
      <c r="P1299" s="88" t="s">
        <v>286</v>
      </c>
      <c r="Q1299" s="88" t="s">
        <v>289</v>
      </c>
      <c r="R1299" s="90"/>
      <c r="S1299" s="88"/>
      <c r="T1299" s="97"/>
      <c r="U1299" s="97"/>
      <c r="V1299" s="98"/>
      <c r="W1299" s="99"/>
      <c r="X1299" s="692" t="s">
        <v>3135</v>
      </c>
      <c r="Y1299" s="691" t="s">
        <v>3133</v>
      </c>
      <c r="Z1299" s="690" t="s">
        <v>3130</v>
      </c>
    </row>
    <row r="1300" spans="1:26" s="100" customFormat="1" ht="15.6">
      <c r="A1300" s="482" t="s">
        <v>2302</v>
      </c>
      <c r="B1300" s="86"/>
      <c r="C1300" s="86"/>
      <c r="D1300" s="122"/>
      <c r="E1300" s="88" t="s">
        <v>17</v>
      </c>
      <c r="F1300" s="88" t="s">
        <v>15</v>
      </c>
      <c r="G1300" s="89" t="s">
        <v>19</v>
      </c>
      <c r="H1300" s="89" t="s">
        <v>28</v>
      </c>
      <c r="I1300" s="89" t="s">
        <v>24</v>
      </c>
      <c r="J1300" s="88">
        <v>1</v>
      </c>
      <c r="K1300" s="88"/>
      <c r="L1300" s="88"/>
      <c r="M1300" s="88"/>
      <c r="N1300" s="88"/>
      <c r="O1300" s="88"/>
      <c r="P1300" s="88" t="s">
        <v>286</v>
      </c>
      <c r="Q1300" s="88" t="s">
        <v>289</v>
      </c>
      <c r="R1300" s="90" t="s">
        <v>499</v>
      </c>
      <c r="S1300" s="88"/>
      <c r="T1300" s="97"/>
      <c r="U1300" s="97"/>
      <c r="V1300" s="98"/>
      <c r="W1300" s="99"/>
      <c r="X1300" s="692" t="s">
        <v>3135</v>
      </c>
      <c r="Y1300" s="691" t="s">
        <v>3133</v>
      </c>
      <c r="Z1300" s="690" t="s">
        <v>3130</v>
      </c>
    </row>
    <row r="1301" spans="1:26" s="100" customFormat="1" ht="15.6" hidden="1">
      <c r="A1301" s="482" t="s">
        <v>2303</v>
      </c>
      <c r="B1301" s="86"/>
      <c r="C1301" s="86"/>
      <c r="D1301" s="122"/>
      <c r="E1301" s="88" t="s">
        <v>17</v>
      </c>
      <c r="F1301" s="88" t="s">
        <v>16</v>
      </c>
      <c r="G1301" s="89" t="s">
        <v>21</v>
      </c>
      <c r="H1301" s="89" t="s">
        <v>28</v>
      </c>
      <c r="I1301" s="89" t="s">
        <v>24</v>
      </c>
      <c r="J1301" s="88">
        <v>3</v>
      </c>
      <c r="K1301" s="88"/>
      <c r="L1301" s="88"/>
      <c r="M1301" s="88"/>
      <c r="N1301" s="88"/>
      <c r="O1301" s="88"/>
      <c r="P1301" s="88" t="s">
        <v>286</v>
      </c>
      <c r="Q1301" s="88" t="s">
        <v>289</v>
      </c>
      <c r="R1301" s="90" t="s">
        <v>724</v>
      </c>
      <c r="S1301" s="88"/>
      <c r="T1301" s="97"/>
      <c r="U1301" s="97"/>
      <c r="V1301" s="98"/>
      <c r="W1301" s="99"/>
      <c r="X1301" s="692" t="s">
        <v>3135</v>
      </c>
      <c r="Y1301" s="691" t="s">
        <v>3133</v>
      </c>
      <c r="Z1301" s="690" t="s">
        <v>3130</v>
      </c>
    </row>
    <row r="1302" spans="1:26" s="100" customFormat="1" ht="15.6" hidden="1">
      <c r="A1302" s="482" t="s">
        <v>2304</v>
      </c>
      <c r="B1302" s="86"/>
      <c r="C1302" s="86"/>
      <c r="D1302" s="122"/>
      <c r="E1302" s="88" t="s">
        <v>18</v>
      </c>
      <c r="F1302" s="88" t="s">
        <v>14</v>
      </c>
      <c r="G1302" s="89" t="s">
        <v>19</v>
      </c>
      <c r="H1302" s="89" t="s">
        <v>28</v>
      </c>
      <c r="I1302" s="89" t="s">
        <v>24</v>
      </c>
      <c r="J1302" s="88">
        <v>4</v>
      </c>
      <c r="K1302" s="88"/>
      <c r="L1302" s="88"/>
      <c r="M1302" s="88"/>
      <c r="N1302" s="88"/>
      <c r="O1302" s="88"/>
      <c r="P1302" s="88" t="s">
        <v>286</v>
      </c>
      <c r="Q1302" s="88" t="s">
        <v>289</v>
      </c>
      <c r="R1302" s="90"/>
      <c r="S1302" s="88"/>
      <c r="T1302" s="97"/>
      <c r="U1302" s="97"/>
      <c r="V1302" s="98"/>
      <c r="W1302" s="99"/>
      <c r="X1302" s="692" t="s">
        <v>3135</v>
      </c>
      <c r="Y1302" s="691" t="s">
        <v>3133</v>
      </c>
      <c r="Z1302" s="690" t="s">
        <v>3130</v>
      </c>
    </row>
    <row r="1303" spans="1:26" s="100" customFormat="1" ht="15.6" hidden="1">
      <c r="A1303" s="482" t="s">
        <v>2305</v>
      </c>
      <c r="B1303" s="86"/>
      <c r="C1303" s="86"/>
      <c r="D1303" s="122"/>
      <c r="E1303" s="88" t="s">
        <v>17</v>
      </c>
      <c r="F1303" s="88" t="s">
        <v>15</v>
      </c>
      <c r="G1303" s="89" t="s">
        <v>19</v>
      </c>
      <c r="H1303" s="89" t="s">
        <v>28</v>
      </c>
      <c r="I1303" s="89" t="s">
        <v>24</v>
      </c>
      <c r="J1303" s="88">
        <v>4</v>
      </c>
      <c r="K1303" s="88"/>
      <c r="L1303" s="88"/>
      <c r="M1303" s="88"/>
      <c r="N1303" s="88"/>
      <c r="O1303" s="88"/>
      <c r="P1303" s="88" t="s">
        <v>286</v>
      </c>
      <c r="Q1303" s="88" t="s">
        <v>289</v>
      </c>
      <c r="R1303" s="90"/>
      <c r="S1303" s="88"/>
      <c r="T1303" s="97"/>
      <c r="U1303" s="97"/>
      <c r="V1303" s="98"/>
      <c r="W1303" s="99"/>
      <c r="X1303" s="692" t="s">
        <v>3135</v>
      </c>
      <c r="Y1303" s="691" t="s">
        <v>3133</v>
      </c>
      <c r="Z1303" s="690" t="s">
        <v>3130</v>
      </c>
    </row>
    <row r="1304" spans="1:26" s="100" customFormat="1" ht="15.6" hidden="1">
      <c r="A1304" s="482" t="s">
        <v>2306</v>
      </c>
      <c r="B1304" s="86"/>
      <c r="C1304" s="86"/>
      <c r="D1304" s="122"/>
      <c r="E1304" s="88" t="s">
        <v>18</v>
      </c>
      <c r="F1304" s="88" t="s">
        <v>14</v>
      </c>
      <c r="G1304" s="89" t="s">
        <v>19</v>
      </c>
      <c r="H1304" s="89" t="s">
        <v>28</v>
      </c>
      <c r="I1304" s="89" t="s">
        <v>24</v>
      </c>
      <c r="J1304" s="88">
        <v>4</v>
      </c>
      <c r="K1304" s="88"/>
      <c r="L1304" s="88"/>
      <c r="M1304" s="88"/>
      <c r="N1304" s="88"/>
      <c r="O1304" s="88"/>
      <c r="P1304" s="88" t="s">
        <v>286</v>
      </c>
      <c r="Q1304" s="88" t="s">
        <v>290</v>
      </c>
      <c r="R1304" s="90"/>
      <c r="S1304" s="88"/>
      <c r="T1304" s="97"/>
      <c r="U1304" s="97"/>
      <c r="V1304" s="98"/>
      <c r="W1304" s="99"/>
      <c r="X1304" s="692" t="s">
        <v>3135</v>
      </c>
      <c r="Y1304" s="691" t="s">
        <v>3133</v>
      </c>
      <c r="Z1304" s="690" t="s">
        <v>3130</v>
      </c>
    </row>
    <row r="1305" spans="1:26" s="100" customFormat="1" ht="15.6" hidden="1">
      <c r="A1305" s="482" t="s">
        <v>2307</v>
      </c>
      <c r="B1305" s="86"/>
      <c r="C1305" s="86"/>
      <c r="D1305" s="122"/>
      <c r="E1305" s="88" t="s">
        <v>17</v>
      </c>
      <c r="F1305" s="88" t="s">
        <v>15</v>
      </c>
      <c r="G1305" s="89" t="s">
        <v>19</v>
      </c>
      <c r="H1305" s="89" t="s">
        <v>28</v>
      </c>
      <c r="I1305" s="89" t="s">
        <v>24</v>
      </c>
      <c r="J1305" s="88">
        <v>4</v>
      </c>
      <c r="K1305" s="88"/>
      <c r="L1305" s="88"/>
      <c r="M1305" s="88"/>
      <c r="N1305" s="88"/>
      <c r="O1305" s="88"/>
      <c r="P1305" s="88" t="s">
        <v>286</v>
      </c>
      <c r="Q1305" s="88" t="s">
        <v>290</v>
      </c>
      <c r="R1305" s="90"/>
      <c r="S1305" s="88"/>
      <c r="T1305" s="97"/>
      <c r="U1305" s="97"/>
      <c r="V1305" s="98"/>
      <c r="W1305" s="99"/>
      <c r="X1305" s="692" t="s">
        <v>3135</v>
      </c>
      <c r="Y1305" s="691" t="s">
        <v>3133</v>
      </c>
      <c r="Z1305" s="690" t="s">
        <v>3130</v>
      </c>
    </row>
    <row r="1306" spans="1:26" s="100" customFormat="1" ht="15.6" hidden="1">
      <c r="A1306" s="482" t="s">
        <v>2308</v>
      </c>
      <c r="B1306" s="86"/>
      <c r="C1306" s="86"/>
      <c r="D1306" s="122"/>
      <c r="E1306" s="88" t="s">
        <v>18</v>
      </c>
      <c r="F1306" s="88" t="s">
        <v>14</v>
      </c>
      <c r="G1306" s="89" t="s">
        <v>19</v>
      </c>
      <c r="H1306" s="89" t="s">
        <v>28</v>
      </c>
      <c r="I1306" s="89" t="s">
        <v>24</v>
      </c>
      <c r="J1306" s="88">
        <v>4</v>
      </c>
      <c r="K1306" s="88"/>
      <c r="L1306" s="88"/>
      <c r="M1306" s="88"/>
      <c r="N1306" s="88"/>
      <c r="O1306" s="88"/>
      <c r="P1306" s="88" t="s">
        <v>286</v>
      </c>
      <c r="Q1306" s="88" t="s">
        <v>290</v>
      </c>
      <c r="R1306" s="90"/>
      <c r="S1306" s="88"/>
      <c r="T1306" s="97"/>
      <c r="U1306" s="97"/>
      <c r="V1306" s="98"/>
      <c r="W1306" s="99"/>
      <c r="X1306" s="692" t="s">
        <v>3135</v>
      </c>
      <c r="Y1306" s="691" t="s">
        <v>3133</v>
      </c>
      <c r="Z1306" s="690" t="s">
        <v>3130</v>
      </c>
    </row>
    <row r="1307" spans="1:26" s="100" customFormat="1" ht="15.6" hidden="1">
      <c r="A1307" s="482" t="s">
        <v>2309</v>
      </c>
      <c r="B1307" s="86"/>
      <c r="C1307" s="86"/>
      <c r="D1307" s="122"/>
      <c r="E1307" s="88" t="s">
        <v>17</v>
      </c>
      <c r="F1307" s="88" t="s">
        <v>15</v>
      </c>
      <c r="G1307" s="89" t="s">
        <v>19</v>
      </c>
      <c r="H1307" s="89" t="s">
        <v>28</v>
      </c>
      <c r="I1307" s="89" t="s">
        <v>24</v>
      </c>
      <c r="J1307" s="88">
        <v>4</v>
      </c>
      <c r="K1307" s="88"/>
      <c r="L1307" s="88"/>
      <c r="M1307" s="88"/>
      <c r="N1307" s="88"/>
      <c r="O1307" s="88"/>
      <c r="P1307" s="88" t="s">
        <v>286</v>
      </c>
      <c r="Q1307" s="88" t="s">
        <v>290</v>
      </c>
      <c r="R1307" s="90"/>
      <c r="S1307" s="88"/>
      <c r="T1307" s="97"/>
      <c r="U1307" s="97"/>
      <c r="V1307" s="98"/>
      <c r="W1307" s="99"/>
      <c r="X1307" s="692" t="s">
        <v>3135</v>
      </c>
      <c r="Y1307" s="691" t="s">
        <v>3133</v>
      </c>
      <c r="Z1307" s="690" t="s">
        <v>3130</v>
      </c>
    </row>
    <row r="1308" spans="1:26" s="100" customFormat="1" ht="15.6" hidden="1">
      <c r="A1308" s="482" t="s">
        <v>2310</v>
      </c>
      <c r="B1308" s="86"/>
      <c r="C1308" s="86"/>
      <c r="D1308" s="122"/>
      <c r="E1308" s="88" t="s">
        <v>18</v>
      </c>
      <c r="F1308" s="88" t="s">
        <v>14</v>
      </c>
      <c r="G1308" s="89" t="s">
        <v>19</v>
      </c>
      <c r="H1308" s="89" t="s">
        <v>28</v>
      </c>
      <c r="I1308" s="89" t="s">
        <v>24</v>
      </c>
      <c r="J1308" s="88">
        <v>4</v>
      </c>
      <c r="K1308" s="88"/>
      <c r="L1308" s="88"/>
      <c r="M1308" s="88"/>
      <c r="N1308" s="88"/>
      <c r="O1308" s="88"/>
      <c r="P1308" s="88" t="s">
        <v>286</v>
      </c>
      <c r="Q1308" s="88" t="s">
        <v>290</v>
      </c>
      <c r="R1308" s="90"/>
      <c r="S1308" s="88"/>
      <c r="T1308" s="97"/>
      <c r="U1308" s="97"/>
      <c r="V1308" s="98"/>
      <c r="W1308" s="99"/>
      <c r="X1308" s="692" t="s">
        <v>3135</v>
      </c>
      <c r="Y1308" s="691" t="s">
        <v>3133</v>
      </c>
      <c r="Z1308" s="690" t="s">
        <v>3130</v>
      </c>
    </row>
    <row r="1309" spans="1:26" s="100" customFormat="1" ht="15.6" hidden="1">
      <c r="A1309" s="482" t="s">
        <v>2311</v>
      </c>
      <c r="B1309" s="86"/>
      <c r="C1309" s="86"/>
      <c r="D1309" s="122"/>
      <c r="E1309" s="88" t="s">
        <v>17</v>
      </c>
      <c r="F1309" s="88" t="s">
        <v>15</v>
      </c>
      <c r="G1309" s="89" t="s">
        <v>19</v>
      </c>
      <c r="H1309" s="89" t="s">
        <v>28</v>
      </c>
      <c r="I1309" s="89" t="s">
        <v>26</v>
      </c>
      <c r="J1309" s="88">
        <v>4</v>
      </c>
      <c r="K1309" s="88"/>
      <c r="L1309" s="88"/>
      <c r="M1309" s="88"/>
      <c r="N1309" s="88"/>
      <c r="O1309" s="88"/>
      <c r="P1309" s="88" t="s">
        <v>286</v>
      </c>
      <c r="Q1309" s="88" t="s">
        <v>290</v>
      </c>
      <c r="R1309" s="90"/>
      <c r="S1309" s="88"/>
      <c r="T1309" s="97"/>
      <c r="U1309" s="97"/>
      <c r="V1309" s="98"/>
      <c r="W1309" s="99"/>
      <c r="X1309" s="692" t="s">
        <v>3135</v>
      </c>
      <c r="Y1309" s="691" t="s">
        <v>3133</v>
      </c>
      <c r="Z1309" s="690" t="s">
        <v>3130</v>
      </c>
    </row>
    <row r="1310" spans="1:26" s="100" customFormat="1" ht="15.6" hidden="1">
      <c r="A1310" s="482" t="s">
        <v>2312</v>
      </c>
      <c r="B1310" s="86"/>
      <c r="C1310" s="86"/>
      <c r="D1310" s="122"/>
      <c r="E1310" s="88" t="s">
        <v>17</v>
      </c>
      <c r="F1310" s="88" t="s">
        <v>14</v>
      </c>
      <c r="G1310" s="89" t="s">
        <v>19</v>
      </c>
      <c r="H1310" s="89" t="s">
        <v>28</v>
      </c>
      <c r="I1310" s="89" t="s">
        <v>24</v>
      </c>
      <c r="J1310" s="88">
        <v>4</v>
      </c>
      <c r="K1310" s="88"/>
      <c r="L1310" s="88"/>
      <c r="M1310" s="88"/>
      <c r="N1310" s="88"/>
      <c r="O1310" s="88"/>
      <c r="P1310" s="88" t="s">
        <v>286</v>
      </c>
      <c r="Q1310" s="88" t="s">
        <v>290</v>
      </c>
      <c r="R1310" s="90"/>
      <c r="S1310" s="88"/>
      <c r="T1310" s="97"/>
      <c r="U1310" s="97"/>
      <c r="V1310" s="98"/>
      <c r="W1310" s="99"/>
      <c r="X1310" s="692" t="s">
        <v>3135</v>
      </c>
      <c r="Y1310" s="691" t="s">
        <v>3133</v>
      </c>
      <c r="Z1310" s="690" t="s">
        <v>3130</v>
      </c>
    </row>
    <row r="1311" spans="1:26" s="100" customFormat="1" ht="15.6" hidden="1">
      <c r="A1311" s="482" t="s">
        <v>2313</v>
      </c>
      <c r="B1311" s="86"/>
      <c r="C1311" s="86"/>
      <c r="D1311" s="122"/>
      <c r="E1311" s="88" t="s">
        <v>17</v>
      </c>
      <c r="F1311" s="88" t="s">
        <v>15</v>
      </c>
      <c r="G1311" s="89" t="s">
        <v>19</v>
      </c>
      <c r="H1311" s="89" t="s">
        <v>28</v>
      </c>
      <c r="I1311" s="89" t="s">
        <v>24</v>
      </c>
      <c r="J1311" s="88">
        <v>4</v>
      </c>
      <c r="K1311" s="88"/>
      <c r="L1311" s="88"/>
      <c r="M1311" s="88"/>
      <c r="N1311" s="88"/>
      <c r="O1311" s="88"/>
      <c r="P1311" s="88" t="s">
        <v>286</v>
      </c>
      <c r="Q1311" s="88" t="s">
        <v>290</v>
      </c>
      <c r="R1311" s="90"/>
      <c r="S1311" s="88"/>
      <c r="T1311" s="97"/>
      <c r="U1311" s="97"/>
      <c r="V1311" s="98"/>
      <c r="W1311" s="99"/>
      <c r="X1311" s="692" t="s">
        <v>3135</v>
      </c>
      <c r="Y1311" s="691" t="s">
        <v>3133</v>
      </c>
      <c r="Z1311" s="690" t="s">
        <v>3130</v>
      </c>
    </row>
    <row r="1312" spans="1:26" s="100" customFormat="1" ht="15.6" hidden="1">
      <c r="A1312" s="482" t="s">
        <v>2314</v>
      </c>
      <c r="B1312" s="86"/>
      <c r="C1312" s="86"/>
      <c r="D1312" s="122"/>
      <c r="E1312" s="88" t="s">
        <v>18</v>
      </c>
      <c r="F1312" s="88" t="s">
        <v>14</v>
      </c>
      <c r="G1312" s="89" t="s">
        <v>19</v>
      </c>
      <c r="H1312" s="89" t="s">
        <v>28</v>
      </c>
      <c r="I1312" s="89" t="s">
        <v>474</v>
      </c>
      <c r="J1312" s="88">
        <v>4</v>
      </c>
      <c r="K1312" s="88"/>
      <c r="L1312" s="88"/>
      <c r="M1312" s="88"/>
      <c r="N1312" s="88"/>
      <c r="O1312" s="88"/>
      <c r="P1312" s="88" t="s">
        <v>286</v>
      </c>
      <c r="Q1312" s="88" t="s">
        <v>290</v>
      </c>
      <c r="R1312" s="90"/>
      <c r="S1312" s="88"/>
      <c r="T1312" s="97"/>
      <c r="U1312" s="97"/>
      <c r="V1312" s="98"/>
      <c r="W1312" s="99"/>
      <c r="X1312" s="692" t="s">
        <v>3135</v>
      </c>
      <c r="Y1312" s="691" t="s">
        <v>3133</v>
      </c>
      <c r="Z1312" s="690" t="s">
        <v>3130</v>
      </c>
    </row>
    <row r="1313" spans="1:26" s="100" customFormat="1" ht="15.6" hidden="1">
      <c r="A1313" s="482" t="s">
        <v>2315</v>
      </c>
      <c r="B1313" s="86"/>
      <c r="C1313" s="86"/>
      <c r="D1313" s="122"/>
      <c r="E1313" s="88" t="s">
        <v>18</v>
      </c>
      <c r="F1313" s="88" t="s">
        <v>15</v>
      </c>
      <c r="G1313" s="89" t="s">
        <v>19</v>
      </c>
      <c r="H1313" s="89" t="s">
        <v>28</v>
      </c>
      <c r="I1313" s="89" t="s">
        <v>24</v>
      </c>
      <c r="J1313" s="88">
        <v>4</v>
      </c>
      <c r="K1313" s="88"/>
      <c r="L1313" s="88"/>
      <c r="M1313" s="88"/>
      <c r="N1313" s="88"/>
      <c r="O1313" s="88"/>
      <c r="P1313" s="88" t="s">
        <v>286</v>
      </c>
      <c r="Q1313" s="88" t="s">
        <v>290</v>
      </c>
      <c r="R1313" s="90"/>
      <c r="S1313" s="88"/>
      <c r="T1313" s="97"/>
      <c r="U1313" s="97"/>
      <c r="V1313" s="98"/>
      <c r="W1313" s="99"/>
      <c r="X1313" s="692" t="s">
        <v>3135</v>
      </c>
      <c r="Y1313" s="691" t="s">
        <v>3133</v>
      </c>
      <c r="Z1313" s="690" t="s">
        <v>3130</v>
      </c>
    </row>
    <row r="1314" spans="1:26" s="100" customFormat="1" ht="15.6" hidden="1">
      <c r="A1314" s="482" t="s">
        <v>2316</v>
      </c>
      <c r="B1314" s="86"/>
      <c r="C1314" s="86"/>
      <c r="D1314" s="122"/>
      <c r="E1314" s="88" t="s">
        <v>17</v>
      </c>
      <c r="F1314" s="88" t="s">
        <v>14</v>
      </c>
      <c r="G1314" s="89" t="s">
        <v>19</v>
      </c>
      <c r="H1314" s="89" t="s">
        <v>28</v>
      </c>
      <c r="I1314" s="89" t="s">
        <v>24</v>
      </c>
      <c r="J1314" s="88">
        <v>4</v>
      </c>
      <c r="K1314" s="88"/>
      <c r="L1314" s="88"/>
      <c r="M1314" s="88"/>
      <c r="N1314" s="88"/>
      <c r="O1314" s="88"/>
      <c r="P1314" s="88" t="s">
        <v>286</v>
      </c>
      <c r="Q1314" s="88" t="s">
        <v>290</v>
      </c>
      <c r="R1314" s="90"/>
      <c r="S1314" s="88"/>
      <c r="T1314" s="97"/>
      <c r="U1314" s="97"/>
      <c r="V1314" s="98"/>
      <c r="W1314" s="99"/>
      <c r="X1314" s="692" t="s">
        <v>3135</v>
      </c>
      <c r="Y1314" s="691" t="s">
        <v>3133</v>
      </c>
      <c r="Z1314" s="690" t="s">
        <v>3130</v>
      </c>
    </row>
    <row r="1315" spans="1:26" s="100" customFormat="1" ht="15.6" hidden="1">
      <c r="A1315" s="482" t="s">
        <v>2317</v>
      </c>
      <c r="B1315" s="86"/>
      <c r="C1315" s="86"/>
      <c r="D1315" s="122"/>
      <c r="E1315" s="88" t="s">
        <v>17</v>
      </c>
      <c r="F1315" s="88" t="s">
        <v>14</v>
      </c>
      <c r="G1315" s="89" t="s">
        <v>19</v>
      </c>
      <c r="H1315" s="89" t="s">
        <v>28</v>
      </c>
      <c r="I1315" s="89" t="s">
        <v>24</v>
      </c>
      <c r="J1315" s="88">
        <v>4</v>
      </c>
      <c r="K1315" s="88"/>
      <c r="L1315" s="88"/>
      <c r="M1315" s="88"/>
      <c r="N1315" s="88"/>
      <c r="O1315" s="88"/>
      <c r="P1315" s="88" t="s">
        <v>286</v>
      </c>
      <c r="Q1315" s="88" t="s">
        <v>290</v>
      </c>
      <c r="R1315" s="90"/>
      <c r="S1315" s="88"/>
      <c r="T1315" s="97"/>
      <c r="U1315" s="97"/>
      <c r="V1315" s="98"/>
      <c r="W1315" s="99"/>
      <c r="X1315" s="692" t="s">
        <v>3135</v>
      </c>
      <c r="Y1315" s="691" t="s">
        <v>3133</v>
      </c>
      <c r="Z1315" s="690" t="s">
        <v>3130</v>
      </c>
    </row>
    <row r="1316" spans="1:26" s="100" customFormat="1" ht="15.6" hidden="1">
      <c r="A1316" s="482" t="s">
        <v>2318</v>
      </c>
      <c r="B1316" s="86"/>
      <c r="C1316" s="86"/>
      <c r="D1316" s="122"/>
      <c r="E1316" s="88" t="s">
        <v>17</v>
      </c>
      <c r="F1316" s="88" t="s">
        <v>15</v>
      </c>
      <c r="G1316" s="89" t="s">
        <v>19</v>
      </c>
      <c r="H1316" s="89" t="s">
        <v>28</v>
      </c>
      <c r="I1316" s="89" t="s">
        <v>477</v>
      </c>
      <c r="J1316" s="88">
        <v>4</v>
      </c>
      <c r="K1316" s="88"/>
      <c r="L1316" s="88"/>
      <c r="M1316" s="88"/>
      <c r="N1316" s="88"/>
      <c r="O1316" s="88"/>
      <c r="P1316" s="88" t="s">
        <v>286</v>
      </c>
      <c r="Q1316" s="88" t="s">
        <v>290</v>
      </c>
      <c r="R1316" s="90"/>
      <c r="S1316" s="88"/>
      <c r="T1316" s="97"/>
      <c r="U1316" s="97"/>
      <c r="V1316" s="98"/>
      <c r="W1316" s="99"/>
      <c r="X1316" s="692" t="s">
        <v>3135</v>
      </c>
      <c r="Y1316" s="691" t="s">
        <v>3133</v>
      </c>
      <c r="Z1316" s="690" t="s">
        <v>3130</v>
      </c>
    </row>
    <row r="1317" spans="1:26" s="100" customFormat="1" ht="15.6" hidden="1">
      <c r="A1317" s="482" t="s">
        <v>2319</v>
      </c>
      <c r="B1317" s="86"/>
      <c r="C1317" s="86"/>
      <c r="D1317" s="122"/>
      <c r="E1317" s="88" t="s">
        <v>17</v>
      </c>
      <c r="F1317" s="88" t="s">
        <v>14</v>
      </c>
      <c r="G1317" s="89" t="s">
        <v>19</v>
      </c>
      <c r="H1317" s="89" t="s">
        <v>28</v>
      </c>
      <c r="I1317" s="89" t="s">
        <v>24</v>
      </c>
      <c r="J1317" s="88">
        <v>4</v>
      </c>
      <c r="K1317" s="88"/>
      <c r="L1317" s="88"/>
      <c r="M1317" s="88"/>
      <c r="N1317" s="88"/>
      <c r="O1317" s="88"/>
      <c r="P1317" s="88" t="s">
        <v>286</v>
      </c>
      <c r="Q1317" s="88" t="s">
        <v>290</v>
      </c>
      <c r="R1317" s="90"/>
      <c r="S1317" s="88"/>
      <c r="T1317" s="97"/>
      <c r="U1317" s="97"/>
      <c r="V1317" s="98"/>
      <c r="W1317" s="99"/>
      <c r="X1317" s="692" t="s">
        <v>3135</v>
      </c>
      <c r="Y1317" s="691" t="s">
        <v>3133</v>
      </c>
      <c r="Z1317" s="690" t="s">
        <v>3130</v>
      </c>
    </row>
    <row r="1318" spans="1:26" s="100" customFormat="1" ht="15.6" hidden="1">
      <c r="A1318" s="482" t="s">
        <v>2320</v>
      </c>
      <c r="B1318" s="86"/>
      <c r="C1318" s="86"/>
      <c r="D1318" s="122"/>
      <c r="E1318" s="88" t="s">
        <v>17</v>
      </c>
      <c r="F1318" s="88" t="s">
        <v>15</v>
      </c>
      <c r="G1318" s="89" t="s">
        <v>19</v>
      </c>
      <c r="H1318" s="89" t="s">
        <v>28</v>
      </c>
      <c r="I1318" s="89" t="s">
        <v>24</v>
      </c>
      <c r="J1318" s="88">
        <v>4</v>
      </c>
      <c r="K1318" s="88"/>
      <c r="L1318" s="88"/>
      <c r="M1318" s="88"/>
      <c r="N1318" s="88"/>
      <c r="O1318" s="88"/>
      <c r="P1318" s="88" t="s">
        <v>286</v>
      </c>
      <c r="Q1318" s="88" t="s">
        <v>290</v>
      </c>
      <c r="R1318" s="90"/>
      <c r="S1318" s="88"/>
      <c r="T1318" s="97"/>
      <c r="U1318" s="97"/>
      <c r="V1318" s="98"/>
      <c r="W1318" s="99"/>
      <c r="X1318" s="692" t="s">
        <v>3135</v>
      </c>
      <c r="Y1318" s="691" t="s">
        <v>3133</v>
      </c>
      <c r="Z1318" s="690" t="s">
        <v>3130</v>
      </c>
    </row>
    <row r="1319" spans="1:26" s="100" customFormat="1" ht="15.6" hidden="1">
      <c r="A1319" s="482" t="s">
        <v>2321</v>
      </c>
      <c r="B1319" s="86"/>
      <c r="C1319" s="86"/>
      <c r="D1319" s="122"/>
      <c r="E1319" s="88" t="s">
        <v>17</v>
      </c>
      <c r="F1319" s="88" t="s">
        <v>14</v>
      </c>
      <c r="G1319" s="89" t="s">
        <v>19</v>
      </c>
      <c r="H1319" s="89" t="s">
        <v>28</v>
      </c>
      <c r="I1319" s="89" t="s">
        <v>24</v>
      </c>
      <c r="J1319" s="88">
        <v>4</v>
      </c>
      <c r="K1319" s="88"/>
      <c r="L1319" s="88"/>
      <c r="M1319" s="88"/>
      <c r="N1319" s="88"/>
      <c r="O1319" s="88"/>
      <c r="P1319" s="88" t="s">
        <v>286</v>
      </c>
      <c r="Q1319" s="88" t="s">
        <v>290</v>
      </c>
      <c r="R1319" s="90"/>
      <c r="S1319" s="88"/>
      <c r="T1319" s="97"/>
      <c r="U1319" s="97"/>
      <c r="V1319" s="98"/>
      <c r="W1319" s="99"/>
      <c r="X1319" s="692" t="s">
        <v>3135</v>
      </c>
      <c r="Y1319" s="691" t="s">
        <v>3133</v>
      </c>
      <c r="Z1319" s="690" t="s">
        <v>3130</v>
      </c>
    </row>
    <row r="1320" spans="1:26" s="100" customFormat="1" ht="15.6" hidden="1">
      <c r="A1320" s="482" t="s">
        <v>2322</v>
      </c>
      <c r="B1320" s="86"/>
      <c r="C1320" s="86"/>
      <c r="D1320" s="122"/>
      <c r="E1320" s="88" t="s">
        <v>17</v>
      </c>
      <c r="F1320" s="88" t="s">
        <v>15</v>
      </c>
      <c r="G1320" s="89" t="s">
        <v>19</v>
      </c>
      <c r="H1320" s="89" t="s">
        <v>28</v>
      </c>
      <c r="I1320" s="89" t="s">
        <v>24</v>
      </c>
      <c r="J1320" s="88">
        <v>4</v>
      </c>
      <c r="K1320" s="88"/>
      <c r="L1320" s="88"/>
      <c r="M1320" s="88"/>
      <c r="N1320" s="88"/>
      <c r="O1320" s="88"/>
      <c r="P1320" s="88" t="s">
        <v>286</v>
      </c>
      <c r="Q1320" s="88" t="s">
        <v>290</v>
      </c>
      <c r="R1320" s="90"/>
      <c r="S1320" s="88"/>
      <c r="T1320" s="97"/>
      <c r="U1320" s="97"/>
      <c r="V1320" s="98"/>
      <c r="W1320" s="99"/>
      <c r="X1320" s="692" t="s">
        <v>3135</v>
      </c>
      <c r="Y1320" s="691" t="s">
        <v>3133</v>
      </c>
      <c r="Z1320" s="690" t="s">
        <v>3130</v>
      </c>
    </row>
    <row r="1321" spans="1:26" s="100" customFormat="1" ht="15.6" hidden="1">
      <c r="A1321" s="482" t="s">
        <v>2323</v>
      </c>
      <c r="B1321" s="86"/>
      <c r="C1321" s="86"/>
      <c r="D1321" s="122"/>
      <c r="E1321" s="88" t="s">
        <v>17</v>
      </c>
      <c r="F1321" s="88" t="s">
        <v>14</v>
      </c>
      <c r="G1321" s="89" t="s">
        <v>19</v>
      </c>
      <c r="H1321" s="89" t="s">
        <v>28</v>
      </c>
      <c r="I1321" s="89" t="s">
        <v>24</v>
      </c>
      <c r="J1321" s="88">
        <v>4</v>
      </c>
      <c r="K1321" s="88"/>
      <c r="L1321" s="88"/>
      <c r="M1321" s="88"/>
      <c r="N1321" s="88"/>
      <c r="O1321" s="88"/>
      <c r="P1321" s="88" t="s">
        <v>286</v>
      </c>
      <c r="Q1321" s="88" t="s">
        <v>290</v>
      </c>
      <c r="R1321" s="90"/>
      <c r="S1321" s="88"/>
      <c r="T1321" s="97"/>
      <c r="U1321" s="97"/>
      <c r="V1321" s="98"/>
      <c r="W1321" s="99"/>
      <c r="X1321" s="692" t="s">
        <v>3135</v>
      </c>
      <c r="Y1321" s="691" t="s">
        <v>3133</v>
      </c>
      <c r="Z1321" s="690" t="s">
        <v>3130</v>
      </c>
    </row>
    <row r="1322" spans="1:26" s="100" customFormat="1" ht="15.6" hidden="1">
      <c r="A1322" s="482" t="s">
        <v>2324</v>
      </c>
      <c r="B1322" s="86"/>
      <c r="C1322" s="86"/>
      <c r="D1322" s="122"/>
      <c r="E1322" s="88" t="s">
        <v>17</v>
      </c>
      <c r="F1322" s="88" t="s">
        <v>15</v>
      </c>
      <c r="G1322" s="89" t="s">
        <v>19</v>
      </c>
      <c r="H1322" s="89" t="s">
        <v>28</v>
      </c>
      <c r="I1322" s="89" t="s">
        <v>24</v>
      </c>
      <c r="J1322" s="88">
        <v>4</v>
      </c>
      <c r="K1322" s="88"/>
      <c r="L1322" s="88"/>
      <c r="M1322" s="88"/>
      <c r="N1322" s="88"/>
      <c r="O1322" s="88"/>
      <c r="P1322" s="88" t="s">
        <v>286</v>
      </c>
      <c r="Q1322" s="88" t="s">
        <v>290</v>
      </c>
      <c r="R1322" s="90"/>
      <c r="S1322" s="88"/>
      <c r="T1322" s="97"/>
      <c r="U1322" s="97"/>
      <c r="V1322" s="98"/>
      <c r="W1322" s="99"/>
      <c r="X1322" s="692" t="s">
        <v>3135</v>
      </c>
      <c r="Y1322" s="691" t="s">
        <v>3133</v>
      </c>
      <c r="Z1322" s="690" t="s">
        <v>3130</v>
      </c>
    </row>
    <row r="1323" spans="1:26" s="100" customFormat="1" ht="15.6" hidden="1">
      <c r="A1323" s="482" t="s">
        <v>2325</v>
      </c>
      <c r="B1323" s="86"/>
      <c r="C1323" s="86"/>
      <c r="D1323" s="122"/>
      <c r="E1323" s="88" t="s">
        <v>18</v>
      </c>
      <c r="F1323" s="88" t="s">
        <v>14</v>
      </c>
      <c r="G1323" s="89" t="s">
        <v>19</v>
      </c>
      <c r="H1323" s="89" t="s">
        <v>28</v>
      </c>
      <c r="I1323" s="89" t="s">
        <v>26</v>
      </c>
      <c r="J1323" s="88">
        <v>4</v>
      </c>
      <c r="K1323" s="88" t="s">
        <v>33</v>
      </c>
      <c r="L1323" s="88"/>
      <c r="M1323" s="88"/>
      <c r="N1323" s="88"/>
      <c r="O1323" s="88"/>
      <c r="P1323" s="88" t="s">
        <v>286</v>
      </c>
      <c r="Q1323" s="88" t="s">
        <v>290</v>
      </c>
      <c r="R1323" s="90"/>
      <c r="S1323" s="88"/>
      <c r="T1323" s="97"/>
      <c r="U1323" s="97"/>
      <c r="V1323" s="98"/>
      <c r="W1323" s="99"/>
      <c r="X1323" s="692" t="s">
        <v>3135</v>
      </c>
      <c r="Y1323" s="691" t="s">
        <v>3133</v>
      </c>
      <c r="Z1323" s="690" t="s">
        <v>3130</v>
      </c>
    </row>
    <row r="1324" spans="1:26" s="100" customFormat="1" ht="15.6" hidden="1">
      <c r="A1324" s="482" t="s">
        <v>2326</v>
      </c>
      <c r="B1324" s="86"/>
      <c r="C1324" s="86"/>
      <c r="D1324" s="122"/>
      <c r="E1324" s="88" t="s">
        <v>18</v>
      </c>
      <c r="F1324" s="88" t="s">
        <v>15</v>
      </c>
      <c r="G1324" s="89" t="s">
        <v>19</v>
      </c>
      <c r="H1324" s="89" t="s">
        <v>28</v>
      </c>
      <c r="I1324" s="89" t="s">
        <v>477</v>
      </c>
      <c r="J1324" s="88">
        <v>4</v>
      </c>
      <c r="K1324" s="88" t="s">
        <v>33</v>
      </c>
      <c r="L1324" s="88"/>
      <c r="M1324" s="88"/>
      <c r="N1324" s="88"/>
      <c r="O1324" s="88"/>
      <c r="P1324" s="88" t="s">
        <v>286</v>
      </c>
      <c r="Q1324" s="88" t="s">
        <v>290</v>
      </c>
      <c r="R1324" s="90"/>
      <c r="S1324" s="88"/>
      <c r="T1324" s="97"/>
      <c r="U1324" s="97"/>
      <c r="V1324" s="98"/>
      <c r="W1324" s="99"/>
      <c r="X1324" s="692" t="s">
        <v>3135</v>
      </c>
      <c r="Y1324" s="691" t="s">
        <v>3133</v>
      </c>
      <c r="Z1324" s="690" t="s">
        <v>3130</v>
      </c>
    </row>
    <row r="1325" spans="1:26" s="100" customFormat="1" ht="15.6" hidden="1">
      <c r="A1325" s="482" t="s">
        <v>2327</v>
      </c>
      <c r="B1325" s="86"/>
      <c r="C1325" s="86"/>
      <c r="D1325" s="122"/>
      <c r="E1325" s="88" t="s">
        <v>17</v>
      </c>
      <c r="F1325" s="88" t="s">
        <v>14</v>
      </c>
      <c r="G1325" s="89" t="s">
        <v>19</v>
      </c>
      <c r="H1325" s="89" t="s">
        <v>28</v>
      </c>
      <c r="I1325" s="89" t="s">
        <v>24</v>
      </c>
      <c r="J1325" s="88">
        <v>4</v>
      </c>
      <c r="K1325" s="88" t="s">
        <v>33</v>
      </c>
      <c r="L1325" s="88"/>
      <c r="M1325" s="88"/>
      <c r="N1325" s="88"/>
      <c r="O1325" s="88"/>
      <c r="P1325" s="88" t="s">
        <v>286</v>
      </c>
      <c r="Q1325" s="88" t="s">
        <v>290</v>
      </c>
      <c r="R1325" s="90"/>
      <c r="S1325" s="88"/>
      <c r="T1325" s="97"/>
      <c r="U1325" s="97"/>
      <c r="V1325" s="98"/>
      <c r="W1325" s="99"/>
      <c r="X1325" s="692" t="s">
        <v>3135</v>
      </c>
      <c r="Y1325" s="691" t="s">
        <v>3133</v>
      </c>
      <c r="Z1325" s="690" t="s">
        <v>3130</v>
      </c>
    </row>
    <row r="1326" spans="1:26" s="100" customFormat="1" ht="15.6" hidden="1">
      <c r="A1326" s="482" t="s">
        <v>2328</v>
      </c>
      <c r="B1326" s="86"/>
      <c r="C1326" s="86"/>
      <c r="D1326" s="122"/>
      <c r="E1326" s="88" t="s">
        <v>18</v>
      </c>
      <c r="F1326" s="88" t="s">
        <v>14</v>
      </c>
      <c r="G1326" s="89" t="s">
        <v>19</v>
      </c>
      <c r="H1326" s="89" t="s">
        <v>28</v>
      </c>
      <c r="I1326" s="89" t="s">
        <v>24</v>
      </c>
      <c r="J1326" s="88">
        <v>4</v>
      </c>
      <c r="K1326" s="88" t="s">
        <v>33</v>
      </c>
      <c r="L1326" s="88"/>
      <c r="M1326" s="88"/>
      <c r="N1326" s="88"/>
      <c r="O1326" s="88"/>
      <c r="P1326" s="88" t="s">
        <v>286</v>
      </c>
      <c r="Q1326" s="88" t="s">
        <v>290</v>
      </c>
      <c r="R1326" s="90"/>
      <c r="S1326" s="88"/>
      <c r="T1326" s="97"/>
      <c r="U1326" s="97"/>
      <c r="V1326" s="98"/>
      <c r="W1326" s="99"/>
      <c r="X1326" s="692" t="s">
        <v>3135</v>
      </c>
      <c r="Y1326" s="691" t="s">
        <v>3133</v>
      </c>
      <c r="Z1326" s="690" t="s">
        <v>3130</v>
      </c>
    </row>
    <row r="1327" spans="1:26" s="100" customFormat="1" ht="15.6" hidden="1">
      <c r="A1327" s="482" t="s">
        <v>2329</v>
      </c>
      <c r="B1327" s="86"/>
      <c r="C1327" s="86"/>
      <c r="D1327" s="122"/>
      <c r="E1327" s="88" t="s">
        <v>18</v>
      </c>
      <c r="F1327" s="88" t="s">
        <v>14</v>
      </c>
      <c r="G1327" s="89" t="s">
        <v>19</v>
      </c>
      <c r="H1327" s="89" t="s">
        <v>28</v>
      </c>
      <c r="I1327" s="89" t="s">
        <v>24</v>
      </c>
      <c r="J1327" s="88">
        <v>4</v>
      </c>
      <c r="K1327" s="88" t="s">
        <v>33</v>
      </c>
      <c r="L1327" s="88"/>
      <c r="M1327" s="88"/>
      <c r="N1327" s="88"/>
      <c r="O1327" s="88"/>
      <c r="P1327" s="88" t="s">
        <v>286</v>
      </c>
      <c r="Q1327" s="88" t="s">
        <v>290</v>
      </c>
      <c r="R1327" s="90"/>
      <c r="S1327" s="88"/>
      <c r="T1327" s="97"/>
      <c r="U1327" s="97"/>
      <c r="V1327" s="98"/>
      <c r="W1327" s="99"/>
      <c r="X1327" s="692" t="s">
        <v>3135</v>
      </c>
      <c r="Y1327" s="691" t="s">
        <v>3133</v>
      </c>
      <c r="Z1327" s="690" t="s">
        <v>3130</v>
      </c>
    </row>
    <row r="1328" spans="1:26" s="100" customFormat="1" ht="15.6" hidden="1">
      <c r="A1328" s="482" t="s">
        <v>2330</v>
      </c>
      <c r="B1328" s="86"/>
      <c r="C1328" s="86"/>
      <c r="D1328" s="122"/>
      <c r="E1328" s="88" t="s">
        <v>18</v>
      </c>
      <c r="F1328" s="88" t="s">
        <v>14</v>
      </c>
      <c r="G1328" s="89" t="s">
        <v>19</v>
      </c>
      <c r="H1328" s="89" t="s">
        <v>28</v>
      </c>
      <c r="I1328" s="89" t="s">
        <v>24</v>
      </c>
      <c r="J1328" s="88">
        <v>4</v>
      </c>
      <c r="K1328" s="88" t="s">
        <v>33</v>
      </c>
      <c r="L1328" s="88"/>
      <c r="M1328" s="88"/>
      <c r="N1328" s="88"/>
      <c r="O1328" s="88"/>
      <c r="P1328" s="88" t="s">
        <v>286</v>
      </c>
      <c r="Q1328" s="88" t="s">
        <v>290</v>
      </c>
      <c r="R1328" s="90"/>
      <c r="S1328" s="88"/>
      <c r="T1328" s="97"/>
      <c r="U1328" s="97"/>
      <c r="V1328" s="98"/>
      <c r="W1328" s="99"/>
      <c r="X1328" s="692" t="s">
        <v>3135</v>
      </c>
      <c r="Y1328" s="691" t="s">
        <v>3133</v>
      </c>
      <c r="Z1328" s="690" t="s">
        <v>3130</v>
      </c>
    </row>
    <row r="1329" spans="1:26" s="100" customFormat="1" ht="15.6" hidden="1">
      <c r="A1329" s="482" t="s">
        <v>2331</v>
      </c>
      <c r="B1329" s="86"/>
      <c r="C1329" s="86"/>
      <c r="D1329" s="122"/>
      <c r="E1329" s="88" t="s">
        <v>17</v>
      </c>
      <c r="F1329" s="88" t="s">
        <v>15</v>
      </c>
      <c r="G1329" s="89" t="s">
        <v>19</v>
      </c>
      <c r="H1329" s="89" t="s">
        <v>28</v>
      </c>
      <c r="I1329" s="89" t="s">
        <v>24</v>
      </c>
      <c r="J1329" s="88">
        <v>4</v>
      </c>
      <c r="K1329" s="88" t="s">
        <v>33</v>
      </c>
      <c r="L1329" s="88"/>
      <c r="M1329" s="88"/>
      <c r="N1329" s="88"/>
      <c r="O1329" s="88"/>
      <c r="P1329" s="88" t="s">
        <v>286</v>
      </c>
      <c r="Q1329" s="88" t="s">
        <v>290</v>
      </c>
      <c r="R1329" s="90"/>
      <c r="S1329" s="88"/>
      <c r="T1329" s="97"/>
      <c r="U1329" s="97"/>
      <c r="V1329" s="98"/>
      <c r="W1329" s="99"/>
      <c r="X1329" s="692" t="s">
        <v>3135</v>
      </c>
      <c r="Y1329" s="691" t="s">
        <v>3133</v>
      </c>
      <c r="Z1329" s="690" t="s">
        <v>3130</v>
      </c>
    </row>
    <row r="1330" spans="1:26" s="100" customFormat="1" ht="15.6" hidden="1">
      <c r="A1330" s="482" t="s">
        <v>2332</v>
      </c>
      <c r="B1330" s="86"/>
      <c r="C1330" s="86"/>
      <c r="D1330" s="122"/>
      <c r="E1330" s="88" t="s">
        <v>18</v>
      </c>
      <c r="F1330" s="88" t="s">
        <v>14</v>
      </c>
      <c r="G1330" s="89" t="s">
        <v>19</v>
      </c>
      <c r="H1330" s="89" t="s">
        <v>28</v>
      </c>
      <c r="I1330" s="89" t="s">
        <v>24</v>
      </c>
      <c r="J1330" s="88">
        <v>4</v>
      </c>
      <c r="K1330" s="88" t="s">
        <v>33</v>
      </c>
      <c r="L1330" s="88"/>
      <c r="M1330" s="88"/>
      <c r="N1330" s="88"/>
      <c r="O1330" s="88"/>
      <c r="P1330" s="88" t="s">
        <v>286</v>
      </c>
      <c r="Q1330" s="88" t="s">
        <v>290</v>
      </c>
      <c r="R1330" s="90"/>
      <c r="S1330" s="88"/>
      <c r="T1330" s="97"/>
      <c r="U1330" s="97"/>
      <c r="V1330" s="98"/>
      <c r="W1330" s="99"/>
      <c r="X1330" s="692" t="s">
        <v>3135</v>
      </c>
      <c r="Y1330" s="691" t="s">
        <v>3133</v>
      </c>
      <c r="Z1330" s="690" t="s">
        <v>3130</v>
      </c>
    </row>
    <row r="1331" spans="1:26" s="100" customFormat="1" ht="15.6" hidden="1">
      <c r="A1331" s="482" t="s">
        <v>2333</v>
      </c>
      <c r="B1331" s="86"/>
      <c r="C1331" s="86"/>
      <c r="D1331" s="122"/>
      <c r="E1331" s="88" t="s">
        <v>17</v>
      </c>
      <c r="F1331" s="88" t="s">
        <v>15</v>
      </c>
      <c r="G1331" s="89" t="s">
        <v>19</v>
      </c>
      <c r="H1331" s="89" t="s">
        <v>28</v>
      </c>
      <c r="I1331" s="89" t="s">
        <v>24</v>
      </c>
      <c r="J1331" s="88">
        <v>4</v>
      </c>
      <c r="K1331" s="88" t="s">
        <v>33</v>
      </c>
      <c r="L1331" s="88"/>
      <c r="M1331" s="88"/>
      <c r="N1331" s="88"/>
      <c r="O1331" s="88"/>
      <c r="P1331" s="88" t="s">
        <v>286</v>
      </c>
      <c r="Q1331" s="88" t="s">
        <v>290</v>
      </c>
      <c r="R1331" s="90"/>
      <c r="S1331" s="88"/>
      <c r="T1331" s="97"/>
      <c r="U1331" s="97"/>
      <c r="V1331" s="98"/>
      <c r="W1331" s="99"/>
      <c r="X1331" s="692" t="s">
        <v>3135</v>
      </c>
      <c r="Y1331" s="691" t="s">
        <v>3133</v>
      </c>
      <c r="Z1331" s="690" t="s">
        <v>3130</v>
      </c>
    </row>
    <row r="1332" spans="1:26" s="100" customFormat="1" ht="15.6" hidden="1">
      <c r="A1332" s="482" t="s">
        <v>2334</v>
      </c>
      <c r="B1332" s="86"/>
      <c r="C1332" s="86"/>
      <c r="D1332" s="122"/>
      <c r="E1332" s="88" t="s">
        <v>18</v>
      </c>
      <c r="F1332" s="88" t="s">
        <v>14</v>
      </c>
      <c r="G1332" s="89" t="s">
        <v>19</v>
      </c>
      <c r="H1332" s="89" t="s">
        <v>28</v>
      </c>
      <c r="I1332" s="89" t="s">
        <v>24</v>
      </c>
      <c r="J1332" s="88">
        <v>4</v>
      </c>
      <c r="K1332" s="88" t="s">
        <v>33</v>
      </c>
      <c r="L1332" s="88"/>
      <c r="M1332" s="88"/>
      <c r="N1332" s="88"/>
      <c r="O1332" s="88"/>
      <c r="P1332" s="88" t="s">
        <v>286</v>
      </c>
      <c r="Q1332" s="88" t="s">
        <v>290</v>
      </c>
      <c r="S1332" s="88"/>
      <c r="T1332" s="97"/>
      <c r="U1332" s="97"/>
      <c r="V1332" s="98"/>
      <c r="W1332" s="99"/>
      <c r="X1332" s="692" t="s">
        <v>3135</v>
      </c>
      <c r="Y1332" s="691" t="s">
        <v>3133</v>
      </c>
      <c r="Z1332" s="690" t="s">
        <v>3130</v>
      </c>
    </row>
    <row r="1333" spans="1:26" s="100" customFormat="1" ht="15.6" hidden="1">
      <c r="A1333" s="482" t="s">
        <v>2335</v>
      </c>
      <c r="B1333" s="86"/>
      <c r="C1333" s="86"/>
      <c r="D1333" s="122"/>
      <c r="E1333" s="88" t="s">
        <v>18</v>
      </c>
      <c r="F1333" s="88" t="s">
        <v>14</v>
      </c>
      <c r="G1333" s="89" t="s">
        <v>22</v>
      </c>
      <c r="H1333" s="89" t="s">
        <v>28</v>
      </c>
      <c r="I1333" s="89" t="s">
        <v>24</v>
      </c>
      <c r="J1333" s="88">
        <v>4</v>
      </c>
      <c r="K1333" s="88" t="s">
        <v>33</v>
      </c>
      <c r="L1333" s="88"/>
      <c r="M1333" s="88"/>
      <c r="N1333" s="88"/>
      <c r="O1333" s="88"/>
      <c r="P1333" s="88" t="s">
        <v>286</v>
      </c>
      <c r="Q1333" s="88" t="s">
        <v>289</v>
      </c>
      <c r="R1333" s="90" t="s">
        <v>725</v>
      </c>
      <c r="S1333" s="88"/>
      <c r="T1333" s="97"/>
      <c r="U1333" s="97"/>
      <c r="V1333" s="98"/>
      <c r="W1333" s="99"/>
      <c r="X1333" s="692" t="s">
        <v>3135</v>
      </c>
      <c r="Y1333" s="691" t="s">
        <v>3133</v>
      </c>
      <c r="Z1333" s="690" t="s">
        <v>3130</v>
      </c>
    </row>
    <row r="1334" spans="1:26" s="100" customFormat="1" ht="15.6" hidden="1">
      <c r="A1334" s="482" t="s">
        <v>2336</v>
      </c>
      <c r="B1334" s="86"/>
      <c r="C1334" s="86"/>
      <c r="D1334" s="122"/>
      <c r="E1334" s="88" t="s">
        <v>18</v>
      </c>
      <c r="F1334" s="88" t="s">
        <v>15</v>
      </c>
      <c r="G1334" s="89" t="s">
        <v>22</v>
      </c>
      <c r="H1334" s="89" t="s">
        <v>28</v>
      </c>
      <c r="I1334" s="89" t="s">
        <v>24</v>
      </c>
      <c r="J1334" s="88">
        <v>4</v>
      </c>
      <c r="K1334" s="88" t="s">
        <v>33</v>
      </c>
      <c r="L1334" s="88"/>
      <c r="M1334" s="88"/>
      <c r="N1334" s="88"/>
      <c r="O1334" s="88"/>
      <c r="P1334" s="88" t="s">
        <v>286</v>
      </c>
      <c r="Q1334" s="88" t="s">
        <v>289</v>
      </c>
      <c r="R1334" s="90"/>
      <c r="S1334" s="88"/>
      <c r="T1334" s="97"/>
      <c r="U1334" s="97"/>
      <c r="V1334" s="98"/>
      <c r="W1334" s="99"/>
      <c r="X1334" s="692" t="s">
        <v>3135</v>
      </c>
      <c r="Y1334" s="691" t="s">
        <v>3133</v>
      </c>
      <c r="Z1334" s="690" t="s">
        <v>3130</v>
      </c>
    </row>
    <row r="1335" spans="1:26" s="100" customFormat="1" ht="15.6" hidden="1">
      <c r="A1335" s="482" t="s">
        <v>2337</v>
      </c>
      <c r="B1335" s="86"/>
      <c r="C1335" s="86"/>
      <c r="D1335" s="122"/>
      <c r="E1335" s="88" t="s">
        <v>18</v>
      </c>
      <c r="F1335" s="88" t="s">
        <v>14</v>
      </c>
      <c r="G1335" s="89" t="s">
        <v>22</v>
      </c>
      <c r="H1335" s="89" t="s">
        <v>29</v>
      </c>
      <c r="I1335" s="89" t="s">
        <v>30</v>
      </c>
      <c r="J1335" s="88">
        <v>4</v>
      </c>
      <c r="K1335" s="88" t="s">
        <v>33</v>
      </c>
      <c r="L1335" s="88"/>
      <c r="M1335" s="88"/>
      <c r="N1335" s="88"/>
      <c r="O1335" s="88"/>
      <c r="P1335" s="88" t="s">
        <v>286</v>
      </c>
      <c r="Q1335" s="88" t="s">
        <v>289</v>
      </c>
      <c r="R1335" s="90"/>
      <c r="S1335" s="88"/>
      <c r="T1335" s="97"/>
      <c r="U1335" s="97"/>
      <c r="V1335" s="98"/>
      <c r="W1335" s="99" t="s">
        <v>726</v>
      </c>
      <c r="X1335" s="692" t="s">
        <v>3135</v>
      </c>
      <c r="Y1335" s="691" t="s">
        <v>3133</v>
      </c>
      <c r="Z1335" s="690" t="s">
        <v>3130</v>
      </c>
    </row>
    <row r="1336" spans="1:26" s="100" customFormat="1" ht="15.6" hidden="1">
      <c r="A1336" s="482" t="s">
        <v>2338</v>
      </c>
      <c r="B1336" s="86"/>
      <c r="C1336" s="86"/>
      <c r="D1336" s="122"/>
      <c r="E1336" s="88" t="s">
        <v>18</v>
      </c>
      <c r="F1336" s="88" t="s">
        <v>15</v>
      </c>
      <c r="G1336" s="89" t="s">
        <v>22</v>
      </c>
      <c r="H1336" s="89" t="s">
        <v>29</v>
      </c>
      <c r="I1336" s="89" t="s">
        <v>30</v>
      </c>
      <c r="J1336" s="88">
        <v>4</v>
      </c>
      <c r="K1336" s="88" t="s">
        <v>33</v>
      </c>
      <c r="L1336" s="88"/>
      <c r="M1336" s="88"/>
      <c r="N1336" s="88"/>
      <c r="O1336" s="88"/>
      <c r="P1336" s="88" t="s">
        <v>286</v>
      </c>
      <c r="Q1336" s="88" t="s">
        <v>289</v>
      </c>
      <c r="R1336" s="90"/>
      <c r="S1336" s="88"/>
      <c r="T1336" s="97"/>
      <c r="U1336" s="97"/>
      <c r="V1336" s="98"/>
      <c r="W1336" s="99" t="s">
        <v>727</v>
      </c>
      <c r="X1336" s="692" t="s">
        <v>3135</v>
      </c>
      <c r="Y1336" s="691" t="s">
        <v>3133</v>
      </c>
      <c r="Z1336" s="690" t="s">
        <v>3130</v>
      </c>
    </row>
    <row r="1337" spans="1:26" s="100" customFormat="1" ht="15.6" hidden="1">
      <c r="A1337" s="482" t="s">
        <v>2339</v>
      </c>
      <c r="B1337" s="86"/>
      <c r="C1337" s="86"/>
      <c r="D1337" s="122"/>
      <c r="E1337" s="88" t="s">
        <v>18</v>
      </c>
      <c r="F1337" s="88" t="s">
        <v>14</v>
      </c>
      <c r="G1337" s="89" t="s">
        <v>19</v>
      </c>
      <c r="H1337" s="89" t="s">
        <v>28</v>
      </c>
      <c r="I1337" s="89" t="s">
        <v>24</v>
      </c>
      <c r="J1337" s="88">
        <v>4</v>
      </c>
      <c r="K1337" s="88" t="s">
        <v>33</v>
      </c>
      <c r="L1337" s="88"/>
      <c r="M1337" s="88"/>
      <c r="N1337" s="88"/>
      <c r="O1337" s="88"/>
      <c r="P1337" s="88" t="s">
        <v>286</v>
      </c>
      <c r="Q1337" s="88" t="s">
        <v>290</v>
      </c>
      <c r="R1337" s="90"/>
      <c r="S1337" s="88"/>
      <c r="T1337" s="97"/>
      <c r="U1337" s="97"/>
      <c r="V1337" s="98"/>
      <c r="W1337" s="99"/>
      <c r="X1337" s="692" t="s">
        <v>3135</v>
      </c>
      <c r="Y1337" s="691" t="s">
        <v>3133</v>
      </c>
      <c r="Z1337" s="690" t="s">
        <v>3130</v>
      </c>
    </row>
    <row r="1338" spans="1:26" s="100" customFormat="1" ht="15.6" hidden="1">
      <c r="A1338" s="482" t="s">
        <v>2340</v>
      </c>
      <c r="B1338" s="86"/>
      <c r="C1338" s="86"/>
      <c r="D1338" s="122"/>
      <c r="E1338" s="88" t="s">
        <v>17</v>
      </c>
      <c r="F1338" s="88" t="s">
        <v>14</v>
      </c>
      <c r="G1338" s="89" t="s">
        <v>19</v>
      </c>
      <c r="H1338" s="89" t="s">
        <v>28</v>
      </c>
      <c r="I1338" s="89" t="s">
        <v>24</v>
      </c>
      <c r="J1338" s="88">
        <v>4</v>
      </c>
      <c r="K1338" s="88"/>
      <c r="L1338" s="88"/>
      <c r="M1338" s="88"/>
      <c r="N1338" s="88"/>
      <c r="O1338" s="88"/>
      <c r="P1338" s="88" t="s">
        <v>286</v>
      </c>
      <c r="Q1338" s="88" t="s">
        <v>290</v>
      </c>
      <c r="R1338" s="90"/>
      <c r="S1338" s="88"/>
      <c r="T1338" s="97"/>
      <c r="U1338" s="97"/>
      <c r="V1338" s="98"/>
      <c r="W1338" s="99"/>
      <c r="X1338" s="692" t="s">
        <v>3135</v>
      </c>
      <c r="Y1338" s="691" t="s">
        <v>3133</v>
      </c>
      <c r="Z1338" s="690" t="s">
        <v>3130</v>
      </c>
    </row>
    <row r="1339" spans="1:26" s="100" customFormat="1" ht="15.6" hidden="1">
      <c r="A1339" s="482" t="s">
        <v>2341</v>
      </c>
      <c r="B1339" s="86"/>
      <c r="C1339" s="86"/>
      <c r="D1339" s="122"/>
      <c r="E1339" s="88" t="s">
        <v>17</v>
      </c>
      <c r="F1339" s="88" t="s">
        <v>15</v>
      </c>
      <c r="G1339" s="89" t="s">
        <v>19</v>
      </c>
      <c r="H1339" s="89" t="s">
        <v>28</v>
      </c>
      <c r="I1339" s="89" t="s">
        <v>24</v>
      </c>
      <c r="J1339" s="88">
        <v>4</v>
      </c>
      <c r="K1339" s="88"/>
      <c r="L1339" s="88"/>
      <c r="M1339" s="88"/>
      <c r="N1339" s="88"/>
      <c r="O1339" s="88"/>
      <c r="P1339" s="88" t="s">
        <v>286</v>
      </c>
      <c r="Q1339" s="88" t="s">
        <v>290</v>
      </c>
      <c r="R1339" s="90"/>
      <c r="S1339" s="88"/>
      <c r="T1339" s="97"/>
      <c r="U1339" s="97"/>
      <c r="V1339" s="98"/>
      <c r="W1339" s="99"/>
      <c r="X1339" s="692" t="s">
        <v>3135</v>
      </c>
      <c r="Y1339" s="691" t="s">
        <v>3133</v>
      </c>
      <c r="Z1339" s="690" t="s">
        <v>3130</v>
      </c>
    </row>
    <row r="1340" spans="1:26" s="100" customFormat="1" ht="15.6" hidden="1">
      <c r="A1340" s="482" t="s">
        <v>2342</v>
      </c>
      <c r="B1340" s="86"/>
      <c r="C1340" s="86"/>
      <c r="D1340" s="122"/>
      <c r="E1340" s="88" t="s">
        <v>18</v>
      </c>
      <c r="F1340" s="88" t="s">
        <v>14</v>
      </c>
      <c r="G1340" s="89" t="s">
        <v>19</v>
      </c>
      <c r="H1340" s="89" t="s">
        <v>28</v>
      </c>
      <c r="I1340" s="89" t="s">
        <v>24</v>
      </c>
      <c r="J1340" s="88">
        <v>4</v>
      </c>
      <c r="K1340" s="88"/>
      <c r="L1340" s="88"/>
      <c r="M1340" s="88"/>
      <c r="N1340" s="88"/>
      <c r="O1340" s="88"/>
      <c r="P1340" s="88" t="s">
        <v>286</v>
      </c>
      <c r="Q1340" s="88" t="s">
        <v>290</v>
      </c>
      <c r="R1340" s="90"/>
      <c r="S1340" s="88"/>
      <c r="T1340" s="97"/>
      <c r="U1340" s="97"/>
      <c r="V1340" s="98"/>
      <c r="W1340" s="99"/>
      <c r="X1340" s="692" t="s">
        <v>3135</v>
      </c>
      <c r="Y1340" s="691" t="s">
        <v>3133</v>
      </c>
      <c r="Z1340" s="690" t="s">
        <v>3130</v>
      </c>
    </row>
    <row r="1341" spans="1:26" s="100" customFormat="1" ht="15.6" hidden="1">
      <c r="A1341" s="482" t="s">
        <v>2343</v>
      </c>
      <c r="B1341" s="86"/>
      <c r="C1341" s="86"/>
      <c r="D1341" s="122"/>
      <c r="E1341" s="88" t="s">
        <v>17</v>
      </c>
      <c r="F1341" s="88" t="s">
        <v>15</v>
      </c>
      <c r="G1341" s="89" t="s">
        <v>19</v>
      </c>
      <c r="H1341" s="89" t="s">
        <v>28</v>
      </c>
      <c r="I1341" s="89" t="s">
        <v>24</v>
      </c>
      <c r="J1341" s="88">
        <v>4</v>
      </c>
      <c r="K1341" s="88"/>
      <c r="L1341" s="88"/>
      <c r="M1341" s="88"/>
      <c r="N1341" s="88"/>
      <c r="O1341" s="88"/>
      <c r="P1341" s="88" t="s">
        <v>286</v>
      </c>
      <c r="Q1341" s="88" t="s">
        <v>290</v>
      </c>
      <c r="R1341" s="90"/>
      <c r="S1341" s="88"/>
      <c r="T1341" s="97"/>
      <c r="U1341" s="97"/>
      <c r="V1341" s="98"/>
      <c r="W1341" s="99"/>
      <c r="X1341" s="692" t="s">
        <v>3135</v>
      </c>
      <c r="Y1341" s="691" t="s">
        <v>3133</v>
      </c>
      <c r="Z1341" s="690" t="s">
        <v>3130</v>
      </c>
    </row>
    <row r="1342" spans="1:26" s="100" customFormat="1" ht="15.6" hidden="1">
      <c r="A1342" s="482" t="s">
        <v>2344</v>
      </c>
      <c r="B1342" s="86"/>
      <c r="C1342" s="86"/>
      <c r="D1342" s="122"/>
      <c r="E1342" s="88" t="s">
        <v>17</v>
      </c>
      <c r="F1342" s="88" t="s">
        <v>14</v>
      </c>
      <c r="G1342" s="89" t="s">
        <v>21</v>
      </c>
      <c r="H1342" s="89" t="s">
        <v>28</v>
      </c>
      <c r="I1342" s="89" t="s">
        <v>24</v>
      </c>
      <c r="J1342" s="88">
        <v>4</v>
      </c>
      <c r="K1342" s="88"/>
      <c r="L1342" s="88"/>
      <c r="M1342" s="88"/>
      <c r="N1342" s="88"/>
      <c r="O1342" s="88"/>
      <c r="P1342" s="88" t="s">
        <v>291</v>
      </c>
      <c r="Q1342" s="88" t="s">
        <v>288</v>
      </c>
      <c r="R1342" s="90"/>
      <c r="S1342" s="88"/>
      <c r="T1342" s="97"/>
      <c r="U1342" s="97"/>
      <c r="V1342" s="98"/>
      <c r="W1342" s="99"/>
      <c r="X1342" s="692" t="s">
        <v>3135</v>
      </c>
      <c r="Y1342" s="691" t="s">
        <v>3133</v>
      </c>
      <c r="Z1342" s="690" t="s">
        <v>3130</v>
      </c>
    </row>
    <row r="1343" spans="1:26" s="100" customFormat="1" ht="15.6" hidden="1">
      <c r="A1343" s="482" t="s">
        <v>2345</v>
      </c>
      <c r="B1343" s="86"/>
      <c r="C1343" s="86"/>
      <c r="D1343" s="122"/>
      <c r="E1343" s="88" t="s">
        <v>17</v>
      </c>
      <c r="F1343" s="88" t="s">
        <v>15</v>
      </c>
      <c r="G1343" s="89" t="s">
        <v>22</v>
      </c>
      <c r="H1343" s="89" t="s">
        <v>28</v>
      </c>
      <c r="I1343" s="89" t="s">
        <v>24</v>
      </c>
      <c r="J1343" s="88">
        <v>4</v>
      </c>
      <c r="K1343" s="88"/>
      <c r="L1343" s="88"/>
      <c r="M1343" s="88"/>
      <c r="N1343" s="88"/>
      <c r="O1343" s="88"/>
      <c r="P1343" s="88" t="s">
        <v>291</v>
      </c>
      <c r="Q1343" s="88" t="s">
        <v>288</v>
      </c>
      <c r="R1343" s="90"/>
      <c r="S1343" s="88"/>
      <c r="T1343" s="97"/>
      <c r="U1343" s="97"/>
      <c r="V1343" s="98"/>
      <c r="W1343" s="99"/>
      <c r="X1343" s="692" t="s">
        <v>3135</v>
      </c>
      <c r="Y1343" s="691" t="s">
        <v>3133</v>
      </c>
      <c r="Z1343" s="690" t="s">
        <v>3130</v>
      </c>
    </row>
    <row r="1344" spans="1:26" s="100" customFormat="1" ht="15.6" hidden="1">
      <c r="A1344" s="482" t="s">
        <v>2346</v>
      </c>
      <c r="B1344" s="86"/>
      <c r="C1344" s="86"/>
      <c r="D1344" s="122"/>
      <c r="E1344" s="88" t="s">
        <v>18</v>
      </c>
      <c r="F1344" s="88" t="s">
        <v>14</v>
      </c>
      <c r="G1344" s="89" t="s">
        <v>19</v>
      </c>
      <c r="H1344" s="89" t="s">
        <v>28</v>
      </c>
      <c r="I1344" s="89" t="s">
        <v>24</v>
      </c>
      <c r="J1344" s="88">
        <v>4</v>
      </c>
      <c r="K1344" s="88"/>
      <c r="L1344" s="88"/>
      <c r="M1344" s="88"/>
      <c r="N1344" s="88"/>
      <c r="O1344" s="88"/>
      <c r="P1344" s="88" t="s">
        <v>291</v>
      </c>
      <c r="Q1344" s="88" t="s">
        <v>290</v>
      </c>
      <c r="R1344" s="90"/>
      <c r="S1344" s="88"/>
      <c r="T1344" s="97"/>
      <c r="U1344" s="97"/>
      <c r="V1344" s="98"/>
      <c r="W1344" s="99"/>
      <c r="X1344" s="692" t="s">
        <v>3135</v>
      </c>
      <c r="Y1344" s="691" t="s">
        <v>3133</v>
      </c>
      <c r="Z1344" s="690" t="s">
        <v>3130</v>
      </c>
    </row>
    <row r="1345" spans="1:26" s="100" customFormat="1" ht="15.6" hidden="1">
      <c r="A1345" s="482" t="s">
        <v>2347</v>
      </c>
      <c r="B1345" s="86"/>
      <c r="C1345" s="86"/>
      <c r="D1345" s="122"/>
      <c r="E1345" s="88" t="s">
        <v>18</v>
      </c>
      <c r="F1345" s="88" t="s">
        <v>15</v>
      </c>
      <c r="G1345" s="89" t="s">
        <v>19</v>
      </c>
      <c r="H1345" s="89" t="s">
        <v>28</v>
      </c>
      <c r="I1345" s="89" t="s">
        <v>24</v>
      </c>
      <c r="J1345" s="88">
        <v>4</v>
      </c>
      <c r="K1345" s="88"/>
      <c r="L1345" s="88"/>
      <c r="M1345" s="88"/>
      <c r="N1345" s="88"/>
      <c r="O1345" s="88"/>
      <c r="P1345" s="88" t="s">
        <v>291</v>
      </c>
      <c r="Q1345" s="88" t="s">
        <v>290</v>
      </c>
      <c r="R1345" s="90"/>
      <c r="S1345" s="88"/>
      <c r="T1345" s="97"/>
      <c r="U1345" s="97"/>
      <c r="V1345" s="98"/>
      <c r="W1345" s="99"/>
      <c r="X1345" s="692" t="s">
        <v>3135</v>
      </c>
      <c r="Y1345" s="691" t="s">
        <v>3133</v>
      </c>
      <c r="Z1345" s="690" t="s">
        <v>3130</v>
      </c>
    </row>
    <row r="1346" spans="1:26" s="100" customFormat="1" ht="15.6" hidden="1">
      <c r="A1346" s="482" t="s">
        <v>2348</v>
      </c>
      <c r="B1346" s="86"/>
      <c r="C1346" s="86"/>
      <c r="D1346" s="122"/>
      <c r="E1346" s="88" t="s">
        <v>18</v>
      </c>
      <c r="F1346" s="88" t="s">
        <v>14</v>
      </c>
      <c r="G1346" s="89" t="s">
        <v>19</v>
      </c>
      <c r="H1346" s="89" t="s">
        <v>28</v>
      </c>
      <c r="I1346" s="89" t="s">
        <v>24</v>
      </c>
      <c r="J1346" s="88">
        <v>4</v>
      </c>
      <c r="K1346" s="88"/>
      <c r="L1346" s="88"/>
      <c r="M1346" s="88"/>
      <c r="N1346" s="88"/>
      <c r="O1346" s="88"/>
      <c r="P1346" s="88" t="s">
        <v>291</v>
      </c>
      <c r="Q1346" s="88" t="s">
        <v>290</v>
      </c>
      <c r="R1346" s="90"/>
      <c r="S1346" s="88"/>
      <c r="T1346" s="97"/>
      <c r="U1346" s="97"/>
      <c r="V1346" s="98"/>
      <c r="W1346" s="99"/>
      <c r="X1346" s="692" t="s">
        <v>3135</v>
      </c>
      <c r="Y1346" s="691" t="s">
        <v>3133</v>
      </c>
      <c r="Z1346" s="690" t="s">
        <v>3130</v>
      </c>
    </row>
    <row r="1347" spans="1:26" s="100" customFormat="1" ht="15.6" hidden="1">
      <c r="A1347" s="482" t="s">
        <v>2349</v>
      </c>
      <c r="B1347" s="86"/>
      <c r="C1347" s="86"/>
      <c r="D1347" s="122"/>
      <c r="E1347" s="88" t="s">
        <v>18</v>
      </c>
      <c r="F1347" s="88" t="s">
        <v>15</v>
      </c>
      <c r="G1347" s="89" t="s">
        <v>19</v>
      </c>
      <c r="H1347" s="89" t="s">
        <v>28</v>
      </c>
      <c r="I1347" s="89" t="s">
        <v>24</v>
      </c>
      <c r="J1347" s="88">
        <v>4</v>
      </c>
      <c r="K1347" s="88"/>
      <c r="L1347" s="88"/>
      <c r="M1347" s="88"/>
      <c r="N1347" s="88"/>
      <c r="O1347" s="88"/>
      <c r="P1347" s="88" t="s">
        <v>291</v>
      </c>
      <c r="Q1347" s="88" t="s">
        <v>290</v>
      </c>
      <c r="R1347" s="90"/>
      <c r="S1347" s="88"/>
      <c r="T1347" s="97"/>
      <c r="U1347" s="97"/>
      <c r="V1347" s="98"/>
      <c r="W1347" s="99"/>
      <c r="X1347" s="692" t="s">
        <v>3135</v>
      </c>
      <c r="Y1347" s="691" t="s">
        <v>3133</v>
      </c>
      <c r="Z1347" s="690" t="s">
        <v>3130</v>
      </c>
    </row>
    <row r="1348" spans="1:26" s="100" customFormat="1" ht="15.6" hidden="1">
      <c r="A1348" s="482" t="s">
        <v>2350</v>
      </c>
      <c r="B1348" s="86"/>
      <c r="C1348" s="86"/>
      <c r="D1348" s="122"/>
      <c r="E1348" s="88" t="s">
        <v>18</v>
      </c>
      <c r="F1348" s="88" t="s">
        <v>14</v>
      </c>
      <c r="G1348" s="89" t="s">
        <v>22</v>
      </c>
      <c r="H1348" s="89" t="s">
        <v>28</v>
      </c>
      <c r="I1348" s="89" t="s">
        <v>24</v>
      </c>
      <c r="J1348" s="88">
        <v>4</v>
      </c>
      <c r="K1348" s="88"/>
      <c r="L1348" s="88"/>
      <c r="M1348" s="88"/>
      <c r="N1348" s="88"/>
      <c r="O1348" s="88"/>
      <c r="P1348" s="88" t="s">
        <v>291</v>
      </c>
      <c r="Q1348" s="88" t="s">
        <v>290</v>
      </c>
      <c r="R1348" s="90"/>
      <c r="S1348" s="88"/>
      <c r="T1348" s="97"/>
      <c r="U1348" s="97"/>
      <c r="V1348" s="98"/>
      <c r="W1348" s="99"/>
      <c r="X1348" s="692" t="s">
        <v>3135</v>
      </c>
      <c r="Y1348" s="691" t="s">
        <v>3133</v>
      </c>
      <c r="Z1348" s="690" t="s">
        <v>3130</v>
      </c>
    </row>
    <row r="1349" spans="1:26" s="100" customFormat="1" ht="15.6" hidden="1">
      <c r="A1349" s="482" t="s">
        <v>2351</v>
      </c>
      <c r="B1349" s="86"/>
      <c r="C1349" s="86"/>
      <c r="D1349" s="122"/>
      <c r="E1349" s="88" t="s">
        <v>18</v>
      </c>
      <c r="F1349" s="88" t="s">
        <v>14</v>
      </c>
      <c r="G1349" s="89" t="s">
        <v>262</v>
      </c>
      <c r="H1349" s="89" t="s">
        <v>28</v>
      </c>
      <c r="I1349" s="89" t="s">
        <v>26</v>
      </c>
      <c r="J1349" s="88">
        <v>4</v>
      </c>
      <c r="K1349" s="88"/>
      <c r="L1349" s="88"/>
      <c r="M1349" s="88"/>
      <c r="N1349" s="88"/>
      <c r="O1349" s="88"/>
      <c r="P1349" s="88" t="s">
        <v>291</v>
      </c>
      <c r="Q1349" s="88" t="s">
        <v>288</v>
      </c>
      <c r="R1349" s="90"/>
      <c r="S1349" s="88"/>
      <c r="T1349" s="97"/>
      <c r="U1349" s="97"/>
      <c r="V1349" s="98"/>
      <c r="W1349" s="99"/>
      <c r="X1349" s="692" t="s">
        <v>3135</v>
      </c>
      <c r="Y1349" s="691" t="s">
        <v>3133</v>
      </c>
      <c r="Z1349" s="690" t="s">
        <v>3130</v>
      </c>
    </row>
    <row r="1350" spans="1:26" s="100" customFormat="1" ht="15.6" hidden="1">
      <c r="A1350" s="482" t="s">
        <v>2352</v>
      </c>
      <c r="B1350" s="86"/>
      <c r="C1350" s="86"/>
      <c r="D1350" s="122"/>
      <c r="E1350" s="88" t="s">
        <v>17</v>
      </c>
      <c r="F1350" s="88" t="s">
        <v>15</v>
      </c>
      <c r="G1350" s="89" t="s">
        <v>19</v>
      </c>
      <c r="H1350" s="89" t="s">
        <v>28</v>
      </c>
      <c r="I1350" s="89" t="s">
        <v>24</v>
      </c>
      <c r="J1350" s="88">
        <v>4</v>
      </c>
      <c r="K1350" s="88"/>
      <c r="L1350" s="88"/>
      <c r="M1350" s="88"/>
      <c r="N1350" s="88"/>
      <c r="O1350" s="88"/>
      <c r="P1350" s="88" t="s">
        <v>291</v>
      </c>
      <c r="Q1350" s="88" t="s">
        <v>288</v>
      </c>
      <c r="R1350" s="90"/>
      <c r="S1350" s="88"/>
      <c r="T1350" s="97"/>
      <c r="U1350" s="97"/>
      <c r="V1350" s="98"/>
      <c r="W1350" s="99"/>
      <c r="X1350" s="692" t="s">
        <v>3135</v>
      </c>
      <c r="Y1350" s="691" t="s">
        <v>3133</v>
      </c>
      <c r="Z1350" s="690" t="s">
        <v>3130</v>
      </c>
    </row>
    <row r="1351" spans="1:26" s="100" customFormat="1" ht="15.6" hidden="1">
      <c r="A1351" s="482" t="s">
        <v>2353</v>
      </c>
      <c r="B1351" s="86"/>
      <c r="C1351" s="86"/>
      <c r="D1351" s="122"/>
      <c r="E1351" s="88" t="s">
        <v>18</v>
      </c>
      <c r="F1351" s="88" t="s">
        <v>14</v>
      </c>
      <c r="G1351" s="89" t="s">
        <v>22</v>
      </c>
      <c r="H1351" s="89" t="s">
        <v>304</v>
      </c>
      <c r="I1351" s="89" t="s">
        <v>24</v>
      </c>
      <c r="J1351" s="88">
        <v>4</v>
      </c>
      <c r="K1351" s="88" t="s">
        <v>33</v>
      </c>
      <c r="L1351" s="88"/>
      <c r="M1351" s="88"/>
      <c r="N1351" s="88"/>
      <c r="O1351" s="88"/>
      <c r="P1351" s="88" t="s">
        <v>291</v>
      </c>
      <c r="Q1351" s="88" t="s">
        <v>288</v>
      </c>
      <c r="R1351" s="90" t="s">
        <v>728</v>
      </c>
      <c r="S1351" s="88"/>
      <c r="T1351" s="97"/>
      <c r="U1351" s="97"/>
      <c r="V1351" s="98"/>
      <c r="W1351" s="99"/>
      <c r="X1351" s="692" t="s">
        <v>3135</v>
      </c>
      <c r="Y1351" s="691" t="s">
        <v>3133</v>
      </c>
      <c r="Z1351" s="690" t="s">
        <v>3130</v>
      </c>
    </row>
    <row r="1352" spans="1:26" s="100" customFormat="1" ht="15.6" hidden="1">
      <c r="A1352" s="482" t="s">
        <v>2354</v>
      </c>
      <c r="B1352" s="86"/>
      <c r="C1352" s="86"/>
      <c r="D1352" s="122"/>
      <c r="E1352" s="88" t="s">
        <v>18</v>
      </c>
      <c r="F1352" s="88" t="s">
        <v>15</v>
      </c>
      <c r="G1352" s="89" t="s">
        <v>22</v>
      </c>
      <c r="H1352" s="89" t="s">
        <v>304</v>
      </c>
      <c r="I1352" s="89" t="s">
        <v>477</v>
      </c>
      <c r="J1352" s="88">
        <v>4</v>
      </c>
      <c r="K1352" s="88" t="s">
        <v>33</v>
      </c>
      <c r="L1352" s="88"/>
      <c r="M1352" s="88"/>
      <c r="N1352" s="88"/>
      <c r="O1352" s="88"/>
      <c r="P1352" s="88" t="s">
        <v>291</v>
      </c>
      <c r="Q1352" s="88" t="s">
        <v>288</v>
      </c>
      <c r="R1352" s="90"/>
      <c r="S1352" s="88"/>
      <c r="T1352" s="97"/>
      <c r="U1352" s="97"/>
      <c r="V1352" s="98"/>
      <c r="W1352" s="99"/>
      <c r="X1352" s="692" t="s">
        <v>3135</v>
      </c>
      <c r="Y1352" s="691" t="s">
        <v>3133</v>
      </c>
      <c r="Z1352" s="690" t="s">
        <v>3130</v>
      </c>
    </row>
    <row r="1353" spans="1:26" s="100" customFormat="1" ht="15.6" hidden="1">
      <c r="A1353" s="482" t="s">
        <v>2355</v>
      </c>
      <c r="B1353" s="86"/>
      <c r="C1353" s="86"/>
      <c r="D1353" s="122"/>
      <c r="E1353" s="88" t="s">
        <v>18</v>
      </c>
      <c r="F1353" s="88" t="s">
        <v>14</v>
      </c>
      <c r="G1353" s="89" t="s">
        <v>22</v>
      </c>
      <c r="H1353" s="89" t="s">
        <v>304</v>
      </c>
      <c r="I1353" s="89" t="s">
        <v>24</v>
      </c>
      <c r="J1353" s="88">
        <v>4</v>
      </c>
      <c r="K1353" s="88" t="s">
        <v>33</v>
      </c>
      <c r="L1353" s="88"/>
      <c r="M1353" s="88"/>
      <c r="N1353" s="88"/>
      <c r="O1353" s="88"/>
      <c r="P1353" s="88" t="s">
        <v>291</v>
      </c>
      <c r="Q1353" s="88" t="s">
        <v>288</v>
      </c>
      <c r="R1353" s="90"/>
      <c r="S1353" s="88"/>
      <c r="T1353" s="97"/>
      <c r="U1353" s="97"/>
      <c r="V1353" s="98"/>
      <c r="W1353" s="99"/>
      <c r="X1353" s="692" t="s">
        <v>3135</v>
      </c>
      <c r="Y1353" s="691" t="s">
        <v>3133</v>
      </c>
      <c r="Z1353" s="690" t="s">
        <v>3130</v>
      </c>
    </row>
    <row r="1354" spans="1:26" s="100" customFormat="1" ht="15.6" hidden="1">
      <c r="A1354" s="482" t="s">
        <v>2356</v>
      </c>
      <c r="B1354" s="86"/>
      <c r="C1354" s="86"/>
      <c r="D1354" s="122"/>
      <c r="E1354" s="88" t="s">
        <v>18</v>
      </c>
      <c r="F1354" s="88" t="s">
        <v>15</v>
      </c>
      <c r="G1354" s="89" t="s">
        <v>22</v>
      </c>
      <c r="H1354" s="89" t="s">
        <v>304</v>
      </c>
      <c r="I1354" s="89" t="s">
        <v>24</v>
      </c>
      <c r="J1354" s="88">
        <v>4</v>
      </c>
      <c r="K1354" s="88" t="s">
        <v>33</v>
      </c>
      <c r="L1354" s="88"/>
      <c r="M1354" s="88"/>
      <c r="N1354" s="88"/>
      <c r="O1354" s="88"/>
      <c r="P1354" s="88" t="s">
        <v>291</v>
      </c>
      <c r="Q1354" s="88" t="s">
        <v>288</v>
      </c>
      <c r="R1354" s="90"/>
      <c r="S1354" s="88"/>
      <c r="T1354" s="97"/>
      <c r="U1354" s="97"/>
      <c r="V1354" s="98"/>
      <c r="W1354" s="99"/>
      <c r="X1354" s="692" t="s">
        <v>3135</v>
      </c>
      <c r="Y1354" s="691" t="s">
        <v>3133</v>
      </c>
      <c r="Z1354" s="690" t="s">
        <v>3130</v>
      </c>
    </row>
    <row r="1355" spans="1:26" s="100" customFormat="1" ht="15.6" hidden="1">
      <c r="A1355" s="482" t="s">
        <v>2357</v>
      </c>
      <c r="B1355" s="86"/>
      <c r="C1355" s="86"/>
      <c r="D1355" s="122"/>
      <c r="E1355" s="88" t="s">
        <v>18</v>
      </c>
      <c r="F1355" s="88" t="s">
        <v>14</v>
      </c>
      <c r="G1355" s="89" t="s">
        <v>22</v>
      </c>
      <c r="H1355" s="89" t="s">
        <v>304</v>
      </c>
      <c r="I1355" s="89" t="s">
        <v>24</v>
      </c>
      <c r="J1355" s="88">
        <v>4</v>
      </c>
      <c r="K1355" s="88" t="s">
        <v>33</v>
      </c>
      <c r="L1355" s="88"/>
      <c r="M1355" s="88"/>
      <c r="N1355" s="88"/>
      <c r="O1355" s="88"/>
      <c r="P1355" s="88" t="s">
        <v>291</v>
      </c>
      <c r="Q1355" s="88" t="s">
        <v>288</v>
      </c>
      <c r="R1355" s="90"/>
      <c r="S1355" s="88"/>
      <c r="T1355" s="97"/>
      <c r="U1355" s="97"/>
      <c r="V1355" s="98"/>
      <c r="W1355" s="99"/>
      <c r="X1355" s="692" t="s">
        <v>3135</v>
      </c>
      <c r="Y1355" s="691" t="s">
        <v>3133</v>
      </c>
      <c r="Z1355" s="690" t="s">
        <v>3130</v>
      </c>
    </row>
    <row r="1356" spans="1:26" s="100" customFormat="1" ht="15.6" hidden="1">
      <c r="A1356" s="482" t="s">
        <v>2358</v>
      </c>
      <c r="B1356" s="86"/>
      <c r="C1356" s="86"/>
      <c r="D1356" s="122"/>
      <c r="E1356" s="88" t="s">
        <v>18</v>
      </c>
      <c r="F1356" s="88" t="s">
        <v>15</v>
      </c>
      <c r="G1356" s="89" t="s">
        <v>22</v>
      </c>
      <c r="H1356" s="89" t="s">
        <v>304</v>
      </c>
      <c r="I1356" s="89" t="s">
        <v>24</v>
      </c>
      <c r="J1356" s="88">
        <v>4</v>
      </c>
      <c r="K1356" s="88" t="s">
        <v>33</v>
      </c>
      <c r="L1356" s="88"/>
      <c r="M1356" s="88"/>
      <c r="N1356" s="88"/>
      <c r="O1356" s="88"/>
      <c r="P1356" s="88" t="s">
        <v>291</v>
      </c>
      <c r="Q1356" s="88" t="s">
        <v>288</v>
      </c>
      <c r="R1356" s="90"/>
      <c r="S1356" s="88"/>
      <c r="T1356" s="97"/>
      <c r="U1356" s="97"/>
      <c r="V1356" s="98"/>
      <c r="W1356" s="99"/>
      <c r="X1356" s="692" t="s">
        <v>3135</v>
      </c>
      <c r="Y1356" s="691" t="s">
        <v>3133</v>
      </c>
      <c r="Z1356" s="690" t="s">
        <v>3130</v>
      </c>
    </row>
    <row r="1357" spans="1:26" s="100" customFormat="1" ht="15.6" hidden="1">
      <c r="A1357" s="482" t="s">
        <v>2359</v>
      </c>
      <c r="B1357" s="86"/>
      <c r="C1357" s="86"/>
      <c r="D1357" s="122"/>
      <c r="E1357" s="88" t="s">
        <v>18</v>
      </c>
      <c r="F1357" s="88" t="s">
        <v>14</v>
      </c>
      <c r="G1357" s="89" t="s">
        <v>22</v>
      </c>
      <c r="H1357" s="89" t="s">
        <v>304</v>
      </c>
      <c r="I1357" s="89" t="s">
        <v>24</v>
      </c>
      <c r="J1357" s="88">
        <v>4</v>
      </c>
      <c r="K1357" s="88" t="s">
        <v>33</v>
      </c>
      <c r="L1357" s="88"/>
      <c r="M1357" s="88"/>
      <c r="N1357" s="88"/>
      <c r="O1357" s="88"/>
      <c r="P1357" s="88" t="s">
        <v>291</v>
      </c>
      <c r="Q1357" s="88" t="s">
        <v>288</v>
      </c>
      <c r="R1357" s="90"/>
      <c r="S1357" s="88"/>
      <c r="T1357" s="97"/>
      <c r="U1357" s="97"/>
      <c r="V1357" s="98"/>
      <c r="W1357" s="99"/>
      <c r="X1357" s="692" t="s">
        <v>3135</v>
      </c>
      <c r="Y1357" s="691" t="s">
        <v>3133</v>
      </c>
      <c r="Z1357" s="690" t="s">
        <v>3130</v>
      </c>
    </row>
    <row r="1358" spans="1:26" s="100" customFormat="1" ht="15.6" hidden="1">
      <c r="A1358" s="482" t="s">
        <v>2360</v>
      </c>
      <c r="B1358" s="86"/>
      <c r="C1358" s="86"/>
      <c r="D1358" s="122"/>
      <c r="E1358" s="88" t="s">
        <v>18</v>
      </c>
      <c r="F1358" s="88" t="s">
        <v>15</v>
      </c>
      <c r="G1358" s="89" t="s">
        <v>22</v>
      </c>
      <c r="H1358" s="89" t="s">
        <v>304</v>
      </c>
      <c r="I1358" s="89" t="s">
        <v>24</v>
      </c>
      <c r="J1358" s="88">
        <v>4</v>
      </c>
      <c r="K1358" s="88" t="s">
        <v>33</v>
      </c>
      <c r="L1358" s="88"/>
      <c r="M1358" s="88"/>
      <c r="N1358" s="88"/>
      <c r="O1358" s="88"/>
      <c r="P1358" s="88" t="s">
        <v>291</v>
      </c>
      <c r="Q1358" s="88" t="s">
        <v>288</v>
      </c>
      <c r="R1358" s="90"/>
      <c r="S1358" s="88"/>
      <c r="T1358" s="97"/>
      <c r="U1358" s="97"/>
      <c r="V1358" s="98"/>
      <c r="W1358" s="99"/>
      <c r="X1358" s="692" t="s">
        <v>3135</v>
      </c>
      <c r="Y1358" s="691" t="s">
        <v>3133</v>
      </c>
      <c r="Z1358" s="690" t="s">
        <v>3130</v>
      </c>
    </row>
    <row r="1359" spans="1:26" s="100" customFormat="1" ht="15.6" hidden="1">
      <c r="A1359" s="482" t="s">
        <v>2361</v>
      </c>
      <c r="B1359" s="86"/>
      <c r="C1359" s="86"/>
      <c r="D1359" s="122"/>
      <c r="E1359" s="88" t="s">
        <v>18</v>
      </c>
      <c r="F1359" s="88" t="s">
        <v>14</v>
      </c>
      <c r="G1359" s="89" t="s">
        <v>262</v>
      </c>
      <c r="H1359" s="89" t="s">
        <v>28</v>
      </c>
      <c r="I1359" s="89" t="s">
        <v>26</v>
      </c>
      <c r="J1359" s="88">
        <v>4</v>
      </c>
      <c r="K1359" s="88" t="s">
        <v>33</v>
      </c>
      <c r="L1359" s="88"/>
      <c r="M1359" s="88"/>
      <c r="N1359" s="88"/>
      <c r="O1359" s="88"/>
      <c r="P1359" s="88" t="s">
        <v>291</v>
      </c>
      <c r="Q1359" s="88" t="s">
        <v>288</v>
      </c>
      <c r="R1359" s="90"/>
      <c r="S1359" s="88"/>
      <c r="T1359" s="97"/>
      <c r="U1359" s="97"/>
      <c r="V1359" s="98"/>
      <c r="W1359" s="99"/>
      <c r="X1359" s="692" t="s">
        <v>3135</v>
      </c>
      <c r="Y1359" s="691" t="s">
        <v>3133</v>
      </c>
      <c r="Z1359" s="690" t="s">
        <v>3130</v>
      </c>
    </row>
    <row r="1360" spans="1:26" s="100" customFormat="1" ht="15.6" hidden="1">
      <c r="A1360" s="482" t="s">
        <v>2362</v>
      </c>
      <c r="B1360" s="86"/>
      <c r="C1360" s="86"/>
      <c r="D1360" s="122"/>
      <c r="E1360" s="88" t="s">
        <v>18</v>
      </c>
      <c r="F1360" s="88" t="s">
        <v>15</v>
      </c>
      <c r="G1360" s="89" t="s">
        <v>22</v>
      </c>
      <c r="H1360" s="89" t="s">
        <v>28</v>
      </c>
      <c r="I1360" s="89" t="s">
        <v>477</v>
      </c>
      <c r="J1360" s="88">
        <v>4</v>
      </c>
      <c r="K1360" s="88" t="s">
        <v>33</v>
      </c>
      <c r="L1360" s="88"/>
      <c r="M1360" s="88"/>
      <c r="N1360" s="88"/>
      <c r="O1360" s="88"/>
      <c r="P1360" s="88" t="s">
        <v>291</v>
      </c>
      <c r="Q1360" s="88" t="s">
        <v>288</v>
      </c>
      <c r="R1360" s="90"/>
      <c r="S1360" s="88"/>
      <c r="T1360" s="97"/>
      <c r="U1360" s="97"/>
      <c r="V1360" s="98"/>
      <c r="W1360" s="99"/>
      <c r="X1360" s="692" t="s">
        <v>3135</v>
      </c>
      <c r="Y1360" s="691" t="s">
        <v>3133</v>
      </c>
      <c r="Z1360" s="690" t="s">
        <v>3130</v>
      </c>
    </row>
    <row r="1361" spans="1:26" s="100" customFormat="1" ht="15.6" hidden="1">
      <c r="A1361" s="670" t="s">
        <v>2363</v>
      </c>
      <c r="B1361" s="86"/>
      <c r="C1361" s="86"/>
      <c r="D1361" s="122"/>
      <c r="E1361" s="88" t="s">
        <v>18</v>
      </c>
      <c r="F1361" s="88" t="s">
        <v>14</v>
      </c>
      <c r="G1361" s="89" t="s">
        <v>22</v>
      </c>
      <c r="H1361" s="89" t="s">
        <v>29</v>
      </c>
      <c r="I1361" s="89" t="s">
        <v>30</v>
      </c>
      <c r="J1361" s="88">
        <v>4</v>
      </c>
      <c r="K1361" s="88" t="s">
        <v>33</v>
      </c>
      <c r="L1361" s="88"/>
      <c r="M1361" s="88"/>
      <c r="N1361" s="88"/>
      <c r="O1361" s="88"/>
      <c r="P1361" s="88" t="s">
        <v>291</v>
      </c>
      <c r="Q1361" s="88" t="s">
        <v>288</v>
      </c>
      <c r="R1361" s="90" t="s">
        <v>729</v>
      </c>
      <c r="S1361" s="88"/>
      <c r="T1361" s="97"/>
      <c r="U1361" s="97"/>
      <c r="V1361" s="98"/>
      <c r="W1361" s="99" t="s">
        <v>730</v>
      </c>
      <c r="X1361" s="692" t="s">
        <v>3135</v>
      </c>
      <c r="Y1361" s="691" t="s">
        <v>3133</v>
      </c>
      <c r="Z1361" s="690" t="s">
        <v>3130</v>
      </c>
    </row>
    <row r="1362" spans="1:26" s="100" customFormat="1" ht="24" hidden="1">
      <c r="A1362" s="670" t="s">
        <v>2364</v>
      </c>
      <c r="B1362" s="86"/>
      <c r="C1362" s="86"/>
      <c r="D1362" s="122"/>
      <c r="E1362" s="88" t="s">
        <v>18</v>
      </c>
      <c r="F1362" s="88" t="s">
        <v>15</v>
      </c>
      <c r="G1362" s="89" t="s">
        <v>22</v>
      </c>
      <c r="H1362" s="89" t="s">
        <v>29</v>
      </c>
      <c r="I1362" s="89" t="s">
        <v>30</v>
      </c>
      <c r="J1362" s="88">
        <v>4</v>
      </c>
      <c r="K1362" s="88" t="s">
        <v>33</v>
      </c>
      <c r="L1362" s="88"/>
      <c r="M1362" s="88"/>
      <c r="N1362" s="88"/>
      <c r="O1362" s="88"/>
      <c r="P1362" s="88" t="s">
        <v>291</v>
      </c>
      <c r="Q1362" s="88" t="s">
        <v>288</v>
      </c>
      <c r="R1362" s="90"/>
      <c r="S1362" s="88"/>
      <c r="T1362" s="97"/>
      <c r="U1362" s="97"/>
      <c r="V1362" s="98"/>
      <c r="W1362" s="99" t="s">
        <v>731</v>
      </c>
      <c r="X1362" s="692" t="s">
        <v>3135</v>
      </c>
      <c r="Y1362" s="691" t="s">
        <v>3133</v>
      </c>
      <c r="Z1362" s="690" t="s">
        <v>3130</v>
      </c>
    </row>
    <row r="1363" spans="1:26" s="100" customFormat="1" ht="15.6" hidden="1">
      <c r="A1363" s="670" t="s">
        <v>2365</v>
      </c>
      <c r="B1363" s="86"/>
      <c r="C1363" s="86"/>
      <c r="D1363" s="122"/>
      <c r="E1363" s="88" t="s">
        <v>18</v>
      </c>
      <c r="F1363" s="88" t="s">
        <v>14</v>
      </c>
      <c r="G1363" s="89" t="s">
        <v>22</v>
      </c>
      <c r="H1363" s="89" t="s">
        <v>304</v>
      </c>
      <c r="I1363" s="89" t="s">
        <v>24</v>
      </c>
      <c r="J1363" s="88">
        <v>4</v>
      </c>
      <c r="K1363" s="88" t="s">
        <v>33</v>
      </c>
      <c r="L1363" s="88"/>
      <c r="M1363" s="88"/>
      <c r="N1363" s="88"/>
      <c r="O1363" s="88"/>
      <c r="P1363" s="88" t="s">
        <v>291</v>
      </c>
      <c r="Q1363" s="88" t="s">
        <v>288</v>
      </c>
      <c r="R1363" s="90"/>
      <c r="S1363" s="88"/>
      <c r="T1363" s="97"/>
      <c r="U1363" s="97"/>
      <c r="V1363" s="98"/>
      <c r="W1363" s="99"/>
      <c r="X1363" s="692" t="s">
        <v>3135</v>
      </c>
      <c r="Y1363" s="691" t="s">
        <v>3133</v>
      </c>
      <c r="Z1363" s="690" t="s">
        <v>3130</v>
      </c>
    </row>
    <row r="1364" spans="1:26" s="100" customFormat="1" ht="15.6" hidden="1">
      <c r="A1364" s="670" t="s">
        <v>2366</v>
      </c>
      <c r="B1364" s="86"/>
      <c r="C1364" s="86"/>
      <c r="D1364" s="122"/>
      <c r="E1364" s="88" t="s">
        <v>18</v>
      </c>
      <c r="F1364" s="88" t="s">
        <v>15</v>
      </c>
      <c r="G1364" s="89" t="s">
        <v>22</v>
      </c>
      <c r="H1364" s="89" t="s">
        <v>304</v>
      </c>
      <c r="I1364" s="89" t="s">
        <v>52</v>
      </c>
      <c r="J1364" s="88">
        <v>4</v>
      </c>
      <c r="K1364" s="88" t="s">
        <v>33</v>
      </c>
      <c r="L1364" s="88"/>
      <c r="M1364" s="88"/>
      <c r="N1364" s="88"/>
      <c r="O1364" s="88"/>
      <c r="P1364" s="88" t="s">
        <v>291</v>
      </c>
      <c r="Q1364" s="88" t="s">
        <v>288</v>
      </c>
      <c r="R1364" s="90"/>
      <c r="S1364" s="88"/>
      <c r="T1364" s="97"/>
      <c r="U1364" s="97"/>
      <c r="V1364" s="98"/>
      <c r="W1364" s="99"/>
      <c r="X1364" s="692" t="s">
        <v>3135</v>
      </c>
      <c r="Y1364" s="691" t="s">
        <v>3133</v>
      </c>
      <c r="Z1364" s="690" t="s">
        <v>3130</v>
      </c>
    </row>
    <row r="1365" spans="1:26" s="100" customFormat="1" ht="15.6" hidden="1">
      <c r="A1365" s="670" t="s">
        <v>2367</v>
      </c>
      <c r="B1365" s="86"/>
      <c r="C1365" s="86"/>
      <c r="D1365" s="122"/>
      <c r="E1365" s="88" t="s">
        <v>17</v>
      </c>
      <c r="F1365" s="88" t="s">
        <v>14</v>
      </c>
      <c r="G1365" s="89" t="s">
        <v>22</v>
      </c>
      <c r="H1365" s="89" t="s">
        <v>304</v>
      </c>
      <c r="I1365" s="89" t="s">
        <v>24</v>
      </c>
      <c r="J1365" s="88">
        <v>4</v>
      </c>
      <c r="K1365" s="88" t="s">
        <v>33</v>
      </c>
      <c r="L1365" s="88"/>
      <c r="M1365" s="88"/>
      <c r="N1365" s="88"/>
      <c r="O1365" s="88"/>
      <c r="P1365" s="88" t="s">
        <v>291</v>
      </c>
      <c r="Q1365" s="88" t="s">
        <v>288</v>
      </c>
      <c r="R1365" s="90"/>
      <c r="S1365" s="88"/>
      <c r="T1365" s="97"/>
      <c r="U1365" s="97"/>
      <c r="V1365" s="98"/>
      <c r="W1365" s="99"/>
      <c r="X1365" s="692" t="s">
        <v>3135</v>
      </c>
      <c r="Y1365" s="691" t="s">
        <v>3133</v>
      </c>
      <c r="Z1365" s="690" t="s">
        <v>3130</v>
      </c>
    </row>
    <row r="1366" spans="1:26" s="100" customFormat="1" ht="15.6" hidden="1">
      <c r="A1366" s="670" t="s">
        <v>2368</v>
      </c>
      <c r="B1366" s="86"/>
      <c r="C1366" s="86"/>
      <c r="D1366" s="122"/>
      <c r="E1366" s="88" t="s">
        <v>17</v>
      </c>
      <c r="F1366" s="88" t="s">
        <v>14</v>
      </c>
      <c r="G1366" s="89" t="s">
        <v>22</v>
      </c>
      <c r="H1366" s="89" t="s">
        <v>304</v>
      </c>
      <c r="I1366" s="89" t="s">
        <v>24</v>
      </c>
      <c r="J1366" s="88">
        <v>4</v>
      </c>
      <c r="K1366" s="88" t="s">
        <v>33</v>
      </c>
      <c r="L1366" s="88"/>
      <c r="M1366" s="88"/>
      <c r="N1366" s="88"/>
      <c r="O1366" s="88"/>
      <c r="P1366" s="88" t="s">
        <v>291</v>
      </c>
      <c r="Q1366" s="88" t="s">
        <v>288</v>
      </c>
      <c r="R1366" s="90"/>
      <c r="S1366" s="88"/>
      <c r="T1366" s="97"/>
      <c r="U1366" s="97"/>
      <c r="V1366" s="98"/>
      <c r="W1366" s="99"/>
      <c r="X1366" s="692" t="s">
        <v>3135</v>
      </c>
      <c r="Y1366" s="691" t="s">
        <v>3133</v>
      </c>
      <c r="Z1366" s="690" t="s">
        <v>3130</v>
      </c>
    </row>
    <row r="1367" spans="1:26" s="100" customFormat="1" ht="15.6" hidden="1">
      <c r="A1367" s="670" t="s">
        <v>2369</v>
      </c>
      <c r="B1367" s="86"/>
      <c r="C1367" s="86"/>
      <c r="D1367" s="122"/>
      <c r="E1367" s="88" t="s">
        <v>17</v>
      </c>
      <c r="F1367" s="88" t="s">
        <v>15</v>
      </c>
      <c r="G1367" s="89" t="s">
        <v>22</v>
      </c>
      <c r="H1367" s="89" t="s">
        <v>304</v>
      </c>
      <c r="I1367" s="89" t="s">
        <v>24</v>
      </c>
      <c r="J1367" s="88">
        <v>4</v>
      </c>
      <c r="K1367" s="88" t="s">
        <v>33</v>
      </c>
      <c r="L1367" s="88"/>
      <c r="M1367" s="88"/>
      <c r="N1367" s="88"/>
      <c r="O1367" s="88"/>
      <c r="P1367" s="88" t="s">
        <v>291</v>
      </c>
      <c r="Q1367" s="88" t="s">
        <v>288</v>
      </c>
      <c r="R1367" s="90"/>
      <c r="S1367" s="88"/>
      <c r="T1367" s="97"/>
      <c r="U1367" s="97"/>
      <c r="V1367" s="98"/>
      <c r="W1367" s="99"/>
      <c r="X1367" s="692" t="s">
        <v>3135</v>
      </c>
      <c r="Y1367" s="691" t="s">
        <v>3133</v>
      </c>
      <c r="Z1367" s="690" t="s">
        <v>3130</v>
      </c>
    </row>
    <row r="1368" spans="1:26" s="100" customFormat="1" ht="15.6" hidden="1">
      <c r="A1368" s="670" t="s">
        <v>2370</v>
      </c>
      <c r="B1368" s="86"/>
      <c r="C1368" s="86"/>
      <c r="D1368" s="122"/>
      <c r="E1368" s="88" t="s">
        <v>17</v>
      </c>
      <c r="F1368" s="88" t="s">
        <v>14</v>
      </c>
      <c r="G1368" s="89" t="s">
        <v>22</v>
      </c>
      <c r="H1368" s="89" t="s">
        <v>28</v>
      </c>
      <c r="I1368" s="89" t="s">
        <v>474</v>
      </c>
      <c r="J1368" s="88">
        <v>4</v>
      </c>
      <c r="K1368" s="88" t="s">
        <v>33</v>
      </c>
      <c r="L1368" s="88"/>
      <c r="M1368" s="88"/>
      <c r="N1368" s="88"/>
      <c r="O1368" s="88"/>
      <c r="P1368" s="88" t="s">
        <v>291</v>
      </c>
      <c r="Q1368" s="88" t="s">
        <v>288</v>
      </c>
      <c r="R1368" s="90"/>
      <c r="S1368" s="88"/>
      <c r="T1368" s="97"/>
      <c r="U1368" s="97"/>
      <c r="V1368" s="98"/>
      <c r="W1368" s="99"/>
      <c r="X1368" s="692" t="s">
        <v>3135</v>
      </c>
      <c r="Y1368" s="691" t="s">
        <v>3133</v>
      </c>
      <c r="Z1368" s="690" t="s">
        <v>3130</v>
      </c>
    </row>
    <row r="1369" spans="1:26" s="100" customFormat="1" ht="15.6" hidden="1">
      <c r="A1369" s="670" t="s">
        <v>2371</v>
      </c>
      <c r="B1369" s="86"/>
      <c r="C1369" s="86"/>
      <c r="D1369" s="122"/>
      <c r="E1369" s="88" t="s">
        <v>17</v>
      </c>
      <c r="F1369" s="88" t="s">
        <v>15</v>
      </c>
      <c r="G1369" s="89" t="s">
        <v>22</v>
      </c>
      <c r="H1369" s="89" t="s">
        <v>28</v>
      </c>
      <c r="I1369" s="89" t="s">
        <v>24</v>
      </c>
      <c r="J1369" s="88">
        <v>4</v>
      </c>
      <c r="K1369" s="88" t="s">
        <v>33</v>
      </c>
      <c r="L1369" s="88"/>
      <c r="M1369" s="88"/>
      <c r="N1369" s="88"/>
      <c r="O1369" s="88"/>
      <c r="P1369" s="88" t="s">
        <v>291</v>
      </c>
      <c r="Q1369" s="88" t="s">
        <v>288</v>
      </c>
      <c r="R1369" s="90"/>
      <c r="S1369" s="88"/>
      <c r="T1369" s="97"/>
      <c r="U1369" s="97"/>
      <c r="V1369" s="98"/>
      <c r="W1369" s="99"/>
      <c r="X1369" s="692" t="s">
        <v>3135</v>
      </c>
      <c r="Y1369" s="691" t="s">
        <v>3133</v>
      </c>
      <c r="Z1369" s="690" t="s">
        <v>3130</v>
      </c>
    </row>
    <row r="1370" spans="1:26" s="100" customFormat="1" ht="15.6" hidden="1">
      <c r="A1370" s="670" t="s">
        <v>2372</v>
      </c>
      <c r="B1370" s="86"/>
      <c r="C1370" s="86"/>
      <c r="D1370" s="122"/>
      <c r="E1370" s="88" t="s">
        <v>17</v>
      </c>
      <c r="F1370" s="88" t="s">
        <v>14</v>
      </c>
      <c r="G1370" s="89" t="s">
        <v>20</v>
      </c>
      <c r="H1370" s="89" t="s">
        <v>304</v>
      </c>
      <c r="I1370" s="89" t="s">
        <v>26</v>
      </c>
      <c r="J1370" s="88">
        <v>4</v>
      </c>
      <c r="K1370" s="88" t="s">
        <v>33</v>
      </c>
      <c r="L1370" s="88"/>
      <c r="M1370" s="88"/>
      <c r="N1370" s="88"/>
      <c r="O1370" s="88"/>
      <c r="P1370" s="88" t="s">
        <v>291</v>
      </c>
      <c r="Q1370" s="88" t="s">
        <v>288</v>
      </c>
      <c r="R1370" s="90"/>
      <c r="S1370" s="88"/>
      <c r="T1370" s="97"/>
      <c r="U1370" s="97"/>
      <c r="V1370" s="98"/>
      <c r="W1370" s="99"/>
      <c r="X1370" s="692" t="s">
        <v>3135</v>
      </c>
      <c r="Y1370" s="691" t="s">
        <v>3133</v>
      </c>
      <c r="Z1370" s="690" t="s">
        <v>3130</v>
      </c>
    </row>
    <row r="1371" spans="1:26" s="100" customFormat="1" ht="15.6" hidden="1">
      <c r="A1371" s="670" t="s">
        <v>2373</v>
      </c>
      <c r="B1371" s="86"/>
      <c r="C1371" s="86"/>
      <c r="D1371" s="122"/>
      <c r="E1371" s="88" t="s">
        <v>18</v>
      </c>
      <c r="F1371" s="88" t="s">
        <v>14</v>
      </c>
      <c r="G1371" s="89" t="s">
        <v>19</v>
      </c>
      <c r="H1371" s="89" t="s">
        <v>28</v>
      </c>
      <c r="I1371" s="89" t="s">
        <v>24</v>
      </c>
      <c r="J1371" s="88">
        <v>4</v>
      </c>
      <c r="K1371" s="88" t="s">
        <v>33</v>
      </c>
      <c r="L1371" s="88"/>
      <c r="M1371" s="88"/>
      <c r="N1371" s="88"/>
      <c r="O1371" s="88"/>
      <c r="P1371" s="88" t="s">
        <v>291</v>
      </c>
      <c r="Q1371" s="88" t="s">
        <v>288</v>
      </c>
      <c r="R1371" s="90"/>
      <c r="S1371" s="88"/>
      <c r="T1371" s="97"/>
      <c r="U1371" s="97"/>
      <c r="V1371" s="98"/>
      <c r="W1371" s="99"/>
      <c r="X1371" s="692" t="s">
        <v>3135</v>
      </c>
      <c r="Y1371" s="691" t="s">
        <v>3133</v>
      </c>
      <c r="Z1371" s="690" t="s">
        <v>3130</v>
      </c>
    </row>
    <row r="1372" spans="1:26" s="100" customFormat="1" ht="15.6" hidden="1">
      <c r="A1372" s="670" t="s">
        <v>2374</v>
      </c>
      <c r="B1372" s="86"/>
      <c r="C1372" s="86"/>
      <c r="D1372" s="122"/>
      <c r="E1372" s="88" t="s">
        <v>18</v>
      </c>
      <c r="F1372" s="88" t="s">
        <v>15</v>
      </c>
      <c r="G1372" s="89" t="s">
        <v>19</v>
      </c>
      <c r="H1372" s="89" t="s">
        <v>28</v>
      </c>
      <c r="I1372" s="89" t="s">
        <v>24</v>
      </c>
      <c r="J1372" s="88">
        <v>4</v>
      </c>
      <c r="K1372" s="88" t="s">
        <v>33</v>
      </c>
      <c r="L1372" s="88"/>
      <c r="M1372" s="88"/>
      <c r="N1372" s="88"/>
      <c r="O1372" s="88"/>
      <c r="P1372" s="88" t="s">
        <v>291</v>
      </c>
      <c r="Q1372" s="88" t="s">
        <v>288</v>
      </c>
      <c r="R1372" s="90"/>
      <c r="S1372" s="88"/>
      <c r="T1372" s="97"/>
      <c r="U1372" s="97"/>
      <c r="V1372" s="98"/>
      <c r="W1372" s="99"/>
      <c r="X1372" s="692" t="s">
        <v>3135</v>
      </c>
      <c r="Y1372" s="691" t="s">
        <v>3133</v>
      </c>
      <c r="Z1372" s="690" t="s">
        <v>3130</v>
      </c>
    </row>
    <row r="1373" spans="1:26" s="100" customFormat="1" ht="15.6" hidden="1">
      <c r="A1373" s="670" t="s">
        <v>2375</v>
      </c>
      <c r="B1373" s="86"/>
      <c r="C1373" s="86"/>
      <c r="D1373" s="122"/>
      <c r="E1373" s="88" t="s">
        <v>17</v>
      </c>
      <c r="F1373" s="88" t="s">
        <v>14</v>
      </c>
      <c r="G1373" s="89" t="s">
        <v>19</v>
      </c>
      <c r="H1373" s="89" t="s">
        <v>28</v>
      </c>
      <c r="I1373" s="89" t="s">
        <v>24</v>
      </c>
      <c r="J1373" s="88">
        <v>4</v>
      </c>
      <c r="K1373" s="88" t="s">
        <v>33</v>
      </c>
      <c r="L1373" s="88"/>
      <c r="M1373" s="88"/>
      <c r="N1373" s="88"/>
      <c r="O1373" s="88"/>
      <c r="P1373" s="88" t="s">
        <v>291</v>
      </c>
      <c r="Q1373" s="88" t="s">
        <v>288</v>
      </c>
      <c r="R1373" s="90"/>
      <c r="S1373" s="88"/>
      <c r="T1373" s="97"/>
      <c r="U1373" s="97"/>
      <c r="V1373" s="98"/>
      <c r="W1373" s="99"/>
      <c r="X1373" s="692" t="s">
        <v>3135</v>
      </c>
      <c r="Y1373" s="691" t="s">
        <v>3133</v>
      </c>
      <c r="Z1373" s="690" t="s">
        <v>3130</v>
      </c>
    </row>
    <row r="1374" spans="1:26" s="100" customFormat="1" ht="15.6" hidden="1">
      <c r="A1374" s="670" t="s">
        <v>2376</v>
      </c>
      <c r="B1374" s="86"/>
      <c r="C1374" s="86"/>
      <c r="D1374" s="122"/>
      <c r="E1374" s="88" t="s">
        <v>18</v>
      </c>
      <c r="F1374" s="88" t="s">
        <v>15</v>
      </c>
      <c r="G1374" s="89" t="s">
        <v>19</v>
      </c>
      <c r="H1374" s="89" t="s">
        <v>28</v>
      </c>
      <c r="I1374" s="89" t="s">
        <v>24</v>
      </c>
      <c r="J1374" s="88">
        <v>4</v>
      </c>
      <c r="K1374" s="88" t="s">
        <v>33</v>
      </c>
      <c r="L1374" s="88"/>
      <c r="M1374" s="88"/>
      <c r="N1374" s="88"/>
      <c r="O1374" s="88"/>
      <c r="P1374" s="88" t="s">
        <v>291</v>
      </c>
      <c r="Q1374" s="88" t="s">
        <v>288</v>
      </c>
      <c r="R1374" s="90"/>
      <c r="S1374" s="88"/>
      <c r="T1374" s="97"/>
      <c r="U1374" s="97"/>
      <c r="V1374" s="98"/>
      <c r="W1374" s="99"/>
      <c r="X1374" s="692" t="s">
        <v>3135</v>
      </c>
      <c r="Y1374" s="691" t="s">
        <v>3133</v>
      </c>
      <c r="Z1374" s="690" t="s">
        <v>3130</v>
      </c>
    </row>
    <row r="1375" spans="1:26" s="100" customFormat="1" ht="15.6" hidden="1">
      <c r="A1375" s="670" t="s">
        <v>2377</v>
      </c>
      <c r="B1375" s="86"/>
      <c r="C1375" s="86"/>
      <c r="D1375" s="122"/>
      <c r="E1375" s="88" t="s">
        <v>17</v>
      </c>
      <c r="F1375" s="88" t="s">
        <v>14</v>
      </c>
      <c r="G1375" s="89" t="s">
        <v>19</v>
      </c>
      <c r="H1375" s="89" t="s">
        <v>28</v>
      </c>
      <c r="I1375" s="89" t="s">
        <v>25</v>
      </c>
      <c r="J1375" s="88">
        <v>4</v>
      </c>
      <c r="K1375" s="88"/>
      <c r="L1375" s="88"/>
      <c r="M1375" s="88"/>
      <c r="N1375" s="88"/>
      <c r="O1375" s="88"/>
      <c r="P1375" s="88" t="s">
        <v>291</v>
      </c>
      <c r="Q1375" s="88" t="s">
        <v>288</v>
      </c>
      <c r="R1375" s="90"/>
      <c r="S1375" s="88"/>
      <c r="T1375" s="97"/>
      <c r="U1375" s="97"/>
      <c r="V1375" s="98"/>
      <c r="W1375" s="99"/>
      <c r="X1375" s="692" t="s">
        <v>3135</v>
      </c>
      <c r="Y1375" s="691" t="s">
        <v>3133</v>
      </c>
      <c r="Z1375" s="690" t="s">
        <v>3130</v>
      </c>
    </row>
    <row r="1376" spans="1:26" s="100" customFormat="1" ht="15.6" hidden="1">
      <c r="A1376" s="670" t="s">
        <v>2378</v>
      </c>
      <c r="B1376" s="86"/>
      <c r="C1376" s="86"/>
      <c r="D1376" s="122"/>
      <c r="E1376" s="88" t="s">
        <v>17</v>
      </c>
      <c r="F1376" s="88" t="s">
        <v>15</v>
      </c>
      <c r="G1376" s="89" t="s">
        <v>19</v>
      </c>
      <c r="H1376" s="89" t="s">
        <v>28</v>
      </c>
      <c r="I1376" s="89" t="s">
        <v>26</v>
      </c>
      <c r="J1376" s="88">
        <v>4</v>
      </c>
      <c r="K1376" s="88"/>
      <c r="L1376" s="88"/>
      <c r="M1376" s="88"/>
      <c r="N1376" s="88"/>
      <c r="O1376" s="88"/>
      <c r="P1376" s="88" t="s">
        <v>291</v>
      </c>
      <c r="Q1376" s="88" t="s">
        <v>288</v>
      </c>
      <c r="R1376" s="90"/>
      <c r="S1376" s="88"/>
      <c r="T1376" s="97"/>
      <c r="U1376" s="97"/>
      <c r="V1376" s="98"/>
      <c r="W1376" s="99"/>
      <c r="X1376" s="692" t="s">
        <v>3135</v>
      </c>
      <c r="Y1376" s="691" t="s">
        <v>3133</v>
      </c>
      <c r="Z1376" s="690" t="s">
        <v>3130</v>
      </c>
    </row>
    <row r="1377" spans="1:26" s="100" customFormat="1" ht="15.6" hidden="1">
      <c r="A1377" s="670" t="s">
        <v>2379</v>
      </c>
      <c r="B1377" s="86"/>
      <c r="C1377" s="86"/>
      <c r="D1377" s="122"/>
      <c r="E1377" s="88" t="s">
        <v>17</v>
      </c>
      <c r="F1377" s="88" t="s">
        <v>14</v>
      </c>
      <c r="G1377" s="89" t="s">
        <v>22</v>
      </c>
      <c r="H1377" s="89" t="s">
        <v>28</v>
      </c>
      <c r="I1377" s="89" t="s">
        <v>474</v>
      </c>
      <c r="J1377" s="88">
        <v>3</v>
      </c>
      <c r="K1377" s="88"/>
      <c r="L1377" s="88"/>
      <c r="M1377" s="88"/>
      <c r="N1377" s="88"/>
      <c r="O1377" s="88"/>
      <c r="P1377" s="88" t="s">
        <v>291</v>
      </c>
      <c r="Q1377" s="88" t="s">
        <v>288</v>
      </c>
      <c r="R1377" s="90"/>
      <c r="S1377" s="88"/>
      <c r="T1377" s="97"/>
      <c r="U1377" s="97"/>
      <c r="V1377" s="98"/>
      <c r="W1377" s="99"/>
      <c r="X1377" s="692" t="s">
        <v>3135</v>
      </c>
      <c r="Y1377" s="691" t="s">
        <v>3133</v>
      </c>
      <c r="Z1377" s="690" t="s">
        <v>3130</v>
      </c>
    </row>
    <row r="1378" spans="1:26" s="100" customFormat="1" ht="15.6" hidden="1">
      <c r="A1378" s="670" t="s">
        <v>2380</v>
      </c>
      <c r="B1378" s="86"/>
      <c r="C1378" s="86"/>
      <c r="D1378" s="122"/>
      <c r="E1378" s="88" t="s">
        <v>17</v>
      </c>
      <c r="F1378" s="88" t="s">
        <v>15</v>
      </c>
      <c r="G1378" s="89" t="s">
        <v>22</v>
      </c>
      <c r="H1378" s="89" t="s">
        <v>28</v>
      </c>
      <c r="I1378" s="89" t="s">
        <v>24</v>
      </c>
      <c r="J1378" s="88">
        <v>3</v>
      </c>
      <c r="K1378" s="88"/>
      <c r="L1378" s="88"/>
      <c r="M1378" s="88"/>
      <c r="N1378" s="88"/>
      <c r="O1378" s="88"/>
      <c r="P1378" s="88" t="s">
        <v>291</v>
      </c>
      <c r="Q1378" s="88" t="s">
        <v>288</v>
      </c>
      <c r="R1378" s="90"/>
      <c r="S1378" s="88"/>
      <c r="T1378" s="97"/>
      <c r="U1378" s="97"/>
      <c r="V1378" s="98"/>
      <c r="W1378" s="99"/>
      <c r="X1378" s="692" t="s">
        <v>3135</v>
      </c>
      <c r="Y1378" s="691" t="s">
        <v>3133</v>
      </c>
      <c r="Z1378" s="690" t="s">
        <v>3130</v>
      </c>
    </row>
    <row r="1379" spans="1:26" s="100" customFormat="1" ht="15.6" hidden="1">
      <c r="A1379" s="670" t="s">
        <v>2381</v>
      </c>
      <c r="B1379" s="86"/>
      <c r="C1379" s="86"/>
      <c r="D1379" s="122"/>
      <c r="E1379" s="88" t="s">
        <v>18</v>
      </c>
      <c r="F1379" s="88" t="s">
        <v>14</v>
      </c>
      <c r="G1379" s="89" t="s">
        <v>20</v>
      </c>
      <c r="H1379" s="89" t="s">
        <v>304</v>
      </c>
      <c r="I1379" s="89" t="s">
        <v>24</v>
      </c>
      <c r="J1379" s="88">
        <v>4</v>
      </c>
      <c r="K1379" s="88"/>
      <c r="L1379" s="88"/>
      <c r="M1379" s="88"/>
      <c r="N1379" s="88"/>
      <c r="O1379" s="88"/>
      <c r="P1379" s="88" t="s">
        <v>291</v>
      </c>
      <c r="Q1379" s="88" t="s">
        <v>289</v>
      </c>
      <c r="R1379" s="90"/>
      <c r="S1379" s="88"/>
      <c r="T1379" s="97"/>
      <c r="U1379" s="97"/>
      <c r="V1379" s="98"/>
      <c r="W1379" s="99"/>
      <c r="X1379" s="692" t="s">
        <v>3135</v>
      </c>
      <c r="Y1379" s="691" t="s">
        <v>3133</v>
      </c>
      <c r="Z1379" s="690" t="s">
        <v>3130</v>
      </c>
    </row>
    <row r="1380" spans="1:26" s="100" customFormat="1" ht="15.6" hidden="1">
      <c r="A1380" s="670" t="s">
        <v>2382</v>
      </c>
      <c r="B1380" s="86"/>
      <c r="C1380" s="86"/>
      <c r="D1380" s="122"/>
      <c r="E1380" s="88" t="s">
        <v>18</v>
      </c>
      <c r="F1380" s="88" t="s">
        <v>15</v>
      </c>
      <c r="G1380" s="89" t="s">
        <v>20</v>
      </c>
      <c r="H1380" s="89" t="s">
        <v>304</v>
      </c>
      <c r="I1380" s="89" t="s">
        <v>24</v>
      </c>
      <c r="J1380" s="88">
        <v>4</v>
      </c>
      <c r="K1380" s="88"/>
      <c r="L1380" s="88"/>
      <c r="M1380" s="88"/>
      <c r="N1380" s="88"/>
      <c r="O1380" s="88"/>
      <c r="P1380" s="88" t="s">
        <v>291</v>
      </c>
      <c r="Q1380" s="88" t="s">
        <v>289</v>
      </c>
      <c r="R1380" s="90"/>
      <c r="S1380" s="88"/>
      <c r="T1380" s="97"/>
      <c r="U1380" s="97"/>
      <c r="V1380" s="98"/>
      <c r="W1380" s="99"/>
      <c r="X1380" s="692" t="s">
        <v>3135</v>
      </c>
      <c r="Y1380" s="691" t="s">
        <v>3133</v>
      </c>
      <c r="Z1380" s="690" t="s">
        <v>3130</v>
      </c>
    </row>
    <row r="1381" spans="1:26" s="100" customFormat="1" ht="15.6" hidden="1">
      <c r="A1381" s="670" t="s">
        <v>2383</v>
      </c>
      <c r="B1381" s="86"/>
      <c r="C1381" s="86"/>
      <c r="D1381" s="122"/>
      <c r="E1381" s="88" t="s">
        <v>18</v>
      </c>
      <c r="F1381" s="88" t="s">
        <v>14</v>
      </c>
      <c r="G1381" s="89" t="s">
        <v>20</v>
      </c>
      <c r="H1381" s="89" t="s">
        <v>304</v>
      </c>
      <c r="I1381" s="89" t="s">
        <v>24</v>
      </c>
      <c r="J1381" s="88">
        <v>4</v>
      </c>
      <c r="K1381" s="88"/>
      <c r="L1381" s="88"/>
      <c r="M1381" s="88"/>
      <c r="N1381" s="88"/>
      <c r="O1381" s="88"/>
      <c r="P1381" s="88" t="s">
        <v>291</v>
      </c>
      <c r="Q1381" s="88" t="s">
        <v>289</v>
      </c>
      <c r="R1381" s="90"/>
      <c r="S1381" s="88"/>
      <c r="T1381" s="97"/>
      <c r="U1381" s="97"/>
      <c r="V1381" s="98"/>
      <c r="W1381" s="99"/>
      <c r="X1381" s="692" t="s">
        <v>3135</v>
      </c>
      <c r="Y1381" s="691" t="s">
        <v>3133</v>
      </c>
      <c r="Z1381" s="690" t="s">
        <v>3130</v>
      </c>
    </row>
    <row r="1382" spans="1:26" s="100" customFormat="1" ht="15.6" hidden="1">
      <c r="A1382" s="670" t="s">
        <v>2384</v>
      </c>
      <c r="B1382" s="86"/>
      <c r="C1382" s="86"/>
      <c r="D1382" s="122"/>
      <c r="E1382" s="88" t="s">
        <v>18</v>
      </c>
      <c r="F1382" s="88" t="s">
        <v>15</v>
      </c>
      <c r="G1382" s="89" t="s">
        <v>20</v>
      </c>
      <c r="H1382" s="89" t="s">
        <v>304</v>
      </c>
      <c r="I1382" s="89" t="s">
        <v>24</v>
      </c>
      <c r="J1382" s="88">
        <v>4</v>
      </c>
      <c r="K1382" s="88"/>
      <c r="L1382" s="88"/>
      <c r="M1382" s="88"/>
      <c r="N1382" s="88"/>
      <c r="O1382" s="88"/>
      <c r="P1382" s="88" t="s">
        <v>291</v>
      </c>
      <c r="Q1382" s="88" t="s">
        <v>289</v>
      </c>
      <c r="R1382" s="90"/>
      <c r="S1382" s="88"/>
      <c r="T1382" s="97"/>
      <c r="U1382" s="97"/>
      <c r="V1382" s="98"/>
      <c r="W1382" s="99"/>
      <c r="X1382" s="692" t="s">
        <v>3135</v>
      </c>
      <c r="Y1382" s="691" t="s">
        <v>3133</v>
      </c>
      <c r="Z1382" s="690" t="s">
        <v>3130</v>
      </c>
    </row>
    <row r="1383" spans="1:26" s="100" customFormat="1" ht="15.6" hidden="1">
      <c r="A1383" s="670" t="s">
        <v>2385</v>
      </c>
      <c r="B1383" s="86"/>
      <c r="C1383" s="86"/>
      <c r="D1383" s="122"/>
      <c r="E1383" s="88" t="s">
        <v>18</v>
      </c>
      <c r="F1383" s="88" t="s">
        <v>14</v>
      </c>
      <c r="G1383" s="89" t="s">
        <v>19</v>
      </c>
      <c r="H1383" s="89" t="s">
        <v>28</v>
      </c>
      <c r="I1383" s="89" t="s">
        <v>24</v>
      </c>
      <c r="J1383" s="88">
        <v>4</v>
      </c>
      <c r="K1383" s="88"/>
      <c r="L1383" s="88"/>
      <c r="M1383" s="88"/>
      <c r="N1383" s="88"/>
      <c r="O1383" s="88"/>
      <c r="P1383" s="88" t="s">
        <v>291</v>
      </c>
      <c r="Q1383" s="88" t="s">
        <v>289</v>
      </c>
      <c r="R1383" s="90"/>
      <c r="S1383" s="88"/>
      <c r="T1383" s="97"/>
      <c r="U1383" s="97"/>
      <c r="V1383" s="98"/>
      <c r="W1383" s="99"/>
      <c r="X1383" s="692" t="s">
        <v>3135</v>
      </c>
      <c r="Y1383" s="691" t="s">
        <v>3133</v>
      </c>
      <c r="Z1383" s="690" t="s">
        <v>3130</v>
      </c>
    </row>
    <row r="1384" spans="1:26" s="100" customFormat="1" ht="15.6" hidden="1">
      <c r="A1384" s="670" t="s">
        <v>2386</v>
      </c>
      <c r="B1384" s="86"/>
      <c r="C1384" s="86"/>
      <c r="D1384" s="122"/>
      <c r="E1384" s="88" t="s">
        <v>18</v>
      </c>
      <c r="F1384" s="88" t="s">
        <v>15</v>
      </c>
      <c r="G1384" s="89" t="s">
        <v>19</v>
      </c>
      <c r="H1384" s="89" t="s">
        <v>28</v>
      </c>
      <c r="I1384" s="89" t="s">
        <v>24</v>
      </c>
      <c r="J1384" s="88">
        <v>4</v>
      </c>
      <c r="K1384" s="88"/>
      <c r="L1384" s="88"/>
      <c r="M1384" s="88"/>
      <c r="N1384" s="88"/>
      <c r="O1384" s="88"/>
      <c r="P1384" s="88" t="s">
        <v>291</v>
      </c>
      <c r="Q1384" s="88" t="s">
        <v>289</v>
      </c>
      <c r="R1384" s="90"/>
      <c r="S1384" s="88"/>
      <c r="T1384" s="97"/>
      <c r="U1384" s="97"/>
      <c r="V1384" s="98"/>
      <c r="W1384" s="99"/>
      <c r="X1384" s="692" t="s">
        <v>3135</v>
      </c>
      <c r="Y1384" s="691" t="s">
        <v>3133</v>
      </c>
      <c r="Z1384" s="690" t="s">
        <v>3130</v>
      </c>
    </row>
    <row r="1385" spans="1:26" s="100" customFormat="1" ht="15.6" hidden="1">
      <c r="A1385" s="670" t="s">
        <v>2387</v>
      </c>
      <c r="B1385" s="86"/>
      <c r="C1385" s="86"/>
      <c r="D1385" s="122"/>
      <c r="E1385" s="88" t="s">
        <v>17</v>
      </c>
      <c r="F1385" s="88" t="s">
        <v>16</v>
      </c>
      <c r="G1385" s="89" t="s">
        <v>20</v>
      </c>
      <c r="H1385" s="89" t="s">
        <v>304</v>
      </c>
      <c r="I1385" s="89" t="s">
        <v>24</v>
      </c>
      <c r="J1385" s="88">
        <v>4</v>
      </c>
      <c r="K1385" s="88"/>
      <c r="L1385" s="88"/>
      <c r="M1385" s="88"/>
      <c r="N1385" s="88"/>
      <c r="O1385" s="88"/>
      <c r="P1385" s="88" t="s">
        <v>291</v>
      </c>
      <c r="Q1385" s="88" t="s">
        <v>288</v>
      </c>
      <c r="R1385" s="90"/>
      <c r="S1385" s="88"/>
      <c r="T1385" s="97"/>
      <c r="U1385" s="97"/>
      <c r="V1385" s="98"/>
      <c r="W1385" s="99"/>
      <c r="X1385" s="692" t="s">
        <v>3135</v>
      </c>
      <c r="Y1385" s="691" t="s">
        <v>3133</v>
      </c>
      <c r="Z1385" s="690" t="s">
        <v>3130</v>
      </c>
    </row>
    <row r="1386" spans="1:26" s="100" customFormat="1" ht="15.6" hidden="1">
      <c r="A1386" s="670" t="s">
        <v>2388</v>
      </c>
      <c r="B1386" s="86"/>
      <c r="C1386" s="86"/>
      <c r="D1386" s="122"/>
      <c r="E1386" s="88" t="s">
        <v>17</v>
      </c>
      <c r="F1386" s="88" t="s">
        <v>16</v>
      </c>
      <c r="G1386" s="89" t="s">
        <v>23</v>
      </c>
      <c r="H1386" s="89" t="s">
        <v>304</v>
      </c>
      <c r="I1386" s="89" t="s">
        <v>24</v>
      </c>
      <c r="J1386" s="88">
        <v>4</v>
      </c>
      <c r="K1386" s="88"/>
      <c r="L1386" s="88"/>
      <c r="M1386" s="88"/>
      <c r="N1386" s="88"/>
      <c r="O1386" s="88"/>
      <c r="P1386" s="88" t="s">
        <v>291</v>
      </c>
      <c r="Q1386" s="88" t="s">
        <v>288</v>
      </c>
      <c r="R1386" s="90"/>
      <c r="S1386" s="88"/>
      <c r="T1386" s="97"/>
      <c r="U1386" s="97"/>
      <c r="V1386" s="98"/>
      <c r="W1386" s="99"/>
      <c r="X1386" s="692" t="s">
        <v>3135</v>
      </c>
      <c r="Y1386" s="691" t="s">
        <v>3133</v>
      </c>
      <c r="Z1386" s="690" t="s">
        <v>3130</v>
      </c>
    </row>
    <row r="1387" spans="1:26" s="100" customFormat="1" ht="15.6" hidden="1">
      <c r="A1387" s="670" t="s">
        <v>2389</v>
      </c>
      <c r="B1387" s="86"/>
      <c r="C1387" s="86"/>
      <c r="D1387" s="122"/>
      <c r="E1387" s="88" t="s">
        <v>17</v>
      </c>
      <c r="F1387" s="88" t="s">
        <v>14</v>
      </c>
      <c r="G1387" s="89" t="s">
        <v>22</v>
      </c>
      <c r="H1387" s="89" t="s">
        <v>28</v>
      </c>
      <c r="I1387" s="89" t="s">
        <v>24</v>
      </c>
      <c r="J1387" s="88">
        <v>4</v>
      </c>
      <c r="K1387" s="88"/>
      <c r="L1387" s="88"/>
      <c r="M1387" s="88"/>
      <c r="N1387" s="88"/>
      <c r="O1387" s="88"/>
      <c r="P1387" s="88" t="s">
        <v>291</v>
      </c>
      <c r="Q1387" s="88" t="s">
        <v>288</v>
      </c>
      <c r="R1387" s="90"/>
      <c r="S1387" s="88"/>
      <c r="T1387" s="97"/>
      <c r="U1387" s="97"/>
      <c r="V1387" s="98"/>
      <c r="W1387" s="99"/>
      <c r="X1387" s="692" t="s">
        <v>3135</v>
      </c>
      <c r="Y1387" s="691" t="s">
        <v>3133</v>
      </c>
      <c r="Z1387" s="690" t="s">
        <v>3130</v>
      </c>
    </row>
    <row r="1388" spans="1:26" s="100" customFormat="1" ht="15.6" hidden="1">
      <c r="A1388" s="670" t="s">
        <v>2390</v>
      </c>
      <c r="B1388" s="86"/>
      <c r="C1388" s="86"/>
      <c r="D1388" s="122"/>
      <c r="E1388" s="88" t="s">
        <v>17</v>
      </c>
      <c r="F1388" s="88" t="s">
        <v>15</v>
      </c>
      <c r="G1388" s="89" t="s">
        <v>22</v>
      </c>
      <c r="H1388" s="89" t="s">
        <v>28</v>
      </c>
      <c r="I1388" s="89" t="s">
        <v>24</v>
      </c>
      <c r="J1388" s="88">
        <v>4</v>
      </c>
      <c r="K1388" s="88"/>
      <c r="L1388" s="88"/>
      <c r="M1388" s="88"/>
      <c r="N1388" s="88"/>
      <c r="O1388" s="88"/>
      <c r="P1388" s="88" t="s">
        <v>291</v>
      </c>
      <c r="Q1388" s="88" t="s">
        <v>288</v>
      </c>
      <c r="R1388" s="90"/>
      <c r="S1388" s="88"/>
      <c r="T1388" s="97"/>
      <c r="U1388" s="97"/>
      <c r="V1388" s="98"/>
      <c r="W1388" s="99"/>
      <c r="X1388" s="692" t="s">
        <v>3135</v>
      </c>
      <c r="Y1388" s="691" t="s">
        <v>3133</v>
      </c>
      <c r="Z1388" s="690" t="s">
        <v>3130</v>
      </c>
    </row>
    <row r="1389" spans="1:26" s="100" customFormat="1" ht="15.6" hidden="1">
      <c r="A1389" s="670" t="s">
        <v>2391</v>
      </c>
      <c r="B1389" s="86"/>
      <c r="C1389" s="86"/>
      <c r="D1389" s="122"/>
      <c r="E1389" s="88" t="s">
        <v>18</v>
      </c>
      <c r="F1389" s="88" t="s">
        <v>16</v>
      </c>
      <c r="G1389" s="89" t="s">
        <v>20</v>
      </c>
      <c r="H1389" s="89" t="s">
        <v>304</v>
      </c>
      <c r="I1389" s="89" t="s">
        <v>24</v>
      </c>
      <c r="J1389" s="88">
        <v>4</v>
      </c>
      <c r="K1389" s="88"/>
      <c r="L1389" s="88"/>
      <c r="M1389" s="88"/>
      <c r="N1389" s="88"/>
      <c r="O1389" s="88"/>
      <c r="P1389" s="88" t="s">
        <v>291</v>
      </c>
      <c r="Q1389" s="88" t="s">
        <v>289</v>
      </c>
      <c r="R1389" s="90"/>
      <c r="S1389" s="88"/>
      <c r="T1389" s="97"/>
      <c r="U1389" s="97"/>
      <c r="V1389" s="98"/>
      <c r="W1389" s="99"/>
      <c r="X1389" s="692" t="s">
        <v>3135</v>
      </c>
      <c r="Y1389" s="691" t="s">
        <v>3133</v>
      </c>
      <c r="Z1389" s="690" t="s">
        <v>3130</v>
      </c>
    </row>
    <row r="1390" spans="1:26" s="100" customFormat="1" ht="15.6" hidden="1">
      <c r="A1390" s="670" t="s">
        <v>2392</v>
      </c>
      <c r="B1390" s="86"/>
      <c r="C1390" s="86"/>
      <c r="D1390" s="122"/>
      <c r="E1390" s="88" t="s">
        <v>18</v>
      </c>
      <c r="F1390" s="88" t="s">
        <v>14</v>
      </c>
      <c r="G1390" s="89" t="s">
        <v>19</v>
      </c>
      <c r="H1390" s="89" t="s">
        <v>28</v>
      </c>
      <c r="I1390" s="89" t="s">
        <v>24</v>
      </c>
      <c r="J1390" s="88">
        <v>4</v>
      </c>
      <c r="K1390" s="88"/>
      <c r="L1390" s="88"/>
      <c r="M1390" s="88"/>
      <c r="N1390" s="88"/>
      <c r="O1390" s="88"/>
      <c r="P1390" s="88" t="s">
        <v>291</v>
      </c>
      <c r="Q1390" s="88" t="s">
        <v>289</v>
      </c>
      <c r="R1390" s="90"/>
      <c r="S1390" s="88"/>
      <c r="T1390" s="97"/>
      <c r="U1390" s="97"/>
      <c r="V1390" s="98"/>
      <c r="W1390" s="99"/>
      <c r="X1390" s="692" t="s">
        <v>3135</v>
      </c>
      <c r="Y1390" s="691" t="s">
        <v>3133</v>
      </c>
      <c r="Z1390" s="690" t="s">
        <v>3130</v>
      </c>
    </row>
    <row r="1391" spans="1:26" s="100" customFormat="1" ht="15.6" hidden="1">
      <c r="A1391" s="670" t="s">
        <v>2393</v>
      </c>
      <c r="B1391" s="86"/>
      <c r="C1391" s="86"/>
      <c r="D1391" s="122"/>
      <c r="E1391" s="88" t="s">
        <v>18</v>
      </c>
      <c r="F1391" s="88" t="s">
        <v>15</v>
      </c>
      <c r="G1391" s="89" t="s">
        <v>19</v>
      </c>
      <c r="H1391" s="89" t="s">
        <v>28</v>
      </c>
      <c r="I1391" s="89" t="s">
        <v>24</v>
      </c>
      <c r="J1391" s="88">
        <v>4</v>
      </c>
      <c r="K1391" s="88"/>
      <c r="L1391" s="88"/>
      <c r="M1391" s="88"/>
      <c r="N1391" s="88"/>
      <c r="O1391" s="88"/>
      <c r="P1391" s="88" t="s">
        <v>291</v>
      </c>
      <c r="Q1391" s="88" t="s">
        <v>289</v>
      </c>
      <c r="R1391" s="90"/>
      <c r="S1391" s="88"/>
      <c r="T1391" s="97"/>
      <c r="U1391" s="97"/>
      <c r="V1391" s="98"/>
      <c r="W1391" s="99"/>
      <c r="X1391" s="692" t="s">
        <v>3135</v>
      </c>
      <c r="Y1391" s="691" t="s">
        <v>3133</v>
      </c>
      <c r="Z1391" s="690" t="s">
        <v>3130</v>
      </c>
    </row>
    <row r="1392" spans="1:26" s="100" customFormat="1" ht="15.6">
      <c r="A1392" s="670" t="s">
        <v>2394</v>
      </c>
      <c r="B1392" s="86"/>
      <c r="C1392" s="86"/>
      <c r="D1392" s="122"/>
      <c r="E1392" s="88" t="s">
        <v>18</v>
      </c>
      <c r="F1392" s="88" t="s">
        <v>14</v>
      </c>
      <c r="G1392" s="89" t="s">
        <v>22</v>
      </c>
      <c r="H1392" s="89" t="s">
        <v>28</v>
      </c>
      <c r="I1392" s="89" t="s">
        <v>24</v>
      </c>
      <c r="J1392" s="88">
        <v>2</v>
      </c>
      <c r="K1392" s="88"/>
      <c r="L1392" s="88"/>
      <c r="M1392" s="88"/>
      <c r="N1392" s="88" t="s">
        <v>39</v>
      </c>
      <c r="O1392" s="88"/>
      <c r="P1392" s="88" t="s">
        <v>291</v>
      </c>
      <c r="Q1392" s="88" t="s">
        <v>288</v>
      </c>
      <c r="R1392" s="90"/>
      <c r="S1392" s="88"/>
      <c r="T1392" s="97"/>
      <c r="U1392" s="97"/>
      <c r="V1392" s="98"/>
      <c r="W1392" s="99"/>
      <c r="X1392" s="692" t="s">
        <v>3135</v>
      </c>
      <c r="Y1392" s="691" t="s">
        <v>3133</v>
      </c>
      <c r="Z1392" s="690" t="s">
        <v>3130</v>
      </c>
    </row>
    <row r="1393" spans="1:26" s="100" customFormat="1" ht="15.6">
      <c r="A1393" s="670" t="s">
        <v>2395</v>
      </c>
      <c r="B1393" s="86"/>
      <c r="C1393" s="86"/>
      <c r="D1393" s="122"/>
      <c r="E1393" s="88" t="s">
        <v>18</v>
      </c>
      <c r="F1393" s="88" t="s">
        <v>15</v>
      </c>
      <c r="G1393" s="89" t="s">
        <v>22</v>
      </c>
      <c r="H1393" s="89" t="s">
        <v>28</v>
      </c>
      <c r="I1393" s="89" t="s">
        <v>24</v>
      </c>
      <c r="J1393" s="88">
        <v>2</v>
      </c>
      <c r="K1393" s="88"/>
      <c r="L1393" s="88"/>
      <c r="M1393" s="88"/>
      <c r="N1393" s="88" t="s">
        <v>39</v>
      </c>
      <c r="O1393" s="88"/>
      <c r="P1393" s="88" t="s">
        <v>291</v>
      </c>
      <c r="Q1393" s="88" t="s">
        <v>288</v>
      </c>
      <c r="R1393" s="90"/>
      <c r="S1393" s="88"/>
      <c r="T1393" s="97"/>
      <c r="U1393" s="97"/>
      <c r="V1393" s="98"/>
      <c r="W1393" s="99"/>
      <c r="X1393" s="692" t="s">
        <v>3135</v>
      </c>
      <c r="Y1393" s="691" t="s">
        <v>3133</v>
      </c>
      <c r="Z1393" s="690" t="s">
        <v>3130</v>
      </c>
    </row>
    <row r="1394" spans="1:26" s="100" customFormat="1" ht="15.6" hidden="1">
      <c r="A1394" s="670" t="s">
        <v>2396</v>
      </c>
      <c r="B1394" s="86"/>
      <c r="C1394" s="86"/>
      <c r="D1394" s="122"/>
      <c r="E1394" s="88" t="s">
        <v>18</v>
      </c>
      <c r="F1394" s="88" t="s">
        <v>14</v>
      </c>
      <c r="G1394" s="89" t="s">
        <v>22</v>
      </c>
      <c r="H1394" s="89" t="s">
        <v>28</v>
      </c>
      <c r="I1394" s="89" t="s">
        <v>24</v>
      </c>
      <c r="J1394" s="88">
        <v>4</v>
      </c>
      <c r="K1394" s="88"/>
      <c r="L1394" s="88"/>
      <c r="M1394" s="88"/>
      <c r="N1394" s="88"/>
      <c r="O1394" s="88"/>
      <c r="P1394" s="88" t="s">
        <v>291</v>
      </c>
      <c r="Q1394" s="88" t="s">
        <v>288</v>
      </c>
      <c r="R1394" s="90"/>
      <c r="S1394" s="88"/>
      <c r="T1394" s="97"/>
      <c r="U1394" s="97"/>
      <c r="V1394" s="98"/>
      <c r="W1394" s="99"/>
      <c r="X1394" s="692" t="s">
        <v>3135</v>
      </c>
      <c r="Y1394" s="691" t="s">
        <v>3133</v>
      </c>
      <c r="Z1394" s="690" t="s">
        <v>3130</v>
      </c>
    </row>
    <row r="1395" spans="1:26" s="100" customFormat="1" ht="15.6" hidden="1">
      <c r="A1395" s="670" t="s">
        <v>2397</v>
      </c>
      <c r="B1395" s="86"/>
      <c r="C1395" s="86"/>
      <c r="D1395" s="122"/>
      <c r="E1395" s="88" t="s">
        <v>18</v>
      </c>
      <c r="F1395" s="88" t="s">
        <v>15</v>
      </c>
      <c r="G1395" s="89" t="s">
        <v>22</v>
      </c>
      <c r="H1395" s="89" t="s">
        <v>28</v>
      </c>
      <c r="I1395" s="89" t="s">
        <v>24</v>
      </c>
      <c r="J1395" s="88">
        <v>4</v>
      </c>
      <c r="K1395" s="88"/>
      <c r="L1395" s="88"/>
      <c r="M1395" s="88"/>
      <c r="N1395" s="88"/>
      <c r="O1395" s="88"/>
      <c r="P1395" s="88" t="s">
        <v>291</v>
      </c>
      <c r="Q1395" s="88" t="s">
        <v>288</v>
      </c>
      <c r="R1395" s="90"/>
      <c r="S1395" s="88"/>
      <c r="T1395" s="97"/>
      <c r="U1395" s="97"/>
      <c r="V1395" s="98"/>
      <c r="W1395" s="99"/>
      <c r="X1395" s="692" t="s">
        <v>3135</v>
      </c>
      <c r="Y1395" s="691" t="s">
        <v>3133</v>
      </c>
      <c r="Z1395" s="690" t="s">
        <v>3130</v>
      </c>
    </row>
    <row r="1396" spans="1:26" s="100" customFormat="1" ht="15.6" hidden="1">
      <c r="A1396" s="670" t="s">
        <v>2398</v>
      </c>
      <c r="B1396" s="86"/>
      <c r="C1396" s="86"/>
      <c r="D1396" s="122"/>
      <c r="E1396" s="88" t="s">
        <v>17</v>
      </c>
      <c r="F1396" s="88" t="s">
        <v>14</v>
      </c>
      <c r="G1396" s="89" t="s">
        <v>22</v>
      </c>
      <c r="H1396" s="89" t="s">
        <v>28</v>
      </c>
      <c r="I1396" s="89" t="s">
        <v>24</v>
      </c>
      <c r="J1396" s="88">
        <v>4</v>
      </c>
      <c r="K1396" s="88"/>
      <c r="L1396" s="88"/>
      <c r="M1396" s="88"/>
      <c r="N1396" s="88"/>
      <c r="O1396" s="88"/>
      <c r="P1396" s="88" t="s">
        <v>291</v>
      </c>
      <c r="Q1396" s="88" t="s">
        <v>288</v>
      </c>
      <c r="R1396" s="90"/>
      <c r="S1396" s="88"/>
      <c r="T1396" s="97"/>
      <c r="U1396" s="97"/>
      <c r="V1396" s="98"/>
      <c r="W1396" s="99"/>
      <c r="X1396" s="692" t="s">
        <v>3135</v>
      </c>
      <c r="Y1396" s="691" t="s">
        <v>3133</v>
      </c>
      <c r="Z1396" s="690" t="s">
        <v>3130</v>
      </c>
    </row>
    <row r="1397" spans="1:26" s="100" customFormat="1" ht="15.6" hidden="1">
      <c r="A1397" s="670" t="s">
        <v>2399</v>
      </c>
      <c r="B1397" s="86"/>
      <c r="C1397" s="86"/>
      <c r="D1397" s="122"/>
      <c r="E1397" s="88" t="s">
        <v>17</v>
      </c>
      <c r="F1397" s="88" t="s">
        <v>15</v>
      </c>
      <c r="G1397" s="89" t="s">
        <v>22</v>
      </c>
      <c r="H1397" s="89" t="s">
        <v>28</v>
      </c>
      <c r="I1397" s="89" t="s">
        <v>24</v>
      </c>
      <c r="J1397" s="88">
        <v>4</v>
      </c>
      <c r="K1397" s="88"/>
      <c r="L1397" s="88"/>
      <c r="M1397" s="88"/>
      <c r="N1397" s="88"/>
      <c r="O1397" s="88"/>
      <c r="P1397" s="88" t="s">
        <v>291</v>
      </c>
      <c r="Q1397" s="88" t="s">
        <v>288</v>
      </c>
      <c r="R1397" s="90"/>
      <c r="S1397" s="88"/>
      <c r="T1397" s="97"/>
      <c r="U1397" s="97"/>
      <c r="V1397" s="98"/>
      <c r="W1397" s="99"/>
      <c r="X1397" s="692" t="s">
        <v>3135</v>
      </c>
      <c r="Y1397" s="691" t="s">
        <v>3133</v>
      </c>
      <c r="Z1397" s="690" t="s">
        <v>3130</v>
      </c>
    </row>
    <row r="1398" spans="1:26" s="100" customFormat="1" ht="15.6" hidden="1">
      <c r="A1398" s="670" t="s">
        <v>2400</v>
      </c>
      <c r="B1398" s="86"/>
      <c r="C1398" s="86"/>
      <c r="D1398" s="122"/>
      <c r="E1398" s="88" t="s">
        <v>18</v>
      </c>
      <c r="F1398" s="88" t="s">
        <v>16</v>
      </c>
      <c r="G1398" s="89" t="s">
        <v>20</v>
      </c>
      <c r="H1398" s="89" t="s">
        <v>304</v>
      </c>
      <c r="I1398" s="89" t="s">
        <v>24</v>
      </c>
      <c r="J1398" s="88">
        <v>4</v>
      </c>
      <c r="K1398" s="88"/>
      <c r="L1398" s="88"/>
      <c r="M1398" s="88"/>
      <c r="N1398" s="88"/>
      <c r="O1398" s="88"/>
      <c r="P1398" s="88" t="s">
        <v>291</v>
      </c>
      <c r="Q1398" s="88" t="s">
        <v>288</v>
      </c>
      <c r="R1398" s="90"/>
      <c r="S1398" s="88"/>
      <c r="T1398" s="97"/>
      <c r="U1398" s="97"/>
      <c r="V1398" s="98"/>
      <c r="W1398" s="99"/>
      <c r="X1398" s="692" t="s">
        <v>3135</v>
      </c>
      <c r="Y1398" s="691" t="s">
        <v>3133</v>
      </c>
      <c r="Z1398" s="690" t="s">
        <v>3130</v>
      </c>
    </row>
    <row r="1399" spans="1:26" s="100" customFormat="1" ht="15.6" hidden="1">
      <c r="A1399" s="670" t="s">
        <v>2401</v>
      </c>
      <c r="B1399" s="86"/>
      <c r="C1399" s="86"/>
      <c r="D1399" s="122"/>
      <c r="E1399" s="88" t="s">
        <v>17</v>
      </c>
      <c r="F1399" s="88" t="s">
        <v>14</v>
      </c>
      <c r="G1399" s="89" t="s">
        <v>22</v>
      </c>
      <c r="H1399" s="89" t="s">
        <v>28</v>
      </c>
      <c r="I1399" s="89" t="s">
        <v>24</v>
      </c>
      <c r="J1399" s="88">
        <v>4</v>
      </c>
      <c r="K1399" s="88"/>
      <c r="L1399" s="88"/>
      <c r="M1399" s="88"/>
      <c r="N1399" s="88"/>
      <c r="O1399" s="88"/>
      <c r="P1399" s="88" t="s">
        <v>291</v>
      </c>
      <c r="Q1399" s="88" t="s">
        <v>288</v>
      </c>
      <c r="R1399" s="90"/>
      <c r="S1399" s="88"/>
      <c r="T1399" s="97"/>
      <c r="U1399" s="97"/>
      <c r="V1399" s="98"/>
      <c r="W1399" s="99"/>
      <c r="X1399" s="692" t="s">
        <v>3135</v>
      </c>
      <c r="Y1399" s="691" t="s">
        <v>3133</v>
      </c>
      <c r="Z1399" s="690" t="s">
        <v>3130</v>
      </c>
    </row>
    <row r="1400" spans="1:26" s="100" customFormat="1" ht="15.6" hidden="1">
      <c r="A1400" s="670" t="s">
        <v>2402</v>
      </c>
      <c r="B1400" s="86"/>
      <c r="C1400" s="86"/>
      <c r="D1400" s="122"/>
      <c r="E1400" s="88" t="s">
        <v>17</v>
      </c>
      <c r="F1400" s="88" t="s">
        <v>15</v>
      </c>
      <c r="G1400" s="89" t="s">
        <v>22</v>
      </c>
      <c r="H1400" s="89" t="s">
        <v>28</v>
      </c>
      <c r="I1400" s="89" t="s">
        <v>24</v>
      </c>
      <c r="J1400" s="88">
        <v>4</v>
      </c>
      <c r="K1400" s="88"/>
      <c r="L1400" s="88"/>
      <c r="M1400" s="88"/>
      <c r="N1400" s="88"/>
      <c r="O1400" s="88"/>
      <c r="P1400" s="88" t="s">
        <v>291</v>
      </c>
      <c r="Q1400" s="88" t="s">
        <v>288</v>
      </c>
      <c r="R1400" s="90"/>
      <c r="S1400" s="88"/>
      <c r="T1400" s="97"/>
      <c r="U1400" s="97"/>
      <c r="V1400" s="98"/>
      <c r="W1400" s="99"/>
      <c r="X1400" s="692" t="s">
        <v>3135</v>
      </c>
      <c r="Y1400" s="691" t="s">
        <v>3133</v>
      </c>
      <c r="Z1400" s="690" t="s">
        <v>3130</v>
      </c>
    </row>
    <row r="1401" spans="1:26" s="100" customFormat="1" ht="15.6" hidden="1">
      <c r="A1401" s="670" t="s">
        <v>2403</v>
      </c>
      <c r="B1401" s="86"/>
      <c r="C1401" s="86"/>
      <c r="D1401" s="122"/>
      <c r="E1401" s="88" t="s">
        <v>18</v>
      </c>
      <c r="F1401" s="88" t="s">
        <v>16</v>
      </c>
      <c r="G1401" s="89" t="s">
        <v>20</v>
      </c>
      <c r="H1401" s="89" t="s">
        <v>304</v>
      </c>
      <c r="I1401" s="89" t="s">
        <v>24</v>
      </c>
      <c r="J1401" s="88">
        <v>4</v>
      </c>
      <c r="K1401" s="88"/>
      <c r="L1401" s="88"/>
      <c r="M1401" s="88"/>
      <c r="N1401" s="88"/>
      <c r="O1401" s="88"/>
      <c r="P1401" s="88" t="s">
        <v>291</v>
      </c>
      <c r="Q1401" s="88" t="s">
        <v>288</v>
      </c>
      <c r="R1401" s="90"/>
      <c r="S1401" s="88"/>
      <c r="T1401" s="97"/>
      <c r="U1401" s="97"/>
      <c r="V1401" s="98"/>
      <c r="W1401" s="99"/>
      <c r="X1401" s="692" t="s">
        <v>3135</v>
      </c>
      <c r="Y1401" s="691" t="s">
        <v>3133</v>
      </c>
      <c r="Z1401" s="690" t="s">
        <v>3130</v>
      </c>
    </row>
    <row r="1402" spans="1:26" s="100" customFormat="1" ht="15.6" hidden="1">
      <c r="A1402" s="670" t="s">
        <v>2404</v>
      </c>
      <c r="B1402" s="86"/>
      <c r="C1402" s="86"/>
      <c r="D1402" s="122"/>
      <c r="E1402" s="88" t="s">
        <v>18</v>
      </c>
      <c r="F1402" s="88" t="s">
        <v>16</v>
      </c>
      <c r="G1402" s="89" t="s">
        <v>20</v>
      </c>
      <c r="H1402" s="89" t="s">
        <v>304</v>
      </c>
      <c r="I1402" s="89" t="s">
        <v>24</v>
      </c>
      <c r="J1402" s="88">
        <v>4</v>
      </c>
      <c r="K1402" s="88"/>
      <c r="L1402" s="88"/>
      <c r="M1402" s="88"/>
      <c r="N1402" s="88"/>
      <c r="O1402" s="88"/>
      <c r="P1402" s="88" t="s">
        <v>291</v>
      </c>
      <c r="Q1402" s="88" t="s">
        <v>289</v>
      </c>
      <c r="R1402" s="90"/>
      <c r="S1402" s="88"/>
      <c r="T1402" s="97"/>
      <c r="U1402" s="97"/>
      <c r="V1402" s="98"/>
      <c r="W1402" s="99"/>
      <c r="X1402" s="692" t="s">
        <v>3135</v>
      </c>
      <c r="Y1402" s="691" t="s">
        <v>3133</v>
      </c>
      <c r="Z1402" s="690" t="s">
        <v>3130</v>
      </c>
    </row>
    <row r="1403" spans="1:26" s="100" customFormat="1" ht="15.6" hidden="1">
      <c r="A1403" s="670" t="s">
        <v>2405</v>
      </c>
      <c r="B1403" s="86"/>
      <c r="C1403" s="86"/>
      <c r="D1403" s="122"/>
      <c r="E1403" s="88" t="s">
        <v>18</v>
      </c>
      <c r="F1403" s="88" t="s">
        <v>14</v>
      </c>
      <c r="G1403" s="89" t="s">
        <v>19</v>
      </c>
      <c r="H1403" s="89" t="s">
        <v>28</v>
      </c>
      <c r="I1403" s="89" t="s">
        <v>24</v>
      </c>
      <c r="J1403" s="88">
        <v>4</v>
      </c>
      <c r="K1403" s="88"/>
      <c r="L1403" s="88"/>
      <c r="M1403" s="88"/>
      <c r="N1403" s="88"/>
      <c r="O1403" s="88"/>
      <c r="P1403" s="88" t="s">
        <v>291</v>
      </c>
      <c r="Q1403" s="88" t="s">
        <v>289</v>
      </c>
      <c r="R1403" s="90"/>
      <c r="S1403" s="88"/>
      <c r="T1403" s="97"/>
      <c r="U1403" s="97"/>
      <c r="V1403" s="98"/>
      <c r="W1403" s="99"/>
      <c r="X1403" s="692" t="s">
        <v>3135</v>
      </c>
      <c r="Y1403" s="691" t="s">
        <v>3133</v>
      </c>
      <c r="Z1403" s="690" t="s">
        <v>3130</v>
      </c>
    </row>
    <row r="1404" spans="1:26" s="100" customFormat="1" ht="15.6" hidden="1">
      <c r="A1404" s="670" t="s">
        <v>2406</v>
      </c>
      <c r="B1404" s="86"/>
      <c r="C1404" s="86"/>
      <c r="D1404" s="122"/>
      <c r="E1404" s="88" t="s">
        <v>18</v>
      </c>
      <c r="F1404" s="88" t="s">
        <v>15</v>
      </c>
      <c r="G1404" s="89" t="s">
        <v>19</v>
      </c>
      <c r="H1404" s="89" t="s">
        <v>28</v>
      </c>
      <c r="I1404" s="89" t="s">
        <v>24</v>
      </c>
      <c r="J1404" s="88">
        <v>4</v>
      </c>
      <c r="K1404" s="88"/>
      <c r="L1404" s="88"/>
      <c r="M1404" s="88"/>
      <c r="N1404" s="88"/>
      <c r="O1404" s="88"/>
      <c r="P1404" s="88" t="s">
        <v>291</v>
      </c>
      <c r="Q1404" s="88" t="s">
        <v>289</v>
      </c>
      <c r="R1404" s="90"/>
      <c r="S1404" s="88"/>
      <c r="T1404" s="97"/>
      <c r="U1404" s="97"/>
      <c r="V1404" s="98"/>
      <c r="W1404" s="99"/>
      <c r="X1404" s="692" t="s">
        <v>3135</v>
      </c>
      <c r="Y1404" s="691" t="s">
        <v>3133</v>
      </c>
      <c r="Z1404" s="690" t="s">
        <v>3130</v>
      </c>
    </row>
    <row r="1405" spans="1:26" s="100" customFormat="1" ht="15.6" hidden="1">
      <c r="A1405" s="670" t="s">
        <v>2407</v>
      </c>
      <c r="B1405" s="86"/>
      <c r="C1405" s="86"/>
      <c r="D1405" s="122"/>
      <c r="E1405" s="88" t="s">
        <v>17</v>
      </c>
      <c r="F1405" s="88" t="s">
        <v>14</v>
      </c>
      <c r="G1405" s="89" t="s">
        <v>20</v>
      </c>
      <c r="H1405" s="89" t="s">
        <v>304</v>
      </c>
      <c r="I1405" s="89" t="s">
        <v>24</v>
      </c>
      <c r="J1405" s="88">
        <v>4</v>
      </c>
      <c r="K1405" s="88"/>
      <c r="L1405" s="88"/>
      <c r="M1405" s="88"/>
      <c r="N1405" s="88"/>
      <c r="O1405" s="88"/>
      <c r="P1405" s="88" t="s">
        <v>291</v>
      </c>
      <c r="Q1405" s="88" t="s">
        <v>289</v>
      </c>
      <c r="R1405" s="90"/>
      <c r="S1405" s="88"/>
      <c r="T1405" s="97"/>
      <c r="U1405" s="97"/>
      <c r="V1405" s="98"/>
      <c r="W1405" s="99"/>
      <c r="X1405" s="692" t="s">
        <v>3135</v>
      </c>
      <c r="Y1405" s="691" t="s">
        <v>3133</v>
      </c>
      <c r="Z1405" s="690" t="s">
        <v>3130</v>
      </c>
    </row>
    <row r="1406" spans="1:26" s="100" customFormat="1" ht="15.6" hidden="1">
      <c r="A1406" s="670" t="s">
        <v>2408</v>
      </c>
      <c r="B1406" s="86"/>
      <c r="C1406" s="86"/>
      <c r="D1406" s="122"/>
      <c r="E1406" s="88" t="s">
        <v>17</v>
      </c>
      <c r="F1406" s="88" t="s">
        <v>15</v>
      </c>
      <c r="G1406" s="89" t="s">
        <v>20</v>
      </c>
      <c r="H1406" s="89" t="s">
        <v>304</v>
      </c>
      <c r="I1406" s="89" t="s">
        <v>24</v>
      </c>
      <c r="J1406" s="88">
        <v>4</v>
      </c>
      <c r="K1406" s="88"/>
      <c r="L1406" s="88"/>
      <c r="M1406" s="88"/>
      <c r="N1406" s="88"/>
      <c r="O1406" s="88"/>
      <c r="P1406" s="88" t="s">
        <v>291</v>
      </c>
      <c r="Q1406" s="88" t="s">
        <v>289</v>
      </c>
      <c r="R1406" s="90"/>
      <c r="S1406" s="88"/>
      <c r="T1406" s="97"/>
      <c r="U1406" s="97"/>
      <c r="V1406" s="98"/>
      <c r="W1406" s="99"/>
      <c r="X1406" s="692" t="s">
        <v>3135</v>
      </c>
      <c r="Y1406" s="691" t="s">
        <v>3133</v>
      </c>
      <c r="Z1406" s="690" t="s">
        <v>3130</v>
      </c>
    </row>
    <row r="1407" spans="1:26" s="100" customFormat="1" ht="15.6" hidden="1">
      <c r="A1407" s="670" t="s">
        <v>2409</v>
      </c>
      <c r="B1407" s="86"/>
      <c r="C1407" s="86"/>
      <c r="D1407" s="122"/>
      <c r="E1407" s="88" t="s">
        <v>17</v>
      </c>
      <c r="F1407" s="88" t="s">
        <v>14</v>
      </c>
      <c r="G1407" s="89" t="s">
        <v>19</v>
      </c>
      <c r="H1407" s="89" t="s">
        <v>28</v>
      </c>
      <c r="I1407" s="89" t="s">
        <v>52</v>
      </c>
      <c r="J1407" s="88">
        <v>4</v>
      </c>
      <c r="K1407" s="88"/>
      <c r="L1407" s="88"/>
      <c r="M1407" s="88"/>
      <c r="N1407" s="88"/>
      <c r="O1407" s="88"/>
      <c r="P1407" s="88" t="s">
        <v>291</v>
      </c>
      <c r="Q1407" s="88" t="s">
        <v>289</v>
      </c>
      <c r="R1407" s="90"/>
      <c r="S1407" s="88"/>
      <c r="T1407" s="97"/>
      <c r="U1407" s="97"/>
      <c r="V1407" s="98"/>
      <c r="W1407" s="99"/>
      <c r="X1407" s="692" t="s">
        <v>3135</v>
      </c>
      <c r="Y1407" s="691" t="s">
        <v>3133</v>
      </c>
      <c r="Z1407" s="690" t="s">
        <v>3130</v>
      </c>
    </row>
    <row r="1408" spans="1:26" s="100" customFormat="1" ht="15.6" hidden="1">
      <c r="A1408" s="670" t="s">
        <v>2410</v>
      </c>
      <c r="B1408" s="86"/>
      <c r="C1408" s="86"/>
      <c r="D1408" s="122"/>
      <c r="E1408" s="88" t="s">
        <v>17</v>
      </c>
      <c r="F1408" s="88" t="s">
        <v>15</v>
      </c>
      <c r="G1408" s="89" t="s">
        <v>19</v>
      </c>
      <c r="H1408" s="89" t="s">
        <v>28</v>
      </c>
      <c r="I1408" s="89" t="s">
        <v>24</v>
      </c>
      <c r="J1408" s="88">
        <v>4</v>
      </c>
      <c r="K1408" s="88"/>
      <c r="L1408" s="88"/>
      <c r="M1408" s="88"/>
      <c r="N1408" s="88"/>
      <c r="O1408" s="88"/>
      <c r="P1408" s="88" t="s">
        <v>291</v>
      </c>
      <c r="Q1408" s="88" t="s">
        <v>289</v>
      </c>
      <c r="R1408" s="90"/>
      <c r="S1408" s="88"/>
      <c r="T1408" s="97"/>
      <c r="U1408" s="97"/>
      <c r="V1408" s="98"/>
      <c r="W1408" s="99"/>
      <c r="X1408" s="692" t="s">
        <v>3135</v>
      </c>
      <c r="Y1408" s="691" t="s">
        <v>3133</v>
      </c>
      <c r="Z1408" s="690" t="s">
        <v>3130</v>
      </c>
    </row>
    <row r="1409" spans="1:26" s="100" customFormat="1" ht="15.6" hidden="1">
      <c r="A1409" s="670" t="s">
        <v>2411</v>
      </c>
      <c r="B1409" s="86"/>
      <c r="C1409" s="86"/>
      <c r="D1409" s="122"/>
      <c r="E1409" s="88" t="s">
        <v>18</v>
      </c>
      <c r="F1409" s="88" t="s">
        <v>14</v>
      </c>
      <c r="G1409" s="89" t="s">
        <v>19</v>
      </c>
      <c r="H1409" s="89" t="s">
        <v>28</v>
      </c>
      <c r="I1409" s="89" t="s">
        <v>24</v>
      </c>
      <c r="J1409" s="88">
        <v>4</v>
      </c>
      <c r="K1409" s="88"/>
      <c r="L1409" s="88"/>
      <c r="M1409" s="88"/>
      <c r="N1409" s="88"/>
      <c r="O1409" s="88"/>
      <c r="P1409" s="88" t="s">
        <v>286</v>
      </c>
      <c r="Q1409" s="88" t="s">
        <v>290</v>
      </c>
      <c r="R1409" s="90"/>
      <c r="S1409" s="88"/>
      <c r="T1409" s="97"/>
      <c r="U1409" s="97"/>
      <c r="V1409" s="98"/>
      <c r="W1409" s="99"/>
      <c r="X1409" s="692" t="s">
        <v>3135</v>
      </c>
      <c r="Y1409" s="691" t="s">
        <v>3133</v>
      </c>
      <c r="Z1409" s="690" t="s">
        <v>3130</v>
      </c>
    </row>
    <row r="1410" spans="1:26" s="100" customFormat="1" ht="15.6" hidden="1">
      <c r="A1410" s="670" t="s">
        <v>2412</v>
      </c>
      <c r="B1410" s="86"/>
      <c r="C1410" s="86"/>
      <c r="D1410" s="122"/>
      <c r="E1410" s="88" t="s">
        <v>18</v>
      </c>
      <c r="F1410" s="88" t="s">
        <v>15</v>
      </c>
      <c r="G1410" s="89" t="s">
        <v>19</v>
      </c>
      <c r="H1410" s="89" t="s">
        <v>28</v>
      </c>
      <c r="I1410" s="89" t="s">
        <v>52</v>
      </c>
      <c r="J1410" s="88">
        <v>4</v>
      </c>
      <c r="K1410" s="88"/>
      <c r="L1410" s="88"/>
      <c r="M1410" s="88"/>
      <c r="N1410" s="88"/>
      <c r="O1410" s="88"/>
      <c r="P1410" s="88" t="s">
        <v>286</v>
      </c>
      <c r="Q1410" s="88" t="s">
        <v>290</v>
      </c>
      <c r="R1410" s="90"/>
      <c r="S1410" s="88"/>
      <c r="T1410" s="97"/>
      <c r="U1410" s="97"/>
      <c r="V1410" s="98"/>
      <c r="W1410" s="99"/>
      <c r="X1410" s="692" t="s">
        <v>3135</v>
      </c>
      <c r="Y1410" s="691" t="s">
        <v>3133</v>
      </c>
      <c r="Z1410" s="690" t="s">
        <v>3130</v>
      </c>
    </row>
    <row r="1411" spans="1:26" s="100" customFormat="1" ht="15.6" hidden="1">
      <c r="A1411" s="670" t="s">
        <v>2413</v>
      </c>
      <c r="B1411" s="86"/>
      <c r="C1411" s="86"/>
      <c r="D1411" s="122"/>
      <c r="E1411" s="88" t="s">
        <v>17</v>
      </c>
      <c r="F1411" s="88" t="s">
        <v>14</v>
      </c>
      <c r="G1411" s="89" t="s">
        <v>19</v>
      </c>
      <c r="H1411" s="89" t="s">
        <v>28</v>
      </c>
      <c r="I1411" s="89" t="s">
        <v>24</v>
      </c>
      <c r="J1411" s="88">
        <v>4</v>
      </c>
      <c r="K1411" s="88"/>
      <c r="L1411" s="88"/>
      <c r="M1411" s="88"/>
      <c r="N1411" s="88"/>
      <c r="O1411" s="88"/>
      <c r="P1411" s="88" t="s">
        <v>286</v>
      </c>
      <c r="Q1411" s="88" t="s">
        <v>290</v>
      </c>
      <c r="R1411" s="90"/>
      <c r="S1411" s="88"/>
      <c r="T1411" s="97"/>
      <c r="U1411" s="97"/>
      <c r="V1411" s="98"/>
      <c r="W1411" s="99"/>
      <c r="X1411" s="692" t="s">
        <v>3135</v>
      </c>
      <c r="Y1411" s="691" t="s">
        <v>3133</v>
      </c>
      <c r="Z1411" s="690" t="s">
        <v>3130</v>
      </c>
    </row>
    <row r="1412" spans="1:26" s="100" customFormat="1" ht="15.6" hidden="1">
      <c r="A1412" s="670" t="s">
        <v>2414</v>
      </c>
      <c r="B1412" s="86"/>
      <c r="C1412" s="86"/>
      <c r="D1412" s="122"/>
      <c r="E1412" s="88" t="s">
        <v>18</v>
      </c>
      <c r="F1412" s="88" t="s">
        <v>14</v>
      </c>
      <c r="G1412" s="89" t="s">
        <v>19</v>
      </c>
      <c r="H1412" s="89" t="s">
        <v>28</v>
      </c>
      <c r="I1412" s="89" t="s">
        <v>24</v>
      </c>
      <c r="J1412" s="88">
        <v>4</v>
      </c>
      <c r="K1412" s="88"/>
      <c r="L1412" s="88"/>
      <c r="M1412" s="88"/>
      <c r="N1412" s="88"/>
      <c r="O1412" s="88"/>
      <c r="P1412" s="88" t="s">
        <v>286</v>
      </c>
      <c r="Q1412" s="88" t="s">
        <v>290</v>
      </c>
      <c r="R1412" s="90"/>
      <c r="S1412" s="88"/>
      <c r="T1412" s="97"/>
      <c r="U1412" s="97"/>
      <c r="V1412" s="98"/>
      <c r="W1412" s="99"/>
      <c r="X1412" s="692" t="s">
        <v>3135</v>
      </c>
      <c r="Y1412" s="691" t="s">
        <v>3133</v>
      </c>
      <c r="Z1412" s="690" t="s">
        <v>3130</v>
      </c>
    </row>
    <row r="1413" spans="1:26" s="100" customFormat="1" ht="15.6" hidden="1">
      <c r="A1413" s="670" t="s">
        <v>2415</v>
      </c>
      <c r="B1413" s="86"/>
      <c r="C1413" s="86"/>
      <c r="D1413" s="122"/>
      <c r="E1413" s="88" t="s">
        <v>18</v>
      </c>
      <c r="F1413" s="88" t="s">
        <v>15</v>
      </c>
      <c r="G1413" s="89" t="s">
        <v>19</v>
      </c>
      <c r="H1413" s="89" t="s">
        <v>28</v>
      </c>
      <c r="I1413" s="89" t="s">
        <v>24</v>
      </c>
      <c r="J1413" s="88">
        <v>4</v>
      </c>
      <c r="K1413" s="88"/>
      <c r="L1413" s="88"/>
      <c r="M1413" s="88"/>
      <c r="N1413" s="88"/>
      <c r="O1413" s="88"/>
      <c r="P1413" s="88" t="s">
        <v>286</v>
      </c>
      <c r="Q1413" s="88" t="s">
        <v>290</v>
      </c>
      <c r="R1413" s="90"/>
      <c r="S1413" s="88"/>
      <c r="T1413" s="97"/>
      <c r="U1413" s="97"/>
      <c r="V1413" s="98"/>
      <c r="W1413" s="99"/>
      <c r="X1413" s="692" t="s">
        <v>3135</v>
      </c>
      <c r="Y1413" s="691" t="s">
        <v>3133</v>
      </c>
      <c r="Z1413" s="690" t="s">
        <v>3130</v>
      </c>
    </row>
    <row r="1414" spans="1:26" s="100" customFormat="1" ht="15.6" hidden="1">
      <c r="A1414" s="670" t="s">
        <v>2416</v>
      </c>
      <c r="B1414" s="86"/>
      <c r="C1414" s="86"/>
      <c r="D1414" s="122"/>
      <c r="E1414" s="88" t="s">
        <v>17</v>
      </c>
      <c r="F1414" s="88" t="s">
        <v>14</v>
      </c>
      <c r="G1414" s="89" t="s">
        <v>19</v>
      </c>
      <c r="H1414" s="89" t="s">
        <v>28</v>
      </c>
      <c r="I1414" s="89" t="s">
        <v>24</v>
      </c>
      <c r="J1414" s="88">
        <v>4</v>
      </c>
      <c r="K1414" s="88"/>
      <c r="L1414" s="88"/>
      <c r="M1414" s="88"/>
      <c r="N1414" s="88"/>
      <c r="O1414" s="88"/>
      <c r="P1414" s="88" t="s">
        <v>286</v>
      </c>
      <c r="Q1414" s="88" t="s">
        <v>290</v>
      </c>
      <c r="R1414" s="90"/>
      <c r="S1414" s="88"/>
      <c r="T1414" s="97"/>
      <c r="U1414" s="97"/>
      <c r="V1414" s="98"/>
      <c r="W1414" s="99"/>
      <c r="X1414" s="692" t="s">
        <v>3135</v>
      </c>
      <c r="Y1414" s="691" t="s">
        <v>3133</v>
      </c>
      <c r="Z1414" s="690" t="s">
        <v>3130</v>
      </c>
    </row>
    <row r="1415" spans="1:26" s="100" customFormat="1" ht="15.6" hidden="1">
      <c r="A1415" s="670" t="s">
        <v>2417</v>
      </c>
      <c r="B1415" s="86"/>
      <c r="C1415" s="86"/>
      <c r="D1415" s="122"/>
      <c r="E1415" s="88" t="s">
        <v>17</v>
      </c>
      <c r="F1415" s="88" t="s">
        <v>15</v>
      </c>
      <c r="G1415" s="89" t="s">
        <v>19</v>
      </c>
      <c r="H1415" s="89" t="s">
        <v>28</v>
      </c>
      <c r="I1415" s="89" t="s">
        <v>24</v>
      </c>
      <c r="J1415" s="88">
        <v>4</v>
      </c>
      <c r="K1415" s="88"/>
      <c r="L1415" s="88"/>
      <c r="M1415" s="88"/>
      <c r="N1415" s="88"/>
      <c r="O1415" s="88"/>
      <c r="P1415" s="88" t="s">
        <v>286</v>
      </c>
      <c r="Q1415" s="88" t="s">
        <v>290</v>
      </c>
      <c r="R1415" s="90"/>
      <c r="S1415" s="88"/>
      <c r="T1415" s="97"/>
      <c r="U1415" s="97"/>
      <c r="V1415" s="98"/>
      <c r="W1415" s="99"/>
      <c r="X1415" s="692" t="s">
        <v>3135</v>
      </c>
      <c r="Y1415" s="691" t="s">
        <v>3133</v>
      </c>
      <c r="Z1415" s="690" t="s">
        <v>3130</v>
      </c>
    </row>
    <row r="1416" spans="1:26" s="100" customFormat="1" ht="15.6" hidden="1">
      <c r="A1416" s="670" t="s">
        <v>2418</v>
      </c>
      <c r="B1416" s="86"/>
      <c r="C1416" s="86"/>
      <c r="D1416" s="122"/>
      <c r="E1416" s="88" t="s">
        <v>18</v>
      </c>
      <c r="F1416" s="88" t="s">
        <v>14</v>
      </c>
      <c r="G1416" s="89" t="s">
        <v>19</v>
      </c>
      <c r="H1416" s="89" t="s">
        <v>28</v>
      </c>
      <c r="I1416" s="89" t="s">
        <v>24</v>
      </c>
      <c r="J1416" s="88">
        <v>4</v>
      </c>
      <c r="K1416" s="88"/>
      <c r="L1416" s="88"/>
      <c r="M1416" s="88"/>
      <c r="N1416" s="88"/>
      <c r="O1416" s="88"/>
      <c r="P1416" s="88" t="s">
        <v>286</v>
      </c>
      <c r="Q1416" s="88" t="s">
        <v>289</v>
      </c>
      <c r="R1416" s="90"/>
      <c r="S1416" s="88"/>
      <c r="T1416" s="97"/>
      <c r="U1416" s="97"/>
      <c r="V1416" s="98"/>
      <c r="W1416" s="99"/>
      <c r="X1416" s="692" t="s">
        <v>3135</v>
      </c>
      <c r="Y1416" s="691" t="s">
        <v>3133</v>
      </c>
      <c r="Z1416" s="690" t="s">
        <v>3130</v>
      </c>
    </row>
    <row r="1417" spans="1:26" s="100" customFormat="1" ht="15.6" hidden="1">
      <c r="A1417" s="670" t="s">
        <v>2419</v>
      </c>
      <c r="B1417" s="86"/>
      <c r="C1417" s="86"/>
      <c r="D1417" s="122"/>
      <c r="E1417" s="88" t="s">
        <v>18</v>
      </c>
      <c r="F1417" s="88" t="s">
        <v>15</v>
      </c>
      <c r="G1417" s="89" t="s">
        <v>19</v>
      </c>
      <c r="H1417" s="89" t="s">
        <v>28</v>
      </c>
      <c r="I1417" s="89" t="s">
        <v>24</v>
      </c>
      <c r="J1417" s="88">
        <v>4</v>
      </c>
      <c r="K1417" s="88"/>
      <c r="L1417" s="88"/>
      <c r="M1417" s="88"/>
      <c r="N1417" s="88"/>
      <c r="O1417" s="88"/>
      <c r="P1417" s="88" t="s">
        <v>286</v>
      </c>
      <c r="Q1417" s="88" t="s">
        <v>289</v>
      </c>
      <c r="R1417" s="90"/>
      <c r="S1417" s="88"/>
      <c r="T1417" s="97"/>
      <c r="U1417" s="97"/>
      <c r="V1417" s="98"/>
      <c r="W1417" s="99"/>
      <c r="X1417" s="692" t="s">
        <v>3135</v>
      </c>
      <c r="Y1417" s="691" t="s">
        <v>3133</v>
      </c>
      <c r="Z1417" s="690" t="s">
        <v>3130</v>
      </c>
    </row>
    <row r="1418" spans="1:26" s="100" customFormat="1" ht="15.6" hidden="1">
      <c r="A1418" s="670" t="s">
        <v>2420</v>
      </c>
      <c r="B1418" s="86"/>
      <c r="C1418" s="86"/>
      <c r="D1418" s="122"/>
      <c r="E1418" s="88" t="s">
        <v>17</v>
      </c>
      <c r="F1418" s="88" t="s">
        <v>14</v>
      </c>
      <c r="G1418" s="89" t="s">
        <v>19</v>
      </c>
      <c r="H1418" s="89" t="s">
        <v>28</v>
      </c>
      <c r="I1418" s="89" t="s">
        <v>24</v>
      </c>
      <c r="J1418" s="88">
        <v>4</v>
      </c>
      <c r="K1418" s="88"/>
      <c r="L1418" s="88"/>
      <c r="M1418" s="88"/>
      <c r="N1418" s="88"/>
      <c r="O1418" s="88"/>
      <c r="P1418" s="88" t="s">
        <v>286</v>
      </c>
      <c r="Q1418" s="88" t="s">
        <v>289</v>
      </c>
      <c r="R1418" s="90"/>
      <c r="S1418" s="88"/>
      <c r="T1418" s="97"/>
      <c r="U1418" s="97"/>
      <c r="V1418" s="98"/>
      <c r="W1418" s="99"/>
      <c r="X1418" s="692" t="s">
        <v>3135</v>
      </c>
      <c r="Y1418" s="691" t="s">
        <v>3133</v>
      </c>
      <c r="Z1418" s="690" t="s">
        <v>3130</v>
      </c>
    </row>
    <row r="1419" spans="1:26" s="100" customFormat="1" ht="15.6" hidden="1">
      <c r="A1419" s="670" t="s">
        <v>2421</v>
      </c>
      <c r="B1419" s="86"/>
      <c r="C1419" s="86"/>
      <c r="D1419" s="122"/>
      <c r="E1419" s="88" t="s">
        <v>17</v>
      </c>
      <c r="F1419" s="88" t="s">
        <v>15</v>
      </c>
      <c r="G1419" s="89" t="s">
        <v>19</v>
      </c>
      <c r="H1419" s="89" t="s">
        <v>28</v>
      </c>
      <c r="I1419" s="89" t="s">
        <v>24</v>
      </c>
      <c r="J1419" s="88">
        <v>4</v>
      </c>
      <c r="K1419" s="88"/>
      <c r="L1419" s="88"/>
      <c r="M1419" s="88"/>
      <c r="N1419" s="88"/>
      <c r="O1419" s="88"/>
      <c r="P1419" s="88" t="s">
        <v>286</v>
      </c>
      <c r="Q1419" s="88" t="s">
        <v>289</v>
      </c>
      <c r="R1419" s="90"/>
      <c r="S1419" s="88"/>
      <c r="T1419" s="97"/>
      <c r="U1419" s="97"/>
      <c r="V1419" s="98"/>
      <c r="W1419" s="99"/>
      <c r="X1419" s="692" t="s">
        <v>3135</v>
      </c>
      <c r="Y1419" s="691" t="s">
        <v>3133</v>
      </c>
      <c r="Z1419" s="690" t="s">
        <v>3130</v>
      </c>
    </row>
    <row r="1420" spans="1:26" s="100" customFormat="1" ht="15.6" hidden="1">
      <c r="A1420" s="670" t="s">
        <v>2422</v>
      </c>
      <c r="B1420" s="86"/>
      <c r="C1420" s="86"/>
      <c r="D1420" s="122"/>
      <c r="E1420" s="88" t="s">
        <v>17</v>
      </c>
      <c r="F1420" s="88" t="s">
        <v>14</v>
      </c>
      <c r="G1420" s="89" t="s">
        <v>19</v>
      </c>
      <c r="H1420" s="89" t="s">
        <v>28</v>
      </c>
      <c r="I1420" s="89" t="s">
        <v>24</v>
      </c>
      <c r="J1420" s="88">
        <v>4</v>
      </c>
      <c r="K1420" s="88"/>
      <c r="L1420" s="88"/>
      <c r="M1420" s="88"/>
      <c r="N1420" s="88"/>
      <c r="O1420" s="88"/>
      <c r="P1420" s="88" t="s">
        <v>286</v>
      </c>
      <c r="Q1420" s="88" t="s">
        <v>289</v>
      </c>
      <c r="R1420" s="90"/>
      <c r="S1420" s="88"/>
      <c r="T1420" s="97"/>
      <c r="U1420" s="97"/>
      <c r="V1420" s="98"/>
      <c r="W1420" s="99"/>
      <c r="X1420" s="692" t="s">
        <v>3135</v>
      </c>
      <c r="Y1420" s="691" t="s">
        <v>3133</v>
      </c>
      <c r="Z1420" s="690" t="s">
        <v>3130</v>
      </c>
    </row>
    <row r="1421" spans="1:26" s="100" customFormat="1" ht="15.6" hidden="1">
      <c r="A1421" s="670" t="s">
        <v>2423</v>
      </c>
      <c r="B1421" s="86"/>
      <c r="C1421" s="86"/>
      <c r="D1421" s="122"/>
      <c r="E1421" s="88" t="s">
        <v>17</v>
      </c>
      <c r="F1421" s="88" t="s">
        <v>15</v>
      </c>
      <c r="G1421" s="89" t="s">
        <v>19</v>
      </c>
      <c r="H1421" s="89" t="s">
        <v>28</v>
      </c>
      <c r="I1421" s="89" t="s">
        <v>24</v>
      </c>
      <c r="J1421" s="88">
        <v>4</v>
      </c>
      <c r="K1421" s="88"/>
      <c r="L1421" s="88"/>
      <c r="M1421" s="88"/>
      <c r="N1421" s="88"/>
      <c r="O1421" s="88"/>
      <c r="P1421" s="88" t="s">
        <v>286</v>
      </c>
      <c r="Q1421" s="88" t="s">
        <v>289</v>
      </c>
      <c r="R1421" s="90"/>
      <c r="S1421" s="88"/>
      <c r="T1421" s="97"/>
      <c r="U1421" s="97"/>
      <c r="V1421" s="98"/>
      <c r="W1421" s="99"/>
      <c r="X1421" s="692" t="s">
        <v>3135</v>
      </c>
      <c r="Y1421" s="691" t="s">
        <v>3133</v>
      </c>
      <c r="Z1421" s="690" t="s">
        <v>3130</v>
      </c>
    </row>
    <row r="1422" spans="1:26" s="100" customFormat="1" ht="15.6" hidden="1">
      <c r="A1422" s="670" t="s">
        <v>2424</v>
      </c>
      <c r="B1422" s="86"/>
      <c r="C1422" s="86"/>
      <c r="D1422" s="122"/>
      <c r="E1422" s="88" t="s">
        <v>18</v>
      </c>
      <c r="F1422" s="88" t="s">
        <v>14</v>
      </c>
      <c r="G1422" s="89" t="s">
        <v>19</v>
      </c>
      <c r="H1422" s="89" t="s">
        <v>28</v>
      </c>
      <c r="I1422" s="89" t="s">
        <v>24</v>
      </c>
      <c r="J1422" s="88">
        <v>4</v>
      </c>
      <c r="K1422" s="88"/>
      <c r="L1422" s="88"/>
      <c r="M1422" s="88"/>
      <c r="N1422" s="88"/>
      <c r="O1422" s="88"/>
      <c r="P1422" s="88" t="s">
        <v>286</v>
      </c>
      <c r="Q1422" s="88" t="s">
        <v>290</v>
      </c>
      <c r="R1422" s="90"/>
      <c r="S1422" s="88"/>
      <c r="T1422" s="97"/>
      <c r="U1422" s="97"/>
      <c r="V1422" s="98"/>
      <c r="W1422" s="99"/>
      <c r="X1422" s="692" t="s">
        <v>3135</v>
      </c>
      <c r="Y1422" s="691" t="s">
        <v>3133</v>
      </c>
      <c r="Z1422" s="690" t="s">
        <v>3130</v>
      </c>
    </row>
    <row r="1423" spans="1:26" s="100" customFormat="1" ht="15.6" hidden="1">
      <c r="A1423" s="670" t="s">
        <v>2425</v>
      </c>
      <c r="B1423" s="86"/>
      <c r="C1423" s="86"/>
      <c r="D1423" s="122"/>
      <c r="E1423" s="88" t="s">
        <v>18</v>
      </c>
      <c r="F1423" s="88" t="s">
        <v>15</v>
      </c>
      <c r="G1423" s="89" t="s">
        <v>19</v>
      </c>
      <c r="H1423" s="89" t="s">
        <v>28</v>
      </c>
      <c r="I1423" s="89" t="s">
        <v>24</v>
      </c>
      <c r="J1423" s="88">
        <v>4</v>
      </c>
      <c r="K1423" s="88"/>
      <c r="L1423" s="88"/>
      <c r="M1423" s="88"/>
      <c r="N1423" s="88"/>
      <c r="O1423" s="88"/>
      <c r="P1423" s="88" t="s">
        <v>286</v>
      </c>
      <c r="Q1423" s="88" t="s">
        <v>290</v>
      </c>
      <c r="R1423" s="90"/>
      <c r="S1423" s="88"/>
      <c r="T1423" s="97"/>
      <c r="U1423" s="97"/>
      <c r="V1423" s="98"/>
      <c r="W1423" s="99"/>
      <c r="X1423" s="692" t="s">
        <v>3135</v>
      </c>
      <c r="Y1423" s="691" t="s">
        <v>3133</v>
      </c>
      <c r="Z1423" s="690" t="s">
        <v>3130</v>
      </c>
    </row>
    <row r="1424" spans="1:26" s="100" customFormat="1" ht="15.6" hidden="1">
      <c r="A1424" s="670" t="s">
        <v>2426</v>
      </c>
      <c r="B1424" s="86"/>
      <c r="C1424" s="86"/>
      <c r="D1424" s="122"/>
      <c r="E1424" s="88" t="s">
        <v>17</v>
      </c>
      <c r="F1424" s="88" t="s">
        <v>14</v>
      </c>
      <c r="G1424" s="89" t="s">
        <v>19</v>
      </c>
      <c r="H1424" s="89" t="s">
        <v>28</v>
      </c>
      <c r="I1424" s="89" t="s">
        <v>24</v>
      </c>
      <c r="J1424" s="88">
        <v>4</v>
      </c>
      <c r="K1424" s="88"/>
      <c r="L1424" s="88"/>
      <c r="M1424" s="88"/>
      <c r="N1424" s="88"/>
      <c r="O1424" s="88"/>
      <c r="P1424" s="88" t="s">
        <v>286</v>
      </c>
      <c r="Q1424" s="88" t="s">
        <v>290</v>
      </c>
      <c r="R1424" s="90"/>
      <c r="S1424" s="88"/>
      <c r="T1424" s="97"/>
      <c r="U1424" s="97"/>
      <c r="V1424" s="98"/>
      <c r="W1424" s="99"/>
      <c r="X1424" s="692" t="s">
        <v>3135</v>
      </c>
      <c r="Y1424" s="691" t="s">
        <v>3133</v>
      </c>
      <c r="Z1424" s="690" t="s">
        <v>3130</v>
      </c>
    </row>
    <row r="1425" spans="1:26" s="100" customFormat="1" ht="15.6" hidden="1">
      <c r="A1425" s="670" t="s">
        <v>2427</v>
      </c>
      <c r="B1425" s="86"/>
      <c r="C1425" s="86"/>
      <c r="D1425" s="122"/>
      <c r="E1425" s="88" t="s">
        <v>17</v>
      </c>
      <c r="F1425" s="88" t="s">
        <v>15</v>
      </c>
      <c r="G1425" s="89" t="s">
        <v>19</v>
      </c>
      <c r="H1425" s="89" t="s">
        <v>28</v>
      </c>
      <c r="I1425" s="89" t="s">
        <v>51</v>
      </c>
      <c r="J1425" s="88">
        <v>4</v>
      </c>
      <c r="K1425" s="88"/>
      <c r="L1425" s="88"/>
      <c r="M1425" s="88"/>
      <c r="N1425" s="88"/>
      <c r="O1425" s="88"/>
      <c r="P1425" s="88" t="s">
        <v>286</v>
      </c>
      <c r="Q1425" s="88" t="s">
        <v>290</v>
      </c>
      <c r="R1425" s="90"/>
      <c r="S1425" s="88"/>
      <c r="T1425" s="97"/>
      <c r="U1425" s="97"/>
      <c r="V1425" s="98"/>
      <c r="W1425" s="99"/>
      <c r="X1425" s="692" t="s">
        <v>3135</v>
      </c>
      <c r="Y1425" s="691" t="s">
        <v>3133</v>
      </c>
      <c r="Z1425" s="690" t="s">
        <v>3130</v>
      </c>
    </row>
    <row r="1426" spans="1:26" s="100" customFormat="1" ht="15.6" hidden="1">
      <c r="A1426" s="670" t="s">
        <v>2428</v>
      </c>
      <c r="B1426" s="86"/>
      <c r="C1426" s="86"/>
      <c r="D1426" s="122"/>
      <c r="E1426" s="88" t="s">
        <v>18</v>
      </c>
      <c r="F1426" s="88" t="s">
        <v>14</v>
      </c>
      <c r="G1426" s="89" t="s">
        <v>19</v>
      </c>
      <c r="H1426" s="89" t="s">
        <v>28</v>
      </c>
      <c r="I1426" s="89" t="s">
        <v>24</v>
      </c>
      <c r="J1426" s="88">
        <v>4</v>
      </c>
      <c r="K1426" s="88"/>
      <c r="L1426" s="88"/>
      <c r="M1426" s="88"/>
      <c r="N1426" s="88"/>
      <c r="O1426" s="88"/>
      <c r="P1426" s="88" t="s">
        <v>286</v>
      </c>
      <c r="Q1426" s="88" t="s">
        <v>288</v>
      </c>
      <c r="R1426" s="90"/>
      <c r="S1426" s="88"/>
      <c r="T1426" s="97"/>
      <c r="U1426" s="97"/>
      <c r="V1426" s="98"/>
      <c r="W1426" s="99"/>
      <c r="X1426" s="692" t="s">
        <v>3135</v>
      </c>
      <c r="Y1426" s="691" t="s">
        <v>3133</v>
      </c>
      <c r="Z1426" s="690" t="s">
        <v>3130</v>
      </c>
    </row>
    <row r="1427" spans="1:26" s="100" customFormat="1" ht="15.6" hidden="1">
      <c r="A1427" s="670" t="s">
        <v>2429</v>
      </c>
      <c r="B1427" s="86"/>
      <c r="C1427" s="86"/>
      <c r="D1427" s="122"/>
      <c r="E1427" s="88" t="s">
        <v>18</v>
      </c>
      <c r="F1427" s="88" t="s">
        <v>15</v>
      </c>
      <c r="G1427" s="89" t="s">
        <v>19</v>
      </c>
      <c r="H1427" s="89" t="s">
        <v>28</v>
      </c>
      <c r="I1427" s="89" t="s">
        <v>24</v>
      </c>
      <c r="J1427" s="88">
        <v>4</v>
      </c>
      <c r="K1427" s="88"/>
      <c r="L1427" s="88"/>
      <c r="M1427" s="88"/>
      <c r="N1427" s="88"/>
      <c r="O1427" s="88"/>
      <c r="P1427" s="88" t="s">
        <v>286</v>
      </c>
      <c r="Q1427" s="88" t="s">
        <v>288</v>
      </c>
      <c r="R1427" s="90"/>
      <c r="S1427" s="88"/>
      <c r="T1427" s="97"/>
      <c r="U1427" s="97"/>
      <c r="V1427" s="98"/>
      <c r="W1427" s="99"/>
      <c r="X1427" s="692" t="s">
        <v>3135</v>
      </c>
      <c r="Y1427" s="691" t="s">
        <v>3133</v>
      </c>
      <c r="Z1427" s="690" t="s">
        <v>3130</v>
      </c>
    </row>
    <row r="1428" spans="1:26" s="100" customFormat="1" ht="15.6" hidden="1">
      <c r="A1428" s="670" t="s">
        <v>2430</v>
      </c>
      <c r="B1428" s="86"/>
      <c r="C1428" s="86"/>
      <c r="D1428" s="122"/>
      <c r="E1428" s="88" t="s">
        <v>18</v>
      </c>
      <c r="F1428" s="88" t="s">
        <v>14</v>
      </c>
      <c r="G1428" s="89" t="s">
        <v>22</v>
      </c>
      <c r="H1428" s="89" t="s">
        <v>28</v>
      </c>
      <c r="I1428" s="89" t="s">
        <v>477</v>
      </c>
      <c r="J1428" s="88">
        <v>4</v>
      </c>
      <c r="K1428" s="88"/>
      <c r="L1428" s="88"/>
      <c r="M1428" s="88"/>
      <c r="N1428" s="88"/>
      <c r="O1428" s="88"/>
      <c r="P1428" s="88" t="s">
        <v>286</v>
      </c>
      <c r="Q1428" s="88" t="s">
        <v>288</v>
      </c>
      <c r="R1428" s="90"/>
      <c r="S1428" s="88"/>
      <c r="T1428" s="97"/>
      <c r="U1428" s="97"/>
      <c r="V1428" s="98"/>
      <c r="W1428" s="99"/>
      <c r="X1428" s="692" t="s">
        <v>3135</v>
      </c>
      <c r="Y1428" s="691" t="s">
        <v>3133</v>
      </c>
      <c r="Z1428" s="690" t="s">
        <v>3130</v>
      </c>
    </row>
    <row r="1429" spans="1:26" s="100" customFormat="1" ht="15.6" hidden="1">
      <c r="A1429" s="670" t="s">
        <v>2431</v>
      </c>
      <c r="B1429" s="86"/>
      <c r="C1429" s="86"/>
      <c r="D1429" s="122"/>
      <c r="E1429" s="88" t="s">
        <v>18</v>
      </c>
      <c r="F1429" s="88" t="s">
        <v>15</v>
      </c>
      <c r="G1429" s="89" t="s">
        <v>22</v>
      </c>
      <c r="H1429" s="89"/>
      <c r="I1429" s="89" t="s">
        <v>474</v>
      </c>
      <c r="J1429" s="88"/>
      <c r="K1429" s="88"/>
      <c r="L1429" s="88"/>
      <c r="M1429" s="88"/>
      <c r="N1429" s="88"/>
      <c r="O1429" s="95" t="s">
        <v>28</v>
      </c>
      <c r="P1429" s="88" t="s">
        <v>286</v>
      </c>
      <c r="Q1429" s="88" t="s">
        <v>288</v>
      </c>
      <c r="R1429" s="90"/>
      <c r="S1429" s="88"/>
      <c r="T1429" s="97"/>
      <c r="U1429" s="97"/>
      <c r="V1429" s="98"/>
      <c r="W1429" s="99"/>
      <c r="X1429" s="692" t="s">
        <v>3135</v>
      </c>
      <c r="Y1429" s="691" t="s">
        <v>3133</v>
      </c>
      <c r="Z1429" s="690" t="s">
        <v>3130</v>
      </c>
    </row>
    <row r="1430" spans="1:26" s="100" customFormat="1" ht="15.6" hidden="1">
      <c r="A1430" s="670" t="s">
        <v>2432</v>
      </c>
      <c r="B1430" s="86"/>
      <c r="C1430" s="86"/>
      <c r="D1430" s="122"/>
      <c r="E1430" s="88" t="s">
        <v>18</v>
      </c>
      <c r="F1430" s="88" t="s">
        <v>15</v>
      </c>
      <c r="G1430" s="89" t="s">
        <v>22</v>
      </c>
      <c r="H1430" s="89" t="s">
        <v>29</v>
      </c>
      <c r="I1430" s="89" t="s">
        <v>30</v>
      </c>
      <c r="J1430" s="88">
        <v>4</v>
      </c>
      <c r="K1430" s="88"/>
      <c r="L1430" s="88"/>
      <c r="M1430" s="88"/>
      <c r="N1430" s="88"/>
      <c r="O1430" s="88"/>
      <c r="P1430" s="88" t="s">
        <v>286</v>
      </c>
      <c r="Q1430" s="88" t="s">
        <v>288</v>
      </c>
      <c r="R1430" s="90"/>
      <c r="S1430" s="88"/>
      <c r="T1430" s="97"/>
      <c r="U1430" s="97"/>
      <c r="V1430" s="98"/>
      <c r="W1430" s="99" t="s">
        <v>732</v>
      </c>
      <c r="X1430" s="692" t="s">
        <v>3135</v>
      </c>
      <c r="Y1430" s="691" t="s">
        <v>3133</v>
      </c>
      <c r="Z1430" s="690" t="s">
        <v>3130</v>
      </c>
    </row>
    <row r="1431" spans="1:26" s="100" customFormat="1" ht="15.6" hidden="1">
      <c r="A1431" s="670" t="s">
        <v>2433</v>
      </c>
      <c r="B1431" s="86"/>
      <c r="C1431" s="86"/>
      <c r="D1431" s="122"/>
      <c r="E1431" s="88" t="s">
        <v>18</v>
      </c>
      <c r="F1431" s="88" t="s">
        <v>14</v>
      </c>
      <c r="G1431" s="89" t="s">
        <v>22</v>
      </c>
      <c r="H1431" s="89" t="s">
        <v>28</v>
      </c>
      <c r="I1431" s="89" t="s">
        <v>24</v>
      </c>
      <c r="J1431" s="88">
        <v>4</v>
      </c>
      <c r="K1431" s="88"/>
      <c r="L1431" s="88"/>
      <c r="M1431" s="88"/>
      <c r="N1431" s="88"/>
      <c r="O1431" s="88"/>
      <c r="P1431" s="88" t="s">
        <v>291</v>
      </c>
      <c r="Q1431" s="88" t="s">
        <v>288</v>
      </c>
      <c r="R1431" s="90"/>
      <c r="S1431" s="88"/>
      <c r="T1431" s="97"/>
      <c r="U1431" s="97"/>
      <c r="V1431" s="98"/>
      <c r="W1431" s="99"/>
      <c r="X1431" s="692" t="s">
        <v>3135</v>
      </c>
      <c r="Y1431" s="691" t="s">
        <v>3133</v>
      </c>
      <c r="Z1431" s="690" t="s">
        <v>3130</v>
      </c>
    </row>
    <row r="1432" spans="1:26" s="100" customFormat="1" ht="15.6" hidden="1">
      <c r="A1432" s="670" t="s">
        <v>2434</v>
      </c>
      <c r="B1432" s="86"/>
      <c r="C1432" s="86"/>
      <c r="D1432" s="122"/>
      <c r="E1432" s="88" t="s">
        <v>18</v>
      </c>
      <c r="F1432" s="88" t="s">
        <v>14</v>
      </c>
      <c r="G1432" s="89" t="s">
        <v>22</v>
      </c>
      <c r="H1432" s="89" t="s">
        <v>28</v>
      </c>
      <c r="I1432" s="89" t="s">
        <v>24</v>
      </c>
      <c r="J1432" s="88">
        <v>4</v>
      </c>
      <c r="K1432" s="88"/>
      <c r="L1432" s="88"/>
      <c r="M1432" s="88"/>
      <c r="N1432" s="88"/>
      <c r="O1432" s="88"/>
      <c r="P1432" s="88" t="s">
        <v>291</v>
      </c>
      <c r="Q1432" s="88" t="s">
        <v>288</v>
      </c>
      <c r="R1432" s="90"/>
      <c r="S1432" s="88"/>
      <c r="T1432" s="97"/>
      <c r="U1432" s="97"/>
      <c r="V1432" s="98"/>
      <c r="W1432" s="99"/>
      <c r="X1432" s="692" t="s">
        <v>3135</v>
      </c>
      <c r="Y1432" s="691" t="s">
        <v>3133</v>
      </c>
      <c r="Z1432" s="690" t="s">
        <v>3130</v>
      </c>
    </row>
    <row r="1433" spans="1:26" s="100" customFormat="1" ht="15.6" hidden="1">
      <c r="A1433" s="670" t="s">
        <v>2435</v>
      </c>
      <c r="B1433" s="86"/>
      <c r="C1433" s="86"/>
      <c r="D1433" s="122"/>
      <c r="E1433" s="88" t="s">
        <v>18</v>
      </c>
      <c r="F1433" s="88" t="s">
        <v>15</v>
      </c>
      <c r="G1433" s="89" t="s">
        <v>22</v>
      </c>
      <c r="H1433" s="89" t="s">
        <v>28</v>
      </c>
      <c r="I1433" s="89" t="s">
        <v>24</v>
      </c>
      <c r="J1433" s="88">
        <v>4</v>
      </c>
      <c r="K1433" s="88"/>
      <c r="L1433" s="88"/>
      <c r="M1433" s="88"/>
      <c r="N1433" s="88"/>
      <c r="O1433" s="88"/>
      <c r="P1433" s="88" t="s">
        <v>291</v>
      </c>
      <c r="Q1433" s="88" t="s">
        <v>288</v>
      </c>
      <c r="R1433" s="90"/>
      <c r="S1433" s="88"/>
      <c r="T1433" s="97"/>
      <c r="U1433" s="97"/>
      <c r="V1433" s="98"/>
      <c r="W1433" s="99"/>
      <c r="X1433" s="692" t="s">
        <v>3135</v>
      </c>
      <c r="Y1433" s="691" t="s">
        <v>3133</v>
      </c>
      <c r="Z1433" s="690" t="s">
        <v>3130</v>
      </c>
    </row>
    <row r="1434" spans="1:26" s="100" customFormat="1" ht="15.6">
      <c r="A1434" s="670" t="s">
        <v>2436</v>
      </c>
      <c r="B1434" s="86"/>
      <c r="C1434" s="86"/>
      <c r="D1434" s="122"/>
      <c r="E1434" s="88" t="s">
        <v>18</v>
      </c>
      <c r="F1434" s="88" t="s">
        <v>14</v>
      </c>
      <c r="G1434" s="89" t="s">
        <v>21</v>
      </c>
      <c r="H1434" s="89" t="s">
        <v>28</v>
      </c>
      <c r="I1434" s="89" t="s">
        <v>24</v>
      </c>
      <c r="J1434" s="88">
        <v>2</v>
      </c>
      <c r="K1434" s="88"/>
      <c r="L1434" s="88"/>
      <c r="M1434" s="88"/>
      <c r="N1434" s="88"/>
      <c r="O1434" s="88"/>
      <c r="P1434" s="88" t="s">
        <v>291</v>
      </c>
      <c r="Q1434" s="88" t="s">
        <v>288</v>
      </c>
      <c r="R1434" s="90"/>
      <c r="S1434" s="88"/>
      <c r="T1434" s="97"/>
      <c r="U1434" s="97"/>
      <c r="V1434" s="98"/>
      <c r="W1434" s="99"/>
      <c r="X1434" s="692" t="s">
        <v>3135</v>
      </c>
      <c r="Y1434" s="691" t="s">
        <v>3133</v>
      </c>
      <c r="Z1434" s="690" t="s">
        <v>3130</v>
      </c>
    </row>
    <row r="1435" spans="1:26" s="100" customFormat="1" ht="15.6">
      <c r="A1435" s="670" t="s">
        <v>2437</v>
      </c>
      <c r="B1435" s="86"/>
      <c r="C1435" s="86"/>
      <c r="D1435" s="122"/>
      <c r="E1435" s="88" t="s">
        <v>18</v>
      </c>
      <c r="F1435" s="88" t="s">
        <v>15</v>
      </c>
      <c r="G1435" s="89" t="s">
        <v>21</v>
      </c>
      <c r="H1435" s="89" t="s">
        <v>28</v>
      </c>
      <c r="I1435" s="89" t="s">
        <v>24</v>
      </c>
      <c r="J1435" s="88">
        <v>1</v>
      </c>
      <c r="K1435" s="88"/>
      <c r="L1435" s="88"/>
      <c r="M1435" s="88"/>
      <c r="N1435" s="88"/>
      <c r="O1435" s="88"/>
      <c r="P1435" s="88" t="s">
        <v>291</v>
      </c>
      <c r="Q1435" s="88" t="s">
        <v>288</v>
      </c>
      <c r="R1435" s="90" t="s">
        <v>499</v>
      </c>
      <c r="S1435" s="88"/>
      <c r="T1435" s="97"/>
      <c r="U1435" s="97"/>
      <c r="V1435" s="98"/>
      <c r="W1435" s="99"/>
      <c r="X1435" s="692" t="s">
        <v>3135</v>
      </c>
      <c r="Y1435" s="691" t="s">
        <v>3133</v>
      </c>
      <c r="Z1435" s="690" t="s">
        <v>3130</v>
      </c>
    </row>
    <row r="1436" spans="1:26" s="100" customFormat="1" ht="15.6">
      <c r="A1436" s="670" t="s">
        <v>2438</v>
      </c>
      <c r="B1436" s="86"/>
      <c r="C1436" s="86"/>
      <c r="D1436" s="122"/>
      <c r="E1436" s="88" t="s">
        <v>18</v>
      </c>
      <c r="F1436" s="88" t="s">
        <v>14</v>
      </c>
      <c r="G1436" s="89" t="s">
        <v>21</v>
      </c>
      <c r="H1436" s="89" t="s">
        <v>28</v>
      </c>
      <c r="I1436" s="89" t="s">
        <v>24</v>
      </c>
      <c r="J1436" s="88">
        <v>2</v>
      </c>
      <c r="K1436" s="88"/>
      <c r="L1436" s="88"/>
      <c r="M1436" s="88"/>
      <c r="N1436" s="88"/>
      <c r="O1436" s="88"/>
      <c r="P1436" s="88" t="s">
        <v>291</v>
      </c>
      <c r="Q1436" s="88" t="s">
        <v>288</v>
      </c>
      <c r="R1436" s="90"/>
      <c r="S1436" s="88"/>
      <c r="T1436" s="97"/>
      <c r="U1436" s="97"/>
      <c r="V1436" s="98"/>
      <c r="W1436" s="99"/>
      <c r="X1436" s="692" t="s">
        <v>3135</v>
      </c>
      <c r="Y1436" s="691" t="s">
        <v>3133</v>
      </c>
      <c r="Z1436" s="690" t="s">
        <v>3130</v>
      </c>
    </row>
    <row r="1437" spans="1:26" s="100" customFormat="1" ht="15.6">
      <c r="A1437" s="670" t="s">
        <v>2439</v>
      </c>
      <c r="B1437" s="86"/>
      <c r="C1437" s="86"/>
      <c r="D1437" s="122"/>
      <c r="E1437" s="88" t="s">
        <v>18</v>
      </c>
      <c r="F1437" s="88" t="s">
        <v>15</v>
      </c>
      <c r="G1437" s="89" t="s">
        <v>21</v>
      </c>
      <c r="H1437" s="89" t="s">
        <v>28</v>
      </c>
      <c r="I1437" s="89" t="s">
        <v>24</v>
      </c>
      <c r="J1437" s="88">
        <v>2</v>
      </c>
      <c r="K1437" s="88"/>
      <c r="L1437" s="88"/>
      <c r="M1437" s="88"/>
      <c r="N1437" s="88"/>
      <c r="O1437" s="88"/>
      <c r="P1437" s="88" t="s">
        <v>291</v>
      </c>
      <c r="Q1437" s="88" t="s">
        <v>288</v>
      </c>
      <c r="R1437" s="90"/>
      <c r="S1437" s="88"/>
      <c r="T1437" s="97"/>
      <c r="U1437" s="97"/>
      <c r="V1437" s="98"/>
      <c r="W1437" s="99"/>
      <c r="X1437" s="692" t="s">
        <v>3135</v>
      </c>
      <c r="Y1437" s="691" t="s">
        <v>3133</v>
      </c>
      <c r="Z1437" s="690" t="s">
        <v>3130</v>
      </c>
    </row>
    <row r="1438" spans="1:26" s="100" customFormat="1" ht="15.6" hidden="1">
      <c r="A1438" s="670" t="s">
        <v>2440</v>
      </c>
      <c r="B1438" s="86"/>
      <c r="C1438" s="86"/>
      <c r="D1438" s="122"/>
      <c r="E1438" s="88" t="s">
        <v>17</v>
      </c>
      <c r="F1438" s="88" t="s">
        <v>14</v>
      </c>
      <c r="G1438" s="89" t="s">
        <v>262</v>
      </c>
      <c r="H1438" s="89" t="s">
        <v>28</v>
      </c>
      <c r="I1438" s="89" t="s">
        <v>24</v>
      </c>
      <c r="J1438" s="88">
        <v>4</v>
      </c>
      <c r="K1438" s="88"/>
      <c r="L1438" s="88"/>
      <c r="M1438" s="88"/>
      <c r="N1438" s="88"/>
      <c r="O1438" s="88"/>
      <c r="P1438" s="88" t="s">
        <v>291</v>
      </c>
      <c r="Q1438" s="88" t="s">
        <v>288</v>
      </c>
      <c r="R1438" s="90"/>
      <c r="S1438" s="88"/>
      <c r="T1438" s="97"/>
      <c r="U1438" s="97"/>
      <c r="V1438" s="98"/>
      <c r="W1438" s="99"/>
      <c r="X1438" s="692" t="s">
        <v>3135</v>
      </c>
      <c r="Y1438" s="691" t="s">
        <v>3133</v>
      </c>
      <c r="Z1438" s="690" t="s">
        <v>3130</v>
      </c>
    </row>
    <row r="1439" spans="1:26" s="100" customFormat="1" ht="15.6" hidden="1">
      <c r="A1439" s="670" t="s">
        <v>2441</v>
      </c>
      <c r="B1439" s="86"/>
      <c r="C1439" s="86"/>
      <c r="D1439" s="122"/>
      <c r="E1439" s="88" t="s">
        <v>17</v>
      </c>
      <c r="F1439" s="88" t="s">
        <v>15</v>
      </c>
      <c r="G1439" s="89" t="s">
        <v>262</v>
      </c>
      <c r="H1439" s="89" t="s">
        <v>28</v>
      </c>
      <c r="I1439" s="89" t="s">
        <v>24</v>
      </c>
      <c r="J1439" s="88">
        <v>4</v>
      </c>
      <c r="K1439" s="88"/>
      <c r="L1439" s="88"/>
      <c r="M1439" s="88"/>
      <c r="N1439" s="88"/>
      <c r="O1439" s="88"/>
      <c r="P1439" s="88" t="s">
        <v>291</v>
      </c>
      <c r="Q1439" s="88" t="s">
        <v>288</v>
      </c>
      <c r="R1439" s="90"/>
      <c r="S1439" s="88"/>
      <c r="T1439" s="97"/>
      <c r="U1439" s="97"/>
      <c r="V1439" s="98"/>
      <c r="W1439" s="99"/>
      <c r="X1439" s="692" t="s">
        <v>3135</v>
      </c>
      <c r="Y1439" s="691" t="s">
        <v>3133</v>
      </c>
      <c r="Z1439" s="690" t="s">
        <v>3130</v>
      </c>
    </row>
    <row r="1440" spans="1:26" s="100" customFormat="1" ht="15.6" hidden="1">
      <c r="A1440" s="670" t="s">
        <v>2442</v>
      </c>
      <c r="B1440" s="86"/>
      <c r="C1440" s="86"/>
      <c r="D1440" s="122"/>
      <c r="E1440" s="88" t="s">
        <v>18</v>
      </c>
      <c r="F1440" s="88" t="s">
        <v>16</v>
      </c>
      <c r="G1440" s="89" t="s">
        <v>20</v>
      </c>
      <c r="H1440" s="89" t="s">
        <v>304</v>
      </c>
      <c r="I1440" s="89" t="s">
        <v>24</v>
      </c>
      <c r="J1440" s="88">
        <v>4</v>
      </c>
      <c r="K1440" s="88"/>
      <c r="L1440" s="88"/>
      <c r="M1440" s="88"/>
      <c r="N1440" s="88"/>
      <c r="O1440" s="88"/>
      <c r="P1440" s="88" t="s">
        <v>291</v>
      </c>
      <c r="Q1440" s="88" t="s">
        <v>288</v>
      </c>
      <c r="R1440" s="90"/>
      <c r="S1440" s="88"/>
      <c r="T1440" s="97"/>
      <c r="U1440" s="97"/>
      <c r="V1440" s="98"/>
      <c r="W1440" s="99"/>
      <c r="X1440" s="692" t="s">
        <v>3135</v>
      </c>
      <c r="Y1440" s="691" t="s">
        <v>3133</v>
      </c>
      <c r="Z1440" s="690" t="s">
        <v>3130</v>
      </c>
    </row>
    <row r="1441" spans="1:26" s="100" customFormat="1" ht="15.6" hidden="1">
      <c r="A1441" s="670" t="s">
        <v>2443</v>
      </c>
      <c r="B1441" s="86"/>
      <c r="C1441" s="86"/>
      <c r="D1441" s="122"/>
      <c r="E1441" s="88" t="s">
        <v>17</v>
      </c>
      <c r="F1441" s="88" t="s">
        <v>16</v>
      </c>
      <c r="G1441" s="89" t="s">
        <v>20</v>
      </c>
      <c r="H1441" s="89" t="s">
        <v>304</v>
      </c>
      <c r="I1441" s="89" t="s">
        <v>24</v>
      </c>
      <c r="J1441" s="88">
        <v>4</v>
      </c>
      <c r="K1441" s="88"/>
      <c r="L1441" s="88"/>
      <c r="M1441" s="88"/>
      <c r="N1441" s="88"/>
      <c r="O1441" s="88"/>
      <c r="P1441" s="88" t="s">
        <v>291</v>
      </c>
      <c r="Q1441" s="88" t="s">
        <v>288</v>
      </c>
      <c r="R1441" s="90"/>
      <c r="S1441" s="88"/>
      <c r="T1441" s="97"/>
      <c r="U1441" s="97"/>
      <c r="V1441" s="98"/>
      <c r="W1441" s="99"/>
      <c r="X1441" s="692" t="s">
        <v>3135</v>
      </c>
      <c r="Y1441" s="691" t="s">
        <v>3133</v>
      </c>
      <c r="Z1441" s="690" t="s">
        <v>3130</v>
      </c>
    </row>
    <row r="1442" spans="1:26" s="100" customFormat="1" ht="15.6" hidden="1">
      <c r="A1442" s="670" t="s">
        <v>2444</v>
      </c>
      <c r="B1442" s="86"/>
      <c r="C1442" s="86"/>
      <c r="D1442" s="122"/>
      <c r="E1442" s="88" t="s">
        <v>18</v>
      </c>
      <c r="F1442" s="88" t="s">
        <v>14</v>
      </c>
      <c r="G1442" s="89" t="s">
        <v>22</v>
      </c>
      <c r="H1442" s="89" t="s">
        <v>28</v>
      </c>
      <c r="I1442" s="89" t="s">
        <v>24</v>
      </c>
      <c r="J1442" s="88">
        <v>3</v>
      </c>
      <c r="K1442" s="88"/>
      <c r="L1442" s="88"/>
      <c r="M1442" s="88"/>
      <c r="N1442" s="88"/>
      <c r="O1442" s="88"/>
      <c r="P1442" s="88" t="s">
        <v>291</v>
      </c>
      <c r="Q1442" s="88" t="s">
        <v>288</v>
      </c>
      <c r="R1442" s="90"/>
      <c r="S1442" s="88"/>
      <c r="T1442" s="97"/>
      <c r="U1442" s="97"/>
      <c r="V1442" s="98"/>
      <c r="W1442" s="99"/>
      <c r="X1442" s="692" t="s">
        <v>3135</v>
      </c>
      <c r="Y1442" s="691" t="s">
        <v>3133</v>
      </c>
      <c r="Z1442" s="690" t="s">
        <v>3130</v>
      </c>
    </row>
    <row r="1443" spans="1:26" s="100" customFormat="1" ht="15.6" hidden="1">
      <c r="A1443" s="670" t="s">
        <v>2445</v>
      </c>
      <c r="B1443" s="86"/>
      <c r="C1443" s="86"/>
      <c r="D1443" s="122"/>
      <c r="E1443" s="88" t="s">
        <v>18</v>
      </c>
      <c r="F1443" s="88" t="s">
        <v>15</v>
      </c>
      <c r="G1443" s="89" t="s">
        <v>22</v>
      </c>
      <c r="H1443" s="89" t="s">
        <v>28</v>
      </c>
      <c r="I1443" s="89" t="s">
        <v>24</v>
      </c>
      <c r="J1443" s="88">
        <v>3</v>
      </c>
      <c r="K1443" s="88"/>
      <c r="L1443" s="88"/>
      <c r="M1443" s="88"/>
      <c r="N1443" s="88"/>
      <c r="O1443" s="88"/>
      <c r="P1443" s="88" t="s">
        <v>291</v>
      </c>
      <c r="Q1443" s="88" t="s">
        <v>288</v>
      </c>
      <c r="R1443" s="90"/>
      <c r="S1443" s="88"/>
      <c r="T1443" s="97"/>
      <c r="U1443" s="97"/>
      <c r="V1443" s="98"/>
      <c r="W1443" s="99"/>
      <c r="X1443" s="692" t="s">
        <v>3135</v>
      </c>
      <c r="Y1443" s="691" t="s">
        <v>3133</v>
      </c>
      <c r="Z1443" s="690" t="s">
        <v>3130</v>
      </c>
    </row>
    <row r="1444" spans="1:26" s="100" customFormat="1" ht="15.6" hidden="1">
      <c r="A1444" s="670" t="s">
        <v>2446</v>
      </c>
      <c r="B1444" s="86"/>
      <c r="C1444" s="86"/>
      <c r="D1444" s="122"/>
      <c r="E1444" s="88" t="s">
        <v>17</v>
      </c>
      <c r="F1444" s="88" t="s">
        <v>15</v>
      </c>
      <c r="G1444" s="89" t="s">
        <v>22</v>
      </c>
      <c r="H1444" s="89" t="s">
        <v>28</v>
      </c>
      <c r="I1444" s="89" t="s">
        <v>24</v>
      </c>
      <c r="J1444" s="88">
        <v>3</v>
      </c>
      <c r="K1444" s="88"/>
      <c r="L1444" s="88"/>
      <c r="M1444" s="88"/>
      <c r="N1444" s="88"/>
      <c r="O1444" s="88"/>
      <c r="P1444" s="88" t="s">
        <v>291</v>
      </c>
      <c r="Q1444" s="88" t="s">
        <v>288</v>
      </c>
      <c r="R1444" s="90"/>
      <c r="S1444" s="88"/>
      <c r="T1444" s="97"/>
      <c r="U1444" s="97"/>
      <c r="V1444" s="98"/>
      <c r="W1444" s="99"/>
      <c r="X1444" s="692" t="s">
        <v>3135</v>
      </c>
      <c r="Y1444" s="691" t="s">
        <v>3133</v>
      </c>
      <c r="Z1444" s="690" t="s">
        <v>3130</v>
      </c>
    </row>
    <row r="1445" spans="1:26" s="100" customFormat="1" ht="24" hidden="1">
      <c r="A1445" s="670" t="s">
        <v>2447</v>
      </c>
      <c r="B1445" s="86"/>
      <c r="C1445" s="86"/>
      <c r="D1445" s="122"/>
      <c r="E1445" s="88" t="s">
        <v>18</v>
      </c>
      <c r="F1445" s="88" t="s">
        <v>14</v>
      </c>
      <c r="G1445" s="89" t="s">
        <v>20</v>
      </c>
      <c r="H1445" s="89" t="s">
        <v>29</v>
      </c>
      <c r="I1445" s="89" t="s">
        <v>30</v>
      </c>
      <c r="J1445" s="88">
        <v>3</v>
      </c>
      <c r="K1445" s="88"/>
      <c r="L1445" s="88"/>
      <c r="M1445" s="88"/>
      <c r="N1445" s="88"/>
      <c r="O1445" s="88"/>
      <c r="P1445" s="88" t="s">
        <v>291</v>
      </c>
      <c r="Q1445" s="88" t="s">
        <v>288</v>
      </c>
      <c r="R1445" s="90"/>
      <c r="S1445" s="88"/>
      <c r="T1445" s="97"/>
      <c r="U1445" s="97"/>
      <c r="V1445" s="98"/>
      <c r="W1445" s="99" t="s">
        <v>733</v>
      </c>
      <c r="X1445" s="692" t="s">
        <v>3135</v>
      </c>
      <c r="Y1445" s="691" t="s">
        <v>3133</v>
      </c>
      <c r="Z1445" s="690" t="s">
        <v>3130</v>
      </c>
    </row>
    <row r="1446" spans="1:26" s="100" customFormat="1" ht="15.6" hidden="1">
      <c r="A1446" s="670" t="s">
        <v>2448</v>
      </c>
      <c r="B1446" s="86"/>
      <c r="C1446" s="86"/>
      <c r="D1446" s="122"/>
      <c r="E1446" s="88" t="s">
        <v>18</v>
      </c>
      <c r="F1446" s="88" t="s">
        <v>14</v>
      </c>
      <c r="G1446" s="89" t="s">
        <v>22</v>
      </c>
      <c r="H1446" s="89" t="s">
        <v>28</v>
      </c>
      <c r="I1446" s="89" t="s">
        <v>24</v>
      </c>
      <c r="J1446" s="88">
        <v>4</v>
      </c>
      <c r="K1446" s="88"/>
      <c r="L1446" s="88"/>
      <c r="M1446" s="88"/>
      <c r="N1446" s="88"/>
      <c r="O1446" s="88"/>
      <c r="P1446" s="88" t="s">
        <v>291</v>
      </c>
      <c r="Q1446" s="88" t="s">
        <v>288</v>
      </c>
      <c r="R1446" s="90"/>
      <c r="S1446" s="88"/>
      <c r="T1446" s="97"/>
      <c r="U1446" s="97"/>
      <c r="V1446" s="98"/>
      <c r="W1446" s="99"/>
      <c r="X1446" s="692" t="s">
        <v>3135</v>
      </c>
      <c r="Y1446" s="691" t="s">
        <v>3133</v>
      </c>
      <c r="Z1446" s="690" t="s">
        <v>3130</v>
      </c>
    </row>
    <row r="1447" spans="1:26" s="100" customFormat="1" ht="15.6" hidden="1">
      <c r="A1447" s="670" t="s">
        <v>2449</v>
      </c>
      <c r="B1447" s="86"/>
      <c r="C1447" s="86"/>
      <c r="D1447" s="122"/>
      <c r="E1447" s="88" t="s">
        <v>18</v>
      </c>
      <c r="F1447" s="88" t="s">
        <v>15</v>
      </c>
      <c r="G1447" s="89" t="s">
        <v>22</v>
      </c>
      <c r="H1447" s="89" t="s">
        <v>28</v>
      </c>
      <c r="I1447" s="89" t="s">
        <v>51</v>
      </c>
      <c r="J1447" s="88">
        <v>4</v>
      </c>
      <c r="K1447" s="88"/>
      <c r="L1447" s="88"/>
      <c r="M1447" s="88"/>
      <c r="N1447" s="88"/>
      <c r="O1447" s="88"/>
      <c r="P1447" s="88" t="s">
        <v>291</v>
      </c>
      <c r="Q1447" s="88" t="s">
        <v>288</v>
      </c>
      <c r="R1447" s="90"/>
      <c r="S1447" s="88"/>
      <c r="T1447" s="97"/>
      <c r="U1447" s="97"/>
      <c r="V1447" s="98"/>
      <c r="W1447" s="99"/>
      <c r="X1447" s="692" t="s">
        <v>3135</v>
      </c>
      <c r="Y1447" s="691" t="s">
        <v>3133</v>
      </c>
      <c r="Z1447" s="690" t="s">
        <v>3130</v>
      </c>
    </row>
    <row r="1448" spans="1:26" s="100" customFormat="1" ht="15.6">
      <c r="A1448" s="670" t="s">
        <v>2450</v>
      </c>
      <c r="B1448" s="86"/>
      <c r="C1448" s="86"/>
      <c r="D1448" s="122"/>
      <c r="E1448" s="88" t="s">
        <v>18</v>
      </c>
      <c r="F1448" s="88" t="s">
        <v>14</v>
      </c>
      <c r="G1448" s="89" t="s">
        <v>21</v>
      </c>
      <c r="H1448" s="89" t="s">
        <v>28</v>
      </c>
      <c r="I1448" s="89" t="s">
        <v>24</v>
      </c>
      <c r="J1448" s="88">
        <v>2</v>
      </c>
      <c r="K1448" s="88"/>
      <c r="L1448" s="88"/>
      <c r="M1448" s="88"/>
      <c r="N1448" s="88"/>
      <c r="O1448" s="88"/>
      <c r="P1448" s="88" t="s">
        <v>291</v>
      </c>
      <c r="Q1448" s="88" t="s">
        <v>288</v>
      </c>
      <c r="R1448" s="90" t="s">
        <v>499</v>
      </c>
      <c r="S1448" s="88"/>
      <c r="T1448" s="97"/>
      <c r="U1448" s="97"/>
      <c r="V1448" s="98"/>
      <c r="W1448" s="99"/>
      <c r="X1448" s="692" t="s">
        <v>3135</v>
      </c>
      <c r="Y1448" s="691" t="s">
        <v>3133</v>
      </c>
      <c r="Z1448" s="690" t="s">
        <v>3130</v>
      </c>
    </row>
    <row r="1449" spans="1:26" s="100" customFormat="1" ht="15.6">
      <c r="A1449" s="670" t="s">
        <v>2451</v>
      </c>
      <c r="B1449" s="86"/>
      <c r="C1449" s="86"/>
      <c r="D1449" s="122"/>
      <c r="E1449" s="88" t="s">
        <v>18</v>
      </c>
      <c r="F1449" s="88" t="s">
        <v>15</v>
      </c>
      <c r="G1449" s="89" t="s">
        <v>21</v>
      </c>
      <c r="H1449" s="89" t="s">
        <v>28</v>
      </c>
      <c r="I1449" s="89" t="s">
        <v>24</v>
      </c>
      <c r="J1449" s="88">
        <v>1</v>
      </c>
      <c r="K1449" s="88"/>
      <c r="L1449" s="88"/>
      <c r="M1449" s="88"/>
      <c r="N1449" s="88"/>
      <c r="O1449" s="88"/>
      <c r="P1449" s="88" t="s">
        <v>291</v>
      </c>
      <c r="Q1449" s="88" t="s">
        <v>288</v>
      </c>
      <c r="R1449" s="90" t="s">
        <v>499</v>
      </c>
      <c r="S1449" s="88"/>
      <c r="T1449" s="97"/>
      <c r="U1449" s="97"/>
      <c r="V1449" s="98"/>
      <c r="W1449" s="99"/>
      <c r="X1449" s="692" t="s">
        <v>3135</v>
      </c>
      <c r="Y1449" s="691" t="s">
        <v>3133</v>
      </c>
      <c r="Z1449" s="690" t="s">
        <v>3130</v>
      </c>
    </row>
    <row r="1450" spans="1:26" s="100" customFormat="1" ht="15.6">
      <c r="A1450" s="670" t="s">
        <v>2452</v>
      </c>
      <c r="B1450" s="86"/>
      <c r="C1450" s="86"/>
      <c r="D1450" s="122"/>
      <c r="E1450" s="88" t="s">
        <v>18</v>
      </c>
      <c r="F1450" s="88" t="s">
        <v>14</v>
      </c>
      <c r="G1450" s="89" t="s">
        <v>19</v>
      </c>
      <c r="H1450" s="89" t="s">
        <v>28</v>
      </c>
      <c r="I1450" s="89" t="s">
        <v>24</v>
      </c>
      <c r="J1450" s="88">
        <v>2</v>
      </c>
      <c r="K1450" s="88"/>
      <c r="L1450" s="88"/>
      <c r="M1450" s="88"/>
      <c r="N1450" s="88"/>
      <c r="O1450" s="88"/>
      <c r="P1450" s="88" t="s">
        <v>291</v>
      </c>
      <c r="Q1450" s="88" t="s">
        <v>288</v>
      </c>
      <c r="R1450" s="90"/>
      <c r="S1450" s="88"/>
      <c r="T1450" s="97"/>
      <c r="U1450" s="97"/>
      <c r="V1450" s="98"/>
      <c r="W1450" s="99"/>
      <c r="X1450" s="692" t="s">
        <v>3135</v>
      </c>
      <c r="Y1450" s="691" t="s">
        <v>3133</v>
      </c>
      <c r="Z1450" s="690" t="s">
        <v>3130</v>
      </c>
    </row>
    <row r="1451" spans="1:26" s="100" customFormat="1" ht="15.6">
      <c r="A1451" s="670" t="s">
        <v>2453</v>
      </c>
      <c r="B1451" s="86"/>
      <c r="C1451" s="86"/>
      <c r="D1451" s="122"/>
      <c r="E1451" s="88" t="s">
        <v>18</v>
      </c>
      <c r="F1451" s="88" t="s">
        <v>15</v>
      </c>
      <c r="G1451" s="89" t="s">
        <v>19</v>
      </c>
      <c r="H1451" s="89" t="s">
        <v>28</v>
      </c>
      <c r="I1451" s="89" t="s">
        <v>24</v>
      </c>
      <c r="J1451" s="88">
        <v>2</v>
      </c>
      <c r="K1451" s="88"/>
      <c r="L1451" s="88"/>
      <c r="M1451" s="88"/>
      <c r="N1451" s="88"/>
      <c r="O1451" s="88"/>
      <c r="P1451" s="88" t="s">
        <v>291</v>
      </c>
      <c r="Q1451" s="88" t="s">
        <v>288</v>
      </c>
      <c r="R1451" s="90"/>
      <c r="S1451" s="88"/>
      <c r="T1451" s="97"/>
      <c r="U1451" s="97"/>
      <c r="V1451" s="98"/>
      <c r="W1451" s="99"/>
      <c r="X1451" s="692" t="s">
        <v>3135</v>
      </c>
      <c r="Y1451" s="691" t="s">
        <v>3133</v>
      </c>
      <c r="Z1451" s="690" t="s">
        <v>3130</v>
      </c>
    </row>
    <row r="1452" spans="1:26" s="100" customFormat="1" ht="15.6" hidden="1">
      <c r="A1452" s="670" t="s">
        <v>2454</v>
      </c>
      <c r="B1452" s="86"/>
      <c r="C1452" s="86"/>
      <c r="D1452" s="122"/>
      <c r="E1452" s="88" t="s">
        <v>18</v>
      </c>
      <c r="F1452" s="88" t="s">
        <v>16</v>
      </c>
      <c r="G1452" s="89" t="s">
        <v>20</v>
      </c>
      <c r="H1452" s="89" t="s">
        <v>304</v>
      </c>
      <c r="I1452" s="89" t="s">
        <v>24</v>
      </c>
      <c r="J1452" s="88">
        <v>4</v>
      </c>
      <c r="K1452" s="88"/>
      <c r="L1452" s="88"/>
      <c r="M1452" s="88"/>
      <c r="N1452" s="88"/>
      <c r="O1452" s="88"/>
      <c r="P1452" s="88" t="s">
        <v>291</v>
      </c>
      <c r="Q1452" s="88" t="s">
        <v>288</v>
      </c>
      <c r="R1452" s="90"/>
      <c r="S1452" s="88"/>
      <c r="T1452" s="97"/>
      <c r="U1452" s="97"/>
      <c r="V1452" s="98"/>
      <c r="W1452" s="99"/>
      <c r="X1452" s="692" t="s">
        <v>3135</v>
      </c>
      <c r="Y1452" s="691" t="s">
        <v>3133</v>
      </c>
      <c r="Z1452" s="690" t="s">
        <v>3130</v>
      </c>
    </row>
    <row r="1453" spans="1:26" s="100" customFormat="1" ht="15.6" hidden="1">
      <c r="A1453" s="670" t="s">
        <v>2455</v>
      </c>
      <c r="B1453" s="86"/>
      <c r="C1453" s="86"/>
      <c r="D1453" s="122"/>
      <c r="E1453" s="88" t="s">
        <v>18</v>
      </c>
      <c r="F1453" s="88" t="s">
        <v>14</v>
      </c>
      <c r="G1453" s="89" t="s">
        <v>19</v>
      </c>
      <c r="H1453" s="89" t="s">
        <v>28</v>
      </c>
      <c r="I1453" s="89" t="s">
        <v>24</v>
      </c>
      <c r="J1453" s="88">
        <v>4</v>
      </c>
      <c r="K1453" s="88"/>
      <c r="L1453" s="88"/>
      <c r="M1453" s="88"/>
      <c r="N1453" s="88"/>
      <c r="O1453" s="88"/>
      <c r="P1453" s="88" t="s">
        <v>291</v>
      </c>
      <c r="Q1453" s="88" t="s">
        <v>290</v>
      </c>
      <c r="R1453" s="90"/>
      <c r="S1453" s="88"/>
      <c r="T1453" s="97"/>
      <c r="U1453" s="97"/>
      <c r="V1453" s="98"/>
      <c r="W1453" s="99"/>
      <c r="X1453" s="692" t="s">
        <v>3135</v>
      </c>
      <c r="Y1453" s="691" t="s">
        <v>3133</v>
      </c>
      <c r="Z1453" s="690" t="s">
        <v>3130</v>
      </c>
    </row>
    <row r="1454" spans="1:26" s="100" customFormat="1" ht="15.6" hidden="1">
      <c r="A1454" s="670" t="s">
        <v>2456</v>
      </c>
      <c r="B1454" s="86"/>
      <c r="C1454" s="86"/>
      <c r="D1454" s="122"/>
      <c r="E1454" s="88" t="s">
        <v>18</v>
      </c>
      <c r="F1454" s="88" t="s">
        <v>15</v>
      </c>
      <c r="G1454" s="89" t="s">
        <v>19</v>
      </c>
      <c r="H1454" s="89" t="s">
        <v>28</v>
      </c>
      <c r="I1454" s="89" t="s">
        <v>24</v>
      </c>
      <c r="J1454" s="88">
        <v>4</v>
      </c>
      <c r="K1454" s="88"/>
      <c r="L1454" s="88"/>
      <c r="M1454" s="88"/>
      <c r="N1454" s="88"/>
      <c r="O1454" s="88"/>
      <c r="P1454" s="88" t="s">
        <v>291</v>
      </c>
      <c r="Q1454" s="88" t="s">
        <v>290</v>
      </c>
      <c r="R1454" s="90"/>
      <c r="S1454" s="88"/>
      <c r="T1454" s="97"/>
      <c r="U1454" s="97"/>
      <c r="V1454" s="98"/>
      <c r="W1454" s="99"/>
      <c r="X1454" s="692" t="s">
        <v>3135</v>
      </c>
      <c r="Y1454" s="691" t="s">
        <v>3133</v>
      </c>
      <c r="Z1454" s="690" t="s">
        <v>3130</v>
      </c>
    </row>
    <row r="1455" spans="1:26" s="100" customFormat="1" ht="15.6" hidden="1">
      <c r="A1455" s="670" t="s">
        <v>2457</v>
      </c>
      <c r="B1455" s="86"/>
      <c r="C1455" s="86"/>
      <c r="D1455" s="122"/>
      <c r="E1455" s="88" t="s">
        <v>18</v>
      </c>
      <c r="F1455" s="88" t="s">
        <v>14</v>
      </c>
      <c r="G1455" s="89" t="s">
        <v>19</v>
      </c>
      <c r="H1455" s="89" t="s">
        <v>28</v>
      </c>
      <c r="I1455" s="89" t="s">
        <v>24</v>
      </c>
      <c r="J1455" s="88">
        <v>4</v>
      </c>
      <c r="K1455" s="88"/>
      <c r="L1455" s="88"/>
      <c r="M1455" s="88"/>
      <c r="N1455" s="88"/>
      <c r="O1455" s="88"/>
      <c r="P1455" s="88" t="s">
        <v>291</v>
      </c>
      <c r="Q1455" s="88" t="s">
        <v>290</v>
      </c>
      <c r="R1455" s="90"/>
      <c r="S1455" s="88"/>
      <c r="T1455" s="97"/>
      <c r="U1455" s="97"/>
      <c r="V1455" s="98"/>
      <c r="W1455" s="99"/>
      <c r="X1455" s="692" t="s">
        <v>3135</v>
      </c>
      <c r="Y1455" s="691" t="s">
        <v>3133</v>
      </c>
      <c r="Z1455" s="690" t="s">
        <v>3130</v>
      </c>
    </row>
    <row r="1456" spans="1:26" s="100" customFormat="1" ht="15.6" hidden="1">
      <c r="A1456" s="670" t="s">
        <v>2458</v>
      </c>
      <c r="B1456" s="86"/>
      <c r="C1456" s="86"/>
      <c r="D1456" s="122"/>
      <c r="E1456" s="88" t="s">
        <v>18</v>
      </c>
      <c r="F1456" s="88" t="s">
        <v>15</v>
      </c>
      <c r="G1456" s="89" t="s">
        <v>19</v>
      </c>
      <c r="H1456" s="89" t="s">
        <v>28</v>
      </c>
      <c r="I1456" s="89" t="s">
        <v>24</v>
      </c>
      <c r="J1456" s="88">
        <v>4</v>
      </c>
      <c r="K1456" s="88"/>
      <c r="L1456" s="88"/>
      <c r="M1456" s="88"/>
      <c r="N1456" s="88"/>
      <c r="O1456" s="88"/>
      <c r="P1456" s="88" t="s">
        <v>291</v>
      </c>
      <c r="Q1456" s="88" t="s">
        <v>290</v>
      </c>
      <c r="R1456" s="90"/>
      <c r="S1456" s="88"/>
      <c r="T1456" s="97"/>
      <c r="U1456" s="97"/>
      <c r="V1456" s="98"/>
      <c r="W1456" s="99"/>
      <c r="X1456" s="692" t="s">
        <v>3135</v>
      </c>
      <c r="Y1456" s="691" t="s">
        <v>3133</v>
      </c>
      <c r="Z1456" s="690" t="s">
        <v>3130</v>
      </c>
    </row>
    <row r="1457" spans="1:26" s="100" customFormat="1" ht="15.6" hidden="1">
      <c r="A1457" s="670" t="s">
        <v>2459</v>
      </c>
      <c r="B1457" s="86"/>
      <c r="C1457" s="86"/>
      <c r="D1457" s="122"/>
      <c r="E1457" s="88" t="s">
        <v>18</v>
      </c>
      <c r="F1457" s="88" t="s">
        <v>14</v>
      </c>
      <c r="G1457" s="89" t="s">
        <v>19</v>
      </c>
      <c r="H1457" s="89" t="s">
        <v>28</v>
      </c>
      <c r="I1457" s="89" t="s">
        <v>24</v>
      </c>
      <c r="J1457" s="88">
        <v>4</v>
      </c>
      <c r="K1457" s="88"/>
      <c r="L1457" s="88"/>
      <c r="M1457" s="88"/>
      <c r="N1457" s="88"/>
      <c r="O1457" s="88"/>
      <c r="P1457" s="88" t="s">
        <v>291</v>
      </c>
      <c r="Q1457" s="88" t="s">
        <v>290</v>
      </c>
      <c r="R1457" s="90"/>
      <c r="S1457" s="88"/>
      <c r="T1457" s="97"/>
      <c r="U1457" s="97"/>
      <c r="V1457" s="98"/>
      <c r="W1457" s="99"/>
      <c r="X1457" s="692" t="s">
        <v>3135</v>
      </c>
      <c r="Y1457" s="691" t="s">
        <v>3133</v>
      </c>
      <c r="Z1457" s="690" t="s">
        <v>3130</v>
      </c>
    </row>
    <row r="1458" spans="1:26" s="100" customFormat="1" ht="15.6" hidden="1">
      <c r="A1458" s="670" t="s">
        <v>2460</v>
      </c>
      <c r="B1458" s="86"/>
      <c r="C1458" s="86"/>
      <c r="D1458" s="122"/>
      <c r="E1458" s="88" t="s">
        <v>18</v>
      </c>
      <c r="F1458" s="88" t="s">
        <v>15</v>
      </c>
      <c r="G1458" s="89" t="s">
        <v>19</v>
      </c>
      <c r="H1458" s="89" t="s">
        <v>28</v>
      </c>
      <c r="I1458" s="89" t="s">
        <v>24</v>
      </c>
      <c r="J1458" s="88">
        <v>4</v>
      </c>
      <c r="K1458" s="88"/>
      <c r="L1458" s="88"/>
      <c r="M1458" s="88"/>
      <c r="N1458" s="88"/>
      <c r="O1458" s="88"/>
      <c r="P1458" s="88" t="s">
        <v>291</v>
      </c>
      <c r="Q1458" s="88" t="s">
        <v>290</v>
      </c>
      <c r="R1458" s="90"/>
      <c r="S1458" s="88"/>
      <c r="T1458" s="97"/>
      <c r="U1458" s="97"/>
      <c r="V1458" s="98"/>
      <c r="W1458" s="99"/>
      <c r="X1458" s="692" t="s">
        <v>3135</v>
      </c>
      <c r="Y1458" s="691" t="s">
        <v>3133</v>
      </c>
      <c r="Z1458" s="690" t="s">
        <v>3130</v>
      </c>
    </row>
    <row r="1459" spans="1:26" s="100" customFormat="1" ht="15.6" hidden="1">
      <c r="A1459" s="670" t="s">
        <v>2461</v>
      </c>
      <c r="B1459" s="86"/>
      <c r="C1459" s="86"/>
      <c r="D1459" s="122"/>
      <c r="E1459" s="88" t="s">
        <v>18</v>
      </c>
      <c r="F1459" s="88" t="s">
        <v>14</v>
      </c>
      <c r="G1459" s="89" t="s">
        <v>19</v>
      </c>
      <c r="H1459" s="89" t="s">
        <v>28</v>
      </c>
      <c r="I1459" s="89" t="s">
        <v>24</v>
      </c>
      <c r="J1459" s="88">
        <v>4</v>
      </c>
      <c r="K1459" s="88"/>
      <c r="L1459" s="88"/>
      <c r="M1459" s="88"/>
      <c r="N1459" s="88"/>
      <c r="O1459" s="88"/>
      <c r="P1459" s="88" t="s">
        <v>291</v>
      </c>
      <c r="Q1459" s="88" t="s">
        <v>290</v>
      </c>
      <c r="R1459" s="90"/>
      <c r="S1459" s="88"/>
      <c r="T1459" s="97"/>
      <c r="U1459" s="97"/>
      <c r="V1459" s="98"/>
      <c r="W1459" s="99"/>
      <c r="X1459" s="692" t="s">
        <v>3135</v>
      </c>
      <c r="Y1459" s="691" t="s">
        <v>3133</v>
      </c>
      <c r="Z1459" s="690" t="s">
        <v>3130</v>
      </c>
    </row>
    <row r="1460" spans="1:26" s="100" customFormat="1" ht="15.6" hidden="1">
      <c r="A1460" s="670" t="s">
        <v>2462</v>
      </c>
      <c r="B1460" s="86"/>
      <c r="C1460" s="86"/>
      <c r="D1460" s="122"/>
      <c r="E1460" s="88" t="s">
        <v>18</v>
      </c>
      <c r="F1460" s="88" t="s">
        <v>15</v>
      </c>
      <c r="G1460" s="89" t="s">
        <v>19</v>
      </c>
      <c r="H1460" s="89" t="s">
        <v>28</v>
      </c>
      <c r="I1460" s="89" t="s">
        <v>24</v>
      </c>
      <c r="J1460" s="88">
        <v>4</v>
      </c>
      <c r="K1460" s="88"/>
      <c r="L1460" s="88"/>
      <c r="M1460" s="88"/>
      <c r="N1460" s="88"/>
      <c r="O1460" s="88"/>
      <c r="P1460" s="88" t="s">
        <v>291</v>
      </c>
      <c r="Q1460" s="88" t="s">
        <v>290</v>
      </c>
      <c r="R1460" s="90"/>
      <c r="S1460" s="88"/>
      <c r="T1460" s="97"/>
      <c r="U1460" s="97"/>
      <c r="V1460" s="98"/>
      <c r="W1460" s="99"/>
      <c r="X1460" s="692" t="s">
        <v>3135</v>
      </c>
      <c r="Y1460" s="691" t="s">
        <v>3133</v>
      </c>
      <c r="Z1460" s="690" t="s">
        <v>3130</v>
      </c>
    </row>
    <row r="1461" spans="1:26" s="100" customFormat="1" ht="15.6" hidden="1">
      <c r="A1461" s="670" t="s">
        <v>2463</v>
      </c>
      <c r="B1461" s="86"/>
      <c r="C1461" s="86"/>
      <c r="D1461" s="122"/>
      <c r="E1461" s="88" t="s">
        <v>18</v>
      </c>
      <c r="F1461" s="88" t="s">
        <v>14</v>
      </c>
      <c r="G1461" s="89" t="s">
        <v>19</v>
      </c>
      <c r="H1461" s="89" t="s">
        <v>28</v>
      </c>
      <c r="I1461" s="89" t="s">
        <v>24</v>
      </c>
      <c r="J1461" s="88">
        <v>4</v>
      </c>
      <c r="K1461" s="88"/>
      <c r="L1461" s="88"/>
      <c r="M1461" s="88"/>
      <c r="N1461" s="88"/>
      <c r="O1461" s="88"/>
      <c r="P1461" s="88" t="s">
        <v>291</v>
      </c>
      <c r="Q1461" s="88" t="s">
        <v>290</v>
      </c>
      <c r="R1461" s="90"/>
      <c r="S1461" s="88"/>
      <c r="T1461" s="97"/>
      <c r="U1461" s="97"/>
      <c r="V1461" s="98"/>
      <c r="W1461" s="99"/>
      <c r="X1461" s="692" t="s">
        <v>3135</v>
      </c>
      <c r="Y1461" s="691" t="s">
        <v>3133</v>
      </c>
      <c r="Z1461" s="690" t="s">
        <v>3130</v>
      </c>
    </row>
    <row r="1462" spans="1:26" s="100" customFormat="1" ht="15.6" hidden="1">
      <c r="A1462" s="670" t="s">
        <v>2464</v>
      </c>
      <c r="B1462" s="86"/>
      <c r="C1462" s="86"/>
      <c r="D1462" s="122"/>
      <c r="E1462" s="88" t="s">
        <v>18</v>
      </c>
      <c r="F1462" s="88" t="s">
        <v>15</v>
      </c>
      <c r="G1462" s="89" t="s">
        <v>19</v>
      </c>
      <c r="H1462" s="89" t="s">
        <v>28</v>
      </c>
      <c r="I1462" s="89" t="s">
        <v>24</v>
      </c>
      <c r="J1462" s="88">
        <v>4</v>
      </c>
      <c r="K1462" s="88"/>
      <c r="L1462" s="88"/>
      <c r="M1462" s="88"/>
      <c r="N1462" s="88"/>
      <c r="O1462" s="88"/>
      <c r="P1462" s="88" t="s">
        <v>291</v>
      </c>
      <c r="Q1462" s="88" t="s">
        <v>290</v>
      </c>
      <c r="R1462" s="90"/>
      <c r="S1462" s="88"/>
      <c r="T1462" s="97"/>
      <c r="U1462" s="97"/>
      <c r="V1462" s="98"/>
      <c r="W1462" s="99"/>
      <c r="X1462" s="692" t="s">
        <v>3135</v>
      </c>
      <c r="Y1462" s="691" t="s">
        <v>3133</v>
      </c>
      <c r="Z1462" s="690" t="s">
        <v>3130</v>
      </c>
    </row>
    <row r="1463" spans="1:26" s="100" customFormat="1" ht="15.6" hidden="1">
      <c r="A1463" s="670" t="s">
        <v>2465</v>
      </c>
      <c r="B1463" s="86"/>
      <c r="C1463" s="86"/>
      <c r="D1463" s="122"/>
      <c r="E1463" s="88" t="s">
        <v>18</v>
      </c>
      <c r="F1463" s="88" t="s">
        <v>14</v>
      </c>
      <c r="G1463" s="89" t="s">
        <v>19</v>
      </c>
      <c r="H1463" s="89" t="s">
        <v>28</v>
      </c>
      <c r="I1463" s="89" t="s">
        <v>26</v>
      </c>
      <c r="J1463" s="88">
        <v>4</v>
      </c>
      <c r="K1463" s="88"/>
      <c r="L1463" s="88"/>
      <c r="M1463" s="88"/>
      <c r="N1463" s="88"/>
      <c r="O1463" s="88"/>
      <c r="P1463" s="88" t="s">
        <v>291</v>
      </c>
      <c r="Q1463" s="88" t="s">
        <v>290</v>
      </c>
      <c r="R1463" s="90"/>
      <c r="S1463" s="88"/>
      <c r="T1463" s="97"/>
      <c r="U1463" s="97"/>
      <c r="V1463" s="98"/>
      <c r="W1463" s="99"/>
      <c r="X1463" s="692" t="s">
        <v>3135</v>
      </c>
      <c r="Y1463" s="691" t="s">
        <v>3133</v>
      </c>
      <c r="Z1463" s="690" t="s">
        <v>3130</v>
      </c>
    </row>
    <row r="1464" spans="1:26" s="100" customFormat="1" ht="15.6" hidden="1">
      <c r="A1464" s="670" t="s">
        <v>2466</v>
      </c>
      <c r="B1464" s="86"/>
      <c r="C1464" s="86"/>
      <c r="D1464" s="122"/>
      <c r="E1464" s="88" t="s">
        <v>18</v>
      </c>
      <c r="F1464" s="88" t="s">
        <v>15</v>
      </c>
      <c r="G1464" s="89" t="s">
        <v>19</v>
      </c>
      <c r="H1464" s="89" t="s">
        <v>28</v>
      </c>
      <c r="I1464" s="89" t="s">
        <v>25</v>
      </c>
      <c r="J1464" s="88">
        <v>4</v>
      </c>
      <c r="K1464" s="88"/>
      <c r="L1464" s="88"/>
      <c r="M1464" s="88"/>
      <c r="N1464" s="88"/>
      <c r="O1464" s="88"/>
      <c r="P1464" s="88" t="s">
        <v>291</v>
      </c>
      <c r="Q1464" s="88" t="s">
        <v>290</v>
      </c>
      <c r="R1464" s="90"/>
      <c r="S1464" s="88"/>
      <c r="T1464" s="97"/>
      <c r="U1464" s="97"/>
      <c r="V1464" s="98"/>
      <c r="W1464" s="99"/>
      <c r="X1464" s="692" t="s">
        <v>3135</v>
      </c>
      <c r="Y1464" s="691" t="s">
        <v>3133</v>
      </c>
      <c r="Z1464" s="690" t="s">
        <v>3130</v>
      </c>
    </row>
    <row r="1465" spans="1:26" s="100" customFormat="1" ht="15.6" hidden="1">
      <c r="A1465" s="670" t="s">
        <v>2467</v>
      </c>
      <c r="B1465" s="86"/>
      <c r="C1465" s="86"/>
      <c r="D1465" s="122"/>
      <c r="E1465" s="88" t="s">
        <v>17</v>
      </c>
      <c r="F1465" s="88" t="s">
        <v>14</v>
      </c>
      <c r="G1465" s="89" t="s">
        <v>19</v>
      </c>
      <c r="H1465" s="89" t="s">
        <v>28</v>
      </c>
      <c r="I1465" s="89" t="s">
        <v>24</v>
      </c>
      <c r="J1465" s="88">
        <v>4</v>
      </c>
      <c r="K1465" s="88"/>
      <c r="L1465" s="88"/>
      <c r="M1465" s="88"/>
      <c r="N1465" s="88"/>
      <c r="O1465" s="88"/>
      <c r="P1465" s="88" t="s">
        <v>291</v>
      </c>
      <c r="Q1465" s="88" t="s">
        <v>290</v>
      </c>
      <c r="R1465" s="90"/>
      <c r="S1465" s="88"/>
      <c r="T1465" s="97"/>
      <c r="U1465" s="97"/>
      <c r="V1465" s="98"/>
      <c r="W1465" s="99"/>
      <c r="X1465" s="692" t="s">
        <v>3135</v>
      </c>
      <c r="Y1465" s="691" t="s">
        <v>3133</v>
      </c>
      <c r="Z1465" s="690" t="s">
        <v>3130</v>
      </c>
    </row>
    <row r="1466" spans="1:26" s="100" customFormat="1" ht="15.6" hidden="1">
      <c r="A1466" s="670" t="s">
        <v>2468</v>
      </c>
      <c r="B1466" s="86"/>
      <c r="C1466" s="86"/>
      <c r="D1466" s="122"/>
      <c r="E1466" s="88" t="s">
        <v>17</v>
      </c>
      <c r="F1466" s="88" t="s">
        <v>15</v>
      </c>
      <c r="G1466" s="89" t="s">
        <v>19</v>
      </c>
      <c r="H1466" s="89" t="s">
        <v>28</v>
      </c>
      <c r="I1466" s="89" t="s">
        <v>24</v>
      </c>
      <c r="J1466" s="88">
        <v>4</v>
      </c>
      <c r="K1466" s="88"/>
      <c r="L1466" s="88"/>
      <c r="M1466" s="88"/>
      <c r="N1466" s="88"/>
      <c r="O1466" s="88"/>
      <c r="P1466" s="88" t="s">
        <v>291</v>
      </c>
      <c r="Q1466" s="88" t="s">
        <v>290</v>
      </c>
      <c r="R1466" s="90"/>
      <c r="S1466" s="88"/>
      <c r="T1466" s="97"/>
      <c r="U1466" s="97"/>
      <c r="V1466" s="98"/>
      <c r="W1466" s="99"/>
      <c r="X1466" s="692" t="s">
        <v>3135</v>
      </c>
      <c r="Y1466" s="691" t="s">
        <v>3133</v>
      </c>
      <c r="Z1466" s="690" t="s">
        <v>3130</v>
      </c>
    </row>
    <row r="1467" spans="1:26" s="100" customFormat="1" ht="15.6" hidden="1">
      <c r="A1467" s="670" t="s">
        <v>2469</v>
      </c>
      <c r="B1467" s="86"/>
      <c r="C1467" s="86"/>
      <c r="D1467" s="122"/>
      <c r="E1467" s="88" t="s">
        <v>18</v>
      </c>
      <c r="F1467" s="88" t="s">
        <v>14</v>
      </c>
      <c r="G1467" s="89" t="s">
        <v>19</v>
      </c>
      <c r="H1467" s="89" t="s">
        <v>28</v>
      </c>
      <c r="I1467" s="89" t="s">
        <v>24</v>
      </c>
      <c r="J1467" s="88">
        <v>4</v>
      </c>
      <c r="K1467" s="88"/>
      <c r="L1467" s="88"/>
      <c r="M1467" s="88"/>
      <c r="N1467" s="88"/>
      <c r="O1467" s="88"/>
      <c r="P1467" s="88" t="s">
        <v>291</v>
      </c>
      <c r="Q1467" s="88" t="s">
        <v>290</v>
      </c>
      <c r="R1467" s="90"/>
      <c r="S1467" s="88"/>
      <c r="T1467" s="97"/>
      <c r="U1467" s="97"/>
      <c r="V1467" s="98"/>
      <c r="W1467" s="99"/>
      <c r="X1467" s="692" t="s">
        <v>3135</v>
      </c>
      <c r="Y1467" s="691" t="s">
        <v>3133</v>
      </c>
      <c r="Z1467" s="690" t="s">
        <v>3130</v>
      </c>
    </row>
    <row r="1468" spans="1:26" s="100" customFormat="1" ht="15.6" hidden="1">
      <c r="A1468" s="670" t="s">
        <v>2470</v>
      </c>
      <c r="B1468" s="86"/>
      <c r="C1468" s="86"/>
      <c r="D1468" s="122"/>
      <c r="E1468" s="88" t="s">
        <v>18</v>
      </c>
      <c r="F1468" s="88" t="s">
        <v>15</v>
      </c>
      <c r="G1468" s="89" t="s">
        <v>19</v>
      </c>
      <c r="H1468" s="89" t="s">
        <v>28</v>
      </c>
      <c r="I1468" s="89" t="s">
        <v>24</v>
      </c>
      <c r="J1468" s="88">
        <v>4</v>
      </c>
      <c r="K1468" s="88"/>
      <c r="L1468" s="88"/>
      <c r="M1468" s="88"/>
      <c r="N1468" s="88"/>
      <c r="O1468" s="88"/>
      <c r="P1468" s="88" t="s">
        <v>291</v>
      </c>
      <c r="Q1468" s="88" t="s">
        <v>290</v>
      </c>
      <c r="R1468" s="90"/>
      <c r="S1468" s="88"/>
      <c r="T1468" s="97"/>
      <c r="U1468" s="97"/>
      <c r="V1468" s="98"/>
      <c r="W1468" s="99"/>
      <c r="X1468" s="692" t="s">
        <v>3135</v>
      </c>
      <c r="Y1468" s="691" t="s">
        <v>3133</v>
      </c>
      <c r="Z1468" s="690" t="s">
        <v>3130</v>
      </c>
    </row>
    <row r="1469" spans="1:26" s="100" customFormat="1" ht="15.6" hidden="1">
      <c r="A1469" s="670" t="s">
        <v>2471</v>
      </c>
      <c r="B1469" s="86"/>
      <c r="C1469" s="86"/>
      <c r="D1469" s="122"/>
      <c r="E1469" s="88" t="s">
        <v>18</v>
      </c>
      <c r="F1469" s="88" t="s">
        <v>15</v>
      </c>
      <c r="G1469" s="89" t="s">
        <v>19</v>
      </c>
      <c r="H1469" s="89" t="s">
        <v>28</v>
      </c>
      <c r="I1469" s="89" t="s">
        <v>24</v>
      </c>
      <c r="J1469" s="88">
        <v>4</v>
      </c>
      <c r="K1469" s="88"/>
      <c r="L1469" s="88"/>
      <c r="M1469" s="88"/>
      <c r="N1469" s="88"/>
      <c r="O1469" s="88"/>
      <c r="P1469" s="88" t="s">
        <v>291</v>
      </c>
      <c r="Q1469" s="88" t="s">
        <v>290</v>
      </c>
      <c r="R1469" s="90"/>
      <c r="S1469" s="88"/>
      <c r="T1469" s="97"/>
      <c r="U1469" s="97"/>
      <c r="V1469" s="98"/>
      <c r="W1469" s="99"/>
      <c r="X1469" s="692" t="s">
        <v>3135</v>
      </c>
      <c r="Y1469" s="691" t="s">
        <v>3133</v>
      </c>
      <c r="Z1469" s="690" t="s">
        <v>3130</v>
      </c>
    </row>
    <row r="1470" spans="1:26" s="100" customFormat="1" ht="15.6" hidden="1">
      <c r="A1470" s="670" t="s">
        <v>2472</v>
      </c>
      <c r="B1470" s="86"/>
      <c r="C1470" s="86"/>
      <c r="D1470" s="122"/>
      <c r="E1470" s="88" t="s">
        <v>17</v>
      </c>
      <c r="F1470" s="88" t="s">
        <v>14</v>
      </c>
      <c r="G1470" s="89" t="s">
        <v>19</v>
      </c>
      <c r="H1470" s="89" t="s">
        <v>28</v>
      </c>
      <c r="I1470" s="89" t="s">
        <v>24</v>
      </c>
      <c r="J1470" s="88">
        <v>4</v>
      </c>
      <c r="K1470" s="88"/>
      <c r="L1470" s="88"/>
      <c r="M1470" s="88"/>
      <c r="N1470" s="88"/>
      <c r="O1470" s="88"/>
      <c r="P1470" s="88" t="s">
        <v>291</v>
      </c>
      <c r="Q1470" s="88" t="s">
        <v>290</v>
      </c>
      <c r="R1470" s="90"/>
      <c r="S1470" s="88"/>
      <c r="T1470" s="97"/>
      <c r="U1470" s="97"/>
      <c r="V1470" s="98"/>
      <c r="W1470" s="99"/>
      <c r="X1470" s="692" t="s">
        <v>3135</v>
      </c>
      <c r="Y1470" s="691" t="s">
        <v>3133</v>
      </c>
      <c r="Z1470" s="690" t="s">
        <v>3130</v>
      </c>
    </row>
    <row r="1471" spans="1:26" s="100" customFormat="1" ht="15.6" hidden="1">
      <c r="A1471" s="670" t="s">
        <v>2473</v>
      </c>
      <c r="B1471" s="86"/>
      <c r="C1471" s="86"/>
      <c r="D1471" s="122"/>
      <c r="E1471" s="88" t="s">
        <v>18</v>
      </c>
      <c r="F1471" s="88" t="s">
        <v>14</v>
      </c>
      <c r="G1471" s="89" t="s">
        <v>19</v>
      </c>
      <c r="H1471" s="89" t="s">
        <v>28</v>
      </c>
      <c r="I1471" s="89" t="s">
        <v>477</v>
      </c>
      <c r="J1471" s="88">
        <v>4</v>
      </c>
      <c r="K1471" s="88"/>
      <c r="L1471" s="88"/>
      <c r="M1471" s="88"/>
      <c r="N1471" s="88"/>
      <c r="O1471" s="88"/>
      <c r="P1471" s="88" t="s">
        <v>291</v>
      </c>
      <c r="Q1471" s="88" t="s">
        <v>290</v>
      </c>
      <c r="R1471" s="90"/>
      <c r="S1471" s="88"/>
      <c r="T1471" s="97"/>
      <c r="U1471" s="97"/>
      <c r="V1471" s="98"/>
      <c r="W1471" s="99"/>
      <c r="X1471" s="692" t="s">
        <v>3135</v>
      </c>
      <c r="Y1471" s="691" t="s">
        <v>3133</v>
      </c>
      <c r="Z1471" s="690" t="s">
        <v>3130</v>
      </c>
    </row>
    <row r="1472" spans="1:26" s="100" customFormat="1" ht="15.6" hidden="1">
      <c r="A1472" s="670" t="s">
        <v>2474</v>
      </c>
      <c r="B1472" s="86"/>
      <c r="C1472" s="86"/>
      <c r="D1472" s="122"/>
      <c r="E1472" s="88" t="s">
        <v>18</v>
      </c>
      <c r="F1472" s="88" t="s">
        <v>15</v>
      </c>
      <c r="G1472" s="89" t="s">
        <v>19</v>
      </c>
      <c r="H1472" s="89" t="s">
        <v>28</v>
      </c>
      <c r="I1472" s="89" t="s">
        <v>24</v>
      </c>
      <c r="J1472" s="88">
        <v>4</v>
      </c>
      <c r="K1472" s="88"/>
      <c r="L1472" s="88"/>
      <c r="M1472" s="88"/>
      <c r="N1472" s="88"/>
      <c r="O1472" s="88"/>
      <c r="P1472" s="88" t="s">
        <v>291</v>
      </c>
      <c r="Q1472" s="88" t="s">
        <v>290</v>
      </c>
      <c r="R1472" s="90"/>
      <c r="S1472" s="88"/>
      <c r="T1472" s="97"/>
      <c r="U1472" s="97"/>
      <c r="V1472" s="98"/>
      <c r="W1472" s="99"/>
      <c r="X1472" s="692" t="s">
        <v>3135</v>
      </c>
      <c r="Y1472" s="691" t="s">
        <v>3133</v>
      </c>
      <c r="Z1472" s="690" t="s">
        <v>3130</v>
      </c>
    </row>
    <row r="1473" spans="1:26" s="100" customFormat="1" ht="15.6" hidden="1">
      <c r="A1473" s="670" t="s">
        <v>2475</v>
      </c>
      <c r="B1473" s="86"/>
      <c r="C1473" s="86"/>
      <c r="D1473" s="122"/>
      <c r="E1473" s="88" t="s">
        <v>17</v>
      </c>
      <c r="F1473" s="88" t="s">
        <v>15</v>
      </c>
      <c r="G1473" s="89" t="s">
        <v>19</v>
      </c>
      <c r="H1473" s="89" t="s">
        <v>28</v>
      </c>
      <c r="I1473" s="89" t="s">
        <v>26</v>
      </c>
      <c r="J1473" s="88">
        <v>4</v>
      </c>
      <c r="K1473" s="88"/>
      <c r="L1473" s="88"/>
      <c r="M1473" s="88"/>
      <c r="N1473" s="88"/>
      <c r="O1473" s="88"/>
      <c r="P1473" s="88" t="s">
        <v>291</v>
      </c>
      <c r="Q1473" s="88" t="s">
        <v>290</v>
      </c>
      <c r="R1473" s="90"/>
      <c r="S1473" s="88"/>
      <c r="T1473" s="97"/>
      <c r="U1473" s="97"/>
      <c r="V1473" s="98"/>
      <c r="W1473" s="99"/>
      <c r="X1473" s="692" t="s">
        <v>3135</v>
      </c>
      <c r="Y1473" s="691" t="s">
        <v>3133</v>
      </c>
      <c r="Z1473" s="690" t="s">
        <v>3130</v>
      </c>
    </row>
    <row r="1474" spans="1:26" s="100" customFormat="1" ht="15.6" hidden="1">
      <c r="A1474" s="670" t="s">
        <v>2476</v>
      </c>
      <c r="B1474" s="86"/>
      <c r="C1474" s="86"/>
      <c r="D1474" s="122"/>
      <c r="E1474" s="88" t="s">
        <v>18</v>
      </c>
      <c r="F1474" s="88" t="s">
        <v>14</v>
      </c>
      <c r="G1474" s="89" t="s">
        <v>19</v>
      </c>
      <c r="H1474" s="89" t="s">
        <v>28</v>
      </c>
      <c r="I1474" s="89" t="s">
        <v>24</v>
      </c>
      <c r="J1474" s="88">
        <v>4</v>
      </c>
      <c r="K1474" s="88"/>
      <c r="L1474" s="88"/>
      <c r="M1474" s="88"/>
      <c r="N1474" s="88"/>
      <c r="O1474" s="88"/>
      <c r="P1474" s="88" t="s">
        <v>291</v>
      </c>
      <c r="Q1474" s="88" t="s">
        <v>290</v>
      </c>
      <c r="R1474" s="90"/>
      <c r="S1474" s="88"/>
      <c r="T1474" s="97"/>
      <c r="U1474" s="97"/>
      <c r="V1474" s="98"/>
      <c r="W1474" s="99"/>
      <c r="X1474" s="692" t="s">
        <v>3135</v>
      </c>
      <c r="Y1474" s="691" t="s">
        <v>3133</v>
      </c>
      <c r="Z1474" s="690" t="s">
        <v>3130</v>
      </c>
    </row>
    <row r="1475" spans="1:26" s="100" customFormat="1" ht="15.6" hidden="1">
      <c r="A1475" s="670" t="s">
        <v>2477</v>
      </c>
      <c r="B1475" s="86"/>
      <c r="C1475" s="86"/>
      <c r="D1475" s="122"/>
      <c r="E1475" s="88" t="s">
        <v>17</v>
      </c>
      <c r="F1475" s="88" t="s">
        <v>14</v>
      </c>
      <c r="G1475" s="89" t="s">
        <v>19</v>
      </c>
      <c r="H1475" s="89" t="s">
        <v>28</v>
      </c>
      <c r="I1475" s="89" t="s">
        <v>24</v>
      </c>
      <c r="J1475" s="88">
        <v>4</v>
      </c>
      <c r="K1475" s="88"/>
      <c r="L1475" s="88"/>
      <c r="M1475" s="88"/>
      <c r="N1475" s="88"/>
      <c r="O1475" s="88"/>
      <c r="P1475" s="88" t="s">
        <v>291</v>
      </c>
      <c r="Q1475" s="88" t="s">
        <v>290</v>
      </c>
      <c r="R1475" s="90"/>
      <c r="S1475" s="88"/>
      <c r="T1475" s="97"/>
      <c r="U1475" s="97"/>
      <c r="V1475" s="98"/>
      <c r="W1475" s="99"/>
      <c r="X1475" s="692" t="s">
        <v>3135</v>
      </c>
      <c r="Y1475" s="691" t="s">
        <v>3133</v>
      </c>
      <c r="Z1475" s="690" t="s">
        <v>3130</v>
      </c>
    </row>
    <row r="1476" spans="1:26" s="100" customFormat="1" ht="15.6" hidden="1">
      <c r="A1476" s="670" t="s">
        <v>2478</v>
      </c>
      <c r="B1476" s="86"/>
      <c r="C1476" s="86"/>
      <c r="D1476" s="122"/>
      <c r="E1476" s="88" t="s">
        <v>17</v>
      </c>
      <c r="F1476" s="88" t="s">
        <v>15</v>
      </c>
      <c r="G1476" s="89" t="s">
        <v>19</v>
      </c>
      <c r="H1476" s="89" t="s">
        <v>28</v>
      </c>
      <c r="I1476" s="89" t="s">
        <v>24</v>
      </c>
      <c r="J1476" s="88">
        <v>4</v>
      </c>
      <c r="K1476" s="88"/>
      <c r="L1476" s="88"/>
      <c r="M1476" s="88"/>
      <c r="N1476" s="88"/>
      <c r="O1476" s="88"/>
      <c r="P1476" s="88" t="s">
        <v>291</v>
      </c>
      <c r="Q1476" s="88" t="s">
        <v>290</v>
      </c>
      <c r="R1476" s="90"/>
      <c r="S1476" s="88"/>
      <c r="T1476" s="97"/>
      <c r="U1476" s="97"/>
      <c r="V1476" s="98"/>
      <c r="W1476" s="99"/>
      <c r="X1476" s="692" t="s">
        <v>3135</v>
      </c>
      <c r="Y1476" s="691" t="s">
        <v>3133</v>
      </c>
      <c r="Z1476" s="690" t="s">
        <v>3130</v>
      </c>
    </row>
    <row r="1477" spans="1:26" s="100" customFormat="1" ht="15.6" hidden="1">
      <c r="A1477" s="670" t="s">
        <v>2479</v>
      </c>
      <c r="B1477" s="86"/>
      <c r="C1477" s="86"/>
      <c r="D1477" s="122"/>
      <c r="E1477" s="88" t="s">
        <v>17</v>
      </c>
      <c r="F1477" s="88" t="s">
        <v>14</v>
      </c>
      <c r="G1477" s="89" t="s">
        <v>19</v>
      </c>
      <c r="H1477" s="89" t="s">
        <v>28</v>
      </c>
      <c r="I1477" s="89" t="s">
        <v>24</v>
      </c>
      <c r="J1477" s="88">
        <v>4</v>
      </c>
      <c r="K1477" s="88"/>
      <c r="L1477" s="88"/>
      <c r="M1477" s="88"/>
      <c r="N1477" s="88"/>
      <c r="O1477" s="88"/>
      <c r="P1477" s="88" t="s">
        <v>291</v>
      </c>
      <c r="Q1477" s="88" t="s">
        <v>290</v>
      </c>
      <c r="R1477" s="90"/>
      <c r="S1477" s="88"/>
      <c r="T1477" s="97"/>
      <c r="U1477" s="97"/>
      <c r="V1477" s="98"/>
      <c r="W1477" s="99"/>
      <c r="X1477" s="692" t="s">
        <v>3135</v>
      </c>
      <c r="Y1477" s="691" t="s">
        <v>3133</v>
      </c>
      <c r="Z1477" s="690" t="s">
        <v>3130</v>
      </c>
    </row>
    <row r="1478" spans="1:26" s="100" customFormat="1" ht="15.6" hidden="1">
      <c r="A1478" s="670" t="s">
        <v>2480</v>
      </c>
      <c r="B1478" s="86"/>
      <c r="C1478" s="86"/>
      <c r="D1478" s="122"/>
      <c r="E1478" s="88" t="s">
        <v>18</v>
      </c>
      <c r="F1478" s="88" t="s">
        <v>14</v>
      </c>
      <c r="G1478" s="89" t="s">
        <v>19</v>
      </c>
      <c r="H1478" s="89" t="s">
        <v>28</v>
      </c>
      <c r="I1478" s="89" t="s">
        <v>24</v>
      </c>
      <c r="J1478" s="88">
        <v>4</v>
      </c>
      <c r="K1478" s="88"/>
      <c r="L1478" s="88"/>
      <c r="M1478" s="88"/>
      <c r="N1478" s="88"/>
      <c r="O1478" s="88"/>
      <c r="P1478" s="88" t="s">
        <v>286</v>
      </c>
      <c r="Q1478" s="88" t="s">
        <v>290</v>
      </c>
      <c r="R1478" s="90"/>
      <c r="S1478" s="88"/>
      <c r="T1478" s="97"/>
      <c r="U1478" s="97"/>
      <c r="V1478" s="98"/>
      <c r="W1478" s="99"/>
      <c r="X1478" s="692" t="s">
        <v>3135</v>
      </c>
      <c r="Y1478" s="691" t="s">
        <v>3133</v>
      </c>
      <c r="Z1478" s="690" t="s">
        <v>3130</v>
      </c>
    </row>
    <row r="1479" spans="1:26" s="100" customFormat="1" ht="15.6" hidden="1">
      <c r="A1479" s="670" t="s">
        <v>2481</v>
      </c>
      <c r="B1479" s="86"/>
      <c r="C1479" s="86"/>
      <c r="D1479" s="122"/>
      <c r="E1479" s="88" t="s">
        <v>18</v>
      </c>
      <c r="F1479" s="88" t="s">
        <v>15</v>
      </c>
      <c r="G1479" s="89" t="s">
        <v>19</v>
      </c>
      <c r="H1479" s="89" t="s">
        <v>28</v>
      </c>
      <c r="I1479" s="89" t="s">
        <v>24</v>
      </c>
      <c r="J1479" s="88">
        <v>4</v>
      </c>
      <c r="K1479" s="88"/>
      <c r="L1479" s="88"/>
      <c r="M1479" s="88"/>
      <c r="N1479" s="88"/>
      <c r="O1479" s="88"/>
      <c r="P1479" s="88" t="s">
        <v>286</v>
      </c>
      <c r="Q1479" s="88" t="s">
        <v>290</v>
      </c>
      <c r="R1479" s="90"/>
      <c r="S1479" s="88"/>
      <c r="T1479" s="97"/>
      <c r="U1479" s="97"/>
      <c r="V1479" s="98"/>
      <c r="W1479" s="99"/>
      <c r="X1479" s="692" t="s">
        <v>3135</v>
      </c>
      <c r="Y1479" s="691" t="s">
        <v>3133</v>
      </c>
      <c r="Z1479" s="690" t="s">
        <v>3130</v>
      </c>
    </row>
    <row r="1480" spans="1:26" s="100" customFormat="1" ht="15.6" hidden="1">
      <c r="A1480" s="670" t="s">
        <v>2482</v>
      </c>
      <c r="B1480" s="86"/>
      <c r="C1480" s="86"/>
      <c r="D1480" s="122"/>
      <c r="E1480" s="88" t="s">
        <v>18</v>
      </c>
      <c r="F1480" s="88" t="s">
        <v>14</v>
      </c>
      <c r="G1480" s="89" t="s">
        <v>19</v>
      </c>
      <c r="H1480" s="89" t="s">
        <v>28</v>
      </c>
      <c r="I1480" s="89" t="s">
        <v>24</v>
      </c>
      <c r="J1480" s="88">
        <v>4</v>
      </c>
      <c r="K1480" s="88"/>
      <c r="L1480" s="88"/>
      <c r="M1480" s="88"/>
      <c r="N1480" s="88"/>
      <c r="O1480" s="88"/>
      <c r="P1480" s="88" t="s">
        <v>286</v>
      </c>
      <c r="Q1480" s="88" t="s">
        <v>290</v>
      </c>
      <c r="R1480" s="90"/>
      <c r="S1480" s="88"/>
      <c r="T1480" s="97"/>
      <c r="U1480" s="97"/>
      <c r="V1480" s="98"/>
      <c r="W1480" s="99"/>
      <c r="X1480" s="692" t="s">
        <v>3135</v>
      </c>
      <c r="Y1480" s="691" t="s">
        <v>3133</v>
      </c>
      <c r="Z1480" s="690" t="s">
        <v>3130</v>
      </c>
    </row>
    <row r="1481" spans="1:26" s="100" customFormat="1" ht="15.6" hidden="1">
      <c r="A1481" s="670" t="s">
        <v>2483</v>
      </c>
      <c r="B1481" s="86"/>
      <c r="C1481" s="86"/>
      <c r="D1481" s="122"/>
      <c r="E1481" s="88" t="s">
        <v>18</v>
      </c>
      <c r="F1481" s="88" t="s">
        <v>15</v>
      </c>
      <c r="G1481" s="89" t="s">
        <v>19</v>
      </c>
      <c r="H1481" s="89" t="s">
        <v>28</v>
      </c>
      <c r="I1481" s="89" t="s">
        <v>24</v>
      </c>
      <c r="J1481" s="88">
        <v>4</v>
      </c>
      <c r="K1481" s="88"/>
      <c r="L1481" s="88"/>
      <c r="M1481" s="88"/>
      <c r="N1481" s="88"/>
      <c r="O1481" s="88"/>
      <c r="P1481" s="88" t="s">
        <v>286</v>
      </c>
      <c r="Q1481" s="88" t="s">
        <v>290</v>
      </c>
      <c r="R1481" s="90"/>
      <c r="S1481" s="88"/>
      <c r="T1481" s="97"/>
      <c r="U1481" s="97"/>
      <c r="V1481" s="98"/>
      <c r="W1481" s="99"/>
      <c r="X1481" s="692" t="s">
        <v>3135</v>
      </c>
      <c r="Y1481" s="691" t="s">
        <v>3133</v>
      </c>
      <c r="Z1481" s="690" t="s">
        <v>3130</v>
      </c>
    </row>
    <row r="1482" spans="1:26" s="100" customFormat="1" ht="15.6" hidden="1">
      <c r="A1482" s="670" t="s">
        <v>2484</v>
      </c>
      <c r="B1482" s="86"/>
      <c r="C1482" s="86"/>
      <c r="D1482" s="122"/>
      <c r="E1482" s="88" t="s">
        <v>18</v>
      </c>
      <c r="F1482" s="88" t="s">
        <v>14</v>
      </c>
      <c r="G1482" s="89" t="s">
        <v>19</v>
      </c>
      <c r="H1482" s="89" t="s">
        <v>28</v>
      </c>
      <c r="I1482" s="89" t="s">
        <v>24</v>
      </c>
      <c r="J1482" s="88">
        <v>4</v>
      </c>
      <c r="K1482" s="88"/>
      <c r="L1482" s="88"/>
      <c r="M1482" s="88"/>
      <c r="N1482" s="88"/>
      <c r="O1482" s="88"/>
      <c r="P1482" s="88" t="s">
        <v>286</v>
      </c>
      <c r="Q1482" s="88" t="s">
        <v>290</v>
      </c>
      <c r="R1482" s="90"/>
      <c r="S1482" s="88"/>
      <c r="T1482" s="97"/>
      <c r="U1482" s="97"/>
      <c r="V1482" s="98"/>
      <c r="W1482" s="99"/>
      <c r="X1482" s="692" t="s">
        <v>3135</v>
      </c>
      <c r="Y1482" s="691" t="s">
        <v>3133</v>
      </c>
      <c r="Z1482" s="690" t="s">
        <v>3130</v>
      </c>
    </row>
    <row r="1483" spans="1:26" s="100" customFormat="1" ht="15.6" hidden="1">
      <c r="A1483" s="670" t="s">
        <v>2485</v>
      </c>
      <c r="B1483" s="86"/>
      <c r="C1483" s="86"/>
      <c r="D1483" s="122"/>
      <c r="E1483" s="88" t="s">
        <v>18</v>
      </c>
      <c r="F1483" s="88" t="s">
        <v>15</v>
      </c>
      <c r="G1483" s="89" t="s">
        <v>19</v>
      </c>
      <c r="H1483" s="89" t="s">
        <v>28</v>
      </c>
      <c r="I1483" s="89" t="s">
        <v>24</v>
      </c>
      <c r="J1483" s="88">
        <v>4</v>
      </c>
      <c r="K1483" s="88"/>
      <c r="L1483" s="88"/>
      <c r="M1483" s="88"/>
      <c r="N1483" s="88"/>
      <c r="O1483" s="88"/>
      <c r="P1483" s="88" t="s">
        <v>286</v>
      </c>
      <c r="Q1483" s="88" t="s">
        <v>290</v>
      </c>
      <c r="R1483" s="90"/>
      <c r="S1483" s="88"/>
      <c r="T1483" s="97"/>
      <c r="U1483" s="97"/>
      <c r="V1483" s="98"/>
      <c r="W1483" s="99"/>
      <c r="X1483" s="692" t="s">
        <v>3135</v>
      </c>
      <c r="Y1483" s="691" t="s">
        <v>3133</v>
      </c>
      <c r="Z1483" s="690" t="s">
        <v>3130</v>
      </c>
    </row>
    <row r="1484" spans="1:26" s="100" customFormat="1" ht="15.6" hidden="1">
      <c r="A1484" s="670" t="s">
        <v>2486</v>
      </c>
      <c r="B1484" s="86"/>
      <c r="C1484" s="86"/>
      <c r="D1484" s="122"/>
      <c r="E1484" s="88" t="s">
        <v>18</v>
      </c>
      <c r="F1484" s="88" t="s">
        <v>14</v>
      </c>
      <c r="G1484" s="89" t="s">
        <v>19</v>
      </c>
      <c r="H1484" s="89" t="s">
        <v>28</v>
      </c>
      <c r="I1484" s="89" t="s">
        <v>24</v>
      </c>
      <c r="J1484" s="88">
        <v>4</v>
      </c>
      <c r="K1484" s="88"/>
      <c r="L1484" s="88"/>
      <c r="M1484" s="88"/>
      <c r="N1484" s="88"/>
      <c r="O1484" s="88"/>
      <c r="P1484" s="88" t="s">
        <v>286</v>
      </c>
      <c r="Q1484" s="88" t="s">
        <v>290</v>
      </c>
      <c r="R1484" s="90"/>
      <c r="S1484" s="88"/>
      <c r="T1484" s="97"/>
      <c r="U1484" s="97"/>
      <c r="V1484" s="98"/>
      <c r="W1484" s="99"/>
      <c r="X1484" s="692" t="s">
        <v>3135</v>
      </c>
      <c r="Y1484" s="691" t="s">
        <v>3133</v>
      </c>
      <c r="Z1484" s="690" t="s">
        <v>3130</v>
      </c>
    </row>
    <row r="1485" spans="1:26" s="100" customFormat="1" ht="15.6" hidden="1">
      <c r="A1485" s="670" t="s">
        <v>2487</v>
      </c>
      <c r="B1485" s="86"/>
      <c r="C1485" s="86"/>
      <c r="D1485" s="122"/>
      <c r="E1485" s="88" t="s">
        <v>18</v>
      </c>
      <c r="F1485" s="88" t="s">
        <v>15</v>
      </c>
      <c r="G1485" s="89" t="s">
        <v>19</v>
      </c>
      <c r="H1485" s="89" t="s">
        <v>28</v>
      </c>
      <c r="I1485" s="89" t="s">
        <v>24</v>
      </c>
      <c r="J1485" s="88">
        <v>4</v>
      </c>
      <c r="K1485" s="88"/>
      <c r="L1485" s="88"/>
      <c r="M1485" s="88"/>
      <c r="N1485" s="88"/>
      <c r="O1485" s="88"/>
      <c r="P1485" s="88" t="s">
        <v>286</v>
      </c>
      <c r="Q1485" s="88" t="s">
        <v>290</v>
      </c>
      <c r="R1485" s="90"/>
      <c r="S1485" s="88"/>
      <c r="T1485" s="97"/>
      <c r="U1485" s="97"/>
      <c r="V1485" s="98"/>
      <c r="W1485" s="99"/>
      <c r="X1485" s="692" t="s">
        <v>3135</v>
      </c>
      <c r="Y1485" s="691" t="s">
        <v>3133</v>
      </c>
      <c r="Z1485" s="690" t="s">
        <v>3130</v>
      </c>
    </row>
    <row r="1486" spans="1:26" s="100" customFormat="1" ht="15.6" hidden="1">
      <c r="A1486" s="670" t="s">
        <v>2488</v>
      </c>
      <c r="B1486" s="86"/>
      <c r="C1486" s="86"/>
      <c r="D1486" s="122"/>
      <c r="E1486" s="88" t="s">
        <v>17</v>
      </c>
      <c r="F1486" s="88" t="s">
        <v>14</v>
      </c>
      <c r="G1486" s="89" t="s">
        <v>19</v>
      </c>
      <c r="H1486" s="89" t="s">
        <v>28</v>
      </c>
      <c r="I1486" s="89" t="s">
        <v>24</v>
      </c>
      <c r="J1486" s="88">
        <v>4</v>
      </c>
      <c r="K1486" s="88"/>
      <c r="L1486" s="88"/>
      <c r="M1486" s="88"/>
      <c r="N1486" s="88"/>
      <c r="O1486" s="88"/>
      <c r="P1486" s="88" t="s">
        <v>286</v>
      </c>
      <c r="Q1486" s="88" t="s">
        <v>290</v>
      </c>
      <c r="R1486" s="90"/>
      <c r="S1486" s="88"/>
      <c r="T1486" s="97"/>
      <c r="U1486" s="97"/>
      <c r="V1486" s="98"/>
      <c r="W1486" s="99"/>
      <c r="X1486" s="692" t="s">
        <v>3135</v>
      </c>
      <c r="Y1486" s="691" t="s">
        <v>3133</v>
      </c>
      <c r="Z1486" s="690" t="s">
        <v>3130</v>
      </c>
    </row>
    <row r="1487" spans="1:26" s="100" customFormat="1" ht="15.6" hidden="1">
      <c r="A1487" s="670" t="s">
        <v>2489</v>
      </c>
      <c r="B1487" s="86"/>
      <c r="C1487" s="86"/>
      <c r="D1487" s="122"/>
      <c r="E1487" s="88" t="s">
        <v>17</v>
      </c>
      <c r="F1487" s="88" t="s">
        <v>15</v>
      </c>
      <c r="G1487" s="89" t="s">
        <v>19</v>
      </c>
      <c r="H1487" s="89" t="s">
        <v>28</v>
      </c>
      <c r="I1487" s="89" t="s">
        <v>24</v>
      </c>
      <c r="J1487" s="88">
        <v>4</v>
      </c>
      <c r="K1487" s="88"/>
      <c r="L1487" s="88"/>
      <c r="M1487" s="88"/>
      <c r="N1487" s="88"/>
      <c r="O1487" s="88"/>
      <c r="P1487" s="88" t="s">
        <v>286</v>
      </c>
      <c r="Q1487" s="88" t="s">
        <v>290</v>
      </c>
      <c r="R1487" s="90"/>
      <c r="S1487" s="88"/>
      <c r="T1487" s="97"/>
      <c r="U1487" s="97"/>
      <c r="V1487" s="98"/>
      <c r="W1487" s="99"/>
      <c r="X1487" s="692" t="s">
        <v>3135</v>
      </c>
      <c r="Y1487" s="691" t="s">
        <v>3133</v>
      </c>
      <c r="Z1487" s="690" t="s">
        <v>3130</v>
      </c>
    </row>
    <row r="1488" spans="1:26" s="100" customFormat="1" ht="15.6" hidden="1">
      <c r="A1488" s="670" t="s">
        <v>2490</v>
      </c>
      <c r="B1488" s="86"/>
      <c r="C1488" s="86"/>
      <c r="D1488" s="122"/>
      <c r="E1488" s="88" t="s">
        <v>17</v>
      </c>
      <c r="F1488" s="88" t="s">
        <v>14</v>
      </c>
      <c r="G1488" s="89" t="s">
        <v>19</v>
      </c>
      <c r="H1488" s="89" t="s">
        <v>28</v>
      </c>
      <c r="I1488" s="89" t="s">
        <v>24</v>
      </c>
      <c r="J1488" s="88">
        <v>4</v>
      </c>
      <c r="K1488" s="88"/>
      <c r="L1488" s="88"/>
      <c r="M1488" s="88"/>
      <c r="N1488" s="88"/>
      <c r="O1488" s="88"/>
      <c r="P1488" s="88" t="s">
        <v>286</v>
      </c>
      <c r="Q1488" s="88" t="s">
        <v>290</v>
      </c>
      <c r="R1488" s="90"/>
      <c r="S1488" s="88"/>
      <c r="T1488" s="97"/>
      <c r="U1488" s="97"/>
      <c r="V1488" s="98"/>
      <c r="W1488" s="99"/>
      <c r="X1488" s="692" t="s">
        <v>3135</v>
      </c>
      <c r="Y1488" s="691" t="s">
        <v>3133</v>
      </c>
      <c r="Z1488" s="690" t="s">
        <v>3130</v>
      </c>
    </row>
    <row r="1489" spans="1:26" s="100" customFormat="1" ht="15.6" hidden="1">
      <c r="A1489" s="670" t="s">
        <v>2491</v>
      </c>
      <c r="B1489" s="86"/>
      <c r="C1489" s="86"/>
      <c r="D1489" s="122"/>
      <c r="E1489" s="88" t="s">
        <v>17</v>
      </c>
      <c r="F1489" s="88" t="s">
        <v>15</v>
      </c>
      <c r="G1489" s="89" t="s">
        <v>19</v>
      </c>
      <c r="H1489" s="89" t="s">
        <v>28</v>
      </c>
      <c r="I1489" s="89" t="s">
        <v>24</v>
      </c>
      <c r="J1489" s="88">
        <v>4</v>
      </c>
      <c r="K1489" s="88"/>
      <c r="L1489" s="88"/>
      <c r="M1489" s="88"/>
      <c r="N1489" s="88"/>
      <c r="O1489" s="88"/>
      <c r="P1489" s="88" t="s">
        <v>286</v>
      </c>
      <c r="Q1489" s="88" t="s">
        <v>290</v>
      </c>
      <c r="R1489" s="90"/>
      <c r="S1489" s="88"/>
      <c r="T1489" s="97"/>
      <c r="U1489" s="97"/>
      <c r="V1489" s="98"/>
      <c r="W1489" s="99"/>
      <c r="X1489" s="692" t="s">
        <v>3135</v>
      </c>
      <c r="Y1489" s="691" t="s">
        <v>3133</v>
      </c>
      <c r="Z1489" s="690" t="s">
        <v>3130</v>
      </c>
    </row>
    <row r="1490" spans="1:26" s="100" customFormat="1" ht="15.6" hidden="1">
      <c r="A1490" s="670" t="s">
        <v>2492</v>
      </c>
      <c r="B1490" s="86"/>
      <c r="C1490" s="86"/>
      <c r="D1490" s="122"/>
      <c r="E1490" s="88" t="s">
        <v>17</v>
      </c>
      <c r="F1490" s="88" t="s">
        <v>14</v>
      </c>
      <c r="G1490" s="89" t="s">
        <v>19</v>
      </c>
      <c r="H1490" s="89" t="s">
        <v>28</v>
      </c>
      <c r="I1490" s="89" t="s">
        <v>24</v>
      </c>
      <c r="J1490" s="88">
        <v>4</v>
      </c>
      <c r="K1490" s="88"/>
      <c r="L1490" s="88"/>
      <c r="M1490" s="88"/>
      <c r="N1490" s="88"/>
      <c r="O1490" s="88"/>
      <c r="P1490" s="88" t="s">
        <v>286</v>
      </c>
      <c r="Q1490" s="88" t="s">
        <v>290</v>
      </c>
      <c r="R1490" s="90"/>
      <c r="S1490" s="88"/>
      <c r="T1490" s="97"/>
      <c r="U1490" s="97"/>
      <c r="V1490" s="98"/>
      <c r="W1490" s="99"/>
      <c r="X1490" s="692" t="s">
        <v>3135</v>
      </c>
      <c r="Y1490" s="691" t="s">
        <v>3133</v>
      </c>
      <c r="Z1490" s="690" t="s">
        <v>3130</v>
      </c>
    </row>
    <row r="1491" spans="1:26" s="100" customFormat="1" ht="15.6" hidden="1">
      <c r="A1491" s="670" t="s">
        <v>2493</v>
      </c>
      <c r="B1491" s="86"/>
      <c r="C1491" s="86"/>
      <c r="D1491" s="122"/>
      <c r="E1491" s="88" t="s">
        <v>17</v>
      </c>
      <c r="F1491" s="88" t="s">
        <v>15</v>
      </c>
      <c r="G1491" s="89" t="s">
        <v>19</v>
      </c>
      <c r="H1491" s="89" t="s">
        <v>28</v>
      </c>
      <c r="I1491" s="89" t="s">
        <v>24</v>
      </c>
      <c r="J1491" s="88">
        <v>4</v>
      </c>
      <c r="K1491" s="88"/>
      <c r="L1491" s="88"/>
      <c r="M1491" s="88"/>
      <c r="N1491" s="88"/>
      <c r="O1491" s="88"/>
      <c r="P1491" s="88" t="s">
        <v>286</v>
      </c>
      <c r="Q1491" s="88" t="s">
        <v>290</v>
      </c>
      <c r="R1491" s="90"/>
      <c r="S1491" s="88"/>
      <c r="T1491" s="97"/>
      <c r="U1491" s="97"/>
      <c r="V1491" s="98"/>
      <c r="W1491" s="99"/>
      <c r="X1491" s="692" t="s">
        <v>3135</v>
      </c>
      <c r="Y1491" s="691" t="s">
        <v>3133</v>
      </c>
      <c r="Z1491" s="690" t="s">
        <v>3130</v>
      </c>
    </row>
    <row r="1492" spans="1:26" s="100" customFormat="1" ht="15.6">
      <c r="A1492" s="670" t="s">
        <v>2494</v>
      </c>
      <c r="B1492" s="86"/>
      <c r="C1492" s="86"/>
      <c r="D1492" s="122"/>
      <c r="E1492" s="88" t="s">
        <v>18</v>
      </c>
      <c r="F1492" s="88" t="s">
        <v>14</v>
      </c>
      <c r="G1492" s="89" t="s">
        <v>19</v>
      </c>
      <c r="H1492" s="89" t="s">
        <v>28</v>
      </c>
      <c r="I1492" s="89" t="s">
        <v>24</v>
      </c>
      <c r="J1492" s="88">
        <v>2</v>
      </c>
      <c r="K1492" s="88"/>
      <c r="L1492" s="88"/>
      <c r="M1492" s="88"/>
      <c r="N1492" s="88"/>
      <c r="O1492" s="88"/>
      <c r="P1492" s="88" t="s">
        <v>286</v>
      </c>
      <c r="Q1492" s="88" t="s">
        <v>290</v>
      </c>
      <c r="R1492" s="90" t="s">
        <v>734</v>
      </c>
      <c r="S1492" s="88"/>
      <c r="T1492" s="97"/>
      <c r="U1492" s="97"/>
      <c r="V1492" s="98"/>
      <c r="W1492" s="99"/>
      <c r="X1492" s="692" t="s">
        <v>3135</v>
      </c>
      <c r="Y1492" s="691" t="s">
        <v>3133</v>
      </c>
      <c r="Z1492" s="690" t="s">
        <v>3130</v>
      </c>
    </row>
    <row r="1493" spans="1:26" s="100" customFormat="1" ht="15.6">
      <c r="A1493" s="670" t="s">
        <v>2495</v>
      </c>
      <c r="B1493" s="86"/>
      <c r="C1493" s="86"/>
      <c r="D1493" s="122"/>
      <c r="E1493" s="88" t="s">
        <v>18</v>
      </c>
      <c r="F1493" s="88" t="s">
        <v>15</v>
      </c>
      <c r="G1493" s="89" t="s">
        <v>19</v>
      </c>
      <c r="H1493" s="89" t="s">
        <v>28</v>
      </c>
      <c r="I1493" s="89" t="s">
        <v>24</v>
      </c>
      <c r="J1493" s="88">
        <v>2</v>
      </c>
      <c r="K1493" s="88"/>
      <c r="L1493" s="88"/>
      <c r="M1493" s="88"/>
      <c r="N1493" s="88"/>
      <c r="O1493" s="88"/>
      <c r="P1493" s="88" t="s">
        <v>286</v>
      </c>
      <c r="Q1493" s="88" t="s">
        <v>290</v>
      </c>
      <c r="R1493" s="90"/>
      <c r="S1493" s="88"/>
      <c r="T1493" s="97"/>
      <c r="U1493" s="97"/>
      <c r="V1493" s="98"/>
      <c r="W1493" s="99"/>
      <c r="X1493" s="692" t="s">
        <v>3135</v>
      </c>
      <c r="Y1493" s="691" t="s">
        <v>3133</v>
      </c>
      <c r="Z1493" s="690" t="s">
        <v>3130</v>
      </c>
    </row>
    <row r="1494" spans="1:26" s="100" customFormat="1" ht="15.6" hidden="1">
      <c r="A1494" s="670" t="s">
        <v>2496</v>
      </c>
      <c r="B1494" s="86"/>
      <c r="C1494" s="86"/>
      <c r="D1494" s="122"/>
      <c r="E1494" s="88" t="s">
        <v>17</v>
      </c>
      <c r="F1494" s="88" t="s">
        <v>14</v>
      </c>
      <c r="G1494" s="89" t="s">
        <v>19</v>
      </c>
      <c r="H1494" s="89" t="s">
        <v>28</v>
      </c>
      <c r="I1494" s="89" t="s">
        <v>477</v>
      </c>
      <c r="J1494" s="88">
        <v>4</v>
      </c>
      <c r="K1494" s="88"/>
      <c r="L1494" s="88"/>
      <c r="M1494" s="88"/>
      <c r="N1494" s="88"/>
      <c r="O1494" s="88"/>
      <c r="P1494" s="88" t="s">
        <v>286</v>
      </c>
      <c r="Q1494" s="88" t="s">
        <v>290</v>
      </c>
      <c r="R1494" s="90"/>
      <c r="S1494" s="88"/>
      <c r="T1494" s="97"/>
      <c r="U1494" s="97"/>
      <c r="V1494" s="98"/>
      <c r="W1494" s="99"/>
      <c r="X1494" s="692" t="s">
        <v>3135</v>
      </c>
      <c r="Y1494" s="691" t="s">
        <v>3133</v>
      </c>
      <c r="Z1494" s="690" t="s">
        <v>3130</v>
      </c>
    </row>
    <row r="1495" spans="1:26" s="100" customFormat="1" ht="15.6" hidden="1">
      <c r="A1495" s="670" t="s">
        <v>2497</v>
      </c>
      <c r="B1495" s="86"/>
      <c r="C1495" s="86"/>
      <c r="D1495" s="122"/>
      <c r="E1495" s="88" t="s">
        <v>17</v>
      </c>
      <c r="F1495" s="88" t="s">
        <v>15</v>
      </c>
      <c r="G1495" s="89" t="s">
        <v>19</v>
      </c>
      <c r="H1495" s="89" t="s">
        <v>28</v>
      </c>
      <c r="I1495" s="89" t="s">
        <v>24</v>
      </c>
      <c r="J1495" s="88">
        <v>4</v>
      </c>
      <c r="K1495" s="88"/>
      <c r="L1495" s="88"/>
      <c r="M1495" s="88"/>
      <c r="N1495" s="88"/>
      <c r="O1495" s="88"/>
      <c r="P1495" s="88" t="s">
        <v>286</v>
      </c>
      <c r="Q1495" s="88" t="s">
        <v>290</v>
      </c>
      <c r="R1495" s="90"/>
      <c r="S1495" s="88"/>
      <c r="T1495" s="97"/>
      <c r="U1495" s="97"/>
      <c r="V1495" s="98"/>
      <c r="W1495" s="99"/>
      <c r="X1495" s="692" t="s">
        <v>3135</v>
      </c>
      <c r="Y1495" s="691" t="s">
        <v>3133</v>
      </c>
      <c r="Z1495" s="690" t="s">
        <v>3130</v>
      </c>
    </row>
    <row r="1496" spans="1:26" s="100" customFormat="1" ht="15.6" hidden="1">
      <c r="A1496" s="670" t="s">
        <v>2498</v>
      </c>
      <c r="B1496" s="86"/>
      <c r="C1496" s="86"/>
      <c r="D1496" s="122"/>
      <c r="E1496" s="88" t="s">
        <v>18</v>
      </c>
      <c r="F1496" s="88" t="s">
        <v>14</v>
      </c>
      <c r="G1496" s="89" t="s">
        <v>19</v>
      </c>
      <c r="H1496" s="89" t="s">
        <v>28</v>
      </c>
      <c r="I1496" s="89" t="s">
        <v>24</v>
      </c>
      <c r="J1496" s="88">
        <v>4</v>
      </c>
      <c r="K1496" s="88"/>
      <c r="L1496" s="88"/>
      <c r="M1496" s="88"/>
      <c r="N1496" s="88"/>
      <c r="O1496" s="88"/>
      <c r="P1496" s="88" t="s">
        <v>286</v>
      </c>
      <c r="Q1496" s="88" t="s">
        <v>290</v>
      </c>
      <c r="R1496" s="90"/>
      <c r="S1496" s="88"/>
      <c r="T1496" s="97"/>
      <c r="U1496" s="97"/>
      <c r="V1496" s="98"/>
      <c r="W1496" s="99"/>
      <c r="X1496" s="692" t="s">
        <v>3135</v>
      </c>
      <c r="Y1496" s="691" t="s">
        <v>3133</v>
      </c>
      <c r="Z1496" s="690" t="s">
        <v>3130</v>
      </c>
    </row>
    <row r="1497" spans="1:26" s="100" customFormat="1" ht="15.6" hidden="1">
      <c r="A1497" s="670" t="s">
        <v>2499</v>
      </c>
      <c r="B1497" s="86"/>
      <c r="C1497" s="86"/>
      <c r="D1497" s="122"/>
      <c r="E1497" s="88" t="s">
        <v>18</v>
      </c>
      <c r="F1497" s="88" t="s">
        <v>15</v>
      </c>
      <c r="G1497" s="89" t="s">
        <v>19</v>
      </c>
      <c r="H1497" s="89" t="s">
        <v>28</v>
      </c>
      <c r="I1497" s="89" t="s">
        <v>52</v>
      </c>
      <c r="J1497" s="88">
        <v>4</v>
      </c>
      <c r="K1497" s="88"/>
      <c r="L1497" s="88"/>
      <c r="M1497" s="88"/>
      <c r="N1497" s="88"/>
      <c r="O1497" s="88"/>
      <c r="P1497" s="88" t="s">
        <v>286</v>
      </c>
      <c r="Q1497" s="88" t="s">
        <v>290</v>
      </c>
      <c r="R1497" s="90"/>
      <c r="S1497" s="88"/>
      <c r="T1497" s="97"/>
      <c r="U1497" s="97"/>
      <c r="V1497" s="98"/>
      <c r="W1497" s="99"/>
      <c r="X1497" s="692" t="s">
        <v>3135</v>
      </c>
      <c r="Y1497" s="691" t="s">
        <v>3133</v>
      </c>
      <c r="Z1497" s="690" t="s">
        <v>3130</v>
      </c>
    </row>
    <row r="1498" spans="1:26" s="100" customFormat="1" ht="15.6" hidden="1">
      <c r="A1498" s="670" t="s">
        <v>2500</v>
      </c>
      <c r="B1498" s="86"/>
      <c r="C1498" s="86"/>
      <c r="D1498" s="122"/>
      <c r="E1498" s="88" t="s">
        <v>18</v>
      </c>
      <c r="F1498" s="88" t="s">
        <v>14</v>
      </c>
      <c r="G1498" s="89" t="s">
        <v>19</v>
      </c>
      <c r="H1498" s="89" t="s">
        <v>28</v>
      </c>
      <c r="I1498" s="89" t="s">
        <v>24</v>
      </c>
      <c r="J1498" s="88">
        <v>4</v>
      </c>
      <c r="K1498" s="88"/>
      <c r="L1498" s="88"/>
      <c r="M1498" s="88"/>
      <c r="N1498" s="88"/>
      <c r="O1498" s="88"/>
      <c r="P1498" s="88" t="s">
        <v>286</v>
      </c>
      <c r="Q1498" s="88" t="s">
        <v>290</v>
      </c>
      <c r="R1498" s="90"/>
      <c r="S1498" s="88"/>
      <c r="T1498" s="97"/>
      <c r="U1498" s="97"/>
      <c r="V1498" s="98"/>
      <c r="W1498" s="99"/>
      <c r="X1498" s="692" t="s">
        <v>3135</v>
      </c>
      <c r="Y1498" s="691" t="s">
        <v>3133</v>
      </c>
      <c r="Z1498" s="690" t="s">
        <v>3130</v>
      </c>
    </row>
    <row r="1499" spans="1:26" s="100" customFormat="1" ht="15.6" hidden="1">
      <c r="A1499" s="670" t="s">
        <v>2501</v>
      </c>
      <c r="B1499" s="86"/>
      <c r="C1499" s="86"/>
      <c r="D1499" s="122"/>
      <c r="E1499" s="88" t="s">
        <v>18</v>
      </c>
      <c r="F1499" s="88" t="s">
        <v>15</v>
      </c>
      <c r="G1499" s="89" t="s">
        <v>19</v>
      </c>
      <c r="H1499" s="89" t="s">
        <v>28</v>
      </c>
      <c r="I1499" s="89" t="s">
        <v>24</v>
      </c>
      <c r="J1499" s="88">
        <v>4</v>
      </c>
      <c r="K1499" s="88"/>
      <c r="L1499" s="88"/>
      <c r="M1499" s="88"/>
      <c r="N1499" s="88"/>
      <c r="O1499" s="88"/>
      <c r="P1499" s="88" t="s">
        <v>286</v>
      </c>
      <c r="Q1499" s="88" t="s">
        <v>290</v>
      </c>
      <c r="R1499" s="90"/>
      <c r="S1499" s="88"/>
      <c r="T1499" s="97"/>
      <c r="U1499" s="97"/>
      <c r="V1499" s="98"/>
      <c r="W1499" s="99"/>
      <c r="X1499" s="692" t="s">
        <v>3135</v>
      </c>
      <c r="Y1499" s="691" t="s">
        <v>3133</v>
      </c>
      <c r="Z1499" s="690" t="s">
        <v>3130</v>
      </c>
    </row>
    <row r="1500" spans="1:26" s="100" customFormat="1" ht="15.6" hidden="1">
      <c r="A1500" s="670" t="s">
        <v>2502</v>
      </c>
      <c r="B1500" s="86"/>
      <c r="C1500" s="86"/>
      <c r="D1500" s="122"/>
      <c r="E1500" s="88" t="s">
        <v>18</v>
      </c>
      <c r="F1500" s="88" t="s">
        <v>14</v>
      </c>
      <c r="G1500" s="89" t="s">
        <v>19</v>
      </c>
      <c r="H1500" s="89" t="s">
        <v>28</v>
      </c>
      <c r="I1500" s="89" t="s">
        <v>24</v>
      </c>
      <c r="J1500" s="88">
        <v>4</v>
      </c>
      <c r="K1500" s="88"/>
      <c r="L1500" s="88"/>
      <c r="M1500" s="88"/>
      <c r="N1500" s="88"/>
      <c r="O1500" s="88"/>
      <c r="P1500" s="88" t="s">
        <v>286</v>
      </c>
      <c r="Q1500" s="88" t="s">
        <v>290</v>
      </c>
      <c r="R1500" s="90"/>
      <c r="S1500" s="88"/>
      <c r="T1500" s="97"/>
      <c r="U1500" s="97"/>
      <c r="V1500" s="98"/>
      <c r="W1500" s="99"/>
      <c r="X1500" s="692" t="s">
        <v>3135</v>
      </c>
      <c r="Y1500" s="691" t="s">
        <v>3133</v>
      </c>
      <c r="Z1500" s="690" t="s">
        <v>3130</v>
      </c>
    </row>
    <row r="1501" spans="1:26" s="100" customFormat="1" ht="15.6" hidden="1">
      <c r="A1501" s="670" t="s">
        <v>2503</v>
      </c>
      <c r="B1501" s="86"/>
      <c r="C1501" s="86"/>
      <c r="D1501" s="122"/>
      <c r="E1501" s="88" t="s">
        <v>18</v>
      </c>
      <c r="F1501" s="88" t="s">
        <v>15</v>
      </c>
      <c r="G1501" s="89" t="s">
        <v>19</v>
      </c>
      <c r="H1501" s="89" t="s">
        <v>28</v>
      </c>
      <c r="I1501" s="89" t="s">
        <v>24</v>
      </c>
      <c r="J1501" s="88">
        <v>4</v>
      </c>
      <c r="K1501" s="88"/>
      <c r="L1501" s="88"/>
      <c r="M1501" s="88"/>
      <c r="N1501" s="88"/>
      <c r="O1501" s="88"/>
      <c r="P1501" s="88" t="s">
        <v>286</v>
      </c>
      <c r="Q1501" s="88" t="s">
        <v>290</v>
      </c>
      <c r="R1501" s="90"/>
      <c r="S1501" s="88"/>
      <c r="T1501" s="97"/>
      <c r="U1501" s="97"/>
      <c r="V1501" s="98"/>
      <c r="W1501" s="99"/>
      <c r="X1501" s="692" t="s">
        <v>3135</v>
      </c>
      <c r="Y1501" s="691" t="s">
        <v>3133</v>
      </c>
      <c r="Z1501" s="690" t="s">
        <v>3130</v>
      </c>
    </row>
    <row r="1502" spans="1:26" s="100" customFormat="1" ht="15.6" hidden="1">
      <c r="A1502" s="670" t="s">
        <v>2504</v>
      </c>
      <c r="B1502" s="86"/>
      <c r="C1502" s="86"/>
      <c r="D1502" s="122"/>
      <c r="E1502" s="88" t="s">
        <v>18</v>
      </c>
      <c r="F1502" s="88" t="s">
        <v>14</v>
      </c>
      <c r="G1502" s="89" t="s">
        <v>19</v>
      </c>
      <c r="H1502" s="89" t="s">
        <v>28</v>
      </c>
      <c r="I1502" s="89" t="s">
        <v>24</v>
      </c>
      <c r="J1502" s="88">
        <v>4</v>
      </c>
      <c r="K1502" s="88"/>
      <c r="L1502" s="88"/>
      <c r="M1502" s="88"/>
      <c r="N1502" s="88"/>
      <c r="O1502" s="88"/>
      <c r="P1502" s="88" t="s">
        <v>286</v>
      </c>
      <c r="Q1502" s="88" t="s">
        <v>290</v>
      </c>
      <c r="R1502" s="90"/>
      <c r="S1502" s="88"/>
      <c r="T1502" s="97"/>
      <c r="U1502" s="97"/>
      <c r="V1502" s="98"/>
      <c r="W1502" s="99"/>
      <c r="X1502" s="692" t="s">
        <v>3135</v>
      </c>
      <c r="Y1502" s="691" t="s">
        <v>3133</v>
      </c>
      <c r="Z1502" s="690" t="s">
        <v>3130</v>
      </c>
    </row>
    <row r="1503" spans="1:26" s="100" customFormat="1" ht="15.6" hidden="1">
      <c r="A1503" s="670" t="s">
        <v>2505</v>
      </c>
      <c r="B1503" s="86"/>
      <c r="C1503" s="86"/>
      <c r="D1503" s="122"/>
      <c r="E1503" s="88" t="s">
        <v>18</v>
      </c>
      <c r="F1503" s="88" t="s">
        <v>15</v>
      </c>
      <c r="G1503" s="89" t="s">
        <v>19</v>
      </c>
      <c r="H1503" s="89" t="s">
        <v>28</v>
      </c>
      <c r="I1503" s="89" t="s">
        <v>24</v>
      </c>
      <c r="J1503" s="88">
        <v>4</v>
      </c>
      <c r="K1503" s="88"/>
      <c r="L1503" s="88"/>
      <c r="M1503" s="88"/>
      <c r="N1503" s="88"/>
      <c r="O1503" s="88"/>
      <c r="P1503" s="88" t="s">
        <v>286</v>
      </c>
      <c r="Q1503" s="88" t="s">
        <v>290</v>
      </c>
      <c r="R1503" s="90"/>
      <c r="S1503" s="88"/>
      <c r="T1503" s="97"/>
      <c r="U1503" s="97"/>
      <c r="V1503" s="98"/>
      <c r="W1503" s="99"/>
      <c r="X1503" s="692" t="s">
        <v>3135</v>
      </c>
      <c r="Y1503" s="691" t="s">
        <v>3133</v>
      </c>
      <c r="Z1503" s="690" t="s">
        <v>3130</v>
      </c>
    </row>
    <row r="1504" spans="1:26" s="100" customFormat="1" ht="15.6" hidden="1">
      <c r="A1504" s="670" t="s">
        <v>2506</v>
      </c>
      <c r="B1504" s="86"/>
      <c r="C1504" s="86"/>
      <c r="D1504" s="122"/>
      <c r="E1504" s="88" t="s">
        <v>18</v>
      </c>
      <c r="F1504" s="88" t="s">
        <v>14</v>
      </c>
      <c r="G1504" s="89" t="s">
        <v>19</v>
      </c>
      <c r="H1504" s="89" t="s">
        <v>28</v>
      </c>
      <c r="I1504" s="89" t="s">
        <v>24</v>
      </c>
      <c r="J1504" s="88">
        <v>4</v>
      </c>
      <c r="K1504" s="88"/>
      <c r="L1504" s="88"/>
      <c r="M1504" s="88"/>
      <c r="N1504" s="88"/>
      <c r="O1504" s="88"/>
      <c r="P1504" s="88" t="s">
        <v>286</v>
      </c>
      <c r="Q1504" s="88" t="s">
        <v>290</v>
      </c>
      <c r="R1504" s="90"/>
      <c r="S1504" s="88"/>
      <c r="T1504" s="97"/>
      <c r="U1504" s="97"/>
      <c r="V1504" s="98"/>
      <c r="W1504" s="99"/>
      <c r="X1504" s="692" t="s">
        <v>3135</v>
      </c>
      <c r="Y1504" s="691" t="s">
        <v>3133</v>
      </c>
      <c r="Z1504" s="690" t="s">
        <v>3130</v>
      </c>
    </row>
    <row r="1505" spans="1:26" s="100" customFormat="1" ht="15.6" hidden="1">
      <c r="A1505" s="670" t="s">
        <v>2507</v>
      </c>
      <c r="B1505" s="86"/>
      <c r="C1505" s="86"/>
      <c r="D1505" s="122"/>
      <c r="E1505" s="88" t="s">
        <v>18</v>
      </c>
      <c r="F1505" s="88" t="s">
        <v>15</v>
      </c>
      <c r="G1505" s="89" t="s">
        <v>19</v>
      </c>
      <c r="H1505" s="89" t="s">
        <v>28</v>
      </c>
      <c r="I1505" s="89" t="s">
        <v>24</v>
      </c>
      <c r="J1505" s="88">
        <v>4</v>
      </c>
      <c r="K1505" s="88"/>
      <c r="L1505" s="88"/>
      <c r="M1505" s="88"/>
      <c r="N1505" s="88"/>
      <c r="O1505" s="88"/>
      <c r="P1505" s="88" t="s">
        <v>286</v>
      </c>
      <c r="Q1505" s="88" t="s">
        <v>290</v>
      </c>
      <c r="R1505" s="90"/>
      <c r="S1505" s="88"/>
      <c r="T1505" s="97"/>
      <c r="U1505" s="97"/>
      <c r="V1505" s="98"/>
      <c r="W1505" s="99"/>
      <c r="X1505" s="692" t="s">
        <v>3135</v>
      </c>
      <c r="Y1505" s="691" t="s">
        <v>3133</v>
      </c>
      <c r="Z1505" s="690" t="s">
        <v>3130</v>
      </c>
    </row>
    <row r="1506" spans="1:26" s="100" customFormat="1" ht="15.6" hidden="1">
      <c r="A1506" s="670" t="s">
        <v>2508</v>
      </c>
      <c r="B1506" s="86"/>
      <c r="C1506" s="86"/>
      <c r="D1506" s="122"/>
      <c r="E1506" s="88" t="s">
        <v>18</v>
      </c>
      <c r="F1506" s="88" t="s">
        <v>14</v>
      </c>
      <c r="G1506" s="89" t="s">
        <v>19</v>
      </c>
      <c r="H1506" s="89" t="s">
        <v>28</v>
      </c>
      <c r="I1506" s="89" t="s">
        <v>24</v>
      </c>
      <c r="J1506" s="88">
        <v>4</v>
      </c>
      <c r="K1506" s="88"/>
      <c r="L1506" s="88"/>
      <c r="M1506" s="88"/>
      <c r="N1506" s="88"/>
      <c r="O1506" s="88"/>
      <c r="P1506" s="88" t="s">
        <v>286</v>
      </c>
      <c r="Q1506" s="88" t="s">
        <v>290</v>
      </c>
      <c r="R1506" s="90"/>
      <c r="S1506" s="88"/>
      <c r="T1506" s="97"/>
      <c r="U1506" s="97"/>
      <c r="V1506" s="98"/>
      <c r="W1506" s="99"/>
      <c r="X1506" s="692" t="s">
        <v>3135</v>
      </c>
      <c r="Y1506" s="691" t="s">
        <v>3133</v>
      </c>
      <c r="Z1506" s="690" t="s">
        <v>3130</v>
      </c>
    </row>
    <row r="1507" spans="1:26" s="100" customFormat="1" ht="15.6" hidden="1">
      <c r="A1507" s="670" t="s">
        <v>2509</v>
      </c>
      <c r="B1507" s="86"/>
      <c r="C1507" s="86"/>
      <c r="D1507" s="122"/>
      <c r="E1507" s="88" t="s">
        <v>18</v>
      </c>
      <c r="F1507" s="88" t="s">
        <v>15</v>
      </c>
      <c r="G1507" s="89" t="s">
        <v>19</v>
      </c>
      <c r="H1507" s="89" t="s">
        <v>28</v>
      </c>
      <c r="I1507" s="89" t="s">
        <v>24</v>
      </c>
      <c r="J1507" s="88">
        <v>4</v>
      </c>
      <c r="K1507" s="88"/>
      <c r="L1507" s="88"/>
      <c r="M1507" s="88"/>
      <c r="N1507" s="88"/>
      <c r="O1507" s="88"/>
      <c r="P1507" s="88" t="s">
        <v>286</v>
      </c>
      <c r="Q1507" s="88" t="s">
        <v>290</v>
      </c>
      <c r="R1507" s="90"/>
      <c r="S1507" s="88"/>
      <c r="T1507" s="97"/>
      <c r="U1507" s="97"/>
      <c r="V1507" s="98"/>
      <c r="W1507" s="99"/>
      <c r="X1507" s="692" t="s">
        <v>3135</v>
      </c>
      <c r="Y1507" s="691" t="s">
        <v>3133</v>
      </c>
      <c r="Z1507" s="690" t="s">
        <v>3130</v>
      </c>
    </row>
    <row r="1508" spans="1:26" s="100" customFormat="1" ht="15.6" hidden="1">
      <c r="A1508" s="670" t="s">
        <v>2510</v>
      </c>
      <c r="B1508" s="86"/>
      <c r="C1508" s="86"/>
      <c r="D1508" s="122"/>
      <c r="E1508" s="88" t="s">
        <v>18</v>
      </c>
      <c r="F1508" s="88" t="s">
        <v>14</v>
      </c>
      <c r="G1508" s="89" t="s">
        <v>19</v>
      </c>
      <c r="H1508" s="89" t="s">
        <v>28</v>
      </c>
      <c r="I1508" s="89" t="s">
        <v>24</v>
      </c>
      <c r="J1508" s="88">
        <v>4</v>
      </c>
      <c r="K1508" s="88"/>
      <c r="L1508" s="88"/>
      <c r="M1508" s="88"/>
      <c r="N1508" s="88"/>
      <c r="O1508" s="88"/>
      <c r="P1508" s="88" t="s">
        <v>286</v>
      </c>
      <c r="Q1508" s="88" t="s">
        <v>290</v>
      </c>
      <c r="R1508" s="90"/>
      <c r="S1508" s="88"/>
      <c r="T1508" s="97"/>
      <c r="U1508" s="97"/>
      <c r="V1508" s="98"/>
      <c r="W1508" s="99"/>
      <c r="X1508" s="692" t="s">
        <v>3135</v>
      </c>
      <c r="Y1508" s="691" t="s">
        <v>3133</v>
      </c>
      <c r="Z1508" s="690" t="s">
        <v>3130</v>
      </c>
    </row>
    <row r="1509" spans="1:26" s="100" customFormat="1" ht="15.6" hidden="1">
      <c r="A1509" s="670" t="s">
        <v>2511</v>
      </c>
      <c r="B1509" s="86"/>
      <c r="C1509" s="86"/>
      <c r="D1509" s="122"/>
      <c r="E1509" s="88" t="s">
        <v>18</v>
      </c>
      <c r="F1509" s="88" t="s">
        <v>15</v>
      </c>
      <c r="G1509" s="89" t="s">
        <v>19</v>
      </c>
      <c r="H1509" s="89" t="s">
        <v>28</v>
      </c>
      <c r="I1509" s="89" t="s">
        <v>24</v>
      </c>
      <c r="J1509" s="88">
        <v>4</v>
      </c>
      <c r="K1509" s="88"/>
      <c r="L1509" s="88"/>
      <c r="M1509" s="88"/>
      <c r="N1509" s="88"/>
      <c r="O1509" s="88"/>
      <c r="P1509" s="88" t="s">
        <v>286</v>
      </c>
      <c r="Q1509" s="88" t="s">
        <v>290</v>
      </c>
      <c r="R1509" s="90"/>
      <c r="S1509" s="88"/>
      <c r="T1509" s="97"/>
      <c r="U1509" s="97"/>
      <c r="V1509" s="98"/>
      <c r="W1509" s="99"/>
      <c r="X1509" s="692" t="s">
        <v>3135</v>
      </c>
      <c r="Y1509" s="691" t="s">
        <v>3133</v>
      </c>
      <c r="Z1509" s="690" t="s">
        <v>3130</v>
      </c>
    </row>
    <row r="1510" spans="1:26" s="100" customFormat="1" ht="15.6" hidden="1">
      <c r="A1510" s="670" t="s">
        <v>2512</v>
      </c>
      <c r="B1510" s="86"/>
      <c r="C1510" s="86"/>
      <c r="D1510" s="122"/>
      <c r="E1510" s="88" t="s">
        <v>18</v>
      </c>
      <c r="F1510" s="88" t="s">
        <v>14</v>
      </c>
      <c r="G1510" s="89" t="s">
        <v>19</v>
      </c>
      <c r="H1510" s="89" t="s">
        <v>28</v>
      </c>
      <c r="I1510" s="89" t="s">
        <v>24</v>
      </c>
      <c r="J1510" s="88">
        <v>4</v>
      </c>
      <c r="K1510" s="88"/>
      <c r="L1510" s="88"/>
      <c r="M1510" s="88"/>
      <c r="N1510" s="88"/>
      <c r="O1510" s="88"/>
      <c r="P1510" s="88" t="s">
        <v>286</v>
      </c>
      <c r="Q1510" s="88" t="s">
        <v>290</v>
      </c>
      <c r="R1510" s="90"/>
      <c r="S1510" s="88"/>
      <c r="T1510" s="97"/>
      <c r="U1510" s="97"/>
      <c r="V1510" s="98"/>
      <c r="W1510" s="99"/>
      <c r="X1510" s="692" t="s">
        <v>3135</v>
      </c>
      <c r="Y1510" s="691" t="s">
        <v>3133</v>
      </c>
      <c r="Z1510" s="690" t="s">
        <v>3130</v>
      </c>
    </row>
    <row r="1511" spans="1:26" s="100" customFormat="1" ht="15.6" hidden="1">
      <c r="A1511" s="670" t="s">
        <v>2513</v>
      </c>
      <c r="B1511" s="86"/>
      <c r="C1511" s="86"/>
      <c r="D1511" s="122"/>
      <c r="E1511" s="88" t="s">
        <v>18</v>
      </c>
      <c r="F1511" s="88" t="s">
        <v>15</v>
      </c>
      <c r="G1511" s="89" t="s">
        <v>19</v>
      </c>
      <c r="H1511" s="89" t="s">
        <v>28</v>
      </c>
      <c r="I1511" s="89" t="s">
        <v>24</v>
      </c>
      <c r="J1511" s="88">
        <v>4</v>
      </c>
      <c r="K1511" s="88"/>
      <c r="L1511" s="88"/>
      <c r="M1511" s="88"/>
      <c r="N1511" s="88"/>
      <c r="O1511" s="88"/>
      <c r="P1511" s="88" t="s">
        <v>286</v>
      </c>
      <c r="Q1511" s="88" t="s">
        <v>290</v>
      </c>
      <c r="R1511" s="90"/>
      <c r="S1511" s="88"/>
      <c r="T1511" s="97"/>
      <c r="U1511" s="97"/>
      <c r="V1511" s="98"/>
      <c r="W1511" s="99"/>
      <c r="X1511" s="692" t="s">
        <v>3135</v>
      </c>
      <c r="Y1511" s="691" t="s">
        <v>3133</v>
      </c>
      <c r="Z1511" s="690" t="s">
        <v>3130</v>
      </c>
    </row>
    <row r="1512" spans="1:26" s="100" customFormat="1" ht="15.6" hidden="1">
      <c r="A1512" s="670" t="s">
        <v>2514</v>
      </c>
      <c r="B1512" s="86"/>
      <c r="C1512" s="86"/>
      <c r="D1512" s="122"/>
      <c r="E1512" s="88" t="s">
        <v>18</v>
      </c>
      <c r="F1512" s="88" t="s">
        <v>14</v>
      </c>
      <c r="G1512" s="89" t="s">
        <v>19</v>
      </c>
      <c r="H1512" s="89" t="s">
        <v>28</v>
      </c>
      <c r="I1512" s="89" t="s">
        <v>24</v>
      </c>
      <c r="J1512" s="88">
        <v>4</v>
      </c>
      <c r="K1512" s="88"/>
      <c r="L1512" s="88"/>
      <c r="M1512" s="88"/>
      <c r="N1512" s="88"/>
      <c r="O1512" s="88"/>
      <c r="P1512" s="88" t="s">
        <v>286</v>
      </c>
      <c r="Q1512" s="88" t="s">
        <v>290</v>
      </c>
      <c r="R1512" s="90"/>
      <c r="S1512" s="88"/>
      <c r="T1512" s="97"/>
      <c r="U1512" s="97"/>
      <c r="V1512" s="98"/>
      <c r="W1512" s="99"/>
      <c r="X1512" s="692" t="s">
        <v>3135</v>
      </c>
      <c r="Y1512" s="691" t="s">
        <v>3133</v>
      </c>
      <c r="Z1512" s="690" t="s">
        <v>3130</v>
      </c>
    </row>
    <row r="1513" spans="1:26" s="100" customFormat="1" ht="15.6" hidden="1">
      <c r="A1513" s="670" t="s">
        <v>2515</v>
      </c>
      <c r="B1513" s="86"/>
      <c r="C1513" s="86"/>
      <c r="D1513" s="122"/>
      <c r="E1513" s="88" t="s">
        <v>18</v>
      </c>
      <c r="F1513" s="88" t="s">
        <v>15</v>
      </c>
      <c r="G1513" s="89" t="s">
        <v>19</v>
      </c>
      <c r="H1513" s="89" t="s">
        <v>28</v>
      </c>
      <c r="I1513" s="89" t="s">
        <v>24</v>
      </c>
      <c r="J1513" s="88">
        <v>4</v>
      </c>
      <c r="K1513" s="88"/>
      <c r="L1513" s="88"/>
      <c r="M1513" s="88"/>
      <c r="N1513" s="88"/>
      <c r="O1513" s="88"/>
      <c r="P1513" s="88" t="s">
        <v>286</v>
      </c>
      <c r="Q1513" s="88" t="s">
        <v>290</v>
      </c>
      <c r="R1513" s="90"/>
      <c r="S1513" s="88"/>
      <c r="T1513" s="97"/>
      <c r="U1513" s="97"/>
      <c r="V1513" s="98"/>
      <c r="W1513" s="99"/>
      <c r="X1513" s="692" t="s">
        <v>3135</v>
      </c>
      <c r="Y1513" s="691" t="s">
        <v>3133</v>
      </c>
      <c r="Z1513" s="690" t="s">
        <v>3130</v>
      </c>
    </row>
    <row r="1514" spans="1:26" s="100" customFormat="1" ht="15.6" hidden="1">
      <c r="A1514" s="670" t="s">
        <v>2516</v>
      </c>
      <c r="B1514" s="86"/>
      <c r="C1514" s="86"/>
      <c r="D1514" s="122"/>
      <c r="E1514" s="88" t="s">
        <v>17</v>
      </c>
      <c r="F1514" s="88" t="s">
        <v>14</v>
      </c>
      <c r="G1514" s="89" t="s">
        <v>19</v>
      </c>
      <c r="H1514" s="89" t="s">
        <v>28</v>
      </c>
      <c r="I1514" s="89" t="s">
        <v>24</v>
      </c>
      <c r="J1514" s="88">
        <v>4</v>
      </c>
      <c r="K1514" s="88"/>
      <c r="L1514" s="88"/>
      <c r="M1514" s="88"/>
      <c r="N1514" s="88"/>
      <c r="O1514" s="88"/>
      <c r="P1514" s="88" t="s">
        <v>286</v>
      </c>
      <c r="Q1514" s="88" t="s">
        <v>290</v>
      </c>
      <c r="R1514" s="90"/>
      <c r="S1514" s="88"/>
      <c r="T1514" s="97"/>
      <c r="U1514" s="97"/>
      <c r="V1514" s="98"/>
      <c r="W1514" s="99"/>
      <c r="X1514" s="692" t="s">
        <v>3135</v>
      </c>
      <c r="Y1514" s="691" t="s">
        <v>3133</v>
      </c>
      <c r="Z1514" s="690" t="s">
        <v>3130</v>
      </c>
    </row>
    <row r="1515" spans="1:26" s="100" customFormat="1" ht="15.6" hidden="1">
      <c r="A1515" s="670" t="s">
        <v>2517</v>
      </c>
      <c r="B1515" s="86"/>
      <c r="C1515" s="86"/>
      <c r="D1515" s="122"/>
      <c r="E1515" s="88" t="s">
        <v>17</v>
      </c>
      <c r="F1515" s="88" t="s">
        <v>15</v>
      </c>
      <c r="G1515" s="89" t="s">
        <v>19</v>
      </c>
      <c r="H1515" s="89" t="s">
        <v>28</v>
      </c>
      <c r="I1515" s="89" t="s">
        <v>24</v>
      </c>
      <c r="J1515" s="88">
        <v>4</v>
      </c>
      <c r="K1515" s="88"/>
      <c r="L1515" s="88"/>
      <c r="M1515" s="88"/>
      <c r="N1515" s="88"/>
      <c r="O1515" s="88"/>
      <c r="P1515" s="88" t="s">
        <v>286</v>
      </c>
      <c r="Q1515" s="88" t="s">
        <v>290</v>
      </c>
      <c r="R1515" s="90"/>
      <c r="S1515" s="88"/>
      <c r="T1515" s="97"/>
      <c r="U1515" s="97"/>
      <c r="V1515" s="98"/>
      <c r="W1515" s="99"/>
      <c r="X1515" s="692" t="s">
        <v>3135</v>
      </c>
      <c r="Y1515" s="691" t="s">
        <v>3133</v>
      </c>
      <c r="Z1515" s="690" t="s">
        <v>3130</v>
      </c>
    </row>
    <row r="1516" spans="1:26" s="100" customFormat="1" ht="15.6" hidden="1">
      <c r="A1516" s="670" t="s">
        <v>2518</v>
      </c>
      <c r="B1516" s="86"/>
      <c r="C1516" s="86"/>
      <c r="D1516" s="122"/>
      <c r="E1516" s="88" t="s">
        <v>17</v>
      </c>
      <c r="F1516" s="88" t="s">
        <v>14</v>
      </c>
      <c r="G1516" s="89" t="s">
        <v>19</v>
      </c>
      <c r="H1516" s="89" t="s">
        <v>28</v>
      </c>
      <c r="I1516" s="89" t="s">
        <v>24</v>
      </c>
      <c r="J1516" s="88">
        <v>4</v>
      </c>
      <c r="K1516" s="88"/>
      <c r="L1516" s="88"/>
      <c r="M1516" s="88"/>
      <c r="N1516" s="88"/>
      <c r="O1516" s="88"/>
      <c r="P1516" s="88" t="s">
        <v>286</v>
      </c>
      <c r="Q1516" s="88" t="s">
        <v>290</v>
      </c>
      <c r="R1516" s="90"/>
      <c r="S1516" s="88"/>
      <c r="T1516" s="97"/>
      <c r="U1516" s="97"/>
      <c r="V1516" s="98"/>
      <c r="W1516" s="99"/>
      <c r="X1516" s="692" t="s">
        <v>3135</v>
      </c>
      <c r="Y1516" s="691" t="s">
        <v>3133</v>
      </c>
      <c r="Z1516" s="690" t="s">
        <v>3130</v>
      </c>
    </row>
    <row r="1517" spans="1:26" s="100" customFormat="1" ht="15.6" hidden="1">
      <c r="A1517" s="670" t="s">
        <v>2519</v>
      </c>
      <c r="B1517" s="86"/>
      <c r="C1517" s="86"/>
      <c r="D1517" s="122"/>
      <c r="E1517" s="88" t="s">
        <v>17</v>
      </c>
      <c r="F1517" s="88" t="s">
        <v>15</v>
      </c>
      <c r="G1517" s="89" t="s">
        <v>19</v>
      </c>
      <c r="H1517" s="89" t="s">
        <v>28</v>
      </c>
      <c r="I1517" s="89" t="s">
        <v>24</v>
      </c>
      <c r="J1517" s="88">
        <v>4</v>
      </c>
      <c r="K1517" s="88"/>
      <c r="L1517" s="88"/>
      <c r="M1517" s="88"/>
      <c r="N1517" s="88"/>
      <c r="O1517" s="88"/>
      <c r="P1517" s="88" t="s">
        <v>286</v>
      </c>
      <c r="Q1517" s="88" t="s">
        <v>290</v>
      </c>
      <c r="R1517" s="90"/>
      <c r="S1517" s="88"/>
      <c r="T1517" s="97"/>
      <c r="U1517" s="97"/>
      <c r="V1517" s="98"/>
      <c r="W1517" s="99"/>
      <c r="X1517" s="692" t="s">
        <v>3135</v>
      </c>
      <c r="Y1517" s="691" t="s">
        <v>3133</v>
      </c>
      <c r="Z1517" s="690" t="s">
        <v>3130</v>
      </c>
    </row>
    <row r="1518" spans="1:26" s="100" customFormat="1" ht="15.6" hidden="1">
      <c r="A1518" s="670" t="s">
        <v>2520</v>
      </c>
      <c r="B1518" s="86"/>
      <c r="C1518" s="86"/>
      <c r="D1518" s="122"/>
      <c r="E1518" s="88" t="s">
        <v>17</v>
      </c>
      <c r="F1518" s="88" t="s">
        <v>14</v>
      </c>
      <c r="G1518" s="89" t="s">
        <v>19</v>
      </c>
      <c r="H1518" s="89" t="s">
        <v>28</v>
      </c>
      <c r="I1518" s="89" t="s">
        <v>24</v>
      </c>
      <c r="J1518" s="88">
        <v>4</v>
      </c>
      <c r="K1518" s="88"/>
      <c r="L1518" s="88"/>
      <c r="M1518" s="88"/>
      <c r="N1518" s="88"/>
      <c r="O1518" s="88"/>
      <c r="P1518" s="88" t="s">
        <v>286</v>
      </c>
      <c r="Q1518" s="88" t="s">
        <v>290</v>
      </c>
      <c r="R1518" s="90"/>
      <c r="S1518" s="88"/>
      <c r="T1518" s="97"/>
      <c r="U1518" s="97"/>
      <c r="V1518" s="98"/>
      <c r="W1518" s="99"/>
      <c r="X1518" s="692" t="s">
        <v>3135</v>
      </c>
      <c r="Y1518" s="691" t="s">
        <v>3133</v>
      </c>
      <c r="Z1518" s="690" t="s">
        <v>3130</v>
      </c>
    </row>
    <row r="1519" spans="1:26" s="100" customFormat="1" ht="15.6" hidden="1">
      <c r="A1519" s="670" t="s">
        <v>2521</v>
      </c>
      <c r="B1519" s="86"/>
      <c r="C1519" s="86"/>
      <c r="D1519" s="122"/>
      <c r="E1519" s="88" t="s">
        <v>17</v>
      </c>
      <c r="F1519" s="88" t="s">
        <v>15</v>
      </c>
      <c r="G1519" s="89" t="s">
        <v>19</v>
      </c>
      <c r="H1519" s="89" t="s">
        <v>28</v>
      </c>
      <c r="I1519" s="89" t="s">
        <v>24</v>
      </c>
      <c r="J1519" s="88">
        <v>4</v>
      </c>
      <c r="K1519" s="88"/>
      <c r="L1519" s="88"/>
      <c r="M1519" s="88"/>
      <c r="N1519" s="88"/>
      <c r="O1519" s="88"/>
      <c r="P1519" s="88" t="s">
        <v>286</v>
      </c>
      <c r="Q1519" s="88" t="s">
        <v>290</v>
      </c>
      <c r="R1519" s="90"/>
      <c r="S1519" s="88"/>
      <c r="T1519" s="97"/>
      <c r="U1519" s="97"/>
      <c r="V1519" s="98"/>
      <c r="W1519" s="99"/>
      <c r="X1519" s="692" t="s">
        <v>3135</v>
      </c>
      <c r="Y1519" s="691" t="s">
        <v>3133</v>
      </c>
      <c r="Z1519" s="690" t="s">
        <v>3130</v>
      </c>
    </row>
    <row r="1520" spans="1:26" s="100" customFormat="1" ht="15.6" hidden="1">
      <c r="A1520" s="670" t="s">
        <v>2522</v>
      </c>
      <c r="B1520" s="86"/>
      <c r="C1520" s="86"/>
      <c r="D1520" s="122"/>
      <c r="E1520" s="88" t="s">
        <v>17</v>
      </c>
      <c r="F1520" s="88" t="s">
        <v>14</v>
      </c>
      <c r="G1520" s="89" t="s">
        <v>19</v>
      </c>
      <c r="H1520" s="89" t="s">
        <v>28</v>
      </c>
      <c r="I1520" s="89" t="s">
        <v>24</v>
      </c>
      <c r="J1520" s="88">
        <v>4</v>
      </c>
      <c r="K1520" s="88"/>
      <c r="L1520" s="88"/>
      <c r="M1520" s="88"/>
      <c r="N1520" s="88"/>
      <c r="O1520" s="88"/>
      <c r="P1520" s="88" t="s">
        <v>286</v>
      </c>
      <c r="Q1520" s="88" t="s">
        <v>290</v>
      </c>
      <c r="R1520" s="90"/>
      <c r="S1520" s="88"/>
      <c r="T1520" s="97"/>
      <c r="U1520" s="97"/>
      <c r="V1520" s="98"/>
      <c r="W1520" s="99"/>
      <c r="X1520" s="692" t="s">
        <v>3135</v>
      </c>
      <c r="Y1520" s="691" t="s">
        <v>3133</v>
      </c>
      <c r="Z1520" s="690" t="s">
        <v>3130</v>
      </c>
    </row>
    <row r="1521" spans="1:26" s="100" customFormat="1" ht="15.6" hidden="1">
      <c r="A1521" s="670" t="s">
        <v>2523</v>
      </c>
      <c r="B1521" s="86"/>
      <c r="C1521" s="86"/>
      <c r="D1521" s="122"/>
      <c r="E1521" s="88" t="s">
        <v>17</v>
      </c>
      <c r="F1521" s="88" t="s">
        <v>15</v>
      </c>
      <c r="G1521" s="89" t="s">
        <v>19</v>
      </c>
      <c r="H1521" s="89" t="s">
        <v>28</v>
      </c>
      <c r="I1521" s="89" t="s">
        <v>24</v>
      </c>
      <c r="J1521" s="88">
        <v>4</v>
      </c>
      <c r="K1521" s="88"/>
      <c r="L1521" s="88"/>
      <c r="M1521" s="88"/>
      <c r="N1521" s="88"/>
      <c r="O1521" s="88"/>
      <c r="P1521" s="88" t="s">
        <v>286</v>
      </c>
      <c r="Q1521" s="88" t="s">
        <v>290</v>
      </c>
      <c r="R1521" s="90"/>
      <c r="S1521" s="88"/>
      <c r="T1521" s="97"/>
      <c r="U1521" s="97"/>
      <c r="V1521" s="98"/>
      <c r="W1521" s="99"/>
      <c r="X1521" s="692" t="s">
        <v>3135</v>
      </c>
      <c r="Y1521" s="691" t="s">
        <v>3133</v>
      </c>
      <c r="Z1521" s="690" t="s">
        <v>3130</v>
      </c>
    </row>
    <row r="1522" spans="1:26" s="100" customFormat="1" ht="15.6" hidden="1">
      <c r="A1522" s="670" t="s">
        <v>2524</v>
      </c>
      <c r="B1522" s="86"/>
      <c r="C1522" s="86"/>
      <c r="D1522" s="122"/>
      <c r="E1522" s="88" t="s">
        <v>17</v>
      </c>
      <c r="F1522" s="88" t="s">
        <v>14</v>
      </c>
      <c r="G1522" s="89" t="s">
        <v>19</v>
      </c>
      <c r="H1522" s="89" t="s">
        <v>28</v>
      </c>
      <c r="I1522" s="89" t="s">
        <v>24</v>
      </c>
      <c r="J1522" s="88">
        <v>4</v>
      </c>
      <c r="K1522" s="88"/>
      <c r="L1522" s="88"/>
      <c r="M1522" s="88"/>
      <c r="N1522" s="88"/>
      <c r="O1522" s="88"/>
      <c r="P1522" s="88" t="s">
        <v>286</v>
      </c>
      <c r="Q1522" s="88" t="s">
        <v>290</v>
      </c>
      <c r="R1522" s="90"/>
      <c r="S1522" s="88"/>
      <c r="T1522" s="97"/>
      <c r="U1522" s="97"/>
      <c r="V1522" s="98"/>
      <c r="W1522" s="99"/>
      <c r="X1522" s="692" t="s">
        <v>3135</v>
      </c>
      <c r="Y1522" s="691" t="s">
        <v>3133</v>
      </c>
      <c r="Z1522" s="690" t="s">
        <v>3130</v>
      </c>
    </row>
    <row r="1523" spans="1:26" s="100" customFormat="1" ht="15.6" hidden="1">
      <c r="A1523" s="670" t="s">
        <v>2525</v>
      </c>
      <c r="B1523" s="86"/>
      <c r="C1523" s="86"/>
      <c r="D1523" s="122"/>
      <c r="E1523" s="88" t="s">
        <v>17</v>
      </c>
      <c r="F1523" s="88" t="s">
        <v>15</v>
      </c>
      <c r="G1523" s="89" t="s">
        <v>19</v>
      </c>
      <c r="H1523" s="89" t="s">
        <v>28</v>
      </c>
      <c r="I1523" s="89" t="s">
        <v>24</v>
      </c>
      <c r="J1523" s="88">
        <v>4</v>
      </c>
      <c r="K1523" s="88"/>
      <c r="L1523" s="88"/>
      <c r="M1523" s="88"/>
      <c r="N1523" s="88"/>
      <c r="O1523" s="88"/>
      <c r="P1523" s="88" t="s">
        <v>286</v>
      </c>
      <c r="Q1523" s="88" t="s">
        <v>290</v>
      </c>
      <c r="R1523" s="90"/>
      <c r="S1523" s="88"/>
      <c r="T1523" s="97"/>
      <c r="U1523" s="97"/>
      <c r="V1523" s="98"/>
      <c r="W1523" s="99"/>
      <c r="X1523" s="692" t="s">
        <v>3135</v>
      </c>
      <c r="Y1523" s="691" t="s">
        <v>3133</v>
      </c>
      <c r="Z1523" s="690" t="s">
        <v>3130</v>
      </c>
    </row>
    <row r="1524" spans="1:26" s="100" customFormat="1" ht="15.6" hidden="1">
      <c r="A1524" s="670" t="s">
        <v>2526</v>
      </c>
      <c r="B1524" s="86"/>
      <c r="C1524" s="86"/>
      <c r="D1524" s="122"/>
      <c r="E1524" s="88" t="s">
        <v>17</v>
      </c>
      <c r="F1524" s="88" t="s">
        <v>14</v>
      </c>
      <c r="G1524" s="89" t="s">
        <v>19</v>
      </c>
      <c r="H1524" s="89" t="s">
        <v>28</v>
      </c>
      <c r="I1524" s="89" t="s">
        <v>477</v>
      </c>
      <c r="J1524" s="88">
        <v>4</v>
      </c>
      <c r="K1524" s="88"/>
      <c r="L1524" s="88"/>
      <c r="M1524" s="88"/>
      <c r="N1524" s="88"/>
      <c r="O1524" s="88"/>
      <c r="P1524" s="88" t="s">
        <v>286</v>
      </c>
      <c r="Q1524" s="88" t="s">
        <v>290</v>
      </c>
      <c r="R1524" s="90"/>
      <c r="S1524" s="88"/>
      <c r="T1524" s="97"/>
      <c r="U1524" s="97"/>
      <c r="V1524" s="98"/>
      <c r="W1524" s="99"/>
      <c r="X1524" s="692" t="s">
        <v>3135</v>
      </c>
      <c r="Y1524" s="691" t="s">
        <v>3133</v>
      </c>
      <c r="Z1524" s="690" t="s">
        <v>3130</v>
      </c>
    </row>
    <row r="1525" spans="1:26" s="100" customFormat="1" ht="15.6" hidden="1">
      <c r="A1525" s="670" t="s">
        <v>2527</v>
      </c>
      <c r="B1525" s="86"/>
      <c r="C1525" s="86"/>
      <c r="D1525" s="122"/>
      <c r="E1525" s="88" t="s">
        <v>17</v>
      </c>
      <c r="F1525" s="88" t="s">
        <v>15</v>
      </c>
      <c r="G1525" s="89" t="s">
        <v>19</v>
      </c>
      <c r="H1525" s="89" t="s">
        <v>28</v>
      </c>
      <c r="I1525" s="89" t="s">
        <v>24</v>
      </c>
      <c r="J1525" s="88">
        <v>4</v>
      </c>
      <c r="K1525" s="88"/>
      <c r="L1525" s="88"/>
      <c r="M1525" s="88"/>
      <c r="N1525" s="88"/>
      <c r="O1525" s="88"/>
      <c r="P1525" s="88" t="s">
        <v>286</v>
      </c>
      <c r="Q1525" s="88" t="s">
        <v>290</v>
      </c>
      <c r="R1525" s="90"/>
      <c r="S1525" s="88"/>
      <c r="T1525" s="97"/>
      <c r="U1525" s="97"/>
      <c r="V1525" s="98"/>
      <c r="W1525" s="99"/>
      <c r="X1525" s="692" t="s">
        <v>3135</v>
      </c>
      <c r="Y1525" s="691" t="s">
        <v>3133</v>
      </c>
      <c r="Z1525" s="690" t="s">
        <v>3130</v>
      </c>
    </row>
    <row r="1526" spans="1:26" s="100" customFormat="1" ht="15.6" hidden="1">
      <c r="A1526" s="670" t="s">
        <v>2528</v>
      </c>
      <c r="B1526" s="86"/>
      <c r="C1526" s="86"/>
      <c r="D1526" s="122"/>
      <c r="E1526" s="88" t="s">
        <v>18</v>
      </c>
      <c r="F1526" s="88" t="s">
        <v>14</v>
      </c>
      <c r="G1526" s="89" t="s">
        <v>19</v>
      </c>
      <c r="H1526" s="89" t="s">
        <v>28</v>
      </c>
      <c r="I1526" s="89" t="s">
        <v>24</v>
      </c>
      <c r="J1526" s="88">
        <v>4</v>
      </c>
      <c r="K1526" s="88"/>
      <c r="L1526" s="88"/>
      <c r="M1526" s="88"/>
      <c r="N1526" s="88"/>
      <c r="O1526" s="88"/>
      <c r="P1526" s="88" t="s">
        <v>286</v>
      </c>
      <c r="Q1526" s="88" t="s">
        <v>290</v>
      </c>
      <c r="R1526" s="90"/>
      <c r="S1526" s="88"/>
      <c r="T1526" s="97"/>
      <c r="U1526" s="97"/>
      <c r="V1526" s="98"/>
      <c r="W1526" s="99"/>
      <c r="X1526" s="692" t="s">
        <v>3135</v>
      </c>
      <c r="Y1526" s="691" t="s">
        <v>3133</v>
      </c>
      <c r="Z1526" s="690" t="s">
        <v>3130</v>
      </c>
    </row>
    <row r="1527" spans="1:26" s="100" customFormat="1" ht="15.6" hidden="1">
      <c r="A1527" s="670" t="s">
        <v>2529</v>
      </c>
      <c r="B1527" s="86"/>
      <c r="C1527" s="86"/>
      <c r="D1527" s="122"/>
      <c r="E1527" s="88" t="s">
        <v>18</v>
      </c>
      <c r="F1527" s="88" t="s">
        <v>15</v>
      </c>
      <c r="G1527" s="89" t="s">
        <v>19</v>
      </c>
      <c r="H1527" s="89" t="s">
        <v>28</v>
      </c>
      <c r="I1527" s="89" t="s">
        <v>474</v>
      </c>
      <c r="J1527" s="88">
        <v>4</v>
      </c>
      <c r="K1527" s="88"/>
      <c r="L1527" s="88"/>
      <c r="M1527" s="88"/>
      <c r="N1527" s="88"/>
      <c r="O1527" s="88"/>
      <c r="P1527" s="88" t="s">
        <v>286</v>
      </c>
      <c r="Q1527" s="88" t="s">
        <v>290</v>
      </c>
      <c r="R1527" s="90"/>
      <c r="S1527" s="88"/>
      <c r="T1527" s="97"/>
      <c r="U1527" s="97"/>
      <c r="V1527" s="98"/>
      <c r="W1527" s="99"/>
      <c r="X1527" s="692" t="s">
        <v>3135</v>
      </c>
      <c r="Y1527" s="691" t="s">
        <v>3133</v>
      </c>
      <c r="Z1527" s="690" t="s">
        <v>3130</v>
      </c>
    </row>
    <row r="1528" spans="1:26" s="100" customFormat="1" ht="15.6" hidden="1">
      <c r="A1528" s="670" t="s">
        <v>2530</v>
      </c>
      <c r="B1528" s="86"/>
      <c r="C1528" s="86"/>
      <c r="D1528" s="122"/>
      <c r="E1528" s="88" t="s">
        <v>17</v>
      </c>
      <c r="F1528" s="88" t="s">
        <v>14</v>
      </c>
      <c r="G1528" s="89" t="s">
        <v>19</v>
      </c>
      <c r="H1528" s="89" t="s">
        <v>28</v>
      </c>
      <c r="I1528" s="89" t="s">
        <v>24</v>
      </c>
      <c r="J1528" s="88">
        <v>4</v>
      </c>
      <c r="K1528" s="88"/>
      <c r="L1528" s="88"/>
      <c r="M1528" s="88"/>
      <c r="N1528" s="88"/>
      <c r="O1528" s="88"/>
      <c r="P1528" s="88" t="s">
        <v>286</v>
      </c>
      <c r="Q1528" s="88" t="s">
        <v>290</v>
      </c>
      <c r="R1528" s="90"/>
      <c r="S1528" s="88"/>
      <c r="T1528" s="97"/>
      <c r="U1528" s="97"/>
      <c r="V1528" s="98"/>
      <c r="W1528" s="99"/>
      <c r="X1528" s="692" t="s">
        <v>3135</v>
      </c>
      <c r="Y1528" s="691" t="s">
        <v>3133</v>
      </c>
      <c r="Z1528" s="690" t="s">
        <v>3130</v>
      </c>
    </row>
    <row r="1529" spans="1:26" s="100" customFormat="1" ht="15.6" hidden="1">
      <c r="A1529" s="670" t="s">
        <v>2531</v>
      </c>
      <c r="B1529" s="86"/>
      <c r="C1529" s="86"/>
      <c r="D1529" s="122"/>
      <c r="E1529" s="88" t="s">
        <v>17</v>
      </c>
      <c r="F1529" s="88" t="s">
        <v>15</v>
      </c>
      <c r="G1529" s="89" t="s">
        <v>19</v>
      </c>
      <c r="H1529" s="89" t="s">
        <v>28</v>
      </c>
      <c r="I1529" s="89" t="s">
        <v>24</v>
      </c>
      <c r="J1529" s="88">
        <v>4</v>
      </c>
      <c r="K1529" s="88"/>
      <c r="L1529" s="88"/>
      <c r="M1529" s="88"/>
      <c r="N1529" s="88"/>
      <c r="O1529" s="88"/>
      <c r="P1529" s="88" t="s">
        <v>286</v>
      </c>
      <c r="Q1529" s="88" t="s">
        <v>290</v>
      </c>
      <c r="R1529" s="90"/>
      <c r="S1529" s="88"/>
      <c r="T1529" s="97"/>
      <c r="U1529" s="97"/>
      <c r="V1529" s="98"/>
      <c r="W1529" s="99"/>
      <c r="X1529" s="692" t="s">
        <v>3135</v>
      </c>
      <c r="Y1529" s="691" t="s">
        <v>3133</v>
      </c>
      <c r="Z1529" s="690" t="s">
        <v>3130</v>
      </c>
    </row>
    <row r="1530" spans="1:26" s="100" customFormat="1" ht="15.6" hidden="1">
      <c r="A1530" s="670" t="s">
        <v>2532</v>
      </c>
      <c r="B1530" s="86"/>
      <c r="C1530" s="86"/>
      <c r="D1530" s="122"/>
      <c r="E1530" s="88" t="s">
        <v>17</v>
      </c>
      <c r="F1530" s="88" t="s">
        <v>14</v>
      </c>
      <c r="G1530" s="89" t="s">
        <v>19</v>
      </c>
      <c r="H1530" s="89" t="s">
        <v>28</v>
      </c>
      <c r="I1530" s="89" t="s">
        <v>24</v>
      </c>
      <c r="J1530" s="88">
        <v>4</v>
      </c>
      <c r="K1530" s="88"/>
      <c r="L1530" s="88"/>
      <c r="M1530" s="88"/>
      <c r="N1530" s="88"/>
      <c r="O1530" s="88"/>
      <c r="P1530" s="88" t="s">
        <v>286</v>
      </c>
      <c r="Q1530" s="88" t="s">
        <v>290</v>
      </c>
      <c r="R1530" s="90"/>
      <c r="S1530" s="88"/>
      <c r="T1530" s="97"/>
      <c r="U1530" s="97"/>
      <c r="V1530" s="98"/>
      <c r="W1530" s="99"/>
      <c r="X1530" s="692" t="s">
        <v>3135</v>
      </c>
      <c r="Y1530" s="691" t="s">
        <v>3133</v>
      </c>
      <c r="Z1530" s="690" t="s">
        <v>3130</v>
      </c>
    </row>
    <row r="1531" spans="1:26" s="100" customFormat="1" ht="15.6" hidden="1">
      <c r="A1531" s="670" t="s">
        <v>2533</v>
      </c>
      <c r="B1531" s="86"/>
      <c r="C1531" s="86"/>
      <c r="D1531" s="122"/>
      <c r="E1531" s="88" t="s">
        <v>17</v>
      </c>
      <c r="F1531" s="88" t="s">
        <v>15</v>
      </c>
      <c r="G1531" s="89" t="s">
        <v>19</v>
      </c>
      <c r="H1531" s="89" t="s">
        <v>28</v>
      </c>
      <c r="I1531" s="89" t="s">
        <v>24</v>
      </c>
      <c r="J1531" s="88">
        <v>4</v>
      </c>
      <c r="K1531" s="88"/>
      <c r="L1531" s="88"/>
      <c r="M1531" s="88"/>
      <c r="N1531" s="88"/>
      <c r="O1531" s="88"/>
      <c r="P1531" s="88" t="s">
        <v>286</v>
      </c>
      <c r="Q1531" s="88" t="s">
        <v>290</v>
      </c>
      <c r="R1531" s="90"/>
      <c r="S1531" s="88"/>
      <c r="T1531" s="97"/>
      <c r="U1531" s="97"/>
      <c r="V1531" s="98"/>
      <c r="W1531" s="99"/>
      <c r="X1531" s="692" t="s">
        <v>3135</v>
      </c>
      <c r="Y1531" s="691" t="s">
        <v>3133</v>
      </c>
      <c r="Z1531" s="690" t="s">
        <v>3130</v>
      </c>
    </row>
    <row r="1532" spans="1:26" s="100" customFormat="1" ht="15.6" hidden="1">
      <c r="A1532" s="670" t="s">
        <v>2534</v>
      </c>
      <c r="B1532" s="86"/>
      <c r="C1532" s="86"/>
      <c r="D1532" s="122"/>
      <c r="E1532" s="88" t="s">
        <v>17</v>
      </c>
      <c r="F1532" s="88" t="s">
        <v>14</v>
      </c>
      <c r="G1532" s="89" t="s">
        <v>19</v>
      </c>
      <c r="H1532" s="89" t="s">
        <v>28</v>
      </c>
      <c r="I1532" s="89" t="s">
        <v>24</v>
      </c>
      <c r="J1532" s="88">
        <v>4</v>
      </c>
      <c r="K1532" s="88"/>
      <c r="L1532" s="88"/>
      <c r="M1532" s="88"/>
      <c r="N1532" s="88"/>
      <c r="O1532" s="88"/>
      <c r="P1532" s="88" t="s">
        <v>286</v>
      </c>
      <c r="Q1532" s="88" t="s">
        <v>290</v>
      </c>
      <c r="R1532" s="90"/>
      <c r="S1532" s="88"/>
      <c r="T1532" s="97"/>
      <c r="U1532" s="97"/>
      <c r="V1532" s="98"/>
      <c r="W1532" s="99"/>
      <c r="X1532" s="692" t="s">
        <v>3135</v>
      </c>
      <c r="Y1532" s="691" t="s">
        <v>3133</v>
      </c>
      <c r="Z1532" s="690" t="s">
        <v>3130</v>
      </c>
    </row>
    <row r="1533" spans="1:26" s="100" customFormat="1" ht="15.6" hidden="1">
      <c r="A1533" s="670" t="s">
        <v>2535</v>
      </c>
      <c r="B1533" s="86"/>
      <c r="C1533" s="86"/>
      <c r="D1533" s="122"/>
      <c r="E1533" s="88" t="s">
        <v>17</v>
      </c>
      <c r="F1533" s="88" t="s">
        <v>15</v>
      </c>
      <c r="G1533" s="89" t="s">
        <v>19</v>
      </c>
      <c r="H1533" s="89" t="s">
        <v>28</v>
      </c>
      <c r="I1533" s="89" t="s">
        <v>24</v>
      </c>
      <c r="J1533" s="88">
        <v>4</v>
      </c>
      <c r="K1533" s="88"/>
      <c r="L1533" s="88"/>
      <c r="M1533" s="88"/>
      <c r="N1533" s="88"/>
      <c r="O1533" s="88"/>
      <c r="P1533" s="88" t="s">
        <v>286</v>
      </c>
      <c r="Q1533" s="88" t="s">
        <v>290</v>
      </c>
      <c r="R1533" s="90"/>
      <c r="S1533" s="88"/>
      <c r="T1533" s="97"/>
      <c r="U1533" s="97"/>
      <c r="V1533" s="98"/>
      <c r="W1533" s="99"/>
      <c r="X1533" s="692" t="s">
        <v>3135</v>
      </c>
      <c r="Y1533" s="691" t="s">
        <v>3133</v>
      </c>
      <c r="Z1533" s="690" t="s">
        <v>3130</v>
      </c>
    </row>
    <row r="1534" spans="1:26" s="100" customFormat="1" ht="15.6" hidden="1">
      <c r="A1534" s="670" t="s">
        <v>2536</v>
      </c>
      <c r="B1534" s="86"/>
      <c r="C1534" s="86"/>
      <c r="D1534" s="122"/>
      <c r="E1534" s="88" t="s">
        <v>17</v>
      </c>
      <c r="F1534" s="88" t="s">
        <v>14</v>
      </c>
      <c r="G1534" s="89" t="s">
        <v>19</v>
      </c>
      <c r="H1534" s="89" t="s">
        <v>28</v>
      </c>
      <c r="I1534" s="89" t="s">
        <v>24</v>
      </c>
      <c r="J1534" s="88">
        <v>4</v>
      </c>
      <c r="K1534" s="88"/>
      <c r="L1534" s="88"/>
      <c r="M1534" s="88"/>
      <c r="N1534" s="88"/>
      <c r="O1534" s="88"/>
      <c r="P1534" s="88" t="s">
        <v>286</v>
      </c>
      <c r="Q1534" s="88" t="s">
        <v>290</v>
      </c>
      <c r="R1534" s="90"/>
      <c r="S1534" s="88"/>
      <c r="T1534" s="97"/>
      <c r="U1534" s="97"/>
      <c r="V1534" s="98"/>
      <c r="W1534" s="99"/>
      <c r="X1534" s="692" t="s">
        <v>3135</v>
      </c>
      <c r="Y1534" s="691" t="s">
        <v>3133</v>
      </c>
      <c r="Z1534" s="690" t="s">
        <v>3130</v>
      </c>
    </row>
    <row r="1535" spans="1:26" s="100" customFormat="1" ht="15.6" hidden="1">
      <c r="A1535" s="670" t="s">
        <v>2537</v>
      </c>
      <c r="B1535" s="86"/>
      <c r="C1535" s="86"/>
      <c r="D1535" s="122"/>
      <c r="E1535" s="88" t="s">
        <v>17</v>
      </c>
      <c r="F1535" s="88" t="s">
        <v>15</v>
      </c>
      <c r="G1535" s="89" t="s">
        <v>19</v>
      </c>
      <c r="H1535" s="89" t="s">
        <v>28</v>
      </c>
      <c r="I1535" s="89" t="s">
        <v>24</v>
      </c>
      <c r="J1535" s="88">
        <v>4</v>
      </c>
      <c r="K1535" s="88"/>
      <c r="L1535" s="88"/>
      <c r="M1535" s="88"/>
      <c r="N1535" s="88"/>
      <c r="O1535" s="88"/>
      <c r="P1535" s="88" t="s">
        <v>286</v>
      </c>
      <c r="Q1535" s="88" t="s">
        <v>290</v>
      </c>
      <c r="R1535" s="90"/>
      <c r="S1535" s="88"/>
      <c r="T1535" s="97"/>
      <c r="U1535" s="97"/>
      <c r="V1535" s="98"/>
      <c r="W1535" s="99"/>
      <c r="X1535" s="692" t="s">
        <v>3135</v>
      </c>
      <c r="Y1535" s="691" t="s">
        <v>3133</v>
      </c>
      <c r="Z1535" s="690" t="s">
        <v>3130</v>
      </c>
    </row>
    <row r="1536" spans="1:26" s="100" customFormat="1" ht="15.6" hidden="1">
      <c r="A1536" s="670" t="s">
        <v>2538</v>
      </c>
      <c r="B1536" s="86"/>
      <c r="C1536" s="86"/>
      <c r="D1536" s="122"/>
      <c r="E1536" s="88" t="s">
        <v>17</v>
      </c>
      <c r="F1536" s="88" t="s">
        <v>14</v>
      </c>
      <c r="G1536" s="89" t="s">
        <v>19</v>
      </c>
      <c r="H1536" s="89" t="s">
        <v>28</v>
      </c>
      <c r="I1536" s="89" t="s">
        <v>24</v>
      </c>
      <c r="J1536" s="88">
        <v>4</v>
      </c>
      <c r="K1536" s="88"/>
      <c r="L1536" s="88"/>
      <c r="M1536" s="88"/>
      <c r="N1536" s="88"/>
      <c r="O1536" s="88"/>
      <c r="P1536" s="88" t="s">
        <v>286</v>
      </c>
      <c r="Q1536" s="88" t="s">
        <v>290</v>
      </c>
      <c r="R1536" s="90"/>
      <c r="S1536" s="88"/>
      <c r="T1536" s="97"/>
      <c r="U1536" s="97"/>
      <c r="V1536" s="98"/>
      <c r="W1536" s="99"/>
      <c r="X1536" s="692" t="s">
        <v>3135</v>
      </c>
      <c r="Y1536" s="691" t="s">
        <v>3133</v>
      </c>
      <c r="Z1536" s="690" t="s">
        <v>3130</v>
      </c>
    </row>
    <row r="1537" spans="1:26" s="100" customFormat="1" ht="15.6" hidden="1">
      <c r="A1537" s="670" t="s">
        <v>2539</v>
      </c>
      <c r="B1537" s="86"/>
      <c r="C1537" s="86"/>
      <c r="D1537" s="122"/>
      <c r="E1537" s="88" t="s">
        <v>17</v>
      </c>
      <c r="F1537" s="88" t="s">
        <v>15</v>
      </c>
      <c r="G1537" s="89" t="s">
        <v>19</v>
      </c>
      <c r="H1537" s="89" t="s">
        <v>28</v>
      </c>
      <c r="I1537" s="89" t="s">
        <v>24</v>
      </c>
      <c r="J1537" s="88">
        <v>4</v>
      </c>
      <c r="K1537" s="88"/>
      <c r="L1537" s="88"/>
      <c r="M1537" s="88"/>
      <c r="N1537" s="88"/>
      <c r="O1537" s="88"/>
      <c r="P1537" s="88" t="s">
        <v>286</v>
      </c>
      <c r="Q1537" s="88" t="s">
        <v>290</v>
      </c>
      <c r="R1537" s="90"/>
      <c r="S1537" s="88"/>
      <c r="T1537" s="97"/>
      <c r="U1537" s="97"/>
      <c r="V1537" s="98"/>
      <c r="W1537" s="99"/>
      <c r="X1537" s="692" t="s">
        <v>3135</v>
      </c>
      <c r="Y1537" s="691" t="s">
        <v>3133</v>
      </c>
      <c r="Z1537" s="690" t="s">
        <v>3130</v>
      </c>
    </row>
    <row r="1538" spans="1:26" s="100" customFormat="1" ht="15.6" hidden="1">
      <c r="A1538" s="670" t="s">
        <v>2540</v>
      </c>
      <c r="B1538" s="86"/>
      <c r="C1538" s="86"/>
      <c r="D1538" s="122"/>
      <c r="E1538" s="88" t="s">
        <v>17</v>
      </c>
      <c r="F1538" s="88" t="s">
        <v>14</v>
      </c>
      <c r="G1538" s="89" t="s">
        <v>19</v>
      </c>
      <c r="H1538" s="89" t="s">
        <v>28</v>
      </c>
      <c r="I1538" s="89" t="s">
        <v>24</v>
      </c>
      <c r="J1538" s="88">
        <v>4</v>
      </c>
      <c r="K1538" s="88"/>
      <c r="L1538" s="88"/>
      <c r="M1538" s="88"/>
      <c r="N1538" s="88"/>
      <c r="O1538" s="88"/>
      <c r="P1538" s="88" t="s">
        <v>286</v>
      </c>
      <c r="Q1538" s="88" t="s">
        <v>290</v>
      </c>
      <c r="R1538" s="90"/>
      <c r="S1538" s="88"/>
      <c r="T1538" s="97"/>
      <c r="U1538" s="97"/>
      <c r="V1538" s="98"/>
      <c r="W1538" s="99"/>
      <c r="X1538" s="692" t="s">
        <v>3135</v>
      </c>
      <c r="Y1538" s="691" t="s">
        <v>3133</v>
      </c>
      <c r="Z1538" s="690" t="s">
        <v>3130</v>
      </c>
    </row>
    <row r="1539" spans="1:26" s="100" customFormat="1" ht="15.6" hidden="1">
      <c r="A1539" s="670" t="s">
        <v>2541</v>
      </c>
      <c r="B1539" s="86"/>
      <c r="C1539" s="86"/>
      <c r="D1539" s="122"/>
      <c r="E1539" s="88" t="s">
        <v>17</v>
      </c>
      <c r="F1539" s="88" t="s">
        <v>15</v>
      </c>
      <c r="G1539" s="89" t="s">
        <v>19</v>
      </c>
      <c r="H1539" s="89" t="s">
        <v>28</v>
      </c>
      <c r="I1539" s="89" t="s">
        <v>24</v>
      </c>
      <c r="J1539" s="88">
        <v>4</v>
      </c>
      <c r="K1539" s="88"/>
      <c r="L1539" s="88"/>
      <c r="M1539" s="88"/>
      <c r="N1539" s="88"/>
      <c r="O1539" s="88"/>
      <c r="P1539" s="88" t="s">
        <v>286</v>
      </c>
      <c r="Q1539" s="88" t="s">
        <v>290</v>
      </c>
      <c r="R1539" s="90"/>
      <c r="S1539" s="88"/>
      <c r="T1539" s="97"/>
      <c r="U1539" s="97"/>
      <c r="V1539" s="98"/>
      <c r="W1539" s="99"/>
      <c r="X1539" s="692" t="s">
        <v>3135</v>
      </c>
      <c r="Y1539" s="691" t="s">
        <v>3133</v>
      </c>
      <c r="Z1539" s="690" t="s">
        <v>3130</v>
      </c>
    </row>
    <row r="1540" spans="1:26" s="100" customFormat="1" ht="15.6" hidden="1">
      <c r="A1540" s="670" t="s">
        <v>2542</v>
      </c>
      <c r="B1540" s="86"/>
      <c r="C1540" s="86"/>
      <c r="D1540" s="122"/>
      <c r="E1540" s="88" t="s">
        <v>17</v>
      </c>
      <c r="F1540" s="88" t="s">
        <v>14</v>
      </c>
      <c r="G1540" s="89" t="s">
        <v>19</v>
      </c>
      <c r="H1540" s="89" t="s">
        <v>28</v>
      </c>
      <c r="I1540" s="89" t="s">
        <v>24</v>
      </c>
      <c r="J1540" s="88">
        <v>4</v>
      </c>
      <c r="K1540" s="88"/>
      <c r="L1540" s="88"/>
      <c r="M1540" s="88"/>
      <c r="N1540" s="88"/>
      <c r="O1540" s="88"/>
      <c r="P1540" s="88" t="s">
        <v>286</v>
      </c>
      <c r="Q1540" s="88" t="s">
        <v>290</v>
      </c>
      <c r="R1540" s="90"/>
      <c r="S1540" s="88"/>
      <c r="T1540" s="97"/>
      <c r="U1540" s="97"/>
      <c r="V1540" s="98"/>
      <c r="W1540" s="99"/>
      <c r="X1540" s="692" t="s">
        <v>3135</v>
      </c>
      <c r="Y1540" s="691" t="s">
        <v>3133</v>
      </c>
      <c r="Z1540" s="690" t="s">
        <v>3130</v>
      </c>
    </row>
    <row r="1541" spans="1:26" s="100" customFormat="1" ht="15.6" hidden="1">
      <c r="A1541" s="670" t="s">
        <v>2543</v>
      </c>
      <c r="B1541" s="86"/>
      <c r="C1541" s="86"/>
      <c r="D1541" s="122"/>
      <c r="E1541" s="88" t="s">
        <v>17</v>
      </c>
      <c r="F1541" s="88" t="s">
        <v>15</v>
      </c>
      <c r="G1541" s="89" t="s">
        <v>19</v>
      </c>
      <c r="H1541" s="89" t="s">
        <v>28</v>
      </c>
      <c r="I1541" s="89" t="s">
        <v>24</v>
      </c>
      <c r="J1541" s="88">
        <v>4</v>
      </c>
      <c r="K1541" s="88"/>
      <c r="L1541" s="88"/>
      <c r="M1541" s="88"/>
      <c r="N1541" s="88"/>
      <c r="O1541" s="88"/>
      <c r="P1541" s="88" t="s">
        <v>286</v>
      </c>
      <c r="Q1541" s="88" t="s">
        <v>290</v>
      </c>
      <c r="R1541" s="90"/>
      <c r="S1541" s="88"/>
      <c r="T1541" s="97"/>
      <c r="U1541" s="97"/>
      <c r="V1541" s="98"/>
      <c r="W1541" s="99"/>
      <c r="X1541" s="692" t="s">
        <v>3135</v>
      </c>
      <c r="Y1541" s="691" t="s">
        <v>3133</v>
      </c>
      <c r="Z1541" s="690" t="s">
        <v>3130</v>
      </c>
    </row>
    <row r="1542" spans="1:26" s="100" customFormat="1" ht="15.6" hidden="1">
      <c r="A1542" s="670" t="s">
        <v>2544</v>
      </c>
      <c r="B1542" s="86"/>
      <c r="C1542" s="86"/>
      <c r="D1542" s="122"/>
      <c r="E1542" s="88" t="s">
        <v>17</v>
      </c>
      <c r="F1542" s="88" t="s">
        <v>14</v>
      </c>
      <c r="G1542" s="89" t="s">
        <v>19</v>
      </c>
      <c r="H1542" s="89" t="s">
        <v>28</v>
      </c>
      <c r="I1542" s="89" t="s">
        <v>24</v>
      </c>
      <c r="J1542" s="88">
        <v>4</v>
      </c>
      <c r="K1542" s="88"/>
      <c r="L1542" s="88"/>
      <c r="M1542" s="88"/>
      <c r="N1542" s="88"/>
      <c r="O1542" s="88"/>
      <c r="P1542" s="88" t="s">
        <v>286</v>
      </c>
      <c r="Q1542" s="88" t="s">
        <v>290</v>
      </c>
      <c r="R1542" s="90"/>
      <c r="S1542" s="88"/>
      <c r="T1542" s="97"/>
      <c r="U1542" s="97"/>
      <c r="V1542" s="98"/>
      <c r="W1542" s="99"/>
      <c r="X1542" s="692" t="s">
        <v>3135</v>
      </c>
      <c r="Y1542" s="691" t="s">
        <v>3133</v>
      </c>
      <c r="Z1542" s="690" t="s">
        <v>3130</v>
      </c>
    </row>
    <row r="1543" spans="1:26" s="100" customFormat="1" ht="15.6" hidden="1">
      <c r="A1543" s="670" t="s">
        <v>2545</v>
      </c>
      <c r="B1543" s="86"/>
      <c r="C1543" s="86"/>
      <c r="D1543" s="122"/>
      <c r="E1543" s="88" t="s">
        <v>17</v>
      </c>
      <c r="F1543" s="88" t="s">
        <v>15</v>
      </c>
      <c r="G1543" s="89" t="s">
        <v>19</v>
      </c>
      <c r="H1543" s="89" t="s">
        <v>28</v>
      </c>
      <c r="I1543" s="89" t="s">
        <v>24</v>
      </c>
      <c r="J1543" s="88">
        <v>4</v>
      </c>
      <c r="K1543" s="88"/>
      <c r="L1543" s="88"/>
      <c r="M1543" s="88"/>
      <c r="N1543" s="88"/>
      <c r="O1543" s="88"/>
      <c r="P1543" s="88" t="s">
        <v>286</v>
      </c>
      <c r="Q1543" s="88" t="s">
        <v>290</v>
      </c>
      <c r="R1543" s="90"/>
      <c r="S1543" s="88"/>
      <c r="T1543" s="97"/>
      <c r="U1543" s="97"/>
      <c r="V1543" s="98"/>
      <c r="W1543" s="99"/>
      <c r="X1543" s="692" t="s">
        <v>3135</v>
      </c>
      <c r="Y1543" s="691" t="s">
        <v>3133</v>
      </c>
      <c r="Z1543" s="690" t="s">
        <v>3130</v>
      </c>
    </row>
    <row r="1544" spans="1:26" s="100" customFormat="1" ht="15.6" hidden="1">
      <c r="A1544" s="670" t="s">
        <v>2546</v>
      </c>
      <c r="B1544" s="86"/>
      <c r="C1544" s="86"/>
      <c r="D1544" s="122"/>
      <c r="E1544" s="88" t="s">
        <v>17</v>
      </c>
      <c r="F1544" s="88" t="s">
        <v>14</v>
      </c>
      <c r="G1544" s="89" t="s">
        <v>19</v>
      </c>
      <c r="H1544" s="89" t="s">
        <v>28</v>
      </c>
      <c r="I1544" s="89" t="s">
        <v>24</v>
      </c>
      <c r="J1544" s="88">
        <v>4</v>
      </c>
      <c r="K1544" s="88"/>
      <c r="L1544" s="88"/>
      <c r="M1544" s="88"/>
      <c r="N1544" s="88"/>
      <c r="O1544" s="88"/>
      <c r="P1544" s="88" t="s">
        <v>286</v>
      </c>
      <c r="Q1544" s="88" t="s">
        <v>290</v>
      </c>
      <c r="R1544" s="90"/>
      <c r="S1544" s="88"/>
      <c r="T1544" s="97"/>
      <c r="U1544" s="97"/>
      <c r="V1544" s="98"/>
      <c r="W1544" s="99"/>
      <c r="X1544" s="692" t="s">
        <v>3135</v>
      </c>
      <c r="Y1544" s="691" t="s">
        <v>3133</v>
      </c>
      <c r="Z1544" s="690" t="s">
        <v>3130</v>
      </c>
    </row>
    <row r="1545" spans="1:26" s="100" customFormat="1" ht="15.6" hidden="1">
      <c r="A1545" s="670" t="s">
        <v>2547</v>
      </c>
      <c r="B1545" s="86"/>
      <c r="C1545" s="86"/>
      <c r="D1545" s="122"/>
      <c r="E1545" s="88" t="s">
        <v>17</v>
      </c>
      <c r="F1545" s="88" t="s">
        <v>15</v>
      </c>
      <c r="G1545" s="89" t="s">
        <v>19</v>
      </c>
      <c r="H1545" s="89" t="s">
        <v>28</v>
      </c>
      <c r="I1545" s="89" t="s">
        <v>24</v>
      </c>
      <c r="J1545" s="88">
        <v>4</v>
      </c>
      <c r="K1545" s="88"/>
      <c r="L1545" s="88"/>
      <c r="M1545" s="88"/>
      <c r="N1545" s="88"/>
      <c r="O1545" s="88"/>
      <c r="P1545" s="88" t="s">
        <v>286</v>
      </c>
      <c r="Q1545" s="88" t="s">
        <v>290</v>
      </c>
      <c r="R1545" s="90"/>
      <c r="S1545" s="88"/>
      <c r="T1545" s="97"/>
      <c r="U1545" s="97"/>
      <c r="V1545" s="98"/>
      <c r="W1545" s="99"/>
      <c r="X1545" s="692" t="s">
        <v>3135</v>
      </c>
      <c r="Y1545" s="691" t="s">
        <v>3133</v>
      </c>
      <c r="Z1545" s="690" t="s">
        <v>3130</v>
      </c>
    </row>
    <row r="1546" spans="1:26" s="100" customFormat="1" ht="15.6" hidden="1">
      <c r="A1546" s="670" t="s">
        <v>2548</v>
      </c>
      <c r="B1546" s="86"/>
      <c r="C1546" s="86"/>
      <c r="D1546" s="122"/>
      <c r="E1546" s="88" t="s">
        <v>17</v>
      </c>
      <c r="F1546" s="88" t="s">
        <v>14</v>
      </c>
      <c r="G1546" s="89" t="s">
        <v>19</v>
      </c>
      <c r="H1546" s="89" t="s">
        <v>28</v>
      </c>
      <c r="I1546" s="89" t="s">
        <v>24</v>
      </c>
      <c r="J1546" s="88">
        <v>4</v>
      </c>
      <c r="K1546" s="88"/>
      <c r="L1546" s="88"/>
      <c r="M1546" s="88"/>
      <c r="N1546" s="88"/>
      <c r="O1546" s="88"/>
      <c r="P1546" s="88" t="s">
        <v>286</v>
      </c>
      <c r="Q1546" s="88" t="s">
        <v>290</v>
      </c>
      <c r="R1546" s="90"/>
      <c r="S1546" s="88"/>
      <c r="T1546" s="97"/>
      <c r="U1546" s="97"/>
      <c r="V1546" s="98"/>
      <c r="W1546" s="99"/>
      <c r="X1546" s="692" t="s">
        <v>3135</v>
      </c>
      <c r="Y1546" s="691" t="s">
        <v>3133</v>
      </c>
      <c r="Z1546" s="690" t="s">
        <v>3130</v>
      </c>
    </row>
    <row r="1547" spans="1:26" s="100" customFormat="1" ht="15.6" hidden="1">
      <c r="A1547" s="670" t="s">
        <v>2549</v>
      </c>
      <c r="B1547" s="86"/>
      <c r="C1547" s="86"/>
      <c r="D1547" s="122"/>
      <c r="E1547" s="88" t="s">
        <v>17</v>
      </c>
      <c r="F1547" s="88" t="s">
        <v>15</v>
      </c>
      <c r="G1547" s="89" t="s">
        <v>19</v>
      </c>
      <c r="H1547" s="89" t="s">
        <v>28</v>
      </c>
      <c r="I1547" s="89" t="s">
        <v>24</v>
      </c>
      <c r="J1547" s="88">
        <v>4</v>
      </c>
      <c r="K1547" s="88"/>
      <c r="L1547" s="88"/>
      <c r="M1547" s="88"/>
      <c r="N1547" s="88"/>
      <c r="O1547" s="88"/>
      <c r="P1547" s="88" t="s">
        <v>286</v>
      </c>
      <c r="Q1547" s="88" t="s">
        <v>290</v>
      </c>
      <c r="R1547" s="90"/>
      <c r="S1547" s="88"/>
      <c r="T1547" s="97"/>
      <c r="U1547" s="97"/>
      <c r="V1547" s="98"/>
      <c r="W1547" s="99"/>
      <c r="X1547" s="692" t="s">
        <v>3135</v>
      </c>
      <c r="Y1547" s="691" t="s">
        <v>3133</v>
      </c>
      <c r="Z1547" s="690" t="s">
        <v>3130</v>
      </c>
    </row>
    <row r="1548" spans="1:26" s="100" customFormat="1" ht="15.6" hidden="1">
      <c r="A1548" s="670" t="s">
        <v>2550</v>
      </c>
      <c r="B1548" s="86"/>
      <c r="C1548" s="86"/>
      <c r="D1548" s="122"/>
      <c r="E1548" s="88" t="s">
        <v>17</v>
      </c>
      <c r="F1548" s="88" t="s">
        <v>14</v>
      </c>
      <c r="G1548" s="89" t="s">
        <v>19</v>
      </c>
      <c r="H1548" s="89" t="s">
        <v>28</v>
      </c>
      <c r="I1548" s="89" t="s">
        <v>24</v>
      </c>
      <c r="J1548" s="88">
        <v>4</v>
      </c>
      <c r="K1548" s="88"/>
      <c r="L1548" s="88"/>
      <c r="M1548" s="88"/>
      <c r="N1548" s="88"/>
      <c r="O1548" s="88"/>
      <c r="P1548" s="88" t="s">
        <v>286</v>
      </c>
      <c r="Q1548" s="88" t="s">
        <v>290</v>
      </c>
      <c r="R1548" s="90"/>
      <c r="S1548" s="88"/>
      <c r="T1548" s="97"/>
      <c r="U1548" s="97"/>
      <c r="V1548" s="98"/>
      <c r="W1548" s="99"/>
      <c r="X1548" s="692" t="s">
        <v>3135</v>
      </c>
      <c r="Y1548" s="691" t="s">
        <v>3133</v>
      </c>
      <c r="Z1548" s="690" t="s">
        <v>3130</v>
      </c>
    </row>
    <row r="1549" spans="1:26" s="100" customFormat="1" ht="15.6" hidden="1">
      <c r="A1549" s="670" t="s">
        <v>2551</v>
      </c>
      <c r="B1549" s="86"/>
      <c r="C1549" s="86"/>
      <c r="D1549" s="122"/>
      <c r="E1549" s="88" t="s">
        <v>17</v>
      </c>
      <c r="F1549" s="88" t="s">
        <v>15</v>
      </c>
      <c r="G1549" s="89" t="s">
        <v>19</v>
      </c>
      <c r="H1549" s="89" t="s">
        <v>28</v>
      </c>
      <c r="I1549" s="89" t="s">
        <v>24</v>
      </c>
      <c r="J1549" s="88">
        <v>4</v>
      </c>
      <c r="K1549" s="88"/>
      <c r="L1549" s="88"/>
      <c r="M1549" s="88"/>
      <c r="N1549" s="88"/>
      <c r="O1549" s="88"/>
      <c r="P1549" s="88" t="s">
        <v>286</v>
      </c>
      <c r="Q1549" s="88" t="s">
        <v>290</v>
      </c>
      <c r="R1549" s="90"/>
      <c r="S1549" s="88"/>
      <c r="T1549" s="97"/>
      <c r="U1549" s="97"/>
      <c r="V1549" s="98"/>
      <c r="W1549" s="99"/>
      <c r="X1549" s="692" t="s">
        <v>3135</v>
      </c>
      <c r="Y1549" s="691" t="s">
        <v>3133</v>
      </c>
      <c r="Z1549" s="690" t="s">
        <v>3130</v>
      </c>
    </row>
    <row r="1550" spans="1:26" s="100" customFormat="1" ht="15.6" hidden="1">
      <c r="A1550" s="670" t="s">
        <v>2552</v>
      </c>
      <c r="B1550" s="86"/>
      <c r="C1550" s="86"/>
      <c r="D1550" s="122"/>
      <c r="E1550" s="88" t="s">
        <v>17</v>
      </c>
      <c r="F1550" s="88" t="s">
        <v>14</v>
      </c>
      <c r="G1550" s="89" t="s">
        <v>19</v>
      </c>
      <c r="H1550" s="89" t="s">
        <v>28</v>
      </c>
      <c r="I1550" s="89" t="s">
        <v>24</v>
      </c>
      <c r="J1550" s="88">
        <v>4</v>
      </c>
      <c r="K1550" s="88"/>
      <c r="L1550" s="88"/>
      <c r="M1550" s="88"/>
      <c r="N1550" s="88"/>
      <c r="O1550" s="88"/>
      <c r="P1550" s="88" t="s">
        <v>286</v>
      </c>
      <c r="Q1550" s="88" t="s">
        <v>290</v>
      </c>
      <c r="R1550" s="90"/>
      <c r="S1550" s="88"/>
      <c r="T1550" s="97"/>
      <c r="U1550" s="97"/>
      <c r="V1550" s="98"/>
      <c r="W1550" s="99"/>
      <c r="X1550" s="692" t="s">
        <v>3135</v>
      </c>
      <c r="Y1550" s="691" t="s">
        <v>3133</v>
      </c>
      <c r="Z1550" s="690" t="s">
        <v>3130</v>
      </c>
    </row>
    <row r="1551" spans="1:26" s="100" customFormat="1" ht="15.6" hidden="1">
      <c r="A1551" s="670" t="s">
        <v>2553</v>
      </c>
      <c r="B1551" s="86"/>
      <c r="C1551" s="86"/>
      <c r="D1551" s="122"/>
      <c r="E1551" s="88" t="s">
        <v>17</v>
      </c>
      <c r="F1551" s="88" t="s">
        <v>15</v>
      </c>
      <c r="G1551" s="89" t="s">
        <v>19</v>
      </c>
      <c r="H1551" s="89" t="s">
        <v>28</v>
      </c>
      <c r="I1551" s="89" t="s">
        <v>24</v>
      </c>
      <c r="J1551" s="88">
        <v>4</v>
      </c>
      <c r="K1551" s="88"/>
      <c r="L1551" s="88"/>
      <c r="M1551" s="88"/>
      <c r="N1551" s="88"/>
      <c r="O1551" s="88"/>
      <c r="P1551" s="88" t="s">
        <v>286</v>
      </c>
      <c r="Q1551" s="88" t="s">
        <v>290</v>
      </c>
      <c r="R1551" s="90"/>
      <c r="S1551" s="88"/>
      <c r="T1551" s="97"/>
      <c r="U1551" s="97"/>
      <c r="V1551" s="98"/>
      <c r="W1551" s="99"/>
      <c r="X1551" s="692" t="s">
        <v>3135</v>
      </c>
      <c r="Y1551" s="691" t="s">
        <v>3133</v>
      </c>
      <c r="Z1551" s="690" t="s">
        <v>3130</v>
      </c>
    </row>
    <row r="1552" spans="1:26" s="100" customFormat="1" ht="15.6" hidden="1">
      <c r="A1552" s="670" t="s">
        <v>2554</v>
      </c>
      <c r="B1552" s="86"/>
      <c r="C1552" s="86"/>
      <c r="D1552" s="122"/>
      <c r="E1552" s="88" t="s">
        <v>18</v>
      </c>
      <c r="F1552" s="88" t="s">
        <v>14</v>
      </c>
      <c r="G1552" s="89" t="s">
        <v>19</v>
      </c>
      <c r="H1552" s="89" t="s">
        <v>28</v>
      </c>
      <c r="I1552" s="89" t="s">
        <v>24</v>
      </c>
      <c r="J1552" s="88">
        <v>4</v>
      </c>
      <c r="K1552" s="88"/>
      <c r="L1552" s="88"/>
      <c r="M1552" s="88"/>
      <c r="N1552" s="88"/>
      <c r="O1552" s="88"/>
      <c r="P1552" s="88" t="s">
        <v>286</v>
      </c>
      <c r="Q1552" s="88" t="s">
        <v>290</v>
      </c>
      <c r="R1552" s="90"/>
      <c r="S1552" s="88"/>
      <c r="T1552" s="97"/>
      <c r="U1552" s="97"/>
      <c r="V1552" s="98"/>
      <c r="W1552" s="99"/>
      <c r="X1552" s="692" t="s">
        <v>3135</v>
      </c>
      <c r="Y1552" s="691" t="s">
        <v>3133</v>
      </c>
      <c r="Z1552" s="690" t="s">
        <v>3130</v>
      </c>
    </row>
    <row r="1553" spans="1:26" s="100" customFormat="1" ht="15.6" hidden="1">
      <c r="A1553" s="670" t="s">
        <v>2555</v>
      </c>
      <c r="B1553" s="86"/>
      <c r="C1553" s="86"/>
      <c r="D1553" s="122"/>
      <c r="E1553" s="88" t="s">
        <v>18</v>
      </c>
      <c r="F1553" s="88" t="s">
        <v>15</v>
      </c>
      <c r="G1553" s="89" t="s">
        <v>19</v>
      </c>
      <c r="H1553" s="89" t="s">
        <v>28</v>
      </c>
      <c r="I1553" s="89" t="s">
        <v>24</v>
      </c>
      <c r="J1553" s="88">
        <v>4</v>
      </c>
      <c r="K1553" s="88"/>
      <c r="L1553" s="88"/>
      <c r="M1553" s="88"/>
      <c r="N1553" s="88"/>
      <c r="O1553" s="88"/>
      <c r="P1553" s="88" t="s">
        <v>286</v>
      </c>
      <c r="Q1553" s="88" t="s">
        <v>290</v>
      </c>
      <c r="R1553" s="90"/>
      <c r="S1553" s="88"/>
      <c r="T1553" s="97"/>
      <c r="U1553" s="97"/>
      <c r="V1553" s="98"/>
      <c r="W1553" s="99"/>
      <c r="X1553" s="692" t="s">
        <v>3135</v>
      </c>
      <c r="Y1553" s="691" t="s">
        <v>3133</v>
      </c>
      <c r="Z1553" s="690" t="s">
        <v>3130</v>
      </c>
    </row>
    <row r="1554" spans="1:26" s="100" customFormat="1" ht="15.6" hidden="1">
      <c r="A1554" s="670" t="s">
        <v>2556</v>
      </c>
      <c r="B1554" s="86"/>
      <c r="C1554" s="86"/>
      <c r="D1554" s="122"/>
      <c r="E1554" s="88" t="s">
        <v>18</v>
      </c>
      <c r="F1554" s="88" t="s">
        <v>14</v>
      </c>
      <c r="G1554" s="89" t="s">
        <v>19</v>
      </c>
      <c r="H1554" s="89" t="s">
        <v>28</v>
      </c>
      <c r="I1554" s="89" t="s">
        <v>24</v>
      </c>
      <c r="J1554" s="88">
        <v>4</v>
      </c>
      <c r="K1554" s="88"/>
      <c r="L1554" s="88"/>
      <c r="M1554" s="88"/>
      <c r="N1554" s="88"/>
      <c r="O1554" s="88"/>
      <c r="P1554" s="88" t="s">
        <v>286</v>
      </c>
      <c r="Q1554" s="88" t="s">
        <v>290</v>
      </c>
      <c r="R1554" s="90"/>
      <c r="S1554" s="88"/>
      <c r="T1554" s="97"/>
      <c r="U1554" s="97"/>
      <c r="V1554" s="98"/>
      <c r="W1554" s="99"/>
      <c r="X1554" s="692" t="s">
        <v>3135</v>
      </c>
      <c r="Y1554" s="691" t="s">
        <v>3133</v>
      </c>
      <c r="Z1554" s="690" t="s">
        <v>3130</v>
      </c>
    </row>
    <row r="1555" spans="1:26" s="100" customFormat="1" ht="15.6" hidden="1">
      <c r="A1555" s="670" t="s">
        <v>2557</v>
      </c>
      <c r="B1555" s="86"/>
      <c r="C1555" s="86"/>
      <c r="D1555" s="122"/>
      <c r="E1555" s="88" t="s">
        <v>18</v>
      </c>
      <c r="F1555" s="88" t="s">
        <v>15</v>
      </c>
      <c r="G1555" s="89" t="s">
        <v>19</v>
      </c>
      <c r="H1555" s="89" t="s">
        <v>28</v>
      </c>
      <c r="I1555" s="89" t="s">
        <v>24</v>
      </c>
      <c r="J1555" s="88">
        <v>4</v>
      </c>
      <c r="K1555" s="88"/>
      <c r="L1555" s="88"/>
      <c r="M1555" s="88"/>
      <c r="N1555" s="88"/>
      <c r="O1555" s="88"/>
      <c r="P1555" s="88" t="s">
        <v>286</v>
      </c>
      <c r="Q1555" s="88" t="s">
        <v>290</v>
      </c>
      <c r="R1555" s="90"/>
      <c r="S1555" s="88"/>
      <c r="T1555" s="97"/>
      <c r="U1555" s="97"/>
      <c r="V1555" s="98"/>
      <c r="W1555" s="99"/>
      <c r="X1555" s="692" t="s">
        <v>3135</v>
      </c>
      <c r="Y1555" s="691" t="s">
        <v>3133</v>
      </c>
      <c r="Z1555" s="690" t="s">
        <v>3130</v>
      </c>
    </row>
    <row r="1556" spans="1:26" s="100" customFormat="1" ht="15.6" hidden="1">
      <c r="A1556" s="670" t="s">
        <v>2558</v>
      </c>
      <c r="B1556" s="86"/>
      <c r="C1556" s="86"/>
      <c r="D1556" s="122"/>
      <c r="E1556" s="88" t="s">
        <v>17</v>
      </c>
      <c r="F1556" s="88" t="s">
        <v>14</v>
      </c>
      <c r="G1556" s="89" t="s">
        <v>19</v>
      </c>
      <c r="H1556" s="89" t="s">
        <v>28</v>
      </c>
      <c r="I1556" s="89" t="s">
        <v>474</v>
      </c>
      <c r="J1556" s="88">
        <v>4</v>
      </c>
      <c r="K1556" s="88"/>
      <c r="L1556" s="88"/>
      <c r="M1556" s="88"/>
      <c r="N1556" s="88"/>
      <c r="O1556" s="88"/>
      <c r="P1556" s="88" t="s">
        <v>286</v>
      </c>
      <c r="Q1556" s="88" t="s">
        <v>290</v>
      </c>
      <c r="R1556" s="90"/>
      <c r="S1556" s="88"/>
      <c r="T1556" s="97"/>
      <c r="U1556" s="97"/>
      <c r="V1556" s="98"/>
      <c r="W1556" s="99"/>
      <c r="X1556" s="692" t="s">
        <v>3135</v>
      </c>
      <c r="Y1556" s="691" t="s">
        <v>3133</v>
      </c>
      <c r="Z1556" s="690" t="s">
        <v>3130</v>
      </c>
    </row>
    <row r="1557" spans="1:26" s="100" customFormat="1" ht="15.6" hidden="1">
      <c r="A1557" s="670" t="s">
        <v>2559</v>
      </c>
      <c r="B1557" s="86"/>
      <c r="C1557" s="86"/>
      <c r="D1557" s="122"/>
      <c r="E1557" s="88" t="s">
        <v>18</v>
      </c>
      <c r="F1557" s="88" t="s">
        <v>15</v>
      </c>
      <c r="G1557" s="89" t="s">
        <v>19</v>
      </c>
      <c r="H1557" s="89" t="s">
        <v>28</v>
      </c>
      <c r="I1557" s="89" t="s">
        <v>25</v>
      </c>
      <c r="J1557" s="88">
        <v>4</v>
      </c>
      <c r="K1557" s="88"/>
      <c r="L1557" s="88"/>
      <c r="M1557" s="88"/>
      <c r="N1557" s="88"/>
      <c r="O1557" s="88"/>
      <c r="P1557" s="88" t="s">
        <v>286</v>
      </c>
      <c r="Q1557" s="88" t="s">
        <v>290</v>
      </c>
      <c r="R1557" s="90"/>
      <c r="S1557" s="88"/>
      <c r="T1557" s="97"/>
      <c r="U1557" s="97"/>
      <c r="V1557" s="98"/>
      <c r="W1557" s="99"/>
      <c r="X1557" s="692" t="s">
        <v>3135</v>
      </c>
      <c r="Y1557" s="691" t="s">
        <v>3133</v>
      </c>
      <c r="Z1557" s="690" t="s">
        <v>3130</v>
      </c>
    </row>
    <row r="1558" spans="1:26" s="100" customFormat="1" ht="15.6" hidden="1">
      <c r="A1558" s="670" t="s">
        <v>2560</v>
      </c>
      <c r="B1558" s="86"/>
      <c r="C1558" s="86"/>
      <c r="D1558" s="122"/>
      <c r="E1558" s="88" t="s">
        <v>18</v>
      </c>
      <c r="F1558" s="88" t="s">
        <v>14</v>
      </c>
      <c r="G1558" s="89" t="s">
        <v>19</v>
      </c>
      <c r="H1558" s="89" t="s">
        <v>28</v>
      </c>
      <c r="I1558" s="89" t="s">
        <v>24</v>
      </c>
      <c r="J1558" s="88">
        <v>4</v>
      </c>
      <c r="K1558" s="88"/>
      <c r="L1558" s="88"/>
      <c r="M1558" s="88"/>
      <c r="N1558" s="88"/>
      <c r="O1558" s="88"/>
      <c r="P1558" s="88" t="s">
        <v>286</v>
      </c>
      <c r="Q1558" s="88" t="s">
        <v>290</v>
      </c>
      <c r="R1558" s="90"/>
      <c r="S1558" s="88"/>
      <c r="T1558" s="97"/>
      <c r="U1558" s="97"/>
      <c r="V1558" s="98"/>
      <c r="W1558" s="99"/>
      <c r="X1558" s="692" t="s">
        <v>3135</v>
      </c>
      <c r="Y1558" s="691" t="s">
        <v>3133</v>
      </c>
      <c r="Z1558" s="690" t="s">
        <v>3130</v>
      </c>
    </row>
    <row r="1559" spans="1:26" s="100" customFormat="1" ht="15.6" hidden="1">
      <c r="A1559" s="670" t="s">
        <v>2561</v>
      </c>
      <c r="B1559" s="86"/>
      <c r="C1559" s="86"/>
      <c r="D1559" s="122"/>
      <c r="E1559" s="88" t="s">
        <v>17</v>
      </c>
      <c r="F1559" s="88" t="s">
        <v>14</v>
      </c>
      <c r="G1559" s="89" t="s">
        <v>19</v>
      </c>
      <c r="H1559" s="89" t="s">
        <v>28</v>
      </c>
      <c r="I1559" s="89" t="s">
        <v>25</v>
      </c>
      <c r="J1559" s="88">
        <v>4</v>
      </c>
      <c r="K1559" s="88"/>
      <c r="L1559" s="88"/>
      <c r="M1559" s="88"/>
      <c r="N1559" s="88"/>
      <c r="O1559" s="88"/>
      <c r="P1559" s="88" t="s">
        <v>286</v>
      </c>
      <c r="Q1559" s="88" t="s">
        <v>290</v>
      </c>
      <c r="R1559" s="90"/>
      <c r="S1559" s="88"/>
      <c r="T1559" s="97"/>
      <c r="U1559" s="97"/>
      <c r="V1559" s="98"/>
      <c r="W1559" s="99"/>
      <c r="X1559" s="692" t="s">
        <v>3135</v>
      </c>
      <c r="Y1559" s="691" t="s">
        <v>3133</v>
      </c>
      <c r="Z1559" s="690" t="s">
        <v>3130</v>
      </c>
    </row>
    <row r="1560" spans="1:26" s="100" customFormat="1" ht="15.6" hidden="1">
      <c r="A1560" s="670" t="s">
        <v>2562</v>
      </c>
      <c r="B1560" s="86"/>
      <c r="C1560" s="86"/>
      <c r="D1560" s="122"/>
      <c r="E1560" s="88" t="s">
        <v>17</v>
      </c>
      <c r="F1560" s="88" t="s">
        <v>15</v>
      </c>
      <c r="G1560" s="89" t="s">
        <v>19</v>
      </c>
      <c r="H1560" s="89" t="s">
        <v>28</v>
      </c>
      <c r="I1560" s="89" t="s">
        <v>26</v>
      </c>
      <c r="J1560" s="88">
        <v>4</v>
      </c>
      <c r="K1560" s="88"/>
      <c r="L1560" s="88"/>
      <c r="M1560" s="88"/>
      <c r="N1560" s="88"/>
      <c r="O1560" s="88"/>
      <c r="P1560" s="88" t="s">
        <v>286</v>
      </c>
      <c r="Q1560" s="88" t="s">
        <v>290</v>
      </c>
      <c r="R1560" s="90"/>
      <c r="S1560" s="88"/>
      <c r="T1560" s="97"/>
      <c r="U1560" s="97"/>
      <c r="V1560" s="98"/>
      <c r="W1560" s="99"/>
      <c r="X1560" s="692" t="s">
        <v>3135</v>
      </c>
      <c r="Y1560" s="691" t="s">
        <v>3133</v>
      </c>
      <c r="Z1560" s="690" t="s">
        <v>3130</v>
      </c>
    </row>
    <row r="1561" spans="1:26" s="100" customFormat="1" ht="15.6" hidden="1">
      <c r="A1561" s="670" t="s">
        <v>2563</v>
      </c>
      <c r="B1561" s="86"/>
      <c r="C1561" s="86"/>
      <c r="D1561" s="122"/>
      <c r="E1561" s="88" t="s">
        <v>17</v>
      </c>
      <c r="F1561" s="88" t="s">
        <v>14</v>
      </c>
      <c r="G1561" s="89" t="s">
        <v>19</v>
      </c>
      <c r="H1561" s="89" t="s">
        <v>28</v>
      </c>
      <c r="I1561" s="89" t="s">
        <v>24</v>
      </c>
      <c r="J1561" s="88">
        <v>4</v>
      </c>
      <c r="K1561" s="88"/>
      <c r="L1561" s="88"/>
      <c r="M1561" s="88"/>
      <c r="N1561" s="88"/>
      <c r="O1561" s="88"/>
      <c r="P1561" s="88" t="s">
        <v>286</v>
      </c>
      <c r="Q1561" s="88" t="s">
        <v>290</v>
      </c>
      <c r="R1561" s="90"/>
      <c r="S1561" s="88"/>
      <c r="T1561" s="97"/>
      <c r="U1561" s="97"/>
      <c r="V1561" s="98"/>
      <c r="W1561" s="99"/>
      <c r="X1561" s="692" t="s">
        <v>3135</v>
      </c>
      <c r="Y1561" s="691" t="s">
        <v>3133</v>
      </c>
      <c r="Z1561" s="690" t="s">
        <v>3130</v>
      </c>
    </row>
    <row r="1562" spans="1:26" s="100" customFormat="1" ht="15.6" hidden="1">
      <c r="A1562" s="670" t="s">
        <v>2564</v>
      </c>
      <c r="B1562" s="86"/>
      <c r="C1562" s="86"/>
      <c r="D1562" s="122"/>
      <c r="E1562" s="88" t="s">
        <v>18</v>
      </c>
      <c r="F1562" s="88" t="s">
        <v>15</v>
      </c>
      <c r="G1562" s="89" t="s">
        <v>19</v>
      </c>
      <c r="H1562" s="89" t="s">
        <v>28</v>
      </c>
      <c r="I1562" s="89" t="s">
        <v>24</v>
      </c>
      <c r="J1562" s="88">
        <v>4</v>
      </c>
      <c r="K1562" s="88"/>
      <c r="L1562" s="88"/>
      <c r="M1562" s="88"/>
      <c r="N1562" s="88"/>
      <c r="O1562" s="88"/>
      <c r="P1562" s="88" t="s">
        <v>286</v>
      </c>
      <c r="Q1562" s="88" t="s">
        <v>290</v>
      </c>
      <c r="R1562" s="90"/>
      <c r="S1562" s="88"/>
      <c r="T1562" s="97"/>
      <c r="U1562" s="97"/>
      <c r="V1562" s="98"/>
      <c r="W1562" s="99"/>
      <c r="X1562" s="692" t="s">
        <v>3135</v>
      </c>
      <c r="Y1562" s="691" t="s">
        <v>3133</v>
      </c>
      <c r="Z1562" s="690" t="s">
        <v>3130</v>
      </c>
    </row>
    <row r="1563" spans="1:26" s="100" customFormat="1" ht="15.6" hidden="1">
      <c r="A1563" s="670" t="s">
        <v>2565</v>
      </c>
      <c r="B1563" s="86"/>
      <c r="C1563" s="86"/>
      <c r="D1563" s="122"/>
      <c r="E1563" s="88" t="s">
        <v>17</v>
      </c>
      <c r="F1563" s="88" t="s">
        <v>14</v>
      </c>
      <c r="G1563" s="89" t="s">
        <v>19</v>
      </c>
      <c r="H1563" s="89" t="s">
        <v>28</v>
      </c>
      <c r="I1563" s="89" t="s">
        <v>24</v>
      </c>
      <c r="J1563" s="88">
        <v>4</v>
      </c>
      <c r="K1563" s="88"/>
      <c r="L1563" s="88"/>
      <c r="M1563" s="88"/>
      <c r="N1563" s="88"/>
      <c r="O1563" s="88"/>
      <c r="P1563" s="88" t="s">
        <v>286</v>
      </c>
      <c r="Q1563" s="88" t="s">
        <v>290</v>
      </c>
      <c r="R1563" s="90"/>
      <c r="S1563" s="88"/>
      <c r="T1563" s="97"/>
      <c r="U1563" s="97"/>
      <c r="V1563" s="98"/>
      <c r="W1563" s="99"/>
      <c r="X1563" s="692" t="s">
        <v>3135</v>
      </c>
      <c r="Y1563" s="691" t="s">
        <v>3133</v>
      </c>
      <c r="Z1563" s="690" t="s">
        <v>3130</v>
      </c>
    </row>
    <row r="1564" spans="1:26" s="100" customFormat="1" ht="15.6" hidden="1">
      <c r="A1564" s="670" t="s">
        <v>2566</v>
      </c>
      <c r="B1564" s="86"/>
      <c r="C1564" s="86"/>
      <c r="D1564" s="122"/>
      <c r="E1564" s="88" t="s">
        <v>18</v>
      </c>
      <c r="F1564" s="88" t="s">
        <v>15</v>
      </c>
      <c r="G1564" s="89" t="s">
        <v>19</v>
      </c>
      <c r="H1564" s="89" t="s">
        <v>28</v>
      </c>
      <c r="I1564" s="89" t="s">
        <v>24</v>
      </c>
      <c r="J1564" s="88">
        <v>4</v>
      </c>
      <c r="K1564" s="88"/>
      <c r="L1564" s="88"/>
      <c r="M1564" s="88"/>
      <c r="N1564" s="88"/>
      <c r="O1564" s="88"/>
      <c r="P1564" s="88" t="s">
        <v>286</v>
      </c>
      <c r="Q1564" s="88" t="s">
        <v>290</v>
      </c>
      <c r="R1564" s="90"/>
      <c r="S1564" s="88"/>
      <c r="T1564" s="97"/>
      <c r="U1564" s="97"/>
      <c r="V1564" s="98"/>
      <c r="W1564" s="99"/>
      <c r="X1564" s="692" t="s">
        <v>3135</v>
      </c>
      <c r="Y1564" s="691" t="s">
        <v>3133</v>
      </c>
      <c r="Z1564" s="690" t="s">
        <v>3130</v>
      </c>
    </row>
    <row r="1565" spans="1:26" s="100" customFormat="1" ht="15.6" hidden="1">
      <c r="A1565" s="670" t="s">
        <v>2567</v>
      </c>
      <c r="B1565" s="86"/>
      <c r="C1565" s="86"/>
      <c r="D1565" s="122"/>
      <c r="E1565" s="88" t="s">
        <v>17</v>
      </c>
      <c r="F1565" s="88" t="s">
        <v>14</v>
      </c>
      <c r="G1565" s="89" t="s">
        <v>19</v>
      </c>
      <c r="H1565" s="89" t="s">
        <v>28</v>
      </c>
      <c r="I1565" s="89" t="s">
        <v>24</v>
      </c>
      <c r="J1565" s="88">
        <v>4</v>
      </c>
      <c r="K1565" s="88"/>
      <c r="L1565" s="88"/>
      <c r="M1565" s="88"/>
      <c r="N1565" s="88"/>
      <c r="O1565" s="88"/>
      <c r="P1565" s="88" t="s">
        <v>286</v>
      </c>
      <c r="Q1565" s="88" t="s">
        <v>290</v>
      </c>
      <c r="R1565" s="90"/>
      <c r="S1565" s="88"/>
      <c r="T1565" s="97"/>
      <c r="U1565" s="97"/>
      <c r="V1565" s="98"/>
      <c r="W1565" s="99"/>
      <c r="X1565" s="692" t="s">
        <v>3135</v>
      </c>
      <c r="Y1565" s="691" t="s">
        <v>3133</v>
      </c>
      <c r="Z1565" s="690" t="s">
        <v>3130</v>
      </c>
    </row>
    <row r="1566" spans="1:26" s="100" customFormat="1" ht="15.6" hidden="1">
      <c r="A1566" s="670" t="s">
        <v>2568</v>
      </c>
      <c r="B1566" s="86"/>
      <c r="C1566" s="86"/>
      <c r="D1566" s="122"/>
      <c r="E1566" s="104" t="s">
        <v>17</v>
      </c>
      <c r="F1566" s="104" t="s">
        <v>14</v>
      </c>
      <c r="G1566" s="105" t="s">
        <v>19</v>
      </c>
      <c r="H1566" s="105" t="s">
        <v>28</v>
      </c>
      <c r="I1566" s="105" t="s">
        <v>474</v>
      </c>
      <c r="J1566" s="104">
        <v>4</v>
      </c>
      <c r="K1566" s="88"/>
      <c r="L1566" s="88"/>
      <c r="M1566" s="88"/>
      <c r="N1566" s="88"/>
      <c r="O1566" s="88"/>
      <c r="P1566" s="88" t="s">
        <v>286</v>
      </c>
      <c r="Q1566" s="88" t="s">
        <v>290</v>
      </c>
      <c r="R1566" s="90"/>
      <c r="S1566" s="88"/>
      <c r="T1566" s="97"/>
      <c r="U1566" s="97"/>
      <c r="V1566" s="98"/>
      <c r="W1566" s="99"/>
      <c r="X1566" s="692" t="s">
        <v>3135</v>
      </c>
      <c r="Y1566" s="691" t="s">
        <v>3133</v>
      </c>
      <c r="Z1566" s="690" t="s">
        <v>3130</v>
      </c>
    </row>
    <row r="1567" spans="1:26" s="100" customFormat="1" ht="15.6" hidden="1">
      <c r="A1567" s="670" t="s">
        <v>2569</v>
      </c>
      <c r="B1567" s="86"/>
      <c r="C1567" s="86"/>
      <c r="D1567" s="253"/>
      <c r="E1567" s="116" t="s">
        <v>17</v>
      </c>
      <c r="F1567" s="116" t="s">
        <v>15</v>
      </c>
      <c r="G1567" s="234" t="s">
        <v>19</v>
      </c>
      <c r="H1567" s="234" t="s">
        <v>28</v>
      </c>
      <c r="I1567" s="234" t="s">
        <v>24</v>
      </c>
      <c r="J1567" s="116">
        <v>4</v>
      </c>
      <c r="K1567" s="102"/>
      <c r="L1567" s="88"/>
      <c r="M1567" s="88"/>
      <c r="N1567" s="88"/>
      <c r="O1567" s="88"/>
      <c r="P1567" s="88" t="s">
        <v>286</v>
      </c>
      <c r="Q1567" s="88" t="s">
        <v>290</v>
      </c>
      <c r="R1567" s="90"/>
      <c r="S1567" s="88"/>
      <c r="T1567" s="97"/>
      <c r="U1567" s="97"/>
      <c r="V1567" s="98"/>
      <c r="W1567" s="99"/>
      <c r="X1567" s="692" t="s">
        <v>3135</v>
      </c>
      <c r="Y1567" s="691" t="s">
        <v>3133</v>
      </c>
      <c r="Z1567" s="690" t="s">
        <v>3130</v>
      </c>
    </row>
    <row r="1568" spans="1:26" s="100" customFormat="1" ht="15.6" hidden="1">
      <c r="A1568" s="670" t="s">
        <v>2570</v>
      </c>
      <c r="B1568" s="86"/>
      <c r="C1568" s="86"/>
      <c r="D1568" s="122"/>
      <c r="E1568" s="107" t="s">
        <v>18</v>
      </c>
      <c r="F1568" s="107" t="s">
        <v>15</v>
      </c>
      <c r="G1568" s="108" t="s">
        <v>19</v>
      </c>
      <c r="H1568" s="108" t="s">
        <v>28</v>
      </c>
      <c r="I1568" s="108" t="s">
        <v>25</v>
      </c>
      <c r="J1568" s="107">
        <v>4</v>
      </c>
      <c r="K1568" s="88"/>
      <c r="L1568" s="88"/>
      <c r="M1568" s="88"/>
      <c r="N1568" s="88"/>
      <c r="O1568" s="88"/>
      <c r="P1568" s="88" t="s">
        <v>286</v>
      </c>
      <c r="Q1568" s="88" t="s">
        <v>290</v>
      </c>
      <c r="R1568" s="90"/>
      <c r="S1568" s="88"/>
      <c r="T1568" s="97"/>
      <c r="U1568" s="97"/>
      <c r="V1568" s="98"/>
      <c r="W1568" s="99"/>
      <c r="X1568" s="692" t="s">
        <v>3135</v>
      </c>
      <c r="Y1568" s="691" t="s">
        <v>3133</v>
      </c>
      <c r="Z1568" s="690" t="s">
        <v>3130</v>
      </c>
    </row>
    <row r="1569" spans="1:26" s="100" customFormat="1" ht="15.6">
      <c r="A1569" s="670" t="s">
        <v>2571</v>
      </c>
      <c r="B1569" s="86"/>
      <c r="C1569" s="86"/>
      <c r="D1569" s="122"/>
      <c r="E1569" s="88" t="s">
        <v>18</v>
      </c>
      <c r="F1569" s="88" t="s">
        <v>15</v>
      </c>
      <c r="G1569" s="89" t="s">
        <v>22</v>
      </c>
      <c r="H1569" s="89" t="s">
        <v>28</v>
      </c>
      <c r="I1569" s="89" t="s">
        <v>24</v>
      </c>
      <c r="J1569" s="88">
        <v>1</v>
      </c>
      <c r="K1569" s="88"/>
      <c r="L1569" s="88"/>
      <c r="M1569" s="88"/>
      <c r="N1569" s="88" t="s">
        <v>39</v>
      </c>
      <c r="O1569" s="88"/>
      <c r="P1569" s="88" t="s">
        <v>286</v>
      </c>
      <c r="Q1569" s="88" t="s">
        <v>290</v>
      </c>
      <c r="R1569" s="90"/>
      <c r="S1569" s="88"/>
      <c r="T1569" s="97"/>
      <c r="U1569" s="97"/>
      <c r="V1569" s="98"/>
      <c r="W1569" s="99"/>
      <c r="X1569" s="692" t="s">
        <v>3135</v>
      </c>
      <c r="Y1569" s="691" t="s">
        <v>3133</v>
      </c>
      <c r="Z1569" s="690" t="s">
        <v>3130</v>
      </c>
    </row>
    <row r="1570" spans="1:26" s="100" customFormat="1" ht="15.6" hidden="1">
      <c r="A1570" s="670" t="s">
        <v>2572</v>
      </c>
      <c r="B1570" s="86"/>
      <c r="C1570" s="86"/>
      <c r="D1570" s="122"/>
      <c r="E1570" s="88" t="s">
        <v>18</v>
      </c>
      <c r="F1570" s="88" t="s">
        <v>14</v>
      </c>
      <c r="G1570" s="89" t="s">
        <v>19</v>
      </c>
      <c r="H1570" s="89" t="s">
        <v>28</v>
      </c>
      <c r="I1570" s="89" t="s">
        <v>24</v>
      </c>
      <c r="J1570" s="88">
        <v>4</v>
      </c>
      <c r="K1570" s="88"/>
      <c r="L1570" s="88"/>
      <c r="M1570" s="88"/>
      <c r="N1570" s="88"/>
      <c r="O1570" s="88"/>
      <c r="P1570" s="88" t="s">
        <v>286</v>
      </c>
      <c r="Q1570" s="88" t="s">
        <v>290</v>
      </c>
      <c r="R1570" s="90"/>
      <c r="S1570" s="88"/>
      <c r="T1570" s="97"/>
      <c r="U1570" s="97"/>
      <c r="V1570" s="98"/>
      <c r="W1570" s="99"/>
      <c r="X1570" s="692" t="s">
        <v>3135</v>
      </c>
      <c r="Y1570" s="691" t="s">
        <v>3133</v>
      </c>
      <c r="Z1570" s="690" t="s">
        <v>3130</v>
      </c>
    </row>
    <row r="1571" spans="1:26" s="100" customFormat="1" ht="15.6" hidden="1">
      <c r="A1571" s="670" t="s">
        <v>2573</v>
      </c>
      <c r="B1571" s="86"/>
      <c r="C1571" s="86"/>
      <c r="D1571" s="122"/>
      <c r="E1571" s="88" t="s">
        <v>18</v>
      </c>
      <c r="F1571" s="88" t="s">
        <v>15</v>
      </c>
      <c r="G1571" s="89" t="s">
        <v>19</v>
      </c>
      <c r="H1571" s="89" t="s">
        <v>28</v>
      </c>
      <c r="I1571" s="89" t="s">
        <v>477</v>
      </c>
      <c r="J1571" s="88">
        <v>4</v>
      </c>
      <c r="K1571" s="88"/>
      <c r="L1571" s="88"/>
      <c r="M1571" s="88"/>
      <c r="N1571" s="88"/>
      <c r="O1571" s="88"/>
      <c r="P1571" s="88" t="s">
        <v>286</v>
      </c>
      <c r="Q1571" s="88" t="s">
        <v>290</v>
      </c>
      <c r="R1571" s="90"/>
      <c r="S1571" s="88"/>
      <c r="T1571" s="97"/>
      <c r="U1571" s="97"/>
      <c r="V1571" s="98"/>
      <c r="W1571" s="99"/>
      <c r="X1571" s="692" t="s">
        <v>3135</v>
      </c>
      <c r="Y1571" s="691" t="s">
        <v>3133</v>
      </c>
      <c r="Z1571" s="690" t="s">
        <v>3130</v>
      </c>
    </row>
    <row r="1572" spans="1:26" s="100" customFormat="1" ht="15.6" hidden="1">
      <c r="A1572" s="670" t="s">
        <v>2574</v>
      </c>
      <c r="B1572" s="86"/>
      <c r="C1572" s="86"/>
      <c r="D1572" s="122"/>
      <c r="E1572" s="88" t="s">
        <v>17</v>
      </c>
      <c r="F1572" s="88" t="s">
        <v>14</v>
      </c>
      <c r="G1572" s="89" t="s">
        <v>19</v>
      </c>
      <c r="H1572" s="89" t="s">
        <v>28</v>
      </c>
      <c r="I1572" s="89" t="s">
        <v>24</v>
      </c>
      <c r="J1572" s="88">
        <v>4</v>
      </c>
      <c r="K1572" s="88"/>
      <c r="L1572" s="88"/>
      <c r="M1572" s="88"/>
      <c r="N1572" s="88"/>
      <c r="O1572" s="88"/>
      <c r="P1572" s="88" t="s">
        <v>286</v>
      </c>
      <c r="Q1572" s="88" t="s">
        <v>290</v>
      </c>
      <c r="R1572" s="90"/>
      <c r="S1572" s="88"/>
      <c r="T1572" s="97"/>
      <c r="U1572" s="97"/>
      <c r="V1572" s="98"/>
      <c r="W1572" s="99"/>
      <c r="X1572" s="692" t="s">
        <v>3135</v>
      </c>
      <c r="Y1572" s="691" t="s">
        <v>3133</v>
      </c>
      <c r="Z1572" s="690" t="s">
        <v>3130</v>
      </c>
    </row>
    <row r="1573" spans="1:26" s="100" customFormat="1" ht="15.6" hidden="1">
      <c r="A1573" s="670" t="s">
        <v>2575</v>
      </c>
      <c r="B1573" s="86"/>
      <c r="C1573" s="86"/>
      <c r="D1573" s="122"/>
      <c r="E1573" s="88" t="s">
        <v>17</v>
      </c>
      <c r="F1573" s="88" t="s">
        <v>15</v>
      </c>
      <c r="G1573" s="89" t="s">
        <v>19</v>
      </c>
      <c r="H1573" s="89" t="s">
        <v>28</v>
      </c>
      <c r="I1573" s="89" t="s">
        <v>24</v>
      </c>
      <c r="J1573" s="88">
        <v>4</v>
      </c>
      <c r="K1573" s="88"/>
      <c r="L1573" s="88"/>
      <c r="M1573" s="88"/>
      <c r="N1573" s="88"/>
      <c r="O1573" s="88"/>
      <c r="P1573" s="88" t="s">
        <v>286</v>
      </c>
      <c r="Q1573" s="88" t="s">
        <v>290</v>
      </c>
      <c r="R1573" s="90"/>
      <c r="S1573" s="88"/>
      <c r="T1573" s="97"/>
      <c r="U1573" s="97"/>
      <c r="V1573" s="98"/>
      <c r="W1573" s="99"/>
      <c r="X1573" s="692" t="s">
        <v>3135</v>
      </c>
      <c r="Y1573" s="691" t="s">
        <v>3133</v>
      </c>
      <c r="Z1573" s="690" t="s">
        <v>3130</v>
      </c>
    </row>
    <row r="1574" spans="1:26" s="100" customFormat="1" ht="15.6" hidden="1">
      <c r="A1574" s="670" t="s">
        <v>2576</v>
      </c>
      <c r="B1574" s="86"/>
      <c r="C1574" s="86"/>
      <c r="D1574" s="122"/>
      <c r="E1574" s="88" t="s">
        <v>17</v>
      </c>
      <c r="F1574" s="88" t="s">
        <v>14</v>
      </c>
      <c r="G1574" s="89" t="s">
        <v>19</v>
      </c>
      <c r="H1574" s="89" t="s">
        <v>28</v>
      </c>
      <c r="I1574" s="89" t="s">
        <v>24</v>
      </c>
      <c r="J1574" s="88">
        <v>4</v>
      </c>
      <c r="K1574" s="88"/>
      <c r="L1574" s="88"/>
      <c r="M1574" s="88"/>
      <c r="N1574" s="88"/>
      <c r="O1574" s="88"/>
      <c r="P1574" s="88" t="s">
        <v>286</v>
      </c>
      <c r="Q1574" s="88" t="s">
        <v>290</v>
      </c>
      <c r="R1574" s="90"/>
      <c r="S1574" s="88"/>
      <c r="T1574" s="97"/>
      <c r="U1574" s="97"/>
      <c r="V1574" s="98"/>
      <c r="W1574" s="99"/>
      <c r="X1574" s="692" t="s">
        <v>3135</v>
      </c>
      <c r="Y1574" s="691" t="s">
        <v>3133</v>
      </c>
      <c r="Z1574" s="690" t="s">
        <v>3130</v>
      </c>
    </row>
    <row r="1575" spans="1:26" s="100" customFormat="1" ht="15.6" hidden="1">
      <c r="A1575" s="670" t="s">
        <v>2577</v>
      </c>
      <c r="B1575" s="86"/>
      <c r="C1575" s="86"/>
      <c r="D1575" s="122"/>
      <c r="E1575" s="88" t="s">
        <v>17</v>
      </c>
      <c r="F1575" s="88" t="s">
        <v>15</v>
      </c>
      <c r="G1575" s="89" t="s">
        <v>19</v>
      </c>
      <c r="H1575" s="89" t="s">
        <v>28</v>
      </c>
      <c r="I1575" s="89" t="s">
        <v>24</v>
      </c>
      <c r="J1575" s="88">
        <v>4</v>
      </c>
      <c r="K1575" s="88"/>
      <c r="L1575" s="88"/>
      <c r="M1575" s="88"/>
      <c r="N1575" s="88"/>
      <c r="O1575" s="88"/>
      <c r="P1575" s="88" t="s">
        <v>286</v>
      </c>
      <c r="Q1575" s="88" t="s">
        <v>290</v>
      </c>
      <c r="R1575" s="90"/>
      <c r="S1575" s="88"/>
      <c r="T1575" s="97"/>
      <c r="U1575" s="97"/>
      <c r="V1575" s="98"/>
      <c r="W1575" s="99"/>
      <c r="X1575" s="692" t="s">
        <v>3135</v>
      </c>
      <c r="Y1575" s="691" t="s">
        <v>3133</v>
      </c>
      <c r="Z1575" s="690" t="s">
        <v>3130</v>
      </c>
    </row>
    <row r="1576" spans="1:26" s="100" customFormat="1" ht="15.6" hidden="1">
      <c r="A1576" s="670" t="s">
        <v>2578</v>
      </c>
      <c r="B1576" s="86"/>
      <c r="C1576" s="86"/>
      <c r="D1576" s="122"/>
      <c r="E1576" s="88" t="s">
        <v>17</v>
      </c>
      <c r="F1576" s="88" t="s">
        <v>14</v>
      </c>
      <c r="G1576" s="89" t="s">
        <v>19</v>
      </c>
      <c r="H1576" s="89" t="s">
        <v>28</v>
      </c>
      <c r="I1576" s="89" t="s">
        <v>24</v>
      </c>
      <c r="J1576" s="88">
        <v>4</v>
      </c>
      <c r="K1576" s="88"/>
      <c r="L1576" s="88"/>
      <c r="M1576" s="88"/>
      <c r="N1576" s="88"/>
      <c r="O1576" s="88"/>
      <c r="P1576" s="88" t="s">
        <v>286</v>
      </c>
      <c r="Q1576" s="88" t="s">
        <v>290</v>
      </c>
      <c r="R1576" s="90"/>
      <c r="S1576" s="88"/>
      <c r="T1576" s="97"/>
      <c r="U1576" s="97"/>
      <c r="V1576" s="98"/>
      <c r="W1576" s="99"/>
      <c r="X1576" s="692" t="s">
        <v>3135</v>
      </c>
      <c r="Y1576" s="691" t="s">
        <v>3133</v>
      </c>
      <c r="Z1576" s="690" t="s">
        <v>3130</v>
      </c>
    </row>
    <row r="1577" spans="1:26" s="100" customFormat="1" ht="15.6" hidden="1">
      <c r="A1577" s="670" t="s">
        <v>2579</v>
      </c>
      <c r="B1577" s="86"/>
      <c r="C1577" s="86"/>
      <c r="D1577" s="122"/>
      <c r="E1577" s="88" t="s">
        <v>17</v>
      </c>
      <c r="F1577" s="88" t="s">
        <v>15</v>
      </c>
      <c r="G1577" s="89" t="s">
        <v>19</v>
      </c>
      <c r="H1577" s="89" t="s">
        <v>28</v>
      </c>
      <c r="I1577" s="89" t="s">
        <v>24</v>
      </c>
      <c r="J1577" s="88">
        <v>4</v>
      </c>
      <c r="K1577" s="88"/>
      <c r="L1577" s="88"/>
      <c r="M1577" s="88"/>
      <c r="N1577" s="88"/>
      <c r="O1577" s="88"/>
      <c r="P1577" s="88" t="s">
        <v>286</v>
      </c>
      <c r="Q1577" s="88" t="s">
        <v>290</v>
      </c>
      <c r="R1577" s="90"/>
      <c r="S1577" s="88"/>
      <c r="T1577" s="97"/>
      <c r="U1577" s="97"/>
      <c r="V1577" s="98"/>
      <c r="W1577" s="99"/>
      <c r="X1577" s="692" t="s">
        <v>3135</v>
      </c>
      <c r="Y1577" s="691" t="s">
        <v>3133</v>
      </c>
      <c r="Z1577" s="690" t="s">
        <v>3130</v>
      </c>
    </row>
    <row r="1578" spans="1:26" s="100" customFormat="1" ht="15.6" hidden="1">
      <c r="A1578" s="670" t="s">
        <v>2580</v>
      </c>
      <c r="B1578" s="86"/>
      <c r="C1578" s="86"/>
      <c r="D1578" s="122"/>
      <c r="E1578" s="88" t="s">
        <v>17</v>
      </c>
      <c r="F1578" s="88" t="s">
        <v>14</v>
      </c>
      <c r="G1578" s="89" t="s">
        <v>19</v>
      </c>
      <c r="H1578" s="89" t="s">
        <v>28</v>
      </c>
      <c r="I1578" s="89" t="s">
        <v>24</v>
      </c>
      <c r="J1578" s="88">
        <v>4</v>
      </c>
      <c r="K1578" s="88"/>
      <c r="L1578" s="88"/>
      <c r="M1578" s="88"/>
      <c r="N1578" s="88"/>
      <c r="O1578" s="88"/>
      <c r="P1578" s="88" t="s">
        <v>286</v>
      </c>
      <c r="Q1578" s="88" t="s">
        <v>290</v>
      </c>
      <c r="R1578" s="90"/>
      <c r="S1578" s="88"/>
      <c r="T1578" s="97"/>
      <c r="U1578" s="97"/>
      <c r="V1578" s="98"/>
      <c r="W1578" s="99"/>
      <c r="X1578" s="692" t="s">
        <v>3135</v>
      </c>
      <c r="Y1578" s="691" t="s">
        <v>3133</v>
      </c>
      <c r="Z1578" s="690" t="s">
        <v>3130</v>
      </c>
    </row>
    <row r="1579" spans="1:26" s="100" customFormat="1" ht="15.6" hidden="1">
      <c r="A1579" s="670" t="s">
        <v>2581</v>
      </c>
      <c r="B1579" s="86"/>
      <c r="C1579" s="86"/>
      <c r="D1579" s="122"/>
      <c r="E1579" s="88" t="s">
        <v>17</v>
      </c>
      <c r="F1579" s="88" t="s">
        <v>15</v>
      </c>
      <c r="G1579" s="89" t="s">
        <v>19</v>
      </c>
      <c r="H1579" s="89" t="s">
        <v>28</v>
      </c>
      <c r="I1579" s="89" t="s">
        <v>24</v>
      </c>
      <c r="J1579" s="88">
        <v>4</v>
      </c>
      <c r="K1579" s="88"/>
      <c r="L1579" s="88"/>
      <c r="M1579" s="88"/>
      <c r="N1579" s="88"/>
      <c r="O1579" s="88"/>
      <c r="P1579" s="88" t="s">
        <v>286</v>
      </c>
      <c r="Q1579" s="88" t="s">
        <v>290</v>
      </c>
      <c r="R1579" s="90"/>
      <c r="S1579" s="88"/>
      <c r="T1579" s="97"/>
      <c r="U1579" s="97"/>
      <c r="V1579" s="98"/>
      <c r="W1579" s="99"/>
      <c r="X1579" s="692" t="s">
        <v>3135</v>
      </c>
      <c r="Y1579" s="691" t="s">
        <v>3133</v>
      </c>
      <c r="Z1579" s="690" t="s">
        <v>3130</v>
      </c>
    </row>
    <row r="1580" spans="1:26" s="100" customFormat="1" ht="15.6" hidden="1">
      <c r="A1580" s="670" t="s">
        <v>2582</v>
      </c>
      <c r="B1580" s="86"/>
      <c r="C1580" s="86"/>
      <c r="D1580" s="122"/>
      <c r="E1580" s="88" t="s">
        <v>17</v>
      </c>
      <c r="F1580" s="88" t="s">
        <v>14</v>
      </c>
      <c r="G1580" s="89" t="s">
        <v>19</v>
      </c>
      <c r="H1580" s="89" t="s">
        <v>28</v>
      </c>
      <c r="I1580" s="89" t="s">
        <v>24</v>
      </c>
      <c r="J1580" s="88">
        <v>4</v>
      </c>
      <c r="K1580" s="88"/>
      <c r="L1580" s="88"/>
      <c r="M1580" s="88"/>
      <c r="N1580" s="88"/>
      <c r="O1580" s="88"/>
      <c r="P1580" s="88" t="s">
        <v>286</v>
      </c>
      <c r="Q1580" s="88" t="s">
        <v>290</v>
      </c>
      <c r="R1580" s="90"/>
      <c r="S1580" s="88"/>
      <c r="T1580" s="97"/>
      <c r="U1580" s="97"/>
      <c r="V1580" s="98"/>
      <c r="W1580" s="99"/>
      <c r="X1580" s="692" t="s">
        <v>3135</v>
      </c>
      <c r="Y1580" s="691" t="s">
        <v>3133</v>
      </c>
      <c r="Z1580" s="690" t="s">
        <v>3130</v>
      </c>
    </row>
    <row r="1581" spans="1:26" s="100" customFormat="1" ht="15.6" hidden="1">
      <c r="A1581" s="670" t="s">
        <v>2583</v>
      </c>
      <c r="B1581" s="86"/>
      <c r="C1581" s="86"/>
      <c r="D1581" s="122"/>
      <c r="E1581" s="88" t="s">
        <v>17</v>
      </c>
      <c r="F1581" s="88" t="s">
        <v>15</v>
      </c>
      <c r="G1581" s="89" t="s">
        <v>19</v>
      </c>
      <c r="H1581" s="89" t="s">
        <v>28</v>
      </c>
      <c r="I1581" s="89" t="s">
        <v>24</v>
      </c>
      <c r="J1581" s="88">
        <v>4</v>
      </c>
      <c r="K1581" s="88"/>
      <c r="L1581" s="88"/>
      <c r="M1581" s="88"/>
      <c r="N1581" s="88"/>
      <c r="O1581" s="88"/>
      <c r="P1581" s="88" t="s">
        <v>286</v>
      </c>
      <c r="Q1581" s="88" t="s">
        <v>290</v>
      </c>
      <c r="R1581" s="90"/>
      <c r="S1581" s="88"/>
      <c r="T1581" s="97"/>
      <c r="U1581" s="97"/>
      <c r="V1581" s="98"/>
      <c r="W1581" s="99"/>
      <c r="X1581" s="692" t="s">
        <v>3135</v>
      </c>
      <c r="Y1581" s="691" t="s">
        <v>3133</v>
      </c>
      <c r="Z1581" s="690" t="s">
        <v>3130</v>
      </c>
    </row>
    <row r="1582" spans="1:26" s="100" customFormat="1" ht="15.6" hidden="1">
      <c r="A1582" s="670" t="s">
        <v>2584</v>
      </c>
      <c r="B1582" s="86"/>
      <c r="C1582" s="86"/>
      <c r="D1582" s="122"/>
      <c r="E1582" s="88" t="s">
        <v>17</v>
      </c>
      <c r="F1582" s="88" t="s">
        <v>14</v>
      </c>
      <c r="G1582" s="89" t="s">
        <v>19</v>
      </c>
      <c r="H1582" s="89" t="s">
        <v>28</v>
      </c>
      <c r="I1582" s="89" t="s">
        <v>24</v>
      </c>
      <c r="J1582" s="88">
        <v>4</v>
      </c>
      <c r="K1582" s="88"/>
      <c r="L1582" s="88"/>
      <c r="M1582" s="88"/>
      <c r="N1582" s="88"/>
      <c r="O1582" s="88"/>
      <c r="P1582" s="88" t="s">
        <v>286</v>
      </c>
      <c r="Q1582" s="88" t="s">
        <v>290</v>
      </c>
      <c r="R1582" s="90"/>
      <c r="S1582" s="88"/>
      <c r="T1582" s="97"/>
      <c r="U1582" s="97"/>
      <c r="V1582" s="98"/>
      <c r="W1582" s="99"/>
      <c r="X1582" s="692" t="s">
        <v>3135</v>
      </c>
      <c r="Y1582" s="691" t="s">
        <v>3133</v>
      </c>
      <c r="Z1582" s="690" t="s">
        <v>3130</v>
      </c>
    </row>
    <row r="1583" spans="1:26" s="100" customFormat="1" ht="15.6" hidden="1">
      <c r="A1583" s="670" t="s">
        <v>2585</v>
      </c>
      <c r="B1583" s="86"/>
      <c r="C1583" s="86"/>
      <c r="D1583" s="122"/>
      <c r="E1583" s="88" t="s">
        <v>18</v>
      </c>
      <c r="F1583" s="88" t="s">
        <v>15</v>
      </c>
      <c r="G1583" s="89" t="s">
        <v>19</v>
      </c>
      <c r="H1583" s="89" t="s">
        <v>28</v>
      </c>
      <c r="I1583" s="89" t="s">
        <v>24</v>
      </c>
      <c r="J1583" s="88">
        <v>4</v>
      </c>
      <c r="K1583" s="88"/>
      <c r="L1583" s="88"/>
      <c r="M1583" s="88"/>
      <c r="N1583" s="88"/>
      <c r="O1583" s="88"/>
      <c r="P1583" s="88" t="s">
        <v>286</v>
      </c>
      <c r="Q1583" s="88" t="s">
        <v>290</v>
      </c>
      <c r="R1583" s="90"/>
      <c r="S1583" s="88"/>
      <c r="T1583" s="97"/>
      <c r="U1583" s="97"/>
      <c r="V1583" s="98"/>
      <c r="W1583" s="99"/>
      <c r="X1583" s="692" t="s">
        <v>3135</v>
      </c>
      <c r="Y1583" s="691" t="s">
        <v>3133</v>
      </c>
      <c r="Z1583" s="690" t="s">
        <v>3130</v>
      </c>
    </row>
    <row r="1584" spans="1:26" s="100" customFormat="1" ht="15.6" hidden="1">
      <c r="A1584" s="670" t="s">
        <v>2586</v>
      </c>
      <c r="B1584" s="86"/>
      <c r="C1584" s="86"/>
      <c r="D1584" s="122"/>
      <c r="E1584" s="88" t="s">
        <v>17</v>
      </c>
      <c r="F1584" s="88" t="s">
        <v>14</v>
      </c>
      <c r="G1584" s="89" t="s">
        <v>19</v>
      </c>
      <c r="H1584" s="89" t="s">
        <v>28</v>
      </c>
      <c r="I1584" s="89" t="s">
        <v>24</v>
      </c>
      <c r="J1584" s="88">
        <v>4</v>
      </c>
      <c r="K1584" s="88"/>
      <c r="L1584" s="88"/>
      <c r="M1584" s="88"/>
      <c r="N1584" s="88"/>
      <c r="O1584" s="88"/>
      <c r="P1584" s="88" t="s">
        <v>286</v>
      </c>
      <c r="Q1584" s="88" t="s">
        <v>290</v>
      </c>
      <c r="R1584" s="90"/>
      <c r="S1584" s="88"/>
      <c r="T1584" s="97"/>
      <c r="U1584" s="97"/>
      <c r="V1584" s="98"/>
      <c r="W1584" s="99"/>
      <c r="X1584" s="692" t="s">
        <v>3135</v>
      </c>
      <c r="Y1584" s="691" t="s">
        <v>3133</v>
      </c>
      <c r="Z1584" s="690" t="s">
        <v>3130</v>
      </c>
    </row>
    <row r="1585" spans="1:26" s="100" customFormat="1" ht="15.6" hidden="1">
      <c r="A1585" s="670" t="s">
        <v>2587</v>
      </c>
      <c r="B1585" s="86"/>
      <c r="C1585" s="86"/>
      <c r="D1585" s="122"/>
      <c r="E1585" s="88" t="s">
        <v>18</v>
      </c>
      <c r="F1585" s="88" t="s">
        <v>15</v>
      </c>
      <c r="G1585" s="89" t="s">
        <v>19</v>
      </c>
      <c r="H1585" s="89" t="s">
        <v>28</v>
      </c>
      <c r="I1585" s="89" t="s">
        <v>24</v>
      </c>
      <c r="J1585" s="88">
        <v>4</v>
      </c>
      <c r="K1585" s="88"/>
      <c r="L1585" s="88"/>
      <c r="M1585" s="88"/>
      <c r="N1585" s="88"/>
      <c r="O1585" s="88"/>
      <c r="P1585" s="88" t="s">
        <v>286</v>
      </c>
      <c r="Q1585" s="88" t="s">
        <v>290</v>
      </c>
      <c r="R1585" s="90"/>
      <c r="S1585" s="88"/>
      <c r="T1585" s="97"/>
      <c r="U1585" s="97"/>
      <c r="V1585" s="98"/>
      <c r="W1585" s="99"/>
      <c r="X1585" s="692" t="s">
        <v>3135</v>
      </c>
      <c r="Y1585" s="691" t="s">
        <v>3133</v>
      </c>
      <c r="Z1585" s="690" t="s">
        <v>3130</v>
      </c>
    </row>
    <row r="1586" spans="1:26" s="100" customFormat="1" ht="15.6" hidden="1">
      <c r="A1586" s="670" t="s">
        <v>2588</v>
      </c>
      <c r="B1586" s="86"/>
      <c r="C1586" s="86"/>
      <c r="D1586" s="122"/>
      <c r="E1586" s="88" t="s">
        <v>17</v>
      </c>
      <c r="F1586" s="88" t="s">
        <v>14</v>
      </c>
      <c r="G1586" s="89" t="s">
        <v>19</v>
      </c>
      <c r="H1586" s="89" t="s">
        <v>28</v>
      </c>
      <c r="I1586" s="89" t="s">
        <v>24</v>
      </c>
      <c r="J1586" s="88">
        <v>4</v>
      </c>
      <c r="K1586" s="88"/>
      <c r="L1586" s="88"/>
      <c r="M1586" s="88"/>
      <c r="N1586" s="88"/>
      <c r="O1586" s="88"/>
      <c r="P1586" s="88" t="s">
        <v>286</v>
      </c>
      <c r="Q1586" s="88" t="s">
        <v>290</v>
      </c>
      <c r="R1586" s="90"/>
      <c r="S1586" s="88"/>
      <c r="T1586" s="97"/>
      <c r="U1586" s="97"/>
      <c r="V1586" s="98"/>
      <c r="W1586" s="99"/>
      <c r="X1586" s="692" t="s">
        <v>3135</v>
      </c>
      <c r="Y1586" s="691" t="s">
        <v>3133</v>
      </c>
      <c r="Z1586" s="690" t="s">
        <v>3130</v>
      </c>
    </row>
    <row r="1587" spans="1:26" s="100" customFormat="1" ht="15.6" hidden="1">
      <c r="A1587" s="670" t="s">
        <v>2589</v>
      </c>
      <c r="B1587" s="86"/>
      <c r="C1587" s="86"/>
      <c r="D1587" s="122"/>
      <c r="E1587" s="88" t="s">
        <v>18</v>
      </c>
      <c r="F1587" s="88" t="s">
        <v>15</v>
      </c>
      <c r="G1587" s="89" t="s">
        <v>19</v>
      </c>
      <c r="H1587" s="89" t="s">
        <v>28</v>
      </c>
      <c r="I1587" s="89" t="s">
        <v>24</v>
      </c>
      <c r="J1587" s="88">
        <v>4</v>
      </c>
      <c r="K1587" s="88"/>
      <c r="L1587" s="88"/>
      <c r="M1587" s="88"/>
      <c r="N1587" s="88"/>
      <c r="O1587" s="88"/>
      <c r="P1587" s="88" t="s">
        <v>286</v>
      </c>
      <c r="Q1587" s="88" t="s">
        <v>290</v>
      </c>
      <c r="R1587" s="90"/>
      <c r="S1587" s="88"/>
      <c r="T1587" s="97"/>
      <c r="U1587" s="97"/>
      <c r="V1587" s="98"/>
      <c r="W1587" s="99"/>
      <c r="X1587" s="692" t="s">
        <v>3135</v>
      </c>
      <c r="Y1587" s="691" t="s">
        <v>3133</v>
      </c>
      <c r="Z1587" s="690" t="s">
        <v>3130</v>
      </c>
    </row>
    <row r="1588" spans="1:26" s="100" customFormat="1" ht="15.6" hidden="1">
      <c r="A1588" s="670" t="s">
        <v>2590</v>
      </c>
      <c r="B1588" s="86"/>
      <c r="C1588" s="86"/>
      <c r="D1588" s="122"/>
      <c r="E1588" s="88" t="s">
        <v>17</v>
      </c>
      <c r="F1588" s="88" t="s">
        <v>14</v>
      </c>
      <c r="G1588" s="89" t="s">
        <v>19</v>
      </c>
      <c r="H1588" s="89" t="s">
        <v>28</v>
      </c>
      <c r="I1588" s="89" t="s">
        <v>24</v>
      </c>
      <c r="J1588" s="88">
        <v>4</v>
      </c>
      <c r="K1588" s="88"/>
      <c r="L1588" s="88"/>
      <c r="M1588" s="88"/>
      <c r="N1588" s="88"/>
      <c r="O1588" s="88"/>
      <c r="P1588" s="88" t="s">
        <v>286</v>
      </c>
      <c r="Q1588" s="88" t="s">
        <v>290</v>
      </c>
      <c r="R1588" s="90"/>
      <c r="S1588" s="88"/>
      <c r="T1588" s="97"/>
      <c r="U1588" s="97"/>
      <c r="V1588" s="98"/>
      <c r="W1588" s="99"/>
      <c r="X1588" s="692" t="s">
        <v>3135</v>
      </c>
      <c r="Y1588" s="691" t="s">
        <v>3133</v>
      </c>
      <c r="Z1588" s="690" t="s">
        <v>3130</v>
      </c>
    </row>
    <row r="1589" spans="1:26" s="100" customFormat="1" ht="15.6" hidden="1">
      <c r="A1589" s="670" t="s">
        <v>2591</v>
      </c>
      <c r="B1589" s="86"/>
      <c r="C1589" s="86"/>
      <c r="D1589" s="122"/>
      <c r="E1589" s="88" t="s">
        <v>18</v>
      </c>
      <c r="F1589" s="88" t="s">
        <v>15</v>
      </c>
      <c r="G1589" s="89" t="s">
        <v>19</v>
      </c>
      <c r="H1589" s="89" t="s">
        <v>28</v>
      </c>
      <c r="I1589" s="89" t="s">
        <v>24</v>
      </c>
      <c r="J1589" s="88">
        <v>4</v>
      </c>
      <c r="K1589" s="88"/>
      <c r="L1589" s="88"/>
      <c r="M1589" s="88"/>
      <c r="N1589" s="88"/>
      <c r="O1589" s="88"/>
      <c r="P1589" s="88" t="s">
        <v>286</v>
      </c>
      <c r="Q1589" s="88" t="s">
        <v>290</v>
      </c>
      <c r="R1589" s="90"/>
      <c r="S1589" s="88"/>
      <c r="T1589" s="97"/>
      <c r="U1589" s="97"/>
      <c r="V1589" s="98"/>
      <c r="W1589" s="99"/>
      <c r="X1589" s="692" t="s">
        <v>3135</v>
      </c>
      <c r="Y1589" s="691" t="s">
        <v>3133</v>
      </c>
      <c r="Z1589" s="690" t="s">
        <v>3130</v>
      </c>
    </row>
    <row r="1590" spans="1:26" s="100" customFormat="1" ht="15.6" hidden="1">
      <c r="A1590" s="670" t="s">
        <v>2592</v>
      </c>
      <c r="B1590" s="86"/>
      <c r="C1590" s="86"/>
      <c r="D1590" s="122"/>
      <c r="E1590" s="88" t="s">
        <v>17</v>
      </c>
      <c r="F1590" s="88" t="s">
        <v>14</v>
      </c>
      <c r="G1590" s="89" t="s">
        <v>19</v>
      </c>
      <c r="H1590" s="89" t="s">
        <v>28</v>
      </c>
      <c r="I1590" s="89" t="s">
        <v>24</v>
      </c>
      <c r="J1590" s="88">
        <v>4</v>
      </c>
      <c r="K1590" s="88"/>
      <c r="L1590" s="88"/>
      <c r="M1590" s="88"/>
      <c r="N1590" s="88"/>
      <c r="O1590" s="88"/>
      <c r="P1590" s="88" t="s">
        <v>286</v>
      </c>
      <c r="Q1590" s="88" t="s">
        <v>290</v>
      </c>
      <c r="R1590" s="90"/>
      <c r="S1590" s="88"/>
      <c r="T1590" s="97"/>
      <c r="U1590" s="97"/>
      <c r="V1590" s="98"/>
      <c r="W1590" s="99"/>
      <c r="X1590" s="692" t="s">
        <v>3135</v>
      </c>
      <c r="Y1590" s="691" t="s">
        <v>3133</v>
      </c>
      <c r="Z1590" s="690" t="s">
        <v>3130</v>
      </c>
    </row>
    <row r="1591" spans="1:26" s="100" customFormat="1" ht="15.6" hidden="1">
      <c r="A1591" s="670" t="s">
        <v>2593</v>
      </c>
      <c r="B1591" s="86"/>
      <c r="C1591" s="86"/>
      <c r="D1591" s="122"/>
      <c r="E1591" s="88" t="s">
        <v>18</v>
      </c>
      <c r="F1591" s="88" t="s">
        <v>15</v>
      </c>
      <c r="G1591" s="89" t="s">
        <v>19</v>
      </c>
      <c r="H1591" s="89" t="s">
        <v>28</v>
      </c>
      <c r="I1591" s="89" t="s">
        <v>24</v>
      </c>
      <c r="J1591" s="88">
        <v>4</v>
      </c>
      <c r="K1591" s="88"/>
      <c r="L1591" s="88"/>
      <c r="M1591" s="88"/>
      <c r="N1591" s="88"/>
      <c r="O1591" s="88"/>
      <c r="P1591" s="88" t="s">
        <v>286</v>
      </c>
      <c r="Q1591" s="88" t="s">
        <v>290</v>
      </c>
      <c r="R1591" s="90"/>
      <c r="S1591" s="88"/>
      <c r="T1591" s="97"/>
      <c r="U1591" s="97"/>
      <c r="V1591" s="98"/>
      <c r="W1591" s="99"/>
      <c r="X1591" s="692" t="s">
        <v>3135</v>
      </c>
      <c r="Y1591" s="691" t="s">
        <v>3133</v>
      </c>
      <c r="Z1591" s="690" t="s">
        <v>3130</v>
      </c>
    </row>
    <row r="1592" spans="1:26" s="100" customFormat="1" ht="15.6" hidden="1">
      <c r="A1592" s="670" t="s">
        <v>2594</v>
      </c>
      <c r="B1592" s="86"/>
      <c r="C1592" s="86"/>
      <c r="D1592" s="122"/>
      <c r="E1592" s="88" t="s">
        <v>17</v>
      </c>
      <c r="F1592" s="88" t="s">
        <v>14</v>
      </c>
      <c r="G1592" s="89" t="s">
        <v>19</v>
      </c>
      <c r="H1592" s="89" t="s">
        <v>28</v>
      </c>
      <c r="I1592" s="89" t="s">
        <v>24</v>
      </c>
      <c r="J1592" s="88">
        <v>4</v>
      </c>
      <c r="K1592" s="88"/>
      <c r="L1592" s="88"/>
      <c r="M1592" s="88"/>
      <c r="N1592" s="88"/>
      <c r="O1592" s="88"/>
      <c r="P1592" s="88" t="s">
        <v>286</v>
      </c>
      <c r="Q1592" s="88" t="s">
        <v>290</v>
      </c>
      <c r="R1592" s="90"/>
      <c r="S1592" s="88"/>
      <c r="T1592" s="97"/>
      <c r="U1592" s="97"/>
      <c r="V1592" s="98"/>
      <c r="W1592" s="99"/>
      <c r="X1592" s="692" t="s">
        <v>3135</v>
      </c>
      <c r="Y1592" s="691" t="s">
        <v>3133</v>
      </c>
      <c r="Z1592" s="690" t="s">
        <v>3130</v>
      </c>
    </row>
    <row r="1593" spans="1:26" s="100" customFormat="1" ht="15.6" hidden="1">
      <c r="A1593" s="670" t="s">
        <v>2595</v>
      </c>
      <c r="B1593" s="86"/>
      <c r="C1593" s="86"/>
      <c r="D1593" s="122"/>
      <c r="E1593" s="88" t="s">
        <v>18</v>
      </c>
      <c r="F1593" s="88" t="s">
        <v>15</v>
      </c>
      <c r="G1593" s="89" t="s">
        <v>19</v>
      </c>
      <c r="H1593" s="89" t="s">
        <v>28</v>
      </c>
      <c r="I1593" s="89" t="s">
        <v>24</v>
      </c>
      <c r="J1593" s="88">
        <v>4</v>
      </c>
      <c r="K1593" s="88"/>
      <c r="L1593" s="88"/>
      <c r="M1593" s="88"/>
      <c r="N1593" s="88"/>
      <c r="O1593" s="88"/>
      <c r="P1593" s="88" t="s">
        <v>286</v>
      </c>
      <c r="Q1593" s="88" t="s">
        <v>290</v>
      </c>
      <c r="R1593" s="90"/>
      <c r="S1593" s="88"/>
      <c r="T1593" s="97"/>
      <c r="U1593" s="97"/>
      <c r="V1593" s="98"/>
      <c r="W1593" s="99"/>
      <c r="X1593" s="692" t="s">
        <v>3135</v>
      </c>
      <c r="Y1593" s="691" t="s">
        <v>3133</v>
      </c>
      <c r="Z1593" s="690" t="s">
        <v>3130</v>
      </c>
    </row>
    <row r="1594" spans="1:26" s="100" customFormat="1" ht="15.6" hidden="1">
      <c r="A1594" s="670" t="s">
        <v>2596</v>
      </c>
      <c r="B1594" s="86"/>
      <c r="C1594" s="86"/>
      <c r="D1594" s="122"/>
      <c r="E1594" s="88" t="s">
        <v>17</v>
      </c>
      <c r="F1594" s="88" t="s">
        <v>14</v>
      </c>
      <c r="G1594" s="89" t="s">
        <v>19</v>
      </c>
      <c r="H1594" s="89" t="s">
        <v>28</v>
      </c>
      <c r="I1594" s="89" t="s">
        <v>24</v>
      </c>
      <c r="J1594" s="88">
        <v>4</v>
      </c>
      <c r="K1594" s="88"/>
      <c r="L1594" s="88"/>
      <c r="M1594" s="88"/>
      <c r="N1594" s="88"/>
      <c r="O1594" s="88"/>
      <c r="P1594" s="88" t="s">
        <v>286</v>
      </c>
      <c r="Q1594" s="88" t="s">
        <v>290</v>
      </c>
      <c r="R1594" s="90"/>
      <c r="S1594" s="88"/>
      <c r="T1594" s="97"/>
      <c r="U1594" s="97"/>
      <c r="V1594" s="98"/>
      <c r="W1594" s="99"/>
      <c r="X1594" s="692" t="s">
        <v>3135</v>
      </c>
      <c r="Y1594" s="691" t="s">
        <v>3133</v>
      </c>
      <c r="Z1594" s="690" t="s">
        <v>3130</v>
      </c>
    </row>
    <row r="1595" spans="1:26" s="100" customFormat="1" ht="15.6" hidden="1">
      <c r="A1595" s="670" t="s">
        <v>2597</v>
      </c>
      <c r="B1595" s="86"/>
      <c r="C1595" s="86"/>
      <c r="D1595" s="122"/>
      <c r="E1595" s="88" t="s">
        <v>18</v>
      </c>
      <c r="F1595" s="88" t="s">
        <v>15</v>
      </c>
      <c r="G1595" s="89" t="s">
        <v>19</v>
      </c>
      <c r="H1595" s="89" t="s">
        <v>28</v>
      </c>
      <c r="I1595" s="89" t="s">
        <v>24</v>
      </c>
      <c r="J1595" s="88">
        <v>4</v>
      </c>
      <c r="K1595" s="88"/>
      <c r="L1595" s="88"/>
      <c r="M1595" s="88"/>
      <c r="N1595" s="88"/>
      <c r="O1595" s="88"/>
      <c r="P1595" s="88" t="s">
        <v>286</v>
      </c>
      <c r="Q1595" s="88" t="s">
        <v>290</v>
      </c>
      <c r="R1595" s="90"/>
      <c r="S1595" s="88"/>
      <c r="T1595" s="97"/>
      <c r="U1595" s="97"/>
      <c r="V1595" s="98"/>
      <c r="W1595" s="99"/>
      <c r="X1595" s="692" t="s">
        <v>3135</v>
      </c>
      <c r="Y1595" s="691" t="s">
        <v>3133</v>
      </c>
      <c r="Z1595" s="690" t="s">
        <v>3130</v>
      </c>
    </row>
    <row r="1596" spans="1:26" s="100" customFormat="1" ht="15.6" hidden="1">
      <c r="A1596" s="670" t="s">
        <v>2598</v>
      </c>
      <c r="B1596" s="86"/>
      <c r="C1596" s="86"/>
      <c r="D1596" s="122"/>
      <c r="E1596" s="88" t="s">
        <v>17</v>
      </c>
      <c r="F1596" s="88" t="s">
        <v>14</v>
      </c>
      <c r="G1596" s="89" t="s">
        <v>19</v>
      </c>
      <c r="H1596" s="89" t="s">
        <v>28</v>
      </c>
      <c r="I1596" s="89" t="s">
        <v>24</v>
      </c>
      <c r="J1596" s="88">
        <v>4</v>
      </c>
      <c r="K1596" s="88"/>
      <c r="L1596" s="88"/>
      <c r="M1596" s="88"/>
      <c r="N1596" s="88"/>
      <c r="O1596" s="88"/>
      <c r="P1596" s="88" t="s">
        <v>286</v>
      </c>
      <c r="Q1596" s="88" t="s">
        <v>290</v>
      </c>
      <c r="R1596" s="90"/>
      <c r="S1596" s="88"/>
      <c r="T1596" s="97"/>
      <c r="U1596" s="97"/>
      <c r="V1596" s="98"/>
      <c r="W1596" s="99"/>
      <c r="X1596" s="692" t="s">
        <v>3135</v>
      </c>
      <c r="Y1596" s="691" t="s">
        <v>3133</v>
      </c>
      <c r="Z1596" s="690" t="s">
        <v>3130</v>
      </c>
    </row>
    <row r="1597" spans="1:26" s="100" customFormat="1" ht="15.6" hidden="1">
      <c r="A1597" s="670" t="s">
        <v>2599</v>
      </c>
      <c r="B1597" s="86"/>
      <c r="C1597" s="86"/>
      <c r="D1597" s="122"/>
      <c r="E1597" s="88" t="s">
        <v>18</v>
      </c>
      <c r="F1597" s="88" t="s">
        <v>15</v>
      </c>
      <c r="G1597" s="89" t="s">
        <v>19</v>
      </c>
      <c r="H1597" s="89" t="s">
        <v>28</v>
      </c>
      <c r="I1597" s="89" t="s">
        <v>24</v>
      </c>
      <c r="J1597" s="88">
        <v>4</v>
      </c>
      <c r="K1597" s="88"/>
      <c r="L1597" s="88"/>
      <c r="M1597" s="88"/>
      <c r="N1597" s="88"/>
      <c r="O1597" s="88"/>
      <c r="P1597" s="88" t="s">
        <v>286</v>
      </c>
      <c r="Q1597" s="88" t="s">
        <v>290</v>
      </c>
      <c r="R1597" s="90"/>
      <c r="S1597" s="88"/>
      <c r="T1597" s="97"/>
      <c r="U1597" s="97"/>
      <c r="V1597" s="98"/>
      <c r="W1597" s="99"/>
      <c r="X1597" s="692" t="s">
        <v>3135</v>
      </c>
      <c r="Y1597" s="691" t="s">
        <v>3133</v>
      </c>
      <c r="Z1597" s="690" t="s">
        <v>3130</v>
      </c>
    </row>
    <row r="1598" spans="1:26" s="100" customFormat="1" ht="15.6" hidden="1">
      <c r="A1598" s="670" t="s">
        <v>2600</v>
      </c>
      <c r="B1598" s="86"/>
      <c r="C1598" s="86"/>
      <c r="D1598" s="122"/>
      <c r="E1598" s="88" t="s">
        <v>17</v>
      </c>
      <c r="F1598" s="88" t="s">
        <v>14</v>
      </c>
      <c r="G1598" s="89" t="s">
        <v>19</v>
      </c>
      <c r="H1598" s="89" t="s">
        <v>28</v>
      </c>
      <c r="I1598" s="89" t="s">
        <v>24</v>
      </c>
      <c r="J1598" s="88">
        <v>4</v>
      </c>
      <c r="K1598" s="88"/>
      <c r="L1598" s="88"/>
      <c r="M1598" s="88"/>
      <c r="N1598" s="88"/>
      <c r="O1598" s="88"/>
      <c r="P1598" s="88" t="s">
        <v>286</v>
      </c>
      <c r="Q1598" s="88" t="s">
        <v>290</v>
      </c>
      <c r="R1598" s="90"/>
      <c r="S1598" s="88"/>
      <c r="T1598" s="97"/>
      <c r="U1598" s="97"/>
      <c r="V1598" s="98"/>
      <c r="W1598" s="99"/>
      <c r="X1598" s="692" t="s">
        <v>3135</v>
      </c>
      <c r="Y1598" s="691" t="s">
        <v>3133</v>
      </c>
      <c r="Z1598" s="690" t="s">
        <v>3130</v>
      </c>
    </row>
    <row r="1599" spans="1:26" s="100" customFormat="1" ht="15.6" hidden="1">
      <c r="A1599" s="670" t="s">
        <v>2601</v>
      </c>
      <c r="B1599" s="86"/>
      <c r="C1599" s="86"/>
      <c r="D1599" s="122"/>
      <c r="E1599" s="88" t="s">
        <v>18</v>
      </c>
      <c r="F1599" s="88" t="s">
        <v>15</v>
      </c>
      <c r="G1599" s="89" t="s">
        <v>19</v>
      </c>
      <c r="H1599" s="89" t="s">
        <v>28</v>
      </c>
      <c r="I1599" s="89" t="s">
        <v>24</v>
      </c>
      <c r="J1599" s="88">
        <v>4</v>
      </c>
      <c r="K1599" s="88"/>
      <c r="L1599" s="88"/>
      <c r="M1599" s="88"/>
      <c r="N1599" s="88"/>
      <c r="O1599" s="88"/>
      <c r="P1599" s="88" t="s">
        <v>286</v>
      </c>
      <c r="Q1599" s="88" t="s">
        <v>290</v>
      </c>
      <c r="R1599" s="90"/>
      <c r="S1599" s="88"/>
      <c r="T1599" s="97"/>
      <c r="U1599" s="97"/>
      <c r="V1599" s="98"/>
      <c r="W1599" s="99"/>
      <c r="X1599" s="692" t="s">
        <v>3135</v>
      </c>
      <c r="Y1599" s="691" t="s">
        <v>3133</v>
      </c>
      <c r="Z1599" s="690" t="s">
        <v>3130</v>
      </c>
    </row>
    <row r="1600" spans="1:26" s="100" customFormat="1" ht="15.6" hidden="1">
      <c r="A1600" s="670" t="s">
        <v>2602</v>
      </c>
      <c r="B1600" s="86"/>
      <c r="C1600" s="86"/>
      <c r="D1600" s="122"/>
      <c r="E1600" s="88" t="s">
        <v>17</v>
      </c>
      <c r="F1600" s="88" t="s">
        <v>14</v>
      </c>
      <c r="G1600" s="89" t="s">
        <v>19</v>
      </c>
      <c r="H1600" s="89" t="s">
        <v>28</v>
      </c>
      <c r="I1600" s="89" t="s">
        <v>24</v>
      </c>
      <c r="J1600" s="88">
        <v>4</v>
      </c>
      <c r="K1600" s="88"/>
      <c r="L1600" s="88"/>
      <c r="M1600" s="88"/>
      <c r="N1600" s="88"/>
      <c r="O1600" s="88"/>
      <c r="P1600" s="88" t="s">
        <v>286</v>
      </c>
      <c r="Q1600" s="88" t="s">
        <v>290</v>
      </c>
      <c r="R1600" s="90"/>
      <c r="S1600" s="88"/>
      <c r="T1600" s="97"/>
      <c r="U1600" s="97"/>
      <c r="V1600" s="98"/>
      <c r="W1600" s="99"/>
      <c r="X1600" s="692" t="s">
        <v>3135</v>
      </c>
      <c r="Y1600" s="691" t="s">
        <v>3133</v>
      </c>
      <c r="Z1600" s="690" t="s">
        <v>3130</v>
      </c>
    </row>
    <row r="1601" spans="1:26" s="100" customFormat="1" ht="15.6" hidden="1">
      <c r="A1601" s="670" t="s">
        <v>2603</v>
      </c>
      <c r="B1601" s="86"/>
      <c r="C1601" s="86"/>
      <c r="D1601" s="122"/>
      <c r="E1601" s="88" t="s">
        <v>18</v>
      </c>
      <c r="F1601" s="88" t="s">
        <v>15</v>
      </c>
      <c r="G1601" s="89" t="s">
        <v>19</v>
      </c>
      <c r="H1601" s="89" t="s">
        <v>28</v>
      </c>
      <c r="I1601" s="89" t="s">
        <v>24</v>
      </c>
      <c r="J1601" s="88">
        <v>4</v>
      </c>
      <c r="K1601" s="88"/>
      <c r="L1601" s="88"/>
      <c r="M1601" s="88"/>
      <c r="N1601" s="88"/>
      <c r="O1601" s="88"/>
      <c r="P1601" s="88" t="s">
        <v>286</v>
      </c>
      <c r="Q1601" s="88" t="s">
        <v>290</v>
      </c>
      <c r="R1601" s="90"/>
      <c r="S1601" s="88"/>
      <c r="T1601" s="97"/>
      <c r="U1601" s="97"/>
      <c r="V1601" s="98"/>
      <c r="W1601" s="99"/>
      <c r="X1601" s="692" t="s">
        <v>3135</v>
      </c>
      <c r="Y1601" s="691" t="s">
        <v>3133</v>
      </c>
      <c r="Z1601" s="690" t="s">
        <v>3130</v>
      </c>
    </row>
    <row r="1602" spans="1:26" s="100" customFormat="1" ht="15.6" hidden="1">
      <c r="A1602" s="670" t="s">
        <v>2604</v>
      </c>
      <c r="B1602" s="86"/>
      <c r="C1602" s="86"/>
      <c r="D1602" s="122"/>
      <c r="E1602" s="88" t="s">
        <v>17</v>
      </c>
      <c r="F1602" s="88" t="s">
        <v>14</v>
      </c>
      <c r="G1602" s="89" t="s">
        <v>19</v>
      </c>
      <c r="H1602" s="89" t="s">
        <v>28</v>
      </c>
      <c r="I1602" s="89" t="s">
        <v>24</v>
      </c>
      <c r="J1602" s="88">
        <v>4</v>
      </c>
      <c r="K1602" s="88"/>
      <c r="L1602" s="88"/>
      <c r="M1602" s="88"/>
      <c r="N1602" s="88"/>
      <c r="O1602" s="88"/>
      <c r="P1602" s="88" t="s">
        <v>286</v>
      </c>
      <c r="Q1602" s="88" t="s">
        <v>290</v>
      </c>
      <c r="R1602" s="90"/>
      <c r="S1602" s="88"/>
      <c r="T1602" s="97"/>
      <c r="U1602" s="97"/>
      <c r="V1602" s="98"/>
      <c r="W1602" s="99"/>
      <c r="X1602" s="692" t="s">
        <v>3135</v>
      </c>
      <c r="Y1602" s="691" t="s">
        <v>3133</v>
      </c>
      <c r="Z1602" s="690" t="s">
        <v>3130</v>
      </c>
    </row>
    <row r="1603" spans="1:26" s="100" customFormat="1" ht="15.6" hidden="1">
      <c r="A1603" s="670" t="s">
        <v>2605</v>
      </c>
      <c r="B1603" s="86"/>
      <c r="C1603" s="86"/>
      <c r="D1603" s="122"/>
      <c r="E1603" s="88" t="s">
        <v>18</v>
      </c>
      <c r="F1603" s="88" t="s">
        <v>15</v>
      </c>
      <c r="G1603" s="89" t="s">
        <v>19</v>
      </c>
      <c r="H1603" s="89" t="s">
        <v>28</v>
      </c>
      <c r="I1603" s="89" t="s">
        <v>24</v>
      </c>
      <c r="J1603" s="88">
        <v>4</v>
      </c>
      <c r="K1603" s="88"/>
      <c r="L1603" s="88"/>
      <c r="M1603" s="88"/>
      <c r="N1603" s="88"/>
      <c r="O1603" s="88"/>
      <c r="P1603" s="88" t="s">
        <v>286</v>
      </c>
      <c r="Q1603" s="88" t="s">
        <v>290</v>
      </c>
      <c r="R1603" s="90"/>
      <c r="S1603" s="88"/>
      <c r="T1603" s="97"/>
      <c r="U1603" s="97"/>
      <c r="V1603" s="98"/>
      <c r="W1603" s="99"/>
      <c r="X1603" s="692" t="s">
        <v>3135</v>
      </c>
      <c r="Y1603" s="691" t="s">
        <v>3133</v>
      </c>
      <c r="Z1603" s="690" t="s">
        <v>3130</v>
      </c>
    </row>
    <row r="1604" spans="1:26" s="100" customFormat="1" ht="15.6" hidden="1">
      <c r="A1604" s="670" t="s">
        <v>2606</v>
      </c>
      <c r="B1604" s="86"/>
      <c r="C1604" s="86"/>
      <c r="D1604" s="122"/>
      <c r="E1604" s="88" t="s">
        <v>17</v>
      </c>
      <c r="F1604" s="88" t="s">
        <v>14</v>
      </c>
      <c r="G1604" s="89" t="s">
        <v>19</v>
      </c>
      <c r="H1604" s="89" t="s">
        <v>28</v>
      </c>
      <c r="I1604" s="89" t="s">
        <v>24</v>
      </c>
      <c r="J1604" s="88">
        <v>4</v>
      </c>
      <c r="K1604" s="88"/>
      <c r="L1604" s="88"/>
      <c r="M1604" s="88"/>
      <c r="N1604" s="88"/>
      <c r="O1604" s="88"/>
      <c r="P1604" s="88" t="s">
        <v>286</v>
      </c>
      <c r="Q1604" s="88" t="s">
        <v>290</v>
      </c>
      <c r="R1604" s="90"/>
      <c r="S1604" s="88"/>
      <c r="T1604" s="97"/>
      <c r="U1604" s="97"/>
      <c r="V1604" s="98"/>
      <c r="W1604" s="99"/>
      <c r="X1604" s="692" t="s">
        <v>3135</v>
      </c>
      <c r="Y1604" s="691" t="s">
        <v>3133</v>
      </c>
      <c r="Z1604" s="690" t="s">
        <v>3130</v>
      </c>
    </row>
    <row r="1605" spans="1:26" s="100" customFormat="1" ht="15.6" hidden="1">
      <c r="A1605" s="670" t="s">
        <v>2607</v>
      </c>
      <c r="B1605" s="86"/>
      <c r="C1605" s="86"/>
      <c r="D1605" s="122"/>
      <c r="E1605" s="88" t="s">
        <v>18</v>
      </c>
      <c r="F1605" s="88" t="s">
        <v>15</v>
      </c>
      <c r="G1605" s="89" t="s">
        <v>19</v>
      </c>
      <c r="H1605" s="89" t="s">
        <v>28</v>
      </c>
      <c r="I1605" s="89" t="s">
        <v>24</v>
      </c>
      <c r="J1605" s="88">
        <v>4</v>
      </c>
      <c r="K1605" s="88"/>
      <c r="L1605" s="88"/>
      <c r="M1605" s="88"/>
      <c r="N1605" s="88"/>
      <c r="O1605" s="88"/>
      <c r="P1605" s="88" t="s">
        <v>286</v>
      </c>
      <c r="Q1605" s="88" t="s">
        <v>290</v>
      </c>
      <c r="R1605" s="90"/>
      <c r="S1605" s="88"/>
      <c r="T1605" s="97"/>
      <c r="U1605" s="97"/>
      <c r="V1605" s="98"/>
      <c r="W1605" s="99"/>
      <c r="X1605" s="692" t="s">
        <v>3135</v>
      </c>
      <c r="Y1605" s="691" t="s">
        <v>3133</v>
      </c>
      <c r="Z1605" s="690" t="s">
        <v>3130</v>
      </c>
    </row>
    <row r="1606" spans="1:26" s="100" customFormat="1" ht="15.6" hidden="1">
      <c r="A1606" s="670" t="s">
        <v>2608</v>
      </c>
      <c r="B1606" s="86"/>
      <c r="C1606" s="86"/>
      <c r="D1606" s="122"/>
      <c r="E1606" s="88" t="s">
        <v>18</v>
      </c>
      <c r="F1606" s="88" t="s">
        <v>14</v>
      </c>
      <c r="G1606" s="89" t="s">
        <v>19</v>
      </c>
      <c r="H1606" s="89" t="s">
        <v>28</v>
      </c>
      <c r="I1606" s="89" t="s">
        <v>24</v>
      </c>
      <c r="J1606" s="88">
        <v>4</v>
      </c>
      <c r="K1606" s="88"/>
      <c r="L1606" s="88"/>
      <c r="M1606" s="88"/>
      <c r="N1606" s="88"/>
      <c r="O1606" s="88"/>
      <c r="P1606" s="88" t="s">
        <v>286</v>
      </c>
      <c r="Q1606" s="88" t="s">
        <v>288</v>
      </c>
      <c r="R1606" s="90"/>
      <c r="S1606" s="88"/>
      <c r="T1606" s="97"/>
      <c r="U1606" s="97"/>
      <c r="V1606" s="98"/>
      <c r="W1606" s="99"/>
      <c r="X1606" s="692" t="s">
        <v>3135</v>
      </c>
      <c r="Y1606" s="691" t="s">
        <v>3133</v>
      </c>
      <c r="Z1606" s="690" t="s">
        <v>3130</v>
      </c>
    </row>
    <row r="1607" spans="1:26" s="100" customFormat="1" ht="15.6" hidden="1">
      <c r="A1607" s="670" t="s">
        <v>2609</v>
      </c>
      <c r="B1607" s="86"/>
      <c r="C1607" s="86"/>
      <c r="D1607" s="122"/>
      <c r="E1607" s="88" t="s">
        <v>18</v>
      </c>
      <c r="F1607" s="88" t="s">
        <v>15</v>
      </c>
      <c r="G1607" s="89" t="s">
        <v>19</v>
      </c>
      <c r="H1607" s="89" t="s">
        <v>28</v>
      </c>
      <c r="I1607" s="89" t="s">
        <v>24</v>
      </c>
      <c r="J1607" s="88">
        <v>4</v>
      </c>
      <c r="K1607" s="88"/>
      <c r="L1607" s="88"/>
      <c r="M1607" s="88"/>
      <c r="N1607" s="88"/>
      <c r="O1607" s="88"/>
      <c r="P1607" s="88" t="s">
        <v>286</v>
      </c>
      <c r="Q1607" s="88" t="s">
        <v>288</v>
      </c>
      <c r="R1607" s="90"/>
      <c r="S1607" s="88"/>
      <c r="T1607" s="97"/>
      <c r="U1607" s="97"/>
      <c r="V1607" s="98"/>
      <c r="W1607" s="99"/>
      <c r="X1607" s="692" t="s">
        <v>3135</v>
      </c>
      <c r="Y1607" s="691" t="s">
        <v>3133</v>
      </c>
      <c r="Z1607" s="690" t="s">
        <v>3130</v>
      </c>
    </row>
    <row r="1608" spans="1:26" s="100" customFormat="1" ht="15.6" hidden="1">
      <c r="A1608" s="670" t="s">
        <v>2610</v>
      </c>
      <c r="B1608" s="86"/>
      <c r="C1608" s="86"/>
      <c r="D1608" s="122"/>
      <c r="E1608" s="88" t="s">
        <v>18</v>
      </c>
      <c r="F1608" s="88" t="s">
        <v>14</v>
      </c>
      <c r="G1608" s="89" t="s">
        <v>19</v>
      </c>
      <c r="H1608" s="89" t="s">
        <v>28</v>
      </c>
      <c r="I1608" s="89" t="s">
        <v>24</v>
      </c>
      <c r="J1608" s="88">
        <v>4</v>
      </c>
      <c r="K1608" s="88"/>
      <c r="L1608" s="88"/>
      <c r="M1608" s="88"/>
      <c r="N1608" s="88"/>
      <c r="O1608" s="88"/>
      <c r="P1608" s="88" t="s">
        <v>286</v>
      </c>
      <c r="Q1608" s="88" t="s">
        <v>288</v>
      </c>
      <c r="R1608" s="90"/>
      <c r="S1608" s="88"/>
      <c r="T1608" s="97"/>
      <c r="U1608" s="97"/>
      <c r="V1608" s="98"/>
      <c r="W1608" s="99"/>
      <c r="X1608" s="692" t="s">
        <v>3135</v>
      </c>
      <c r="Y1608" s="691" t="s">
        <v>3133</v>
      </c>
      <c r="Z1608" s="690" t="s">
        <v>3130</v>
      </c>
    </row>
    <row r="1609" spans="1:26" s="100" customFormat="1" ht="15.6" hidden="1">
      <c r="A1609" s="670" t="s">
        <v>2611</v>
      </c>
      <c r="B1609" s="86"/>
      <c r="C1609" s="86"/>
      <c r="D1609" s="122"/>
      <c r="E1609" s="88" t="s">
        <v>18</v>
      </c>
      <c r="F1609" s="88" t="s">
        <v>15</v>
      </c>
      <c r="G1609" s="89" t="s">
        <v>19</v>
      </c>
      <c r="H1609" s="89" t="s">
        <v>28</v>
      </c>
      <c r="I1609" s="89" t="s">
        <v>24</v>
      </c>
      <c r="J1609" s="88">
        <v>4</v>
      </c>
      <c r="K1609" s="88"/>
      <c r="L1609" s="88"/>
      <c r="M1609" s="88"/>
      <c r="N1609" s="88"/>
      <c r="O1609" s="88"/>
      <c r="P1609" s="88" t="s">
        <v>286</v>
      </c>
      <c r="Q1609" s="88" t="s">
        <v>288</v>
      </c>
      <c r="R1609" s="90"/>
      <c r="S1609" s="88"/>
      <c r="T1609" s="97"/>
      <c r="U1609" s="97"/>
      <c r="V1609" s="98"/>
      <c r="W1609" s="99"/>
      <c r="X1609" s="692" t="s">
        <v>3135</v>
      </c>
      <c r="Y1609" s="691" t="s">
        <v>3133</v>
      </c>
      <c r="Z1609" s="690" t="s">
        <v>3130</v>
      </c>
    </row>
    <row r="1610" spans="1:26" s="100" customFormat="1" ht="15.6" hidden="1">
      <c r="A1610" s="670" t="s">
        <v>2612</v>
      </c>
      <c r="B1610" s="86"/>
      <c r="C1610" s="86"/>
      <c r="D1610" s="122"/>
      <c r="E1610" s="88" t="s">
        <v>17</v>
      </c>
      <c r="F1610" s="88" t="s">
        <v>14</v>
      </c>
      <c r="G1610" s="89" t="s">
        <v>22</v>
      </c>
      <c r="H1610" s="89" t="s">
        <v>28</v>
      </c>
      <c r="I1610" s="89" t="s">
        <v>25</v>
      </c>
      <c r="J1610" s="88">
        <v>4</v>
      </c>
      <c r="K1610" s="88"/>
      <c r="L1610" s="88"/>
      <c r="M1610" s="88"/>
      <c r="N1610" s="88"/>
      <c r="O1610" s="88"/>
      <c r="P1610" s="88" t="s">
        <v>291</v>
      </c>
      <c r="Q1610" s="88" t="s">
        <v>288</v>
      </c>
      <c r="R1610" s="90"/>
      <c r="S1610" s="88"/>
      <c r="T1610" s="97"/>
      <c r="U1610" s="97"/>
      <c r="V1610" s="98"/>
      <c r="W1610" s="99"/>
      <c r="X1610" s="692" t="s">
        <v>3135</v>
      </c>
      <c r="Y1610" s="691" t="s">
        <v>3133</v>
      </c>
      <c r="Z1610" s="690" t="s">
        <v>3130</v>
      </c>
    </row>
    <row r="1611" spans="1:26" s="100" customFormat="1" ht="15.6" hidden="1">
      <c r="A1611" s="670" t="s">
        <v>2613</v>
      </c>
      <c r="B1611" s="86"/>
      <c r="C1611" s="86"/>
      <c r="D1611" s="122"/>
      <c r="E1611" s="88" t="s">
        <v>17</v>
      </c>
      <c r="F1611" s="88" t="s">
        <v>15</v>
      </c>
      <c r="G1611" s="89" t="s">
        <v>22</v>
      </c>
      <c r="H1611" s="89" t="s">
        <v>28</v>
      </c>
      <c r="I1611" s="89" t="s">
        <v>26</v>
      </c>
      <c r="J1611" s="88">
        <v>4</v>
      </c>
      <c r="K1611" s="88"/>
      <c r="L1611" s="88"/>
      <c r="M1611" s="88"/>
      <c r="N1611" s="88"/>
      <c r="O1611" s="88"/>
      <c r="P1611" s="88" t="s">
        <v>291</v>
      </c>
      <c r="Q1611" s="88" t="s">
        <v>288</v>
      </c>
      <c r="R1611" s="90"/>
      <c r="S1611" s="88"/>
      <c r="T1611" s="97"/>
      <c r="U1611" s="97"/>
      <c r="V1611" s="98"/>
      <c r="W1611" s="99"/>
      <c r="X1611" s="692" t="s">
        <v>3135</v>
      </c>
      <c r="Y1611" s="691" t="s">
        <v>3133</v>
      </c>
      <c r="Z1611" s="690" t="s">
        <v>3130</v>
      </c>
    </row>
    <row r="1612" spans="1:26" s="100" customFormat="1" ht="15.6" hidden="1">
      <c r="A1612" s="670" t="s">
        <v>2614</v>
      </c>
      <c r="B1612" s="86"/>
      <c r="C1612" s="86"/>
      <c r="D1612" s="122"/>
      <c r="E1612" s="88" t="s">
        <v>18</v>
      </c>
      <c r="F1612" s="88" t="s">
        <v>14</v>
      </c>
      <c r="G1612" s="89" t="s">
        <v>22</v>
      </c>
      <c r="H1612" s="89" t="s">
        <v>28</v>
      </c>
      <c r="I1612" s="89" t="s">
        <v>24</v>
      </c>
      <c r="J1612" s="88">
        <v>4</v>
      </c>
      <c r="K1612" s="88"/>
      <c r="L1612" s="88"/>
      <c r="M1612" s="88"/>
      <c r="N1612" s="88"/>
      <c r="O1612" s="88"/>
      <c r="P1612" s="88" t="s">
        <v>291</v>
      </c>
      <c r="Q1612" s="88" t="s">
        <v>288</v>
      </c>
      <c r="R1612" s="90"/>
      <c r="S1612" s="88"/>
      <c r="T1612" s="97"/>
      <c r="U1612" s="97"/>
      <c r="V1612" s="98"/>
      <c r="W1612" s="99"/>
      <c r="X1612" s="692" t="s">
        <v>3135</v>
      </c>
      <c r="Y1612" s="691" t="s">
        <v>3133</v>
      </c>
      <c r="Z1612" s="690" t="s">
        <v>3130</v>
      </c>
    </row>
    <row r="1613" spans="1:26" s="100" customFormat="1" ht="15.6" hidden="1">
      <c r="A1613" s="670" t="s">
        <v>2615</v>
      </c>
      <c r="B1613" s="86"/>
      <c r="C1613" s="86"/>
      <c r="D1613" s="122"/>
      <c r="E1613" s="88" t="s">
        <v>18</v>
      </c>
      <c r="F1613" s="88" t="s">
        <v>15</v>
      </c>
      <c r="G1613" s="89" t="s">
        <v>22</v>
      </c>
      <c r="H1613" s="89" t="s">
        <v>28</v>
      </c>
      <c r="I1613" s="89" t="s">
        <v>24</v>
      </c>
      <c r="J1613" s="88">
        <v>4</v>
      </c>
      <c r="K1613" s="88"/>
      <c r="L1613" s="88"/>
      <c r="M1613" s="88"/>
      <c r="N1613" s="88"/>
      <c r="O1613" s="88"/>
      <c r="P1613" s="88" t="s">
        <v>291</v>
      </c>
      <c r="Q1613" s="88" t="s">
        <v>288</v>
      </c>
      <c r="R1613" s="90"/>
      <c r="S1613" s="88"/>
      <c r="T1613" s="97"/>
      <c r="U1613" s="97"/>
      <c r="V1613" s="98"/>
      <c r="W1613" s="99"/>
      <c r="X1613" s="692" t="s">
        <v>3135</v>
      </c>
      <c r="Y1613" s="691" t="s">
        <v>3133</v>
      </c>
      <c r="Z1613" s="690" t="s">
        <v>3130</v>
      </c>
    </row>
    <row r="1614" spans="1:26" s="100" customFormat="1" ht="15.6" hidden="1">
      <c r="A1614" s="670" t="s">
        <v>2616</v>
      </c>
      <c r="B1614" s="86"/>
      <c r="C1614" s="86"/>
      <c r="D1614" s="122"/>
      <c r="E1614" s="88" t="s">
        <v>18</v>
      </c>
      <c r="F1614" s="88" t="s">
        <v>14</v>
      </c>
      <c r="G1614" s="89" t="s">
        <v>22</v>
      </c>
      <c r="H1614" s="89" t="s">
        <v>28</v>
      </c>
      <c r="I1614" s="89" t="s">
        <v>24</v>
      </c>
      <c r="J1614" s="88">
        <v>4</v>
      </c>
      <c r="K1614" s="88"/>
      <c r="L1614" s="88"/>
      <c r="M1614" s="88"/>
      <c r="N1614" s="88"/>
      <c r="O1614" s="88"/>
      <c r="P1614" s="88" t="s">
        <v>291</v>
      </c>
      <c r="Q1614" s="88" t="s">
        <v>288</v>
      </c>
      <c r="R1614" s="90"/>
      <c r="S1614" s="88"/>
      <c r="T1614" s="97"/>
      <c r="U1614" s="97"/>
      <c r="V1614" s="98"/>
      <c r="W1614" s="99"/>
      <c r="X1614" s="692" t="s">
        <v>3135</v>
      </c>
      <c r="Y1614" s="691" t="s">
        <v>3133</v>
      </c>
      <c r="Z1614" s="690" t="s">
        <v>3130</v>
      </c>
    </row>
    <row r="1615" spans="1:26" s="100" customFormat="1" ht="15.6" hidden="1">
      <c r="A1615" s="670" t="s">
        <v>2617</v>
      </c>
      <c r="B1615" s="86"/>
      <c r="C1615" s="86"/>
      <c r="D1615" s="122"/>
      <c r="E1615" s="88" t="s">
        <v>18</v>
      </c>
      <c r="F1615" s="88" t="s">
        <v>15</v>
      </c>
      <c r="G1615" s="89" t="s">
        <v>22</v>
      </c>
      <c r="H1615" s="89" t="s">
        <v>28</v>
      </c>
      <c r="I1615" s="89" t="s">
        <v>24</v>
      </c>
      <c r="J1615" s="88">
        <v>4</v>
      </c>
      <c r="K1615" s="88"/>
      <c r="L1615" s="88"/>
      <c r="M1615" s="88"/>
      <c r="N1615" s="88"/>
      <c r="O1615" s="88"/>
      <c r="P1615" s="88" t="s">
        <v>291</v>
      </c>
      <c r="Q1615" s="88" t="s">
        <v>288</v>
      </c>
      <c r="R1615" s="90"/>
      <c r="S1615" s="88"/>
      <c r="T1615" s="97"/>
      <c r="U1615" s="97"/>
      <c r="V1615" s="98"/>
      <c r="W1615" s="99"/>
      <c r="X1615" s="692" t="s">
        <v>3135</v>
      </c>
      <c r="Y1615" s="691" t="s">
        <v>3133</v>
      </c>
      <c r="Z1615" s="690" t="s">
        <v>3130</v>
      </c>
    </row>
    <row r="1616" spans="1:26" s="100" customFormat="1" ht="15.6" hidden="1">
      <c r="A1616" s="670" t="s">
        <v>2618</v>
      </c>
      <c r="B1616" s="86"/>
      <c r="C1616" s="86"/>
      <c r="D1616" s="122"/>
      <c r="E1616" s="88" t="s">
        <v>17</v>
      </c>
      <c r="F1616" s="88" t="s">
        <v>16</v>
      </c>
      <c r="G1616" s="89" t="s">
        <v>23</v>
      </c>
      <c r="H1616" s="89" t="s">
        <v>304</v>
      </c>
      <c r="I1616" s="89" t="s">
        <v>24</v>
      </c>
      <c r="J1616" s="88">
        <v>4</v>
      </c>
      <c r="K1616" s="88"/>
      <c r="L1616" s="88"/>
      <c r="M1616" s="88"/>
      <c r="N1616" s="88"/>
      <c r="O1616" s="88"/>
      <c r="P1616" s="88" t="s">
        <v>291</v>
      </c>
      <c r="Q1616" s="88" t="s">
        <v>288</v>
      </c>
      <c r="R1616" s="90"/>
      <c r="S1616" s="88"/>
      <c r="T1616" s="97"/>
      <c r="U1616" s="97"/>
      <c r="V1616" s="98"/>
      <c r="W1616" s="99"/>
      <c r="X1616" s="692" t="s">
        <v>3135</v>
      </c>
      <c r="Y1616" s="691" t="s">
        <v>3133</v>
      </c>
      <c r="Z1616" s="690" t="s">
        <v>3130</v>
      </c>
    </row>
    <row r="1617" spans="1:26" s="100" customFormat="1" ht="15.6" hidden="1">
      <c r="A1617" s="670" t="s">
        <v>2619</v>
      </c>
      <c r="B1617" s="86"/>
      <c r="C1617" s="86"/>
      <c r="D1617" s="122"/>
      <c r="E1617" s="88" t="s">
        <v>18</v>
      </c>
      <c r="F1617" s="88" t="s">
        <v>14</v>
      </c>
      <c r="G1617" s="89" t="s">
        <v>23</v>
      </c>
      <c r="H1617" s="89" t="s">
        <v>28</v>
      </c>
      <c r="I1617" s="89" t="s">
        <v>474</v>
      </c>
      <c r="J1617" s="88">
        <v>4</v>
      </c>
      <c r="K1617" s="88"/>
      <c r="L1617" s="88"/>
      <c r="M1617" s="88"/>
      <c r="N1617" s="88"/>
      <c r="O1617" s="88"/>
      <c r="P1617" s="88" t="s">
        <v>291</v>
      </c>
      <c r="Q1617" s="88" t="s">
        <v>288</v>
      </c>
      <c r="R1617" s="90"/>
      <c r="S1617" s="88"/>
      <c r="T1617" s="97"/>
      <c r="U1617" s="97"/>
      <c r="V1617" s="98"/>
      <c r="W1617" s="99"/>
      <c r="X1617" s="692" t="s">
        <v>3135</v>
      </c>
      <c r="Y1617" s="691" t="s">
        <v>3133</v>
      </c>
      <c r="Z1617" s="690" t="s">
        <v>3130</v>
      </c>
    </row>
    <row r="1618" spans="1:26" s="100" customFormat="1" ht="15.6" hidden="1">
      <c r="A1618" s="670" t="s">
        <v>2620</v>
      </c>
      <c r="B1618" s="86"/>
      <c r="C1618" s="86"/>
      <c r="D1618" s="122"/>
      <c r="E1618" s="88" t="s">
        <v>18</v>
      </c>
      <c r="F1618" s="88" t="s">
        <v>15</v>
      </c>
      <c r="G1618" s="89" t="s">
        <v>262</v>
      </c>
      <c r="H1618" s="89" t="s">
        <v>28</v>
      </c>
      <c r="I1618" s="89" t="s">
        <v>25</v>
      </c>
      <c r="J1618" s="88">
        <v>4</v>
      </c>
      <c r="K1618" s="88"/>
      <c r="L1618" s="88"/>
      <c r="M1618" s="88"/>
      <c r="N1618" s="88"/>
      <c r="O1618" s="88"/>
      <c r="P1618" s="88" t="s">
        <v>291</v>
      </c>
      <c r="Q1618" s="88" t="s">
        <v>288</v>
      </c>
      <c r="R1618" s="90"/>
      <c r="S1618" s="88"/>
      <c r="T1618" s="97"/>
      <c r="U1618" s="97"/>
      <c r="V1618" s="98"/>
      <c r="W1618" s="99"/>
      <c r="X1618" s="692" t="s">
        <v>3135</v>
      </c>
      <c r="Y1618" s="691" t="s">
        <v>3133</v>
      </c>
      <c r="Z1618" s="690" t="s">
        <v>3130</v>
      </c>
    </row>
    <row r="1619" spans="1:26" s="100" customFormat="1" ht="15.6">
      <c r="A1619" s="670" t="s">
        <v>2621</v>
      </c>
      <c r="B1619" s="86"/>
      <c r="C1619" s="86"/>
      <c r="D1619" s="122"/>
      <c r="E1619" s="88" t="s">
        <v>18</v>
      </c>
      <c r="F1619" s="88" t="s">
        <v>15</v>
      </c>
      <c r="G1619" s="89" t="s">
        <v>19</v>
      </c>
      <c r="H1619" s="89" t="s">
        <v>29</v>
      </c>
      <c r="I1619" s="89" t="s">
        <v>30</v>
      </c>
      <c r="J1619" s="88">
        <v>2</v>
      </c>
      <c r="K1619" s="88"/>
      <c r="L1619" s="88"/>
      <c r="M1619" s="88"/>
      <c r="N1619" s="88"/>
      <c r="O1619" s="88"/>
      <c r="P1619" s="88" t="s">
        <v>291</v>
      </c>
      <c r="Q1619" s="88" t="s">
        <v>288</v>
      </c>
      <c r="R1619" s="90" t="s">
        <v>499</v>
      </c>
      <c r="S1619" s="88"/>
      <c r="T1619" s="97"/>
      <c r="U1619" s="680"/>
      <c r="V1619" s="684"/>
      <c r="W1619" s="99" t="s">
        <v>735</v>
      </c>
      <c r="X1619" s="692" t="s">
        <v>3135</v>
      </c>
      <c r="Y1619" s="691" t="s">
        <v>3133</v>
      </c>
      <c r="Z1619" s="690" t="s">
        <v>3130</v>
      </c>
    </row>
    <row r="1620" spans="1:26" s="100" customFormat="1" ht="15.6" hidden="1">
      <c r="A1620" s="670" t="s">
        <v>2622</v>
      </c>
      <c r="B1620" s="86"/>
      <c r="C1620" s="86"/>
      <c r="D1620" s="122"/>
      <c r="E1620" s="88" t="s">
        <v>18</v>
      </c>
      <c r="F1620" s="88" t="s">
        <v>14</v>
      </c>
      <c r="G1620" s="89" t="s">
        <v>22</v>
      </c>
      <c r="H1620" s="89" t="s">
        <v>28</v>
      </c>
      <c r="I1620" s="89" t="s">
        <v>24</v>
      </c>
      <c r="J1620" s="88">
        <v>4</v>
      </c>
      <c r="K1620" s="88"/>
      <c r="L1620" s="88"/>
      <c r="M1620" s="88"/>
      <c r="N1620" s="88"/>
      <c r="O1620" s="88"/>
      <c r="P1620" s="88" t="s">
        <v>291</v>
      </c>
      <c r="Q1620" s="88" t="s">
        <v>288</v>
      </c>
      <c r="R1620" s="90"/>
      <c r="S1620" s="88"/>
      <c r="T1620" s="97"/>
      <c r="U1620" s="97"/>
      <c r="V1620" s="98"/>
      <c r="W1620" s="99"/>
      <c r="X1620" s="692" t="s">
        <v>3135</v>
      </c>
      <c r="Y1620" s="691" t="s">
        <v>3133</v>
      </c>
      <c r="Z1620" s="690" t="s">
        <v>3130</v>
      </c>
    </row>
    <row r="1621" spans="1:26" s="100" customFormat="1" ht="15.6" hidden="1">
      <c r="A1621" s="670" t="s">
        <v>2623</v>
      </c>
      <c r="B1621" s="86"/>
      <c r="C1621" s="86"/>
      <c r="D1621" s="122"/>
      <c r="E1621" s="88" t="s">
        <v>18</v>
      </c>
      <c r="F1621" s="88" t="s">
        <v>15</v>
      </c>
      <c r="G1621" s="89" t="s">
        <v>22</v>
      </c>
      <c r="H1621" s="89" t="s">
        <v>28</v>
      </c>
      <c r="I1621" s="89" t="s">
        <v>25</v>
      </c>
      <c r="J1621" s="88">
        <v>4</v>
      </c>
      <c r="K1621" s="88"/>
      <c r="L1621" s="88"/>
      <c r="M1621" s="88"/>
      <c r="N1621" s="88"/>
      <c r="O1621" s="88"/>
      <c r="P1621" s="88" t="s">
        <v>291</v>
      </c>
      <c r="Q1621" s="88" t="s">
        <v>288</v>
      </c>
      <c r="R1621" s="90"/>
      <c r="S1621" s="88"/>
      <c r="T1621" s="97"/>
      <c r="U1621" s="97"/>
      <c r="V1621" s="98"/>
      <c r="W1621" s="99"/>
      <c r="X1621" s="692" t="s">
        <v>3135</v>
      </c>
      <c r="Y1621" s="691" t="s">
        <v>3133</v>
      </c>
      <c r="Z1621" s="690" t="s">
        <v>3130</v>
      </c>
    </row>
    <row r="1622" spans="1:26" s="100" customFormat="1" ht="15.6" hidden="1">
      <c r="A1622" s="670" t="s">
        <v>2624</v>
      </c>
      <c r="B1622" s="86"/>
      <c r="C1622" s="86"/>
      <c r="D1622" s="122"/>
      <c r="E1622" s="88" t="s">
        <v>18</v>
      </c>
      <c r="F1622" s="88" t="s">
        <v>14</v>
      </c>
      <c r="G1622" s="89" t="s">
        <v>22</v>
      </c>
      <c r="H1622" s="89" t="s">
        <v>28</v>
      </c>
      <c r="I1622" s="89" t="s">
        <v>24</v>
      </c>
      <c r="J1622" s="88">
        <v>4</v>
      </c>
      <c r="K1622" s="88"/>
      <c r="L1622" s="88"/>
      <c r="M1622" s="88"/>
      <c r="N1622" s="88"/>
      <c r="O1622" s="88"/>
      <c r="P1622" s="88" t="s">
        <v>291</v>
      </c>
      <c r="Q1622" s="88" t="s">
        <v>288</v>
      </c>
      <c r="R1622" s="90"/>
      <c r="S1622" s="88"/>
      <c r="T1622" s="97"/>
      <c r="U1622" s="97"/>
      <c r="V1622" s="98"/>
      <c r="W1622" s="99"/>
      <c r="X1622" s="692" t="s">
        <v>3135</v>
      </c>
      <c r="Y1622" s="691" t="s">
        <v>3133</v>
      </c>
      <c r="Z1622" s="690" t="s">
        <v>3130</v>
      </c>
    </row>
    <row r="1623" spans="1:26" s="100" customFormat="1" ht="15.6" hidden="1">
      <c r="A1623" s="670" t="s">
        <v>2625</v>
      </c>
      <c r="B1623" s="86"/>
      <c r="C1623" s="86"/>
      <c r="D1623" s="122"/>
      <c r="E1623" s="88" t="s">
        <v>18</v>
      </c>
      <c r="F1623" s="88" t="s">
        <v>15</v>
      </c>
      <c r="G1623" s="89" t="s">
        <v>22</v>
      </c>
      <c r="H1623" s="89" t="s">
        <v>28</v>
      </c>
      <c r="I1623" s="89" t="s">
        <v>477</v>
      </c>
      <c r="J1623" s="88">
        <v>4</v>
      </c>
      <c r="K1623" s="88"/>
      <c r="L1623" s="88"/>
      <c r="M1623" s="88"/>
      <c r="N1623" s="88"/>
      <c r="O1623" s="88"/>
      <c r="P1623" s="88" t="s">
        <v>291</v>
      </c>
      <c r="Q1623" s="88" t="s">
        <v>288</v>
      </c>
      <c r="R1623" s="90"/>
      <c r="S1623" s="88"/>
      <c r="T1623" s="97"/>
      <c r="U1623" s="97"/>
      <c r="V1623" s="98"/>
      <c r="W1623" s="99"/>
      <c r="X1623" s="692" t="s">
        <v>3135</v>
      </c>
      <c r="Y1623" s="691" t="s">
        <v>3133</v>
      </c>
      <c r="Z1623" s="690" t="s">
        <v>3130</v>
      </c>
    </row>
    <row r="1624" spans="1:26" s="100" customFormat="1" ht="15.6" hidden="1">
      <c r="A1624" s="670" t="s">
        <v>2626</v>
      </c>
      <c r="B1624" s="86"/>
      <c r="C1624" s="86"/>
      <c r="D1624" s="122"/>
      <c r="E1624" s="88" t="s">
        <v>17</v>
      </c>
      <c r="F1624" s="88" t="s">
        <v>14</v>
      </c>
      <c r="G1624" s="89" t="s">
        <v>22</v>
      </c>
      <c r="H1624" s="89" t="s">
        <v>28</v>
      </c>
      <c r="I1624" s="89" t="s">
        <v>24</v>
      </c>
      <c r="J1624" s="88">
        <v>4</v>
      </c>
      <c r="K1624" s="88"/>
      <c r="L1624" s="88"/>
      <c r="M1624" s="88"/>
      <c r="N1624" s="88"/>
      <c r="O1624" s="88"/>
      <c r="P1624" s="88" t="s">
        <v>291</v>
      </c>
      <c r="Q1624" s="88" t="s">
        <v>288</v>
      </c>
      <c r="R1624" s="90"/>
      <c r="S1624" s="88"/>
      <c r="T1624" s="97"/>
      <c r="U1624" s="97"/>
      <c r="V1624" s="98"/>
      <c r="W1624" s="99"/>
      <c r="X1624" s="692" t="s">
        <v>3135</v>
      </c>
      <c r="Y1624" s="691" t="s">
        <v>3133</v>
      </c>
      <c r="Z1624" s="690" t="s">
        <v>3130</v>
      </c>
    </row>
    <row r="1625" spans="1:26" s="100" customFormat="1" ht="15.6" hidden="1">
      <c r="A1625" s="670" t="s">
        <v>2627</v>
      </c>
      <c r="B1625" s="86"/>
      <c r="C1625" s="86"/>
      <c r="D1625" s="122"/>
      <c r="E1625" s="88" t="s">
        <v>17</v>
      </c>
      <c r="F1625" s="88" t="s">
        <v>15</v>
      </c>
      <c r="G1625" s="89" t="s">
        <v>22</v>
      </c>
      <c r="H1625" s="89" t="s">
        <v>28</v>
      </c>
      <c r="I1625" s="89" t="s">
        <v>24</v>
      </c>
      <c r="J1625" s="88">
        <v>4</v>
      </c>
      <c r="K1625" s="88"/>
      <c r="L1625" s="88"/>
      <c r="M1625" s="88"/>
      <c r="N1625" s="88"/>
      <c r="O1625" s="88"/>
      <c r="P1625" s="88" t="s">
        <v>291</v>
      </c>
      <c r="Q1625" s="88" t="s">
        <v>288</v>
      </c>
      <c r="R1625" s="90"/>
      <c r="S1625" s="88"/>
      <c r="T1625" s="97"/>
      <c r="U1625" s="97"/>
      <c r="V1625" s="98"/>
      <c r="W1625" s="99"/>
      <c r="X1625" s="692" t="s">
        <v>3135</v>
      </c>
      <c r="Y1625" s="691" t="s">
        <v>3133</v>
      </c>
      <c r="Z1625" s="690" t="s">
        <v>3130</v>
      </c>
    </row>
    <row r="1626" spans="1:26" s="100" customFormat="1" ht="15.6" hidden="1">
      <c r="A1626" s="670" t="s">
        <v>2628</v>
      </c>
      <c r="B1626" s="86"/>
      <c r="C1626" s="86"/>
      <c r="D1626" s="122"/>
      <c r="E1626" s="88" t="s">
        <v>18</v>
      </c>
      <c r="F1626" s="88" t="s">
        <v>14</v>
      </c>
      <c r="G1626" s="89" t="s">
        <v>22</v>
      </c>
      <c r="H1626" s="89" t="s">
        <v>28</v>
      </c>
      <c r="I1626" s="89" t="s">
        <v>24</v>
      </c>
      <c r="J1626" s="88">
        <v>4</v>
      </c>
      <c r="K1626" s="88"/>
      <c r="L1626" s="88"/>
      <c r="M1626" s="88"/>
      <c r="N1626" s="88"/>
      <c r="O1626" s="88"/>
      <c r="P1626" s="88" t="s">
        <v>291</v>
      </c>
      <c r="Q1626" s="88" t="s">
        <v>288</v>
      </c>
      <c r="R1626" s="90"/>
      <c r="S1626" s="88"/>
      <c r="T1626" s="97"/>
      <c r="U1626" s="97"/>
      <c r="V1626" s="98"/>
      <c r="W1626" s="99"/>
      <c r="X1626" s="692" t="s">
        <v>3135</v>
      </c>
      <c r="Y1626" s="691" t="s">
        <v>3133</v>
      </c>
      <c r="Z1626" s="690" t="s">
        <v>3130</v>
      </c>
    </row>
    <row r="1627" spans="1:26" s="100" customFormat="1" ht="15.6" hidden="1">
      <c r="A1627" s="670" t="s">
        <v>2629</v>
      </c>
      <c r="B1627" s="86"/>
      <c r="C1627" s="86"/>
      <c r="D1627" s="122"/>
      <c r="E1627" s="88" t="s">
        <v>18</v>
      </c>
      <c r="F1627" s="88" t="s">
        <v>15</v>
      </c>
      <c r="G1627" s="89" t="s">
        <v>22</v>
      </c>
      <c r="H1627" s="89" t="s">
        <v>28</v>
      </c>
      <c r="I1627" s="89" t="s">
        <v>24</v>
      </c>
      <c r="J1627" s="88">
        <v>4</v>
      </c>
      <c r="K1627" s="88"/>
      <c r="L1627" s="88"/>
      <c r="M1627" s="88"/>
      <c r="N1627" s="88"/>
      <c r="O1627" s="88"/>
      <c r="P1627" s="88" t="s">
        <v>291</v>
      </c>
      <c r="Q1627" s="88" t="s">
        <v>288</v>
      </c>
      <c r="R1627" s="90"/>
      <c r="S1627" s="88"/>
      <c r="T1627" s="97"/>
      <c r="U1627" s="97"/>
      <c r="V1627" s="98"/>
      <c r="W1627" s="99"/>
      <c r="X1627" s="692" t="s">
        <v>3135</v>
      </c>
      <c r="Y1627" s="691" t="s">
        <v>3133</v>
      </c>
      <c r="Z1627" s="690" t="s">
        <v>3130</v>
      </c>
    </row>
    <row r="1628" spans="1:26" s="100" customFormat="1" ht="15.6" hidden="1">
      <c r="A1628" s="670" t="s">
        <v>2630</v>
      </c>
      <c r="B1628" s="86"/>
      <c r="C1628" s="86"/>
      <c r="D1628" s="122"/>
      <c r="E1628" s="88" t="s">
        <v>18</v>
      </c>
      <c r="F1628" s="88" t="s">
        <v>14</v>
      </c>
      <c r="G1628" s="89" t="s">
        <v>22</v>
      </c>
      <c r="H1628" s="89" t="s">
        <v>28</v>
      </c>
      <c r="I1628" s="89" t="s">
        <v>24</v>
      </c>
      <c r="J1628" s="88">
        <v>4</v>
      </c>
      <c r="K1628" s="88"/>
      <c r="L1628" s="88"/>
      <c r="M1628" s="88"/>
      <c r="N1628" s="88"/>
      <c r="O1628" s="88"/>
      <c r="P1628" s="88" t="s">
        <v>291</v>
      </c>
      <c r="Q1628" s="88" t="s">
        <v>288</v>
      </c>
      <c r="R1628" s="90"/>
      <c r="S1628" s="88"/>
      <c r="T1628" s="97"/>
      <c r="U1628" s="97"/>
      <c r="V1628" s="98"/>
      <c r="W1628" s="99"/>
      <c r="X1628" s="692" t="s">
        <v>3135</v>
      </c>
      <c r="Y1628" s="691" t="s">
        <v>3133</v>
      </c>
      <c r="Z1628" s="690" t="s">
        <v>3130</v>
      </c>
    </row>
    <row r="1629" spans="1:26" s="100" customFormat="1" ht="15.6" hidden="1">
      <c r="A1629" s="670" t="s">
        <v>2631</v>
      </c>
      <c r="B1629" s="86"/>
      <c r="C1629" s="86"/>
      <c r="D1629" s="122"/>
      <c r="E1629" s="88" t="s">
        <v>18</v>
      </c>
      <c r="F1629" s="88" t="s">
        <v>15</v>
      </c>
      <c r="G1629" s="89" t="s">
        <v>22</v>
      </c>
      <c r="H1629" s="89" t="s">
        <v>28</v>
      </c>
      <c r="I1629" s="89" t="s">
        <v>24</v>
      </c>
      <c r="J1629" s="88">
        <v>4</v>
      </c>
      <c r="K1629" s="88"/>
      <c r="L1629" s="88"/>
      <c r="M1629" s="88"/>
      <c r="N1629" s="88"/>
      <c r="O1629" s="88"/>
      <c r="P1629" s="88" t="s">
        <v>291</v>
      </c>
      <c r="Q1629" s="88" t="s">
        <v>288</v>
      </c>
      <c r="R1629" s="90"/>
      <c r="S1629" s="88"/>
      <c r="T1629" s="97"/>
      <c r="U1629" s="97"/>
      <c r="V1629" s="98"/>
      <c r="W1629" s="99"/>
      <c r="X1629" s="692" t="s">
        <v>3135</v>
      </c>
      <c r="Y1629" s="691" t="s">
        <v>3133</v>
      </c>
      <c r="Z1629" s="690" t="s">
        <v>3130</v>
      </c>
    </row>
    <row r="1630" spans="1:26" s="247" customFormat="1" ht="16.2" hidden="1" thickBot="1">
      <c r="A1630" s="670" t="s">
        <v>2632</v>
      </c>
      <c r="B1630" s="242"/>
      <c r="C1630" s="242"/>
      <c r="D1630" s="248" t="s">
        <v>699</v>
      </c>
      <c r="E1630" s="217" t="s">
        <v>17</v>
      </c>
      <c r="F1630" s="217" t="s">
        <v>16</v>
      </c>
      <c r="G1630" s="219" t="s">
        <v>20</v>
      </c>
      <c r="H1630" s="219" t="s">
        <v>304</v>
      </c>
      <c r="I1630" s="219" t="s">
        <v>24</v>
      </c>
      <c r="J1630" s="217">
        <v>4</v>
      </c>
      <c r="K1630" s="217"/>
      <c r="L1630" s="217"/>
      <c r="M1630" s="217"/>
      <c r="N1630" s="217"/>
      <c r="O1630" s="217"/>
      <c r="P1630" s="217" t="s">
        <v>291</v>
      </c>
      <c r="Q1630" s="217" t="s">
        <v>288</v>
      </c>
      <c r="S1630" s="217"/>
      <c r="T1630" s="244"/>
      <c r="U1630" s="244"/>
      <c r="V1630" s="245"/>
      <c r="W1630" s="246"/>
      <c r="X1630" s="692" t="s">
        <v>3135</v>
      </c>
      <c r="Y1630" s="691" t="s">
        <v>3133</v>
      </c>
      <c r="Z1630" s="690" t="s">
        <v>3130</v>
      </c>
    </row>
    <row r="1631" spans="1:26" s="100" customFormat="1" ht="15.6" hidden="1">
      <c r="A1631" s="670" t="s">
        <v>2633</v>
      </c>
      <c r="B1631" s="240"/>
      <c r="C1631" s="240"/>
      <c r="D1631" s="241" t="s">
        <v>701</v>
      </c>
      <c r="E1631" s="107" t="s">
        <v>18</v>
      </c>
      <c r="F1631" s="107" t="s">
        <v>15</v>
      </c>
      <c r="G1631" s="108" t="s">
        <v>19</v>
      </c>
      <c r="H1631" s="108" t="s">
        <v>28</v>
      </c>
      <c r="I1631" s="108" t="s">
        <v>24</v>
      </c>
      <c r="J1631" s="107">
        <v>4</v>
      </c>
      <c r="K1631" s="107"/>
      <c r="L1631" s="107"/>
      <c r="M1631" s="107"/>
      <c r="N1631" s="107"/>
      <c r="O1631" s="107"/>
      <c r="P1631" s="107" t="s">
        <v>286</v>
      </c>
      <c r="Q1631" s="107" t="s">
        <v>290</v>
      </c>
      <c r="S1631" s="107"/>
      <c r="T1631" s="177"/>
      <c r="U1631" s="177"/>
      <c r="V1631" s="178"/>
      <c r="W1631" s="179"/>
      <c r="X1631" s="692" t="s">
        <v>3135</v>
      </c>
      <c r="Y1631" s="691" t="s">
        <v>3133</v>
      </c>
      <c r="Z1631" s="688" t="s">
        <v>3131</v>
      </c>
    </row>
    <row r="1632" spans="1:26" s="100" customFormat="1" ht="15.6" hidden="1">
      <c r="A1632" s="670" t="s">
        <v>2634</v>
      </c>
      <c r="B1632" s="86"/>
      <c r="C1632" s="86"/>
      <c r="D1632" s="122"/>
      <c r="E1632" s="88" t="s">
        <v>17</v>
      </c>
      <c r="F1632" s="88" t="s">
        <v>14</v>
      </c>
      <c r="G1632" s="89" t="s">
        <v>19</v>
      </c>
      <c r="H1632" s="89" t="s">
        <v>28</v>
      </c>
      <c r="I1632" s="89" t="s">
        <v>24</v>
      </c>
      <c r="J1632" s="88">
        <v>4</v>
      </c>
      <c r="K1632" s="88"/>
      <c r="L1632" s="88"/>
      <c r="M1632" s="88"/>
      <c r="N1632" s="88"/>
      <c r="O1632" s="88"/>
      <c r="P1632" s="88" t="s">
        <v>286</v>
      </c>
      <c r="Q1632" s="88" t="s">
        <v>290</v>
      </c>
      <c r="R1632" s="90"/>
      <c r="S1632" s="88"/>
      <c r="T1632" s="97"/>
      <c r="U1632" s="97"/>
      <c r="V1632" s="98"/>
      <c r="W1632" s="99"/>
      <c r="X1632" s="692" t="s">
        <v>3135</v>
      </c>
      <c r="Y1632" s="691" t="s">
        <v>3133</v>
      </c>
      <c r="Z1632" s="688" t="s">
        <v>3131</v>
      </c>
    </row>
    <row r="1633" spans="1:26" s="100" customFormat="1" ht="15.6" hidden="1">
      <c r="A1633" s="670" t="s">
        <v>2635</v>
      </c>
      <c r="B1633" s="86"/>
      <c r="C1633" s="86"/>
      <c r="D1633" s="122"/>
      <c r="E1633" s="88" t="s">
        <v>17</v>
      </c>
      <c r="F1633" s="88" t="s">
        <v>14</v>
      </c>
      <c r="G1633" s="89" t="s">
        <v>19</v>
      </c>
      <c r="H1633" s="89" t="s">
        <v>28</v>
      </c>
      <c r="I1633" s="89" t="s">
        <v>474</v>
      </c>
      <c r="J1633" s="88">
        <v>4</v>
      </c>
      <c r="K1633" s="88"/>
      <c r="L1633" s="88"/>
      <c r="M1633" s="88"/>
      <c r="N1633" s="88"/>
      <c r="O1633" s="88"/>
      <c r="P1633" s="88" t="s">
        <v>286</v>
      </c>
      <c r="Q1633" s="88" t="s">
        <v>290</v>
      </c>
      <c r="R1633" s="90"/>
      <c r="S1633" s="88"/>
      <c r="T1633" s="97"/>
      <c r="U1633" s="97"/>
      <c r="V1633" s="98"/>
      <c r="W1633" s="99"/>
      <c r="X1633" s="692" t="s">
        <v>3135</v>
      </c>
      <c r="Y1633" s="691" t="s">
        <v>3133</v>
      </c>
      <c r="Z1633" s="688" t="s">
        <v>3131</v>
      </c>
    </row>
    <row r="1634" spans="1:26" s="100" customFormat="1" ht="15.6" hidden="1">
      <c r="A1634" s="670" t="s">
        <v>2636</v>
      </c>
      <c r="B1634" s="86"/>
      <c r="C1634" s="86"/>
      <c r="D1634" s="122"/>
      <c r="E1634" s="88" t="s">
        <v>17</v>
      </c>
      <c r="F1634" s="88" t="s">
        <v>15</v>
      </c>
      <c r="G1634" s="89" t="s">
        <v>19</v>
      </c>
      <c r="H1634" s="89" t="s">
        <v>28</v>
      </c>
      <c r="I1634" s="89" t="s">
        <v>24</v>
      </c>
      <c r="J1634" s="88">
        <v>4</v>
      </c>
      <c r="K1634" s="88"/>
      <c r="L1634" s="88"/>
      <c r="M1634" s="88"/>
      <c r="N1634" s="88"/>
      <c r="O1634" s="88"/>
      <c r="P1634" s="88" t="s">
        <v>286</v>
      </c>
      <c r="Q1634" s="88" t="s">
        <v>290</v>
      </c>
      <c r="R1634" s="90"/>
      <c r="S1634" s="88"/>
      <c r="T1634" s="97"/>
      <c r="U1634" s="97"/>
      <c r="V1634" s="98"/>
      <c r="W1634" s="99"/>
      <c r="X1634" s="692" t="s">
        <v>3135</v>
      </c>
      <c r="Y1634" s="691" t="s">
        <v>3133</v>
      </c>
      <c r="Z1634" s="688" t="s">
        <v>3131</v>
      </c>
    </row>
    <row r="1635" spans="1:26" s="100" customFormat="1" ht="15.6" hidden="1">
      <c r="A1635" s="670" t="s">
        <v>2637</v>
      </c>
      <c r="B1635" s="86"/>
      <c r="C1635" s="86"/>
      <c r="D1635" s="122"/>
      <c r="E1635" s="88" t="s">
        <v>18</v>
      </c>
      <c r="F1635" s="88" t="s">
        <v>14</v>
      </c>
      <c r="G1635" s="89" t="s">
        <v>19</v>
      </c>
      <c r="H1635" s="89" t="s">
        <v>28</v>
      </c>
      <c r="I1635" s="89" t="s">
        <v>24</v>
      </c>
      <c r="J1635" s="88">
        <v>4</v>
      </c>
      <c r="K1635" s="88"/>
      <c r="L1635" s="88"/>
      <c r="M1635" s="88"/>
      <c r="N1635" s="88"/>
      <c r="O1635" s="88"/>
      <c r="P1635" s="88" t="s">
        <v>286</v>
      </c>
      <c r="Q1635" s="88" t="s">
        <v>290</v>
      </c>
      <c r="R1635" s="90"/>
      <c r="S1635" s="88"/>
      <c r="T1635" s="97"/>
      <c r="U1635" s="97"/>
      <c r="V1635" s="98"/>
      <c r="W1635" s="99"/>
      <c r="X1635" s="692" t="s">
        <v>3135</v>
      </c>
      <c r="Y1635" s="691" t="s">
        <v>3133</v>
      </c>
      <c r="Z1635" s="688" t="s">
        <v>3131</v>
      </c>
    </row>
    <row r="1636" spans="1:26" s="100" customFormat="1" ht="15.6" hidden="1">
      <c r="A1636" s="670" t="s">
        <v>2638</v>
      </c>
      <c r="B1636" s="86"/>
      <c r="C1636" s="86"/>
      <c r="D1636" s="122"/>
      <c r="E1636" s="88" t="s">
        <v>17</v>
      </c>
      <c r="F1636" s="88" t="s">
        <v>15</v>
      </c>
      <c r="G1636" s="89" t="s">
        <v>19</v>
      </c>
      <c r="H1636" s="89" t="s">
        <v>28</v>
      </c>
      <c r="I1636" s="89" t="s">
        <v>477</v>
      </c>
      <c r="J1636" s="88">
        <v>4</v>
      </c>
      <c r="K1636" s="88"/>
      <c r="L1636" s="88"/>
      <c r="M1636" s="88"/>
      <c r="N1636" s="88"/>
      <c r="O1636" s="88"/>
      <c r="P1636" s="88" t="s">
        <v>286</v>
      </c>
      <c r="Q1636" s="88" t="s">
        <v>290</v>
      </c>
      <c r="R1636" s="90"/>
      <c r="S1636" s="88"/>
      <c r="T1636" s="97"/>
      <c r="U1636" s="97"/>
      <c r="V1636" s="98"/>
      <c r="W1636" s="99"/>
      <c r="X1636" s="692" t="s">
        <v>3135</v>
      </c>
      <c r="Y1636" s="691" t="s">
        <v>3133</v>
      </c>
      <c r="Z1636" s="688" t="s">
        <v>3131</v>
      </c>
    </row>
    <row r="1637" spans="1:26" s="100" customFormat="1" ht="15.6" hidden="1">
      <c r="A1637" s="670" t="s">
        <v>2639</v>
      </c>
      <c r="B1637" s="86"/>
      <c r="C1637" s="86"/>
      <c r="D1637" s="122"/>
      <c r="E1637" s="88" t="s">
        <v>17</v>
      </c>
      <c r="F1637" s="88" t="s">
        <v>14</v>
      </c>
      <c r="G1637" s="89" t="s">
        <v>19</v>
      </c>
      <c r="H1637" s="89" t="s">
        <v>28</v>
      </c>
      <c r="I1637" s="89" t="s">
        <v>24</v>
      </c>
      <c r="J1637" s="88">
        <v>4</v>
      </c>
      <c r="K1637" s="88"/>
      <c r="L1637" s="88"/>
      <c r="M1637" s="88"/>
      <c r="N1637" s="88"/>
      <c r="O1637" s="88"/>
      <c r="P1637" s="88" t="s">
        <v>286</v>
      </c>
      <c r="Q1637" s="88" t="s">
        <v>290</v>
      </c>
      <c r="R1637" s="90"/>
      <c r="S1637" s="88"/>
      <c r="T1637" s="97"/>
      <c r="U1637" s="97"/>
      <c r="V1637" s="98"/>
      <c r="W1637" s="99"/>
      <c r="X1637" s="692" t="s">
        <v>3135</v>
      </c>
      <c r="Y1637" s="691" t="s">
        <v>3133</v>
      </c>
      <c r="Z1637" s="688" t="s">
        <v>3131</v>
      </c>
    </row>
    <row r="1638" spans="1:26" s="100" customFormat="1" ht="15.6" hidden="1">
      <c r="A1638" s="670" t="s">
        <v>2640</v>
      </c>
      <c r="B1638" s="86"/>
      <c r="C1638" s="86"/>
      <c r="D1638" s="122"/>
      <c r="E1638" s="88" t="s">
        <v>17</v>
      </c>
      <c r="F1638" s="88" t="s">
        <v>15</v>
      </c>
      <c r="G1638" s="89" t="s">
        <v>19</v>
      </c>
      <c r="H1638" s="89" t="s">
        <v>28</v>
      </c>
      <c r="I1638" s="89" t="s">
        <v>24</v>
      </c>
      <c r="J1638" s="88">
        <v>4</v>
      </c>
      <c r="K1638" s="88"/>
      <c r="L1638" s="88"/>
      <c r="M1638" s="88"/>
      <c r="N1638" s="88"/>
      <c r="O1638" s="88"/>
      <c r="P1638" s="88" t="s">
        <v>286</v>
      </c>
      <c r="Q1638" s="88" t="s">
        <v>290</v>
      </c>
      <c r="R1638" s="90"/>
      <c r="S1638" s="88"/>
      <c r="T1638" s="97"/>
      <c r="U1638" s="97"/>
      <c r="V1638" s="98"/>
      <c r="W1638" s="99"/>
      <c r="X1638" s="692" t="s">
        <v>3135</v>
      </c>
      <c r="Y1638" s="691" t="s">
        <v>3133</v>
      </c>
      <c r="Z1638" s="688" t="s">
        <v>3131</v>
      </c>
    </row>
    <row r="1639" spans="1:26" s="100" customFormat="1" ht="15.6" hidden="1">
      <c r="A1639" s="670" t="s">
        <v>2641</v>
      </c>
      <c r="B1639" s="86"/>
      <c r="C1639" s="86"/>
      <c r="D1639" s="122"/>
      <c r="E1639" s="88" t="s">
        <v>18</v>
      </c>
      <c r="F1639" s="88" t="s">
        <v>15</v>
      </c>
      <c r="G1639" s="89" t="s">
        <v>19</v>
      </c>
      <c r="H1639" s="89" t="s">
        <v>28</v>
      </c>
      <c r="I1639" s="89" t="s">
        <v>24</v>
      </c>
      <c r="J1639" s="88">
        <v>5</v>
      </c>
      <c r="K1639" s="88"/>
      <c r="L1639" s="88"/>
      <c r="M1639" s="88"/>
      <c r="N1639" s="88"/>
      <c r="O1639" s="88"/>
      <c r="P1639" s="88" t="s">
        <v>286</v>
      </c>
      <c r="Q1639" s="88" t="s">
        <v>290</v>
      </c>
      <c r="R1639" s="90"/>
      <c r="S1639" s="88"/>
      <c r="T1639" s="97"/>
      <c r="U1639" s="97"/>
      <c r="V1639" s="98"/>
      <c r="W1639" s="99"/>
      <c r="X1639" s="692" t="s">
        <v>3135</v>
      </c>
      <c r="Y1639" s="691" t="s">
        <v>3133</v>
      </c>
      <c r="Z1639" s="688" t="s">
        <v>3131</v>
      </c>
    </row>
    <row r="1640" spans="1:26" s="100" customFormat="1" ht="15.6" hidden="1">
      <c r="A1640" s="670" t="s">
        <v>2642</v>
      </c>
      <c r="B1640" s="86"/>
      <c r="C1640" s="86"/>
      <c r="D1640" s="122"/>
      <c r="E1640" s="88" t="s">
        <v>17</v>
      </c>
      <c r="F1640" s="88" t="s">
        <v>16</v>
      </c>
      <c r="G1640" s="89" t="s">
        <v>23</v>
      </c>
      <c r="H1640" s="89" t="s">
        <v>304</v>
      </c>
      <c r="I1640" s="89" t="s">
        <v>24</v>
      </c>
      <c r="J1640" s="88">
        <v>4</v>
      </c>
      <c r="K1640" s="88"/>
      <c r="L1640" s="88"/>
      <c r="M1640" s="88"/>
      <c r="N1640" s="88"/>
      <c r="O1640" s="88"/>
      <c r="P1640" s="88" t="s">
        <v>286</v>
      </c>
      <c r="Q1640" s="88" t="s">
        <v>289</v>
      </c>
      <c r="R1640" s="90"/>
      <c r="S1640" s="88"/>
      <c r="T1640" s="97"/>
      <c r="U1640" s="97"/>
      <c r="V1640" s="98"/>
      <c r="W1640" s="99"/>
      <c r="X1640" s="692" t="s">
        <v>3135</v>
      </c>
      <c r="Y1640" s="691" t="s">
        <v>3133</v>
      </c>
      <c r="Z1640" s="688" t="s">
        <v>3131</v>
      </c>
    </row>
    <row r="1641" spans="1:26" s="100" customFormat="1" ht="15.6" hidden="1">
      <c r="A1641" s="670" t="s">
        <v>2643</v>
      </c>
      <c r="B1641" s="86"/>
      <c r="C1641" s="86"/>
      <c r="D1641" s="122"/>
      <c r="E1641" s="88" t="s">
        <v>17</v>
      </c>
      <c r="F1641" s="88" t="s">
        <v>14</v>
      </c>
      <c r="G1641" s="89" t="s">
        <v>19</v>
      </c>
      <c r="H1641" s="89" t="s">
        <v>28</v>
      </c>
      <c r="I1641" s="89" t="s">
        <v>24</v>
      </c>
      <c r="J1641" s="88">
        <v>4</v>
      </c>
      <c r="K1641" s="88"/>
      <c r="L1641" s="88"/>
      <c r="M1641" s="88"/>
      <c r="N1641" s="88"/>
      <c r="O1641" s="88"/>
      <c r="P1641" s="88" t="s">
        <v>286</v>
      </c>
      <c r="Q1641" s="88" t="s">
        <v>289</v>
      </c>
      <c r="R1641" s="90"/>
      <c r="S1641" s="88"/>
      <c r="T1641" s="97"/>
      <c r="U1641" s="97"/>
      <c r="V1641" s="98"/>
      <c r="W1641" s="99"/>
      <c r="X1641" s="692" t="s">
        <v>3135</v>
      </c>
      <c r="Y1641" s="691" t="s">
        <v>3133</v>
      </c>
      <c r="Z1641" s="688" t="s">
        <v>3131</v>
      </c>
    </row>
    <row r="1642" spans="1:26" s="100" customFormat="1" ht="15.6" hidden="1">
      <c r="A1642" s="670" t="s">
        <v>2644</v>
      </c>
      <c r="B1642" s="86"/>
      <c r="C1642" s="86"/>
      <c r="D1642" s="122"/>
      <c r="E1642" s="88" t="s">
        <v>18</v>
      </c>
      <c r="F1642" s="88" t="s">
        <v>15</v>
      </c>
      <c r="G1642" s="89" t="s">
        <v>19</v>
      </c>
      <c r="H1642" s="89" t="s">
        <v>28</v>
      </c>
      <c r="I1642" s="89" t="s">
        <v>24</v>
      </c>
      <c r="J1642" s="88">
        <v>4</v>
      </c>
      <c r="K1642" s="88"/>
      <c r="L1642" s="88"/>
      <c r="M1642" s="88"/>
      <c r="N1642" s="88"/>
      <c r="O1642" s="88"/>
      <c r="P1642" s="88" t="s">
        <v>286</v>
      </c>
      <c r="Q1642" s="88" t="s">
        <v>289</v>
      </c>
      <c r="R1642" s="90"/>
      <c r="S1642" s="88"/>
      <c r="T1642" s="97"/>
      <c r="U1642" s="97"/>
      <c r="V1642" s="98"/>
      <c r="W1642" s="99"/>
      <c r="X1642" s="692" t="s">
        <v>3135</v>
      </c>
      <c r="Y1642" s="691" t="s">
        <v>3133</v>
      </c>
      <c r="Z1642" s="688" t="s">
        <v>3131</v>
      </c>
    </row>
    <row r="1643" spans="1:26" s="100" customFormat="1" ht="15.6" hidden="1">
      <c r="A1643" s="670" t="s">
        <v>2645</v>
      </c>
      <c r="B1643" s="86"/>
      <c r="C1643" s="86"/>
      <c r="D1643" s="122"/>
      <c r="E1643" s="88" t="s">
        <v>17</v>
      </c>
      <c r="F1643" s="88" t="s">
        <v>14</v>
      </c>
      <c r="G1643" s="89" t="s">
        <v>19</v>
      </c>
      <c r="H1643" s="89" t="s">
        <v>28</v>
      </c>
      <c r="I1643" s="89" t="s">
        <v>24</v>
      </c>
      <c r="J1643" s="88">
        <v>4</v>
      </c>
      <c r="K1643" s="88"/>
      <c r="L1643" s="88"/>
      <c r="M1643" s="88"/>
      <c r="N1643" s="88"/>
      <c r="O1643" s="88"/>
      <c r="P1643" s="88" t="s">
        <v>286</v>
      </c>
      <c r="Q1643" s="88" t="s">
        <v>289</v>
      </c>
      <c r="R1643" s="90"/>
      <c r="S1643" s="88"/>
      <c r="T1643" s="97"/>
      <c r="U1643" s="97"/>
      <c r="V1643" s="98"/>
      <c r="W1643" s="99"/>
      <c r="X1643" s="692" t="s">
        <v>3135</v>
      </c>
      <c r="Y1643" s="691" t="s">
        <v>3133</v>
      </c>
      <c r="Z1643" s="688" t="s">
        <v>3131</v>
      </c>
    </row>
    <row r="1644" spans="1:26" s="100" customFormat="1" ht="15.6" hidden="1">
      <c r="A1644" s="670" t="s">
        <v>2646</v>
      </c>
      <c r="B1644" s="86"/>
      <c r="C1644" s="86"/>
      <c r="D1644" s="122"/>
      <c r="E1644" s="88" t="s">
        <v>18</v>
      </c>
      <c r="F1644" s="88" t="s">
        <v>15</v>
      </c>
      <c r="G1644" s="89" t="s">
        <v>19</v>
      </c>
      <c r="H1644" s="89" t="s">
        <v>28</v>
      </c>
      <c r="I1644" s="89" t="s">
        <v>24</v>
      </c>
      <c r="J1644" s="88">
        <v>4</v>
      </c>
      <c r="K1644" s="88"/>
      <c r="L1644" s="88"/>
      <c r="M1644" s="88"/>
      <c r="N1644" s="88"/>
      <c r="O1644" s="88"/>
      <c r="P1644" s="88" t="s">
        <v>286</v>
      </c>
      <c r="Q1644" s="88" t="s">
        <v>289</v>
      </c>
      <c r="R1644" s="90"/>
      <c r="S1644" s="88"/>
      <c r="T1644" s="97"/>
      <c r="U1644" s="97"/>
      <c r="V1644" s="98"/>
      <c r="W1644" s="99"/>
      <c r="X1644" s="692" t="s">
        <v>3135</v>
      </c>
      <c r="Y1644" s="691" t="s">
        <v>3133</v>
      </c>
      <c r="Z1644" s="688" t="s">
        <v>3131</v>
      </c>
    </row>
    <row r="1645" spans="1:26" s="100" customFormat="1" ht="15.6" hidden="1">
      <c r="A1645" s="670" t="s">
        <v>2647</v>
      </c>
      <c r="B1645" s="86"/>
      <c r="C1645" s="86"/>
      <c r="D1645" s="122"/>
      <c r="E1645" s="88" t="s">
        <v>18</v>
      </c>
      <c r="F1645" s="88" t="s">
        <v>14</v>
      </c>
      <c r="G1645" s="89" t="s">
        <v>19</v>
      </c>
      <c r="H1645" s="89" t="s">
        <v>28</v>
      </c>
      <c r="I1645" s="89" t="s">
        <v>477</v>
      </c>
      <c r="J1645" s="88">
        <v>4</v>
      </c>
      <c r="K1645" s="88"/>
      <c r="L1645" s="88"/>
      <c r="M1645" s="88"/>
      <c r="N1645" s="88"/>
      <c r="O1645" s="88"/>
      <c r="P1645" s="88" t="s">
        <v>286</v>
      </c>
      <c r="Q1645" s="88" t="s">
        <v>289</v>
      </c>
      <c r="R1645" s="90"/>
      <c r="S1645" s="88"/>
      <c r="T1645" s="97"/>
      <c r="U1645" s="97"/>
      <c r="V1645" s="98"/>
      <c r="W1645" s="99"/>
      <c r="X1645" s="692" t="s">
        <v>3135</v>
      </c>
      <c r="Y1645" s="691" t="s">
        <v>3133</v>
      </c>
      <c r="Z1645" s="688" t="s">
        <v>3131</v>
      </c>
    </row>
    <row r="1646" spans="1:26" s="100" customFormat="1" ht="15.6" hidden="1">
      <c r="A1646" s="670" t="s">
        <v>2648</v>
      </c>
      <c r="B1646" s="86"/>
      <c r="C1646" s="86"/>
      <c r="D1646" s="122"/>
      <c r="E1646" s="88" t="s">
        <v>17</v>
      </c>
      <c r="F1646" s="88" t="s">
        <v>15</v>
      </c>
      <c r="G1646" s="89" t="s">
        <v>19</v>
      </c>
      <c r="H1646" s="89" t="s">
        <v>28</v>
      </c>
      <c r="I1646" s="89" t="s">
        <v>24</v>
      </c>
      <c r="J1646" s="88">
        <v>4</v>
      </c>
      <c r="K1646" s="88"/>
      <c r="L1646" s="88"/>
      <c r="M1646" s="88"/>
      <c r="N1646" s="88"/>
      <c r="O1646" s="88"/>
      <c r="P1646" s="88" t="s">
        <v>286</v>
      </c>
      <c r="Q1646" s="88" t="s">
        <v>289</v>
      </c>
      <c r="R1646" s="90"/>
      <c r="S1646" s="88"/>
      <c r="T1646" s="97"/>
      <c r="U1646" s="97"/>
      <c r="V1646" s="98"/>
      <c r="W1646" s="99"/>
      <c r="X1646" s="692" t="s">
        <v>3135</v>
      </c>
      <c r="Y1646" s="691" t="s">
        <v>3133</v>
      </c>
      <c r="Z1646" s="688" t="s">
        <v>3131</v>
      </c>
    </row>
    <row r="1647" spans="1:26" s="100" customFormat="1" ht="15.6" hidden="1">
      <c r="A1647" s="670" t="s">
        <v>2649</v>
      </c>
      <c r="B1647" s="86"/>
      <c r="C1647" s="86"/>
      <c r="D1647" s="122"/>
      <c r="E1647" s="88" t="s">
        <v>17</v>
      </c>
      <c r="F1647" s="88" t="s">
        <v>15</v>
      </c>
      <c r="G1647" s="89" t="s">
        <v>19</v>
      </c>
      <c r="H1647" s="89" t="s">
        <v>28</v>
      </c>
      <c r="I1647" s="89" t="s">
        <v>26</v>
      </c>
      <c r="J1647" s="88">
        <v>4</v>
      </c>
      <c r="K1647" s="88"/>
      <c r="L1647" s="88"/>
      <c r="M1647" s="88"/>
      <c r="N1647" s="88"/>
      <c r="O1647" s="88"/>
      <c r="P1647" s="88" t="s">
        <v>286</v>
      </c>
      <c r="Q1647" s="88" t="s">
        <v>289</v>
      </c>
      <c r="R1647" s="90"/>
      <c r="S1647" s="88"/>
      <c r="T1647" s="97"/>
      <c r="U1647" s="97"/>
      <c r="V1647" s="98"/>
      <c r="W1647" s="99"/>
      <c r="X1647" s="692" t="s">
        <v>3135</v>
      </c>
      <c r="Y1647" s="691" t="s">
        <v>3133</v>
      </c>
      <c r="Z1647" s="688" t="s">
        <v>3131</v>
      </c>
    </row>
    <row r="1648" spans="1:26" s="100" customFormat="1" ht="15.6" hidden="1">
      <c r="A1648" s="670" t="s">
        <v>2650</v>
      </c>
      <c r="B1648" s="86"/>
      <c r="C1648" s="86"/>
      <c r="D1648" s="122"/>
      <c r="E1648" s="88" t="s">
        <v>18</v>
      </c>
      <c r="F1648" s="88" t="s">
        <v>14</v>
      </c>
      <c r="G1648" s="89" t="s">
        <v>19</v>
      </c>
      <c r="H1648" s="89" t="s">
        <v>28</v>
      </c>
      <c r="I1648" s="89" t="s">
        <v>24</v>
      </c>
      <c r="J1648" s="88">
        <v>4</v>
      </c>
      <c r="K1648" s="88"/>
      <c r="L1648" s="88"/>
      <c r="M1648" s="88"/>
      <c r="N1648" s="88"/>
      <c r="O1648" s="88"/>
      <c r="P1648" s="88" t="s">
        <v>286</v>
      </c>
      <c r="Q1648" s="88" t="s">
        <v>289</v>
      </c>
      <c r="R1648" s="90"/>
      <c r="S1648" s="88"/>
      <c r="T1648" s="97"/>
      <c r="U1648" s="97"/>
      <c r="V1648" s="98"/>
      <c r="W1648" s="99"/>
      <c r="X1648" s="692" t="s">
        <v>3135</v>
      </c>
      <c r="Y1648" s="691" t="s">
        <v>3133</v>
      </c>
      <c r="Z1648" s="688" t="s">
        <v>3131</v>
      </c>
    </row>
    <row r="1649" spans="1:26" s="100" customFormat="1" ht="15.6" hidden="1">
      <c r="A1649" s="670" t="s">
        <v>2651</v>
      </c>
      <c r="B1649" s="86"/>
      <c r="C1649" s="86"/>
      <c r="D1649" s="122"/>
      <c r="E1649" s="88" t="s">
        <v>17</v>
      </c>
      <c r="F1649" s="88" t="s">
        <v>14</v>
      </c>
      <c r="G1649" s="89" t="s">
        <v>19</v>
      </c>
      <c r="H1649" s="89" t="s">
        <v>28</v>
      </c>
      <c r="I1649" s="89" t="s">
        <v>24</v>
      </c>
      <c r="J1649" s="88">
        <v>4</v>
      </c>
      <c r="K1649" s="88"/>
      <c r="L1649" s="88"/>
      <c r="M1649" s="88"/>
      <c r="N1649" s="88"/>
      <c r="O1649" s="88"/>
      <c r="P1649" s="88" t="s">
        <v>286</v>
      </c>
      <c r="Q1649" s="88" t="s">
        <v>289</v>
      </c>
      <c r="R1649" s="90"/>
      <c r="S1649" s="88"/>
      <c r="T1649" s="97"/>
      <c r="U1649" s="97"/>
      <c r="V1649" s="98"/>
      <c r="W1649" s="99"/>
      <c r="X1649" s="692" t="s">
        <v>3135</v>
      </c>
      <c r="Y1649" s="691" t="s">
        <v>3133</v>
      </c>
      <c r="Z1649" s="688" t="s">
        <v>3131</v>
      </c>
    </row>
    <row r="1650" spans="1:26" s="100" customFormat="1" ht="15.6" hidden="1">
      <c r="A1650" s="670" t="s">
        <v>2652</v>
      </c>
      <c r="B1650" s="86"/>
      <c r="C1650" s="86"/>
      <c r="D1650" s="122"/>
      <c r="E1650" s="88" t="s">
        <v>18</v>
      </c>
      <c r="F1650" s="88" t="s">
        <v>15</v>
      </c>
      <c r="G1650" s="89" t="s">
        <v>19</v>
      </c>
      <c r="H1650" s="89" t="s">
        <v>28</v>
      </c>
      <c r="I1650" s="89" t="s">
        <v>24</v>
      </c>
      <c r="J1650" s="88">
        <v>4</v>
      </c>
      <c r="K1650" s="88"/>
      <c r="L1650" s="88"/>
      <c r="M1650" s="88"/>
      <c r="N1650" s="88"/>
      <c r="O1650" s="88"/>
      <c r="P1650" s="88" t="s">
        <v>286</v>
      </c>
      <c r="Q1650" s="88" t="s">
        <v>289</v>
      </c>
      <c r="R1650" s="90"/>
      <c r="S1650" s="88"/>
      <c r="T1650" s="97"/>
      <c r="U1650" s="97"/>
      <c r="V1650" s="98"/>
      <c r="W1650" s="99"/>
      <c r="X1650" s="692" t="s">
        <v>3135</v>
      </c>
      <c r="Y1650" s="691" t="s">
        <v>3133</v>
      </c>
      <c r="Z1650" s="688" t="s">
        <v>3131</v>
      </c>
    </row>
    <row r="1651" spans="1:26" s="100" customFormat="1" ht="15.6" hidden="1">
      <c r="A1651" s="670" t="s">
        <v>2653</v>
      </c>
      <c r="B1651" s="86"/>
      <c r="C1651" s="86"/>
      <c r="D1651" s="122"/>
      <c r="E1651" s="88" t="s">
        <v>18</v>
      </c>
      <c r="F1651" s="88" t="s">
        <v>14</v>
      </c>
      <c r="G1651" s="89" t="s">
        <v>19</v>
      </c>
      <c r="H1651" s="89" t="s">
        <v>28</v>
      </c>
      <c r="I1651" s="89" t="s">
        <v>24</v>
      </c>
      <c r="J1651" s="88">
        <v>4</v>
      </c>
      <c r="K1651" s="88"/>
      <c r="L1651" s="88"/>
      <c r="M1651" s="88"/>
      <c r="N1651" s="88"/>
      <c r="O1651" s="88"/>
      <c r="P1651" s="88" t="s">
        <v>286</v>
      </c>
      <c r="Q1651" s="88" t="s">
        <v>289</v>
      </c>
      <c r="R1651" s="90"/>
      <c r="S1651" s="88"/>
      <c r="T1651" s="97"/>
      <c r="U1651" s="97"/>
      <c r="V1651" s="98"/>
      <c r="W1651" s="99"/>
      <c r="X1651" s="692" t="s">
        <v>3135</v>
      </c>
      <c r="Y1651" s="691" t="s">
        <v>3133</v>
      </c>
      <c r="Z1651" s="688" t="s">
        <v>3131</v>
      </c>
    </row>
    <row r="1652" spans="1:26" s="100" customFormat="1" ht="15.6" hidden="1">
      <c r="A1652" s="670" t="s">
        <v>2654</v>
      </c>
      <c r="B1652" s="86"/>
      <c r="C1652" s="86"/>
      <c r="D1652" s="122"/>
      <c r="E1652" s="88" t="s">
        <v>18</v>
      </c>
      <c r="F1652" s="88" t="s">
        <v>15</v>
      </c>
      <c r="G1652" s="89" t="s">
        <v>19</v>
      </c>
      <c r="H1652" s="89" t="s">
        <v>28</v>
      </c>
      <c r="I1652" s="89" t="s">
        <v>24</v>
      </c>
      <c r="J1652" s="88">
        <v>4</v>
      </c>
      <c r="K1652" s="88"/>
      <c r="L1652" s="88"/>
      <c r="M1652" s="88"/>
      <c r="N1652" s="88"/>
      <c r="O1652" s="88"/>
      <c r="P1652" s="88" t="s">
        <v>286</v>
      </c>
      <c r="Q1652" s="88" t="s">
        <v>289</v>
      </c>
      <c r="R1652" s="90"/>
      <c r="S1652" s="88"/>
      <c r="T1652" s="97"/>
      <c r="U1652" s="97"/>
      <c r="V1652" s="98"/>
      <c r="W1652" s="99"/>
      <c r="X1652" s="692" t="s">
        <v>3135</v>
      </c>
      <c r="Y1652" s="691" t="s">
        <v>3133</v>
      </c>
      <c r="Z1652" s="688" t="s">
        <v>3131</v>
      </c>
    </row>
    <row r="1653" spans="1:26" s="100" customFormat="1" ht="15.6" hidden="1">
      <c r="A1653" s="670" t="s">
        <v>2655</v>
      </c>
      <c r="B1653" s="86"/>
      <c r="C1653" s="86"/>
      <c r="D1653" s="122"/>
      <c r="E1653" s="88" t="s">
        <v>18</v>
      </c>
      <c r="F1653" s="88" t="s">
        <v>14</v>
      </c>
      <c r="G1653" s="89" t="s">
        <v>19</v>
      </c>
      <c r="H1653" s="89" t="s">
        <v>28</v>
      </c>
      <c r="I1653" s="89" t="s">
        <v>24</v>
      </c>
      <c r="J1653" s="88">
        <v>4</v>
      </c>
      <c r="K1653" s="88"/>
      <c r="L1653" s="88"/>
      <c r="M1653" s="88"/>
      <c r="N1653" s="88"/>
      <c r="O1653" s="88"/>
      <c r="P1653" s="88" t="s">
        <v>286</v>
      </c>
      <c r="Q1653" s="88" t="s">
        <v>289</v>
      </c>
      <c r="R1653" s="90"/>
      <c r="S1653" s="88"/>
      <c r="T1653" s="97"/>
      <c r="U1653" s="97"/>
      <c r="V1653" s="98"/>
      <c r="W1653" s="99"/>
      <c r="X1653" s="692" t="s">
        <v>3135</v>
      </c>
      <c r="Y1653" s="691" t="s">
        <v>3133</v>
      </c>
      <c r="Z1653" s="688" t="s">
        <v>3131</v>
      </c>
    </row>
    <row r="1654" spans="1:26" s="100" customFormat="1" ht="15.6" hidden="1">
      <c r="A1654" s="670" t="s">
        <v>2656</v>
      </c>
      <c r="B1654" s="86"/>
      <c r="C1654" s="86"/>
      <c r="D1654" s="122"/>
      <c r="E1654" s="88" t="s">
        <v>18</v>
      </c>
      <c r="F1654" s="88" t="s">
        <v>15</v>
      </c>
      <c r="G1654" s="89" t="s">
        <v>19</v>
      </c>
      <c r="H1654" s="89" t="s">
        <v>28</v>
      </c>
      <c r="I1654" s="89" t="s">
        <v>24</v>
      </c>
      <c r="J1654" s="88">
        <v>4</v>
      </c>
      <c r="K1654" s="88"/>
      <c r="L1654" s="88"/>
      <c r="M1654" s="88"/>
      <c r="N1654" s="88"/>
      <c r="O1654" s="88"/>
      <c r="P1654" s="88" t="s">
        <v>286</v>
      </c>
      <c r="Q1654" s="88" t="s">
        <v>289</v>
      </c>
      <c r="R1654" s="90"/>
      <c r="S1654" s="88"/>
      <c r="T1654" s="97"/>
      <c r="U1654" s="97"/>
      <c r="V1654" s="98"/>
      <c r="W1654" s="99"/>
      <c r="X1654" s="692" t="s">
        <v>3135</v>
      </c>
      <c r="Y1654" s="691" t="s">
        <v>3133</v>
      </c>
      <c r="Z1654" s="688" t="s">
        <v>3131</v>
      </c>
    </row>
    <row r="1655" spans="1:26" s="100" customFormat="1" ht="15.6" hidden="1">
      <c r="A1655" s="670" t="s">
        <v>2657</v>
      </c>
      <c r="B1655" s="86"/>
      <c r="C1655" s="86"/>
      <c r="D1655" s="122"/>
      <c r="E1655" s="88" t="s">
        <v>18</v>
      </c>
      <c r="F1655" s="88" t="s">
        <v>14</v>
      </c>
      <c r="G1655" s="89" t="s">
        <v>19</v>
      </c>
      <c r="H1655" s="89" t="s">
        <v>28</v>
      </c>
      <c r="I1655" s="89" t="s">
        <v>24</v>
      </c>
      <c r="J1655" s="88">
        <v>4</v>
      </c>
      <c r="K1655" s="88"/>
      <c r="L1655" s="88"/>
      <c r="M1655" s="88"/>
      <c r="N1655" s="88"/>
      <c r="O1655" s="88"/>
      <c r="P1655" s="88" t="s">
        <v>286</v>
      </c>
      <c r="Q1655" s="88" t="s">
        <v>289</v>
      </c>
      <c r="R1655" s="90"/>
      <c r="S1655" s="88"/>
      <c r="T1655" s="97"/>
      <c r="U1655" s="97"/>
      <c r="V1655" s="98"/>
      <c r="W1655" s="99"/>
      <c r="X1655" s="692" t="s">
        <v>3135</v>
      </c>
      <c r="Y1655" s="691" t="s">
        <v>3133</v>
      </c>
      <c r="Z1655" s="688" t="s">
        <v>3131</v>
      </c>
    </row>
    <row r="1656" spans="1:26" s="100" customFormat="1" ht="15.6" hidden="1">
      <c r="A1656" s="670" t="s">
        <v>2658</v>
      </c>
      <c r="B1656" s="86"/>
      <c r="C1656" s="86"/>
      <c r="D1656" s="122"/>
      <c r="E1656" s="88" t="s">
        <v>18</v>
      </c>
      <c r="F1656" s="88" t="s">
        <v>15</v>
      </c>
      <c r="G1656" s="89" t="s">
        <v>19</v>
      </c>
      <c r="H1656" s="89" t="s">
        <v>28</v>
      </c>
      <c r="I1656" s="89" t="s">
        <v>24</v>
      </c>
      <c r="J1656" s="88">
        <v>4</v>
      </c>
      <c r="K1656" s="88"/>
      <c r="L1656" s="88"/>
      <c r="M1656" s="88"/>
      <c r="N1656" s="88"/>
      <c r="O1656" s="88"/>
      <c r="P1656" s="88" t="s">
        <v>286</v>
      </c>
      <c r="Q1656" s="88" t="s">
        <v>289</v>
      </c>
      <c r="R1656" s="90"/>
      <c r="S1656" s="88"/>
      <c r="T1656" s="97"/>
      <c r="U1656" s="97"/>
      <c r="V1656" s="98"/>
      <c r="W1656" s="99"/>
      <c r="X1656" s="692" t="s">
        <v>3135</v>
      </c>
      <c r="Y1656" s="691" t="s">
        <v>3133</v>
      </c>
      <c r="Z1656" s="688" t="s">
        <v>3131</v>
      </c>
    </row>
    <row r="1657" spans="1:26" s="100" customFormat="1" ht="15.6" hidden="1">
      <c r="A1657" s="670" t="s">
        <v>2659</v>
      </c>
      <c r="B1657" s="86"/>
      <c r="C1657" s="86"/>
      <c r="D1657" s="122"/>
      <c r="E1657" s="88" t="s">
        <v>18</v>
      </c>
      <c r="F1657" s="88" t="s">
        <v>14</v>
      </c>
      <c r="G1657" s="89" t="s">
        <v>19</v>
      </c>
      <c r="H1657" s="89" t="s">
        <v>28</v>
      </c>
      <c r="I1657" s="89" t="s">
        <v>24</v>
      </c>
      <c r="J1657" s="88">
        <v>4</v>
      </c>
      <c r="K1657" s="88"/>
      <c r="L1657" s="88"/>
      <c r="M1657" s="88"/>
      <c r="N1657" s="88"/>
      <c r="O1657" s="88"/>
      <c r="P1657" s="88" t="s">
        <v>286</v>
      </c>
      <c r="Q1657" s="88" t="s">
        <v>289</v>
      </c>
      <c r="R1657" s="90"/>
      <c r="S1657" s="88"/>
      <c r="T1657" s="97"/>
      <c r="U1657" s="97"/>
      <c r="V1657" s="98"/>
      <c r="W1657" s="99"/>
      <c r="X1657" s="692" t="s">
        <v>3135</v>
      </c>
      <c r="Y1657" s="691" t="s">
        <v>3133</v>
      </c>
      <c r="Z1657" s="688" t="s">
        <v>3131</v>
      </c>
    </row>
    <row r="1658" spans="1:26" s="100" customFormat="1" ht="15.6" hidden="1">
      <c r="A1658" s="670" t="s">
        <v>2660</v>
      </c>
      <c r="B1658" s="86"/>
      <c r="C1658" s="86"/>
      <c r="D1658" s="122"/>
      <c r="E1658" s="88" t="s">
        <v>18</v>
      </c>
      <c r="F1658" s="88" t="s">
        <v>14</v>
      </c>
      <c r="G1658" s="89" t="s">
        <v>19</v>
      </c>
      <c r="H1658" s="89" t="s">
        <v>28</v>
      </c>
      <c r="I1658" s="89" t="s">
        <v>24</v>
      </c>
      <c r="J1658" s="88">
        <v>4</v>
      </c>
      <c r="K1658" s="88"/>
      <c r="L1658" s="88"/>
      <c r="M1658" s="88"/>
      <c r="N1658" s="88"/>
      <c r="O1658" s="88"/>
      <c r="P1658" s="88" t="s">
        <v>286</v>
      </c>
      <c r="Q1658" s="88" t="s">
        <v>289</v>
      </c>
      <c r="R1658" s="90"/>
      <c r="S1658" s="88"/>
      <c r="T1658" s="97"/>
      <c r="U1658" s="97"/>
      <c r="V1658" s="98"/>
      <c r="W1658" s="99"/>
      <c r="X1658" s="692" t="s">
        <v>3135</v>
      </c>
      <c r="Y1658" s="691" t="s">
        <v>3133</v>
      </c>
      <c r="Z1658" s="688" t="s">
        <v>3131</v>
      </c>
    </row>
    <row r="1659" spans="1:26" s="100" customFormat="1" ht="15.6" hidden="1">
      <c r="A1659" s="670" t="s">
        <v>2661</v>
      </c>
      <c r="B1659" s="86"/>
      <c r="C1659" s="86"/>
      <c r="D1659" s="122"/>
      <c r="E1659" s="88" t="s">
        <v>18</v>
      </c>
      <c r="F1659" s="88" t="s">
        <v>15</v>
      </c>
      <c r="G1659" s="89" t="s">
        <v>19</v>
      </c>
      <c r="H1659" s="89" t="s">
        <v>28</v>
      </c>
      <c r="I1659" s="89" t="s">
        <v>24</v>
      </c>
      <c r="J1659" s="88">
        <v>4</v>
      </c>
      <c r="K1659" s="88"/>
      <c r="L1659" s="88"/>
      <c r="M1659" s="88"/>
      <c r="N1659" s="88"/>
      <c r="O1659" s="88"/>
      <c r="P1659" s="88" t="s">
        <v>286</v>
      </c>
      <c r="Q1659" s="88" t="s">
        <v>289</v>
      </c>
      <c r="R1659" s="90"/>
      <c r="S1659" s="88"/>
      <c r="T1659" s="97"/>
      <c r="U1659" s="97"/>
      <c r="V1659" s="98"/>
      <c r="W1659" s="99"/>
      <c r="X1659" s="692" t="s">
        <v>3135</v>
      </c>
      <c r="Y1659" s="691" t="s">
        <v>3133</v>
      </c>
      <c r="Z1659" s="688" t="s">
        <v>3131</v>
      </c>
    </row>
    <row r="1660" spans="1:26" s="100" customFormat="1" ht="15.6" hidden="1">
      <c r="A1660" s="670" t="s">
        <v>2662</v>
      </c>
      <c r="B1660" s="86"/>
      <c r="C1660" s="86"/>
      <c r="D1660" s="122"/>
      <c r="E1660" s="88" t="s">
        <v>18</v>
      </c>
      <c r="F1660" s="88" t="s">
        <v>14</v>
      </c>
      <c r="G1660" s="89" t="s">
        <v>19</v>
      </c>
      <c r="H1660" s="89" t="s">
        <v>28</v>
      </c>
      <c r="I1660" s="89" t="s">
        <v>24</v>
      </c>
      <c r="J1660" s="88">
        <v>4</v>
      </c>
      <c r="K1660" s="88"/>
      <c r="L1660" s="88"/>
      <c r="M1660" s="88"/>
      <c r="N1660" s="88"/>
      <c r="O1660" s="88"/>
      <c r="P1660" s="88" t="s">
        <v>286</v>
      </c>
      <c r="Q1660" s="88" t="s">
        <v>289</v>
      </c>
      <c r="R1660" s="90"/>
      <c r="S1660" s="88"/>
      <c r="T1660" s="97"/>
      <c r="U1660" s="97"/>
      <c r="V1660" s="98"/>
      <c r="W1660" s="99"/>
      <c r="X1660" s="692" t="s">
        <v>3135</v>
      </c>
      <c r="Y1660" s="691" t="s">
        <v>3133</v>
      </c>
      <c r="Z1660" s="688" t="s">
        <v>3131</v>
      </c>
    </row>
    <row r="1661" spans="1:26" s="100" customFormat="1" ht="15.6" hidden="1">
      <c r="A1661" s="670" t="s">
        <v>2663</v>
      </c>
      <c r="B1661" s="86"/>
      <c r="C1661" s="86"/>
      <c r="D1661" s="122"/>
      <c r="E1661" s="88" t="s">
        <v>18</v>
      </c>
      <c r="F1661" s="88" t="s">
        <v>14</v>
      </c>
      <c r="G1661" s="89" t="s">
        <v>19</v>
      </c>
      <c r="H1661" s="89" t="s">
        <v>28</v>
      </c>
      <c r="I1661" s="89" t="s">
        <v>24</v>
      </c>
      <c r="J1661" s="88">
        <v>4</v>
      </c>
      <c r="K1661" s="88"/>
      <c r="L1661" s="88"/>
      <c r="M1661" s="88"/>
      <c r="N1661" s="88"/>
      <c r="O1661" s="88"/>
      <c r="P1661" s="88" t="s">
        <v>286</v>
      </c>
      <c r="Q1661" s="88" t="s">
        <v>289</v>
      </c>
      <c r="R1661" s="90"/>
      <c r="S1661" s="88"/>
      <c r="T1661" s="97"/>
      <c r="U1661" s="97"/>
      <c r="V1661" s="98"/>
      <c r="W1661" s="99"/>
      <c r="X1661" s="692" t="s">
        <v>3135</v>
      </c>
      <c r="Y1661" s="691" t="s">
        <v>3133</v>
      </c>
      <c r="Z1661" s="688" t="s">
        <v>3131</v>
      </c>
    </row>
    <row r="1662" spans="1:26" s="100" customFormat="1" ht="15.6" hidden="1">
      <c r="A1662" s="670" t="s">
        <v>2664</v>
      </c>
      <c r="B1662" s="86"/>
      <c r="C1662" s="86"/>
      <c r="D1662" s="122"/>
      <c r="E1662" s="88" t="s">
        <v>18</v>
      </c>
      <c r="F1662" s="88" t="s">
        <v>15</v>
      </c>
      <c r="G1662" s="89" t="s">
        <v>19</v>
      </c>
      <c r="H1662" s="89" t="s">
        <v>28</v>
      </c>
      <c r="I1662" s="89" t="s">
        <v>24</v>
      </c>
      <c r="J1662" s="88">
        <v>4</v>
      </c>
      <c r="K1662" s="88"/>
      <c r="L1662" s="88"/>
      <c r="M1662" s="88"/>
      <c r="N1662" s="88"/>
      <c r="O1662" s="88"/>
      <c r="P1662" s="88" t="s">
        <v>286</v>
      </c>
      <c r="Q1662" s="88" t="s">
        <v>289</v>
      </c>
      <c r="R1662" s="90"/>
      <c r="S1662" s="88"/>
      <c r="T1662" s="97"/>
      <c r="U1662" s="97"/>
      <c r="V1662" s="98"/>
      <c r="W1662" s="99"/>
      <c r="X1662" s="692" t="s">
        <v>3135</v>
      </c>
      <c r="Y1662" s="691" t="s">
        <v>3133</v>
      </c>
      <c r="Z1662" s="688" t="s">
        <v>3131</v>
      </c>
    </row>
    <row r="1663" spans="1:26" s="100" customFormat="1" ht="15.6" hidden="1">
      <c r="A1663" s="670" t="s">
        <v>2665</v>
      </c>
      <c r="B1663" s="86"/>
      <c r="C1663" s="86"/>
      <c r="D1663" s="122"/>
      <c r="E1663" s="88" t="s">
        <v>18</v>
      </c>
      <c r="F1663" s="88" t="s">
        <v>14</v>
      </c>
      <c r="G1663" s="89" t="s">
        <v>19</v>
      </c>
      <c r="H1663" s="89" t="s">
        <v>28</v>
      </c>
      <c r="I1663" s="89" t="s">
        <v>24</v>
      </c>
      <c r="J1663" s="88">
        <v>4</v>
      </c>
      <c r="K1663" s="88"/>
      <c r="L1663" s="88"/>
      <c r="M1663" s="88"/>
      <c r="N1663" s="88"/>
      <c r="O1663" s="88"/>
      <c r="P1663" s="88" t="s">
        <v>286</v>
      </c>
      <c r="Q1663" s="88" t="s">
        <v>289</v>
      </c>
      <c r="R1663" s="90"/>
      <c r="S1663" s="88"/>
      <c r="T1663" s="97"/>
      <c r="U1663" s="97"/>
      <c r="V1663" s="98"/>
      <c r="W1663" s="99"/>
      <c r="X1663" s="692" t="s">
        <v>3135</v>
      </c>
      <c r="Y1663" s="691" t="s">
        <v>3133</v>
      </c>
      <c r="Z1663" s="688" t="s">
        <v>3131</v>
      </c>
    </row>
    <row r="1664" spans="1:26" s="100" customFormat="1" ht="15.6" hidden="1">
      <c r="A1664" s="670" t="s">
        <v>2666</v>
      </c>
      <c r="B1664" s="86"/>
      <c r="C1664" s="86"/>
      <c r="D1664" s="122"/>
      <c r="E1664" s="88" t="s">
        <v>18</v>
      </c>
      <c r="F1664" s="88" t="s">
        <v>15</v>
      </c>
      <c r="G1664" s="89" t="s">
        <v>19</v>
      </c>
      <c r="H1664" s="89" t="s">
        <v>28</v>
      </c>
      <c r="I1664" s="89" t="s">
        <v>24</v>
      </c>
      <c r="J1664" s="88">
        <v>4</v>
      </c>
      <c r="K1664" s="88"/>
      <c r="L1664" s="88"/>
      <c r="M1664" s="88"/>
      <c r="N1664" s="88"/>
      <c r="O1664" s="88"/>
      <c r="P1664" s="88" t="s">
        <v>286</v>
      </c>
      <c r="Q1664" s="88" t="s">
        <v>289</v>
      </c>
      <c r="R1664" s="90"/>
      <c r="S1664" s="88"/>
      <c r="T1664" s="97"/>
      <c r="U1664" s="97"/>
      <c r="V1664" s="98"/>
      <c r="W1664" s="99"/>
      <c r="X1664" s="692" t="s">
        <v>3135</v>
      </c>
      <c r="Y1664" s="691" t="s">
        <v>3133</v>
      </c>
      <c r="Z1664" s="688" t="s">
        <v>3131</v>
      </c>
    </row>
    <row r="1665" spans="1:26" s="100" customFormat="1" ht="15.6" hidden="1">
      <c r="A1665" s="670" t="s">
        <v>2667</v>
      </c>
      <c r="B1665" s="86"/>
      <c r="C1665" s="86"/>
      <c r="D1665" s="122"/>
      <c r="E1665" s="88" t="s">
        <v>18</v>
      </c>
      <c r="F1665" s="88" t="s">
        <v>14</v>
      </c>
      <c r="G1665" s="89" t="s">
        <v>19</v>
      </c>
      <c r="H1665" s="89" t="s">
        <v>28</v>
      </c>
      <c r="I1665" s="89" t="s">
        <v>24</v>
      </c>
      <c r="J1665" s="88">
        <v>4</v>
      </c>
      <c r="K1665" s="88"/>
      <c r="L1665" s="88"/>
      <c r="M1665" s="88"/>
      <c r="N1665" s="88"/>
      <c r="O1665" s="88"/>
      <c r="P1665" s="88" t="s">
        <v>286</v>
      </c>
      <c r="Q1665" s="88" t="s">
        <v>289</v>
      </c>
      <c r="R1665" s="90"/>
      <c r="S1665" s="88"/>
      <c r="T1665" s="97"/>
      <c r="U1665" s="97"/>
      <c r="V1665" s="98"/>
      <c r="W1665" s="99"/>
      <c r="X1665" s="692" t="s">
        <v>3135</v>
      </c>
      <c r="Y1665" s="691" t="s">
        <v>3133</v>
      </c>
      <c r="Z1665" s="688" t="s">
        <v>3131</v>
      </c>
    </row>
    <row r="1666" spans="1:26" s="100" customFormat="1" ht="15.6" hidden="1">
      <c r="A1666" s="670" t="s">
        <v>2668</v>
      </c>
      <c r="B1666" s="86"/>
      <c r="C1666" s="86"/>
      <c r="D1666" s="122"/>
      <c r="E1666" s="88" t="s">
        <v>18</v>
      </c>
      <c r="F1666" s="88" t="s">
        <v>14</v>
      </c>
      <c r="G1666" s="89" t="s">
        <v>19</v>
      </c>
      <c r="H1666" s="89" t="s">
        <v>28</v>
      </c>
      <c r="I1666" s="89" t="s">
        <v>24</v>
      </c>
      <c r="J1666" s="88">
        <v>4</v>
      </c>
      <c r="K1666" s="88"/>
      <c r="L1666" s="88"/>
      <c r="M1666" s="88"/>
      <c r="N1666" s="88"/>
      <c r="O1666" s="88"/>
      <c r="P1666" s="88" t="s">
        <v>286</v>
      </c>
      <c r="Q1666" s="88" t="s">
        <v>289</v>
      </c>
      <c r="R1666" s="90"/>
      <c r="S1666" s="88"/>
      <c r="T1666" s="97"/>
      <c r="U1666" s="97"/>
      <c r="V1666" s="98"/>
      <c r="W1666" s="99"/>
      <c r="X1666" s="692" t="s">
        <v>3135</v>
      </c>
      <c r="Y1666" s="691" t="s">
        <v>3133</v>
      </c>
      <c r="Z1666" s="688" t="s">
        <v>3131</v>
      </c>
    </row>
    <row r="1667" spans="1:26" s="100" customFormat="1" ht="15.6" hidden="1">
      <c r="A1667" s="670" t="s">
        <v>2669</v>
      </c>
      <c r="B1667" s="86"/>
      <c r="C1667" s="86"/>
      <c r="D1667" s="122"/>
      <c r="E1667" s="88" t="s">
        <v>18</v>
      </c>
      <c r="F1667" s="88" t="s">
        <v>15</v>
      </c>
      <c r="G1667" s="89" t="s">
        <v>19</v>
      </c>
      <c r="H1667" s="89" t="s">
        <v>28</v>
      </c>
      <c r="I1667" s="89" t="s">
        <v>24</v>
      </c>
      <c r="J1667" s="88">
        <v>4</v>
      </c>
      <c r="K1667" s="88"/>
      <c r="L1667" s="88"/>
      <c r="M1667" s="88"/>
      <c r="N1667" s="88"/>
      <c r="O1667" s="88"/>
      <c r="P1667" s="88" t="s">
        <v>286</v>
      </c>
      <c r="Q1667" s="88" t="s">
        <v>289</v>
      </c>
      <c r="R1667" s="90"/>
      <c r="S1667" s="88"/>
      <c r="T1667" s="97"/>
      <c r="U1667" s="97"/>
      <c r="V1667" s="98"/>
      <c r="W1667" s="99"/>
      <c r="X1667" s="692" t="s">
        <v>3135</v>
      </c>
      <c r="Y1667" s="691" t="s">
        <v>3133</v>
      </c>
      <c r="Z1667" s="688" t="s">
        <v>3131</v>
      </c>
    </row>
    <row r="1668" spans="1:26" s="100" customFormat="1" ht="15.6" hidden="1">
      <c r="A1668" s="670" t="s">
        <v>2670</v>
      </c>
      <c r="B1668" s="86"/>
      <c r="C1668" s="86"/>
      <c r="D1668" s="122"/>
      <c r="E1668" s="88" t="s">
        <v>18</v>
      </c>
      <c r="F1668" s="88" t="s">
        <v>16</v>
      </c>
      <c r="G1668" s="89" t="s">
        <v>23</v>
      </c>
      <c r="H1668" s="89" t="s">
        <v>304</v>
      </c>
      <c r="I1668" s="89" t="s">
        <v>24</v>
      </c>
      <c r="J1668" s="88">
        <v>4</v>
      </c>
      <c r="K1668" s="88"/>
      <c r="L1668" s="88"/>
      <c r="M1668" s="88"/>
      <c r="N1668" s="88"/>
      <c r="O1668" s="88"/>
      <c r="P1668" s="88" t="s">
        <v>286</v>
      </c>
      <c r="Q1668" s="88" t="s">
        <v>289</v>
      </c>
      <c r="R1668" s="90"/>
      <c r="S1668" s="88"/>
      <c r="T1668" s="97"/>
      <c r="U1668" s="97"/>
      <c r="V1668" s="98"/>
      <c r="W1668" s="99"/>
      <c r="X1668" s="692" t="s">
        <v>3135</v>
      </c>
      <c r="Y1668" s="691" t="s">
        <v>3133</v>
      </c>
      <c r="Z1668" s="688" t="s">
        <v>3131</v>
      </c>
    </row>
    <row r="1669" spans="1:26" s="100" customFormat="1" ht="15.6" hidden="1">
      <c r="A1669" s="670" t="s">
        <v>2671</v>
      </c>
      <c r="B1669" s="86"/>
      <c r="C1669" s="86"/>
      <c r="D1669" s="122"/>
      <c r="E1669" s="88" t="s">
        <v>17</v>
      </c>
      <c r="F1669" s="88" t="s">
        <v>14</v>
      </c>
      <c r="G1669" s="89" t="s">
        <v>22</v>
      </c>
      <c r="H1669" s="89" t="s">
        <v>28</v>
      </c>
      <c r="I1669" s="89" t="s">
        <v>474</v>
      </c>
      <c r="J1669" s="88">
        <v>4</v>
      </c>
      <c r="K1669" s="88"/>
      <c r="L1669" s="88"/>
      <c r="M1669" s="88"/>
      <c r="N1669" s="88"/>
      <c r="O1669" s="88"/>
      <c r="P1669" s="88" t="s">
        <v>291</v>
      </c>
      <c r="Q1669" s="88" t="s">
        <v>289</v>
      </c>
      <c r="R1669" s="90"/>
      <c r="S1669" s="88"/>
      <c r="T1669" s="97"/>
      <c r="U1669" s="97"/>
      <c r="V1669" s="98"/>
      <c r="W1669" s="99"/>
      <c r="X1669" s="692" t="s">
        <v>3135</v>
      </c>
      <c r="Y1669" s="691" t="s">
        <v>3133</v>
      </c>
      <c r="Z1669" s="688" t="s">
        <v>3131</v>
      </c>
    </row>
    <row r="1670" spans="1:26" s="100" customFormat="1" ht="15.6" hidden="1">
      <c r="A1670" s="670" t="s">
        <v>2672</v>
      </c>
      <c r="B1670" s="86"/>
      <c r="C1670" s="86"/>
      <c r="D1670" s="122"/>
      <c r="E1670" s="88" t="s">
        <v>17</v>
      </c>
      <c r="F1670" s="88" t="s">
        <v>15</v>
      </c>
      <c r="G1670" s="89" t="s">
        <v>22</v>
      </c>
      <c r="H1670" s="89" t="s">
        <v>28</v>
      </c>
      <c r="I1670" s="89" t="s">
        <v>24</v>
      </c>
      <c r="J1670" s="88">
        <v>4</v>
      </c>
      <c r="K1670" s="88"/>
      <c r="L1670" s="88"/>
      <c r="M1670" s="88"/>
      <c r="N1670" s="88"/>
      <c r="O1670" s="88"/>
      <c r="P1670" s="88" t="s">
        <v>291</v>
      </c>
      <c r="Q1670" s="88" t="s">
        <v>289</v>
      </c>
      <c r="R1670" s="90"/>
      <c r="S1670" s="88"/>
      <c r="T1670" s="97"/>
      <c r="U1670" s="97"/>
      <c r="V1670" s="98"/>
      <c r="W1670" s="99"/>
      <c r="X1670" s="692" t="s">
        <v>3135</v>
      </c>
      <c r="Y1670" s="691" t="s">
        <v>3133</v>
      </c>
      <c r="Z1670" s="688" t="s">
        <v>3131</v>
      </c>
    </row>
    <row r="1671" spans="1:26" s="100" customFormat="1" ht="15.6" hidden="1">
      <c r="A1671" s="670" t="s">
        <v>2673</v>
      </c>
      <c r="B1671" s="86"/>
      <c r="C1671" s="86"/>
      <c r="D1671" s="122"/>
      <c r="E1671" s="88" t="s">
        <v>18</v>
      </c>
      <c r="F1671" s="88" t="s">
        <v>15</v>
      </c>
      <c r="G1671" s="89" t="s">
        <v>21</v>
      </c>
      <c r="H1671" s="89" t="s">
        <v>28</v>
      </c>
      <c r="I1671" s="89" t="s">
        <v>24</v>
      </c>
      <c r="J1671" s="88">
        <v>3</v>
      </c>
      <c r="K1671" s="88"/>
      <c r="L1671" s="88"/>
      <c r="M1671" s="88"/>
      <c r="N1671" s="88"/>
      <c r="O1671" s="88"/>
      <c r="P1671" s="88" t="s">
        <v>291</v>
      </c>
      <c r="Q1671" s="88" t="s">
        <v>288</v>
      </c>
      <c r="R1671" s="90" t="s">
        <v>736</v>
      </c>
      <c r="S1671" s="88"/>
      <c r="T1671" s="97"/>
      <c r="U1671" s="97"/>
      <c r="V1671" s="98"/>
      <c r="W1671" s="99"/>
      <c r="X1671" s="692" t="s">
        <v>3135</v>
      </c>
      <c r="Y1671" s="691" t="s">
        <v>3133</v>
      </c>
      <c r="Z1671" s="688" t="s">
        <v>3131</v>
      </c>
    </row>
    <row r="1672" spans="1:26" s="100" customFormat="1" ht="15.6" hidden="1">
      <c r="A1672" s="670" t="s">
        <v>2674</v>
      </c>
      <c r="B1672" s="86"/>
      <c r="C1672" s="86"/>
      <c r="D1672" s="122"/>
      <c r="E1672" s="88" t="s">
        <v>18</v>
      </c>
      <c r="F1672" s="88" t="s">
        <v>16</v>
      </c>
      <c r="G1672" s="89" t="s">
        <v>20</v>
      </c>
      <c r="H1672" s="89" t="s">
        <v>304</v>
      </c>
      <c r="I1672" s="89" t="s">
        <v>24</v>
      </c>
      <c r="J1672" s="88">
        <v>4</v>
      </c>
      <c r="K1672" s="88"/>
      <c r="L1672" s="88"/>
      <c r="M1672" s="88"/>
      <c r="N1672" s="88"/>
      <c r="O1672" s="88"/>
      <c r="P1672" s="88" t="s">
        <v>291</v>
      </c>
      <c r="Q1672" s="88" t="s">
        <v>288</v>
      </c>
      <c r="R1672" s="90"/>
      <c r="S1672" s="88"/>
      <c r="T1672" s="97"/>
      <c r="U1672" s="97"/>
      <c r="V1672" s="98"/>
      <c r="W1672" s="99"/>
      <c r="X1672" s="692" t="s">
        <v>3135</v>
      </c>
      <c r="Y1672" s="691" t="s">
        <v>3133</v>
      </c>
      <c r="Z1672" s="688" t="s">
        <v>3131</v>
      </c>
    </row>
    <row r="1673" spans="1:26" s="100" customFormat="1" ht="15.6" hidden="1">
      <c r="A1673" s="670" t="s">
        <v>2675</v>
      </c>
      <c r="B1673" s="86"/>
      <c r="C1673" s="86"/>
      <c r="D1673" s="122"/>
      <c r="E1673" s="88" t="s">
        <v>18</v>
      </c>
      <c r="F1673" s="88" t="s">
        <v>16</v>
      </c>
      <c r="G1673" s="89" t="s">
        <v>20</v>
      </c>
      <c r="H1673" s="89" t="s">
        <v>304</v>
      </c>
      <c r="I1673" s="89" t="s">
        <v>24</v>
      </c>
      <c r="J1673" s="88">
        <v>4</v>
      </c>
      <c r="K1673" s="88"/>
      <c r="L1673" s="88"/>
      <c r="M1673" s="88"/>
      <c r="N1673" s="88"/>
      <c r="O1673" s="88"/>
      <c r="P1673" s="88" t="s">
        <v>291</v>
      </c>
      <c r="Q1673" s="88" t="s">
        <v>288</v>
      </c>
      <c r="R1673" s="90"/>
      <c r="S1673" s="88"/>
      <c r="T1673" s="97"/>
      <c r="U1673" s="97"/>
      <c r="V1673" s="98"/>
      <c r="W1673" s="99"/>
      <c r="X1673" s="692" t="s">
        <v>3135</v>
      </c>
      <c r="Y1673" s="691" t="s">
        <v>3133</v>
      </c>
      <c r="Z1673" s="688" t="s">
        <v>3131</v>
      </c>
    </row>
    <row r="1674" spans="1:26" s="100" customFormat="1" ht="15.6" hidden="1">
      <c r="A1674" s="670" t="s">
        <v>2676</v>
      </c>
      <c r="B1674" s="86"/>
      <c r="C1674" s="86"/>
      <c r="D1674" s="122"/>
      <c r="E1674" s="88" t="s">
        <v>17</v>
      </c>
      <c r="F1674" s="88" t="s">
        <v>16</v>
      </c>
      <c r="G1674" s="89" t="s">
        <v>23</v>
      </c>
      <c r="H1674" s="89" t="s">
        <v>304</v>
      </c>
      <c r="I1674" s="89" t="s">
        <v>24</v>
      </c>
      <c r="J1674" s="88">
        <v>4</v>
      </c>
      <c r="K1674" s="88"/>
      <c r="L1674" s="88"/>
      <c r="M1674" s="88"/>
      <c r="N1674" s="88"/>
      <c r="O1674" s="88"/>
      <c r="P1674" s="88" t="s">
        <v>291</v>
      </c>
      <c r="Q1674" s="88" t="s">
        <v>288</v>
      </c>
      <c r="R1674" s="90"/>
      <c r="S1674" s="88"/>
      <c r="T1674" s="97"/>
      <c r="U1674" s="97"/>
      <c r="V1674" s="98"/>
      <c r="W1674" s="99"/>
      <c r="X1674" s="692" t="s">
        <v>3135</v>
      </c>
      <c r="Y1674" s="691" t="s">
        <v>3133</v>
      </c>
      <c r="Z1674" s="688" t="s">
        <v>3131</v>
      </c>
    </row>
    <row r="1675" spans="1:26" s="100" customFormat="1" ht="15.6" hidden="1">
      <c r="A1675" s="670" t="s">
        <v>2677</v>
      </c>
      <c r="B1675" s="86"/>
      <c r="C1675" s="86"/>
      <c r="D1675" s="122"/>
      <c r="E1675" s="88" t="s">
        <v>17</v>
      </c>
      <c r="F1675" s="88" t="s">
        <v>14</v>
      </c>
      <c r="G1675" s="89" t="s">
        <v>22</v>
      </c>
      <c r="H1675" s="89" t="s">
        <v>28</v>
      </c>
      <c r="I1675" s="89" t="s">
        <v>26</v>
      </c>
      <c r="J1675" s="88">
        <v>4</v>
      </c>
      <c r="K1675" s="88"/>
      <c r="L1675" s="88"/>
      <c r="M1675" s="88"/>
      <c r="N1675" s="88"/>
      <c r="O1675" s="88"/>
      <c r="P1675" s="88" t="s">
        <v>291</v>
      </c>
      <c r="Q1675" s="88" t="s">
        <v>288</v>
      </c>
      <c r="R1675" s="90"/>
      <c r="S1675" s="88"/>
      <c r="T1675" s="97"/>
      <c r="U1675" s="97"/>
      <c r="V1675" s="98"/>
      <c r="W1675" s="99"/>
      <c r="X1675" s="692" t="s">
        <v>3135</v>
      </c>
      <c r="Y1675" s="691" t="s">
        <v>3133</v>
      </c>
      <c r="Z1675" s="688" t="s">
        <v>3131</v>
      </c>
    </row>
    <row r="1676" spans="1:26" s="100" customFormat="1" ht="15.6" hidden="1">
      <c r="A1676" s="670" t="s">
        <v>2678</v>
      </c>
      <c r="B1676" s="86"/>
      <c r="C1676" s="86"/>
      <c r="D1676" s="122"/>
      <c r="E1676" s="88" t="s">
        <v>17</v>
      </c>
      <c r="F1676" s="88" t="s">
        <v>15</v>
      </c>
      <c r="G1676" s="89" t="s">
        <v>22</v>
      </c>
      <c r="H1676" s="89" t="s">
        <v>28</v>
      </c>
      <c r="I1676" s="89" t="s">
        <v>477</v>
      </c>
      <c r="J1676" s="88">
        <v>4</v>
      </c>
      <c r="K1676" s="88"/>
      <c r="L1676" s="88"/>
      <c r="M1676" s="88"/>
      <c r="N1676" s="88"/>
      <c r="O1676" s="88"/>
      <c r="P1676" s="88" t="s">
        <v>291</v>
      </c>
      <c r="Q1676" s="88" t="s">
        <v>288</v>
      </c>
      <c r="R1676" s="90"/>
      <c r="S1676" s="88"/>
      <c r="T1676" s="97"/>
      <c r="U1676" s="97"/>
      <c r="V1676" s="98"/>
      <c r="W1676" s="99"/>
      <c r="X1676" s="692" t="s">
        <v>3135</v>
      </c>
      <c r="Y1676" s="691" t="s">
        <v>3133</v>
      </c>
      <c r="Z1676" s="688" t="s">
        <v>3131</v>
      </c>
    </row>
    <row r="1677" spans="1:26" s="100" customFormat="1" ht="15.6" hidden="1">
      <c r="A1677" s="670" t="s">
        <v>2679</v>
      </c>
      <c r="B1677" s="573"/>
      <c r="C1677" s="573"/>
      <c r="D1677" s="574"/>
      <c r="E1677" s="104" t="s">
        <v>17</v>
      </c>
      <c r="F1677" s="104" t="s">
        <v>14</v>
      </c>
      <c r="G1677" s="105" t="s">
        <v>262</v>
      </c>
      <c r="H1677" s="105" t="s">
        <v>28</v>
      </c>
      <c r="I1677" s="105" t="s">
        <v>24</v>
      </c>
      <c r="J1677" s="104">
        <v>4</v>
      </c>
      <c r="K1677" s="104"/>
      <c r="L1677" s="104"/>
      <c r="M1677" s="104"/>
      <c r="N1677" s="104"/>
      <c r="O1677" s="104"/>
      <c r="P1677" s="104" t="s">
        <v>291</v>
      </c>
      <c r="Q1677" s="104" t="s">
        <v>288</v>
      </c>
      <c r="R1677" s="112"/>
      <c r="S1677" s="104"/>
      <c r="T1677" s="174"/>
      <c r="U1677" s="174"/>
      <c r="V1677" s="175"/>
      <c r="W1677" s="176"/>
      <c r="X1677" s="692" t="s">
        <v>3135</v>
      </c>
      <c r="Y1677" s="691" t="s">
        <v>3133</v>
      </c>
      <c r="Z1677" s="688" t="s">
        <v>3131</v>
      </c>
    </row>
    <row r="1678" spans="1:26" s="100" customFormat="1" ht="15.6" hidden="1">
      <c r="A1678" s="670" t="s">
        <v>2680</v>
      </c>
      <c r="B1678" s="13"/>
      <c r="C1678" s="13" t="s">
        <v>431</v>
      </c>
      <c r="D1678" s="2" t="s">
        <v>1414</v>
      </c>
      <c r="E1678" s="4" t="s">
        <v>18</v>
      </c>
      <c r="F1678" s="4" t="s">
        <v>14</v>
      </c>
      <c r="G1678" s="1" t="s">
        <v>22</v>
      </c>
      <c r="H1678" s="1" t="s">
        <v>28</v>
      </c>
      <c r="I1678" s="1" t="s">
        <v>24</v>
      </c>
      <c r="J1678" s="4">
        <v>4</v>
      </c>
      <c r="K1678" s="4"/>
      <c r="L1678" s="4"/>
      <c r="M1678" s="4"/>
      <c r="N1678" s="4"/>
      <c r="O1678" s="4"/>
      <c r="P1678" s="4" t="s">
        <v>286</v>
      </c>
      <c r="Q1678" s="4" t="s">
        <v>289</v>
      </c>
      <c r="R1678" s="19"/>
      <c r="S1678" s="4"/>
      <c r="T1678" s="5"/>
      <c r="U1678" s="5"/>
      <c r="V1678" s="14"/>
      <c r="W1678" s="15"/>
      <c r="X1678" s="692" t="s">
        <v>3135</v>
      </c>
      <c r="Y1678" s="691" t="s">
        <v>3133</v>
      </c>
      <c r="Z1678" s="688" t="s">
        <v>3131</v>
      </c>
    </row>
    <row r="1679" spans="1:26" s="100" customFormat="1" ht="15.6" hidden="1">
      <c r="A1679" s="670" t="s">
        <v>2681</v>
      </c>
      <c r="B1679" s="13"/>
      <c r="C1679" s="13"/>
      <c r="D1679" s="14"/>
      <c r="E1679" s="4" t="s">
        <v>18</v>
      </c>
      <c r="F1679" s="4" t="s">
        <v>15</v>
      </c>
      <c r="G1679" s="1" t="s">
        <v>22</v>
      </c>
      <c r="H1679" s="1" t="s">
        <v>28</v>
      </c>
      <c r="I1679" s="1" t="s">
        <v>24</v>
      </c>
      <c r="J1679" s="4">
        <v>4</v>
      </c>
      <c r="K1679" s="4"/>
      <c r="L1679" s="4"/>
      <c r="M1679" s="4"/>
      <c r="N1679" s="4"/>
      <c r="O1679" s="4"/>
      <c r="P1679" s="4" t="s">
        <v>286</v>
      </c>
      <c r="Q1679" s="4" t="s">
        <v>289</v>
      </c>
      <c r="R1679" s="19"/>
      <c r="S1679" s="4"/>
      <c r="T1679" s="5"/>
      <c r="U1679" s="5"/>
      <c r="V1679" s="14"/>
      <c r="W1679" s="15"/>
      <c r="X1679" s="692" t="s">
        <v>3135</v>
      </c>
      <c r="Y1679" s="691" t="s">
        <v>3133</v>
      </c>
      <c r="Z1679" s="688" t="s">
        <v>3131</v>
      </c>
    </row>
    <row r="1680" spans="1:26" s="100" customFormat="1" ht="15.6" hidden="1">
      <c r="A1680" s="670" t="s">
        <v>2682</v>
      </c>
      <c r="B1680" s="13"/>
      <c r="C1680" s="13" t="s">
        <v>432</v>
      </c>
      <c r="D1680" s="14"/>
      <c r="E1680" s="4" t="s">
        <v>18</v>
      </c>
      <c r="F1680" s="4" t="s">
        <v>14</v>
      </c>
      <c r="G1680" s="1" t="s">
        <v>22</v>
      </c>
      <c r="H1680" s="1" t="s">
        <v>28</v>
      </c>
      <c r="I1680" s="1" t="s">
        <v>445</v>
      </c>
      <c r="J1680" s="4">
        <v>4</v>
      </c>
      <c r="K1680" s="4"/>
      <c r="L1680" s="4"/>
      <c r="M1680" s="4"/>
      <c r="N1680" s="4"/>
      <c r="O1680" s="4"/>
      <c r="P1680" s="4" t="s">
        <v>286</v>
      </c>
      <c r="Q1680" s="4" t="s">
        <v>289</v>
      </c>
      <c r="R1680" s="19"/>
      <c r="S1680" s="4"/>
      <c r="T1680" s="5"/>
      <c r="U1680" s="5"/>
      <c r="V1680" s="14"/>
      <c r="W1680" s="15"/>
      <c r="X1680" s="692" t="s">
        <v>3135</v>
      </c>
      <c r="Y1680" s="691" t="s">
        <v>3133</v>
      </c>
      <c r="Z1680" s="688" t="s">
        <v>3131</v>
      </c>
    </row>
    <row r="1681" spans="1:26" s="100" customFormat="1" ht="15.6" hidden="1">
      <c r="A1681" s="670" t="s">
        <v>2683</v>
      </c>
      <c r="B1681" s="13"/>
      <c r="C1681" s="13"/>
      <c r="D1681" s="14"/>
      <c r="E1681" s="4" t="s">
        <v>18</v>
      </c>
      <c r="F1681" s="4" t="s">
        <v>15</v>
      </c>
      <c r="G1681" s="1" t="s">
        <v>22</v>
      </c>
      <c r="H1681" s="1" t="s">
        <v>28</v>
      </c>
      <c r="I1681" s="1" t="s">
        <v>24</v>
      </c>
      <c r="J1681" s="4">
        <v>4</v>
      </c>
      <c r="K1681" s="4"/>
      <c r="L1681" s="4"/>
      <c r="M1681" s="4"/>
      <c r="N1681" s="4"/>
      <c r="O1681" s="4"/>
      <c r="P1681" s="4" t="s">
        <v>286</v>
      </c>
      <c r="Q1681" s="4" t="s">
        <v>289</v>
      </c>
      <c r="R1681" s="19"/>
      <c r="S1681" s="4"/>
      <c r="T1681" s="5"/>
      <c r="U1681" s="5"/>
      <c r="V1681" s="14"/>
      <c r="W1681" s="15"/>
      <c r="X1681" s="692" t="s">
        <v>3135</v>
      </c>
      <c r="Y1681" s="691" t="s">
        <v>3133</v>
      </c>
      <c r="Z1681" s="688" t="s">
        <v>3131</v>
      </c>
    </row>
    <row r="1682" spans="1:26" s="100" customFormat="1" ht="15.6" hidden="1">
      <c r="A1682" s="670" t="s">
        <v>2684</v>
      </c>
      <c r="B1682" s="13"/>
      <c r="C1682" s="13"/>
      <c r="D1682" s="14"/>
      <c r="E1682" s="4" t="s">
        <v>18</v>
      </c>
      <c r="F1682" s="4" t="s">
        <v>14</v>
      </c>
      <c r="G1682" s="1" t="s">
        <v>22</v>
      </c>
      <c r="H1682" s="1" t="s">
        <v>28</v>
      </c>
      <c r="I1682" s="1" t="s">
        <v>655</v>
      </c>
      <c r="J1682" s="4">
        <v>4</v>
      </c>
      <c r="K1682" s="4"/>
      <c r="L1682" s="4"/>
      <c r="M1682" s="4"/>
      <c r="N1682" s="4"/>
      <c r="O1682" s="4"/>
      <c r="P1682" s="4" t="s">
        <v>286</v>
      </c>
      <c r="Q1682" s="4" t="s">
        <v>289</v>
      </c>
      <c r="R1682" s="19" t="s">
        <v>1415</v>
      </c>
      <c r="S1682" s="4"/>
      <c r="T1682" s="5"/>
      <c r="U1682" s="5"/>
      <c r="V1682" s="14"/>
      <c r="W1682" s="15"/>
      <c r="X1682" s="692" t="s">
        <v>3135</v>
      </c>
      <c r="Y1682" s="691" t="s">
        <v>3133</v>
      </c>
      <c r="Z1682" s="688" t="s">
        <v>3131</v>
      </c>
    </row>
    <row r="1683" spans="1:26" s="100" customFormat="1" ht="24" hidden="1">
      <c r="A1683" s="670" t="s">
        <v>2685</v>
      </c>
      <c r="B1683" s="13"/>
      <c r="C1683" s="13"/>
      <c r="D1683" s="14" t="s">
        <v>1416</v>
      </c>
      <c r="E1683" s="4" t="s">
        <v>18</v>
      </c>
      <c r="F1683" s="4" t="s">
        <v>14</v>
      </c>
      <c r="G1683" s="1" t="s">
        <v>22</v>
      </c>
      <c r="H1683" s="1" t="s">
        <v>29</v>
      </c>
      <c r="I1683" s="1" t="s">
        <v>30</v>
      </c>
      <c r="J1683" s="4"/>
      <c r="K1683" s="4"/>
      <c r="L1683" s="4"/>
      <c r="M1683" s="4"/>
      <c r="N1683" s="4"/>
      <c r="O1683" s="4" t="s">
        <v>29</v>
      </c>
      <c r="P1683" s="4" t="s">
        <v>286</v>
      </c>
      <c r="Q1683" s="4" t="s">
        <v>289</v>
      </c>
      <c r="R1683" s="323" t="s">
        <v>1417</v>
      </c>
      <c r="S1683" s="4"/>
      <c r="T1683" s="5"/>
      <c r="U1683" s="5" t="s">
        <v>45</v>
      </c>
      <c r="V1683" s="14" t="s">
        <v>1416</v>
      </c>
      <c r="W1683" s="19" t="s">
        <v>1418</v>
      </c>
      <c r="X1683" s="692" t="s">
        <v>3135</v>
      </c>
      <c r="Y1683" s="691" t="s">
        <v>3133</v>
      </c>
      <c r="Z1683" s="688" t="s">
        <v>3131</v>
      </c>
    </row>
    <row r="1684" spans="1:26" s="100" customFormat="1" ht="15.6" hidden="1">
      <c r="A1684" s="670" t="s">
        <v>2686</v>
      </c>
      <c r="B1684" s="13"/>
      <c r="C1684" s="13" t="s">
        <v>433</v>
      </c>
      <c r="D1684" s="14"/>
      <c r="E1684" s="4" t="s">
        <v>17</v>
      </c>
      <c r="F1684" s="4" t="s">
        <v>15</v>
      </c>
      <c r="G1684" s="1" t="s">
        <v>22</v>
      </c>
      <c r="H1684" s="1" t="s">
        <v>28</v>
      </c>
      <c r="I1684" s="1" t="s">
        <v>24</v>
      </c>
      <c r="J1684" s="4">
        <v>4</v>
      </c>
      <c r="K1684" s="4"/>
      <c r="L1684" s="4"/>
      <c r="M1684" s="4"/>
      <c r="N1684" s="4"/>
      <c r="O1684" s="4"/>
      <c r="P1684" s="4" t="s">
        <v>286</v>
      </c>
      <c r="Q1684" s="4" t="s">
        <v>289</v>
      </c>
      <c r="R1684" s="19"/>
      <c r="S1684" s="4"/>
      <c r="T1684" s="5"/>
      <c r="U1684" s="5"/>
      <c r="V1684" s="14"/>
      <c r="W1684" s="15"/>
      <c r="X1684" s="692" t="s">
        <v>3135</v>
      </c>
      <c r="Y1684" s="691" t="s">
        <v>3133</v>
      </c>
      <c r="Z1684" s="688" t="s">
        <v>3131</v>
      </c>
    </row>
    <row r="1685" spans="1:26" s="100" customFormat="1" ht="15.6" hidden="1">
      <c r="A1685" s="670" t="s">
        <v>2687</v>
      </c>
      <c r="B1685" s="13"/>
      <c r="C1685" s="13"/>
      <c r="D1685" s="14"/>
      <c r="E1685" s="4"/>
      <c r="F1685" s="4"/>
      <c r="G1685" s="1"/>
      <c r="H1685" s="1"/>
      <c r="I1685" s="1"/>
      <c r="J1685" s="4"/>
      <c r="K1685" s="4"/>
      <c r="L1685" s="4"/>
      <c r="M1685" s="4"/>
      <c r="N1685" s="4"/>
      <c r="O1685" s="4"/>
      <c r="P1685" s="4" t="s">
        <v>286</v>
      </c>
      <c r="Q1685" s="4" t="s">
        <v>289</v>
      </c>
      <c r="R1685" s="19"/>
      <c r="S1685" s="4"/>
      <c r="T1685" s="5"/>
      <c r="U1685" s="5"/>
      <c r="V1685" s="14"/>
      <c r="W1685" s="15"/>
      <c r="X1685" s="692" t="s">
        <v>3135</v>
      </c>
      <c r="Y1685" s="691" t="s">
        <v>3133</v>
      </c>
      <c r="Z1685" s="688" t="s">
        <v>3131</v>
      </c>
    </row>
    <row r="1686" spans="1:26" s="100" customFormat="1" ht="15.6" hidden="1">
      <c r="A1686" s="670" t="s">
        <v>2688</v>
      </c>
      <c r="B1686" s="13"/>
      <c r="C1686" s="13" t="s">
        <v>434</v>
      </c>
      <c r="D1686" s="14"/>
      <c r="E1686" s="4" t="s">
        <v>17</v>
      </c>
      <c r="F1686" s="4" t="s">
        <v>14</v>
      </c>
      <c r="G1686" s="1" t="s">
        <v>19</v>
      </c>
      <c r="H1686" s="1" t="s">
        <v>28</v>
      </c>
      <c r="I1686" s="1" t="s">
        <v>655</v>
      </c>
      <c r="J1686" s="4">
        <v>4</v>
      </c>
      <c r="K1686" s="4"/>
      <c r="L1686" s="4"/>
      <c r="M1686" s="4"/>
      <c r="N1686" s="4"/>
      <c r="O1686" s="4"/>
      <c r="P1686" s="4" t="s">
        <v>291</v>
      </c>
      <c r="Q1686" s="4" t="s">
        <v>289</v>
      </c>
      <c r="R1686" s="19"/>
      <c r="S1686" s="4"/>
      <c r="T1686" s="5"/>
      <c r="U1686" s="5"/>
      <c r="V1686" s="14"/>
      <c r="W1686" s="15"/>
      <c r="X1686" s="692" t="s">
        <v>3135</v>
      </c>
      <c r="Y1686" s="691" t="s">
        <v>3133</v>
      </c>
      <c r="Z1686" s="688" t="s">
        <v>3131</v>
      </c>
    </row>
    <row r="1687" spans="1:26" s="100" customFormat="1" ht="15.6" hidden="1">
      <c r="A1687" s="670" t="s">
        <v>2689</v>
      </c>
      <c r="B1687" s="13"/>
      <c r="C1687" s="13"/>
      <c r="D1687" s="14"/>
      <c r="E1687" s="4"/>
      <c r="F1687" s="4"/>
      <c r="G1687" s="1"/>
      <c r="H1687" s="1"/>
      <c r="I1687" s="1"/>
      <c r="J1687" s="4"/>
      <c r="K1687" s="4"/>
      <c r="L1687" s="4"/>
      <c r="M1687" s="4"/>
      <c r="N1687" s="4"/>
      <c r="O1687" s="4"/>
      <c r="P1687" s="4" t="s">
        <v>291</v>
      </c>
      <c r="Q1687" s="4" t="s">
        <v>289</v>
      </c>
      <c r="R1687" s="19"/>
      <c r="S1687" s="4"/>
      <c r="T1687" s="5"/>
      <c r="U1687" s="5"/>
      <c r="V1687" s="14"/>
      <c r="W1687" s="15"/>
      <c r="X1687" s="692" t="s">
        <v>3135</v>
      </c>
      <c r="Y1687" s="691" t="s">
        <v>3133</v>
      </c>
      <c r="Z1687" s="688" t="s">
        <v>3131</v>
      </c>
    </row>
    <row r="1688" spans="1:26" s="100" customFormat="1" ht="15.6" hidden="1">
      <c r="A1688" s="670" t="s">
        <v>2690</v>
      </c>
      <c r="B1688" s="13"/>
      <c r="C1688" s="13" t="s">
        <v>423</v>
      </c>
      <c r="D1688" s="14"/>
      <c r="E1688" s="4" t="s">
        <v>17</v>
      </c>
      <c r="F1688" s="4" t="s">
        <v>14</v>
      </c>
      <c r="G1688" s="1" t="s">
        <v>19</v>
      </c>
      <c r="H1688" s="1" t="s">
        <v>28</v>
      </c>
      <c r="I1688" s="1" t="s">
        <v>655</v>
      </c>
      <c r="J1688" s="4">
        <v>4</v>
      </c>
      <c r="K1688" s="4"/>
      <c r="L1688" s="4"/>
      <c r="M1688" s="4"/>
      <c r="N1688" s="4"/>
      <c r="O1688" s="4"/>
      <c r="P1688" s="4" t="s">
        <v>291</v>
      </c>
      <c r="Q1688" s="4" t="s">
        <v>289</v>
      </c>
      <c r="R1688" s="19" t="s">
        <v>1419</v>
      </c>
      <c r="S1688" s="4"/>
      <c r="T1688" s="5"/>
      <c r="U1688" s="5"/>
      <c r="V1688" s="14"/>
      <c r="W1688" s="15"/>
      <c r="X1688" s="692" t="s">
        <v>3135</v>
      </c>
      <c r="Y1688" s="691" t="s">
        <v>3133</v>
      </c>
      <c r="Z1688" s="688" t="s">
        <v>3131</v>
      </c>
    </row>
    <row r="1689" spans="1:26" s="100" customFormat="1" ht="15.6" hidden="1">
      <c r="A1689" s="670" t="s">
        <v>2691</v>
      </c>
      <c r="B1689" s="13"/>
      <c r="C1689" s="13"/>
      <c r="D1689" s="14"/>
      <c r="E1689" s="4" t="s">
        <v>17</v>
      </c>
      <c r="F1689" s="4" t="s">
        <v>15</v>
      </c>
      <c r="G1689" s="1" t="s">
        <v>19</v>
      </c>
      <c r="H1689" s="1" t="s">
        <v>28</v>
      </c>
      <c r="I1689" s="1" t="s">
        <v>655</v>
      </c>
      <c r="J1689" s="4"/>
      <c r="K1689" s="4"/>
      <c r="L1689" s="4"/>
      <c r="M1689" s="4"/>
      <c r="N1689" s="4"/>
      <c r="O1689" s="4" t="s">
        <v>28</v>
      </c>
      <c r="P1689" s="4" t="s">
        <v>291</v>
      </c>
      <c r="Q1689" s="4" t="s">
        <v>289</v>
      </c>
      <c r="R1689" s="19" t="s">
        <v>1419</v>
      </c>
      <c r="S1689" s="4"/>
      <c r="T1689" s="5"/>
      <c r="U1689" s="5"/>
      <c r="V1689" s="14"/>
      <c r="W1689" s="15"/>
      <c r="X1689" s="692" t="s">
        <v>3135</v>
      </c>
      <c r="Y1689" s="691" t="s">
        <v>3133</v>
      </c>
      <c r="Z1689" s="688" t="s">
        <v>3131</v>
      </c>
    </row>
    <row r="1690" spans="1:26" s="100" customFormat="1" ht="15.6" hidden="1">
      <c r="A1690" s="670" t="s">
        <v>2692</v>
      </c>
      <c r="B1690" s="13"/>
      <c r="C1690" s="13" t="s">
        <v>435</v>
      </c>
      <c r="D1690" s="14"/>
      <c r="E1690" s="4" t="s">
        <v>17</v>
      </c>
      <c r="F1690" s="4" t="s">
        <v>14</v>
      </c>
      <c r="G1690" s="1" t="s">
        <v>19</v>
      </c>
      <c r="H1690" s="1" t="s">
        <v>28</v>
      </c>
      <c r="I1690" s="1" t="s">
        <v>655</v>
      </c>
      <c r="J1690" s="4">
        <v>4</v>
      </c>
      <c r="K1690" s="4"/>
      <c r="L1690" s="4"/>
      <c r="M1690" s="4"/>
      <c r="N1690" s="4"/>
      <c r="O1690" s="4"/>
      <c r="P1690" s="4" t="s">
        <v>291</v>
      </c>
      <c r="Q1690" s="4" t="s">
        <v>289</v>
      </c>
      <c r="R1690" s="19" t="s">
        <v>1419</v>
      </c>
      <c r="S1690" s="4"/>
      <c r="T1690" s="5"/>
      <c r="U1690" s="5"/>
      <c r="V1690" s="14"/>
      <c r="W1690" s="15"/>
      <c r="X1690" s="692" t="s">
        <v>3135</v>
      </c>
      <c r="Y1690" s="691" t="s">
        <v>3133</v>
      </c>
      <c r="Z1690" s="688" t="s">
        <v>3131</v>
      </c>
    </row>
    <row r="1691" spans="1:26" s="100" customFormat="1" ht="15.6" hidden="1">
      <c r="A1691" s="670" t="s">
        <v>2693</v>
      </c>
      <c r="B1691" s="13"/>
      <c r="C1691" s="13"/>
      <c r="D1691" s="14"/>
      <c r="E1691" s="4" t="s">
        <v>17</v>
      </c>
      <c r="F1691" s="4" t="s">
        <v>15</v>
      </c>
      <c r="G1691" s="1" t="s">
        <v>19</v>
      </c>
      <c r="H1691" s="1" t="s">
        <v>28</v>
      </c>
      <c r="I1691" s="1" t="s">
        <v>655</v>
      </c>
      <c r="J1691" s="4"/>
      <c r="K1691" s="4"/>
      <c r="L1691" s="4"/>
      <c r="M1691" s="4"/>
      <c r="N1691" s="4"/>
      <c r="O1691" s="4" t="s">
        <v>28</v>
      </c>
      <c r="P1691" s="4" t="s">
        <v>291</v>
      </c>
      <c r="Q1691" s="4" t="s">
        <v>289</v>
      </c>
      <c r="R1691" s="19" t="s">
        <v>1419</v>
      </c>
      <c r="S1691" s="4"/>
      <c r="T1691" s="5"/>
      <c r="U1691" s="5"/>
      <c r="V1691" s="14"/>
      <c r="W1691" s="15"/>
      <c r="X1691" s="692" t="s">
        <v>3135</v>
      </c>
      <c r="Y1691" s="691" t="s">
        <v>3133</v>
      </c>
      <c r="Z1691" s="688" t="s">
        <v>3131</v>
      </c>
    </row>
    <row r="1692" spans="1:26" s="100" customFormat="1" ht="15.6" hidden="1">
      <c r="A1692" s="670" t="s">
        <v>2694</v>
      </c>
      <c r="B1692" s="13"/>
      <c r="C1692" s="13" t="s">
        <v>436</v>
      </c>
      <c r="D1692" s="14"/>
      <c r="E1692" s="4" t="s">
        <v>18</v>
      </c>
      <c r="F1692" s="4" t="s">
        <v>14</v>
      </c>
      <c r="G1692" s="1" t="s">
        <v>19</v>
      </c>
      <c r="H1692" s="1" t="s">
        <v>28</v>
      </c>
      <c r="I1692" s="1" t="s">
        <v>655</v>
      </c>
      <c r="J1692" s="4">
        <v>4</v>
      </c>
      <c r="K1692" s="4"/>
      <c r="L1692" s="4"/>
      <c r="M1692" s="4"/>
      <c r="N1692" s="4"/>
      <c r="O1692" s="4"/>
      <c r="P1692" s="4" t="s">
        <v>286</v>
      </c>
      <c r="Q1692" s="4" t="s">
        <v>289</v>
      </c>
      <c r="R1692" s="19" t="s">
        <v>1419</v>
      </c>
      <c r="S1692" s="4"/>
      <c r="T1692" s="5"/>
      <c r="U1692" s="5"/>
      <c r="V1692" s="14"/>
      <c r="W1692" s="15"/>
      <c r="X1692" s="692" t="s">
        <v>3135</v>
      </c>
      <c r="Y1692" s="691" t="s">
        <v>3133</v>
      </c>
      <c r="Z1692" s="688" t="s">
        <v>3131</v>
      </c>
    </row>
    <row r="1693" spans="1:26" s="100" customFormat="1" ht="15.6" hidden="1">
      <c r="A1693" s="670" t="s">
        <v>2695</v>
      </c>
      <c r="B1693" s="13"/>
      <c r="C1693" s="13"/>
      <c r="D1693" s="14"/>
      <c r="E1693" s="4" t="s">
        <v>18</v>
      </c>
      <c r="F1693" s="4" t="s">
        <v>15</v>
      </c>
      <c r="G1693" s="1" t="s">
        <v>19</v>
      </c>
      <c r="H1693" s="1" t="s">
        <v>28</v>
      </c>
      <c r="I1693" s="1" t="s">
        <v>655</v>
      </c>
      <c r="J1693" s="4"/>
      <c r="K1693" s="4"/>
      <c r="L1693" s="4"/>
      <c r="M1693" s="4"/>
      <c r="N1693" s="4"/>
      <c r="O1693" s="4" t="s">
        <v>28</v>
      </c>
      <c r="P1693" s="4" t="s">
        <v>286</v>
      </c>
      <c r="Q1693" s="4" t="s">
        <v>289</v>
      </c>
      <c r="R1693" s="19" t="s">
        <v>1419</v>
      </c>
      <c r="S1693" s="4"/>
      <c r="T1693" s="5"/>
      <c r="U1693" s="5"/>
      <c r="V1693" s="14"/>
      <c r="W1693" s="15"/>
      <c r="X1693" s="692" t="s">
        <v>3135</v>
      </c>
      <c r="Y1693" s="691" t="s">
        <v>3133</v>
      </c>
      <c r="Z1693" s="688" t="s">
        <v>3131</v>
      </c>
    </row>
    <row r="1694" spans="1:26" s="100" customFormat="1" ht="15.6" hidden="1">
      <c r="A1694" s="670" t="s">
        <v>2696</v>
      </c>
      <c r="B1694" s="13"/>
      <c r="C1694" s="13" t="s">
        <v>437</v>
      </c>
      <c r="D1694" s="14"/>
      <c r="E1694" s="4" t="s">
        <v>18</v>
      </c>
      <c r="F1694" s="4" t="s">
        <v>14</v>
      </c>
      <c r="G1694" s="1" t="s">
        <v>22</v>
      </c>
      <c r="H1694" s="1" t="s">
        <v>28</v>
      </c>
      <c r="I1694" s="1" t="s">
        <v>655</v>
      </c>
      <c r="J1694" s="4">
        <v>4</v>
      </c>
      <c r="K1694" s="4"/>
      <c r="L1694" s="4"/>
      <c r="M1694" s="4"/>
      <c r="N1694" s="4"/>
      <c r="O1694" s="4"/>
      <c r="P1694" s="4" t="s">
        <v>286</v>
      </c>
      <c r="Q1694" s="4" t="s">
        <v>289</v>
      </c>
      <c r="R1694" s="19" t="s">
        <v>1419</v>
      </c>
      <c r="S1694" s="4"/>
      <c r="T1694" s="5"/>
      <c r="U1694" s="5"/>
      <c r="V1694" s="14"/>
      <c r="W1694" s="15"/>
      <c r="X1694" s="692" t="s">
        <v>3135</v>
      </c>
      <c r="Y1694" s="691" t="s">
        <v>3133</v>
      </c>
      <c r="Z1694" s="688" t="s">
        <v>3131</v>
      </c>
    </row>
    <row r="1695" spans="1:26" s="100" customFormat="1" ht="15.6" hidden="1">
      <c r="A1695" s="670" t="s">
        <v>2697</v>
      </c>
      <c r="B1695" s="13"/>
      <c r="C1695" s="13"/>
      <c r="D1695" s="14"/>
      <c r="E1695" s="4" t="s">
        <v>18</v>
      </c>
      <c r="F1695" s="4" t="s">
        <v>15</v>
      </c>
      <c r="G1695" s="1" t="s">
        <v>22</v>
      </c>
      <c r="H1695" s="1" t="s">
        <v>28</v>
      </c>
      <c r="I1695" s="1" t="s">
        <v>655</v>
      </c>
      <c r="J1695" s="4"/>
      <c r="K1695" s="4"/>
      <c r="L1695" s="4"/>
      <c r="M1695" s="4"/>
      <c r="N1695" s="4"/>
      <c r="O1695" s="4" t="s">
        <v>28</v>
      </c>
      <c r="P1695" s="4" t="s">
        <v>286</v>
      </c>
      <c r="Q1695" s="4" t="s">
        <v>289</v>
      </c>
      <c r="R1695" s="19" t="s">
        <v>1419</v>
      </c>
      <c r="S1695" s="4"/>
      <c r="T1695" s="5"/>
      <c r="U1695" s="5"/>
      <c r="V1695" s="14"/>
      <c r="W1695" s="15"/>
      <c r="X1695" s="692" t="s">
        <v>3135</v>
      </c>
      <c r="Y1695" s="691" t="s">
        <v>3133</v>
      </c>
      <c r="Z1695" s="688" t="s">
        <v>3131</v>
      </c>
    </row>
    <row r="1696" spans="1:26" s="100" customFormat="1" ht="15.6" hidden="1">
      <c r="A1696" s="670" t="s">
        <v>2698</v>
      </c>
      <c r="B1696" s="13"/>
      <c r="C1696" s="13" t="s">
        <v>438</v>
      </c>
      <c r="D1696" s="14"/>
      <c r="E1696" s="4" t="s">
        <v>18</v>
      </c>
      <c r="F1696" s="4" t="s">
        <v>14</v>
      </c>
      <c r="G1696" s="1" t="s">
        <v>19</v>
      </c>
      <c r="H1696" s="1" t="s">
        <v>28</v>
      </c>
      <c r="I1696" s="1" t="s">
        <v>655</v>
      </c>
      <c r="J1696" s="4">
        <v>4</v>
      </c>
      <c r="K1696" s="4"/>
      <c r="L1696" s="4"/>
      <c r="M1696" s="4"/>
      <c r="N1696" s="4"/>
      <c r="O1696" s="4"/>
      <c r="P1696" s="4" t="s">
        <v>286</v>
      </c>
      <c r="Q1696" s="4" t="s">
        <v>289</v>
      </c>
      <c r="R1696" s="19" t="s">
        <v>1419</v>
      </c>
      <c r="S1696" s="4"/>
      <c r="T1696" s="5"/>
      <c r="U1696" s="5"/>
      <c r="V1696" s="14"/>
      <c r="W1696" s="15"/>
      <c r="X1696" s="692" t="s">
        <v>3135</v>
      </c>
      <c r="Y1696" s="691" t="s">
        <v>3133</v>
      </c>
      <c r="Z1696" s="688" t="s">
        <v>3131</v>
      </c>
    </row>
    <row r="1697" spans="1:26" s="100" customFormat="1" ht="15.6" hidden="1">
      <c r="A1697" s="670" t="s">
        <v>2699</v>
      </c>
      <c r="B1697" s="13"/>
      <c r="C1697" s="13"/>
      <c r="D1697" s="14"/>
      <c r="E1697" s="4" t="s">
        <v>18</v>
      </c>
      <c r="F1697" s="4" t="s">
        <v>15</v>
      </c>
      <c r="G1697" s="1" t="s">
        <v>19</v>
      </c>
      <c r="H1697" s="1" t="s">
        <v>28</v>
      </c>
      <c r="I1697" s="1" t="s">
        <v>655</v>
      </c>
      <c r="J1697" s="4"/>
      <c r="K1697" s="4"/>
      <c r="L1697" s="4"/>
      <c r="M1697" s="4"/>
      <c r="N1697" s="4"/>
      <c r="O1697" s="4" t="s">
        <v>28</v>
      </c>
      <c r="P1697" s="4" t="s">
        <v>286</v>
      </c>
      <c r="Q1697" s="4" t="s">
        <v>289</v>
      </c>
      <c r="R1697" s="19" t="s">
        <v>1419</v>
      </c>
      <c r="S1697" s="4"/>
      <c r="T1697" s="5"/>
      <c r="U1697" s="5"/>
      <c r="V1697" s="14"/>
      <c r="W1697" s="15"/>
      <c r="X1697" s="692" t="s">
        <v>3135</v>
      </c>
      <c r="Y1697" s="691" t="s">
        <v>3133</v>
      </c>
      <c r="Z1697" s="688" t="s">
        <v>3131</v>
      </c>
    </row>
    <row r="1698" spans="1:26" s="100" customFormat="1" ht="15.6" hidden="1">
      <c r="A1698" s="670" t="s">
        <v>2700</v>
      </c>
      <c r="B1698" s="13"/>
      <c r="C1698" s="13" t="s">
        <v>375</v>
      </c>
      <c r="D1698" s="14"/>
      <c r="E1698" s="4" t="s">
        <v>18</v>
      </c>
      <c r="F1698" s="4" t="s">
        <v>14</v>
      </c>
      <c r="G1698" s="1" t="s">
        <v>19</v>
      </c>
      <c r="H1698" s="1" t="s">
        <v>28</v>
      </c>
      <c r="I1698" s="1" t="s">
        <v>655</v>
      </c>
      <c r="J1698" s="4">
        <v>4</v>
      </c>
      <c r="K1698" s="4"/>
      <c r="L1698" s="4"/>
      <c r="M1698" s="4"/>
      <c r="N1698" s="4"/>
      <c r="O1698" s="4"/>
      <c r="P1698" s="4" t="s">
        <v>286</v>
      </c>
      <c r="Q1698" s="4" t="s">
        <v>289</v>
      </c>
      <c r="R1698" s="19" t="s">
        <v>1419</v>
      </c>
      <c r="S1698" s="4"/>
      <c r="T1698" s="5"/>
      <c r="U1698" s="5"/>
      <c r="V1698" s="14"/>
      <c r="W1698" s="15"/>
      <c r="X1698" s="692" t="s">
        <v>3135</v>
      </c>
      <c r="Y1698" s="691" t="s">
        <v>3133</v>
      </c>
      <c r="Z1698" s="688" t="s">
        <v>3131</v>
      </c>
    </row>
    <row r="1699" spans="1:26" s="100" customFormat="1" ht="15.6" hidden="1">
      <c r="A1699" s="670" t="s">
        <v>2701</v>
      </c>
      <c r="B1699" s="13"/>
      <c r="C1699" s="13"/>
      <c r="D1699" s="14"/>
      <c r="E1699" s="4" t="s">
        <v>18</v>
      </c>
      <c r="F1699" s="4" t="s">
        <v>15</v>
      </c>
      <c r="G1699" s="1" t="s">
        <v>19</v>
      </c>
      <c r="H1699" s="1" t="s">
        <v>28</v>
      </c>
      <c r="I1699" s="1" t="s">
        <v>655</v>
      </c>
      <c r="J1699" s="4"/>
      <c r="K1699" s="4"/>
      <c r="L1699" s="4"/>
      <c r="M1699" s="4"/>
      <c r="N1699" s="4"/>
      <c r="O1699" s="4" t="s">
        <v>28</v>
      </c>
      <c r="P1699" s="4" t="s">
        <v>286</v>
      </c>
      <c r="Q1699" s="4" t="s">
        <v>289</v>
      </c>
      <c r="R1699" s="19" t="s">
        <v>1419</v>
      </c>
      <c r="S1699" s="4"/>
      <c r="T1699" s="5"/>
      <c r="U1699" s="5"/>
      <c r="V1699" s="14"/>
      <c r="W1699" s="15"/>
      <c r="X1699" s="692" t="s">
        <v>3135</v>
      </c>
      <c r="Y1699" s="691" t="s">
        <v>3133</v>
      </c>
      <c r="Z1699" s="688" t="s">
        <v>3131</v>
      </c>
    </row>
    <row r="1700" spans="1:26" s="100" customFormat="1" ht="15.6" hidden="1">
      <c r="A1700" s="670" t="s">
        <v>2702</v>
      </c>
      <c r="B1700" s="13"/>
      <c r="C1700" s="13" t="s">
        <v>376</v>
      </c>
      <c r="D1700" s="14"/>
      <c r="E1700" s="4" t="s">
        <v>17</v>
      </c>
      <c r="F1700" s="4" t="s">
        <v>14</v>
      </c>
      <c r="G1700" s="1" t="s">
        <v>19</v>
      </c>
      <c r="H1700" s="1" t="s">
        <v>28</v>
      </c>
      <c r="I1700" s="1" t="s">
        <v>655</v>
      </c>
      <c r="J1700" s="4">
        <v>4</v>
      </c>
      <c r="K1700" s="4"/>
      <c r="L1700" s="4"/>
      <c r="M1700" s="4"/>
      <c r="N1700" s="4"/>
      <c r="O1700" s="4"/>
      <c r="P1700" s="4" t="s">
        <v>286</v>
      </c>
      <c r="Q1700" s="4" t="s">
        <v>289</v>
      </c>
      <c r="R1700" s="19" t="s">
        <v>1419</v>
      </c>
      <c r="S1700" s="4"/>
      <c r="T1700" s="5"/>
      <c r="U1700" s="5"/>
      <c r="V1700" s="14"/>
      <c r="W1700" s="15"/>
      <c r="X1700" s="692" t="s">
        <v>3135</v>
      </c>
      <c r="Y1700" s="691" t="s">
        <v>3133</v>
      </c>
      <c r="Z1700" s="688" t="s">
        <v>3131</v>
      </c>
    </row>
    <row r="1701" spans="1:26" s="100" customFormat="1" ht="15.6" hidden="1">
      <c r="A1701" s="670" t="s">
        <v>2703</v>
      </c>
      <c r="B1701" s="13"/>
      <c r="C1701" s="13"/>
      <c r="D1701" s="14"/>
      <c r="E1701" s="4" t="s">
        <v>17</v>
      </c>
      <c r="F1701" s="4" t="s">
        <v>15</v>
      </c>
      <c r="G1701" s="1" t="s">
        <v>19</v>
      </c>
      <c r="H1701" s="1" t="s">
        <v>28</v>
      </c>
      <c r="I1701" s="1" t="s">
        <v>655</v>
      </c>
      <c r="J1701" s="4"/>
      <c r="K1701" s="4"/>
      <c r="L1701" s="4"/>
      <c r="M1701" s="4"/>
      <c r="N1701" s="4"/>
      <c r="O1701" s="4" t="s">
        <v>28</v>
      </c>
      <c r="P1701" s="4" t="s">
        <v>286</v>
      </c>
      <c r="Q1701" s="4" t="s">
        <v>289</v>
      </c>
      <c r="R1701" s="19" t="s">
        <v>1419</v>
      </c>
      <c r="S1701" s="4"/>
      <c r="T1701" s="5"/>
      <c r="U1701" s="5"/>
      <c r="V1701" s="14"/>
      <c r="W1701" s="15"/>
      <c r="X1701" s="692" t="s">
        <v>3135</v>
      </c>
      <c r="Y1701" s="691" t="s">
        <v>3133</v>
      </c>
      <c r="Z1701" s="688" t="s">
        <v>3131</v>
      </c>
    </row>
    <row r="1702" spans="1:26" s="100" customFormat="1" ht="15.6" hidden="1">
      <c r="A1702" s="670" t="s">
        <v>2704</v>
      </c>
      <c r="B1702" s="13"/>
      <c r="C1702" s="13" t="s">
        <v>377</v>
      </c>
      <c r="D1702" s="14"/>
      <c r="E1702" s="4" t="s">
        <v>18</v>
      </c>
      <c r="F1702" s="4" t="s">
        <v>14</v>
      </c>
      <c r="G1702" s="1" t="s">
        <v>21</v>
      </c>
      <c r="H1702" s="1" t="s">
        <v>28</v>
      </c>
      <c r="I1702" s="1" t="s">
        <v>655</v>
      </c>
      <c r="J1702" s="4">
        <v>4</v>
      </c>
      <c r="K1702" s="4"/>
      <c r="L1702" s="4"/>
      <c r="M1702" s="4"/>
      <c r="N1702" s="4"/>
      <c r="O1702" s="4"/>
      <c r="P1702" s="4" t="s">
        <v>286</v>
      </c>
      <c r="Q1702" s="4" t="s">
        <v>289</v>
      </c>
      <c r="R1702" s="19" t="s">
        <v>1419</v>
      </c>
      <c r="S1702" s="4"/>
      <c r="T1702" s="5"/>
      <c r="U1702" s="5"/>
      <c r="V1702" s="14"/>
      <c r="W1702" s="15"/>
      <c r="X1702" s="692" t="s">
        <v>3135</v>
      </c>
      <c r="Y1702" s="691" t="s">
        <v>3133</v>
      </c>
      <c r="Z1702" s="688" t="s">
        <v>3131</v>
      </c>
    </row>
    <row r="1703" spans="1:26" s="100" customFormat="1" ht="15.6" hidden="1">
      <c r="A1703" s="670" t="s">
        <v>2705</v>
      </c>
      <c r="B1703" s="13"/>
      <c r="C1703" s="13"/>
      <c r="D1703" s="14"/>
      <c r="E1703" s="4" t="s">
        <v>18</v>
      </c>
      <c r="F1703" s="4" t="s">
        <v>15</v>
      </c>
      <c r="G1703" s="1" t="s">
        <v>21</v>
      </c>
      <c r="H1703" s="1" t="s">
        <v>28</v>
      </c>
      <c r="I1703" s="1" t="s">
        <v>655</v>
      </c>
      <c r="J1703" s="4"/>
      <c r="K1703" s="4"/>
      <c r="L1703" s="4"/>
      <c r="M1703" s="4"/>
      <c r="N1703" s="4"/>
      <c r="O1703" s="4" t="s">
        <v>28</v>
      </c>
      <c r="P1703" s="4" t="s">
        <v>286</v>
      </c>
      <c r="Q1703" s="4" t="s">
        <v>289</v>
      </c>
      <c r="R1703" s="19" t="s">
        <v>1419</v>
      </c>
      <c r="S1703" s="4"/>
      <c r="T1703" s="5"/>
      <c r="U1703" s="5"/>
      <c r="V1703" s="14"/>
      <c r="W1703" s="15"/>
      <c r="X1703" s="692" t="s">
        <v>3135</v>
      </c>
      <c r="Y1703" s="691" t="s">
        <v>3133</v>
      </c>
      <c r="Z1703" s="688" t="s">
        <v>3131</v>
      </c>
    </row>
    <row r="1704" spans="1:26" s="100" customFormat="1" ht="15.6" hidden="1">
      <c r="A1704" s="670" t="s">
        <v>2706</v>
      </c>
      <c r="B1704" s="13"/>
      <c r="C1704" s="13" t="s">
        <v>378</v>
      </c>
      <c r="D1704" s="14"/>
      <c r="E1704" s="4" t="s">
        <v>17</v>
      </c>
      <c r="F1704" s="4" t="s">
        <v>14</v>
      </c>
      <c r="G1704" s="1" t="s">
        <v>21</v>
      </c>
      <c r="H1704" s="1" t="s">
        <v>28</v>
      </c>
      <c r="I1704" s="1" t="s">
        <v>655</v>
      </c>
      <c r="J1704" s="4">
        <v>4</v>
      </c>
      <c r="K1704" s="4"/>
      <c r="L1704" s="4"/>
      <c r="M1704" s="4"/>
      <c r="N1704" s="4"/>
      <c r="O1704" s="4"/>
      <c r="P1704" s="4" t="s">
        <v>286</v>
      </c>
      <c r="Q1704" s="4" t="s">
        <v>289</v>
      </c>
      <c r="R1704" s="19" t="s">
        <v>1420</v>
      </c>
      <c r="S1704" s="4"/>
      <c r="T1704" s="5"/>
      <c r="U1704" s="5"/>
      <c r="V1704" s="14"/>
      <c r="W1704" s="15"/>
      <c r="X1704" s="692" t="s">
        <v>3135</v>
      </c>
      <c r="Y1704" s="691" t="s">
        <v>3133</v>
      </c>
      <c r="Z1704" s="688" t="s">
        <v>3131</v>
      </c>
    </row>
    <row r="1705" spans="1:26" s="100" customFormat="1" ht="15.6" hidden="1">
      <c r="A1705" s="670" t="s">
        <v>2707</v>
      </c>
      <c r="B1705" s="13"/>
      <c r="C1705" s="13"/>
      <c r="D1705" s="14"/>
      <c r="E1705" s="4" t="s">
        <v>17</v>
      </c>
      <c r="F1705" s="4" t="s">
        <v>15</v>
      </c>
      <c r="G1705" s="1" t="s">
        <v>22</v>
      </c>
      <c r="H1705" s="1" t="s">
        <v>28</v>
      </c>
      <c r="I1705" s="1" t="s">
        <v>655</v>
      </c>
      <c r="J1705" s="4"/>
      <c r="K1705" s="4"/>
      <c r="L1705" s="4"/>
      <c r="M1705" s="4"/>
      <c r="N1705" s="4"/>
      <c r="O1705" s="4"/>
      <c r="P1705" s="4" t="s">
        <v>286</v>
      </c>
      <c r="Q1705" s="4" t="s">
        <v>289</v>
      </c>
      <c r="R1705" s="19"/>
      <c r="S1705" s="4"/>
      <c r="T1705" s="5"/>
      <c r="U1705" s="5"/>
      <c r="V1705" s="14"/>
      <c r="W1705" s="15"/>
      <c r="X1705" s="692" t="s">
        <v>3135</v>
      </c>
      <c r="Y1705" s="691" t="s">
        <v>3133</v>
      </c>
      <c r="Z1705" s="688" t="s">
        <v>3131</v>
      </c>
    </row>
    <row r="1706" spans="1:26" s="100" customFormat="1" ht="15.6" hidden="1">
      <c r="A1706" s="670" t="s">
        <v>2708</v>
      </c>
      <c r="B1706" s="13"/>
      <c r="C1706" s="13" t="s">
        <v>379</v>
      </c>
      <c r="D1706" s="14"/>
      <c r="E1706" s="4" t="s">
        <v>18</v>
      </c>
      <c r="F1706" s="4" t="s">
        <v>14</v>
      </c>
      <c r="G1706" s="1" t="s">
        <v>22</v>
      </c>
      <c r="H1706" s="1" t="s">
        <v>28</v>
      </c>
      <c r="I1706" s="1" t="s">
        <v>24</v>
      </c>
      <c r="J1706" s="4">
        <v>4</v>
      </c>
      <c r="K1706" s="4"/>
      <c r="L1706" s="4"/>
      <c r="M1706" s="4"/>
      <c r="N1706" s="4"/>
      <c r="O1706" s="4"/>
      <c r="P1706" s="4" t="s">
        <v>291</v>
      </c>
      <c r="Q1706" s="4" t="s">
        <v>289</v>
      </c>
      <c r="R1706" s="19"/>
      <c r="S1706" s="4"/>
      <c r="T1706" s="5"/>
      <c r="U1706" s="5"/>
      <c r="V1706" s="14"/>
      <c r="W1706" s="15"/>
      <c r="X1706" s="692" t="s">
        <v>3135</v>
      </c>
      <c r="Y1706" s="691" t="s">
        <v>3133</v>
      </c>
      <c r="Z1706" s="688" t="s">
        <v>3131</v>
      </c>
    </row>
    <row r="1707" spans="1:26" s="100" customFormat="1" ht="15.6" hidden="1">
      <c r="A1707" s="670" t="s">
        <v>2709</v>
      </c>
      <c r="B1707" s="13"/>
      <c r="C1707" s="13"/>
      <c r="D1707" s="14"/>
      <c r="E1707" s="4" t="s">
        <v>18</v>
      </c>
      <c r="F1707" s="4" t="s">
        <v>15</v>
      </c>
      <c r="G1707" s="1" t="s">
        <v>22</v>
      </c>
      <c r="H1707" s="1" t="s">
        <v>28</v>
      </c>
      <c r="I1707" s="1" t="s">
        <v>447</v>
      </c>
      <c r="J1707" s="4">
        <v>4</v>
      </c>
      <c r="K1707" s="4"/>
      <c r="L1707" s="4"/>
      <c r="M1707" s="4"/>
      <c r="N1707" s="4"/>
      <c r="O1707" s="4"/>
      <c r="P1707" s="4" t="s">
        <v>291</v>
      </c>
      <c r="Q1707" s="4" t="s">
        <v>289</v>
      </c>
      <c r="R1707" s="19"/>
      <c r="S1707" s="4"/>
      <c r="T1707" s="5"/>
      <c r="U1707" s="5"/>
      <c r="V1707" s="14"/>
      <c r="W1707" s="15"/>
      <c r="X1707" s="692" t="s">
        <v>3135</v>
      </c>
      <c r="Y1707" s="691" t="s">
        <v>3133</v>
      </c>
      <c r="Z1707" s="688" t="s">
        <v>3131</v>
      </c>
    </row>
    <row r="1708" spans="1:26" s="100" customFormat="1" ht="15.6" hidden="1">
      <c r="A1708" s="670" t="s">
        <v>2710</v>
      </c>
      <c r="B1708" s="13"/>
      <c r="C1708" s="13"/>
      <c r="D1708" s="14"/>
      <c r="E1708" s="4" t="s">
        <v>18</v>
      </c>
      <c r="F1708" s="4" t="s">
        <v>15</v>
      </c>
      <c r="G1708" s="1" t="s">
        <v>22</v>
      </c>
      <c r="H1708" s="1" t="s">
        <v>28</v>
      </c>
      <c r="I1708" s="1" t="s">
        <v>655</v>
      </c>
      <c r="J1708" s="4">
        <v>4</v>
      </c>
      <c r="K1708" s="4"/>
      <c r="L1708" s="4"/>
      <c r="M1708" s="4"/>
      <c r="N1708" s="4"/>
      <c r="O1708" s="4"/>
      <c r="P1708" s="4" t="s">
        <v>291</v>
      </c>
      <c r="Q1708" s="4" t="s">
        <v>289</v>
      </c>
      <c r="R1708" s="19"/>
      <c r="S1708" s="4"/>
      <c r="T1708" s="5"/>
      <c r="U1708" s="5"/>
      <c r="V1708" s="14"/>
      <c r="W1708" s="15"/>
      <c r="X1708" s="692" t="s">
        <v>3135</v>
      </c>
      <c r="Y1708" s="691" t="s">
        <v>3133</v>
      </c>
      <c r="Z1708" s="688" t="s">
        <v>3131</v>
      </c>
    </row>
    <row r="1709" spans="1:26" s="100" customFormat="1" ht="15.6" hidden="1">
      <c r="A1709" s="670" t="s">
        <v>2711</v>
      </c>
      <c r="B1709" s="13"/>
      <c r="C1709" s="13" t="s">
        <v>380</v>
      </c>
      <c r="D1709" s="14"/>
      <c r="E1709" s="4" t="s">
        <v>18</v>
      </c>
      <c r="F1709" s="4" t="s">
        <v>16</v>
      </c>
      <c r="G1709" s="1" t="s">
        <v>20</v>
      </c>
      <c r="H1709" s="1" t="s">
        <v>304</v>
      </c>
      <c r="I1709" s="1" t="s">
        <v>24</v>
      </c>
      <c r="J1709" s="4">
        <v>4</v>
      </c>
      <c r="K1709" s="4"/>
      <c r="L1709" s="4"/>
      <c r="M1709" s="4"/>
      <c r="N1709" s="4"/>
      <c r="O1709" s="4"/>
      <c r="P1709" s="4" t="s">
        <v>291</v>
      </c>
      <c r="Q1709" s="4" t="s">
        <v>289</v>
      </c>
      <c r="R1709" s="19"/>
      <c r="S1709" s="4"/>
      <c r="T1709" s="5"/>
      <c r="U1709" s="5"/>
      <c r="V1709" s="14"/>
      <c r="W1709" s="15"/>
      <c r="X1709" s="692" t="s">
        <v>3135</v>
      </c>
      <c r="Y1709" s="691" t="s">
        <v>3133</v>
      </c>
      <c r="Z1709" s="688" t="s">
        <v>3131</v>
      </c>
    </row>
    <row r="1710" spans="1:26" s="100" customFormat="1" ht="15.6" hidden="1">
      <c r="A1710" s="670" t="s">
        <v>2712</v>
      </c>
      <c r="B1710" s="13"/>
      <c r="C1710" s="13" t="s">
        <v>381</v>
      </c>
      <c r="D1710" s="14"/>
      <c r="E1710" s="4" t="s">
        <v>18</v>
      </c>
      <c r="F1710" s="4" t="s">
        <v>14</v>
      </c>
      <c r="G1710" s="1" t="s">
        <v>22</v>
      </c>
      <c r="H1710" s="1" t="s">
        <v>28</v>
      </c>
      <c r="I1710" s="1" t="s">
        <v>24</v>
      </c>
      <c r="J1710" s="4">
        <v>4</v>
      </c>
      <c r="K1710" s="4"/>
      <c r="L1710" s="4"/>
      <c r="M1710" s="4"/>
      <c r="N1710" s="4"/>
      <c r="O1710" s="4"/>
      <c r="P1710" s="4" t="s">
        <v>291</v>
      </c>
      <c r="Q1710" s="4" t="s">
        <v>289</v>
      </c>
      <c r="R1710" s="19"/>
      <c r="S1710" s="4"/>
      <c r="T1710" s="5"/>
      <c r="U1710" s="5"/>
      <c r="V1710" s="14"/>
      <c r="W1710" s="15"/>
      <c r="X1710" s="692" t="s">
        <v>3135</v>
      </c>
      <c r="Y1710" s="691" t="s">
        <v>3133</v>
      </c>
      <c r="Z1710" s="688" t="s">
        <v>3131</v>
      </c>
    </row>
    <row r="1711" spans="1:26" s="100" customFormat="1" ht="15.6" hidden="1">
      <c r="A1711" s="670" t="s">
        <v>2713</v>
      </c>
      <c r="B1711" s="13"/>
      <c r="C1711" s="13"/>
      <c r="D1711" s="14"/>
      <c r="E1711" s="4" t="s">
        <v>18</v>
      </c>
      <c r="F1711" s="4" t="s">
        <v>15</v>
      </c>
      <c r="G1711" s="1" t="s">
        <v>22</v>
      </c>
      <c r="H1711" s="1" t="s">
        <v>28</v>
      </c>
      <c r="I1711" s="1" t="s">
        <v>24</v>
      </c>
      <c r="J1711" s="4">
        <v>4</v>
      </c>
      <c r="K1711" s="4"/>
      <c r="L1711" s="4"/>
      <c r="M1711" s="4"/>
      <c r="N1711" s="4"/>
      <c r="O1711" s="4"/>
      <c r="P1711" s="4" t="s">
        <v>291</v>
      </c>
      <c r="Q1711" s="4" t="s">
        <v>289</v>
      </c>
      <c r="R1711" s="19"/>
      <c r="S1711" s="4"/>
      <c r="T1711" s="5"/>
      <c r="U1711" s="5"/>
      <c r="V1711" s="14"/>
      <c r="W1711" s="15"/>
      <c r="X1711" s="692" t="s">
        <v>3135</v>
      </c>
      <c r="Y1711" s="691" t="s">
        <v>3133</v>
      </c>
      <c r="Z1711" s="688" t="s">
        <v>3131</v>
      </c>
    </row>
    <row r="1712" spans="1:26" s="100" customFormat="1" ht="15.6" hidden="1">
      <c r="A1712" s="670" t="s">
        <v>2714</v>
      </c>
      <c r="B1712" s="13"/>
      <c r="C1712" s="13" t="s">
        <v>439</v>
      </c>
      <c r="D1712" s="14"/>
      <c r="E1712" s="4" t="s">
        <v>17</v>
      </c>
      <c r="F1712" s="4" t="s">
        <v>1421</v>
      </c>
      <c r="G1712" s="1" t="s">
        <v>20</v>
      </c>
      <c r="H1712" s="1" t="s">
        <v>304</v>
      </c>
      <c r="I1712" s="1" t="s">
        <v>24</v>
      </c>
      <c r="J1712" s="4">
        <v>4</v>
      </c>
      <c r="K1712" s="4"/>
      <c r="L1712" s="4"/>
      <c r="M1712" s="4"/>
      <c r="N1712" s="4"/>
      <c r="O1712" s="4"/>
      <c r="P1712" s="4" t="s">
        <v>291</v>
      </c>
      <c r="Q1712" s="4" t="s">
        <v>289</v>
      </c>
      <c r="R1712" s="19"/>
      <c r="S1712" s="4"/>
      <c r="T1712" s="5"/>
      <c r="U1712" s="5"/>
      <c r="V1712" s="14"/>
      <c r="W1712" s="15"/>
      <c r="X1712" s="692" t="s">
        <v>3135</v>
      </c>
      <c r="Y1712" s="691" t="s">
        <v>3133</v>
      </c>
      <c r="Z1712" s="688" t="s">
        <v>3131</v>
      </c>
    </row>
    <row r="1713" spans="1:26" s="100" customFormat="1" ht="15.6" hidden="1">
      <c r="A1713" s="670" t="s">
        <v>2715</v>
      </c>
      <c r="B1713" s="13"/>
      <c r="C1713" s="13" t="s">
        <v>382</v>
      </c>
      <c r="D1713" s="14"/>
      <c r="E1713" s="4" t="s">
        <v>18</v>
      </c>
      <c r="F1713" s="4" t="s">
        <v>14</v>
      </c>
      <c r="G1713" s="1" t="s">
        <v>20</v>
      </c>
      <c r="H1713" s="1" t="s">
        <v>304</v>
      </c>
      <c r="I1713" s="1" t="s">
        <v>24</v>
      </c>
      <c r="J1713" s="4">
        <v>4</v>
      </c>
      <c r="K1713" s="4"/>
      <c r="L1713" s="4"/>
      <c r="M1713" s="4"/>
      <c r="N1713" s="4"/>
      <c r="O1713" s="4"/>
      <c r="P1713" s="4" t="s">
        <v>291</v>
      </c>
      <c r="Q1713" s="4" t="s">
        <v>288</v>
      </c>
      <c r="R1713" s="19"/>
      <c r="S1713" s="4"/>
      <c r="T1713" s="5"/>
      <c r="U1713" s="5"/>
      <c r="V1713" s="14"/>
      <c r="W1713" s="15"/>
      <c r="X1713" s="692" t="s">
        <v>3135</v>
      </c>
      <c r="Y1713" s="691" t="s">
        <v>3133</v>
      </c>
      <c r="Z1713" s="688" t="s">
        <v>3131</v>
      </c>
    </row>
    <row r="1714" spans="1:26" s="100" customFormat="1" ht="15.6" hidden="1">
      <c r="A1714" s="670" t="s">
        <v>2716</v>
      </c>
      <c r="B1714" s="13"/>
      <c r="C1714" s="13"/>
      <c r="D1714" s="14"/>
      <c r="E1714" s="4" t="s">
        <v>17</v>
      </c>
      <c r="F1714" s="4" t="s">
        <v>15</v>
      </c>
      <c r="G1714" s="1" t="s">
        <v>20</v>
      </c>
      <c r="H1714" s="1" t="s">
        <v>304</v>
      </c>
      <c r="I1714" s="1" t="s">
        <v>24</v>
      </c>
      <c r="J1714" s="4">
        <v>4</v>
      </c>
      <c r="K1714" s="4"/>
      <c r="L1714" s="4"/>
      <c r="M1714" s="4"/>
      <c r="N1714" s="4"/>
      <c r="O1714" s="4"/>
      <c r="P1714" s="4" t="s">
        <v>291</v>
      </c>
      <c r="Q1714" s="4" t="s">
        <v>288</v>
      </c>
      <c r="R1714" s="19"/>
      <c r="S1714" s="4"/>
      <c r="T1714" s="5"/>
      <c r="U1714" s="5"/>
      <c r="V1714" s="14"/>
      <c r="W1714" s="15"/>
      <c r="X1714" s="692" t="s">
        <v>3135</v>
      </c>
      <c r="Y1714" s="691" t="s">
        <v>3133</v>
      </c>
      <c r="Z1714" s="688" t="s">
        <v>3131</v>
      </c>
    </row>
    <row r="1715" spans="1:26" s="100" customFormat="1" ht="15.6" hidden="1">
      <c r="A1715" s="670" t="s">
        <v>2717</v>
      </c>
      <c r="B1715" s="13"/>
      <c r="C1715" s="13"/>
      <c r="D1715" s="14"/>
      <c r="E1715" s="4" t="s">
        <v>17</v>
      </c>
      <c r="F1715" s="4" t="s">
        <v>14</v>
      </c>
      <c r="G1715" s="1" t="s">
        <v>19</v>
      </c>
      <c r="H1715" s="1" t="s">
        <v>28</v>
      </c>
      <c r="I1715" s="1" t="s">
        <v>25</v>
      </c>
      <c r="J1715" s="4">
        <v>4</v>
      </c>
      <c r="K1715" s="4"/>
      <c r="L1715" s="4"/>
      <c r="M1715" s="4"/>
      <c r="N1715" s="4"/>
      <c r="O1715" s="4"/>
      <c r="P1715" s="4" t="s">
        <v>291</v>
      </c>
      <c r="Q1715" s="4" t="s">
        <v>288</v>
      </c>
      <c r="R1715" s="19"/>
      <c r="S1715" s="4"/>
      <c r="T1715" s="5"/>
      <c r="U1715" s="5"/>
      <c r="V1715" s="14"/>
      <c r="W1715" s="15"/>
      <c r="X1715" s="692" t="s">
        <v>3135</v>
      </c>
      <c r="Y1715" s="691" t="s">
        <v>3133</v>
      </c>
      <c r="Z1715" s="688" t="s">
        <v>3131</v>
      </c>
    </row>
    <row r="1716" spans="1:26" s="100" customFormat="1" ht="15.6" hidden="1">
      <c r="A1716" s="670" t="s">
        <v>2718</v>
      </c>
      <c r="B1716" s="13"/>
      <c r="C1716" s="13" t="s">
        <v>383</v>
      </c>
      <c r="D1716" s="14"/>
      <c r="E1716" s="4" t="s">
        <v>17</v>
      </c>
      <c r="F1716" s="4" t="s">
        <v>14</v>
      </c>
      <c r="G1716" s="1" t="s">
        <v>22</v>
      </c>
      <c r="H1716" s="1" t="s">
        <v>28</v>
      </c>
      <c r="I1716" s="1" t="s">
        <v>24</v>
      </c>
      <c r="J1716" s="4">
        <v>4</v>
      </c>
      <c r="K1716" s="4"/>
      <c r="L1716" s="4"/>
      <c r="M1716" s="4"/>
      <c r="N1716" s="4"/>
      <c r="O1716" s="4"/>
      <c r="P1716" s="4" t="s">
        <v>291</v>
      </c>
      <c r="Q1716" s="4" t="s">
        <v>288</v>
      </c>
      <c r="R1716" s="19"/>
      <c r="S1716" s="4"/>
      <c r="T1716" s="5"/>
      <c r="U1716" s="5"/>
      <c r="V1716" s="14"/>
      <c r="W1716" s="15"/>
      <c r="X1716" s="692" t="s">
        <v>3135</v>
      </c>
      <c r="Y1716" s="691" t="s">
        <v>3133</v>
      </c>
      <c r="Z1716" s="688" t="s">
        <v>3131</v>
      </c>
    </row>
    <row r="1717" spans="1:26" s="100" customFormat="1" ht="15.6" hidden="1">
      <c r="A1717" s="670" t="s">
        <v>2719</v>
      </c>
      <c r="B1717" s="13"/>
      <c r="C1717" s="13"/>
      <c r="D1717" s="14"/>
      <c r="E1717" s="4" t="s">
        <v>17</v>
      </c>
      <c r="F1717" s="4" t="s">
        <v>15</v>
      </c>
      <c r="G1717" s="1" t="s">
        <v>22</v>
      </c>
      <c r="H1717" s="1" t="s">
        <v>28</v>
      </c>
      <c r="I1717" s="1" t="s">
        <v>24</v>
      </c>
      <c r="J1717" s="4">
        <v>4</v>
      </c>
      <c r="K1717" s="4"/>
      <c r="L1717" s="4"/>
      <c r="M1717" s="4"/>
      <c r="N1717" s="4"/>
      <c r="O1717" s="4"/>
      <c r="P1717" s="4" t="s">
        <v>291</v>
      </c>
      <c r="Q1717" s="4" t="s">
        <v>288</v>
      </c>
      <c r="R1717" s="19"/>
      <c r="S1717" s="4"/>
      <c r="T1717" s="5"/>
      <c r="U1717" s="5"/>
      <c r="V1717" s="14"/>
      <c r="W1717" s="15"/>
      <c r="X1717" s="692" t="s">
        <v>3135</v>
      </c>
      <c r="Y1717" s="691" t="s">
        <v>3133</v>
      </c>
      <c r="Z1717" s="688" t="s">
        <v>3131</v>
      </c>
    </row>
    <row r="1718" spans="1:26" s="100" customFormat="1" ht="15.6" hidden="1">
      <c r="A1718" s="670" t="s">
        <v>2720</v>
      </c>
      <c r="B1718" s="13"/>
      <c r="C1718" s="13" t="s">
        <v>384</v>
      </c>
      <c r="D1718" s="14"/>
      <c r="E1718" s="4" t="s">
        <v>17</v>
      </c>
      <c r="F1718" s="4" t="s">
        <v>14</v>
      </c>
      <c r="G1718" s="1" t="s">
        <v>22</v>
      </c>
      <c r="H1718" s="1" t="s">
        <v>28</v>
      </c>
      <c r="I1718" s="1" t="s">
        <v>24</v>
      </c>
      <c r="J1718" s="4">
        <v>4</v>
      </c>
      <c r="K1718" s="4"/>
      <c r="L1718" s="4"/>
      <c r="M1718" s="4"/>
      <c r="N1718" s="4"/>
      <c r="O1718" s="4"/>
      <c r="P1718" s="4" t="s">
        <v>291</v>
      </c>
      <c r="Q1718" s="4" t="s">
        <v>288</v>
      </c>
      <c r="R1718" s="19"/>
      <c r="S1718" s="4"/>
      <c r="T1718" s="5"/>
      <c r="U1718" s="5"/>
      <c r="V1718" s="14"/>
      <c r="W1718" s="15"/>
      <c r="X1718" s="692" t="s">
        <v>3135</v>
      </c>
      <c r="Y1718" s="691" t="s">
        <v>3133</v>
      </c>
      <c r="Z1718" s="688" t="s">
        <v>3131</v>
      </c>
    </row>
    <row r="1719" spans="1:26" s="100" customFormat="1" ht="15.6" hidden="1">
      <c r="A1719" s="670" t="s">
        <v>2721</v>
      </c>
      <c r="B1719" s="13"/>
      <c r="C1719" s="13"/>
      <c r="D1719" s="14"/>
      <c r="E1719" s="4" t="s">
        <v>17</v>
      </c>
      <c r="F1719" s="4" t="s">
        <v>15</v>
      </c>
      <c r="G1719" s="1" t="s">
        <v>22</v>
      </c>
      <c r="H1719" s="1" t="s">
        <v>28</v>
      </c>
      <c r="I1719" s="1" t="s">
        <v>24</v>
      </c>
      <c r="J1719" s="4">
        <v>4</v>
      </c>
      <c r="K1719" s="4"/>
      <c r="L1719" s="4"/>
      <c r="M1719" s="4"/>
      <c r="N1719" s="4"/>
      <c r="O1719" s="4"/>
      <c r="P1719" s="4" t="s">
        <v>291</v>
      </c>
      <c r="Q1719" s="4" t="s">
        <v>288</v>
      </c>
      <c r="R1719" s="19"/>
      <c r="S1719" s="4"/>
      <c r="T1719" s="5"/>
      <c r="U1719" s="5"/>
      <c r="V1719" s="14"/>
      <c r="W1719" s="15"/>
      <c r="X1719" s="692" t="s">
        <v>3135</v>
      </c>
      <c r="Y1719" s="691" t="s">
        <v>3133</v>
      </c>
      <c r="Z1719" s="688" t="s">
        <v>3131</v>
      </c>
    </row>
    <row r="1720" spans="1:26" s="100" customFormat="1" ht="15.6" hidden="1">
      <c r="A1720" s="670" t="s">
        <v>2722</v>
      </c>
      <c r="B1720" s="13"/>
      <c r="C1720" s="13" t="s">
        <v>451</v>
      </c>
      <c r="D1720" s="14"/>
      <c r="E1720" s="4" t="s">
        <v>17</v>
      </c>
      <c r="F1720" s="4" t="s">
        <v>14</v>
      </c>
      <c r="G1720" s="1" t="s">
        <v>22</v>
      </c>
      <c r="H1720" s="1" t="s">
        <v>28</v>
      </c>
      <c r="I1720" s="1" t="s">
        <v>24</v>
      </c>
      <c r="J1720" s="4">
        <v>4</v>
      </c>
      <c r="K1720" s="4"/>
      <c r="L1720" s="4"/>
      <c r="M1720" s="4"/>
      <c r="N1720" s="4"/>
      <c r="O1720" s="4"/>
      <c r="P1720" s="4" t="s">
        <v>291</v>
      </c>
      <c r="Q1720" s="4" t="s">
        <v>288</v>
      </c>
      <c r="R1720" s="19"/>
      <c r="S1720" s="4"/>
      <c r="T1720" s="5"/>
      <c r="U1720" s="5"/>
      <c r="V1720" s="14"/>
      <c r="W1720" s="15"/>
      <c r="X1720" s="692" t="s">
        <v>3135</v>
      </c>
      <c r="Y1720" s="691" t="s">
        <v>3133</v>
      </c>
      <c r="Z1720" s="688" t="s">
        <v>3131</v>
      </c>
    </row>
    <row r="1721" spans="1:26" s="100" customFormat="1" ht="15.6" hidden="1">
      <c r="A1721" s="670" t="s">
        <v>2723</v>
      </c>
      <c r="B1721" s="13"/>
      <c r="C1721" s="13"/>
      <c r="D1721" s="14"/>
      <c r="E1721" s="4" t="s">
        <v>17</v>
      </c>
      <c r="F1721" s="4" t="s">
        <v>15</v>
      </c>
      <c r="G1721" s="1" t="s">
        <v>22</v>
      </c>
      <c r="H1721" s="1" t="s">
        <v>28</v>
      </c>
      <c r="I1721" s="1" t="s">
        <v>24</v>
      </c>
      <c r="J1721" s="4">
        <v>4</v>
      </c>
      <c r="K1721" s="4"/>
      <c r="L1721" s="4"/>
      <c r="M1721" s="4"/>
      <c r="N1721" s="4"/>
      <c r="O1721" s="4"/>
      <c r="P1721" s="4" t="s">
        <v>291</v>
      </c>
      <c r="Q1721" s="4" t="s">
        <v>288</v>
      </c>
      <c r="R1721" s="19"/>
      <c r="S1721" s="4"/>
      <c r="T1721" s="5"/>
      <c r="U1721" s="5"/>
      <c r="V1721" s="14"/>
      <c r="W1721" s="15"/>
      <c r="X1721" s="692" t="s">
        <v>3135</v>
      </c>
      <c r="Y1721" s="691" t="s">
        <v>3133</v>
      </c>
      <c r="Z1721" s="688" t="s">
        <v>3131</v>
      </c>
    </row>
    <row r="1722" spans="1:26" s="100" customFormat="1" ht="15.6" hidden="1">
      <c r="A1722" s="670" t="s">
        <v>2724</v>
      </c>
      <c r="B1722" s="13"/>
      <c r="C1722" s="13" t="s">
        <v>452</v>
      </c>
      <c r="D1722" s="14"/>
      <c r="E1722" s="4" t="s">
        <v>18</v>
      </c>
      <c r="F1722" s="4" t="s">
        <v>14</v>
      </c>
      <c r="G1722" s="1" t="s">
        <v>19</v>
      </c>
      <c r="H1722" s="1" t="s">
        <v>28</v>
      </c>
      <c r="I1722" s="1" t="s">
        <v>24</v>
      </c>
      <c r="J1722" s="4">
        <v>4</v>
      </c>
      <c r="K1722" s="4"/>
      <c r="L1722" s="4"/>
      <c r="M1722" s="4"/>
      <c r="N1722" s="4"/>
      <c r="O1722" s="4"/>
      <c r="P1722" s="4" t="s">
        <v>291</v>
      </c>
      <c r="Q1722" s="4" t="s">
        <v>290</v>
      </c>
      <c r="R1722" s="19"/>
      <c r="S1722" s="4"/>
      <c r="T1722" s="5"/>
      <c r="U1722" s="5"/>
      <c r="V1722" s="14"/>
      <c r="W1722" s="15"/>
      <c r="X1722" s="692" t="s">
        <v>3135</v>
      </c>
      <c r="Y1722" s="691" t="s">
        <v>3133</v>
      </c>
      <c r="Z1722" s="688" t="s">
        <v>3131</v>
      </c>
    </row>
    <row r="1723" spans="1:26" s="100" customFormat="1" ht="15.6" hidden="1">
      <c r="A1723" s="670" t="s">
        <v>2725</v>
      </c>
      <c r="B1723" s="13"/>
      <c r="C1723" s="13"/>
      <c r="D1723" s="14"/>
      <c r="E1723" s="4" t="s">
        <v>18</v>
      </c>
      <c r="F1723" s="4" t="s">
        <v>15</v>
      </c>
      <c r="G1723" s="1" t="s">
        <v>19</v>
      </c>
      <c r="H1723" s="1" t="s">
        <v>28</v>
      </c>
      <c r="I1723" s="1" t="s">
        <v>24</v>
      </c>
      <c r="J1723" s="4">
        <v>4</v>
      </c>
      <c r="K1723" s="4"/>
      <c r="L1723" s="4"/>
      <c r="M1723" s="4"/>
      <c r="N1723" s="4"/>
      <c r="O1723" s="4"/>
      <c r="P1723" s="4" t="s">
        <v>291</v>
      </c>
      <c r="Q1723" s="4" t="s">
        <v>290</v>
      </c>
      <c r="R1723" s="19"/>
      <c r="S1723" s="4"/>
      <c r="T1723" s="5"/>
      <c r="U1723" s="5"/>
      <c r="V1723" s="14"/>
      <c r="W1723" s="15"/>
      <c r="X1723" s="692" t="s">
        <v>3135</v>
      </c>
      <c r="Y1723" s="691" t="s">
        <v>3133</v>
      </c>
      <c r="Z1723" s="688" t="s">
        <v>3131</v>
      </c>
    </row>
    <row r="1724" spans="1:26" s="100" customFormat="1" ht="15.6" hidden="1">
      <c r="A1724" s="670" t="s">
        <v>2726</v>
      </c>
      <c r="B1724" s="13"/>
      <c r="C1724" s="13" t="s">
        <v>453</v>
      </c>
      <c r="D1724" s="14"/>
      <c r="E1724" s="4" t="s">
        <v>18</v>
      </c>
      <c r="F1724" s="4" t="s">
        <v>14</v>
      </c>
      <c r="G1724" s="1" t="s">
        <v>19</v>
      </c>
      <c r="H1724" s="1" t="s">
        <v>28</v>
      </c>
      <c r="I1724" s="1" t="s">
        <v>24</v>
      </c>
      <c r="J1724" s="4">
        <v>4</v>
      </c>
      <c r="K1724" s="4"/>
      <c r="L1724" s="4"/>
      <c r="M1724" s="4"/>
      <c r="N1724" s="4"/>
      <c r="O1724" s="4"/>
      <c r="P1724" s="4" t="s">
        <v>291</v>
      </c>
      <c r="Q1724" s="4" t="s">
        <v>290</v>
      </c>
      <c r="R1724" s="19"/>
      <c r="S1724" s="4"/>
      <c r="T1724" s="5"/>
      <c r="U1724" s="5"/>
      <c r="V1724" s="14"/>
      <c r="W1724" s="15"/>
      <c r="X1724" s="692" t="s">
        <v>3135</v>
      </c>
      <c r="Y1724" s="691" t="s">
        <v>3133</v>
      </c>
      <c r="Z1724" s="688" t="s">
        <v>3131</v>
      </c>
    </row>
    <row r="1725" spans="1:26" s="100" customFormat="1" ht="15.6" hidden="1">
      <c r="A1725" s="670" t="s">
        <v>2727</v>
      </c>
      <c r="B1725" s="13"/>
      <c r="C1725" s="13"/>
      <c r="D1725" s="14"/>
      <c r="E1725" s="4" t="s">
        <v>18</v>
      </c>
      <c r="F1725" s="4" t="s">
        <v>15</v>
      </c>
      <c r="G1725" s="1" t="s">
        <v>19</v>
      </c>
      <c r="H1725" s="1" t="s">
        <v>28</v>
      </c>
      <c r="I1725" s="1" t="s">
        <v>24</v>
      </c>
      <c r="J1725" s="4">
        <v>4</v>
      </c>
      <c r="K1725" s="4"/>
      <c r="L1725" s="4"/>
      <c r="M1725" s="4"/>
      <c r="N1725" s="4"/>
      <c r="O1725" s="4"/>
      <c r="P1725" s="4" t="s">
        <v>291</v>
      </c>
      <c r="Q1725" s="4" t="s">
        <v>290</v>
      </c>
      <c r="R1725" s="19"/>
      <c r="S1725" s="4"/>
      <c r="T1725" s="5"/>
      <c r="U1725" s="5"/>
      <c r="V1725" s="14"/>
      <c r="W1725" s="15"/>
      <c r="X1725" s="692" t="s">
        <v>3135</v>
      </c>
      <c r="Y1725" s="691" t="s">
        <v>3133</v>
      </c>
      <c r="Z1725" s="688" t="s">
        <v>3131</v>
      </c>
    </row>
    <row r="1726" spans="1:26" s="100" customFormat="1" ht="15.6" hidden="1">
      <c r="A1726" s="670" t="s">
        <v>2728</v>
      </c>
      <c r="B1726" s="13"/>
      <c r="C1726" s="13" t="s">
        <v>455</v>
      </c>
      <c r="D1726" s="14"/>
      <c r="E1726" s="4" t="s">
        <v>18</v>
      </c>
      <c r="F1726" s="4" t="s">
        <v>14</v>
      </c>
      <c r="G1726" s="1" t="s">
        <v>19</v>
      </c>
      <c r="H1726" s="1" t="s">
        <v>28</v>
      </c>
      <c r="I1726" s="1" t="s">
        <v>24</v>
      </c>
      <c r="J1726" s="4">
        <v>4</v>
      </c>
      <c r="K1726" s="4"/>
      <c r="L1726" s="4"/>
      <c r="M1726" s="4"/>
      <c r="N1726" s="4"/>
      <c r="O1726" s="4"/>
      <c r="P1726" s="4" t="s">
        <v>291</v>
      </c>
      <c r="Q1726" s="4" t="s">
        <v>290</v>
      </c>
      <c r="R1726" s="19"/>
      <c r="S1726" s="4"/>
      <c r="T1726" s="5"/>
      <c r="U1726" s="5"/>
      <c r="V1726" s="14"/>
      <c r="W1726" s="15"/>
      <c r="X1726" s="692" t="s">
        <v>3135</v>
      </c>
      <c r="Y1726" s="691" t="s">
        <v>3133</v>
      </c>
      <c r="Z1726" s="688" t="s">
        <v>3131</v>
      </c>
    </row>
    <row r="1727" spans="1:26" s="100" customFormat="1" ht="15.6" hidden="1">
      <c r="A1727" s="670" t="s">
        <v>2729</v>
      </c>
      <c r="B1727" s="13"/>
      <c r="C1727" s="13"/>
      <c r="D1727" s="14"/>
      <c r="E1727" s="4" t="s">
        <v>18</v>
      </c>
      <c r="F1727" s="4" t="s">
        <v>15</v>
      </c>
      <c r="G1727" s="1" t="s">
        <v>19</v>
      </c>
      <c r="H1727" s="1" t="s">
        <v>28</v>
      </c>
      <c r="I1727" s="1" t="s">
        <v>24</v>
      </c>
      <c r="J1727" s="4">
        <v>4</v>
      </c>
      <c r="K1727" s="4"/>
      <c r="L1727" s="4"/>
      <c r="M1727" s="4"/>
      <c r="N1727" s="4"/>
      <c r="O1727" s="4"/>
      <c r="P1727" s="4" t="s">
        <v>291</v>
      </c>
      <c r="Q1727" s="4" t="s">
        <v>290</v>
      </c>
      <c r="R1727" s="19"/>
      <c r="S1727" s="4"/>
      <c r="T1727" s="5"/>
      <c r="U1727" s="5"/>
      <c r="V1727" s="14"/>
      <c r="W1727" s="15"/>
      <c r="X1727" s="692" t="s">
        <v>3135</v>
      </c>
      <c r="Y1727" s="691" t="s">
        <v>3133</v>
      </c>
      <c r="Z1727" s="688" t="s">
        <v>3131</v>
      </c>
    </row>
    <row r="1728" spans="1:26" s="100" customFormat="1" ht="15.6" hidden="1">
      <c r="A1728" s="670" t="s">
        <v>2730</v>
      </c>
      <c r="B1728" s="13"/>
      <c r="C1728" s="13" t="s">
        <v>385</v>
      </c>
      <c r="D1728" s="14"/>
      <c r="E1728" s="4" t="s">
        <v>18</v>
      </c>
      <c r="F1728" s="4" t="s">
        <v>14</v>
      </c>
      <c r="G1728" s="1" t="s">
        <v>22</v>
      </c>
      <c r="H1728" s="1" t="s">
        <v>28</v>
      </c>
      <c r="I1728" s="1" t="s">
        <v>24</v>
      </c>
      <c r="J1728" s="4">
        <v>4</v>
      </c>
      <c r="K1728" s="4"/>
      <c r="L1728" s="4"/>
      <c r="M1728" s="4"/>
      <c r="N1728" s="4"/>
      <c r="O1728" s="4"/>
      <c r="P1728" s="4" t="s">
        <v>291</v>
      </c>
      <c r="Q1728" s="4" t="s">
        <v>290</v>
      </c>
      <c r="R1728" s="19"/>
      <c r="S1728" s="4"/>
      <c r="T1728" s="5"/>
      <c r="U1728" s="5"/>
      <c r="V1728" s="14"/>
      <c r="W1728" s="15"/>
      <c r="X1728" s="692" t="s">
        <v>3135</v>
      </c>
      <c r="Y1728" s="691" t="s">
        <v>3133</v>
      </c>
      <c r="Z1728" s="688" t="s">
        <v>3131</v>
      </c>
    </row>
    <row r="1729" spans="1:26" s="100" customFormat="1" ht="15.6" hidden="1">
      <c r="A1729" s="670" t="s">
        <v>2731</v>
      </c>
      <c r="B1729" s="13"/>
      <c r="C1729" s="13"/>
      <c r="D1729" s="14"/>
      <c r="E1729" s="4" t="s">
        <v>18</v>
      </c>
      <c r="F1729" s="4" t="s">
        <v>15</v>
      </c>
      <c r="G1729" s="1" t="s">
        <v>22</v>
      </c>
      <c r="H1729" s="1" t="s">
        <v>28</v>
      </c>
      <c r="I1729" s="1" t="s">
        <v>24</v>
      </c>
      <c r="J1729" s="4">
        <v>4</v>
      </c>
      <c r="K1729" s="4"/>
      <c r="L1729" s="4"/>
      <c r="M1729" s="4"/>
      <c r="N1729" s="4"/>
      <c r="O1729" s="4"/>
      <c r="P1729" s="4" t="s">
        <v>291</v>
      </c>
      <c r="Q1729" s="4" t="s">
        <v>290</v>
      </c>
      <c r="R1729" s="19"/>
      <c r="S1729" s="4"/>
      <c r="T1729" s="5"/>
      <c r="U1729" s="5"/>
      <c r="V1729" s="14"/>
      <c r="W1729" s="15"/>
      <c r="X1729" s="692" t="s">
        <v>3135</v>
      </c>
      <c r="Y1729" s="691" t="s">
        <v>3133</v>
      </c>
      <c r="Z1729" s="688" t="s">
        <v>3131</v>
      </c>
    </row>
    <row r="1730" spans="1:26" s="100" customFormat="1" ht="27.6" hidden="1">
      <c r="A1730" s="670" t="s">
        <v>2732</v>
      </c>
      <c r="B1730" s="13"/>
      <c r="C1730" s="13" t="s">
        <v>386</v>
      </c>
      <c r="D1730" s="14"/>
      <c r="E1730" s="4" t="s">
        <v>17</v>
      </c>
      <c r="F1730" s="4" t="s">
        <v>14</v>
      </c>
      <c r="G1730" s="1" t="s">
        <v>19</v>
      </c>
      <c r="H1730" s="1" t="s">
        <v>28</v>
      </c>
      <c r="I1730" s="1" t="s">
        <v>841</v>
      </c>
      <c r="J1730" s="4">
        <v>4</v>
      </c>
      <c r="K1730" s="4"/>
      <c r="L1730" s="4"/>
      <c r="M1730" s="4"/>
      <c r="N1730" s="4"/>
      <c r="O1730" s="4"/>
      <c r="P1730" s="4" t="s">
        <v>291</v>
      </c>
      <c r="Q1730" s="4" t="s">
        <v>290</v>
      </c>
      <c r="R1730" s="19"/>
      <c r="S1730" s="4"/>
      <c r="T1730" s="5"/>
      <c r="U1730" s="5"/>
      <c r="V1730" s="14"/>
      <c r="W1730" s="15"/>
      <c r="X1730" s="692" t="s">
        <v>3135</v>
      </c>
      <c r="Y1730" s="691" t="s">
        <v>3133</v>
      </c>
      <c r="Z1730" s="688" t="s">
        <v>3131</v>
      </c>
    </row>
    <row r="1731" spans="1:26" s="100" customFormat="1" ht="15.6" hidden="1">
      <c r="A1731" s="670" t="s">
        <v>2733</v>
      </c>
      <c r="B1731" s="13"/>
      <c r="C1731" s="13"/>
      <c r="D1731" s="14"/>
      <c r="E1731" s="4" t="s">
        <v>18</v>
      </c>
      <c r="F1731" s="4" t="s">
        <v>15</v>
      </c>
      <c r="G1731" s="1" t="s">
        <v>19</v>
      </c>
      <c r="H1731" s="1" t="s">
        <v>28</v>
      </c>
      <c r="I1731" s="1" t="s">
        <v>24</v>
      </c>
      <c r="J1731" s="4">
        <v>4</v>
      </c>
      <c r="K1731" s="4"/>
      <c r="L1731" s="4"/>
      <c r="M1731" s="4"/>
      <c r="N1731" s="4"/>
      <c r="O1731" s="4"/>
      <c r="P1731" s="4" t="s">
        <v>291</v>
      </c>
      <c r="Q1731" s="4" t="s">
        <v>290</v>
      </c>
      <c r="R1731" s="19"/>
      <c r="S1731" s="4"/>
      <c r="T1731" s="5"/>
      <c r="U1731" s="5"/>
      <c r="V1731" s="14"/>
      <c r="W1731" s="15"/>
      <c r="X1731" s="692" t="s">
        <v>3135</v>
      </c>
      <c r="Y1731" s="691" t="s">
        <v>3133</v>
      </c>
      <c r="Z1731" s="688" t="s">
        <v>3131</v>
      </c>
    </row>
    <row r="1732" spans="1:26" s="100" customFormat="1" ht="36" hidden="1">
      <c r="A1732" s="670" t="s">
        <v>2734</v>
      </c>
      <c r="B1732" s="13"/>
      <c r="C1732" s="13" t="s">
        <v>387</v>
      </c>
      <c r="D1732" s="14" t="s">
        <v>1422</v>
      </c>
      <c r="E1732" s="4" t="s">
        <v>18</v>
      </c>
      <c r="F1732" s="4" t="s">
        <v>14</v>
      </c>
      <c r="G1732" s="1" t="s">
        <v>19</v>
      </c>
      <c r="H1732" s="1" t="s">
        <v>28</v>
      </c>
      <c r="I1732" s="1" t="s">
        <v>30</v>
      </c>
      <c r="J1732" s="4">
        <v>4</v>
      </c>
      <c r="K1732" s="4"/>
      <c r="L1732" s="4"/>
      <c r="M1732" s="4"/>
      <c r="N1732" s="4"/>
      <c r="O1732" s="4"/>
      <c r="P1732" s="4" t="s">
        <v>291</v>
      </c>
      <c r="Q1732" s="4" t="s">
        <v>290</v>
      </c>
      <c r="R1732" s="19" t="s">
        <v>1423</v>
      </c>
      <c r="S1732" s="4"/>
      <c r="T1732" s="5"/>
      <c r="U1732" s="5" t="s">
        <v>45</v>
      </c>
      <c r="V1732" s="14" t="s">
        <v>1422</v>
      </c>
      <c r="W1732" s="15" t="s">
        <v>1424</v>
      </c>
      <c r="X1732" s="692" t="s">
        <v>3135</v>
      </c>
      <c r="Y1732" s="691" t="s">
        <v>3133</v>
      </c>
      <c r="Z1732" s="688" t="s">
        <v>3131</v>
      </c>
    </row>
    <row r="1733" spans="1:26" s="100" customFormat="1" ht="15.6" hidden="1">
      <c r="A1733" s="670" t="s">
        <v>2735</v>
      </c>
      <c r="B1733" s="13"/>
      <c r="C1733" s="13" t="s">
        <v>388</v>
      </c>
      <c r="D1733" s="14"/>
      <c r="E1733" s="4" t="s">
        <v>18</v>
      </c>
      <c r="F1733" s="4" t="s">
        <v>14</v>
      </c>
      <c r="G1733" s="1" t="s">
        <v>19</v>
      </c>
      <c r="H1733" s="1" t="s">
        <v>28</v>
      </c>
      <c r="I1733" s="1" t="s">
        <v>655</v>
      </c>
      <c r="J1733" s="4"/>
      <c r="K1733" s="4"/>
      <c r="L1733" s="4"/>
      <c r="M1733" s="4"/>
      <c r="N1733" s="4"/>
      <c r="O1733" s="4" t="s">
        <v>28</v>
      </c>
      <c r="P1733" s="4" t="s">
        <v>291</v>
      </c>
      <c r="Q1733" s="4" t="s">
        <v>290</v>
      </c>
      <c r="R1733" s="19"/>
      <c r="S1733" s="4"/>
      <c r="T1733" s="5"/>
      <c r="U1733" s="5"/>
      <c r="V1733" s="14"/>
      <c r="W1733" s="15"/>
      <c r="X1733" s="692" t="s">
        <v>3135</v>
      </c>
      <c r="Y1733" s="691" t="s">
        <v>3133</v>
      </c>
      <c r="Z1733" s="688" t="s">
        <v>3131</v>
      </c>
    </row>
    <row r="1734" spans="1:26" s="100" customFormat="1" ht="15.6" hidden="1">
      <c r="A1734" s="670" t="s">
        <v>2736</v>
      </c>
      <c r="B1734" s="13"/>
      <c r="C1734" s="13"/>
      <c r="D1734" s="14"/>
      <c r="E1734" s="4" t="s">
        <v>18</v>
      </c>
      <c r="F1734" s="4" t="s">
        <v>15</v>
      </c>
      <c r="G1734" s="1" t="s">
        <v>19</v>
      </c>
      <c r="H1734" s="1" t="s">
        <v>28</v>
      </c>
      <c r="I1734" s="1" t="s">
        <v>655</v>
      </c>
      <c r="J1734" s="4"/>
      <c r="K1734" s="4"/>
      <c r="L1734" s="4"/>
      <c r="M1734" s="4"/>
      <c r="N1734" s="4"/>
      <c r="O1734" s="4" t="s">
        <v>28</v>
      </c>
      <c r="P1734" s="4" t="s">
        <v>291</v>
      </c>
      <c r="Q1734" s="4" t="s">
        <v>290</v>
      </c>
      <c r="R1734" s="19"/>
      <c r="S1734" s="4"/>
      <c r="T1734" s="5"/>
      <c r="U1734" s="5"/>
      <c r="V1734" s="14"/>
      <c r="W1734" s="15"/>
      <c r="X1734" s="692" t="s">
        <v>3135</v>
      </c>
      <c r="Y1734" s="691" t="s">
        <v>3133</v>
      </c>
      <c r="Z1734" s="688" t="s">
        <v>3131</v>
      </c>
    </row>
    <row r="1735" spans="1:26" s="100" customFormat="1" ht="15.6" hidden="1">
      <c r="A1735" s="670" t="s">
        <v>2737</v>
      </c>
      <c r="B1735" s="13"/>
      <c r="C1735" s="13" t="s">
        <v>389</v>
      </c>
      <c r="D1735" s="14"/>
      <c r="E1735" s="4" t="s">
        <v>18</v>
      </c>
      <c r="F1735" s="4" t="s">
        <v>14</v>
      </c>
      <c r="G1735" s="1" t="s">
        <v>19</v>
      </c>
      <c r="H1735" s="1" t="s">
        <v>28</v>
      </c>
      <c r="I1735" s="1" t="s">
        <v>655</v>
      </c>
      <c r="J1735" s="4"/>
      <c r="K1735" s="4"/>
      <c r="L1735" s="4"/>
      <c r="M1735" s="4"/>
      <c r="N1735" s="4"/>
      <c r="O1735" s="4" t="s">
        <v>28</v>
      </c>
      <c r="P1735" s="4" t="s">
        <v>291</v>
      </c>
      <c r="Q1735" s="4" t="s">
        <v>290</v>
      </c>
      <c r="R1735" s="19"/>
      <c r="S1735" s="4"/>
      <c r="T1735" s="5"/>
      <c r="U1735" s="5"/>
      <c r="V1735" s="14"/>
      <c r="W1735" s="15"/>
      <c r="X1735" s="692" t="s">
        <v>3135</v>
      </c>
      <c r="Y1735" s="691" t="s">
        <v>3133</v>
      </c>
      <c r="Z1735" s="688" t="s">
        <v>3131</v>
      </c>
    </row>
    <row r="1736" spans="1:26" s="100" customFormat="1" ht="15.6" hidden="1">
      <c r="A1736" s="670" t="s">
        <v>2738</v>
      </c>
      <c r="B1736" s="13"/>
      <c r="C1736" s="13"/>
      <c r="D1736" s="14"/>
      <c r="E1736" s="4" t="s">
        <v>18</v>
      </c>
      <c r="F1736" s="4" t="s">
        <v>15</v>
      </c>
      <c r="G1736" s="1" t="s">
        <v>19</v>
      </c>
      <c r="H1736" s="1" t="s">
        <v>28</v>
      </c>
      <c r="I1736" s="1" t="s">
        <v>655</v>
      </c>
      <c r="J1736" s="4"/>
      <c r="K1736" s="4"/>
      <c r="L1736" s="4"/>
      <c r="M1736" s="4"/>
      <c r="N1736" s="4"/>
      <c r="O1736" s="4" t="s">
        <v>28</v>
      </c>
      <c r="P1736" s="4" t="s">
        <v>291</v>
      </c>
      <c r="Q1736" s="4" t="s">
        <v>290</v>
      </c>
      <c r="R1736" s="19"/>
      <c r="S1736" s="4"/>
      <c r="T1736" s="5"/>
      <c r="U1736" s="5"/>
      <c r="V1736" s="14"/>
      <c r="W1736" s="15"/>
      <c r="X1736" s="692" t="s">
        <v>3135</v>
      </c>
      <c r="Y1736" s="691" t="s">
        <v>3133</v>
      </c>
      <c r="Z1736" s="688" t="s">
        <v>3131</v>
      </c>
    </row>
    <row r="1737" spans="1:26" s="100" customFormat="1" ht="15.6" hidden="1">
      <c r="A1737" s="670" t="s">
        <v>2739</v>
      </c>
      <c r="B1737" s="13"/>
      <c r="C1737" s="13" t="s">
        <v>390</v>
      </c>
      <c r="D1737" s="14"/>
      <c r="E1737" s="4" t="s">
        <v>18</v>
      </c>
      <c r="F1737" s="4" t="s">
        <v>14</v>
      </c>
      <c r="G1737" s="1" t="s">
        <v>19</v>
      </c>
      <c r="H1737" s="1" t="s">
        <v>28</v>
      </c>
      <c r="I1737" s="1" t="s">
        <v>655</v>
      </c>
      <c r="J1737" s="4"/>
      <c r="K1737" s="4"/>
      <c r="L1737" s="4"/>
      <c r="M1737" s="4"/>
      <c r="N1737" s="4"/>
      <c r="O1737" s="4" t="s">
        <v>28</v>
      </c>
      <c r="P1737" s="4" t="s">
        <v>291</v>
      </c>
      <c r="Q1737" s="4" t="s">
        <v>290</v>
      </c>
      <c r="R1737" s="19"/>
      <c r="S1737" s="4"/>
      <c r="T1737" s="5"/>
      <c r="U1737" s="5"/>
      <c r="V1737" s="14"/>
      <c r="W1737" s="15"/>
      <c r="X1737" s="692" t="s">
        <v>3135</v>
      </c>
      <c r="Y1737" s="691" t="s">
        <v>3133</v>
      </c>
      <c r="Z1737" s="688" t="s">
        <v>3131</v>
      </c>
    </row>
    <row r="1738" spans="1:26" s="100" customFormat="1" ht="15.6" hidden="1">
      <c r="A1738" s="670" t="s">
        <v>2740</v>
      </c>
      <c r="B1738" s="13"/>
      <c r="C1738" s="13"/>
      <c r="D1738" s="14"/>
      <c r="E1738" s="4" t="s">
        <v>18</v>
      </c>
      <c r="F1738" s="4" t="s">
        <v>15</v>
      </c>
      <c r="G1738" s="1" t="s">
        <v>19</v>
      </c>
      <c r="H1738" s="1" t="s">
        <v>28</v>
      </c>
      <c r="I1738" s="1" t="s">
        <v>655</v>
      </c>
      <c r="J1738" s="4"/>
      <c r="K1738" s="4"/>
      <c r="L1738" s="4"/>
      <c r="M1738" s="4"/>
      <c r="N1738" s="4"/>
      <c r="O1738" s="4" t="s">
        <v>28</v>
      </c>
      <c r="P1738" s="4" t="s">
        <v>291</v>
      </c>
      <c r="Q1738" s="4" t="s">
        <v>290</v>
      </c>
      <c r="R1738" s="19"/>
      <c r="S1738" s="4"/>
      <c r="T1738" s="5"/>
      <c r="U1738" s="5"/>
      <c r="V1738" s="14"/>
      <c r="W1738" s="15"/>
      <c r="X1738" s="692" t="s">
        <v>3135</v>
      </c>
      <c r="Y1738" s="691" t="s">
        <v>3133</v>
      </c>
      <c r="Z1738" s="688" t="s">
        <v>3131</v>
      </c>
    </row>
    <row r="1739" spans="1:26" s="100" customFormat="1" ht="15.6" hidden="1">
      <c r="A1739" s="670" t="s">
        <v>2741</v>
      </c>
      <c r="B1739" s="13"/>
      <c r="C1739" s="13" t="s">
        <v>391</v>
      </c>
      <c r="D1739" s="14"/>
      <c r="E1739" s="4" t="s">
        <v>18</v>
      </c>
      <c r="F1739" s="4" t="s">
        <v>14</v>
      </c>
      <c r="G1739" s="1" t="s">
        <v>19</v>
      </c>
      <c r="H1739" s="1" t="s">
        <v>28</v>
      </c>
      <c r="I1739" s="1" t="s">
        <v>655</v>
      </c>
      <c r="J1739" s="4"/>
      <c r="K1739" s="4"/>
      <c r="L1739" s="4"/>
      <c r="M1739" s="4"/>
      <c r="N1739" s="4"/>
      <c r="O1739" s="4" t="s">
        <v>28</v>
      </c>
      <c r="P1739" s="4" t="s">
        <v>291</v>
      </c>
      <c r="Q1739" s="4" t="s">
        <v>290</v>
      </c>
      <c r="R1739" s="19"/>
      <c r="S1739" s="4"/>
      <c r="T1739" s="5"/>
      <c r="U1739" s="5"/>
      <c r="V1739" s="14"/>
      <c r="W1739" s="15"/>
      <c r="X1739" s="692" t="s">
        <v>3135</v>
      </c>
      <c r="Y1739" s="691" t="s">
        <v>3133</v>
      </c>
      <c r="Z1739" s="688" t="s">
        <v>3131</v>
      </c>
    </row>
    <row r="1740" spans="1:26" s="100" customFormat="1" ht="15.6" hidden="1">
      <c r="A1740" s="670" t="s">
        <v>2742</v>
      </c>
      <c r="B1740" s="13"/>
      <c r="C1740" s="13"/>
      <c r="D1740" s="14"/>
      <c r="E1740" s="4" t="s">
        <v>18</v>
      </c>
      <c r="F1740" s="4" t="s">
        <v>15</v>
      </c>
      <c r="G1740" s="1" t="s">
        <v>19</v>
      </c>
      <c r="H1740" s="1" t="s">
        <v>28</v>
      </c>
      <c r="I1740" s="1" t="s">
        <v>655</v>
      </c>
      <c r="J1740" s="4"/>
      <c r="K1740" s="4"/>
      <c r="L1740" s="4"/>
      <c r="M1740" s="4"/>
      <c r="N1740" s="4"/>
      <c r="O1740" s="4" t="s">
        <v>28</v>
      </c>
      <c r="P1740" s="4" t="s">
        <v>291</v>
      </c>
      <c r="Q1740" s="4" t="s">
        <v>290</v>
      </c>
      <c r="R1740" s="19"/>
      <c r="S1740" s="4"/>
      <c r="T1740" s="5"/>
      <c r="U1740" s="5"/>
      <c r="V1740" s="14"/>
      <c r="W1740" s="15"/>
      <c r="X1740" s="692" t="s">
        <v>3135</v>
      </c>
      <c r="Y1740" s="691" t="s">
        <v>3133</v>
      </c>
      <c r="Z1740" s="688" t="s">
        <v>3131</v>
      </c>
    </row>
    <row r="1741" spans="1:26" s="109" customFormat="1" ht="15.6" hidden="1">
      <c r="A1741" s="670" t="s">
        <v>2743</v>
      </c>
      <c r="B1741" s="13"/>
      <c r="C1741" s="13" t="s">
        <v>392</v>
      </c>
      <c r="D1741" s="14"/>
      <c r="E1741" s="4" t="s">
        <v>18</v>
      </c>
      <c r="F1741" s="4" t="s">
        <v>14</v>
      </c>
      <c r="G1741" s="1" t="s">
        <v>19</v>
      </c>
      <c r="H1741" s="1" t="s">
        <v>28</v>
      </c>
      <c r="I1741" s="1" t="s">
        <v>655</v>
      </c>
      <c r="J1741" s="4"/>
      <c r="K1741" s="4"/>
      <c r="L1741" s="4"/>
      <c r="M1741" s="4"/>
      <c r="N1741" s="4"/>
      <c r="O1741" s="4" t="s">
        <v>28</v>
      </c>
      <c r="P1741" s="4" t="s">
        <v>291</v>
      </c>
      <c r="Q1741" s="4" t="s">
        <v>290</v>
      </c>
      <c r="R1741" s="19"/>
      <c r="S1741" s="4"/>
      <c r="T1741" s="5"/>
      <c r="U1741" s="5"/>
      <c r="V1741" s="14"/>
      <c r="W1741" s="15"/>
      <c r="X1741" s="692" t="s">
        <v>3135</v>
      </c>
      <c r="Y1741" s="691" t="s">
        <v>3133</v>
      </c>
      <c r="Z1741" s="688" t="s">
        <v>3131</v>
      </c>
    </row>
    <row r="1742" spans="1:26" s="109" customFormat="1" ht="15.6" hidden="1">
      <c r="A1742" s="670" t="s">
        <v>2744</v>
      </c>
      <c r="B1742" s="13"/>
      <c r="C1742" s="13"/>
      <c r="D1742" s="14"/>
      <c r="E1742" s="4" t="s">
        <v>18</v>
      </c>
      <c r="F1742" s="4" t="s">
        <v>15</v>
      </c>
      <c r="G1742" s="1" t="s">
        <v>19</v>
      </c>
      <c r="H1742" s="1" t="s">
        <v>28</v>
      </c>
      <c r="I1742" s="1" t="s">
        <v>655</v>
      </c>
      <c r="J1742" s="4"/>
      <c r="K1742" s="4"/>
      <c r="L1742" s="4"/>
      <c r="M1742" s="4"/>
      <c r="N1742" s="4"/>
      <c r="O1742" s="4" t="s">
        <v>28</v>
      </c>
      <c r="P1742" s="4" t="s">
        <v>291</v>
      </c>
      <c r="Q1742" s="4" t="s">
        <v>290</v>
      </c>
      <c r="R1742" s="19"/>
      <c r="S1742" s="4"/>
      <c r="T1742" s="5"/>
      <c r="U1742" s="5"/>
      <c r="V1742" s="14"/>
      <c r="W1742" s="15"/>
      <c r="X1742" s="692" t="s">
        <v>3135</v>
      </c>
      <c r="Y1742" s="691" t="s">
        <v>3133</v>
      </c>
      <c r="Z1742" s="688" t="s">
        <v>3131</v>
      </c>
    </row>
    <row r="1743" spans="1:26" s="109" customFormat="1" ht="15.6" hidden="1">
      <c r="A1743" s="670" t="s">
        <v>2745</v>
      </c>
      <c r="B1743" s="13"/>
      <c r="C1743" s="13" t="s">
        <v>393</v>
      </c>
      <c r="D1743" s="14"/>
      <c r="E1743" s="4" t="s">
        <v>18</v>
      </c>
      <c r="F1743" s="4" t="s">
        <v>14</v>
      </c>
      <c r="G1743" s="1" t="s">
        <v>19</v>
      </c>
      <c r="H1743" s="1" t="s">
        <v>28</v>
      </c>
      <c r="I1743" s="1" t="s">
        <v>655</v>
      </c>
      <c r="J1743" s="4"/>
      <c r="K1743" s="4"/>
      <c r="L1743" s="4"/>
      <c r="M1743" s="4"/>
      <c r="N1743" s="4"/>
      <c r="O1743" s="4" t="s">
        <v>28</v>
      </c>
      <c r="P1743" s="4" t="s">
        <v>291</v>
      </c>
      <c r="Q1743" s="4" t="s">
        <v>290</v>
      </c>
      <c r="R1743" s="19"/>
      <c r="S1743" s="4"/>
      <c r="T1743" s="5"/>
      <c r="U1743" s="5"/>
      <c r="V1743" s="14"/>
      <c r="W1743" s="15"/>
      <c r="X1743" s="692" t="s">
        <v>3135</v>
      </c>
      <c r="Y1743" s="691" t="s">
        <v>3133</v>
      </c>
      <c r="Z1743" s="688" t="s">
        <v>3131</v>
      </c>
    </row>
    <row r="1744" spans="1:26" s="109" customFormat="1" ht="15.6" hidden="1">
      <c r="A1744" s="670" t="s">
        <v>2746</v>
      </c>
      <c r="B1744" s="13"/>
      <c r="C1744" s="13"/>
      <c r="D1744" s="14"/>
      <c r="E1744" s="4" t="s">
        <v>18</v>
      </c>
      <c r="F1744" s="4" t="s">
        <v>15</v>
      </c>
      <c r="G1744" s="1" t="s">
        <v>19</v>
      </c>
      <c r="H1744" s="1" t="s">
        <v>28</v>
      </c>
      <c r="I1744" s="1" t="s">
        <v>655</v>
      </c>
      <c r="J1744" s="4"/>
      <c r="K1744" s="4"/>
      <c r="L1744" s="4"/>
      <c r="M1744" s="4"/>
      <c r="N1744" s="4"/>
      <c r="O1744" s="4" t="s">
        <v>28</v>
      </c>
      <c r="P1744" s="4" t="s">
        <v>291</v>
      </c>
      <c r="Q1744" s="4" t="s">
        <v>290</v>
      </c>
      <c r="R1744" s="19"/>
      <c r="S1744" s="4"/>
      <c r="T1744" s="5"/>
      <c r="U1744" s="5"/>
      <c r="V1744" s="14"/>
      <c r="W1744" s="15"/>
      <c r="X1744" s="692" t="s">
        <v>3135</v>
      </c>
      <c r="Y1744" s="691" t="s">
        <v>3133</v>
      </c>
      <c r="Z1744" s="688" t="s">
        <v>3131</v>
      </c>
    </row>
    <row r="1745" spans="1:26" s="109" customFormat="1" ht="15.6" hidden="1">
      <c r="A1745" s="670" t="s">
        <v>2747</v>
      </c>
      <c r="B1745" s="13"/>
      <c r="C1745" s="13" t="s">
        <v>459</v>
      </c>
      <c r="D1745" s="14"/>
      <c r="E1745" s="4" t="s">
        <v>18</v>
      </c>
      <c r="F1745" s="4" t="s">
        <v>14</v>
      </c>
      <c r="G1745" s="1" t="s">
        <v>19</v>
      </c>
      <c r="H1745" s="1" t="s">
        <v>28</v>
      </c>
      <c r="I1745" s="1" t="s">
        <v>655</v>
      </c>
      <c r="J1745" s="4"/>
      <c r="K1745" s="4"/>
      <c r="L1745" s="4"/>
      <c r="M1745" s="4"/>
      <c r="N1745" s="4"/>
      <c r="O1745" s="4" t="s">
        <v>28</v>
      </c>
      <c r="P1745" s="4" t="s">
        <v>291</v>
      </c>
      <c r="Q1745" s="4" t="s">
        <v>290</v>
      </c>
      <c r="R1745" s="19"/>
      <c r="S1745" s="4"/>
      <c r="T1745" s="5"/>
      <c r="U1745" s="5"/>
      <c r="V1745" s="14"/>
      <c r="W1745" s="15"/>
      <c r="X1745" s="692" t="s">
        <v>3135</v>
      </c>
      <c r="Y1745" s="691" t="s">
        <v>3133</v>
      </c>
      <c r="Z1745" s="688" t="s">
        <v>3131</v>
      </c>
    </row>
    <row r="1746" spans="1:26" s="109" customFormat="1" ht="15.6" hidden="1">
      <c r="A1746" s="670" t="s">
        <v>2748</v>
      </c>
      <c r="B1746" s="13"/>
      <c r="C1746" s="13"/>
      <c r="D1746" s="14"/>
      <c r="E1746" s="4" t="s">
        <v>18</v>
      </c>
      <c r="F1746" s="4" t="s">
        <v>15</v>
      </c>
      <c r="G1746" s="1" t="s">
        <v>19</v>
      </c>
      <c r="H1746" s="1" t="s">
        <v>28</v>
      </c>
      <c r="I1746" s="1" t="s">
        <v>49</v>
      </c>
      <c r="J1746" s="4"/>
      <c r="K1746" s="4"/>
      <c r="L1746" s="4"/>
      <c r="M1746" s="4"/>
      <c r="N1746" s="4"/>
      <c r="O1746" s="4" t="s">
        <v>28</v>
      </c>
      <c r="P1746" s="4" t="s">
        <v>291</v>
      </c>
      <c r="Q1746" s="4" t="s">
        <v>290</v>
      </c>
      <c r="R1746" s="19"/>
      <c r="S1746" s="4"/>
      <c r="T1746" s="5"/>
      <c r="U1746" s="5"/>
      <c r="V1746" s="14"/>
      <c r="W1746" s="15"/>
      <c r="X1746" s="692" t="s">
        <v>3135</v>
      </c>
      <c r="Y1746" s="691" t="s">
        <v>3133</v>
      </c>
      <c r="Z1746" s="688" t="s">
        <v>3131</v>
      </c>
    </row>
    <row r="1747" spans="1:26" s="109" customFormat="1" ht="15.6" hidden="1">
      <c r="A1747" s="670" t="s">
        <v>2749</v>
      </c>
      <c r="B1747" s="13"/>
      <c r="C1747" s="13" t="s">
        <v>460</v>
      </c>
      <c r="D1747" s="14"/>
      <c r="E1747" s="4" t="s">
        <v>18</v>
      </c>
      <c r="F1747" s="4" t="s">
        <v>14</v>
      </c>
      <c r="G1747" s="1" t="s">
        <v>19</v>
      </c>
      <c r="H1747" s="1" t="s">
        <v>28</v>
      </c>
      <c r="I1747" s="1" t="s">
        <v>24</v>
      </c>
      <c r="J1747" s="4">
        <v>4</v>
      </c>
      <c r="K1747" s="4"/>
      <c r="L1747" s="4"/>
      <c r="M1747" s="4"/>
      <c r="N1747" s="4"/>
      <c r="O1747" s="4"/>
      <c r="P1747" s="4" t="s">
        <v>286</v>
      </c>
      <c r="Q1747" s="4" t="s">
        <v>290</v>
      </c>
      <c r="R1747" s="19"/>
      <c r="S1747" s="4"/>
      <c r="T1747" s="5"/>
      <c r="U1747" s="5"/>
      <c r="V1747" s="14"/>
      <c r="W1747" s="15"/>
      <c r="X1747" s="692" t="s">
        <v>3135</v>
      </c>
      <c r="Y1747" s="691" t="s">
        <v>3133</v>
      </c>
      <c r="Z1747" s="688" t="s">
        <v>3131</v>
      </c>
    </row>
    <row r="1748" spans="1:26" s="109" customFormat="1" ht="27.6" hidden="1">
      <c r="A1748" s="670" t="s">
        <v>2750</v>
      </c>
      <c r="B1748" s="13"/>
      <c r="C1748" s="13"/>
      <c r="D1748" s="14"/>
      <c r="E1748" s="4" t="s">
        <v>18</v>
      </c>
      <c r="F1748" s="4" t="s">
        <v>15</v>
      </c>
      <c r="G1748" s="1" t="s">
        <v>19</v>
      </c>
      <c r="H1748" s="1" t="s">
        <v>28</v>
      </c>
      <c r="I1748" s="1" t="s">
        <v>819</v>
      </c>
      <c r="J1748" s="4">
        <v>4</v>
      </c>
      <c r="K1748" s="4"/>
      <c r="L1748" s="4"/>
      <c r="M1748" s="4"/>
      <c r="N1748" s="4"/>
      <c r="O1748" s="4"/>
      <c r="P1748" s="4" t="s">
        <v>286</v>
      </c>
      <c r="Q1748" s="4" t="s">
        <v>290</v>
      </c>
      <c r="R1748" s="19"/>
      <c r="S1748" s="4"/>
      <c r="T1748" s="5"/>
      <c r="U1748" s="5"/>
      <c r="V1748" s="14"/>
      <c r="W1748" s="15"/>
      <c r="X1748" s="692" t="s">
        <v>3135</v>
      </c>
      <c r="Y1748" s="691" t="s">
        <v>3133</v>
      </c>
      <c r="Z1748" s="688" t="s">
        <v>3131</v>
      </c>
    </row>
    <row r="1749" spans="1:26" s="109" customFormat="1" ht="15.6" hidden="1">
      <c r="A1749" s="670" t="s">
        <v>2751</v>
      </c>
      <c r="B1749" s="13"/>
      <c r="C1749" s="13" t="s">
        <v>461</v>
      </c>
      <c r="D1749" s="14"/>
      <c r="E1749" s="4" t="s">
        <v>18</v>
      </c>
      <c r="F1749" s="4" t="s">
        <v>14</v>
      </c>
      <c r="G1749" s="1" t="s">
        <v>19</v>
      </c>
      <c r="H1749" s="1" t="s">
        <v>28</v>
      </c>
      <c r="I1749" s="1" t="s">
        <v>24</v>
      </c>
      <c r="J1749" s="4">
        <v>4</v>
      </c>
      <c r="K1749" s="4"/>
      <c r="L1749" s="4"/>
      <c r="M1749" s="4"/>
      <c r="N1749" s="4"/>
      <c r="O1749" s="4"/>
      <c r="P1749" s="4" t="s">
        <v>286</v>
      </c>
      <c r="Q1749" s="4" t="s">
        <v>290</v>
      </c>
      <c r="R1749" s="19"/>
      <c r="S1749" s="4"/>
      <c r="T1749" s="5"/>
      <c r="U1749" s="5"/>
      <c r="V1749" s="14"/>
      <c r="W1749" s="15"/>
      <c r="X1749" s="692" t="s">
        <v>3135</v>
      </c>
      <c r="Y1749" s="691" t="s">
        <v>3133</v>
      </c>
      <c r="Z1749" s="688" t="s">
        <v>3131</v>
      </c>
    </row>
    <row r="1750" spans="1:26" s="109" customFormat="1" ht="15.6" hidden="1">
      <c r="A1750" s="670" t="s">
        <v>2752</v>
      </c>
      <c r="B1750" s="13"/>
      <c r="C1750" s="13" t="s">
        <v>462</v>
      </c>
      <c r="D1750" s="14"/>
      <c r="E1750" s="4" t="s">
        <v>17</v>
      </c>
      <c r="F1750" s="4" t="s">
        <v>14</v>
      </c>
      <c r="G1750" s="1" t="s">
        <v>19</v>
      </c>
      <c r="H1750" s="1" t="s">
        <v>28</v>
      </c>
      <c r="I1750" s="1" t="s">
        <v>24</v>
      </c>
      <c r="J1750" s="4">
        <v>4</v>
      </c>
      <c r="K1750" s="4"/>
      <c r="L1750" s="4"/>
      <c r="M1750" s="4"/>
      <c r="N1750" s="4"/>
      <c r="O1750" s="4"/>
      <c r="P1750" s="4" t="s">
        <v>286</v>
      </c>
      <c r="Q1750" s="4" t="s">
        <v>290</v>
      </c>
      <c r="R1750" s="19"/>
      <c r="S1750" s="4"/>
      <c r="T1750" s="5"/>
      <c r="U1750" s="5"/>
      <c r="V1750" s="14"/>
      <c r="W1750" s="15"/>
      <c r="X1750" s="692" t="s">
        <v>3135</v>
      </c>
      <c r="Y1750" s="691" t="s">
        <v>3133</v>
      </c>
      <c r="Z1750" s="688" t="s">
        <v>3131</v>
      </c>
    </row>
    <row r="1751" spans="1:26" s="109" customFormat="1" ht="15.6" hidden="1">
      <c r="A1751" s="670" t="s">
        <v>2753</v>
      </c>
      <c r="B1751" s="13"/>
      <c r="C1751" s="13"/>
      <c r="D1751" s="14"/>
      <c r="E1751" s="4" t="s">
        <v>17</v>
      </c>
      <c r="F1751" s="4" t="s">
        <v>15</v>
      </c>
      <c r="G1751" s="1" t="s">
        <v>19</v>
      </c>
      <c r="H1751" s="1" t="s">
        <v>28</v>
      </c>
      <c r="I1751" s="1" t="s">
        <v>24</v>
      </c>
      <c r="J1751" s="4">
        <v>4</v>
      </c>
      <c r="K1751" s="4"/>
      <c r="L1751" s="4"/>
      <c r="M1751" s="4"/>
      <c r="N1751" s="4"/>
      <c r="O1751" s="4"/>
      <c r="P1751" s="4" t="s">
        <v>286</v>
      </c>
      <c r="Q1751" s="4" t="s">
        <v>290</v>
      </c>
      <c r="R1751" s="19"/>
      <c r="S1751" s="4"/>
      <c r="T1751" s="5"/>
      <c r="U1751" s="5"/>
      <c r="V1751" s="14"/>
      <c r="W1751" s="15"/>
      <c r="X1751" s="692" t="s">
        <v>3135</v>
      </c>
      <c r="Y1751" s="691" t="s">
        <v>3133</v>
      </c>
      <c r="Z1751" s="688" t="s">
        <v>3131</v>
      </c>
    </row>
    <row r="1752" spans="1:26" s="109" customFormat="1" ht="15.6" hidden="1">
      <c r="A1752" s="670" t="s">
        <v>2754</v>
      </c>
      <c r="B1752" s="13"/>
      <c r="C1752" s="13" t="s">
        <v>394</v>
      </c>
      <c r="D1752" s="14"/>
      <c r="E1752" s="4" t="s">
        <v>17</v>
      </c>
      <c r="F1752" s="4" t="s">
        <v>14</v>
      </c>
      <c r="G1752" s="1" t="s">
        <v>19</v>
      </c>
      <c r="H1752" s="1" t="s">
        <v>28</v>
      </c>
      <c r="I1752" s="1" t="s">
        <v>24</v>
      </c>
      <c r="J1752" s="4">
        <v>3</v>
      </c>
      <c r="K1752" s="4"/>
      <c r="L1752" s="4"/>
      <c r="M1752" s="4"/>
      <c r="N1752" s="4"/>
      <c r="O1752" s="4"/>
      <c r="P1752" s="4" t="s">
        <v>286</v>
      </c>
      <c r="Q1752" s="4" t="s">
        <v>290</v>
      </c>
      <c r="R1752" s="19"/>
      <c r="S1752" s="4"/>
      <c r="T1752" s="5"/>
      <c r="U1752" s="5"/>
      <c r="V1752" s="14"/>
      <c r="W1752" s="15"/>
      <c r="X1752" s="692" t="s">
        <v>3135</v>
      </c>
      <c r="Y1752" s="691" t="s">
        <v>3133</v>
      </c>
      <c r="Z1752" s="688" t="s">
        <v>3131</v>
      </c>
    </row>
    <row r="1753" spans="1:26" s="109" customFormat="1" ht="15.6" hidden="1">
      <c r="A1753" s="670" t="s">
        <v>2755</v>
      </c>
      <c r="B1753" s="13"/>
      <c r="C1753" s="13"/>
      <c r="D1753" s="14"/>
      <c r="E1753" s="4" t="s">
        <v>17</v>
      </c>
      <c r="F1753" s="4" t="s">
        <v>15</v>
      </c>
      <c r="G1753" s="1" t="s">
        <v>19</v>
      </c>
      <c r="H1753" s="1" t="s">
        <v>28</v>
      </c>
      <c r="I1753" s="1" t="s">
        <v>24</v>
      </c>
      <c r="J1753" s="4">
        <v>3</v>
      </c>
      <c r="K1753" s="4"/>
      <c r="L1753" s="4"/>
      <c r="M1753" s="4"/>
      <c r="N1753" s="4"/>
      <c r="O1753" s="4"/>
      <c r="P1753" s="4" t="s">
        <v>286</v>
      </c>
      <c r="Q1753" s="4" t="s">
        <v>290</v>
      </c>
      <c r="R1753" s="19"/>
      <c r="S1753" s="4"/>
      <c r="T1753" s="5"/>
      <c r="U1753" s="5"/>
      <c r="V1753" s="14"/>
      <c r="W1753" s="15"/>
      <c r="X1753" s="692" t="s">
        <v>3135</v>
      </c>
      <c r="Y1753" s="691" t="s">
        <v>3133</v>
      </c>
      <c r="Z1753" s="688" t="s">
        <v>3131</v>
      </c>
    </row>
    <row r="1754" spans="1:26" s="109" customFormat="1" ht="15.6" hidden="1">
      <c r="A1754" s="670" t="s">
        <v>2756</v>
      </c>
      <c r="B1754" s="13"/>
      <c r="C1754" s="13" t="s">
        <v>464</v>
      </c>
      <c r="D1754" s="14"/>
      <c r="E1754" s="4" t="s">
        <v>18</v>
      </c>
      <c r="F1754" s="4" t="s">
        <v>14</v>
      </c>
      <c r="G1754" s="1" t="s">
        <v>19</v>
      </c>
      <c r="H1754" s="1" t="s">
        <v>28</v>
      </c>
      <c r="I1754" s="1" t="s">
        <v>24</v>
      </c>
      <c r="J1754" s="4">
        <v>4</v>
      </c>
      <c r="K1754" s="4"/>
      <c r="L1754" s="4"/>
      <c r="M1754" s="4"/>
      <c r="N1754" s="4"/>
      <c r="O1754" s="4"/>
      <c r="P1754" s="4" t="s">
        <v>286</v>
      </c>
      <c r="Q1754" s="4" t="s">
        <v>290</v>
      </c>
      <c r="R1754" s="19"/>
      <c r="S1754" s="4"/>
      <c r="T1754" s="5"/>
      <c r="U1754" s="5"/>
      <c r="V1754" s="14"/>
      <c r="W1754" s="15"/>
      <c r="X1754" s="692" t="s">
        <v>3135</v>
      </c>
      <c r="Y1754" s="691" t="s">
        <v>3133</v>
      </c>
      <c r="Z1754" s="688" t="s">
        <v>3131</v>
      </c>
    </row>
    <row r="1755" spans="1:26" s="109" customFormat="1" ht="15.6" hidden="1">
      <c r="A1755" s="670" t="s">
        <v>2757</v>
      </c>
      <c r="B1755" s="13"/>
      <c r="C1755" s="13"/>
      <c r="D1755" s="14"/>
      <c r="E1755" s="4" t="s">
        <v>18</v>
      </c>
      <c r="F1755" s="4" t="s">
        <v>15</v>
      </c>
      <c r="G1755" s="1" t="s">
        <v>19</v>
      </c>
      <c r="H1755" s="1" t="s">
        <v>28</v>
      </c>
      <c r="I1755" s="1" t="s">
        <v>24</v>
      </c>
      <c r="J1755" s="4">
        <v>4</v>
      </c>
      <c r="K1755" s="4"/>
      <c r="L1755" s="4"/>
      <c r="M1755" s="4"/>
      <c r="N1755" s="4"/>
      <c r="O1755" s="4"/>
      <c r="P1755" s="4" t="s">
        <v>286</v>
      </c>
      <c r="Q1755" s="4" t="s">
        <v>290</v>
      </c>
      <c r="R1755" s="19"/>
      <c r="S1755" s="4"/>
      <c r="T1755" s="5"/>
      <c r="U1755" s="5"/>
      <c r="V1755" s="14"/>
      <c r="W1755" s="15"/>
      <c r="X1755" s="692" t="s">
        <v>3135</v>
      </c>
      <c r="Y1755" s="691" t="s">
        <v>3133</v>
      </c>
      <c r="Z1755" s="688" t="s">
        <v>3131</v>
      </c>
    </row>
    <row r="1756" spans="1:26" s="109" customFormat="1" ht="15.6" hidden="1">
      <c r="A1756" s="670" t="s">
        <v>2758</v>
      </c>
      <c r="B1756" s="13"/>
      <c r="C1756" s="13" t="s">
        <v>465</v>
      </c>
      <c r="D1756" s="14"/>
      <c r="E1756" s="4" t="s">
        <v>18</v>
      </c>
      <c r="F1756" s="4" t="s">
        <v>14</v>
      </c>
      <c r="G1756" s="1" t="s">
        <v>19</v>
      </c>
      <c r="H1756" s="1" t="s">
        <v>28</v>
      </c>
      <c r="I1756" s="1" t="s">
        <v>24</v>
      </c>
      <c r="J1756" s="4">
        <v>4</v>
      </c>
      <c r="K1756" s="4"/>
      <c r="L1756" s="4"/>
      <c r="M1756" s="4"/>
      <c r="N1756" s="4"/>
      <c r="O1756" s="4"/>
      <c r="P1756" s="4" t="s">
        <v>286</v>
      </c>
      <c r="Q1756" s="4" t="s">
        <v>290</v>
      </c>
      <c r="R1756" s="19"/>
      <c r="S1756" s="4"/>
      <c r="T1756" s="5"/>
      <c r="U1756" s="5"/>
      <c r="V1756" s="14"/>
      <c r="W1756" s="15"/>
      <c r="X1756" s="692" t="s">
        <v>3135</v>
      </c>
      <c r="Y1756" s="691" t="s">
        <v>3133</v>
      </c>
      <c r="Z1756" s="688" t="s">
        <v>3131</v>
      </c>
    </row>
    <row r="1757" spans="1:26" s="109" customFormat="1" ht="15.6" hidden="1">
      <c r="A1757" s="670" t="s">
        <v>2759</v>
      </c>
      <c r="B1757" s="13"/>
      <c r="C1757" s="13"/>
      <c r="D1757" s="14"/>
      <c r="E1757" s="4" t="s">
        <v>18</v>
      </c>
      <c r="F1757" s="4" t="s">
        <v>15</v>
      </c>
      <c r="G1757" s="1" t="s">
        <v>19</v>
      </c>
      <c r="H1757" s="1" t="s">
        <v>28</v>
      </c>
      <c r="I1757" s="1" t="s">
        <v>24</v>
      </c>
      <c r="J1757" s="4">
        <v>4</v>
      </c>
      <c r="K1757" s="4"/>
      <c r="L1757" s="4"/>
      <c r="M1757" s="4"/>
      <c r="N1757" s="4"/>
      <c r="O1757" s="4"/>
      <c r="P1757" s="4" t="s">
        <v>286</v>
      </c>
      <c r="Q1757" s="4" t="s">
        <v>290</v>
      </c>
      <c r="R1757" s="19"/>
      <c r="S1757" s="4"/>
      <c r="T1757" s="5"/>
      <c r="U1757" s="5"/>
      <c r="V1757" s="14"/>
      <c r="W1757" s="15"/>
      <c r="X1757" s="692" t="s">
        <v>3135</v>
      </c>
      <c r="Y1757" s="691" t="s">
        <v>3133</v>
      </c>
      <c r="Z1757" s="688" t="s">
        <v>3131</v>
      </c>
    </row>
    <row r="1758" spans="1:26" s="109" customFormat="1" ht="15.6" hidden="1">
      <c r="A1758" s="670" t="s">
        <v>2760</v>
      </c>
      <c r="B1758" s="13"/>
      <c r="C1758" s="13" t="s">
        <v>466</v>
      </c>
      <c r="D1758" s="14"/>
      <c r="E1758" s="4" t="s">
        <v>18</v>
      </c>
      <c r="F1758" s="4" t="s">
        <v>14</v>
      </c>
      <c r="G1758" s="1" t="s">
        <v>19</v>
      </c>
      <c r="H1758" s="1" t="s">
        <v>28</v>
      </c>
      <c r="I1758" s="1" t="s">
        <v>24</v>
      </c>
      <c r="J1758" s="4">
        <v>4</v>
      </c>
      <c r="K1758" s="4"/>
      <c r="L1758" s="4"/>
      <c r="M1758" s="4"/>
      <c r="N1758" s="4"/>
      <c r="O1758" s="4"/>
      <c r="P1758" s="4" t="s">
        <v>286</v>
      </c>
      <c r="Q1758" s="4" t="s">
        <v>290</v>
      </c>
      <c r="R1758" s="19"/>
      <c r="S1758" s="4"/>
      <c r="T1758" s="5"/>
      <c r="U1758" s="5"/>
      <c r="V1758" s="14"/>
      <c r="W1758" s="15"/>
      <c r="X1758" s="692" t="s">
        <v>3135</v>
      </c>
      <c r="Y1758" s="691" t="s">
        <v>3133</v>
      </c>
      <c r="Z1758" s="688" t="s">
        <v>3131</v>
      </c>
    </row>
    <row r="1759" spans="1:26" s="109" customFormat="1" ht="15.6" hidden="1">
      <c r="A1759" s="670" t="s">
        <v>2761</v>
      </c>
      <c r="B1759" s="13"/>
      <c r="C1759" s="13"/>
      <c r="D1759" s="14"/>
      <c r="E1759" s="4" t="s">
        <v>18</v>
      </c>
      <c r="F1759" s="4" t="s">
        <v>15</v>
      </c>
      <c r="G1759" s="1" t="s">
        <v>19</v>
      </c>
      <c r="H1759" s="1" t="s">
        <v>28</v>
      </c>
      <c r="I1759" s="1" t="s">
        <v>24</v>
      </c>
      <c r="J1759" s="4">
        <v>4</v>
      </c>
      <c r="K1759" s="4"/>
      <c r="L1759" s="4"/>
      <c r="M1759" s="4"/>
      <c r="N1759" s="4"/>
      <c r="O1759" s="4"/>
      <c r="P1759" s="4" t="s">
        <v>286</v>
      </c>
      <c r="Q1759" s="4" t="s">
        <v>290</v>
      </c>
      <c r="R1759" s="19"/>
      <c r="S1759" s="4"/>
      <c r="T1759" s="5"/>
      <c r="U1759" s="5"/>
      <c r="V1759" s="14"/>
      <c r="W1759" s="15"/>
      <c r="X1759" s="692" t="s">
        <v>3135</v>
      </c>
      <c r="Y1759" s="691" t="s">
        <v>3133</v>
      </c>
      <c r="Z1759" s="688" t="s">
        <v>3131</v>
      </c>
    </row>
    <row r="1760" spans="1:26" s="109" customFormat="1" ht="15.6" hidden="1">
      <c r="A1760" s="670" t="s">
        <v>2762</v>
      </c>
      <c r="B1760" s="13"/>
      <c r="C1760" s="13" t="s">
        <v>395</v>
      </c>
      <c r="D1760" s="14"/>
      <c r="E1760" s="4" t="s">
        <v>18</v>
      </c>
      <c r="F1760" s="4" t="s">
        <v>14</v>
      </c>
      <c r="G1760" s="1" t="s">
        <v>19</v>
      </c>
      <c r="H1760" s="1" t="s">
        <v>28</v>
      </c>
      <c r="I1760" s="1" t="s">
        <v>24</v>
      </c>
      <c r="J1760" s="4">
        <v>4</v>
      </c>
      <c r="K1760" s="4"/>
      <c r="L1760" s="4"/>
      <c r="M1760" s="4"/>
      <c r="N1760" s="4"/>
      <c r="O1760" s="4"/>
      <c r="P1760" s="4" t="s">
        <v>286</v>
      </c>
      <c r="Q1760" s="4" t="s">
        <v>290</v>
      </c>
      <c r="R1760" s="19"/>
      <c r="S1760" s="4"/>
      <c r="T1760" s="5"/>
      <c r="U1760" s="5"/>
      <c r="V1760" s="14"/>
      <c r="W1760" s="15"/>
      <c r="X1760" s="692" t="s">
        <v>3135</v>
      </c>
      <c r="Y1760" s="691" t="s">
        <v>3133</v>
      </c>
      <c r="Z1760" s="688" t="s">
        <v>3131</v>
      </c>
    </row>
    <row r="1761" spans="1:26" s="109" customFormat="1" ht="15.6" hidden="1">
      <c r="A1761" s="670" t="s">
        <v>2763</v>
      </c>
      <c r="B1761" s="13"/>
      <c r="C1761" s="13"/>
      <c r="D1761" s="14"/>
      <c r="E1761" s="4" t="s">
        <v>18</v>
      </c>
      <c r="F1761" s="4" t="s">
        <v>15</v>
      </c>
      <c r="G1761" s="1" t="s">
        <v>19</v>
      </c>
      <c r="H1761" s="1" t="s">
        <v>28</v>
      </c>
      <c r="I1761" s="1" t="s">
        <v>24</v>
      </c>
      <c r="J1761" s="4">
        <v>4</v>
      </c>
      <c r="K1761" s="4"/>
      <c r="L1761" s="4"/>
      <c r="M1761" s="4"/>
      <c r="N1761" s="4"/>
      <c r="O1761" s="4"/>
      <c r="P1761" s="4" t="s">
        <v>286</v>
      </c>
      <c r="Q1761" s="4" t="s">
        <v>290</v>
      </c>
      <c r="R1761" s="19"/>
      <c r="S1761" s="4"/>
      <c r="T1761" s="5"/>
      <c r="U1761" s="5"/>
      <c r="V1761" s="14"/>
      <c r="W1761" s="15"/>
      <c r="X1761" s="692" t="s">
        <v>3135</v>
      </c>
      <c r="Y1761" s="691" t="s">
        <v>3133</v>
      </c>
      <c r="Z1761" s="688" t="s">
        <v>3131</v>
      </c>
    </row>
    <row r="1762" spans="1:26" s="109" customFormat="1" ht="15.6" hidden="1">
      <c r="A1762" s="670" t="s">
        <v>2764</v>
      </c>
      <c r="B1762" s="13"/>
      <c r="C1762" s="13" t="s">
        <v>396</v>
      </c>
      <c r="D1762" s="14"/>
      <c r="E1762" s="4" t="s">
        <v>17</v>
      </c>
      <c r="F1762" s="4" t="s">
        <v>15</v>
      </c>
      <c r="G1762" s="1" t="s">
        <v>19</v>
      </c>
      <c r="H1762" s="1" t="s">
        <v>28</v>
      </c>
      <c r="I1762" s="1" t="s">
        <v>24</v>
      </c>
      <c r="J1762" s="4">
        <v>4</v>
      </c>
      <c r="K1762" s="4"/>
      <c r="L1762" s="4"/>
      <c r="M1762" s="4"/>
      <c r="N1762" s="4"/>
      <c r="O1762" s="4"/>
      <c r="P1762" s="4" t="s">
        <v>286</v>
      </c>
      <c r="Q1762" s="4" t="s">
        <v>290</v>
      </c>
      <c r="R1762" s="19"/>
      <c r="S1762" s="4"/>
      <c r="T1762" s="5"/>
      <c r="U1762" s="5"/>
      <c r="V1762" s="14"/>
      <c r="W1762" s="15"/>
      <c r="X1762" s="692" t="s">
        <v>3135</v>
      </c>
      <c r="Y1762" s="691" t="s">
        <v>3133</v>
      </c>
      <c r="Z1762" s="688" t="s">
        <v>3131</v>
      </c>
    </row>
    <row r="1763" spans="1:26" s="109" customFormat="1" ht="15.6" hidden="1">
      <c r="A1763" s="670" t="s">
        <v>2765</v>
      </c>
      <c r="B1763" s="13"/>
      <c r="C1763" s="13"/>
      <c r="D1763" s="14"/>
      <c r="E1763" s="4" t="s">
        <v>18</v>
      </c>
      <c r="F1763" s="4" t="s">
        <v>14</v>
      </c>
      <c r="G1763" s="1" t="s">
        <v>19</v>
      </c>
      <c r="H1763" s="1" t="s">
        <v>28</v>
      </c>
      <c r="I1763" s="1" t="s">
        <v>24</v>
      </c>
      <c r="J1763" s="4">
        <v>4</v>
      </c>
      <c r="K1763" s="4"/>
      <c r="L1763" s="4"/>
      <c r="M1763" s="4"/>
      <c r="N1763" s="4"/>
      <c r="O1763" s="4"/>
      <c r="P1763" s="4" t="s">
        <v>286</v>
      </c>
      <c r="Q1763" s="4" t="s">
        <v>290</v>
      </c>
      <c r="R1763" s="19"/>
      <c r="S1763" s="4"/>
      <c r="T1763" s="5"/>
      <c r="U1763" s="5"/>
      <c r="V1763" s="14"/>
      <c r="W1763" s="15"/>
      <c r="X1763" s="692" t="s">
        <v>3135</v>
      </c>
      <c r="Y1763" s="691" t="s">
        <v>3133</v>
      </c>
      <c r="Z1763" s="688" t="s">
        <v>3131</v>
      </c>
    </row>
    <row r="1764" spans="1:26" s="109" customFormat="1" ht="15.6" hidden="1">
      <c r="A1764" s="670" t="s">
        <v>2766</v>
      </c>
      <c r="B1764" s="13"/>
      <c r="C1764" s="13" t="s">
        <v>397</v>
      </c>
      <c r="D1764" s="14"/>
      <c r="E1764" s="4" t="s">
        <v>17</v>
      </c>
      <c r="F1764" s="4" t="s">
        <v>14</v>
      </c>
      <c r="G1764" s="1" t="s">
        <v>19</v>
      </c>
      <c r="H1764" s="1" t="s">
        <v>28</v>
      </c>
      <c r="I1764" s="1" t="s">
        <v>24</v>
      </c>
      <c r="J1764" s="4">
        <v>4</v>
      </c>
      <c r="K1764" s="4"/>
      <c r="L1764" s="4"/>
      <c r="M1764" s="4"/>
      <c r="N1764" s="4"/>
      <c r="O1764" s="4"/>
      <c r="P1764" s="4" t="s">
        <v>286</v>
      </c>
      <c r="Q1764" s="4" t="s">
        <v>290</v>
      </c>
      <c r="R1764" s="19"/>
      <c r="S1764" s="4"/>
      <c r="T1764" s="5"/>
      <c r="U1764" s="5"/>
      <c r="V1764" s="14"/>
      <c r="W1764" s="15"/>
      <c r="X1764" s="692" t="s">
        <v>3135</v>
      </c>
      <c r="Y1764" s="691" t="s">
        <v>3133</v>
      </c>
      <c r="Z1764" s="688" t="s">
        <v>3131</v>
      </c>
    </row>
    <row r="1765" spans="1:26" s="109" customFormat="1" ht="15.6" hidden="1">
      <c r="A1765" s="670" t="s">
        <v>2767</v>
      </c>
      <c r="B1765" s="13"/>
      <c r="C1765" s="13"/>
      <c r="D1765" s="14"/>
      <c r="E1765" s="4" t="s">
        <v>17</v>
      </c>
      <c r="F1765" s="4" t="s">
        <v>15</v>
      </c>
      <c r="G1765" s="1" t="s">
        <v>19</v>
      </c>
      <c r="H1765" s="1" t="s">
        <v>28</v>
      </c>
      <c r="I1765" s="1" t="s">
        <v>24</v>
      </c>
      <c r="J1765" s="4">
        <v>4</v>
      </c>
      <c r="K1765" s="4"/>
      <c r="L1765" s="4"/>
      <c r="M1765" s="4"/>
      <c r="N1765" s="4"/>
      <c r="O1765" s="4"/>
      <c r="P1765" s="4" t="s">
        <v>286</v>
      </c>
      <c r="Q1765" s="4" t="s">
        <v>290</v>
      </c>
      <c r="R1765" s="19"/>
      <c r="S1765" s="4"/>
      <c r="T1765" s="5"/>
      <c r="U1765" s="5"/>
      <c r="V1765" s="14"/>
      <c r="W1765" s="15"/>
      <c r="X1765" s="692" t="s">
        <v>3135</v>
      </c>
      <c r="Y1765" s="691" t="s">
        <v>3133</v>
      </c>
      <c r="Z1765" s="688" t="s">
        <v>3131</v>
      </c>
    </row>
    <row r="1766" spans="1:26" s="109" customFormat="1" ht="15.6" hidden="1">
      <c r="A1766" s="670" t="s">
        <v>2768</v>
      </c>
      <c r="B1766" s="13"/>
      <c r="C1766" s="13" t="s">
        <v>1425</v>
      </c>
      <c r="D1766" s="14"/>
      <c r="E1766" s="4" t="s">
        <v>18</v>
      </c>
      <c r="F1766" s="4" t="s">
        <v>15</v>
      </c>
      <c r="G1766" s="1" t="s">
        <v>19</v>
      </c>
      <c r="H1766" s="1" t="s">
        <v>28</v>
      </c>
      <c r="I1766" s="1" t="s">
        <v>24</v>
      </c>
      <c r="J1766" s="4">
        <v>4</v>
      </c>
      <c r="K1766" s="4"/>
      <c r="L1766" s="4"/>
      <c r="M1766" s="4"/>
      <c r="N1766" s="4"/>
      <c r="O1766" s="4"/>
      <c r="P1766" s="4" t="s">
        <v>286</v>
      </c>
      <c r="Q1766" s="4" t="s">
        <v>290</v>
      </c>
      <c r="R1766" s="19"/>
      <c r="S1766" s="4"/>
      <c r="T1766" s="5"/>
      <c r="U1766" s="5"/>
      <c r="V1766" s="14"/>
      <c r="W1766" s="15"/>
      <c r="X1766" s="692" t="s">
        <v>3135</v>
      </c>
      <c r="Y1766" s="691" t="s">
        <v>3133</v>
      </c>
      <c r="Z1766" s="688" t="s">
        <v>3131</v>
      </c>
    </row>
    <row r="1767" spans="1:26" s="109" customFormat="1" ht="15.6" hidden="1">
      <c r="A1767" s="670" t="s">
        <v>2769</v>
      </c>
      <c r="B1767" s="13"/>
      <c r="C1767" s="13" t="s">
        <v>398</v>
      </c>
      <c r="D1767" s="14"/>
      <c r="E1767" s="4" t="s">
        <v>18</v>
      </c>
      <c r="F1767" s="4" t="s">
        <v>14</v>
      </c>
      <c r="G1767" s="1" t="s">
        <v>19</v>
      </c>
      <c r="H1767" s="1" t="s">
        <v>28</v>
      </c>
      <c r="I1767" s="1" t="s">
        <v>24</v>
      </c>
      <c r="J1767" s="4">
        <v>4</v>
      </c>
      <c r="K1767" s="4"/>
      <c r="L1767" s="4"/>
      <c r="M1767" s="4"/>
      <c r="N1767" s="4"/>
      <c r="O1767" s="4"/>
      <c r="P1767" s="4" t="s">
        <v>286</v>
      </c>
      <c r="Q1767" s="4" t="s">
        <v>290</v>
      </c>
      <c r="R1767" s="19"/>
      <c r="S1767" s="4"/>
      <c r="T1767" s="5"/>
      <c r="U1767" s="5"/>
      <c r="V1767" s="14"/>
      <c r="W1767" s="15"/>
      <c r="X1767" s="692" t="s">
        <v>3135</v>
      </c>
      <c r="Y1767" s="691" t="s">
        <v>3133</v>
      </c>
      <c r="Z1767" s="688" t="s">
        <v>3131</v>
      </c>
    </row>
    <row r="1768" spans="1:26" s="109" customFormat="1" ht="15.6" hidden="1">
      <c r="A1768" s="670" t="s">
        <v>2770</v>
      </c>
      <c r="B1768" s="13"/>
      <c r="C1768" s="13"/>
      <c r="D1768" s="14"/>
      <c r="E1768" s="4" t="s">
        <v>18</v>
      </c>
      <c r="F1768" s="4" t="s">
        <v>15</v>
      </c>
      <c r="G1768" s="1" t="s">
        <v>19</v>
      </c>
      <c r="H1768" s="1" t="s">
        <v>28</v>
      </c>
      <c r="I1768" s="1" t="s">
        <v>24</v>
      </c>
      <c r="J1768" s="4">
        <v>4</v>
      </c>
      <c r="K1768" s="4"/>
      <c r="L1768" s="4"/>
      <c r="M1768" s="4"/>
      <c r="N1768" s="4"/>
      <c r="O1768" s="4"/>
      <c r="P1768" s="4" t="s">
        <v>286</v>
      </c>
      <c r="Q1768" s="4" t="s">
        <v>290</v>
      </c>
      <c r="R1768" s="19"/>
      <c r="S1768" s="4"/>
      <c r="T1768" s="5"/>
      <c r="U1768" s="5"/>
      <c r="V1768" s="14"/>
      <c r="W1768" s="15"/>
      <c r="X1768" s="692" t="s">
        <v>3135</v>
      </c>
      <c r="Y1768" s="691" t="s">
        <v>3133</v>
      </c>
      <c r="Z1768" s="688" t="s">
        <v>3131</v>
      </c>
    </row>
    <row r="1769" spans="1:26" s="109" customFormat="1" ht="15.6" hidden="1">
      <c r="A1769" s="670" t="s">
        <v>2771</v>
      </c>
      <c r="B1769" s="13"/>
      <c r="C1769" s="13" t="s">
        <v>399</v>
      </c>
      <c r="D1769" s="14"/>
      <c r="E1769" s="4" t="s">
        <v>17</v>
      </c>
      <c r="F1769" s="4" t="s">
        <v>15</v>
      </c>
      <c r="G1769" s="1" t="s">
        <v>19</v>
      </c>
      <c r="H1769" s="1" t="s">
        <v>28</v>
      </c>
      <c r="I1769" s="1" t="s">
        <v>24</v>
      </c>
      <c r="J1769" s="4">
        <v>4</v>
      </c>
      <c r="K1769" s="4"/>
      <c r="L1769" s="4"/>
      <c r="M1769" s="4"/>
      <c r="N1769" s="4"/>
      <c r="O1769" s="4"/>
      <c r="P1769" s="4" t="s">
        <v>286</v>
      </c>
      <c r="Q1769" s="4" t="s">
        <v>290</v>
      </c>
      <c r="R1769" s="19"/>
      <c r="S1769" s="4"/>
      <c r="T1769" s="5"/>
      <c r="U1769" s="5"/>
      <c r="V1769" s="14"/>
      <c r="W1769" s="15"/>
      <c r="X1769" s="692" t="s">
        <v>3135</v>
      </c>
      <c r="Y1769" s="691" t="s">
        <v>3133</v>
      </c>
      <c r="Z1769" s="688" t="s">
        <v>3131</v>
      </c>
    </row>
    <row r="1770" spans="1:26" s="109" customFormat="1" ht="15.6" hidden="1">
      <c r="A1770" s="670" t="s">
        <v>2772</v>
      </c>
      <c r="B1770" s="13"/>
      <c r="C1770" s="13"/>
      <c r="D1770" s="14"/>
      <c r="E1770" s="4" t="s">
        <v>18</v>
      </c>
      <c r="F1770" s="4" t="s">
        <v>14</v>
      </c>
      <c r="G1770" s="1" t="s">
        <v>19</v>
      </c>
      <c r="H1770" s="1" t="s">
        <v>28</v>
      </c>
      <c r="I1770" s="1" t="s">
        <v>24</v>
      </c>
      <c r="J1770" s="4">
        <v>4</v>
      </c>
      <c r="K1770" s="4"/>
      <c r="L1770" s="4"/>
      <c r="M1770" s="4"/>
      <c r="N1770" s="4"/>
      <c r="O1770" s="4"/>
      <c r="P1770" s="4" t="s">
        <v>286</v>
      </c>
      <c r="Q1770" s="4" t="s">
        <v>290</v>
      </c>
      <c r="R1770" s="19"/>
      <c r="S1770" s="4"/>
      <c r="T1770" s="5"/>
      <c r="U1770" s="5"/>
      <c r="V1770" s="14"/>
      <c r="W1770" s="15"/>
      <c r="X1770" s="692" t="s">
        <v>3135</v>
      </c>
      <c r="Y1770" s="691" t="s">
        <v>3133</v>
      </c>
      <c r="Z1770" s="688" t="s">
        <v>3131</v>
      </c>
    </row>
    <row r="1771" spans="1:26" s="109" customFormat="1" ht="15.6" hidden="1">
      <c r="A1771" s="670" t="s">
        <v>2773</v>
      </c>
      <c r="B1771" s="13"/>
      <c r="C1771" s="13" t="s">
        <v>400</v>
      </c>
      <c r="D1771" s="14"/>
      <c r="E1771" s="4" t="s">
        <v>17</v>
      </c>
      <c r="F1771" s="4" t="s">
        <v>14</v>
      </c>
      <c r="G1771" s="1" t="s">
        <v>19</v>
      </c>
      <c r="H1771" s="1" t="s">
        <v>28</v>
      </c>
      <c r="I1771" s="1" t="s">
        <v>24</v>
      </c>
      <c r="J1771" s="4">
        <v>4</v>
      </c>
      <c r="K1771" s="4"/>
      <c r="L1771" s="4"/>
      <c r="M1771" s="4"/>
      <c r="N1771" s="4"/>
      <c r="O1771" s="4"/>
      <c r="P1771" s="4" t="s">
        <v>286</v>
      </c>
      <c r="Q1771" s="4" t="s">
        <v>290</v>
      </c>
      <c r="R1771" s="19"/>
      <c r="S1771" s="4"/>
      <c r="T1771" s="5"/>
      <c r="U1771" s="5"/>
      <c r="V1771" s="14"/>
      <c r="W1771" s="15"/>
      <c r="X1771" s="692" t="s">
        <v>3135</v>
      </c>
      <c r="Y1771" s="691" t="s">
        <v>3133</v>
      </c>
      <c r="Z1771" s="688" t="s">
        <v>3131</v>
      </c>
    </row>
    <row r="1772" spans="1:26" s="109" customFormat="1" ht="15.6" hidden="1">
      <c r="A1772" s="670" t="s">
        <v>2774</v>
      </c>
      <c r="B1772" s="13"/>
      <c r="C1772" s="13"/>
      <c r="D1772" s="14"/>
      <c r="E1772" s="4" t="s">
        <v>17</v>
      </c>
      <c r="F1772" s="4" t="s">
        <v>15</v>
      </c>
      <c r="G1772" s="1" t="s">
        <v>19</v>
      </c>
      <c r="H1772" s="1" t="s">
        <v>28</v>
      </c>
      <c r="I1772" s="1" t="s">
        <v>24</v>
      </c>
      <c r="J1772" s="4">
        <v>4</v>
      </c>
      <c r="K1772" s="4"/>
      <c r="L1772" s="4"/>
      <c r="M1772" s="4"/>
      <c r="N1772" s="4"/>
      <c r="O1772" s="4"/>
      <c r="P1772" s="4" t="s">
        <v>286</v>
      </c>
      <c r="Q1772" s="4" t="s">
        <v>290</v>
      </c>
      <c r="R1772" s="19"/>
      <c r="S1772" s="4"/>
      <c r="T1772" s="5"/>
      <c r="U1772" s="5"/>
      <c r="V1772" s="14"/>
      <c r="W1772" s="15"/>
      <c r="X1772" s="692" t="s">
        <v>3135</v>
      </c>
      <c r="Y1772" s="691" t="s">
        <v>3133</v>
      </c>
      <c r="Z1772" s="688" t="s">
        <v>3131</v>
      </c>
    </row>
    <row r="1773" spans="1:26" s="109" customFormat="1" ht="15.6" hidden="1">
      <c r="A1773" s="670" t="s">
        <v>2775</v>
      </c>
      <c r="B1773" s="13"/>
      <c r="C1773" s="13" t="s">
        <v>401</v>
      </c>
      <c r="D1773" s="14"/>
      <c r="E1773" s="4" t="s">
        <v>18</v>
      </c>
      <c r="F1773" s="4" t="s">
        <v>14</v>
      </c>
      <c r="G1773" s="1" t="s">
        <v>19</v>
      </c>
      <c r="H1773" s="1" t="s">
        <v>28</v>
      </c>
      <c r="I1773" s="1" t="s">
        <v>24</v>
      </c>
      <c r="J1773" s="4">
        <v>4</v>
      </c>
      <c r="K1773" s="4"/>
      <c r="L1773" s="4"/>
      <c r="M1773" s="4"/>
      <c r="N1773" s="4"/>
      <c r="O1773" s="4"/>
      <c r="P1773" s="4" t="s">
        <v>286</v>
      </c>
      <c r="Q1773" s="4" t="s">
        <v>290</v>
      </c>
      <c r="R1773" s="19"/>
      <c r="S1773" s="4"/>
      <c r="T1773" s="5"/>
      <c r="U1773" s="5"/>
      <c r="V1773" s="14"/>
      <c r="W1773" s="15"/>
      <c r="X1773" s="692" t="s">
        <v>3135</v>
      </c>
      <c r="Y1773" s="691" t="s">
        <v>3133</v>
      </c>
      <c r="Z1773" s="688" t="s">
        <v>3131</v>
      </c>
    </row>
    <row r="1774" spans="1:26" s="109" customFormat="1" ht="15.6" hidden="1">
      <c r="A1774" s="670" t="s">
        <v>2776</v>
      </c>
      <c r="B1774" s="13"/>
      <c r="C1774" s="13"/>
      <c r="D1774" s="14"/>
      <c r="E1774" s="4" t="s">
        <v>18</v>
      </c>
      <c r="F1774" s="4" t="s">
        <v>15</v>
      </c>
      <c r="G1774" s="1" t="s">
        <v>19</v>
      </c>
      <c r="H1774" s="1" t="s">
        <v>28</v>
      </c>
      <c r="I1774" s="1" t="s">
        <v>24</v>
      </c>
      <c r="J1774" s="4">
        <v>4</v>
      </c>
      <c r="K1774" s="4"/>
      <c r="L1774" s="4"/>
      <c r="M1774" s="4"/>
      <c r="N1774" s="4"/>
      <c r="O1774" s="4"/>
      <c r="P1774" s="4" t="s">
        <v>286</v>
      </c>
      <c r="Q1774" s="4" t="s">
        <v>290</v>
      </c>
      <c r="R1774" s="19"/>
      <c r="S1774" s="4"/>
      <c r="T1774" s="5"/>
      <c r="U1774" s="5"/>
      <c r="V1774" s="14"/>
      <c r="W1774" s="15"/>
      <c r="X1774" s="692" t="s">
        <v>3135</v>
      </c>
      <c r="Y1774" s="691" t="s">
        <v>3133</v>
      </c>
      <c r="Z1774" s="688" t="s">
        <v>3131</v>
      </c>
    </row>
    <row r="1775" spans="1:26" s="109" customFormat="1" ht="15.6">
      <c r="A1775" s="670" t="s">
        <v>2777</v>
      </c>
      <c r="B1775" s="13"/>
      <c r="C1775" s="13" t="s">
        <v>402</v>
      </c>
      <c r="D1775" s="14"/>
      <c r="E1775" s="4" t="s">
        <v>17</v>
      </c>
      <c r="F1775" s="4" t="s">
        <v>14</v>
      </c>
      <c r="G1775" s="1" t="s">
        <v>19</v>
      </c>
      <c r="H1775" s="1" t="s">
        <v>28</v>
      </c>
      <c r="I1775" s="1" t="s">
        <v>24</v>
      </c>
      <c r="J1775" s="4">
        <v>2</v>
      </c>
      <c r="K1775" s="4"/>
      <c r="L1775" s="4"/>
      <c r="M1775" s="4"/>
      <c r="N1775" s="4"/>
      <c r="O1775" s="4"/>
      <c r="P1775" s="4" t="s">
        <v>286</v>
      </c>
      <c r="Q1775" s="4" t="s">
        <v>290</v>
      </c>
      <c r="R1775" s="19"/>
      <c r="S1775" s="4"/>
      <c r="T1775" s="5"/>
      <c r="U1775" s="5"/>
      <c r="V1775" s="14"/>
      <c r="W1775" s="15"/>
      <c r="X1775" s="692" t="s">
        <v>3135</v>
      </c>
      <c r="Y1775" s="691" t="s">
        <v>3133</v>
      </c>
      <c r="Z1775" s="688" t="s">
        <v>3131</v>
      </c>
    </row>
    <row r="1776" spans="1:26" s="109" customFormat="1" ht="15.6">
      <c r="A1776" s="670" t="s">
        <v>2778</v>
      </c>
      <c r="B1776" s="13"/>
      <c r="C1776" s="13"/>
      <c r="D1776" s="14"/>
      <c r="E1776" s="4" t="s">
        <v>17</v>
      </c>
      <c r="F1776" s="4" t="s">
        <v>15</v>
      </c>
      <c r="G1776" s="1" t="s">
        <v>19</v>
      </c>
      <c r="H1776" s="1" t="s">
        <v>28</v>
      </c>
      <c r="I1776" s="1" t="s">
        <v>24</v>
      </c>
      <c r="J1776" s="4">
        <v>2</v>
      </c>
      <c r="K1776" s="4"/>
      <c r="L1776" s="4"/>
      <c r="M1776" s="4"/>
      <c r="N1776" s="4"/>
      <c r="O1776" s="4"/>
      <c r="P1776" s="4" t="s">
        <v>286</v>
      </c>
      <c r="Q1776" s="4" t="s">
        <v>290</v>
      </c>
      <c r="R1776" s="19"/>
      <c r="S1776" s="4"/>
      <c r="T1776" s="5"/>
      <c r="U1776" s="5"/>
      <c r="V1776" s="14"/>
      <c r="W1776" s="15"/>
      <c r="X1776" s="692" t="s">
        <v>3135</v>
      </c>
      <c r="Y1776" s="691" t="s">
        <v>3133</v>
      </c>
      <c r="Z1776" s="688" t="s">
        <v>3131</v>
      </c>
    </row>
    <row r="1777" spans="1:26" s="109" customFormat="1" ht="15.6" hidden="1">
      <c r="A1777" s="670" t="s">
        <v>2779</v>
      </c>
      <c r="B1777" s="13"/>
      <c r="C1777" s="13"/>
      <c r="D1777" s="14"/>
      <c r="E1777" s="4" t="s">
        <v>17</v>
      </c>
      <c r="F1777" s="4" t="s">
        <v>14</v>
      </c>
      <c r="G1777" s="1" t="s">
        <v>19</v>
      </c>
      <c r="H1777" s="1" t="s">
        <v>28</v>
      </c>
      <c r="I1777" s="1" t="s">
        <v>24</v>
      </c>
      <c r="J1777" s="4">
        <v>4</v>
      </c>
      <c r="K1777" s="4"/>
      <c r="L1777" s="4"/>
      <c r="M1777" s="4"/>
      <c r="N1777" s="4"/>
      <c r="O1777" s="4"/>
      <c r="P1777" s="4" t="s">
        <v>286</v>
      </c>
      <c r="Q1777" s="4" t="s">
        <v>290</v>
      </c>
      <c r="R1777" s="19"/>
      <c r="S1777" s="4"/>
      <c r="T1777" s="5"/>
      <c r="U1777" s="5"/>
      <c r="V1777" s="14"/>
      <c r="W1777" s="15"/>
      <c r="X1777" s="692" t="s">
        <v>3135</v>
      </c>
      <c r="Y1777" s="691" t="s">
        <v>3133</v>
      </c>
      <c r="Z1777" s="688" t="s">
        <v>3131</v>
      </c>
    </row>
    <row r="1778" spans="1:26" s="109" customFormat="1" ht="15.6" hidden="1">
      <c r="A1778" s="670" t="s">
        <v>2780</v>
      </c>
      <c r="B1778" s="13"/>
      <c r="C1778" s="13"/>
      <c r="D1778" s="14"/>
      <c r="E1778" s="4" t="s">
        <v>17</v>
      </c>
      <c r="F1778" s="4" t="s">
        <v>15</v>
      </c>
      <c r="G1778" s="1" t="s">
        <v>19</v>
      </c>
      <c r="H1778" s="1" t="s">
        <v>28</v>
      </c>
      <c r="I1778" s="1" t="s">
        <v>24</v>
      </c>
      <c r="J1778" s="4">
        <v>4</v>
      </c>
      <c r="K1778" s="4"/>
      <c r="L1778" s="4"/>
      <c r="M1778" s="4"/>
      <c r="N1778" s="4"/>
      <c r="O1778" s="4"/>
      <c r="P1778" s="4" t="s">
        <v>286</v>
      </c>
      <c r="Q1778" s="4" t="s">
        <v>290</v>
      </c>
      <c r="R1778" s="19"/>
      <c r="S1778" s="4"/>
      <c r="T1778" s="5"/>
      <c r="U1778" s="5"/>
      <c r="V1778" s="14"/>
      <c r="W1778" s="15"/>
      <c r="X1778" s="692" t="s">
        <v>3135</v>
      </c>
      <c r="Y1778" s="691" t="s">
        <v>3133</v>
      </c>
      <c r="Z1778" s="688" t="s">
        <v>3131</v>
      </c>
    </row>
    <row r="1779" spans="1:26" s="109" customFormat="1" ht="15.6" hidden="1">
      <c r="A1779" s="670" t="s">
        <v>2781</v>
      </c>
      <c r="B1779" s="13"/>
      <c r="C1779" s="13" t="s">
        <v>403</v>
      </c>
      <c r="D1779" s="14"/>
      <c r="E1779" s="4" t="s">
        <v>17</v>
      </c>
      <c r="F1779" s="4" t="s">
        <v>14</v>
      </c>
      <c r="G1779" s="1" t="s">
        <v>19</v>
      </c>
      <c r="H1779" s="1" t="s">
        <v>28</v>
      </c>
      <c r="I1779" s="1" t="s">
        <v>24</v>
      </c>
      <c r="J1779" s="4">
        <v>4</v>
      </c>
      <c r="K1779" s="4"/>
      <c r="L1779" s="4"/>
      <c r="M1779" s="4"/>
      <c r="N1779" s="4"/>
      <c r="O1779" s="4"/>
      <c r="P1779" s="4" t="s">
        <v>286</v>
      </c>
      <c r="Q1779" s="4" t="s">
        <v>290</v>
      </c>
      <c r="R1779" s="19"/>
      <c r="S1779" s="4"/>
      <c r="T1779" s="5"/>
      <c r="U1779" s="5"/>
      <c r="V1779" s="14"/>
      <c r="W1779" s="15"/>
      <c r="X1779" s="692" t="s">
        <v>3135</v>
      </c>
      <c r="Y1779" s="691" t="s">
        <v>3133</v>
      </c>
      <c r="Z1779" s="688" t="s">
        <v>3131</v>
      </c>
    </row>
    <row r="1780" spans="1:26" s="109" customFormat="1" ht="15.6" hidden="1">
      <c r="A1780" s="670" t="s">
        <v>2782</v>
      </c>
      <c r="B1780" s="13"/>
      <c r="C1780" s="13"/>
      <c r="D1780" s="14"/>
      <c r="E1780" s="4" t="s">
        <v>17</v>
      </c>
      <c r="F1780" s="4" t="s">
        <v>15</v>
      </c>
      <c r="G1780" s="1" t="s">
        <v>19</v>
      </c>
      <c r="H1780" s="1" t="s">
        <v>28</v>
      </c>
      <c r="I1780" s="1" t="s">
        <v>24</v>
      </c>
      <c r="J1780" s="4">
        <v>4</v>
      </c>
      <c r="K1780" s="4"/>
      <c r="L1780" s="4"/>
      <c r="M1780" s="4"/>
      <c r="N1780" s="4"/>
      <c r="O1780" s="4"/>
      <c r="P1780" s="4" t="s">
        <v>286</v>
      </c>
      <c r="Q1780" s="4" t="s">
        <v>290</v>
      </c>
      <c r="R1780" s="19"/>
      <c r="S1780" s="4"/>
      <c r="T1780" s="5"/>
      <c r="U1780" s="5"/>
      <c r="V1780" s="14"/>
      <c r="W1780" s="15"/>
      <c r="X1780" s="692" t="s">
        <v>3135</v>
      </c>
      <c r="Y1780" s="691" t="s">
        <v>3133</v>
      </c>
      <c r="Z1780" s="688" t="s">
        <v>3131</v>
      </c>
    </row>
    <row r="1781" spans="1:26" s="109" customFormat="1" ht="15.6" hidden="1">
      <c r="A1781" s="670" t="s">
        <v>2783</v>
      </c>
      <c r="B1781" s="13"/>
      <c r="C1781" s="13" t="s">
        <v>404</v>
      </c>
      <c r="D1781" s="14"/>
      <c r="E1781" s="4" t="s">
        <v>18</v>
      </c>
      <c r="F1781" s="4" t="s">
        <v>14</v>
      </c>
      <c r="G1781" s="1" t="s">
        <v>19</v>
      </c>
      <c r="H1781" s="1" t="s">
        <v>28</v>
      </c>
      <c r="I1781" s="1" t="s">
        <v>24</v>
      </c>
      <c r="J1781" s="4">
        <v>4</v>
      </c>
      <c r="K1781" s="4"/>
      <c r="L1781" s="4"/>
      <c r="M1781" s="4"/>
      <c r="N1781" s="4"/>
      <c r="O1781" s="4"/>
      <c r="P1781" s="4" t="s">
        <v>286</v>
      </c>
      <c r="Q1781" s="4" t="s">
        <v>290</v>
      </c>
      <c r="R1781" s="19"/>
      <c r="S1781" s="4"/>
      <c r="T1781" s="5"/>
      <c r="U1781" s="5"/>
      <c r="V1781" s="14"/>
      <c r="W1781" s="15"/>
      <c r="X1781" s="692" t="s">
        <v>3135</v>
      </c>
      <c r="Y1781" s="691" t="s">
        <v>3133</v>
      </c>
      <c r="Z1781" s="688" t="s">
        <v>3131</v>
      </c>
    </row>
    <row r="1782" spans="1:26" s="109" customFormat="1" ht="15.6" hidden="1">
      <c r="A1782" s="670" t="s">
        <v>2784</v>
      </c>
      <c r="B1782" s="13"/>
      <c r="C1782" s="13"/>
      <c r="D1782" s="14"/>
      <c r="E1782" s="4" t="s">
        <v>18</v>
      </c>
      <c r="F1782" s="4" t="s">
        <v>15</v>
      </c>
      <c r="G1782" s="1" t="s">
        <v>19</v>
      </c>
      <c r="H1782" s="1" t="s">
        <v>28</v>
      </c>
      <c r="I1782" s="1" t="s">
        <v>24</v>
      </c>
      <c r="J1782" s="4">
        <v>4</v>
      </c>
      <c r="K1782" s="4"/>
      <c r="L1782" s="4"/>
      <c r="M1782" s="4"/>
      <c r="N1782" s="4"/>
      <c r="O1782" s="4"/>
      <c r="P1782" s="4" t="s">
        <v>286</v>
      </c>
      <c r="Q1782" s="4" t="s">
        <v>290</v>
      </c>
      <c r="R1782" s="19"/>
      <c r="S1782" s="4"/>
      <c r="T1782" s="5"/>
      <c r="U1782" s="5"/>
      <c r="V1782" s="14"/>
      <c r="W1782" s="15"/>
      <c r="X1782" s="692" t="s">
        <v>3135</v>
      </c>
      <c r="Y1782" s="691" t="s">
        <v>3133</v>
      </c>
      <c r="Z1782" s="688" t="s">
        <v>3131</v>
      </c>
    </row>
    <row r="1783" spans="1:26" s="109" customFormat="1" ht="15.6" hidden="1">
      <c r="A1783" s="670" t="s">
        <v>2785</v>
      </c>
      <c r="B1783" s="13"/>
      <c r="C1783" s="13" t="s">
        <v>635</v>
      </c>
      <c r="D1783" s="14"/>
      <c r="E1783" s="4" t="s">
        <v>17</v>
      </c>
      <c r="F1783" s="4" t="s">
        <v>14</v>
      </c>
      <c r="G1783" s="1" t="s">
        <v>19</v>
      </c>
      <c r="H1783" s="1" t="s">
        <v>28</v>
      </c>
      <c r="I1783" s="1" t="s">
        <v>24</v>
      </c>
      <c r="J1783" s="4">
        <v>4</v>
      </c>
      <c r="K1783" s="4"/>
      <c r="L1783" s="4"/>
      <c r="M1783" s="4"/>
      <c r="N1783" s="4"/>
      <c r="O1783" s="4"/>
      <c r="P1783" s="4" t="s">
        <v>286</v>
      </c>
      <c r="Q1783" s="4" t="s">
        <v>290</v>
      </c>
      <c r="R1783" s="19"/>
      <c r="S1783" s="4"/>
      <c r="T1783" s="5"/>
      <c r="U1783" s="5"/>
      <c r="V1783" s="14"/>
      <c r="W1783" s="15"/>
      <c r="X1783" s="692" t="s">
        <v>3135</v>
      </c>
      <c r="Y1783" s="691" t="s">
        <v>3133</v>
      </c>
      <c r="Z1783" s="688" t="s">
        <v>3131</v>
      </c>
    </row>
    <row r="1784" spans="1:26" s="109" customFormat="1" ht="15.6" hidden="1">
      <c r="A1784" s="670" t="s">
        <v>2786</v>
      </c>
      <c r="B1784" s="13"/>
      <c r="C1784" s="13"/>
      <c r="D1784" s="14"/>
      <c r="E1784" s="4" t="s">
        <v>17</v>
      </c>
      <c r="F1784" s="4" t="s">
        <v>15</v>
      </c>
      <c r="G1784" s="1" t="s">
        <v>19</v>
      </c>
      <c r="H1784" s="1" t="s">
        <v>28</v>
      </c>
      <c r="I1784" s="1" t="s">
        <v>24</v>
      </c>
      <c r="J1784" s="4">
        <v>4</v>
      </c>
      <c r="K1784" s="4"/>
      <c r="L1784" s="4"/>
      <c r="M1784" s="4"/>
      <c r="N1784" s="4"/>
      <c r="O1784" s="4"/>
      <c r="P1784" s="4" t="s">
        <v>286</v>
      </c>
      <c r="Q1784" s="4" t="s">
        <v>290</v>
      </c>
      <c r="R1784" s="19"/>
      <c r="S1784" s="4"/>
      <c r="T1784" s="5"/>
      <c r="U1784" s="5"/>
      <c r="V1784" s="14"/>
      <c r="W1784" s="15"/>
      <c r="X1784" s="692" t="s">
        <v>3135</v>
      </c>
      <c r="Y1784" s="691" t="s">
        <v>3133</v>
      </c>
      <c r="Z1784" s="688" t="s">
        <v>3131</v>
      </c>
    </row>
    <row r="1785" spans="1:26" s="109" customFormat="1" ht="15.6" hidden="1">
      <c r="A1785" s="670" t="s">
        <v>2787</v>
      </c>
      <c r="B1785" s="13"/>
      <c r="C1785" s="13" t="s">
        <v>636</v>
      </c>
      <c r="D1785" s="14"/>
      <c r="E1785" s="4" t="s">
        <v>17</v>
      </c>
      <c r="F1785" s="4" t="s">
        <v>14</v>
      </c>
      <c r="G1785" s="1" t="s">
        <v>19</v>
      </c>
      <c r="H1785" s="1" t="s">
        <v>28</v>
      </c>
      <c r="I1785" s="1" t="s">
        <v>24</v>
      </c>
      <c r="J1785" s="4">
        <v>4</v>
      </c>
      <c r="K1785" s="4"/>
      <c r="L1785" s="4"/>
      <c r="M1785" s="4"/>
      <c r="N1785" s="4"/>
      <c r="O1785" s="4"/>
      <c r="P1785" s="4" t="s">
        <v>286</v>
      </c>
      <c r="Q1785" s="4" t="s">
        <v>290</v>
      </c>
      <c r="R1785" s="19"/>
      <c r="S1785" s="4"/>
      <c r="T1785" s="5"/>
      <c r="U1785" s="5"/>
      <c r="V1785" s="14"/>
      <c r="W1785" s="15"/>
      <c r="X1785" s="692" t="s">
        <v>3135</v>
      </c>
      <c r="Y1785" s="691" t="s">
        <v>3133</v>
      </c>
      <c r="Z1785" s="688" t="s">
        <v>3131</v>
      </c>
    </row>
    <row r="1786" spans="1:26" s="109" customFormat="1" ht="15.6" hidden="1">
      <c r="A1786" s="670" t="s">
        <v>2788</v>
      </c>
      <c r="B1786" s="13"/>
      <c r="C1786" s="13"/>
      <c r="D1786" s="14"/>
      <c r="E1786" s="4" t="s">
        <v>17</v>
      </c>
      <c r="F1786" s="4" t="s">
        <v>15</v>
      </c>
      <c r="G1786" s="1" t="s">
        <v>19</v>
      </c>
      <c r="H1786" s="1" t="s">
        <v>28</v>
      </c>
      <c r="I1786" s="1" t="s">
        <v>24</v>
      </c>
      <c r="J1786" s="4">
        <v>4</v>
      </c>
      <c r="K1786" s="4"/>
      <c r="L1786" s="4"/>
      <c r="M1786" s="4"/>
      <c r="N1786" s="4"/>
      <c r="O1786" s="4"/>
      <c r="P1786" s="4" t="s">
        <v>286</v>
      </c>
      <c r="Q1786" s="4" t="s">
        <v>290</v>
      </c>
      <c r="R1786" s="19"/>
      <c r="S1786" s="4"/>
      <c r="T1786" s="5"/>
      <c r="U1786" s="5"/>
      <c r="V1786" s="14"/>
      <c r="W1786" s="15"/>
      <c r="X1786" s="692" t="s">
        <v>3135</v>
      </c>
      <c r="Y1786" s="691" t="s">
        <v>3133</v>
      </c>
      <c r="Z1786" s="688" t="s">
        <v>3131</v>
      </c>
    </row>
    <row r="1787" spans="1:26" s="109" customFormat="1" ht="15.6" hidden="1">
      <c r="A1787" s="670" t="s">
        <v>2789</v>
      </c>
      <c r="B1787" s="13"/>
      <c r="C1787" s="13" t="s">
        <v>405</v>
      </c>
      <c r="D1787" s="14"/>
      <c r="E1787" s="4" t="s">
        <v>18</v>
      </c>
      <c r="F1787" s="4" t="s">
        <v>14</v>
      </c>
      <c r="G1787" s="1" t="s">
        <v>19</v>
      </c>
      <c r="H1787" s="1" t="s">
        <v>28</v>
      </c>
      <c r="I1787" s="1" t="s">
        <v>24</v>
      </c>
      <c r="J1787" s="4">
        <v>4</v>
      </c>
      <c r="K1787" s="4"/>
      <c r="L1787" s="4"/>
      <c r="M1787" s="4"/>
      <c r="N1787" s="4"/>
      <c r="O1787" s="4"/>
      <c r="P1787" s="4" t="s">
        <v>286</v>
      </c>
      <c r="Q1787" s="4" t="s">
        <v>290</v>
      </c>
      <c r="R1787" s="19"/>
      <c r="S1787" s="4"/>
      <c r="T1787" s="5"/>
      <c r="U1787" s="5"/>
      <c r="V1787" s="14"/>
      <c r="W1787" s="15"/>
      <c r="X1787" s="692" t="s">
        <v>3135</v>
      </c>
      <c r="Y1787" s="691" t="s">
        <v>3133</v>
      </c>
      <c r="Z1787" s="688" t="s">
        <v>3131</v>
      </c>
    </row>
    <row r="1788" spans="1:26" s="109" customFormat="1" ht="15.6" hidden="1">
      <c r="A1788" s="670" t="s">
        <v>2790</v>
      </c>
      <c r="B1788" s="314"/>
      <c r="C1788" s="13"/>
      <c r="D1788" s="332"/>
      <c r="E1788" s="299" t="s">
        <v>18</v>
      </c>
      <c r="F1788" s="4" t="s">
        <v>15</v>
      </c>
      <c r="G1788" s="1" t="s">
        <v>19</v>
      </c>
      <c r="H1788" s="1" t="s">
        <v>28</v>
      </c>
      <c r="I1788" s="1" t="s">
        <v>24</v>
      </c>
      <c r="J1788" s="4">
        <v>4</v>
      </c>
      <c r="K1788" s="299"/>
      <c r="L1788" s="299"/>
      <c r="M1788" s="299"/>
      <c r="N1788" s="299"/>
      <c r="O1788" s="299"/>
      <c r="P1788" s="4" t="s">
        <v>286</v>
      </c>
      <c r="Q1788" s="4" t="s">
        <v>290</v>
      </c>
      <c r="R1788" s="323"/>
      <c r="S1788" s="299"/>
      <c r="T1788" s="333"/>
      <c r="U1788" s="333"/>
      <c r="V1788" s="332"/>
      <c r="W1788" s="331"/>
      <c r="X1788" s="692" t="s">
        <v>3135</v>
      </c>
      <c r="Y1788" s="691" t="s">
        <v>3133</v>
      </c>
      <c r="Z1788" s="688" t="s">
        <v>3131</v>
      </c>
    </row>
    <row r="1789" spans="1:26" s="109" customFormat="1" ht="15.6" hidden="1">
      <c r="A1789" s="670" t="s">
        <v>2791</v>
      </c>
      <c r="B1789" s="13"/>
      <c r="C1789" s="13" t="s">
        <v>468</v>
      </c>
      <c r="D1789" s="14"/>
      <c r="E1789" s="4" t="s">
        <v>18</v>
      </c>
      <c r="F1789" s="4" t="s">
        <v>14</v>
      </c>
      <c r="G1789" s="1" t="s">
        <v>19</v>
      </c>
      <c r="H1789" s="1" t="s">
        <v>28</v>
      </c>
      <c r="I1789" s="1" t="s">
        <v>24</v>
      </c>
      <c r="J1789" s="4">
        <v>4</v>
      </c>
      <c r="K1789" s="4"/>
      <c r="L1789" s="4"/>
      <c r="M1789" s="4"/>
      <c r="N1789" s="4"/>
      <c r="O1789" s="4"/>
      <c r="P1789" s="4" t="s">
        <v>286</v>
      </c>
      <c r="Q1789" s="4" t="s">
        <v>290</v>
      </c>
      <c r="R1789" s="19"/>
      <c r="S1789" s="4"/>
      <c r="T1789" s="5"/>
      <c r="U1789" s="5"/>
      <c r="V1789" s="14"/>
      <c r="W1789" s="15"/>
      <c r="X1789" s="692" t="s">
        <v>3135</v>
      </c>
      <c r="Y1789" s="691" t="s">
        <v>3133</v>
      </c>
      <c r="Z1789" s="688" t="s">
        <v>3131</v>
      </c>
    </row>
    <row r="1790" spans="1:26" s="109" customFormat="1" ht="15.6" hidden="1">
      <c r="A1790" s="670" t="s">
        <v>2792</v>
      </c>
      <c r="B1790" s="13"/>
      <c r="C1790" s="13"/>
      <c r="D1790" s="14"/>
      <c r="E1790" s="4" t="s">
        <v>18</v>
      </c>
      <c r="F1790" s="4" t="s">
        <v>15</v>
      </c>
      <c r="G1790" s="1" t="s">
        <v>19</v>
      </c>
      <c r="H1790" s="1" t="s">
        <v>28</v>
      </c>
      <c r="I1790" s="1" t="s">
        <v>24</v>
      </c>
      <c r="J1790" s="4">
        <v>4</v>
      </c>
      <c r="K1790" s="4"/>
      <c r="L1790" s="4"/>
      <c r="M1790" s="4"/>
      <c r="N1790" s="4"/>
      <c r="O1790" s="4"/>
      <c r="P1790" s="4" t="s">
        <v>286</v>
      </c>
      <c r="Q1790" s="4" t="s">
        <v>290</v>
      </c>
      <c r="R1790" s="19"/>
      <c r="S1790" s="4"/>
      <c r="T1790" s="5"/>
      <c r="U1790" s="5"/>
      <c r="V1790" s="14"/>
      <c r="W1790" s="15"/>
      <c r="X1790" s="692" t="s">
        <v>3135</v>
      </c>
      <c r="Y1790" s="691" t="s">
        <v>3133</v>
      </c>
      <c r="Z1790" s="688" t="s">
        <v>3131</v>
      </c>
    </row>
    <row r="1791" spans="1:26" s="109" customFormat="1" ht="15.6" hidden="1">
      <c r="A1791" s="670" t="s">
        <v>2793</v>
      </c>
      <c r="B1791" s="13"/>
      <c r="C1791" s="13" t="s">
        <v>406</v>
      </c>
      <c r="D1791" s="14"/>
      <c r="E1791" s="4" t="s">
        <v>18</v>
      </c>
      <c r="F1791" s="4" t="s">
        <v>14</v>
      </c>
      <c r="G1791" s="1" t="s">
        <v>19</v>
      </c>
      <c r="H1791" s="1" t="s">
        <v>28</v>
      </c>
      <c r="I1791" s="1" t="s">
        <v>24</v>
      </c>
      <c r="J1791" s="4">
        <v>4</v>
      </c>
      <c r="K1791" s="4"/>
      <c r="L1791" s="4"/>
      <c r="M1791" s="4"/>
      <c r="N1791" s="4"/>
      <c r="O1791" s="4"/>
      <c r="P1791" s="4" t="s">
        <v>291</v>
      </c>
      <c r="Q1791" s="4" t="s">
        <v>288</v>
      </c>
      <c r="R1791" s="19"/>
      <c r="S1791" s="4"/>
      <c r="T1791" s="5"/>
      <c r="U1791" s="5"/>
      <c r="V1791" s="14"/>
      <c r="W1791" s="15"/>
      <c r="X1791" s="692" t="s">
        <v>3135</v>
      </c>
      <c r="Y1791" s="691" t="s">
        <v>3133</v>
      </c>
      <c r="Z1791" s="688" t="s">
        <v>3131</v>
      </c>
    </row>
    <row r="1792" spans="1:26" s="109" customFormat="1" ht="15.6" hidden="1">
      <c r="A1792" s="670" t="s">
        <v>2794</v>
      </c>
      <c r="B1792" s="13"/>
      <c r="C1792" s="13"/>
      <c r="D1792" s="14"/>
      <c r="E1792" s="4" t="s">
        <v>18</v>
      </c>
      <c r="F1792" s="4" t="s">
        <v>15</v>
      </c>
      <c r="G1792" s="1" t="s">
        <v>19</v>
      </c>
      <c r="H1792" s="1" t="s">
        <v>28</v>
      </c>
      <c r="I1792" s="1" t="s">
        <v>24</v>
      </c>
      <c r="J1792" s="4">
        <v>4</v>
      </c>
      <c r="K1792" s="4"/>
      <c r="L1792" s="4"/>
      <c r="M1792" s="4"/>
      <c r="N1792" s="4"/>
      <c r="O1792" s="4"/>
      <c r="P1792" s="4" t="s">
        <v>291</v>
      </c>
      <c r="Q1792" s="4" t="s">
        <v>288</v>
      </c>
      <c r="R1792" s="19"/>
      <c r="S1792" s="4"/>
      <c r="T1792" s="5"/>
      <c r="U1792" s="5"/>
      <c r="V1792" s="14"/>
      <c r="W1792" s="15"/>
      <c r="X1792" s="692" t="s">
        <v>3135</v>
      </c>
      <c r="Y1792" s="691" t="s">
        <v>3133</v>
      </c>
      <c r="Z1792" s="688" t="s">
        <v>3131</v>
      </c>
    </row>
    <row r="1793" spans="1:26" s="109" customFormat="1" ht="27.6" hidden="1">
      <c r="A1793" s="670" t="s">
        <v>2795</v>
      </c>
      <c r="B1793" s="13"/>
      <c r="C1793" s="13" t="s">
        <v>467</v>
      </c>
      <c r="D1793" s="14"/>
      <c r="E1793" s="4" t="s">
        <v>18</v>
      </c>
      <c r="F1793" s="4" t="s">
        <v>14</v>
      </c>
      <c r="G1793" s="1" t="s">
        <v>19</v>
      </c>
      <c r="H1793" s="1" t="s">
        <v>28</v>
      </c>
      <c r="I1793" s="1" t="s">
        <v>841</v>
      </c>
      <c r="J1793" s="4">
        <v>4</v>
      </c>
      <c r="K1793" s="4"/>
      <c r="L1793" s="4"/>
      <c r="M1793" s="4"/>
      <c r="N1793" s="4"/>
      <c r="O1793" s="4"/>
      <c r="P1793" s="4" t="s">
        <v>291</v>
      </c>
      <c r="Q1793" s="4" t="s">
        <v>288</v>
      </c>
      <c r="R1793" s="19"/>
      <c r="S1793" s="4"/>
      <c r="T1793" s="5"/>
      <c r="U1793" s="5"/>
      <c r="V1793" s="14"/>
      <c r="W1793" s="15"/>
      <c r="X1793" s="692" t="s">
        <v>3135</v>
      </c>
      <c r="Y1793" s="691" t="s">
        <v>3133</v>
      </c>
      <c r="Z1793" s="688" t="s">
        <v>3131</v>
      </c>
    </row>
    <row r="1794" spans="1:26" s="109" customFormat="1" ht="15.6" hidden="1">
      <c r="A1794" s="670" t="s">
        <v>2796</v>
      </c>
      <c r="B1794" s="13"/>
      <c r="C1794" s="13"/>
      <c r="D1794" s="14"/>
      <c r="E1794" s="4" t="s">
        <v>18</v>
      </c>
      <c r="F1794" s="4" t="s">
        <v>15</v>
      </c>
      <c r="G1794" s="1" t="s">
        <v>19</v>
      </c>
      <c r="H1794" s="1" t="s">
        <v>28</v>
      </c>
      <c r="I1794" s="1" t="s">
        <v>25</v>
      </c>
      <c r="J1794" s="4">
        <v>4</v>
      </c>
      <c r="K1794" s="4"/>
      <c r="L1794" s="4"/>
      <c r="M1794" s="4"/>
      <c r="N1794" s="4"/>
      <c r="O1794" s="4"/>
      <c r="P1794" s="4" t="s">
        <v>291</v>
      </c>
      <c r="Q1794" s="4" t="s">
        <v>288</v>
      </c>
      <c r="R1794" s="19"/>
      <c r="S1794" s="4"/>
      <c r="T1794" s="5"/>
      <c r="U1794" s="5"/>
      <c r="V1794" s="14"/>
      <c r="W1794" s="15"/>
      <c r="X1794" s="692" t="s">
        <v>3135</v>
      </c>
      <c r="Y1794" s="691" t="s">
        <v>3133</v>
      </c>
      <c r="Z1794" s="688" t="s">
        <v>3131</v>
      </c>
    </row>
    <row r="1795" spans="1:26" s="109" customFormat="1" ht="15.6" hidden="1">
      <c r="A1795" s="670" t="s">
        <v>2797</v>
      </c>
      <c r="B1795" s="314"/>
      <c r="C1795" s="13" t="s">
        <v>469</v>
      </c>
      <c r="D1795" s="332"/>
      <c r="E1795" s="299" t="s">
        <v>18</v>
      </c>
      <c r="F1795" s="4" t="s">
        <v>14</v>
      </c>
      <c r="G1795" s="1" t="s">
        <v>22</v>
      </c>
      <c r="H1795" s="1" t="s">
        <v>28</v>
      </c>
      <c r="I1795" s="1" t="s">
        <v>24</v>
      </c>
      <c r="J1795" s="4">
        <v>4</v>
      </c>
      <c r="K1795" s="299"/>
      <c r="L1795" s="299"/>
      <c r="M1795" s="299"/>
      <c r="N1795" s="299"/>
      <c r="O1795" s="299"/>
      <c r="P1795" s="4" t="s">
        <v>291</v>
      </c>
      <c r="Q1795" s="4" t="s">
        <v>288</v>
      </c>
      <c r="R1795" s="323"/>
      <c r="S1795" s="299"/>
      <c r="T1795" s="333"/>
      <c r="U1795" s="333"/>
      <c r="V1795" s="332"/>
      <c r="W1795" s="331"/>
      <c r="X1795" s="692" t="s">
        <v>3135</v>
      </c>
      <c r="Y1795" s="691" t="s">
        <v>3133</v>
      </c>
      <c r="Z1795" s="688" t="s">
        <v>3131</v>
      </c>
    </row>
    <row r="1796" spans="1:26" s="109" customFormat="1" ht="27.6" hidden="1">
      <c r="A1796" s="670" t="s">
        <v>2798</v>
      </c>
      <c r="B1796" s="314"/>
      <c r="C1796" s="314"/>
      <c r="D1796" s="332"/>
      <c r="E1796" s="299" t="s">
        <v>18</v>
      </c>
      <c r="F1796" s="4" t="s">
        <v>15</v>
      </c>
      <c r="G1796" s="1" t="s">
        <v>22</v>
      </c>
      <c r="H1796" s="1" t="s">
        <v>28</v>
      </c>
      <c r="I1796" s="1" t="s">
        <v>819</v>
      </c>
      <c r="J1796" s="4">
        <v>4</v>
      </c>
      <c r="K1796" s="299"/>
      <c r="L1796" s="299"/>
      <c r="M1796" s="299"/>
      <c r="N1796" s="299"/>
      <c r="O1796" s="299"/>
      <c r="P1796" s="4" t="s">
        <v>291</v>
      </c>
      <c r="Q1796" s="4" t="s">
        <v>288</v>
      </c>
      <c r="R1796" s="323"/>
      <c r="S1796" s="299"/>
      <c r="T1796" s="333"/>
      <c r="U1796" s="333"/>
      <c r="V1796" s="332"/>
      <c r="W1796" s="331"/>
      <c r="X1796" s="692" t="s">
        <v>3135</v>
      </c>
      <c r="Y1796" s="691" t="s">
        <v>3133</v>
      </c>
      <c r="Z1796" s="688" t="s">
        <v>3131</v>
      </c>
    </row>
    <row r="1797" spans="1:26" s="109" customFormat="1" ht="15.6" hidden="1">
      <c r="A1797" s="670" t="s">
        <v>2799</v>
      </c>
      <c r="B1797" s="13"/>
      <c r="C1797" s="13" t="s">
        <v>407</v>
      </c>
      <c r="D1797" s="14"/>
      <c r="E1797" s="4" t="s">
        <v>18</v>
      </c>
      <c r="F1797" s="4" t="s">
        <v>14</v>
      </c>
      <c r="G1797" s="1" t="s">
        <v>22</v>
      </c>
      <c r="H1797" s="1" t="s">
        <v>28</v>
      </c>
      <c r="I1797" s="1" t="s">
        <v>24</v>
      </c>
      <c r="J1797" s="4">
        <v>4</v>
      </c>
      <c r="K1797" s="4"/>
      <c r="L1797" s="4"/>
      <c r="M1797" s="4"/>
      <c r="N1797" s="4"/>
      <c r="O1797" s="4"/>
      <c r="P1797" s="4" t="s">
        <v>291</v>
      </c>
      <c r="Q1797" s="4" t="s">
        <v>288</v>
      </c>
      <c r="R1797" s="19"/>
      <c r="S1797" s="4"/>
      <c r="T1797" s="5"/>
      <c r="U1797" s="5"/>
      <c r="V1797" s="14"/>
      <c r="W1797" s="15"/>
      <c r="X1797" s="692" t="s">
        <v>3135</v>
      </c>
      <c r="Y1797" s="691" t="s">
        <v>3133</v>
      </c>
      <c r="Z1797" s="688" t="s">
        <v>3131</v>
      </c>
    </row>
    <row r="1798" spans="1:26" s="109" customFormat="1" ht="15.6" hidden="1">
      <c r="A1798" s="670" t="s">
        <v>2800</v>
      </c>
      <c r="B1798" s="13"/>
      <c r="C1798" s="13"/>
      <c r="D1798" s="14"/>
      <c r="E1798" s="4" t="s">
        <v>18</v>
      </c>
      <c r="F1798" s="4" t="s">
        <v>15</v>
      </c>
      <c r="G1798" s="1" t="s">
        <v>22</v>
      </c>
      <c r="H1798" s="1" t="s">
        <v>28</v>
      </c>
      <c r="I1798" s="1" t="s">
        <v>24</v>
      </c>
      <c r="J1798" s="4">
        <v>4</v>
      </c>
      <c r="K1798" s="4"/>
      <c r="L1798" s="4"/>
      <c r="M1798" s="4"/>
      <c r="N1798" s="4"/>
      <c r="O1798" s="4"/>
      <c r="P1798" s="4" t="s">
        <v>291</v>
      </c>
      <c r="Q1798" s="4" t="s">
        <v>288</v>
      </c>
      <c r="R1798" s="19"/>
      <c r="S1798" s="4"/>
      <c r="T1798" s="5"/>
      <c r="U1798" s="5"/>
      <c r="V1798" s="14"/>
      <c r="W1798" s="15"/>
      <c r="X1798" s="692" t="s">
        <v>3135</v>
      </c>
      <c r="Y1798" s="691" t="s">
        <v>3133</v>
      </c>
      <c r="Z1798" s="688" t="s">
        <v>3131</v>
      </c>
    </row>
    <row r="1799" spans="1:26" s="109" customFormat="1" ht="15.6" hidden="1">
      <c r="A1799" s="670" t="s">
        <v>2801</v>
      </c>
      <c r="B1799" s="13"/>
      <c r="C1799" s="13"/>
      <c r="D1799" s="14"/>
      <c r="E1799" s="4" t="s">
        <v>18</v>
      </c>
      <c r="F1799" s="4" t="s">
        <v>15</v>
      </c>
      <c r="G1799" s="1" t="s">
        <v>19</v>
      </c>
      <c r="H1799" s="1" t="s">
        <v>28</v>
      </c>
      <c r="I1799" s="1" t="s">
        <v>24</v>
      </c>
      <c r="J1799" s="4">
        <v>4</v>
      </c>
      <c r="K1799" s="4"/>
      <c r="L1799" s="4"/>
      <c r="M1799" s="4"/>
      <c r="N1799" s="4"/>
      <c r="O1799" s="4"/>
      <c r="P1799" s="4" t="s">
        <v>291</v>
      </c>
      <c r="Q1799" s="4" t="s">
        <v>288</v>
      </c>
      <c r="R1799" s="19"/>
      <c r="S1799" s="4"/>
      <c r="T1799" s="5"/>
      <c r="U1799" s="5"/>
      <c r="V1799" s="14"/>
      <c r="W1799" s="15"/>
      <c r="X1799" s="692" t="s">
        <v>3135</v>
      </c>
      <c r="Y1799" s="691" t="s">
        <v>3133</v>
      </c>
      <c r="Z1799" s="688" t="s">
        <v>3131</v>
      </c>
    </row>
    <row r="1800" spans="1:26" s="109" customFormat="1" ht="15.6" hidden="1">
      <c r="A1800" s="670" t="s">
        <v>2802</v>
      </c>
      <c r="B1800" s="13"/>
      <c r="C1800" s="13" t="s">
        <v>408</v>
      </c>
      <c r="D1800" s="14"/>
      <c r="E1800" s="4" t="s">
        <v>18</v>
      </c>
      <c r="F1800" s="4" t="s">
        <v>15</v>
      </c>
      <c r="G1800" s="1" t="s">
        <v>22</v>
      </c>
      <c r="H1800" s="1" t="s">
        <v>28</v>
      </c>
      <c r="I1800" s="1" t="s">
        <v>24</v>
      </c>
      <c r="J1800" s="4">
        <v>4</v>
      </c>
      <c r="K1800" s="4"/>
      <c r="L1800" s="4"/>
      <c r="M1800" s="4"/>
      <c r="N1800" s="4"/>
      <c r="O1800" s="4"/>
      <c r="P1800" s="4" t="s">
        <v>291</v>
      </c>
      <c r="Q1800" s="4" t="s">
        <v>289</v>
      </c>
      <c r="R1800" s="19"/>
      <c r="S1800" s="4"/>
      <c r="T1800" s="5"/>
      <c r="U1800" s="5"/>
      <c r="V1800" s="14"/>
      <c r="W1800" s="15"/>
      <c r="X1800" s="692" t="s">
        <v>3135</v>
      </c>
      <c r="Y1800" s="691" t="s">
        <v>3133</v>
      </c>
      <c r="Z1800" s="688" t="s">
        <v>3131</v>
      </c>
    </row>
    <row r="1801" spans="1:26" s="109" customFormat="1" ht="15.6" hidden="1">
      <c r="A1801" s="670" t="s">
        <v>2803</v>
      </c>
      <c r="B1801" s="13"/>
      <c r="C1801" s="13"/>
      <c r="D1801" s="14"/>
      <c r="E1801" s="4" t="s">
        <v>18</v>
      </c>
      <c r="F1801" s="4" t="s">
        <v>15</v>
      </c>
      <c r="G1801" s="1" t="s">
        <v>19</v>
      </c>
      <c r="H1801" s="1" t="s">
        <v>28</v>
      </c>
      <c r="I1801" s="1" t="s">
        <v>24</v>
      </c>
      <c r="J1801" s="4">
        <v>4</v>
      </c>
      <c r="K1801" s="4"/>
      <c r="L1801" s="4"/>
      <c r="M1801" s="4"/>
      <c r="N1801" s="4"/>
      <c r="O1801" s="4"/>
      <c r="P1801" s="4" t="s">
        <v>291</v>
      </c>
      <c r="Q1801" s="4" t="s">
        <v>289</v>
      </c>
      <c r="R1801" s="19"/>
      <c r="S1801" s="4"/>
      <c r="T1801" s="5"/>
      <c r="U1801" s="5"/>
      <c r="V1801" s="14"/>
      <c r="W1801" s="15"/>
      <c r="X1801" s="692" t="s">
        <v>3135</v>
      </c>
      <c r="Y1801" s="691" t="s">
        <v>3133</v>
      </c>
      <c r="Z1801" s="688" t="s">
        <v>3131</v>
      </c>
    </row>
    <row r="1802" spans="1:26" s="109" customFormat="1" ht="15.6">
      <c r="A1802" s="670" t="s">
        <v>2804</v>
      </c>
      <c r="B1802" s="13"/>
      <c r="C1802" s="13" t="s">
        <v>409</v>
      </c>
      <c r="D1802" s="14"/>
      <c r="E1802" s="4" t="s">
        <v>18</v>
      </c>
      <c r="F1802" s="4" t="s">
        <v>14</v>
      </c>
      <c r="G1802" s="1" t="s">
        <v>19</v>
      </c>
      <c r="H1802" s="1" t="s">
        <v>28</v>
      </c>
      <c r="I1802" s="1" t="s">
        <v>24</v>
      </c>
      <c r="J1802" s="4">
        <v>2</v>
      </c>
      <c r="K1802" s="4"/>
      <c r="L1802" s="4"/>
      <c r="M1802" s="4"/>
      <c r="N1802" s="4"/>
      <c r="O1802" s="4"/>
      <c r="P1802" s="4" t="s">
        <v>291</v>
      </c>
      <c r="Q1802" s="4" t="s">
        <v>289</v>
      </c>
      <c r="R1802" s="19"/>
      <c r="S1802" s="4"/>
      <c r="T1802" s="5"/>
      <c r="U1802" s="5"/>
      <c r="V1802" s="14"/>
      <c r="W1802" s="15"/>
      <c r="X1802" s="692" t="s">
        <v>3135</v>
      </c>
      <c r="Y1802" s="691" t="s">
        <v>3133</v>
      </c>
      <c r="Z1802" s="688" t="s">
        <v>3131</v>
      </c>
    </row>
    <row r="1803" spans="1:26" s="109" customFormat="1" ht="15.6" hidden="1">
      <c r="A1803" s="670" t="s">
        <v>2805</v>
      </c>
      <c r="B1803" s="13"/>
      <c r="C1803" s="13" t="s">
        <v>410</v>
      </c>
      <c r="D1803" s="14"/>
      <c r="E1803" s="4" t="s">
        <v>17</v>
      </c>
      <c r="F1803" s="4" t="s">
        <v>14</v>
      </c>
      <c r="G1803" s="1" t="s">
        <v>22</v>
      </c>
      <c r="H1803" s="1" t="s">
        <v>28</v>
      </c>
      <c r="I1803" s="1" t="s">
        <v>24</v>
      </c>
      <c r="J1803" s="4">
        <v>4</v>
      </c>
      <c r="K1803" s="4"/>
      <c r="L1803" s="4"/>
      <c r="M1803" s="4"/>
      <c r="N1803" s="4"/>
      <c r="O1803" s="4"/>
      <c r="P1803" s="4" t="s">
        <v>291</v>
      </c>
      <c r="Q1803" s="4" t="s">
        <v>290</v>
      </c>
      <c r="R1803" s="19"/>
      <c r="S1803" s="4"/>
      <c r="T1803" s="5"/>
      <c r="U1803" s="5"/>
      <c r="V1803" s="14"/>
      <c r="W1803" s="15"/>
      <c r="X1803" s="692" t="s">
        <v>3135</v>
      </c>
      <c r="Y1803" s="691" t="s">
        <v>3133</v>
      </c>
      <c r="Z1803" s="688" t="s">
        <v>3131</v>
      </c>
    </row>
    <row r="1804" spans="1:26" s="109" customFormat="1" ht="15.6">
      <c r="A1804" s="670" t="s">
        <v>2806</v>
      </c>
      <c r="B1804" s="13"/>
      <c r="C1804" s="13"/>
      <c r="D1804" s="14"/>
      <c r="E1804" s="4" t="s">
        <v>17</v>
      </c>
      <c r="F1804" s="4" t="s">
        <v>15</v>
      </c>
      <c r="G1804" s="1" t="s">
        <v>22</v>
      </c>
      <c r="H1804" s="1" t="s">
        <v>28</v>
      </c>
      <c r="I1804" s="1" t="s">
        <v>24</v>
      </c>
      <c r="J1804" s="4">
        <v>2</v>
      </c>
      <c r="K1804" s="4"/>
      <c r="L1804" s="4"/>
      <c r="M1804" s="4"/>
      <c r="N1804" s="4"/>
      <c r="O1804" s="4"/>
      <c r="P1804" s="4" t="s">
        <v>291</v>
      </c>
      <c r="Q1804" s="4" t="s">
        <v>290</v>
      </c>
      <c r="R1804" s="19"/>
      <c r="S1804" s="4"/>
      <c r="T1804" s="5"/>
      <c r="U1804" s="5"/>
      <c r="V1804" s="14"/>
      <c r="W1804" s="15"/>
      <c r="X1804" s="692" t="s">
        <v>3135</v>
      </c>
      <c r="Y1804" s="691" t="s">
        <v>3133</v>
      </c>
      <c r="Z1804" s="688" t="s">
        <v>3131</v>
      </c>
    </row>
    <row r="1805" spans="1:26" s="109" customFormat="1" ht="15.6" hidden="1">
      <c r="A1805" s="670" t="s">
        <v>2807</v>
      </c>
      <c r="B1805" s="13"/>
      <c r="C1805" s="13"/>
      <c r="D1805" s="14"/>
      <c r="E1805" s="4" t="s">
        <v>18</v>
      </c>
      <c r="F1805" s="4" t="s">
        <v>16</v>
      </c>
      <c r="G1805" s="1" t="s">
        <v>20</v>
      </c>
      <c r="H1805" s="1" t="s">
        <v>304</v>
      </c>
      <c r="I1805" s="1" t="s">
        <v>24</v>
      </c>
      <c r="J1805" s="4">
        <v>4</v>
      </c>
      <c r="K1805" s="4"/>
      <c r="L1805" s="4"/>
      <c r="M1805" s="4"/>
      <c r="N1805" s="4"/>
      <c r="O1805" s="4"/>
      <c r="P1805" s="4" t="s">
        <v>291</v>
      </c>
      <c r="Q1805" s="4" t="s">
        <v>290</v>
      </c>
      <c r="R1805" s="19"/>
      <c r="S1805" s="4"/>
      <c r="T1805" s="5"/>
      <c r="U1805" s="5"/>
      <c r="V1805" s="14"/>
      <c r="W1805" s="15"/>
      <c r="X1805" s="692" t="s">
        <v>3135</v>
      </c>
      <c r="Y1805" s="691" t="s">
        <v>3133</v>
      </c>
      <c r="Z1805" s="688" t="s">
        <v>3131</v>
      </c>
    </row>
    <row r="1806" spans="1:26" s="109" customFormat="1" ht="15.6" hidden="1">
      <c r="A1806" s="670" t="s">
        <v>2808</v>
      </c>
      <c r="B1806" s="13"/>
      <c r="C1806" s="13" t="s">
        <v>411</v>
      </c>
      <c r="D1806" s="14"/>
      <c r="E1806" s="4" t="s">
        <v>18</v>
      </c>
      <c r="F1806" s="4" t="s">
        <v>14</v>
      </c>
      <c r="G1806" s="1" t="s">
        <v>19</v>
      </c>
      <c r="H1806" s="1" t="s">
        <v>28</v>
      </c>
      <c r="I1806" s="1" t="s">
        <v>24</v>
      </c>
      <c r="J1806" s="4">
        <v>4</v>
      </c>
      <c r="K1806" s="4"/>
      <c r="L1806" s="4"/>
      <c r="M1806" s="4"/>
      <c r="N1806" s="4"/>
      <c r="O1806" s="4"/>
      <c r="P1806" s="4" t="s">
        <v>291</v>
      </c>
      <c r="Q1806" s="4" t="s">
        <v>290</v>
      </c>
      <c r="R1806" s="19"/>
      <c r="S1806" s="4"/>
      <c r="T1806" s="5"/>
      <c r="U1806" s="5"/>
      <c r="V1806" s="14"/>
      <c r="W1806" s="15"/>
      <c r="X1806" s="692" t="s">
        <v>3135</v>
      </c>
      <c r="Y1806" s="691" t="s">
        <v>3133</v>
      </c>
      <c r="Z1806" s="688" t="s">
        <v>3131</v>
      </c>
    </row>
    <row r="1807" spans="1:26" s="109" customFormat="1" ht="15.6" hidden="1">
      <c r="A1807" s="670" t="s">
        <v>2809</v>
      </c>
      <c r="B1807" s="13"/>
      <c r="C1807" s="13"/>
      <c r="D1807" s="14"/>
      <c r="E1807" s="4" t="s">
        <v>18</v>
      </c>
      <c r="F1807" s="4" t="s">
        <v>15</v>
      </c>
      <c r="G1807" s="1" t="s">
        <v>19</v>
      </c>
      <c r="H1807" s="1" t="s">
        <v>28</v>
      </c>
      <c r="I1807" s="1" t="s">
        <v>24</v>
      </c>
      <c r="J1807" s="4">
        <v>4</v>
      </c>
      <c r="K1807" s="4"/>
      <c r="L1807" s="4"/>
      <c r="M1807" s="4"/>
      <c r="N1807" s="4"/>
      <c r="O1807" s="4"/>
      <c r="P1807" s="4" t="s">
        <v>291</v>
      </c>
      <c r="Q1807" s="4" t="s">
        <v>290</v>
      </c>
      <c r="R1807" s="19"/>
      <c r="S1807" s="4"/>
      <c r="T1807" s="5"/>
      <c r="U1807" s="5"/>
      <c r="V1807" s="14"/>
      <c r="W1807" s="15"/>
      <c r="X1807" s="692" t="s">
        <v>3135</v>
      </c>
      <c r="Y1807" s="691" t="s">
        <v>3133</v>
      </c>
      <c r="Z1807" s="688" t="s">
        <v>3131</v>
      </c>
    </row>
    <row r="1808" spans="1:26" s="109" customFormat="1" ht="15.6" hidden="1">
      <c r="A1808" s="670" t="s">
        <v>2810</v>
      </c>
      <c r="B1808" s="13"/>
      <c r="C1808" s="13" t="s">
        <v>412</v>
      </c>
      <c r="D1808" s="14"/>
      <c r="E1808" s="4" t="s">
        <v>17</v>
      </c>
      <c r="F1808" s="4" t="s">
        <v>14</v>
      </c>
      <c r="G1808" s="1" t="s">
        <v>19</v>
      </c>
      <c r="H1808" s="1" t="s">
        <v>28</v>
      </c>
      <c r="I1808" s="1" t="s">
        <v>24</v>
      </c>
      <c r="J1808" s="4">
        <v>4</v>
      </c>
      <c r="K1808" s="4"/>
      <c r="L1808" s="4"/>
      <c r="M1808" s="4"/>
      <c r="N1808" s="4"/>
      <c r="O1808" s="4"/>
      <c r="P1808" s="4" t="s">
        <v>291</v>
      </c>
      <c r="Q1808" s="4" t="s">
        <v>290</v>
      </c>
      <c r="R1808" s="19"/>
      <c r="S1808" s="4"/>
      <c r="T1808" s="5"/>
      <c r="U1808" s="5"/>
      <c r="V1808" s="14"/>
      <c r="W1808" s="15"/>
      <c r="X1808" s="692" t="s">
        <v>3135</v>
      </c>
      <c r="Y1808" s="691" t="s">
        <v>3133</v>
      </c>
      <c r="Z1808" s="688" t="s">
        <v>3131</v>
      </c>
    </row>
    <row r="1809" spans="1:26" s="109" customFormat="1" ht="15.6" hidden="1">
      <c r="A1809" s="670" t="s">
        <v>2811</v>
      </c>
      <c r="B1809" s="13"/>
      <c r="C1809" s="13"/>
      <c r="D1809" s="14"/>
      <c r="E1809" s="4" t="s">
        <v>17</v>
      </c>
      <c r="F1809" s="4" t="s">
        <v>15</v>
      </c>
      <c r="G1809" s="1" t="s">
        <v>19</v>
      </c>
      <c r="H1809" s="1" t="s">
        <v>28</v>
      </c>
      <c r="I1809" s="1" t="s">
        <v>24</v>
      </c>
      <c r="J1809" s="4">
        <v>4</v>
      </c>
      <c r="K1809" s="4"/>
      <c r="L1809" s="4"/>
      <c r="M1809" s="4"/>
      <c r="N1809" s="4"/>
      <c r="O1809" s="4"/>
      <c r="P1809" s="4" t="s">
        <v>291</v>
      </c>
      <c r="Q1809" s="4" t="s">
        <v>290</v>
      </c>
      <c r="R1809" s="19"/>
      <c r="S1809" s="4"/>
      <c r="T1809" s="5"/>
      <c r="U1809" s="5"/>
      <c r="V1809" s="14"/>
      <c r="W1809" s="15"/>
      <c r="X1809" s="692" t="s">
        <v>3135</v>
      </c>
      <c r="Y1809" s="691" t="s">
        <v>3133</v>
      </c>
      <c r="Z1809" s="688" t="s">
        <v>3131</v>
      </c>
    </row>
    <row r="1810" spans="1:26" s="109" customFormat="1" ht="15.6" hidden="1">
      <c r="A1810" s="670" t="s">
        <v>2812</v>
      </c>
      <c r="B1810" s="13"/>
      <c r="C1810" s="13" t="s">
        <v>413</v>
      </c>
      <c r="D1810" s="14"/>
      <c r="E1810" s="4" t="s">
        <v>17</v>
      </c>
      <c r="F1810" s="4" t="s">
        <v>14</v>
      </c>
      <c r="G1810" s="1" t="s">
        <v>19</v>
      </c>
      <c r="H1810" s="1" t="s">
        <v>28</v>
      </c>
      <c r="I1810" s="1" t="s">
        <v>24</v>
      </c>
      <c r="J1810" s="4">
        <v>4</v>
      </c>
      <c r="K1810" s="4"/>
      <c r="L1810" s="4"/>
      <c r="M1810" s="4"/>
      <c r="N1810" s="4"/>
      <c r="O1810" s="4"/>
      <c r="P1810" s="4" t="s">
        <v>291</v>
      </c>
      <c r="Q1810" s="4" t="s">
        <v>290</v>
      </c>
      <c r="R1810" s="19"/>
      <c r="S1810" s="4"/>
      <c r="T1810" s="5"/>
      <c r="U1810" s="5"/>
      <c r="V1810" s="14"/>
      <c r="W1810" s="15"/>
      <c r="X1810" s="692" t="s">
        <v>3135</v>
      </c>
      <c r="Y1810" s="691" t="s">
        <v>3133</v>
      </c>
      <c r="Z1810" s="688" t="s">
        <v>3131</v>
      </c>
    </row>
    <row r="1811" spans="1:26" s="109" customFormat="1" ht="15.6" hidden="1">
      <c r="A1811" s="670" t="s">
        <v>2813</v>
      </c>
      <c r="B1811" s="13"/>
      <c r="C1811" s="13"/>
      <c r="D1811" s="14"/>
      <c r="E1811" s="4" t="s">
        <v>17</v>
      </c>
      <c r="F1811" s="4" t="s">
        <v>15</v>
      </c>
      <c r="G1811" s="1" t="s">
        <v>19</v>
      </c>
      <c r="H1811" s="1" t="s">
        <v>28</v>
      </c>
      <c r="I1811" s="1" t="s">
        <v>24</v>
      </c>
      <c r="J1811" s="4">
        <v>4</v>
      </c>
      <c r="K1811" s="4"/>
      <c r="L1811" s="4"/>
      <c r="M1811" s="4"/>
      <c r="N1811" s="4"/>
      <c r="O1811" s="4"/>
      <c r="P1811" s="4" t="s">
        <v>291</v>
      </c>
      <c r="Q1811" s="4" t="s">
        <v>290</v>
      </c>
      <c r="R1811" s="19"/>
      <c r="S1811" s="4"/>
      <c r="T1811" s="5"/>
      <c r="U1811" s="5"/>
      <c r="V1811" s="14"/>
      <c r="W1811" s="15"/>
      <c r="X1811" s="692" t="s">
        <v>3135</v>
      </c>
      <c r="Y1811" s="691" t="s">
        <v>3133</v>
      </c>
      <c r="Z1811" s="688" t="s">
        <v>3131</v>
      </c>
    </row>
    <row r="1812" spans="1:26" s="109" customFormat="1" ht="15.6" hidden="1">
      <c r="A1812" s="670" t="s">
        <v>2814</v>
      </c>
      <c r="B1812" s="13"/>
      <c r="C1812" s="13" t="s">
        <v>414</v>
      </c>
      <c r="D1812" s="14"/>
      <c r="E1812" s="4" t="s">
        <v>18</v>
      </c>
      <c r="F1812" s="4" t="s">
        <v>16</v>
      </c>
      <c r="G1812" s="1" t="s">
        <v>20</v>
      </c>
      <c r="H1812" s="1" t="s">
        <v>304</v>
      </c>
      <c r="I1812" s="1" t="s">
        <v>24</v>
      </c>
      <c r="J1812" s="4">
        <v>4</v>
      </c>
      <c r="K1812" s="4"/>
      <c r="L1812" s="4"/>
      <c r="M1812" s="4"/>
      <c r="N1812" s="4"/>
      <c r="O1812" s="4"/>
      <c r="P1812" s="4" t="s">
        <v>291</v>
      </c>
      <c r="Q1812" s="4" t="s">
        <v>290</v>
      </c>
      <c r="R1812" s="19"/>
      <c r="S1812" s="4"/>
      <c r="T1812" s="5"/>
      <c r="U1812" s="5"/>
      <c r="V1812" s="14"/>
      <c r="W1812" s="15"/>
      <c r="X1812" s="692" t="s">
        <v>3135</v>
      </c>
      <c r="Y1812" s="691" t="s">
        <v>3133</v>
      </c>
      <c r="Z1812" s="688" t="s">
        <v>3131</v>
      </c>
    </row>
    <row r="1813" spans="1:26" s="109" customFormat="1" ht="15.6" hidden="1">
      <c r="A1813" s="670" t="s">
        <v>2815</v>
      </c>
      <c r="B1813" s="13"/>
      <c r="C1813" s="13" t="s">
        <v>415</v>
      </c>
      <c r="D1813" s="14"/>
      <c r="E1813" s="4" t="s">
        <v>17</v>
      </c>
      <c r="F1813" s="4" t="s">
        <v>16</v>
      </c>
      <c r="G1813" s="1" t="s">
        <v>56</v>
      </c>
      <c r="H1813" s="1" t="s">
        <v>304</v>
      </c>
      <c r="I1813" s="1" t="s">
        <v>24</v>
      </c>
      <c r="J1813" s="4">
        <v>4</v>
      </c>
      <c r="K1813" s="4"/>
      <c r="L1813" s="4"/>
      <c r="M1813" s="4"/>
      <c r="N1813" s="4"/>
      <c r="O1813" s="4"/>
      <c r="P1813" s="4" t="s">
        <v>291</v>
      </c>
      <c r="Q1813" s="4" t="s">
        <v>290</v>
      </c>
      <c r="R1813" s="19"/>
      <c r="S1813" s="4"/>
      <c r="T1813" s="5"/>
      <c r="U1813" s="5"/>
      <c r="V1813" s="14"/>
      <c r="W1813" s="15"/>
      <c r="X1813" s="692" t="s">
        <v>3135</v>
      </c>
      <c r="Y1813" s="691" t="s">
        <v>3133</v>
      </c>
      <c r="Z1813" s="688" t="s">
        <v>3131</v>
      </c>
    </row>
    <row r="1814" spans="1:26" s="109" customFormat="1" ht="15.6" hidden="1">
      <c r="A1814" s="670" t="s">
        <v>2816</v>
      </c>
      <c r="B1814" s="13"/>
      <c r="C1814" s="13"/>
      <c r="D1814" s="14"/>
      <c r="E1814" s="4" t="s">
        <v>18</v>
      </c>
      <c r="F1814" s="4" t="s">
        <v>14</v>
      </c>
      <c r="G1814" s="1" t="s">
        <v>19</v>
      </c>
      <c r="H1814" s="1" t="s">
        <v>28</v>
      </c>
      <c r="I1814" s="1" t="s">
        <v>445</v>
      </c>
      <c r="J1814" s="4">
        <v>4</v>
      </c>
      <c r="K1814" s="4"/>
      <c r="L1814" s="4"/>
      <c r="M1814" s="4"/>
      <c r="N1814" s="4"/>
      <c r="O1814" s="4"/>
      <c r="P1814" s="4" t="s">
        <v>291</v>
      </c>
      <c r="Q1814" s="4" t="s">
        <v>290</v>
      </c>
      <c r="R1814" s="19"/>
      <c r="S1814" s="4"/>
      <c r="T1814" s="5"/>
      <c r="U1814" s="5"/>
      <c r="V1814" s="14"/>
      <c r="W1814" s="15"/>
      <c r="X1814" s="692" t="s">
        <v>3135</v>
      </c>
      <c r="Y1814" s="691" t="s">
        <v>3133</v>
      </c>
      <c r="Z1814" s="688" t="s">
        <v>3131</v>
      </c>
    </row>
    <row r="1815" spans="1:26" s="109" customFormat="1" ht="15.6" hidden="1">
      <c r="A1815" s="670" t="s">
        <v>2817</v>
      </c>
      <c r="B1815" s="13"/>
      <c r="C1815" s="13"/>
      <c r="D1815" s="14"/>
      <c r="E1815" s="4" t="s">
        <v>18</v>
      </c>
      <c r="F1815" s="4" t="s">
        <v>15</v>
      </c>
      <c r="G1815" s="1" t="s">
        <v>19</v>
      </c>
      <c r="H1815" s="1" t="s">
        <v>28</v>
      </c>
      <c r="I1815" s="1" t="s">
        <v>24</v>
      </c>
      <c r="J1815" s="4">
        <v>4</v>
      </c>
      <c r="K1815" s="4"/>
      <c r="L1815" s="4"/>
      <c r="M1815" s="4"/>
      <c r="N1815" s="4"/>
      <c r="O1815" s="4"/>
      <c r="P1815" s="4" t="s">
        <v>291</v>
      </c>
      <c r="Q1815" s="4" t="s">
        <v>290</v>
      </c>
      <c r="R1815" s="19"/>
      <c r="S1815" s="4"/>
      <c r="T1815" s="5"/>
      <c r="U1815" s="5"/>
      <c r="V1815" s="14"/>
      <c r="W1815" s="15"/>
      <c r="X1815" s="692" t="s">
        <v>3135</v>
      </c>
      <c r="Y1815" s="691" t="s">
        <v>3133</v>
      </c>
      <c r="Z1815" s="688" t="s">
        <v>3131</v>
      </c>
    </row>
    <row r="1816" spans="1:26" s="109" customFormat="1" ht="15.6" hidden="1">
      <c r="A1816" s="670" t="s">
        <v>2818</v>
      </c>
      <c r="B1816" s="13"/>
      <c r="C1816" s="13" t="s">
        <v>416</v>
      </c>
      <c r="D1816" s="14"/>
      <c r="E1816" s="4" t="s">
        <v>18</v>
      </c>
      <c r="F1816" s="4" t="s">
        <v>14</v>
      </c>
      <c r="G1816" s="1" t="s">
        <v>19</v>
      </c>
      <c r="H1816" s="1" t="s">
        <v>28</v>
      </c>
      <c r="I1816" s="1" t="s">
        <v>24</v>
      </c>
      <c r="J1816" s="4">
        <v>4</v>
      </c>
      <c r="K1816" s="4"/>
      <c r="L1816" s="4"/>
      <c r="M1816" s="4"/>
      <c r="N1816" s="4"/>
      <c r="O1816" s="4"/>
      <c r="P1816" s="4" t="s">
        <v>286</v>
      </c>
      <c r="Q1816" s="4" t="s">
        <v>290</v>
      </c>
      <c r="R1816" s="19"/>
      <c r="S1816" s="4"/>
      <c r="T1816" s="5"/>
      <c r="U1816" s="5"/>
      <c r="V1816" s="14"/>
      <c r="W1816" s="15"/>
      <c r="X1816" s="692" t="s">
        <v>3135</v>
      </c>
      <c r="Y1816" s="691" t="s">
        <v>3133</v>
      </c>
      <c r="Z1816" s="688" t="s">
        <v>3131</v>
      </c>
    </row>
    <row r="1817" spans="1:26" s="109" customFormat="1" ht="15.6" hidden="1">
      <c r="A1817" s="670" t="s">
        <v>2819</v>
      </c>
      <c r="B1817" s="13"/>
      <c r="C1817" s="13"/>
      <c r="D1817" s="14"/>
      <c r="E1817" s="4" t="s">
        <v>18</v>
      </c>
      <c r="F1817" s="4" t="s">
        <v>15</v>
      </c>
      <c r="G1817" s="1" t="s">
        <v>19</v>
      </c>
      <c r="H1817" s="1" t="s">
        <v>28</v>
      </c>
      <c r="I1817" s="1" t="s">
        <v>24</v>
      </c>
      <c r="J1817" s="4">
        <v>4</v>
      </c>
      <c r="K1817" s="4"/>
      <c r="L1817" s="4"/>
      <c r="M1817" s="4"/>
      <c r="N1817" s="4"/>
      <c r="O1817" s="4"/>
      <c r="P1817" s="4" t="s">
        <v>286</v>
      </c>
      <c r="Q1817" s="4" t="s">
        <v>290</v>
      </c>
      <c r="R1817" s="19"/>
      <c r="S1817" s="4"/>
      <c r="T1817" s="5"/>
      <c r="U1817" s="5"/>
      <c r="V1817" s="14"/>
      <c r="W1817" s="15"/>
      <c r="X1817" s="692" t="s">
        <v>3135</v>
      </c>
      <c r="Y1817" s="691" t="s">
        <v>3133</v>
      </c>
      <c r="Z1817" s="688" t="s">
        <v>3131</v>
      </c>
    </row>
    <row r="1818" spans="1:26" s="109" customFormat="1" ht="15.6" hidden="1">
      <c r="A1818" s="670" t="s">
        <v>2820</v>
      </c>
      <c r="B1818" s="13"/>
      <c r="C1818" s="13" t="s">
        <v>417</v>
      </c>
      <c r="D1818" s="14"/>
      <c r="E1818" s="4" t="s">
        <v>17</v>
      </c>
      <c r="F1818" s="4" t="s">
        <v>14</v>
      </c>
      <c r="G1818" s="1" t="s">
        <v>19</v>
      </c>
      <c r="H1818" s="1" t="s">
        <v>28</v>
      </c>
      <c r="I1818" s="1" t="s">
        <v>24</v>
      </c>
      <c r="J1818" s="4">
        <v>4</v>
      </c>
      <c r="K1818" s="4"/>
      <c r="L1818" s="4"/>
      <c r="M1818" s="4"/>
      <c r="N1818" s="4"/>
      <c r="O1818" s="4"/>
      <c r="P1818" s="4" t="s">
        <v>286</v>
      </c>
      <c r="Q1818" s="4" t="s">
        <v>290</v>
      </c>
      <c r="R1818" s="19"/>
      <c r="S1818" s="4"/>
      <c r="T1818" s="5"/>
      <c r="U1818" s="5"/>
      <c r="V1818" s="14"/>
      <c r="W1818" s="15"/>
      <c r="X1818" s="692" t="s">
        <v>3135</v>
      </c>
      <c r="Y1818" s="691" t="s">
        <v>3133</v>
      </c>
      <c r="Z1818" s="688" t="s">
        <v>3131</v>
      </c>
    </row>
    <row r="1819" spans="1:26" s="109" customFormat="1" ht="27.6" hidden="1">
      <c r="A1819" s="670" t="s">
        <v>2821</v>
      </c>
      <c r="B1819" s="13"/>
      <c r="C1819" s="13" t="s">
        <v>418</v>
      </c>
      <c r="D1819" s="14"/>
      <c r="E1819" s="4" t="s">
        <v>17</v>
      </c>
      <c r="F1819" s="4" t="s">
        <v>14</v>
      </c>
      <c r="G1819" s="1" t="s">
        <v>19</v>
      </c>
      <c r="H1819" s="1" t="s">
        <v>28</v>
      </c>
      <c r="I1819" s="1" t="s">
        <v>841</v>
      </c>
      <c r="J1819" s="4">
        <v>4</v>
      </c>
      <c r="K1819" s="4"/>
      <c r="L1819" s="4"/>
      <c r="M1819" s="4"/>
      <c r="N1819" s="4"/>
      <c r="O1819" s="4"/>
      <c r="P1819" s="4" t="s">
        <v>286</v>
      </c>
      <c r="Q1819" s="4" t="s">
        <v>290</v>
      </c>
      <c r="R1819" s="19"/>
      <c r="S1819" s="4"/>
      <c r="T1819" s="5"/>
      <c r="U1819" s="5"/>
      <c r="V1819" s="14"/>
      <c r="W1819" s="15"/>
      <c r="X1819" s="692" t="s">
        <v>3135</v>
      </c>
      <c r="Y1819" s="691" t="s">
        <v>3133</v>
      </c>
      <c r="Z1819" s="688" t="s">
        <v>3131</v>
      </c>
    </row>
    <row r="1820" spans="1:26" s="109" customFormat="1" ht="15.6">
      <c r="A1820" s="670" t="s">
        <v>2822</v>
      </c>
      <c r="B1820" s="13"/>
      <c r="C1820" s="13"/>
      <c r="D1820" s="14"/>
      <c r="E1820" s="4" t="s">
        <v>17</v>
      </c>
      <c r="F1820" s="4" t="s">
        <v>15</v>
      </c>
      <c r="G1820" s="1" t="s">
        <v>19</v>
      </c>
      <c r="H1820" s="1" t="s">
        <v>28</v>
      </c>
      <c r="I1820" s="1" t="s">
        <v>24</v>
      </c>
      <c r="J1820" s="4">
        <v>2</v>
      </c>
      <c r="K1820" s="4"/>
      <c r="L1820" s="4"/>
      <c r="M1820" s="4"/>
      <c r="N1820" s="4"/>
      <c r="O1820" s="4"/>
      <c r="P1820" s="4" t="s">
        <v>286</v>
      </c>
      <c r="Q1820" s="4" t="s">
        <v>290</v>
      </c>
      <c r="R1820" s="19"/>
      <c r="S1820" s="4"/>
      <c r="T1820" s="5"/>
      <c r="U1820" s="5"/>
      <c r="V1820" s="14"/>
      <c r="W1820" s="15"/>
      <c r="X1820" s="692" t="s">
        <v>3135</v>
      </c>
      <c r="Y1820" s="691" t="s">
        <v>3133</v>
      </c>
      <c r="Z1820" s="688" t="s">
        <v>3131</v>
      </c>
    </row>
    <row r="1821" spans="1:26" s="109" customFormat="1" ht="15.6" hidden="1">
      <c r="A1821" s="670" t="s">
        <v>2823</v>
      </c>
      <c r="B1821" s="13"/>
      <c r="C1821" s="13"/>
      <c r="D1821" s="14"/>
      <c r="E1821" s="4" t="s">
        <v>18</v>
      </c>
      <c r="F1821" s="4" t="s">
        <v>15</v>
      </c>
      <c r="G1821" s="1" t="s">
        <v>19</v>
      </c>
      <c r="H1821" s="1" t="s">
        <v>28</v>
      </c>
      <c r="I1821" s="1" t="s">
        <v>25</v>
      </c>
      <c r="J1821" s="4">
        <v>4</v>
      </c>
      <c r="K1821" s="4"/>
      <c r="L1821" s="4"/>
      <c r="M1821" s="4"/>
      <c r="N1821" s="4"/>
      <c r="O1821" s="4"/>
      <c r="P1821" s="4" t="s">
        <v>286</v>
      </c>
      <c r="Q1821" s="4" t="s">
        <v>290</v>
      </c>
      <c r="R1821" s="19"/>
      <c r="S1821" s="4"/>
      <c r="T1821" s="5"/>
      <c r="U1821" s="5"/>
      <c r="V1821" s="14"/>
      <c r="W1821" s="15"/>
      <c r="X1821" s="692" t="s">
        <v>3135</v>
      </c>
      <c r="Y1821" s="691" t="s">
        <v>3133</v>
      </c>
      <c r="Z1821" s="688" t="s">
        <v>3131</v>
      </c>
    </row>
    <row r="1822" spans="1:26" s="109" customFormat="1" ht="15.6" hidden="1">
      <c r="A1822" s="670" t="s">
        <v>2824</v>
      </c>
      <c r="B1822" s="13"/>
      <c r="C1822" s="13" t="s">
        <v>419</v>
      </c>
      <c r="D1822" s="14"/>
      <c r="E1822" s="4" t="s">
        <v>17</v>
      </c>
      <c r="F1822" s="4" t="s">
        <v>14</v>
      </c>
      <c r="G1822" s="1" t="s">
        <v>19</v>
      </c>
      <c r="H1822" s="1" t="s">
        <v>28</v>
      </c>
      <c r="I1822" s="1" t="s">
        <v>447</v>
      </c>
      <c r="J1822" s="4">
        <v>4</v>
      </c>
      <c r="K1822" s="4"/>
      <c r="L1822" s="4"/>
      <c r="M1822" s="4"/>
      <c r="N1822" s="4"/>
      <c r="O1822" s="4"/>
      <c r="P1822" s="4" t="s">
        <v>286</v>
      </c>
      <c r="Q1822" s="4" t="s">
        <v>290</v>
      </c>
      <c r="R1822" s="19"/>
      <c r="S1822" s="4"/>
      <c r="T1822" s="5"/>
      <c r="U1822" s="5"/>
      <c r="V1822" s="14"/>
      <c r="W1822" s="15"/>
      <c r="X1822" s="692" t="s">
        <v>3135</v>
      </c>
      <c r="Y1822" s="691" t="s">
        <v>3133</v>
      </c>
      <c r="Z1822" s="688" t="s">
        <v>3131</v>
      </c>
    </row>
    <row r="1823" spans="1:26" s="109" customFormat="1" ht="15.6" hidden="1">
      <c r="A1823" s="670" t="s">
        <v>2825</v>
      </c>
      <c r="B1823" s="13"/>
      <c r="C1823" s="13"/>
      <c r="D1823" s="14"/>
      <c r="E1823" s="4" t="s">
        <v>18</v>
      </c>
      <c r="F1823" s="4" t="s">
        <v>15</v>
      </c>
      <c r="G1823" s="1" t="s">
        <v>19</v>
      </c>
      <c r="H1823" s="1" t="s">
        <v>28</v>
      </c>
      <c r="I1823" s="1" t="s">
        <v>24</v>
      </c>
      <c r="J1823" s="4">
        <v>4</v>
      </c>
      <c r="K1823" s="4"/>
      <c r="L1823" s="4"/>
      <c r="M1823" s="4"/>
      <c r="N1823" s="4"/>
      <c r="O1823" s="4"/>
      <c r="P1823" s="4" t="s">
        <v>286</v>
      </c>
      <c r="Q1823" s="4" t="s">
        <v>290</v>
      </c>
      <c r="R1823" s="19"/>
      <c r="S1823" s="4"/>
      <c r="T1823" s="5"/>
      <c r="U1823" s="5"/>
      <c r="V1823" s="14"/>
      <c r="W1823" s="15"/>
      <c r="X1823" s="692" t="s">
        <v>3135</v>
      </c>
      <c r="Y1823" s="691" t="s">
        <v>3133</v>
      </c>
      <c r="Z1823" s="688" t="s">
        <v>3131</v>
      </c>
    </row>
    <row r="1824" spans="1:26" s="109" customFormat="1" ht="15.6" hidden="1">
      <c r="A1824" s="670" t="s">
        <v>2826</v>
      </c>
      <c r="B1824" s="13"/>
      <c r="C1824" s="13" t="s">
        <v>420</v>
      </c>
      <c r="D1824" s="14"/>
      <c r="E1824" s="4" t="s">
        <v>17</v>
      </c>
      <c r="F1824" s="4" t="s">
        <v>14</v>
      </c>
      <c r="G1824" s="1" t="s">
        <v>19</v>
      </c>
      <c r="H1824" s="1" t="s">
        <v>28</v>
      </c>
      <c r="I1824" s="1" t="s">
        <v>24</v>
      </c>
      <c r="J1824" s="4">
        <v>4</v>
      </c>
      <c r="K1824" s="4"/>
      <c r="L1824" s="4"/>
      <c r="M1824" s="4"/>
      <c r="N1824" s="4"/>
      <c r="O1824" s="4"/>
      <c r="P1824" s="4" t="s">
        <v>286</v>
      </c>
      <c r="Q1824" s="4" t="s">
        <v>290</v>
      </c>
      <c r="R1824" s="19"/>
      <c r="S1824" s="4"/>
      <c r="T1824" s="5"/>
      <c r="U1824" s="5"/>
      <c r="V1824" s="14"/>
      <c r="W1824" s="15"/>
      <c r="X1824" s="692" t="s">
        <v>3135</v>
      </c>
      <c r="Y1824" s="691" t="s">
        <v>3133</v>
      </c>
      <c r="Z1824" s="688" t="s">
        <v>3131</v>
      </c>
    </row>
    <row r="1825" spans="1:26" s="109" customFormat="1" ht="15.6" hidden="1">
      <c r="A1825" s="670" t="s">
        <v>2827</v>
      </c>
      <c r="B1825" s="13"/>
      <c r="C1825" s="13"/>
      <c r="D1825" s="14"/>
      <c r="E1825" s="4" t="s">
        <v>17</v>
      </c>
      <c r="F1825" s="4" t="s">
        <v>15</v>
      </c>
      <c r="G1825" s="1" t="s">
        <v>19</v>
      </c>
      <c r="H1825" s="1" t="s">
        <v>28</v>
      </c>
      <c r="I1825" s="1" t="s">
        <v>445</v>
      </c>
      <c r="J1825" s="4">
        <v>4</v>
      </c>
      <c r="K1825" s="4"/>
      <c r="L1825" s="4"/>
      <c r="M1825" s="4"/>
      <c r="N1825" s="4"/>
      <c r="O1825" s="4"/>
      <c r="P1825" s="4" t="s">
        <v>286</v>
      </c>
      <c r="Q1825" s="4" t="s">
        <v>290</v>
      </c>
      <c r="R1825" s="19"/>
      <c r="S1825" s="4"/>
      <c r="T1825" s="5"/>
      <c r="U1825" s="5"/>
      <c r="V1825" s="14"/>
      <c r="W1825" s="15"/>
      <c r="X1825" s="692" t="s">
        <v>3135</v>
      </c>
      <c r="Y1825" s="691" t="s">
        <v>3133</v>
      </c>
      <c r="Z1825" s="688" t="s">
        <v>3131</v>
      </c>
    </row>
    <row r="1826" spans="1:26" s="109" customFormat="1" ht="15.6" hidden="1">
      <c r="A1826" s="670" t="s">
        <v>2828</v>
      </c>
      <c r="B1826" s="13"/>
      <c r="C1826" s="13" t="s">
        <v>421</v>
      </c>
      <c r="D1826" s="14"/>
      <c r="E1826" s="4" t="s">
        <v>17</v>
      </c>
      <c r="F1826" s="4" t="s">
        <v>14</v>
      </c>
      <c r="G1826" s="1" t="s">
        <v>19</v>
      </c>
      <c r="H1826" s="1" t="s">
        <v>28</v>
      </c>
      <c r="I1826" s="1" t="s">
        <v>24</v>
      </c>
      <c r="J1826" s="4">
        <v>4</v>
      </c>
      <c r="K1826" s="4"/>
      <c r="L1826" s="4"/>
      <c r="M1826" s="4"/>
      <c r="N1826" s="4"/>
      <c r="O1826" s="4"/>
      <c r="P1826" s="4" t="s">
        <v>286</v>
      </c>
      <c r="Q1826" s="4" t="s">
        <v>290</v>
      </c>
      <c r="R1826" s="19"/>
      <c r="S1826" s="4"/>
      <c r="T1826" s="5"/>
      <c r="U1826" s="5"/>
      <c r="V1826" s="14"/>
      <c r="W1826" s="15"/>
      <c r="X1826" s="692" t="s">
        <v>3135</v>
      </c>
      <c r="Y1826" s="691" t="s">
        <v>3133</v>
      </c>
      <c r="Z1826" s="688" t="s">
        <v>3131</v>
      </c>
    </row>
    <row r="1827" spans="1:26" s="109" customFormat="1" ht="15.6" hidden="1">
      <c r="A1827" s="670" t="s">
        <v>2829</v>
      </c>
      <c r="B1827" s="13"/>
      <c r="C1827" s="13"/>
      <c r="D1827" s="14"/>
      <c r="E1827" s="4" t="s">
        <v>17</v>
      </c>
      <c r="F1827" s="4" t="s">
        <v>15</v>
      </c>
      <c r="G1827" s="1" t="s">
        <v>19</v>
      </c>
      <c r="H1827" s="1" t="s">
        <v>28</v>
      </c>
      <c r="I1827" s="1" t="s">
        <v>24</v>
      </c>
      <c r="J1827" s="4">
        <v>4</v>
      </c>
      <c r="K1827" s="4"/>
      <c r="L1827" s="4"/>
      <c r="M1827" s="4"/>
      <c r="N1827" s="4"/>
      <c r="O1827" s="4"/>
      <c r="P1827" s="4" t="s">
        <v>286</v>
      </c>
      <c r="Q1827" s="4" t="s">
        <v>290</v>
      </c>
      <c r="R1827" s="19"/>
      <c r="S1827" s="4"/>
      <c r="T1827" s="5"/>
      <c r="U1827" s="5"/>
      <c r="V1827" s="14"/>
      <c r="W1827" s="15"/>
      <c r="X1827" s="692" t="s">
        <v>3135</v>
      </c>
      <c r="Y1827" s="691" t="s">
        <v>3133</v>
      </c>
      <c r="Z1827" s="688" t="s">
        <v>3131</v>
      </c>
    </row>
    <row r="1828" spans="1:26" s="109" customFormat="1" ht="15.6" hidden="1">
      <c r="A1828" s="670" t="s">
        <v>2830</v>
      </c>
      <c r="B1828" s="13"/>
      <c r="C1828" s="13" t="s">
        <v>422</v>
      </c>
      <c r="D1828" s="14"/>
      <c r="E1828" s="4" t="s">
        <v>18</v>
      </c>
      <c r="F1828" s="4" t="s">
        <v>14</v>
      </c>
      <c r="G1828" s="1" t="s">
        <v>19</v>
      </c>
      <c r="H1828" s="1" t="s">
        <v>28</v>
      </c>
      <c r="I1828" s="1" t="s">
        <v>24</v>
      </c>
      <c r="J1828" s="4">
        <v>4</v>
      </c>
      <c r="K1828" s="4"/>
      <c r="L1828" s="4"/>
      <c r="M1828" s="4"/>
      <c r="N1828" s="4"/>
      <c r="O1828" s="4"/>
      <c r="P1828" s="4" t="s">
        <v>286</v>
      </c>
      <c r="Q1828" s="4" t="s">
        <v>290</v>
      </c>
      <c r="R1828" s="19"/>
      <c r="S1828" s="4"/>
      <c r="T1828" s="5"/>
      <c r="U1828" s="5"/>
      <c r="V1828" s="14"/>
      <c r="W1828" s="15"/>
      <c r="X1828" s="692" t="s">
        <v>3135</v>
      </c>
      <c r="Y1828" s="691" t="s">
        <v>3133</v>
      </c>
      <c r="Z1828" s="688" t="s">
        <v>3131</v>
      </c>
    </row>
    <row r="1829" spans="1:26" s="109" customFormat="1" ht="15.6" hidden="1">
      <c r="A1829" s="670" t="s">
        <v>2831</v>
      </c>
      <c r="B1829" s="13"/>
      <c r="C1829" s="13"/>
      <c r="D1829" s="14"/>
      <c r="E1829" s="4" t="s">
        <v>18</v>
      </c>
      <c r="F1829" s="4" t="s">
        <v>15</v>
      </c>
      <c r="G1829" s="1" t="s">
        <v>19</v>
      </c>
      <c r="H1829" s="1" t="s">
        <v>28</v>
      </c>
      <c r="I1829" s="1" t="s">
        <v>24</v>
      </c>
      <c r="J1829" s="4">
        <v>4</v>
      </c>
      <c r="K1829" s="4"/>
      <c r="L1829" s="4"/>
      <c r="M1829" s="4"/>
      <c r="N1829" s="4"/>
      <c r="O1829" s="4"/>
      <c r="P1829" s="4" t="s">
        <v>286</v>
      </c>
      <c r="Q1829" s="4" t="s">
        <v>290</v>
      </c>
      <c r="R1829" s="19"/>
      <c r="S1829" s="4"/>
      <c r="T1829" s="5"/>
      <c r="U1829" s="5"/>
      <c r="V1829" s="14"/>
      <c r="W1829" s="15"/>
      <c r="X1829" s="692" t="s">
        <v>3135</v>
      </c>
      <c r="Y1829" s="691" t="s">
        <v>3133</v>
      </c>
      <c r="Z1829" s="688" t="s">
        <v>3131</v>
      </c>
    </row>
    <row r="1830" spans="1:26" s="109" customFormat="1" ht="15.6" hidden="1">
      <c r="A1830" s="670" t="s">
        <v>2832</v>
      </c>
      <c r="B1830" s="13"/>
      <c r="C1830" s="13" t="s">
        <v>1110</v>
      </c>
      <c r="D1830" s="14"/>
      <c r="E1830" s="4" t="s">
        <v>17</v>
      </c>
      <c r="F1830" s="4" t="s">
        <v>14</v>
      </c>
      <c r="G1830" s="1" t="s">
        <v>19</v>
      </c>
      <c r="H1830" s="1" t="s">
        <v>28</v>
      </c>
      <c r="I1830" s="1" t="s">
        <v>445</v>
      </c>
      <c r="J1830" s="4">
        <v>4</v>
      </c>
      <c r="K1830" s="4"/>
      <c r="L1830" s="4"/>
      <c r="M1830" s="4"/>
      <c r="N1830" s="4"/>
      <c r="O1830" s="4"/>
      <c r="P1830" s="4" t="s">
        <v>286</v>
      </c>
      <c r="Q1830" s="4" t="s">
        <v>290</v>
      </c>
      <c r="R1830" s="19"/>
      <c r="S1830" s="4"/>
      <c r="T1830" s="5"/>
      <c r="U1830" s="5"/>
      <c r="V1830" s="14"/>
      <c r="W1830" s="15"/>
      <c r="X1830" s="692" t="s">
        <v>3135</v>
      </c>
      <c r="Y1830" s="691" t="s">
        <v>3133</v>
      </c>
      <c r="Z1830" s="688" t="s">
        <v>3131</v>
      </c>
    </row>
    <row r="1831" spans="1:26" s="109" customFormat="1" ht="15.6" hidden="1">
      <c r="A1831" s="670" t="s">
        <v>2833</v>
      </c>
      <c r="B1831" s="13"/>
      <c r="C1831" s="13"/>
      <c r="D1831" s="14"/>
      <c r="E1831" s="4" t="s">
        <v>17</v>
      </c>
      <c r="F1831" s="4" t="s">
        <v>15</v>
      </c>
      <c r="G1831" s="1" t="s">
        <v>19</v>
      </c>
      <c r="H1831" s="1" t="s">
        <v>28</v>
      </c>
      <c r="I1831" s="1" t="s">
        <v>26</v>
      </c>
      <c r="J1831" s="4">
        <v>4</v>
      </c>
      <c r="K1831" s="4"/>
      <c r="L1831" s="4"/>
      <c r="M1831" s="4"/>
      <c r="N1831" s="4"/>
      <c r="O1831" s="4"/>
      <c r="P1831" s="4" t="s">
        <v>286</v>
      </c>
      <c r="Q1831" s="4" t="s">
        <v>290</v>
      </c>
      <c r="R1831" s="19"/>
      <c r="S1831" s="4"/>
      <c r="T1831" s="5"/>
      <c r="U1831" s="5"/>
      <c r="V1831" s="14"/>
      <c r="W1831" s="15"/>
      <c r="X1831" s="692" t="s">
        <v>3135</v>
      </c>
      <c r="Y1831" s="691" t="s">
        <v>3133</v>
      </c>
      <c r="Z1831" s="688" t="s">
        <v>3131</v>
      </c>
    </row>
    <row r="1832" spans="1:26" s="109" customFormat="1" ht="15.6">
      <c r="A1832" s="670" t="s">
        <v>2834</v>
      </c>
      <c r="B1832" s="4"/>
      <c r="C1832" s="380"/>
      <c r="D1832" s="14"/>
      <c r="E1832" s="4" t="s">
        <v>17</v>
      </c>
      <c r="F1832" s="4" t="s">
        <v>14</v>
      </c>
      <c r="G1832" s="1" t="s">
        <v>19</v>
      </c>
      <c r="H1832" s="1" t="s">
        <v>28</v>
      </c>
      <c r="I1832" s="1" t="s">
        <v>25</v>
      </c>
      <c r="J1832" s="4">
        <v>1</v>
      </c>
      <c r="K1832" s="4"/>
      <c r="L1832" s="4"/>
      <c r="M1832" s="4"/>
      <c r="N1832" s="4" t="s">
        <v>39</v>
      </c>
      <c r="O1832" s="4"/>
      <c r="P1832" s="4" t="s">
        <v>286</v>
      </c>
      <c r="Q1832" s="4" t="s">
        <v>290</v>
      </c>
      <c r="R1832" s="19"/>
      <c r="S1832" s="4"/>
      <c r="T1832" s="5"/>
      <c r="U1832" s="5"/>
      <c r="V1832" s="14"/>
      <c r="W1832" s="15"/>
      <c r="X1832" s="692" t="s">
        <v>3135</v>
      </c>
      <c r="Y1832" s="691" t="s">
        <v>3133</v>
      </c>
      <c r="Z1832" s="688" t="s">
        <v>3131</v>
      </c>
    </row>
    <row r="1833" spans="1:26" s="109" customFormat="1" ht="15.6" hidden="1">
      <c r="A1833" s="670" t="s">
        <v>2835</v>
      </c>
      <c r="B1833" s="4"/>
      <c r="C1833" s="380"/>
      <c r="D1833" s="14"/>
      <c r="E1833" s="4" t="s">
        <v>17</v>
      </c>
      <c r="F1833" s="4" t="s">
        <v>14</v>
      </c>
      <c r="G1833" s="1" t="s">
        <v>19</v>
      </c>
      <c r="H1833" s="1" t="s">
        <v>28</v>
      </c>
      <c r="I1833" s="1" t="s">
        <v>24</v>
      </c>
      <c r="J1833" s="4">
        <v>4</v>
      </c>
      <c r="K1833" s="4"/>
      <c r="L1833" s="4"/>
      <c r="M1833" s="4"/>
      <c r="N1833" s="4"/>
      <c r="O1833" s="4"/>
      <c r="P1833" s="4" t="s">
        <v>286</v>
      </c>
      <c r="Q1833" s="4" t="s">
        <v>290</v>
      </c>
      <c r="R1833" s="19"/>
      <c r="S1833" s="4"/>
      <c r="T1833" s="5"/>
      <c r="U1833" s="5"/>
      <c r="V1833" s="14"/>
      <c r="W1833" s="15"/>
      <c r="X1833" s="692" t="s">
        <v>3135</v>
      </c>
      <c r="Y1833" s="691" t="s">
        <v>3133</v>
      </c>
      <c r="Z1833" s="688" t="s">
        <v>3131</v>
      </c>
    </row>
    <row r="1834" spans="1:26" s="109" customFormat="1" ht="15.6" hidden="1">
      <c r="A1834" s="670" t="s">
        <v>2836</v>
      </c>
      <c r="B1834" s="4"/>
      <c r="C1834" s="380"/>
      <c r="D1834" s="14"/>
      <c r="E1834" s="4" t="s">
        <v>17</v>
      </c>
      <c r="F1834" s="4" t="s">
        <v>15</v>
      </c>
      <c r="G1834" s="1" t="s">
        <v>19</v>
      </c>
      <c r="H1834" s="1" t="s">
        <v>28</v>
      </c>
      <c r="I1834" s="1" t="s">
        <v>445</v>
      </c>
      <c r="J1834" s="4">
        <v>4</v>
      </c>
      <c r="K1834" s="4"/>
      <c r="L1834" s="4"/>
      <c r="M1834" s="4"/>
      <c r="N1834" s="4"/>
      <c r="O1834" s="4"/>
      <c r="P1834" s="4" t="s">
        <v>286</v>
      </c>
      <c r="Q1834" s="4" t="s">
        <v>290</v>
      </c>
      <c r="R1834" s="19"/>
      <c r="S1834" s="4"/>
      <c r="T1834" s="5"/>
      <c r="U1834" s="5"/>
      <c r="V1834" s="14"/>
      <c r="W1834" s="15"/>
      <c r="X1834" s="692" t="s">
        <v>3135</v>
      </c>
      <c r="Y1834" s="691" t="s">
        <v>3133</v>
      </c>
      <c r="Z1834" s="688" t="s">
        <v>3131</v>
      </c>
    </row>
    <row r="1835" spans="1:26" s="109" customFormat="1" ht="15.6" hidden="1">
      <c r="A1835" s="670" t="s">
        <v>2837</v>
      </c>
      <c r="B1835" s="4"/>
      <c r="C1835" s="380">
        <v>76</v>
      </c>
      <c r="D1835" s="14"/>
      <c r="E1835" s="4" t="s">
        <v>17</v>
      </c>
      <c r="F1835" s="4" t="s">
        <v>14</v>
      </c>
      <c r="G1835" s="1" t="s">
        <v>19</v>
      </c>
      <c r="H1835" s="1" t="s">
        <v>28</v>
      </c>
      <c r="I1835" s="1" t="s">
        <v>24</v>
      </c>
      <c r="J1835" s="4">
        <v>4</v>
      </c>
      <c r="K1835" s="4"/>
      <c r="L1835" s="4"/>
      <c r="M1835" s="4"/>
      <c r="N1835" s="4"/>
      <c r="O1835" s="4"/>
      <c r="P1835" s="4" t="s">
        <v>286</v>
      </c>
      <c r="Q1835" s="4" t="s">
        <v>290</v>
      </c>
      <c r="R1835" s="19"/>
      <c r="S1835" s="4"/>
      <c r="T1835" s="5"/>
      <c r="U1835" s="5"/>
      <c r="V1835" s="14"/>
      <c r="W1835" s="15"/>
      <c r="X1835" s="692" t="s">
        <v>3135</v>
      </c>
      <c r="Y1835" s="691" t="s">
        <v>3133</v>
      </c>
      <c r="Z1835" s="688" t="s">
        <v>3131</v>
      </c>
    </row>
    <row r="1836" spans="1:26" s="109" customFormat="1" ht="15.6" hidden="1">
      <c r="A1836" s="670" t="s">
        <v>2838</v>
      </c>
      <c r="B1836" s="4"/>
      <c r="C1836" s="380"/>
      <c r="D1836" s="14"/>
      <c r="E1836" s="4" t="s">
        <v>17</v>
      </c>
      <c r="F1836" s="4" t="s">
        <v>15</v>
      </c>
      <c r="G1836" s="1" t="s">
        <v>19</v>
      </c>
      <c r="H1836" s="1" t="s">
        <v>28</v>
      </c>
      <c r="I1836" s="1" t="s">
        <v>24</v>
      </c>
      <c r="J1836" s="4">
        <v>4</v>
      </c>
      <c r="K1836" s="4"/>
      <c r="L1836" s="4"/>
      <c r="M1836" s="4"/>
      <c r="N1836" s="4"/>
      <c r="O1836" s="4"/>
      <c r="P1836" s="4" t="s">
        <v>286</v>
      </c>
      <c r="Q1836" s="4" t="s">
        <v>290</v>
      </c>
      <c r="R1836" s="19"/>
      <c r="S1836" s="4"/>
      <c r="T1836" s="5"/>
      <c r="U1836" s="5"/>
      <c r="V1836" s="14"/>
      <c r="W1836" s="15"/>
      <c r="X1836" s="692" t="s">
        <v>3135</v>
      </c>
      <c r="Y1836" s="691" t="s">
        <v>3133</v>
      </c>
      <c r="Z1836" s="688" t="s">
        <v>3131</v>
      </c>
    </row>
    <row r="1837" spans="1:26" s="109" customFormat="1" ht="15.6" hidden="1">
      <c r="A1837" s="670" t="s">
        <v>2839</v>
      </c>
      <c r="B1837" s="4"/>
      <c r="C1837" s="380">
        <v>77</v>
      </c>
      <c r="D1837" s="14"/>
      <c r="E1837" s="4" t="s">
        <v>17</v>
      </c>
      <c r="F1837" s="4" t="s">
        <v>14</v>
      </c>
      <c r="G1837" s="1" t="s">
        <v>19</v>
      </c>
      <c r="H1837" s="1" t="s">
        <v>28</v>
      </c>
      <c r="I1837" s="1" t="s">
        <v>24</v>
      </c>
      <c r="J1837" s="4">
        <v>4</v>
      </c>
      <c r="K1837" s="4"/>
      <c r="L1837" s="4"/>
      <c r="M1837" s="4"/>
      <c r="N1837" s="4"/>
      <c r="O1837" s="4"/>
      <c r="P1837" s="4" t="s">
        <v>286</v>
      </c>
      <c r="Q1837" s="4" t="s">
        <v>290</v>
      </c>
      <c r="R1837" s="19"/>
      <c r="S1837" s="4"/>
      <c r="T1837" s="5"/>
      <c r="U1837" s="5"/>
      <c r="V1837" s="14"/>
      <c r="W1837" s="15"/>
      <c r="X1837" s="692" t="s">
        <v>3135</v>
      </c>
      <c r="Y1837" s="691" t="s">
        <v>3133</v>
      </c>
      <c r="Z1837" s="688" t="s">
        <v>3131</v>
      </c>
    </row>
    <row r="1838" spans="1:26" s="109" customFormat="1" ht="15.6" hidden="1">
      <c r="A1838" s="670" t="s">
        <v>2840</v>
      </c>
      <c r="B1838" s="4"/>
      <c r="C1838" s="380"/>
      <c r="D1838" s="14"/>
      <c r="E1838" s="4" t="s">
        <v>17</v>
      </c>
      <c r="F1838" s="4" t="s">
        <v>15</v>
      </c>
      <c r="G1838" s="1" t="s">
        <v>19</v>
      </c>
      <c r="H1838" s="1" t="s">
        <v>28</v>
      </c>
      <c r="I1838" s="1" t="s">
        <v>24</v>
      </c>
      <c r="J1838" s="4">
        <v>4</v>
      </c>
      <c r="K1838" s="4"/>
      <c r="L1838" s="4"/>
      <c r="M1838" s="4"/>
      <c r="N1838" s="4"/>
      <c r="O1838" s="4"/>
      <c r="P1838" s="4" t="s">
        <v>286</v>
      </c>
      <c r="Q1838" s="4" t="s">
        <v>290</v>
      </c>
      <c r="R1838" s="19"/>
      <c r="S1838" s="4"/>
      <c r="T1838" s="5"/>
      <c r="U1838" s="5"/>
      <c r="V1838" s="14"/>
      <c r="W1838" s="15"/>
      <c r="X1838" s="692" t="s">
        <v>3135</v>
      </c>
      <c r="Y1838" s="691" t="s">
        <v>3133</v>
      </c>
      <c r="Z1838" s="688" t="s">
        <v>3131</v>
      </c>
    </row>
    <row r="1839" spans="1:26" s="109" customFormat="1" ht="15.6" hidden="1">
      <c r="A1839" s="670" t="s">
        <v>2841</v>
      </c>
      <c r="B1839" s="4"/>
      <c r="C1839" s="380">
        <v>78</v>
      </c>
      <c r="D1839" s="14"/>
      <c r="E1839" s="4" t="s">
        <v>17</v>
      </c>
      <c r="F1839" s="4" t="s">
        <v>14</v>
      </c>
      <c r="G1839" s="1" t="s">
        <v>19</v>
      </c>
      <c r="H1839" s="1" t="s">
        <v>28</v>
      </c>
      <c r="I1839" s="1" t="s">
        <v>24</v>
      </c>
      <c r="J1839" s="4">
        <v>4</v>
      </c>
      <c r="K1839" s="4"/>
      <c r="L1839" s="4"/>
      <c r="M1839" s="4"/>
      <c r="N1839" s="4"/>
      <c r="O1839" s="4"/>
      <c r="P1839" s="4" t="s">
        <v>286</v>
      </c>
      <c r="Q1839" s="4" t="s">
        <v>290</v>
      </c>
      <c r="R1839" s="19"/>
      <c r="S1839" s="4"/>
      <c r="T1839" s="5"/>
      <c r="U1839" s="5"/>
      <c r="V1839" s="14"/>
      <c r="W1839" s="15"/>
      <c r="X1839" s="692" t="s">
        <v>3135</v>
      </c>
      <c r="Y1839" s="691" t="s">
        <v>3133</v>
      </c>
      <c r="Z1839" s="688" t="s">
        <v>3131</v>
      </c>
    </row>
    <row r="1840" spans="1:26" s="109" customFormat="1" ht="15.6" hidden="1">
      <c r="A1840" s="670" t="s">
        <v>2842</v>
      </c>
      <c r="B1840" s="4"/>
      <c r="C1840" s="380"/>
      <c r="D1840" s="14"/>
      <c r="E1840" s="4" t="s">
        <v>17</v>
      </c>
      <c r="F1840" s="4" t="s">
        <v>15</v>
      </c>
      <c r="G1840" s="1" t="s">
        <v>19</v>
      </c>
      <c r="H1840" s="1" t="s">
        <v>28</v>
      </c>
      <c r="I1840" s="1" t="s">
        <v>24</v>
      </c>
      <c r="J1840" s="4">
        <v>4</v>
      </c>
      <c r="K1840" s="4"/>
      <c r="L1840" s="4"/>
      <c r="M1840" s="4"/>
      <c r="N1840" s="4"/>
      <c r="O1840" s="4"/>
      <c r="P1840" s="4" t="s">
        <v>286</v>
      </c>
      <c r="Q1840" s="4" t="s">
        <v>290</v>
      </c>
      <c r="R1840" s="19"/>
      <c r="S1840" s="4"/>
      <c r="T1840" s="5"/>
      <c r="U1840" s="5"/>
      <c r="V1840" s="14"/>
      <c r="W1840" s="15"/>
      <c r="X1840" s="692" t="s">
        <v>3135</v>
      </c>
      <c r="Y1840" s="691" t="s">
        <v>3133</v>
      </c>
      <c r="Z1840" s="688" t="s">
        <v>3131</v>
      </c>
    </row>
    <row r="1841" spans="1:26" s="109" customFormat="1" ht="15.6" hidden="1">
      <c r="A1841" s="670" t="s">
        <v>2843</v>
      </c>
      <c r="B1841" s="4"/>
      <c r="C1841" s="380">
        <v>79</v>
      </c>
      <c r="D1841" s="14"/>
      <c r="E1841" s="4" t="s">
        <v>17</v>
      </c>
      <c r="F1841" s="4" t="s">
        <v>14</v>
      </c>
      <c r="G1841" s="1" t="s">
        <v>19</v>
      </c>
      <c r="H1841" s="1" t="s">
        <v>28</v>
      </c>
      <c r="I1841" s="1" t="s">
        <v>24</v>
      </c>
      <c r="J1841" s="4">
        <v>4</v>
      </c>
      <c r="K1841" s="4"/>
      <c r="L1841" s="4"/>
      <c r="M1841" s="4"/>
      <c r="N1841" s="4"/>
      <c r="O1841" s="4"/>
      <c r="P1841" s="4" t="s">
        <v>286</v>
      </c>
      <c r="Q1841" s="4" t="s">
        <v>290</v>
      </c>
      <c r="R1841" s="19"/>
      <c r="S1841" s="4"/>
      <c r="T1841" s="5"/>
      <c r="U1841" s="5"/>
      <c r="V1841" s="14"/>
      <c r="W1841" s="15"/>
      <c r="X1841" s="692" t="s">
        <v>3135</v>
      </c>
      <c r="Y1841" s="691" t="s">
        <v>3133</v>
      </c>
      <c r="Z1841" s="688" t="s">
        <v>3131</v>
      </c>
    </row>
    <row r="1842" spans="1:26" s="109" customFormat="1" ht="15.6" hidden="1">
      <c r="A1842" s="670" t="s">
        <v>2844</v>
      </c>
      <c r="B1842" s="4"/>
      <c r="C1842" s="380"/>
      <c r="D1842" s="14"/>
      <c r="E1842" s="4" t="s">
        <v>17</v>
      </c>
      <c r="F1842" s="4" t="s">
        <v>15</v>
      </c>
      <c r="G1842" s="1" t="s">
        <v>19</v>
      </c>
      <c r="H1842" s="1" t="s">
        <v>28</v>
      </c>
      <c r="I1842" s="1" t="s">
        <v>24</v>
      </c>
      <c r="J1842" s="4">
        <v>4</v>
      </c>
      <c r="K1842" s="4"/>
      <c r="L1842" s="4"/>
      <c r="M1842" s="4"/>
      <c r="N1842" s="4"/>
      <c r="O1842" s="4"/>
      <c r="P1842" s="4" t="s">
        <v>286</v>
      </c>
      <c r="Q1842" s="4" t="s">
        <v>290</v>
      </c>
      <c r="R1842" s="19"/>
      <c r="S1842" s="4"/>
      <c r="T1842" s="5"/>
      <c r="U1842" s="5"/>
      <c r="V1842" s="14"/>
      <c r="W1842" s="15"/>
      <c r="X1842" s="692" t="s">
        <v>3135</v>
      </c>
      <c r="Y1842" s="691" t="s">
        <v>3133</v>
      </c>
      <c r="Z1842" s="688" t="s">
        <v>3131</v>
      </c>
    </row>
    <row r="1843" spans="1:26" s="109" customFormat="1" ht="15.6" hidden="1">
      <c r="A1843" s="670" t="s">
        <v>2845</v>
      </c>
      <c r="B1843" s="13"/>
      <c r="C1843" s="380">
        <v>80</v>
      </c>
      <c r="D1843" s="14"/>
      <c r="E1843" s="4" t="s">
        <v>17</v>
      </c>
      <c r="F1843" s="4" t="s">
        <v>14</v>
      </c>
      <c r="G1843" s="1" t="s">
        <v>19</v>
      </c>
      <c r="H1843" s="1" t="s">
        <v>28</v>
      </c>
      <c r="I1843" s="1" t="s">
        <v>24</v>
      </c>
      <c r="J1843" s="4">
        <v>4</v>
      </c>
      <c r="K1843" s="4"/>
      <c r="L1843" s="4"/>
      <c r="M1843" s="4"/>
      <c r="N1843" s="4"/>
      <c r="O1843" s="4"/>
      <c r="P1843" s="4" t="s">
        <v>286</v>
      </c>
      <c r="Q1843" s="4" t="s">
        <v>290</v>
      </c>
      <c r="R1843" s="19"/>
      <c r="S1843" s="4"/>
      <c r="T1843" s="5"/>
      <c r="U1843" s="5"/>
      <c r="V1843" s="14"/>
      <c r="W1843" s="15"/>
      <c r="X1843" s="692" t="s">
        <v>3135</v>
      </c>
      <c r="Y1843" s="691" t="s">
        <v>3133</v>
      </c>
      <c r="Z1843" s="688" t="s">
        <v>3131</v>
      </c>
    </row>
    <row r="1844" spans="1:26" s="109" customFormat="1" ht="15.6" hidden="1">
      <c r="A1844" s="670" t="s">
        <v>2846</v>
      </c>
      <c r="B1844" s="13"/>
      <c r="C1844" s="380"/>
      <c r="D1844" s="14"/>
      <c r="E1844" s="4" t="s">
        <v>17</v>
      </c>
      <c r="F1844" s="4" t="s">
        <v>15</v>
      </c>
      <c r="G1844" s="1" t="s">
        <v>19</v>
      </c>
      <c r="H1844" s="1" t="s">
        <v>28</v>
      </c>
      <c r="I1844" s="1" t="s">
        <v>24</v>
      </c>
      <c r="J1844" s="4">
        <v>4</v>
      </c>
      <c r="K1844" s="4"/>
      <c r="L1844" s="4"/>
      <c r="M1844" s="4"/>
      <c r="N1844" s="4"/>
      <c r="O1844" s="4"/>
      <c r="P1844" s="4" t="s">
        <v>286</v>
      </c>
      <c r="Q1844" s="4" t="s">
        <v>290</v>
      </c>
      <c r="R1844" s="19"/>
      <c r="S1844" s="4"/>
      <c r="T1844" s="5"/>
      <c r="U1844" s="5"/>
      <c r="V1844" s="14"/>
      <c r="W1844" s="15"/>
      <c r="X1844" s="692" t="s">
        <v>3135</v>
      </c>
      <c r="Y1844" s="691" t="s">
        <v>3133</v>
      </c>
      <c r="Z1844" s="688" t="s">
        <v>3131</v>
      </c>
    </row>
    <row r="1845" spans="1:26" s="109" customFormat="1" ht="15.6" hidden="1">
      <c r="A1845" s="670" t="s">
        <v>2847</v>
      </c>
      <c r="B1845" s="13"/>
      <c r="C1845" s="13"/>
      <c r="D1845" s="14" t="s">
        <v>1426</v>
      </c>
      <c r="E1845" s="4" t="s">
        <v>17</v>
      </c>
      <c r="F1845" s="4" t="s">
        <v>14</v>
      </c>
      <c r="G1845" s="1" t="s">
        <v>56</v>
      </c>
      <c r="H1845" s="1" t="s">
        <v>29</v>
      </c>
      <c r="I1845" s="1" t="s">
        <v>30</v>
      </c>
      <c r="J1845" s="4">
        <v>4</v>
      </c>
      <c r="K1845" s="4"/>
      <c r="L1845" s="4"/>
      <c r="M1845" s="4"/>
      <c r="N1845" s="4"/>
      <c r="O1845" s="4"/>
      <c r="P1845" s="4" t="s">
        <v>286</v>
      </c>
      <c r="Q1845" s="4" t="s">
        <v>290</v>
      </c>
      <c r="R1845" s="19" t="s">
        <v>1427</v>
      </c>
      <c r="S1845" s="4"/>
      <c r="T1845" s="5"/>
      <c r="U1845" s="5" t="s">
        <v>45</v>
      </c>
      <c r="V1845" s="14" t="s">
        <v>1426</v>
      </c>
      <c r="W1845" s="15" t="s">
        <v>1428</v>
      </c>
      <c r="X1845" s="692" t="s">
        <v>3135</v>
      </c>
      <c r="Y1845" s="691" t="s">
        <v>3133</v>
      </c>
      <c r="Z1845" s="688" t="s">
        <v>3131</v>
      </c>
    </row>
    <row r="1846" spans="1:26" s="109" customFormat="1" ht="15.6" hidden="1">
      <c r="A1846" s="670" t="s">
        <v>2848</v>
      </c>
      <c r="B1846" s="13"/>
      <c r="C1846" s="13"/>
      <c r="D1846" s="14"/>
      <c r="E1846" s="4" t="s">
        <v>18</v>
      </c>
      <c r="F1846" s="4" t="s">
        <v>14</v>
      </c>
      <c r="G1846" s="1" t="s">
        <v>19</v>
      </c>
      <c r="H1846" s="1" t="s">
        <v>28</v>
      </c>
      <c r="I1846" s="1" t="s">
        <v>655</v>
      </c>
      <c r="J1846" s="4">
        <v>4</v>
      </c>
      <c r="K1846" s="4"/>
      <c r="L1846" s="4"/>
      <c r="M1846" s="4"/>
      <c r="N1846" s="4"/>
      <c r="O1846" s="4"/>
      <c r="P1846" s="4" t="s">
        <v>286</v>
      </c>
      <c r="Q1846" s="4" t="s">
        <v>290</v>
      </c>
      <c r="R1846" s="19"/>
      <c r="S1846" s="4"/>
      <c r="T1846" s="5"/>
      <c r="U1846" s="5"/>
      <c r="V1846" s="14"/>
      <c r="W1846" s="15"/>
      <c r="X1846" s="692" t="s">
        <v>3135</v>
      </c>
      <c r="Y1846" s="691" t="s">
        <v>3133</v>
      </c>
      <c r="Z1846" s="688" t="s">
        <v>3131</v>
      </c>
    </row>
    <row r="1847" spans="1:26" s="109" customFormat="1" ht="15.6" hidden="1">
      <c r="A1847" s="670" t="s">
        <v>2849</v>
      </c>
      <c r="B1847" s="13"/>
      <c r="C1847" s="13" t="s">
        <v>1105</v>
      </c>
      <c r="D1847" s="14"/>
      <c r="E1847" s="4" t="s">
        <v>18</v>
      </c>
      <c r="F1847" s="4" t="s">
        <v>14</v>
      </c>
      <c r="G1847" s="1" t="s">
        <v>19</v>
      </c>
      <c r="H1847" s="1" t="s">
        <v>28</v>
      </c>
      <c r="I1847" s="1" t="s">
        <v>655</v>
      </c>
      <c r="J1847" s="4">
        <v>4</v>
      </c>
      <c r="K1847" s="4"/>
      <c r="L1847" s="4"/>
      <c r="M1847" s="4"/>
      <c r="N1847" s="4"/>
      <c r="O1847" s="4"/>
      <c r="P1847" s="4" t="s">
        <v>286</v>
      </c>
      <c r="Q1847" s="4" t="s">
        <v>290</v>
      </c>
      <c r="R1847" s="19"/>
      <c r="S1847" s="4"/>
      <c r="T1847" s="5"/>
      <c r="U1847" s="5"/>
      <c r="V1847" s="14"/>
      <c r="W1847" s="15"/>
      <c r="X1847" s="692" t="s">
        <v>3135</v>
      </c>
      <c r="Y1847" s="691" t="s">
        <v>3133</v>
      </c>
      <c r="Z1847" s="688" t="s">
        <v>3131</v>
      </c>
    </row>
    <row r="1848" spans="1:26" s="109" customFormat="1" ht="15.6">
      <c r="A1848" s="670" t="s">
        <v>2850</v>
      </c>
      <c r="B1848" s="13"/>
      <c r="C1848" s="13"/>
      <c r="D1848" s="14"/>
      <c r="E1848" s="4" t="s">
        <v>18</v>
      </c>
      <c r="F1848" s="4" t="s">
        <v>15</v>
      </c>
      <c r="G1848" s="1" t="s">
        <v>19</v>
      </c>
      <c r="H1848" s="1" t="s">
        <v>28</v>
      </c>
      <c r="I1848" s="1" t="s">
        <v>655</v>
      </c>
      <c r="J1848" s="4">
        <v>1</v>
      </c>
      <c r="K1848" s="4"/>
      <c r="L1848" s="4"/>
      <c r="M1848" s="4"/>
      <c r="N1848" s="4" t="s">
        <v>499</v>
      </c>
      <c r="O1848" s="4"/>
      <c r="P1848" s="4" t="s">
        <v>286</v>
      </c>
      <c r="Q1848" s="4" t="s">
        <v>290</v>
      </c>
      <c r="R1848" s="19"/>
      <c r="S1848" s="4"/>
      <c r="T1848" s="5"/>
      <c r="U1848" s="5"/>
      <c r="V1848" s="14"/>
      <c r="W1848" s="15"/>
      <c r="X1848" s="692" t="s">
        <v>3135</v>
      </c>
      <c r="Y1848" s="691" t="s">
        <v>3133</v>
      </c>
      <c r="Z1848" s="688" t="s">
        <v>3131</v>
      </c>
    </row>
    <row r="1849" spans="1:26" s="109" customFormat="1" ht="15.6" hidden="1">
      <c r="A1849" s="670" t="s">
        <v>2851</v>
      </c>
      <c r="B1849" s="13"/>
      <c r="C1849" s="13" t="s">
        <v>1104</v>
      </c>
      <c r="D1849" s="14"/>
      <c r="E1849" s="4" t="s">
        <v>17</v>
      </c>
      <c r="F1849" s="4" t="s">
        <v>14</v>
      </c>
      <c r="G1849" s="1" t="s">
        <v>19</v>
      </c>
      <c r="H1849" s="1" t="s">
        <v>28</v>
      </c>
      <c r="I1849" s="1" t="s">
        <v>655</v>
      </c>
      <c r="J1849" s="4">
        <v>4</v>
      </c>
      <c r="K1849" s="4"/>
      <c r="L1849" s="4"/>
      <c r="M1849" s="4"/>
      <c r="N1849" s="4"/>
      <c r="O1849" s="4"/>
      <c r="P1849" s="4" t="s">
        <v>286</v>
      </c>
      <c r="Q1849" s="4" t="s">
        <v>290</v>
      </c>
      <c r="R1849" s="19"/>
      <c r="S1849" s="4"/>
      <c r="T1849" s="5"/>
      <c r="U1849" s="5"/>
      <c r="V1849" s="14"/>
      <c r="W1849" s="15"/>
      <c r="X1849" s="692" t="s">
        <v>3135</v>
      </c>
      <c r="Y1849" s="691" t="s">
        <v>3133</v>
      </c>
      <c r="Z1849" s="688" t="s">
        <v>3131</v>
      </c>
    </row>
    <row r="1850" spans="1:26" s="109" customFormat="1" ht="15.6" hidden="1">
      <c r="A1850" s="670" t="s">
        <v>2852</v>
      </c>
      <c r="B1850" s="13"/>
      <c r="C1850" s="13"/>
      <c r="D1850" s="14"/>
      <c r="E1850" s="4" t="s">
        <v>17</v>
      </c>
      <c r="F1850" s="4" t="s">
        <v>15</v>
      </c>
      <c r="G1850" s="1" t="s">
        <v>19</v>
      </c>
      <c r="H1850" s="1" t="s">
        <v>28</v>
      </c>
      <c r="I1850" s="1" t="s">
        <v>655</v>
      </c>
      <c r="J1850" s="4"/>
      <c r="K1850" s="4"/>
      <c r="L1850" s="4"/>
      <c r="M1850" s="4"/>
      <c r="N1850" s="4"/>
      <c r="O1850" s="4" t="s">
        <v>28</v>
      </c>
      <c r="P1850" s="4" t="s">
        <v>286</v>
      </c>
      <c r="Q1850" s="4" t="s">
        <v>290</v>
      </c>
      <c r="R1850" s="19"/>
      <c r="S1850" s="4"/>
      <c r="T1850" s="5"/>
      <c r="U1850" s="5"/>
      <c r="V1850" s="14"/>
      <c r="W1850" s="15"/>
      <c r="X1850" s="692" t="s">
        <v>3135</v>
      </c>
      <c r="Y1850" s="691" t="s">
        <v>3133</v>
      </c>
      <c r="Z1850" s="688" t="s">
        <v>3131</v>
      </c>
    </row>
    <row r="1851" spans="1:26" s="109" customFormat="1" ht="15.6" hidden="1">
      <c r="A1851" s="670" t="s">
        <v>2853</v>
      </c>
      <c r="B1851" s="13"/>
      <c r="C1851" s="13" t="s">
        <v>1103</v>
      </c>
      <c r="D1851" s="14"/>
      <c r="E1851" s="4" t="s">
        <v>18</v>
      </c>
      <c r="F1851" s="4" t="s">
        <v>14</v>
      </c>
      <c r="G1851" s="1" t="s">
        <v>19</v>
      </c>
      <c r="H1851" s="1" t="s">
        <v>28</v>
      </c>
      <c r="I1851" s="1" t="s">
        <v>655</v>
      </c>
      <c r="J1851" s="4">
        <v>4</v>
      </c>
      <c r="K1851" s="4"/>
      <c r="L1851" s="4"/>
      <c r="M1851" s="4"/>
      <c r="N1851" s="4"/>
      <c r="O1851" s="4"/>
      <c r="P1851" s="4" t="s">
        <v>286</v>
      </c>
      <c r="Q1851" s="4" t="s">
        <v>290</v>
      </c>
      <c r="R1851" s="19"/>
      <c r="S1851" s="4"/>
      <c r="T1851" s="5"/>
      <c r="U1851" s="5"/>
      <c r="V1851" s="14"/>
      <c r="W1851" s="15"/>
      <c r="X1851" s="692" t="s">
        <v>3135</v>
      </c>
      <c r="Y1851" s="691" t="s">
        <v>3133</v>
      </c>
      <c r="Z1851" s="688" t="s">
        <v>3131</v>
      </c>
    </row>
    <row r="1852" spans="1:26" s="109" customFormat="1" ht="15.6" hidden="1">
      <c r="A1852" s="670" t="s">
        <v>2854</v>
      </c>
      <c r="B1852" s="13"/>
      <c r="C1852" s="13"/>
      <c r="D1852" s="14"/>
      <c r="E1852" s="4" t="s">
        <v>18</v>
      </c>
      <c r="F1852" s="4" t="s">
        <v>14</v>
      </c>
      <c r="G1852" s="1" t="s">
        <v>19</v>
      </c>
      <c r="H1852" s="1" t="s">
        <v>28</v>
      </c>
      <c r="I1852" s="1" t="s">
        <v>655</v>
      </c>
      <c r="J1852" s="4">
        <v>4</v>
      </c>
      <c r="K1852" s="4"/>
      <c r="L1852" s="4"/>
      <c r="M1852" s="4"/>
      <c r="N1852" s="4"/>
      <c r="O1852" s="4"/>
      <c r="P1852" s="4" t="s">
        <v>286</v>
      </c>
      <c r="Q1852" s="4" t="s">
        <v>290</v>
      </c>
      <c r="R1852" s="19"/>
      <c r="S1852" s="4"/>
      <c r="T1852" s="5"/>
      <c r="U1852" s="5"/>
      <c r="V1852" s="14"/>
      <c r="W1852" s="15"/>
      <c r="X1852" s="692" t="s">
        <v>3135</v>
      </c>
      <c r="Y1852" s="691" t="s">
        <v>3133</v>
      </c>
      <c r="Z1852" s="688" t="s">
        <v>3131</v>
      </c>
    </row>
    <row r="1853" spans="1:26" s="109" customFormat="1" ht="15.6" hidden="1">
      <c r="A1853" s="670" t="s">
        <v>2855</v>
      </c>
      <c r="B1853" s="13"/>
      <c r="C1853" s="13"/>
      <c r="D1853" s="14"/>
      <c r="E1853" s="4" t="s">
        <v>18</v>
      </c>
      <c r="F1853" s="4" t="s">
        <v>14</v>
      </c>
      <c r="G1853" s="1" t="s">
        <v>19</v>
      </c>
      <c r="H1853" s="1" t="s">
        <v>28</v>
      </c>
      <c r="I1853" s="1" t="s">
        <v>655</v>
      </c>
      <c r="J1853" s="4">
        <v>4</v>
      </c>
      <c r="K1853" s="4"/>
      <c r="L1853" s="4"/>
      <c r="M1853" s="4"/>
      <c r="N1853" s="4"/>
      <c r="O1853" s="4"/>
      <c r="P1853" s="4" t="s">
        <v>286</v>
      </c>
      <c r="Q1853" s="4" t="s">
        <v>290</v>
      </c>
      <c r="R1853" s="19"/>
      <c r="S1853" s="4"/>
      <c r="T1853" s="5"/>
      <c r="U1853" s="5"/>
      <c r="V1853" s="14"/>
      <c r="W1853" s="15"/>
      <c r="X1853" s="692" t="s">
        <v>3135</v>
      </c>
      <c r="Y1853" s="691" t="s">
        <v>3133</v>
      </c>
      <c r="Z1853" s="688" t="s">
        <v>3131</v>
      </c>
    </row>
    <row r="1854" spans="1:26" s="109" customFormat="1" ht="15.6" hidden="1">
      <c r="A1854" s="670" t="s">
        <v>2856</v>
      </c>
      <c r="B1854" s="13"/>
      <c r="C1854" s="13"/>
      <c r="D1854" s="14"/>
      <c r="E1854" s="4" t="s">
        <v>18</v>
      </c>
      <c r="F1854" s="4" t="s">
        <v>15</v>
      </c>
      <c r="G1854" s="1" t="s">
        <v>19</v>
      </c>
      <c r="H1854" s="1" t="s">
        <v>28</v>
      </c>
      <c r="I1854" s="1" t="s">
        <v>655</v>
      </c>
      <c r="J1854" s="4">
        <v>4</v>
      </c>
      <c r="K1854" s="4"/>
      <c r="L1854" s="4"/>
      <c r="M1854" s="4"/>
      <c r="N1854" s="4"/>
      <c r="O1854" s="4"/>
      <c r="P1854" s="4" t="s">
        <v>286</v>
      </c>
      <c r="Q1854" s="4" t="s">
        <v>290</v>
      </c>
      <c r="R1854" s="19"/>
      <c r="S1854" s="4"/>
      <c r="T1854" s="5"/>
      <c r="U1854" s="5"/>
      <c r="V1854" s="14"/>
      <c r="W1854" s="15"/>
      <c r="X1854" s="692" t="s">
        <v>3135</v>
      </c>
      <c r="Y1854" s="691" t="s">
        <v>3133</v>
      </c>
      <c r="Z1854" s="688" t="s">
        <v>3131</v>
      </c>
    </row>
    <row r="1855" spans="1:26" s="109" customFormat="1" ht="15.6" hidden="1">
      <c r="A1855" s="670" t="s">
        <v>2857</v>
      </c>
      <c r="B1855" s="13"/>
      <c r="C1855" s="13" t="s">
        <v>1102</v>
      </c>
      <c r="D1855" s="14"/>
      <c r="E1855" s="4" t="s">
        <v>17</v>
      </c>
      <c r="F1855" s="4" t="s">
        <v>14</v>
      </c>
      <c r="G1855" s="1" t="s">
        <v>19</v>
      </c>
      <c r="H1855" s="1" t="s">
        <v>28</v>
      </c>
      <c r="I1855" s="1" t="s">
        <v>655</v>
      </c>
      <c r="J1855" s="4">
        <v>4</v>
      </c>
      <c r="K1855" s="4"/>
      <c r="L1855" s="4"/>
      <c r="M1855" s="4"/>
      <c r="N1855" s="4"/>
      <c r="O1855" s="4"/>
      <c r="P1855" s="4" t="s">
        <v>286</v>
      </c>
      <c r="Q1855" s="4" t="s">
        <v>290</v>
      </c>
      <c r="R1855" s="19"/>
      <c r="S1855" s="4"/>
      <c r="T1855" s="5"/>
      <c r="U1855" s="5"/>
      <c r="V1855" s="14"/>
      <c r="W1855" s="15"/>
      <c r="X1855" s="692" t="s">
        <v>3135</v>
      </c>
      <c r="Y1855" s="691" t="s">
        <v>3133</v>
      </c>
      <c r="Z1855" s="688" t="s">
        <v>3131</v>
      </c>
    </row>
    <row r="1856" spans="1:26" s="109" customFormat="1" ht="15.6" hidden="1">
      <c r="A1856" s="670" t="s">
        <v>2858</v>
      </c>
      <c r="B1856" s="13"/>
      <c r="C1856" s="13"/>
      <c r="D1856" s="14"/>
      <c r="E1856" s="4" t="s">
        <v>17</v>
      </c>
      <c r="F1856" s="4" t="s">
        <v>14</v>
      </c>
      <c r="G1856" s="1" t="s">
        <v>19</v>
      </c>
      <c r="H1856" s="1" t="s">
        <v>28</v>
      </c>
      <c r="I1856" s="1" t="s">
        <v>655</v>
      </c>
      <c r="J1856" s="4">
        <v>4</v>
      </c>
      <c r="K1856" s="4"/>
      <c r="L1856" s="4"/>
      <c r="M1856" s="4"/>
      <c r="N1856" s="4"/>
      <c r="O1856" s="4"/>
      <c r="P1856" s="4" t="s">
        <v>286</v>
      </c>
      <c r="Q1856" s="4" t="s">
        <v>290</v>
      </c>
      <c r="R1856" s="19"/>
      <c r="S1856" s="4"/>
      <c r="T1856" s="5"/>
      <c r="U1856" s="5"/>
      <c r="V1856" s="14"/>
      <c r="W1856" s="15"/>
      <c r="X1856" s="692" t="s">
        <v>3135</v>
      </c>
      <c r="Y1856" s="691" t="s">
        <v>3133</v>
      </c>
      <c r="Z1856" s="688" t="s">
        <v>3131</v>
      </c>
    </row>
    <row r="1857" spans="1:26" s="109" customFormat="1" ht="15.6" hidden="1">
      <c r="A1857" s="670" t="s">
        <v>2859</v>
      </c>
      <c r="B1857" s="13"/>
      <c r="C1857" s="13"/>
      <c r="D1857" s="14"/>
      <c r="E1857" s="4" t="s">
        <v>17</v>
      </c>
      <c r="F1857" s="4" t="s">
        <v>15</v>
      </c>
      <c r="G1857" s="1" t="s">
        <v>19</v>
      </c>
      <c r="H1857" s="1" t="s">
        <v>28</v>
      </c>
      <c r="I1857" s="1" t="s">
        <v>655</v>
      </c>
      <c r="J1857" s="4">
        <v>4</v>
      </c>
      <c r="K1857" s="4"/>
      <c r="L1857" s="4"/>
      <c r="M1857" s="4"/>
      <c r="N1857" s="4"/>
      <c r="O1857" s="4" t="s">
        <v>28</v>
      </c>
      <c r="P1857" s="4" t="s">
        <v>286</v>
      </c>
      <c r="Q1857" s="4" t="s">
        <v>290</v>
      </c>
      <c r="R1857" s="19"/>
      <c r="S1857" s="4"/>
      <c r="T1857" s="5"/>
      <c r="U1857" s="5"/>
      <c r="V1857" s="14"/>
      <c r="W1857" s="15"/>
      <c r="X1857" s="692" t="s">
        <v>3135</v>
      </c>
      <c r="Y1857" s="691" t="s">
        <v>3133</v>
      </c>
      <c r="Z1857" s="688" t="s">
        <v>3131</v>
      </c>
    </row>
    <row r="1858" spans="1:26" s="109" customFormat="1" ht="15.6" hidden="1">
      <c r="A1858" s="670" t="s">
        <v>2860</v>
      </c>
      <c r="B1858" s="13"/>
      <c r="C1858" s="13"/>
      <c r="D1858" s="14"/>
      <c r="E1858" s="4" t="s">
        <v>17</v>
      </c>
      <c r="F1858" s="4" t="s">
        <v>14</v>
      </c>
      <c r="G1858" s="1" t="s">
        <v>19</v>
      </c>
      <c r="H1858" s="1" t="s">
        <v>28</v>
      </c>
      <c r="I1858" s="1" t="s">
        <v>655</v>
      </c>
      <c r="J1858" s="4">
        <v>4</v>
      </c>
      <c r="K1858" s="4"/>
      <c r="L1858" s="4"/>
      <c r="M1858" s="4"/>
      <c r="N1858" s="4"/>
      <c r="O1858" s="4"/>
      <c r="P1858" s="4" t="s">
        <v>286</v>
      </c>
      <c r="Q1858" s="4" t="s">
        <v>290</v>
      </c>
      <c r="R1858" s="19"/>
      <c r="S1858" s="4"/>
      <c r="T1858" s="5"/>
      <c r="U1858" s="5"/>
      <c r="V1858" s="14"/>
      <c r="W1858" s="15"/>
      <c r="X1858" s="692" t="s">
        <v>3135</v>
      </c>
      <c r="Y1858" s="691" t="s">
        <v>3133</v>
      </c>
      <c r="Z1858" s="688" t="s">
        <v>3131</v>
      </c>
    </row>
    <row r="1859" spans="1:26" s="109" customFormat="1" ht="15.6" hidden="1">
      <c r="A1859" s="670" t="s">
        <v>2861</v>
      </c>
      <c r="B1859" s="13"/>
      <c r="C1859" s="13"/>
      <c r="D1859" s="14"/>
      <c r="E1859" s="4" t="s">
        <v>17</v>
      </c>
      <c r="F1859" s="4" t="s">
        <v>16</v>
      </c>
      <c r="G1859" s="1" t="s">
        <v>19</v>
      </c>
      <c r="H1859" s="1" t="s">
        <v>28</v>
      </c>
      <c r="I1859" s="1" t="s">
        <v>49</v>
      </c>
      <c r="J1859" s="4"/>
      <c r="K1859" s="4"/>
      <c r="L1859" s="4"/>
      <c r="M1859" s="4"/>
      <c r="N1859" s="4"/>
      <c r="O1859" s="4" t="s">
        <v>28</v>
      </c>
      <c r="P1859" s="4" t="s">
        <v>286</v>
      </c>
      <c r="Q1859" s="4" t="s">
        <v>290</v>
      </c>
      <c r="R1859" s="19"/>
      <c r="S1859" s="4"/>
      <c r="T1859" s="5"/>
      <c r="U1859" s="5"/>
      <c r="V1859" s="14"/>
      <c r="W1859" s="15"/>
      <c r="X1859" s="692" t="s">
        <v>3135</v>
      </c>
      <c r="Y1859" s="691" t="s">
        <v>3133</v>
      </c>
      <c r="Z1859" s="688" t="s">
        <v>3131</v>
      </c>
    </row>
    <row r="1860" spans="1:26" s="109" customFormat="1" ht="15.6" hidden="1">
      <c r="A1860" s="670" t="s">
        <v>2862</v>
      </c>
      <c r="B1860" s="13"/>
      <c r="C1860" s="13" t="s">
        <v>1101</v>
      </c>
      <c r="D1860" s="14"/>
      <c r="E1860" s="4" t="s">
        <v>17</v>
      </c>
      <c r="F1860" s="4" t="s">
        <v>14</v>
      </c>
      <c r="G1860" s="1" t="s">
        <v>19</v>
      </c>
      <c r="H1860" s="1" t="s">
        <v>28</v>
      </c>
      <c r="I1860" s="1" t="s">
        <v>24</v>
      </c>
      <c r="J1860" s="4">
        <v>4</v>
      </c>
      <c r="K1860" s="4"/>
      <c r="L1860" s="4"/>
      <c r="M1860" s="4"/>
      <c r="N1860" s="4"/>
      <c r="O1860" s="4"/>
      <c r="P1860" s="4" t="s">
        <v>286</v>
      </c>
      <c r="Q1860" s="4" t="s">
        <v>290</v>
      </c>
      <c r="R1860" s="19"/>
      <c r="S1860" s="4"/>
      <c r="T1860" s="5"/>
      <c r="U1860" s="5"/>
      <c r="V1860" s="14"/>
      <c r="W1860" s="15"/>
      <c r="X1860" s="692" t="s">
        <v>3135</v>
      </c>
      <c r="Y1860" s="691" t="s">
        <v>3133</v>
      </c>
      <c r="Z1860" s="688" t="s">
        <v>3131</v>
      </c>
    </row>
    <row r="1861" spans="1:26" s="109" customFormat="1" ht="15.6" hidden="1">
      <c r="A1861" s="670" t="s">
        <v>2863</v>
      </c>
      <c r="B1861" s="13"/>
      <c r="C1861" s="13" t="s">
        <v>1100</v>
      </c>
      <c r="D1861" s="14"/>
      <c r="E1861" s="4" t="s">
        <v>18</v>
      </c>
      <c r="F1861" s="4" t="s">
        <v>14</v>
      </c>
      <c r="G1861" s="1" t="s">
        <v>19</v>
      </c>
      <c r="H1861" s="1" t="s">
        <v>28</v>
      </c>
      <c r="I1861" s="1" t="s">
        <v>24</v>
      </c>
      <c r="J1861" s="4">
        <v>4</v>
      </c>
      <c r="K1861" s="4"/>
      <c r="L1861" s="4"/>
      <c r="M1861" s="4"/>
      <c r="N1861" s="4"/>
      <c r="O1861" s="4"/>
      <c r="P1861" s="4" t="s">
        <v>286</v>
      </c>
      <c r="Q1861" s="4" t="s">
        <v>290</v>
      </c>
      <c r="R1861" s="19"/>
      <c r="S1861" s="4"/>
      <c r="T1861" s="5"/>
      <c r="U1861" s="5"/>
      <c r="V1861" s="14"/>
      <c r="W1861" s="15"/>
      <c r="X1861" s="692" t="s">
        <v>3135</v>
      </c>
      <c r="Y1861" s="691" t="s">
        <v>3133</v>
      </c>
      <c r="Z1861" s="688" t="s">
        <v>3131</v>
      </c>
    </row>
    <row r="1862" spans="1:26" s="109" customFormat="1" ht="15.6" hidden="1">
      <c r="A1862" s="670" t="s">
        <v>2864</v>
      </c>
      <c r="B1862" s="13"/>
      <c r="C1862" s="13"/>
      <c r="D1862" s="14"/>
      <c r="E1862" s="4" t="s">
        <v>18</v>
      </c>
      <c r="F1862" s="4" t="s">
        <v>15</v>
      </c>
      <c r="G1862" s="1" t="s">
        <v>19</v>
      </c>
      <c r="H1862" s="1" t="s">
        <v>28</v>
      </c>
      <c r="I1862" s="1" t="s">
        <v>24</v>
      </c>
      <c r="J1862" s="4">
        <v>4</v>
      </c>
      <c r="K1862" s="4"/>
      <c r="L1862" s="4"/>
      <c r="M1862" s="4"/>
      <c r="N1862" s="4"/>
      <c r="O1862" s="4"/>
      <c r="P1862" s="4" t="s">
        <v>286</v>
      </c>
      <c r="Q1862" s="4" t="s">
        <v>290</v>
      </c>
      <c r="R1862" s="19"/>
      <c r="S1862" s="4"/>
      <c r="T1862" s="5"/>
      <c r="U1862" s="5"/>
      <c r="V1862" s="14"/>
      <c r="W1862" s="15"/>
      <c r="X1862" s="692" t="s">
        <v>3135</v>
      </c>
      <c r="Y1862" s="691" t="s">
        <v>3133</v>
      </c>
      <c r="Z1862" s="688" t="s">
        <v>3131</v>
      </c>
    </row>
    <row r="1863" spans="1:26" s="109" customFormat="1" ht="15.6" hidden="1">
      <c r="A1863" s="670" t="s">
        <v>2865</v>
      </c>
      <c r="B1863" s="13"/>
      <c r="C1863" s="13" t="s">
        <v>1097</v>
      </c>
      <c r="D1863" s="14"/>
      <c r="E1863" s="4" t="s">
        <v>18</v>
      </c>
      <c r="F1863" s="4" t="s">
        <v>14</v>
      </c>
      <c r="G1863" s="1" t="s">
        <v>19</v>
      </c>
      <c r="H1863" s="1" t="s">
        <v>28</v>
      </c>
      <c r="I1863" s="1" t="s">
        <v>24</v>
      </c>
      <c r="J1863" s="4">
        <v>4</v>
      </c>
      <c r="K1863" s="4"/>
      <c r="L1863" s="4"/>
      <c r="M1863" s="4"/>
      <c r="N1863" s="4"/>
      <c r="O1863" s="4"/>
      <c r="P1863" s="4" t="s">
        <v>286</v>
      </c>
      <c r="Q1863" s="4" t="s">
        <v>290</v>
      </c>
      <c r="R1863" s="19"/>
      <c r="S1863" s="4"/>
      <c r="T1863" s="5"/>
      <c r="U1863" s="5"/>
      <c r="V1863" s="14"/>
      <c r="W1863" s="15"/>
      <c r="X1863" s="692" t="s">
        <v>3135</v>
      </c>
      <c r="Y1863" s="691" t="s">
        <v>3133</v>
      </c>
      <c r="Z1863" s="688" t="s">
        <v>3131</v>
      </c>
    </row>
    <row r="1864" spans="1:26" s="109" customFormat="1" ht="15.6" hidden="1">
      <c r="A1864" s="670" t="s">
        <v>2866</v>
      </c>
      <c r="B1864" s="13"/>
      <c r="C1864" s="13"/>
      <c r="D1864" s="14"/>
      <c r="E1864" s="4" t="s">
        <v>18</v>
      </c>
      <c r="F1864" s="4" t="s">
        <v>15</v>
      </c>
      <c r="G1864" s="1" t="s">
        <v>19</v>
      </c>
      <c r="H1864" s="1" t="s">
        <v>28</v>
      </c>
      <c r="I1864" s="1" t="s">
        <v>24</v>
      </c>
      <c r="J1864" s="4">
        <v>4</v>
      </c>
      <c r="K1864" s="4"/>
      <c r="L1864" s="4"/>
      <c r="M1864" s="4"/>
      <c r="N1864" s="4"/>
      <c r="O1864" s="4"/>
      <c r="P1864" s="4" t="s">
        <v>286</v>
      </c>
      <c r="Q1864" s="4" t="s">
        <v>290</v>
      </c>
      <c r="R1864" s="19"/>
      <c r="S1864" s="4"/>
      <c r="T1864" s="5"/>
      <c r="U1864" s="5"/>
      <c r="V1864" s="14"/>
      <c r="W1864" s="15"/>
      <c r="X1864" s="692" t="s">
        <v>3135</v>
      </c>
      <c r="Y1864" s="691" t="s">
        <v>3133</v>
      </c>
      <c r="Z1864" s="688" t="s">
        <v>3131</v>
      </c>
    </row>
    <row r="1865" spans="1:26" s="109" customFormat="1" ht="15.6" hidden="1">
      <c r="A1865" s="670" t="s">
        <v>2867</v>
      </c>
      <c r="B1865" s="13"/>
      <c r="C1865" s="13" t="s">
        <v>1096</v>
      </c>
      <c r="D1865" s="14"/>
      <c r="E1865" s="4" t="s">
        <v>18</v>
      </c>
      <c r="F1865" s="4" t="s">
        <v>15</v>
      </c>
      <c r="G1865" s="1" t="s">
        <v>19</v>
      </c>
      <c r="H1865" s="1" t="s">
        <v>28</v>
      </c>
      <c r="I1865" s="1" t="s">
        <v>24</v>
      </c>
      <c r="J1865" s="4">
        <v>3</v>
      </c>
      <c r="K1865" s="4"/>
      <c r="L1865" s="4"/>
      <c r="M1865" s="4"/>
      <c r="N1865" s="4"/>
      <c r="O1865" s="4"/>
      <c r="P1865" s="4" t="s">
        <v>286</v>
      </c>
      <c r="Q1865" s="4" t="s">
        <v>290</v>
      </c>
      <c r="R1865" s="19"/>
      <c r="S1865" s="4"/>
      <c r="T1865" s="5"/>
      <c r="U1865" s="5"/>
      <c r="V1865" s="14"/>
      <c r="W1865" s="15"/>
      <c r="X1865" s="692" t="s">
        <v>3135</v>
      </c>
      <c r="Y1865" s="691" t="s">
        <v>3133</v>
      </c>
      <c r="Z1865" s="688" t="s">
        <v>3131</v>
      </c>
    </row>
    <row r="1866" spans="1:26" s="109" customFormat="1" ht="15.6" hidden="1">
      <c r="A1866" s="670" t="s">
        <v>2868</v>
      </c>
      <c r="B1866" s="13"/>
      <c r="C1866" s="13" t="s">
        <v>1095</v>
      </c>
      <c r="D1866" s="14"/>
      <c r="E1866" s="4" t="s">
        <v>17</v>
      </c>
      <c r="F1866" s="4" t="s">
        <v>14</v>
      </c>
      <c r="G1866" s="1" t="s">
        <v>19</v>
      </c>
      <c r="H1866" s="1" t="s">
        <v>28</v>
      </c>
      <c r="I1866" s="1" t="s">
        <v>24</v>
      </c>
      <c r="J1866" s="4">
        <v>4</v>
      </c>
      <c r="K1866" s="4"/>
      <c r="L1866" s="4"/>
      <c r="M1866" s="4"/>
      <c r="N1866" s="4"/>
      <c r="O1866" s="4"/>
      <c r="P1866" s="4" t="s">
        <v>286</v>
      </c>
      <c r="Q1866" s="4" t="s">
        <v>290</v>
      </c>
      <c r="R1866" s="19"/>
      <c r="S1866" s="4"/>
      <c r="T1866" s="5"/>
      <c r="U1866" s="5"/>
      <c r="V1866" s="14"/>
      <c r="W1866" s="15"/>
      <c r="X1866" s="692" t="s">
        <v>3135</v>
      </c>
      <c r="Y1866" s="691" t="s">
        <v>3133</v>
      </c>
      <c r="Z1866" s="688" t="s">
        <v>3131</v>
      </c>
    </row>
    <row r="1867" spans="1:26" s="109" customFormat="1" ht="15.6" hidden="1">
      <c r="A1867" s="670" t="s">
        <v>2869</v>
      </c>
      <c r="B1867" s="13"/>
      <c r="C1867" s="13"/>
      <c r="D1867" s="14"/>
      <c r="E1867" s="4" t="s">
        <v>18</v>
      </c>
      <c r="F1867" s="4" t="s">
        <v>15</v>
      </c>
      <c r="G1867" s="1" t="s">
        <v>19</v>
      </c>
      <c r="H1867" s="1" t="s">
        <v>28</v>
      </c>
      <c r="I1867" s="1" t="s">
        <v>24</v>
      </c>
      <c r="J1867" s="4">
        <v>4</v>
      </c>
      <c r="K1867" s="4"/>
      <c r="L1867" s="4"/>
      <c r="M1867" s="4"/>
      <c r="N1867" s="4"/>
      <c r="O1867" s="4"/>
      <c r="P1867" s="4" t="s">
        <v>286</v>
      </c>
      <c r="Q1867" s="4" t="s">
        <v>290</v>
      </c>
      <c r="R1867" s="19"/>
      <c r="S1867" s="4"/>
      <c r="T1867" s="5"/>
      <c r="U1867" s="5"/>
      <c r="V1867" s="14"/>
      <c r="W1867" s="15"/>
      <c r="X1867" s="692" t="s">
        <v>3135</v>
      </c>
      <c r="Y1867" s="691" t="s">
        <v>3133</v>
      </c>
      <c r="Z1867" s="688" t="s">
        <v>3131</v>
      </c>
    </row>
    <row r="1868" spans="1:26" s="109" customFormat="1" ht="15.6" hidden="1">
      <c r="A1868" s="670" t="s">
        <v>2870</v>
      </c>
      <c r="B1868" s="13"/>
      <c r="C1868" s="13" t="s">
        <v>1091</v>
      </c>
      <c r="D1868" s="14"/>
      <c r="E1868" s="4" t="s">
        <v>18</v>
      </c>
      <c r="F1868" s="4" t="s">
        <v>14</v>
      </c>
      <c r="G1868" s="1" t="s">
        <v>19</v>
      </c>
      <c r="H1868" s="1" t="s">
        <v>28</v>
      </c>
      <c r="I1868" s="1" t="s">
        <v>24</v>
      </c>
      <c r="J1868" s="4">
        <v>4</v>
      </c>
      <c r="K1868" s="4"/>
      <c r="L1868" s="4"/>
      <c r="M1868" s="4"/>
      <c r="N1868" s="4"/>
      <c r="O1868" s="4"/>
      <c r="P1868" s="4" t="s">
        <v>286</v>
      </c>
      <c r="Q1868" s="4" t="s">
        <v>290</v>
      </c>
      <c r="R1868" s="19"/>
      <c r="S1868" s="4"/>
      <c r="T1868" s="5"/>
      <c r="U1868" s="5"/>
      <c r="V1868" s="14"/>
      <c r="W1868" s="15"/>
      <c r="X1868" s="692" t="s">
        <v>3135</v>
      </c>
      <c r="Y1868" s="691" t="s">
        <v>3133</v>
      </c>
      <c r="Z1868" s="688" t="s">
        <v>3131</v>
      </c>
    </row>
    <row r="1869" spans="1:26" s="109" customFormat="1" ht="15.6" hidden="1">
      <c r="A1869" s="670" t="s">
        <v>2871</v>
      </c>
      <c r="B1869" s="13"/>
      <c r="C1869" s="13"/>
      <c r="D1869" s="14"/>
      <c r="E1869" s="4" t="s">
        <v>18</v>
      </c>
      <c r="F1869" s="4" t="s">
        <v>15</v>
      </c>
      <c r="G1869" s="1" t="s">
        <v>19</v>
      </c>
      <c r="H1869" s="1" t="s">
        <v>28</v>
      </c>
      <c r="I1869" s="1" t="s">
        <v>445</v>
      </c>
      <c r="J1869" s="4">
        <v>4</v>
      </c>
      <c r="K1869" s="4"/>
      <c r="L1869" s="4"/>
      <c r="M1869" s="4"/>
      <c r="N1869" s="4"/>
      <c r="O1869" s="4"/>
      <c r="P1869" s="4" t="s">
        <v>286</v>
      </c>
      <c r="Q1869" s="4" t="s">
        <v>290</v>
      </c>
      <c r="R1869" s="19"/>
      <c r="S1869" s="4"/>
      <c r="T1869" s="5"/>
      <c r="U1869" s="5"/>
      <c r="V1869" s="14"/>
      <c r="W1869" s="15"/>
      <c r="X1869" s="692" t="s">
        <v>3135</v>
      </c>
      <c r="Y1869" s="691" t="s">
        <v>3133</v>
      </c>
      <c r="Z1869" s="688" t="s">
        <v>3131</v>
      </c>
    </row>
    <row r="1870" spans="1:26" s="109" customFormat="1" ht="15.6" hidden="1">
      <c r="A1870" s="670" t="s">
        <v>2872</v>
      </c>
      <c r="B1870" s="13"/>
      <c r="C1870" s="13" t="s">
        <v>1090</v>
      </c>
      <c r="D1870" s="14"/>
      <c r="E1870" s="4" t="s">
        <v>17</v>
      </c>
      <c r="F1870" s="4" t="s">
        <v>14</v>
      </c>
      <c r="G1870" s="1" t="s">
        <v>19</v>
      </c>
      <c r="H1870" s="1" t="s">
        <v>28</v>
      </c>
      <c r="I1870" s="1" t="s">
        <v>24</v>
      </c>
      <c r="J1870" s="4">
        <v>4</v>
      </c>
      <c r="K1870" s="4"/>
      <c r="L1870" s="4"/>
      <c r="M1870" s="4"/>
      <c r="N1870" s="4"/>
      <c r="O1870" s="4"/>
      <c r="P1870" s="4" t="s">
        <v>286</v>
      </c>
      <c r="Q1870" s="4" t="s">
        <v>290</v>
      </c>
      <c r="R1870" s="19"/>
      <c r="S1870" s="4"/>
      <c r="T1870" s="5"/>
      <c r="U1870" s="5"/>
      <c r="V1870" s="14"/>
      <c r="W1870" s="15"/>
      <c r="X1870" s="692" t="s">
        <v>3135</v>
      </c>
      <c r="Y1870" s="691" t="s">
        <v>3133</v>
      </c>
      <c r="Z1870" s="688" t="s">
        <v>3131</v>
      </c>
    </row>
    <row r="1871" spans="1:26" s="109" customFormat="1" ht="15.6" hidden="1">
      <c r="A1871" s="670" t="s">
        <v>2873</v>
      </c>
      <c r="B1871" s="13"/>
      <c r="C1871" s="13"/>
      <c r="D1871" s="14"/>
      <c r="E1871" s="4" t="s">
        <v>17</v>
      </c>
      <c r="F1871" s="4" t="s">
        <v>15</v>
      </c>
      <c r="G1871" s="1" t="s">
        <v>19</v>
      </c>
      <c r="H1871" s="1" t="s">
        <v>28</v>
      </c>
      <c r="I1871" s="1" t="s">
        <v>24</v>
      </c>
      <c r="J1871" s="4">
        <v>4</v>
      </c>
      <c r="K1871" s="4"/>
      <c r="L1871" s="4"/>
      <c r="M1871" s="4"/>
      <c r="N1871" s="4"/>
      <c r="O1871" s="4"/>
      <c r="P1871" s="4" t="s">
        <v>286</v>
      </c>
      <c r="Q1871" s="4" t="s">
        <v>290</v>
      </c>
      <c r="R1871" s="19"/>
      <c r="S1871" s="4"/>
      <c r="T1871" s="5"/>
      <c r="U1871" s="5"/>
      <c r="V1871" s="14"/>
      <c r="W1871" s="15"/>
      <c r="X1871" s="692" t="s">
        <v>3135</v>
      </c>
      <c r="Y1871" s="691" t="s">
        <v>3133</v>
      </c>
      <c r="Z1871" s="688" t="s">
        <v>3131</v>
      </c>
    </row>
    <row r="1872" spans="1:26" s="109" customFormat="1" ht="15.6" hidden="1">
      <c r="A1872" s="670" t="s">
        <v>2874</v>
      </c>
      <c r="B1872" s="13"/>
      <c r="C1872" s="13" t="s">
        <v>1089</v>
      </c>
      <c r="D1872" s="14"/>
      <c r="E1872" s="4" t="s">
        <v>17</v>
      </c>
      <c r="F1872" s="4" t="s">
        <v>14</v>
      </c>
      <c r="G1872" s="1" t="s">
        <v>19</v>
      </c>
      <c r="H1872" s="1" t="s">
        <v>28</v>
      </c>
      <c r="I1872" s="1" t="s">
        <v>24</v>
      </c>
      <c r="J1872" s="4">
        <v>4</v>
      </c>
      <c r="K1872" s="4"/>
      <c r="L1872" s="4"/>
      <c r="M1872" s="4"/>
      <c r="N1872" s="4"/>
      <c r="O1872" s="4"/>
      <c r="P1872" s="4" t="s">
        <v>286</v>
      </c>
      <c r="Q1872" s="4" t="s">
        <v>290</v>
      </c>
      <c r="R1872" s="19"/>
      <c r="S1872" s="4"/>
      <c r="T1872" s="5"/>
      <c r="U1872" s="5"/>
      <c r="V1872" s="14"/>
      <c r="W1872" s="15"/>
      <c r="X1872" s="692" t="s">
        <v>3135</v>
      </c>
      <c r="Y1872" s="691" t="s">
        <v>3133</v>
      </c>
      <c r="Z1872" s="688" t="s">
        <v>3131</v>
      </c>
    </row>
    <row r="1873" spans="1:26" s="109" customFormat="1" ht="15.6" hidden="1">
      <c r="A1873" s="670" t="s">
        <v>2875</v>
      </c>
      <c r="B1873" s="13"/>
      <c r="C1873" s="13"/>
      <c r="D1873" s="14"/>
      <c r="E1873" s="4" t="s">
        <v>17</v>
      </c>
      <c r="F1873" s="4" t="s">
        <v>15</v>
      </c>
      <c r="G1873" s="1" t="s">
        <v>19</v>
      </c>
      <c r="H1873" s="1" t="s">
        <v>28</v>
      </c>
      <c r="I1873" s="1" t="s">
        <v>24</v>
      </c>
      <c r="J1873" s="4">
        <v>4</v>
      </c>
      <c r="K1873" s="4"/>
      <c r="L1873" s="4"/>
      <c r="M1873" s="4"/>
      <c r="N1873" s="4"/>
      <c r="O1873" s="4"/>
      <c r="P1873" s="4" t="s">
        <v>286</v>
      </c>
      <c r="Q1873" s="4" t="s">
        <v>290</v>
      </c>
      <c r="R1873" s="19"/>
      <c r="S1873" s="4"/>
      <c r="T1873" s="5"/>
      <c r="U1873" s="5"/>
      <c r="V1873" s="14"/>
      <c r="W1873" s="15"/>
      <c r="X1873" s="692" t="s">
        <v>3135</v>
      </c>
      <c r="Y1873" s="691" t="s">
        <v>3133</v>
      </c>
      <c r="Z1873" s="688" t="s">
        <v>3131</v>
      </c>
    </row>
    <row r="1874" spans="1:26" s="109" customFormat="1" ht="15.6" hidden="1">
      <c r="A1874" s="670" t="s">
        <v>2876</v>
      </c>
      <c r="B1874" s="314"/>
      <c r="C1874" s="314" t="s">
        <v>1088</v>
      </c>
      <c r="D1874" s="332"/>
      <c r="E1874" s="299" t="s">
        <v>17</v>
      </c>
      <c r="F1874" s="299" t="s">
        <v>14</v>
      </c>
      <c r="G1874" s="1" t="s">
        <v>19</v>
      </c>
      <c r="H1874" s="1" t="s">
        <v>28</v>
      </c>
      <c r="I1874" s="1" t="s">
        <v>24</v>
      </c>
      <c r="J1874" s="4">
        <v>4</v>
      </c>
      <c r="K1874" s="299"/>
      <c r="L1874" s="299"/>
      <c r="M1874" s="299"/>
      <c r="N1874" s="299"/>
      <c r="O1874" s="299"/>
      <c r="P1874" s="4" t="s">
        <v>286</v>
      </c>
      <c r="Q1874" s="4" t="s">
        <v>290</v>
      </c>
      <c r="R1874" s="379"/>
      <c r="S1874" s="299"/>
      <c r="T1874" s="333"/>
      <c r="U1874" s="333"/>
      <c r="V1874" s="332"/>
      <c r="W1874" s="331"/>
      <c r="X1874" s="692" t="s">
        <v>3135</v>
      </c>
      <c r="Y1874" s="691" t="s">
        <v>3133</v>
      </c>
      <c r="Z1874" s="688" t="s">
        <v>3131</v>
      </c>
    </row>
    <row r="1875" spans="1:26" s="109" customFormat="1" ht="15.6" hidden="1">
      <c r="A1875" s="670" t="s">
        <v>2877</v>
      </c>
      <c r="B1875" s="13"/>
      <c r="C1875" s="13"/>
      <c r="D1875" s="14"/>
      <c r="E1875" s="4" t="s">
        <v>17</v>
      </c>
      <c r="F1875" s="4" t="s">
        <v>15</v>
      </c>
      <c r="G1875" s="1" t="s">
        <v>19</v>
      </c>
      <c r="H1875" s="1" t="s">
        <v>28</v>
      </c>
      <c r="I1875" s="1" t="s">
        <v>24</v>
      </c>
      <c r="J1875" s="4">
        <v>4</v>
      </c>
      <c r="K1875" s="4"/>
      <c r="L1875" s="4"/>
      <c r="M1875" s="4"/>
      <c r="N1875" s="4"/>
      <c r="O1875" s="4"/>
      <c r="P1875" s="4" t="s">
        <v>286</v>
      </c>
      <c r="Q1875" s="4" t="s">
        <v>290</v>
      </c>
      <c r="R1875" s="19"/>
      <c r="S1875" s="4"/>
      <c r="T1875" s="5"/>
      <c r="U1875" s="5"/>
      <c r="V1875" s="14"/>
      <c r="W1875" s="15"/>
      <c r="X1875" s="692" t="s">
        <v>3135</v>
      </c>
      <c r="Y1875" s="691" t="s">
        <v>3133</v>
      </c>
      <c r="Z1875" s="688" t="s">
        <v>3131</v>
      </c>
    </row>
    <row r="1876" spans="1:26" s="109" customFormat="1" ht="15.6" hidden="1">
      <c r="A1876" s="670" t="s">
        <v>2878</v>
      </c>
      <c r="B1876" s="13"/>
      <c r="C1876" s="13" t="s">
        <v>1087</v>
      </c>
      <c r="D1876" s="14"/>
      <c r="E1876" s="4" t="s">
        <v>17</v>
      </c>
      <c r="F1876" s="4" t="s">
        <v>14</v>
      </c>
      <c r="G1876" s="1" t="s">
        <v>19</v>
      </c>
      <c r="H1876" s="1" t="s">
        <v>28</v>
      </c>
      <c r="I1876" s="1" t="s">
        <v>24</v>
      </c>
      <c r="J1876" s="4">
        <v>4</v>
      </c>
      <c r="K1876" s="4"/>
      <c r="L1876" s="4"/>
      <c r="M1876" s="4"/>
      <c r="N1876" s="4"/>
      <c r="O1876" s="4"/>
      <c r="P1876" s="4" t="s">
        <v>286</v>
      </c>
      <c r="Q1876" s="4" t="s">
        <v>290</v>
      </c>
      <c r="R1876" s="19"/>
      <c r="S1876" s="4"/>
      <c r="T1876" s="5"/>
      <c r="U1876" s="5"/>
      <c r="V1876" s="14"/>
      <c r="W1876" s="15"/>
      <c r="X1876" s="692" t="s">
        <v>3135</v>
      </c>
      <c r="Y1876" s="691" t="s">
        <v>3133</v>
      </c>
      <c r="Z1876" s="688" t="s">
        <v>3131</v>
      </c>
    </row>
    <row r="1877" spans="1:26" s="109" customFormat="1" ht="15.6" hidden="1">
      <c r="A1877" s="670" t="s">
        <v>2879</v>
      </c>
      <c r="B1877" s="13"/>
      <c r="C1877" s="13"/>
      <c r="D1877" s="14"/>
      <c r="E1877" s="4" t="s">
        <v>17</v>
      </c>
      <c r="F1877" s="4" t="s">
        <v>15</v>
      </c>
      <c r="G1877" s="1" t="s">
        <v>19</v>
      </c>
      <c r="H1877" s="1" t="s">
        <v>28</v>
      </c>
      <c r="I1877" s="1" t="s">
        <v>24</v>
      </c>
      <c r="J1877" s="4">
        <v>4</v>
      </c>
      <c r="K1877" s="4"/>
      <c r="L1877" s="4"/>
      <c r="M1877" s="4"/>
      <c r="N1877" s="4"/>
      <c r="O1877" s="4"/>
      <c r="P1877" s="4" t="s">
        <v>286</v>
      </c>
      <c r="Q1877" s="4" t="s">
        <v>290</v>
      </c>
      <c r="R1877" s="19"/>
      <c r="S1877" s="4"/>
      <c r="T1877" s="5"/>
      <c r="U1877" s="5"/>
      <c r="V1877" s="14"/>
      <c r="W1877" s="15"/>
      <c r="X1877" s="692" t="s">
        <v>3135</v>
      </c>
      <c r="Y1877" s="691" t="s">
        <v>3133</v>
      </c>
      <c r="Z1877" s="688" t="s">
        <v>3131</v>
      </c>
    </row>
    <row r="1878" spans="1:26" s="109" customFormat="1" ht="15.6" hidden="1">
      <c r="A1878" s="670" t="s">
        <v>2880</v>
      </c>
      <c r="B1878" s="13"/>
      <c r="C1878" s="13" t="s">
        <v>1086</v>
      </c>
      <c r="D1878" s="14"/>
      <c r="E1878" s="4" t="s">
        <v>17</v>
      </c>
      <c r="F1878" s="4" t="s">
        <v>14</v>
      </c>
      <c r="G1878" s="1" t="s">
        <v>19</v>
      </c>
      <c r="H1878" s="1" t="s">
        <v>28</v>
      </c>
      <c r="I1878" s="1" t="s">
        <v>24</v>
      </c>
      <c r="J1878" s="4">
        <v>4</v>
      </c>
      <c r="K1878" s="4"/>
      <c r="L1878" s="4"/>
      <c r="M1878" s="4"/>
      <c r="N1878" s="4"/>
      <c r="O1878" s="4"/>
      <c r="P1878" s="4" t="s">
        <v>286</v>
      </c>
      <c r="Q1878" s="4" t="s">
        <v>290</v>
      </c>
      <c r="R1878" s="19"/>
      <c r="S1878" s="4"/>
      <c r="T1878" s="5"/>
      <c r="U1878" s="5"/>
      <c r="V1878" s="14"/>
      <c r="W1878" s="15"/>
      <c r="X1878" s="692" t="s">
        <v>3135</v>
      </c>
      <c r="Y1878" s="691" t="s">
        <v>3133</v>
      </c>
      <c r="Z1878" s="688" t="s">
        <v>3131</v>
      </c>
    </row>
    <row r="1879" spans="1:26" s="109" customFormat="1" ht="15.6" hidden="1">
      <c r="A1879" s="670" t="s">
        <v>2881</v>
      </c>
      <c r="B1879" s="13"/>
      <c r="C1879" s="13"/>
      <c r="D1879" s="14"/>
      <c r="E1879" s="4" t="s">
        <v>17</v>
      </c>
      <c r="F1879" s="4" t="s">
        <v>15</v>
      </c>
      <c r="G1879" s="1" t="s">
        <v>19</v>
      </c>
      <c r="H1879" s="1" t="s">
        <v>28</v>
      </c>
      <c r="I1879" s="1" t="s">
        <v>24</v>
      </c>
      <c r="J1879" s="4">
        <v>4</v>
      </c>
      <c r="K1879" s="4"/>
      <c r="L1879" s="4"/>
      <c r="M1879" s="4"/>
      <c r="N1879" s="4"/>
      <c r="O1879" s="4"/>
      <c r="P1879" s="4" t="s">
        <v>286</v>
      </c>
      <c r="Q1879" s="4" t="s">
        <v>290</v>
      </c>
      <c r="R1879" s="19"/>
      <c r="S1879" s="4"/>
      <c r="T1879" s="5"/>
      <c r="U1879" s="5"/>
      <c r="V1879" s="14"/>
      <c r="W1879" s="15"/>
      <c r="X1879" s="692" t="s">
        <v>3135</v>
      </c>
      <c r="Y1879" s="691" t="s">
        <v>3133</v>
      </c>
      <c r="Z1879" s="688" t="s">
        <v>3131</v>
      </c>
    </row>
    <row r="1880" spans="1:26" s="109" customFormat="1" ht="15.6" hidden="1">
      <c r="A1880" s="670" t="s">
        <v>2882</v>
      </c>
      <c r="B1880" s="13"/>
      <c r="C1880" s="13"/>
      <c r="D1880" s="14"/>
      <c r="E1880" s="4" t="s">
        <v>18</v>
      </c>
      <c r="F1880" s="4" t="s">
        <v>14</v>
      </c>
      <c r="G1880" s="1" t="s">
        <v>19</v>
      </c>
      <c r="H1880" s="1" t="s">
        <v>28</v>
      </c>
      <c r="I1880" s="1" t="s">
        <v>24</v>
      </c>
      <c r="J1880" s="4">
        <v>4</v>
      </c>
      <c r="K1880" s="4"/>
      <c r="L1880" s="4"/>
      <c r="M1880" s="4"/>
      <c r="N1880" s="4"/>
      <c r="O1880" s="4"/>
      <c r="P1880" s="4" t="s">
        <v>286</v>
      </c>
      <c r="Q1880" s="4" t="s">
        <v>290</v>
      </c>
      <c r="R1880" s="19"/>
      <c r="S1880" s="4"/>
      <c r="T1880" s="5"/>
      <c r="U1880" s="5"/>
      <c r="V1880" s="14"/>
      <c r="W1880" s="15"/>
      <c r="X1880" s="692" t="s">
        <v>3135</v>
      </c>
      <c r="Y1880" s="691" t="s">
        <v>3133</v>
      </c>
      <c r="Z1880" s="688" t="s">
        <v>3131</v>
      </c>
    </row>
    <row r="1881" spans="1:26" s="109" customFormat="1" ht="15.6" hidden="1">
      <c r="A1881" s="670" t="s">
        <v>2883</v>
      </c>
      <c r="B1881" s="13"/>
      <c r="C1881" s="13"/>
      <c r="D1881" s="14"/>
      <c r="E1881" s="4" t="s">
        <v>18</v>
      </c>
      <c r="F1881" s="4" t="s">
        <v>15</v>
      </c>
      <c r="G1881" s="1" t="s">
        <v>19</v>
      </c>
      <c r="H1881" s="1" t="s">
        <v>28</v>
      </c>
      <c r="I1881" s="1" t="s">
        <v>24</v>
      </c>
      <c r="J1881" s="4">
        <v>4</v>
      </c>
      <c r="K1881" s="4"/>
      <c r="L1881" s="4"/>
      <c r="M1881" s="4"/>
      <c r="N1881" s="4"/>
      <c r="O1881" s="4"/>
      <c r="P1881" s="4" t="s">
        <v>286</v>
      </c>
      <c r="Q1881" s="4" t="s">
        <v>290</v>
      </c>
      <c r="R1881" s="19"/>
      <c r="S1881" s="4"/>
      <c r="T1881" s="5"/>
      <c r="U1881" s="5"/>
      <c r="V1881" s="14"/>
      <c r="W1881" s="15"/>
      <c r="X1881" s="692" t="s">
        <v>3135</v>
      </c>
      <c r="Y1881" s="691" t="s">
        <v>3133</v>
      </c>
      <c r="Z1881" s="688" t="s">
        <v>3131</v>
      </c>
    </row>
    <row r="1882" spans="1:26" s="109" customFormat="1" ht="15.6" hidden="1">
      <c r="A1882" s="670" t="s">
        <v>2884</v>
      </c>
      <c r="B1882" s="13"/>
      <c r="C1882" s="13" t="s">
        <v>1085</v>
      </c>
      <c r="D1882" s="14"/>
      <c r="E1882" s="4" t="s">
        <v>18</v>
      </c>
      <c r="F1882" s="4" t="s">
        <v>14</v>
      </c>
      <c r="G1882" s="1" t="s">
        <v>19</v>
      </c>
      <c r="H1882" s="1" t="s">
        <v>28</v>
      </c>
      <c r="I1882" s="1" t="s">
        <v>24</v>
      </c>
      <c r="J1882" s="4">
        <v>4</v>
      </c>
      <c r="K1882" s="4"/>
      <c r="L1882" s="4"/>
      <c r="M1882" s="4"/>
      <c r="N1882" s="4"/>
      <c r="O1882" s="4"/>
      <c r="P1882" s="4" t="s">
        <v>286</v>
      </c>
      <c r="Q1882" s="4" t="s">
        <v>290</v>
      </c>
      <c r="R1882" s="19"/>
      <c r="S1882" s="4"/>
      <c r="T1882" s="5"/>
      <c r="U1882" s="5"/>
      <c r="V1882" s="14"/>
      <c r="W1882" s="15"/>
      <c r="X1882" s="692" t="s">
        <v>3135</v>
      </c>
      <c r="Y1882" s="691" t="s">
        <v>3133</v>
      </c>
      <c r="Z1882" s="688" t="s">
        <v>3131</v>
      </c>
    </row>
    <row r="1883" spans="1:26" s="109" customFormat="1" ht="15.6" hidden="1">
      <c r="A1883" s="670" t="s">
        <v>2885</v>
      </c>
      <c r="B1883" s="13"/>
      <c r="C1883" s="13"/>
      <c r="D1883" s="14"/>
      <c r="E1883" s="4" t="s">
        <v>18</v>
      </c>
      <c r="F1883" s="4" t="s">
        <v>15</v>
      </c>
      <c r="G1883" s="1" t="s">
        <v>19</v>
      </c>
      <c r="H1883" s="1" t="s">
        <v>28</v>
      </c>
      <c r="I1883" s="1" t="s">
        <v>24</v>
      </c>
      <c r="J1883" s="4">
        <v>4</v>
      </c>
      <c r="K1883" s="4"/>
      <c r="L1883" s="4"/>
      <c r="M1883" s="4"/>
      <c r="N1883" s="4"/>
      <c r="O1883" s="4"/>
      <c r="P1883" s="4" t="s">
        <v>286</v>
      </c>
      <c r="Q1883" s="4" t="s">
        <v>290</v>
      </c>
      <c r="R1883" s="19"/>
      <c r="S1883" s="4"/>
      <c r="T1883" s="5"/>
      <c r="U1883" s="5"/>
      <c r="V1883" s="14"/>
      <c r="W1883" s="15"/>
      <c r="X1883" s="692" t="s">
        <v>3135</v>
      </c>
      <c r="Y1883" s="691" t="s">
        <v>3133</v>
      </c>
      <c r="Z1883" s="688" t="s">
        <v>3131</v>
      </c>
    </row>
    <row r="1884" spans="1:26" s="109" customFormat="1" ht="15.6" hidden="1">
      <c r="A1884" s="670" t="s">
        <v>2886</v>
      </c>
      <c r="B1884" s="13"/>
      <c r="C1884" s="13" t="s">
        <v>1084</v>
      </c>
      <c r="D1884" s="14"/>
      <c r="E1884" s="4" t="s">
        <v>17</v>
      </c>
      <c r="F1884" s="4" t="s">
        <v>14</v>
      </c>
      <c r="G1884" s="1" t="s">
        <v>19</v>
      </c>
      <c r="H1884" s="1" t="s">
        <v>28</v>
      </c>
      <c r="I1884" s="1" t="s">
        <v>24</v>
      </c>
      <c r="J1884" s="4">
        <v>4</v>
      </c>
      <c r="K1884" s="4"/>
      <c r="L1884" s="4"/>
      <c r="M1884" s="4"/>
      <c r="N1884" s="4"/>
      <c r="O1884" s="4"/>
      <c r="P1884" s="4" t="s">
        <v>286</v>
      </c>
      <c r="Q1884" s="4" t="s">
        <v>290</v>
      </c>
      <c r="R1884" s="19"/>
      <c r="S1884" s="4"/>
      <c r="T1884" s="5"/>
      <c r="U1884" s="5"/>
      <c r="V1884" s="14"/>
      <c r="W1884" s="15"/>
      <c r="X1884" s="692" t="s">
        <v>3135</v>
      </c>
      <c r="Y1884" s="691" t="s">
        <v>3133</v>
      </c>
      <c r="Z1884" s="688" t="s">
        <v>3131</v>
      </c>
    </row>
    <row r="1885" spans="1:26" s="109" customFormat="1" ht="15.6" hidden="1">
      <c r="A1885" s="670" t="s">
        <v>2887</v>
      </c>
      <c r="B1885" s="13"/>
      <c r="C1885" s="13"/>
      <c r="D1885" s="14"/>
      <c r="E1885" s="4" t="s">
        <v>18</v>
      </c>
      <c r="F1885" s="4" t="s">
        <v>15</v>
      </c>
      <c r="G1885" s="1" t="s">
        <v>19</v>
      </c>
      <c r="H1885" s="1" t="s">
        <v>28</v>
      </c>
      <c r="I1885" s="1" t="s">
        <v>24</v>
      </c>
      <c r="J1885" s="4">
        <v>4</v>
      </c>
      <c r="K1885" s="4"/>
      <c r="L1885" s="4"/>
      <c r="M1885" s="4"/>
      <c r="N1885" s="4"/>
      <c r="O1885" s="4"/>
      <c r="P1885" s="4" t="s">
        <v>286</v>
      </c>
      <c r="Q1885" s="4" t="s">
        <v>290</v>
      </c>
      <c r="R1885" s="19"/>
      <c r="S1885" s="4"/>
      <c r="T1885" s="5"/>
      <c r="U1885" s="5"/>
      <c r="V1885" s="14"/>
      <c r="W1885" s="15"/>
      <c r="X1885" s="692" t="s">
        <v>3135</v>
      </c>
      <c r="Y1885" s="691" t="s">
        <v>3133</v>
      </c>
      <c r="Z1885" s="688" t="s">
        <v>3131</v>
      </c>
    </row>
    <row r="1886" spans="1:26" s="109" customFormat="1" ht="15.6" hidden="1">
      <c r="A1886" s="670" t="s">
        <v>2888</v>
      </c>
      <c r="B1886" s="13"/>
      <c r="C1886" s="13" t="s">
        <v>1083</v>
      </c>
      <c r="D1886" s="14"/>
      <c r="E1886" s="4" t="s">
        <v>18</v>
      </c>
      <c r="F1886" s="4" t="s">
        <v>14</v>
      </c>
      <c r="G1886" s="1" t="s">
        <v>19</v>
      </c>
      <c r="H1886" s="1" t="s">
        <v>28</v>
      </c>
      <c r="I1886" s="1" t="s">
        <v>24</v>
      </c>
      <c r="J1886" s="4">
        <v>4</v>
      </c>
      <c r="K1886" s="4"/>
      <c r="L1886" s="4"/>
      <c r="M1886" s="4"/>
      <c r="N1886" s="4"/>
      <c r="O1886" s="4"/>
      <c r="P1886" s="4" t="s">
        <v>286</v>
      </c>
      <c r="Q1886" s="4" t="s">
        <v>290</v>
      </c>
      <c r="R1886" s="19"/>
      <c r="S1886" s="4"/>
      <c r="T1886" s="5"/>
      <c r="U1886" s="5"/>
      <c r="V1886" s="14"/>
      <c r="W1886" s="15"/>
      <c r="X1886" s="692" t="s">
        <v>3135</v>
      </c>
      <c r="Y1886" s="691" t="s">
        <v>3133</v>
      </c>
      <c r="Z1886" s="688" t="s">
        <v>3131</v>
      </c>
    </row>
    <row r="1887" spans="1:26" s="109" customFormat="1" ht="15.6" hidden="1">
      <c r="A1887" s="670" t="s">
        <v>2889</v>
      </c>
      <c r="B1887" s="13"/>
      <c r="C1887" s="13"/>
      <c r="D1887" s="14"/>
      <c r="E1887" s="4" t="s">
        <v>18</v>
      </c>
      <c r="F1887" s="4" t="s">
        <v>15</v>
      </c>
      <c r="G1887" s="1" t="s">
        <v>19</v>
      </c>
      <c r="H1887" s="1" t="s">
        <v>28</v>
      </c>
      <c r="I1887" s="1" t="s">
        <v>24</v>
      </c>
      <c r="J1887" s="4">
        <v>4</v>
      </c>
      <c r="K1887" s="4"/>
      <c r="L1887" s="4"/>
      <c r="M1887" s="4"/>
      <c r="N1887" s="4"/>
      <c r="O1887" s="4"/>
      <c r="P1887" s="4" t="s">
        <v>286</v>
      </c>
      <c r="Q1887" s="4" t="s">
        <v>290</v>
      </c>
      <c r="R1887" s="19"/>
      <c r="S1887" s="4"/>
      <c r="T1887" s="5"/>
      <c r="U1887" s="5"/>
      <c r="V1887" s="14"/>
      <c r="W1887" s="15"/>
      <c r="X1887" s="692" t="s">
        <v>3135</v>
      </c>
      <c r="Y1887" s="691" t="s">
        <v>3133</v>
      </c>
      <c r="Z1887" s="688" t="s">
        <v>3131</v>
      </c>
    </row>
    <row r="1888" spans="1:26" s="109" customFormat="1" ht="15.6" hidden="1">
      <c r="A1888" s="670" t="s">
        <v>2890</v>
      </c>
      <c r="B1888" s="13"/>
      <c r="C1888" s="13" t="s">
        <v>1082</v>
      </c>
      <c r="D1888" s="14"/>
      <c r="E1888" s="4" t="s">
        <v>18</v>
      </c>
      <c r="F1888" s="4" t="s">
        <v>15</v>
      </c>
      <c r="G1888" s="1" t="s">
        <v>19</v>
      </c>
      <c r="H1888" s="1" t="s">
        <v>28</v>
      </c>
      <c r="I1888" s="1" t="s">
        <v>24</v>
      </c>
      <c r="J1888" s="4">
        <v>4</v>
      </c>
      <c r="K1888" s="4"/>
      <c r="L1888" s="4"/>
      <c r="M1888" s="4"/>
      <c r="N1888" s="4"/>
      <c r="O1888" s="4"/>
      <c r="P1888" s="4" t="s">
        <v>286</v>
      </c>
      <c r="Q1888" s="4" t="s">
        <v>290</v>
      </c>
      <c r="R1888" s="19"/>
      <c r="S1888" s="4"/>
      <c r="T1888" s="5"/>
      <c r="U1888" s="5"/>
      <c r="V1888" s="14"/>
      <c r="W1888" s="15"/>
      <c r="X1888" s="692" t="s">
        <v>3135</v>
      </c>
      <c r="Y1888" s="691" t="s">
        <v>3133</v>
      </c>
      <c r="Z1888" s="688" t="s">
        <v>3131</v>
      </c>
    </row>
    <row r="1889" spans="1:26" s="109" customFormat="1" ht="15.6" hidden="1">
      <c r="A1889" s="670" t="s">
        <v>2891</v>
      </c>
      <c r="B1889" s="13"/>
      <c r="C1889" s="13"/>
      <c r="D1889" s="14"/>
      <c r="E1889" s="4" t="s">
        <v>17</v>
      </c>
      <c r="F1889" s="4" t="s">
        <v>14</v>
      </c>
      <c r="G1889" s="1" t="s">
        <v>19</v>
      </c>
      <c r="H1889" s="1" t="s">
        <v>28</v>
      </c>
      <c r="I1889" s="1" t="s">
        <v>24</v>
      </c>
      <c r="J1889" s="4">
        <v>4</v>
      </c>
      <c r="K1889" s="4"/>
      <c r="L1889" s="4"/>
      <c r="M1889" s="4"/>
      <c r="N1889" s="4"/>
      <c r="O1889" s="4"/>
      <c r="P1889" s="4" t="s">
        <v>286</v>
      </c>
      <c r="Q1889" s="4" t="s">
        <v>290</v>
      </c>
      <c r="R1889" s="19"/>
      <c r="S1889" s="4"/>
      <c r="T1889" s="5"/>
      <c r="U1889" s="5"/>
      <c r="V1889" s="14"/>
      <c r="W1889" s="15"/>
      <c r="X1889" s="692" t="s">
        <v>3135</v>
      </c>
      <c r="Y1889" s="691" t="s">
        <v>3133</v>
      </c>
      <c r="Z1889" s="688" t="s">
        <v>3131</v>
      </c>
    </row>
    <row r="1890" spans="1:26" s="109" customFormat="1" ht="15.6" hidden="1">
      <c r="A1890" s="670" t="s">
        <v>2892</v>
      </c>
      <c r="B1890" s="13"/>
      <c r="C1890" s="13"/>
      <c r="D1890" s="14"/>
      <c r="E1890" s="4" t="s">
        <v>17</v>
      </c>
      <c r="F1890" s="4" t="s">
        <v>15</v>
      </c>
      <c r="G1890" s="1" t="s">
        <v>19</v>
      </c>
      <c r="H1890" s="1" t="s">
        <v>28</v>
      </c>
      <c r="I1890" s="1" t="s">
        <v>24</v>
      </c>
      <c r="J1890" s="4">
        <v>4</v>
      </c>
      <c r="K1890" s="4"/>
      <c r="L1890" s="4"/>
      <c r="M1890" s="4"/>
      <c r="N1890" s="4"/>
      <c r="O1890" s="4"/>
      <c r="P1890" s="4" t="s">
        <v>286</v>
      </c>
      <c r="Q1890" s="4" t="s">
        <v>290</v>
      </c>
      <c r="R1890" s="19"/>
      <c r="S1890" s="4"/>
      <c r="T1890" s="5"/>
      <c r="U1890" s="5"/>
      <c r="V1890" s="14"/>
      <c r="W1890" s="15"/>
      <c r="X1890" s="692" t="s">
        <v>3135</v>
      </c>
      <c r="Y1890" s="691" t="s">
        <v>3133</v>
      </c>
      <c r="Z1890" s="688" t="s">
        <v>3131</v>
      </c>
    </row>
    <row r="1891" spans="1:26" s="109" customFormat="1" ht="15.6" hidden="1">
      <c r="A1891" s="670" t="s">
        <v>2893</v>
      </c>
      <c r="B1891" s="13"/>
      <c r="C1891" s="13" t="s">
        <v>1081</v>
      </c>
      <c r="D1891" s="14"/>
      <c r="E1891" s="4" t="s">
        <v>18</v>
      </c>
      <c r="F1891" s="4" t="s">
        <v>14</v>
      </c>
      <c r="G1891" s="1" t="s">
        <v>19</v>
      </c>
      <c r="H1891" s="1" t="s">
        <v>28</v>
      </c>
      <c r="I1891" s="1" t="s">
        <v>24</v>
      </c>
      <c r="J1891" s="4">
        <v>4</v>
      </c>
      <c r="K1891" s="4"/>
      <c r="L1891" s="4"/>
      <c r="M1891" s="4"/>
      <c r="N1891" s="4"/>
      <c r="O1891" s="4"/>
      <c r="P1891" s="4" t="s">
        <v>286</v>
      </c>
      <c r="Q1891" s="4" t="s">
        <v>290</v>
      </c>
      <c r="R1891" s="19"/>
      <c r="S1891" s="4"/>
      <c r="T1891" s="5"/>
      <c r="U1891" s="5"/>
      <c r="V1891" s="14"/>
      <c r="W1891" s="15"/>
      <c r="X1891" s="692" t="s">
        <v>3135</v>
      </c>
      <c r="Y1891" s="691" t="s">
        <v>3133</v>
      </c>
      <c r="Z1891" s="688" t="s">
        <v>3131</v>
      </c>
    </row>
    <row r="1892" spans="1:26" s="109" customFormat="1" ht="27.6" hidden="1">
      <c r="A1892" s="670" t="s">
        <v>2894</v>
      </c>
      <c r="B1892" s="13"/>
      <c r="C1892" s="13"/>
      <c r="D1892" s="14"/>
      <c r="E1892" s="4" t="s">
        <v>18</v>
      </c>
      <c r="F1892" s="4" t="s">
        <v>15</v>
      </c>
      <c r="G1892" s="1" t="s">
        <v>19</v>
      </c>
      <c r="H1892" s="1" t="s">
        <v>28</v>
      </c>
      <c r="I1892" s="1" t="s">
        <v>819</v>
      </c>
      <c r="J1892" s="4">
        <v>4</v>
      </c>
      <c r="K1892" s="4"/>
      <c r="L1892" s="4"/>
      <c r="M1892" s="4"/>
      <c r="N1892" s="4"/>
      <c r="O1892" s="4"/>
      <c r="P1892" s="4" t="s">
        <v>286</v>
      </c>
      <c r="Q1892" s="4" t="s">
        <v>290</v>
      </c>
      <c r="R1892" s="19"/>
      <c r="S1892" s="4"/>
      <c r="T1892" s="5"/>
      <c r="U1892" s="5"/>
      <c r="V1892" s="14"/>
      <c r="W1892" s="15"/>
      <c r="X1892" s="692" t="s">
        <v>3135</v>
      </c>
      <c r="Y1892" s="691" t="s">
        <v>3133</v>
      </c>
      <c r="Z1892" s="688" t="s">
        <v>3131</v>
      </c>
    </row>
    <row r="1893" spans="1:26" s="109" customFormat="1" ht="15.6" hidden="1">
      <c r="A1893" s="670" t="s">
        <v>2895</v>
      </c>
      <c r="B1893" s="13"/>
      <c r="C1893" s="13" t="s">
        <v>1079</v>
      </c>
      <c r="D1893" s="14"/>
      <c r="E1893" s="4" t="s">
        <v>18</v>
      </c>
      <c r="F1893" s="4" t="s">
        <v>14</v>
      </c>
      <c r="G1893" s="1" t="s">
        <v>19</v>
      </c>
      <c r="H1893" s="1" t="s">
        <v>28</v>
      </c>
      <c r="I1893" s="1" t="s">
        <v>24</v>
      </c>
      <c r="J1893" s="4">
        <v>4</v>
      </c>
      <c r="K1893" s="4"/>
      <c r="L1893" s="4"/>
      <c r="M1893" s="4"/>
      <c r="N1893" s="4"/>
      <c r="O1893" s="4"/>
      <c r="P1893" s="4" t="s">
        <v>286</v>
      </c>
      <c r="Q1893" s="4" t="s">
        <v>290</v>
      </c>
      <c r="R1893" s="19"/>
      <c r="S1893" s="4"/>
      <c r="T1893" s="5"/>
      <c r="U1893" s="5"/>
      <c r="V1893" s="14"/>
      <c r="W1893" s="15"/>
      <c r="X1893" s="692" t="s">
        <v>3135</v>
      </c>
      <c r="Y1893" s="691" t="s">
        <v>3133</v>
      </c>
      <c r="Z1893" s="688" t="s">
        <v>3131</v>
      </c>
    </row>
    <row r="1894" spans="1:26" s="109" customFormat="1" ht="15.6" hidden="1">
      <c r="A1894" s="670" t="s">
        <v>2896</v>
      </c>
      <c r="B1894" s="13"/>
      <c r="C1894" s="13"/>
      <c r="D1894" s="14"/>
      <c r="E1894" s="4" t="s">
        <v>18</v>
      </c>
      <c r="F1894" s="4" t="s">
        <v>15</v>
      </c>
      <c r="G1894" s="1" t="s">
        <v>19</v>
      </c>
      <c r="H1894" s="1" t="s">
        <v>28</v>
      </c>
      <c r="I1894" s="1" t="s">
        <v>24</v>
      </c>
      <c r="J1894" s="4">
        <v>4</v>
      </c>
      <c r="K1894" s="4"/>
      <c r="L1894" s="4"/>
      <c r="M1894" s="4"/>
      <c r="N1894" s="4"/>
      <c r="O1894" s="4"/>
      <c r="P1894" s="4" t="s">
        <v>286</v>
      </c>
      <c r="Q1894" s="4" t="s">
        <v>290</v>
      </c>
      <c r="R1894" s="19"/>
      <c r="S1894" s="4"/>
      <c r="T1894" s="5"/>
      <c r="U1894" s="5"/>
      <c r="V1894" s="14"/>
      <c r="W1894" s="15"/>
      <c r="X1894" s="692" t="s">
        <v>3135</v>
      </c>
      <c r="Y1894" s="691" t="s">
        <v>3133</v>
      </c>
      <c r="Z1894" s="688" t="s">
        <v>3131</v>
      </c>
    </row>
    <row r="1895" spans="1:26" s="109" customFormat="1" ht="15.6" hidden="1">
      <c r="A1895" s="670" t="s">
        <v>2897</v>
      </c>
      <c r="B1895" s="13"/>
      <c r="C1895" s="13"/>
      <c r="D1895" s="14"/>
      <c r="E1895" s="4" t="s">
        <v>18</v>
      </c>
      <c r="F1895" s="4" t="s">
        <v>15</v>
      </c>
      <c r="G1895" s="1" t="s">
        <v>19</v>
      </c>
      <c r="H1895" s="1" t="s">
        <v>28</v>
      </c>
      <c r="I1895" s="1" t="s">
        <v>24</v>
      </c>
      <c r="J1895" s="4">
        <v>4</v>
      </c>
      <c r="K1895" s="4"/>
      <c r="L1895" s="4"/>
      <c r="M1895" s="4"/>
      <c r="N1895" s="4"/>
      <c r="O1895" s="4"/>
      <c r="P1895" s="4" t="s">
        <v>286</v>
      </c>
      <c r="Q1895" s="4" t="s">
        <v>290</v>
      </c>
      <c r="R1895" s="19"/>
      <c r="S1895" s="4"/>
      <c r="T1895" s="5"/>
      <c r="U1895" s="5"/>
      <c r="V1895" s="14"/>
      <c r="W1895" s="15"/>
      <c r="X1895" s="692" t="s">
        <v>3135</v>
      </c>
      <c r="Y1895" s="691" t="s">
        <v>3133</v>
      </c>
      <c r="Z1895" s="688" t="s">
        <v>3131</v>
      </c>
    </row>
    <row r="1896" spans="1:26" s="109" customFormat="1" ht="15.6">
      <c r="A1896" s="670" t="s">
        <v>2898</v>
      </c>
      <c r="B1896" s="13"/>
      <c r="C1896" s="13" t="s">
        <v>1078</v>
      </c>
      <c r="D1896" s="14"/>
      <c r="E1896" s="4" t="s">
        <v>17</v>
      </c>
      <c r="F1896" s="4" t="s">
        <v>14</v>
      </c>
      <c r="G1896" s="1" t="s">
        <v>19</v>
      </c>
      <c r="H1896" s="1" t="s">
        <v>28</v>
      </c>
      <c r="I1896" s="1" t="s">
        <v>24</v>
      </c>
      <c r="J1896" s="4">
        <v>2</v>
      </c>
      <c r="K1896" s="4"/>
      <c r="L1896" s="4"/>
      <c r="M1896" s="4"/>
      <c r="N1896" s="4" t="s">
        <v>39</v>
      </c>
      <c r="O1896" s="4"/>
      <c r="P1896" s="4" t="s">
        <v>286</v>
      </c>
      <c r="Q1896" s="4" t="s">
        <v>290</v>
      </c>
      <c r="R1896" s="19"/>
      <c r="S1896" s="4"/>
      <c r="T1896" s="5"/>
      <c r="U1896" s="5"/>
      <c r="V1896" s="14"/>
      <c r="W1896" s="15"/>
      <c r="X1896" s="692" t="s">
        <v>3135</v>
      </c>
      <c r="Y1896" s="691" t="s">
        <v>3133</v>
      </c>
      <c r="Z1896" s="688" t="s">
        <v>3131</v>
      </c>
    </row>
    <row r="1897" spans="1:26" s="109" customFormat="1" ht="15.6">
      <c r="A1897" s="670" t="s">
        <v>2899</v>
      </c>
      <c r="B1897" s="13"/>
      <c r="C1897" s="13"/>
      <c r="D1897" s="14"/>
      <c r="E1897" s="4" t="s">
        <v>17</v>
      </c>
      <c r="F1897" s="4" t="s">
        <v>15</v>
      </c>
      <c r="G1897" s="1" t="s">
        <v>19</v>
      </c>
      <c r="H1897" s="1" t="s">
        <v>28</v>
      </c>
      <c r="I1897" s="1" t="s">
        <v>24</v>
      </c>
      <c r="J1897" s="4">
        <v>1</v>
      </c>
      <c r="K1897" s="4"/>
      <c r="L1897" s="4"/>
      <c r="M1897" s="4"/>
      <c r="N1897" s="4" t="s">
        <v>39</v>
      </c>
      <c r="O1897" s="4"/>
      <c r="P1897" s="4" t="s">
        <v>286</v>
      </c>
      <c r="Q1897" s="4" t="s">
        <v>290</v>
      </c>
      <c r="R1897" s="19"/>
      <c r="S1897" s="4"/>
      <c r="T1897" s="5"/>
      <c r="U1897" s="5"/>
      <c r="V1897" s="14"/>
      <c r="W1897" s="15"/>
      <c r="X1897" s="692" t="s">
        <v>3135</v>
      </c>
      <c r="Y1897" s="691" t="s">
        <v>3133</v>
      </c>
      <c r="Z1897" s="688" t="s">
        <v>3131</v>
      </c>
    </row>
    <row r="1898" spans="1:26" s="109" customFormat="1" ht="15.6" hidden="1">
      <c r="A1898" s="670" t="s">
        <v>2900</v>
      </c>
      <c r="B1898" s="13"/>
      <c r="C1898" s="13" t="s">
        <v>1077</v>
      </c>
      <c r="D1898" s="14"/>
      <c r="E1898" s="4" t="s">
        <v>17</v>
      </c>
      <c r="F1898" s="4" t="s">
        <v>14</v>
      </c>
      <c r="G1898" s="1" t="s">
        <v>19</v>
      </c>
      <c r="H1898" s="1" t="s">
        <v>28</v>
      </c>
      <c r="I1898" s="1" t="s">
        <v>24</v>
      </c>
      <c r="J1898" s="4">
        <v>4</v>
      </c>
      <c r="K1898" s="4"/>
      <c r="L1898" s="4"/>
      <c r="M1898" s="4"/>
      <c r="N1898" s="4"/>
      <c r="O1898" s="4"/>
      <c r="P1898" s="4" t="s">
        <v>286</v>
      </c>
      <c r="Q1898" s="4" t="s">
        <v>290</v>
      </c>
      <c r="R1898" s="19"/>
      <c r="S1898" s="4"/>
      <c r="T1898" s="5"/>
      <c r="U1898" s="5"/>
      <c r="V1898" s="14"/>
      <c r="W1898" s="15"/>
      <c r="X1898" s="692" t="s">
        <v>3135</v>
      </c>
      <c r="Y1898" s="691" t="s">
        <v>3133</v>
      </c>
      <c r="Z1898" s="688" t="s">
        <v>3131</v>
      </c>
    </row>
    <row r="1899" spans="1:26" s="109" customFormat="1" ht="15.6" hidden="1">
      <c r="A1899" s="670" t="s">
        <v>2901</v>
      </c>
      <c r="B1899" s="13"/>
      <c r="C1899" s="13"/>
      <c r="D1899" s="14"/>
      <c r="E1899" s="4" t="s">
        <v>17</v>
      </c>
      <c r="F1899" s="4" t="s">
        <v>15</v>
      </c>
      <c r="G1899" s="1" t="s">
        <v>19</v>
      </c>
      <c r="H1899" s="1" t="s">
        <v>28</v>
      </c>
      <c r="I1899" s="1" t="s">
        <v>24</v>
      </c>
      <c r="J1899" s="4">
        <v>4</v>
      </c>
      <c r="K1899" s="4"/>
      <c r="L1899" s="4"/>
      <c r="M1899" s="4"/>
      <c r="N1899" s="4"/>
      <c r="O1899" s="4"/>
      <c r="P1899" s="4" t="s">
        <v>286</v>
      </c>
      <c r="Q1899" s="4" t="s">
        <v>290</v>
      </c>
      <c r="R1899" s="19"/>
      <c r="S1899" s="4"/>
      <c r="T1899" s="5"/>
      <c r="U1899" s="5"/>
      <c r="V1899" s="14"/>
      <c r="W1899" s="15"/>
      <c r="X1899" s="692" t="s">
        <v>3135</v>
      </c>
      <c r="Y1899" s="691" t="s">
        <v>3133</v>
      </c>
      <c r="Z1899" s="688" t="s">
        <v>3131</v>
      </c>
    </row>
    <row r="1900" spans="1:26" s="109" customFormat="1" ht="15.6">
      <c r="A1900" s="670" t="s">
        <v>2902</v>
      </c>
      <c r="B1900" s="13"/>
      <c r="C1900" s="13" t="s">
        <v>1076</v>
      </c>
      <c r="D1900" s="14"/>
      <c r="E1900" s="4" t="s">
        <v>17</v>
      </c>
      <c r="F1900" s="4" t="s">
        <v>14</v>
      </c>
      <c r="G1900" s="1" t="s">
        <v>19</v>
      </c>
      <c r="H1900" s="1" t="s">
        <v>28</v>
      </c>
      <c r="I1900" s="1" t="s">
        <v>24</v>
      </c>
      <c r="J1900" s="4">
        <v>2</v>
      </c>
      <c r="K1900" s="4"/>
      <c r="L1900" s="4"/>
      <c r="M1900" s="4"/>
      <c r="N1900" s="4" t="s">
        <v>39</v>
      </c>
      <c r="O1900" s="4"/>
      <c r="P1900" s="4" t="s">
        <v>286</v>
      </c>
      <c r="Q1900" s="4" t="s">
        <v>290</v>
      </c>
      <c r="R1900" s="19"/>
      <c r="S1900" s="4"/>
      <c r="T1900" s="5"/>
      <c r="U1900" s="5"/>
      <c r="V1900" s="14"/>
      <c r="W1900" s="15"/>
      <c r="X1900" s="692" t="s">
        <v>3135</v>
      </c>
      <c r="Y1900" s="691" t="s">
        <v>3133</v>
      </c>
      <c r="Z1900" s="688" t="s">
        <v>3131</v>
      </c>
    </row>
    <row r="1901" spans="1:26" s="109" customFormat="1" ht="15.6">
      <c r="A1901" s="670" t="s">
        <v>2903</v>
      </c>
      <c r="B1901" s="13"/>
      <c r="C1901" s="13"/>
      <c r="D1901" s="14"/>
      <c r="E1901" s="4" t="s">
        <v>17</v>
      </c>
      <c r="F1901" s="4" t="s">
        <v>15</v>
      </c>
      <c r="G1901" s="1" t="s">
        <v>19</v>
      </c>
      <c r="H1901" s="1" t="s">
        <v>28</v>
      </c>
      <c r="I1901" s="1" t="s">
        <v>24</v>
      </c>
      <c r="J1901" s="4">
        <v>2</v>
      </c>
      <c r="K1901" s="4"/>
      <c r="L1901" s="4"/>
      <c r="M1901" s="4"/>
      <c r="N1901" s="4" t="s">
        <v>39</v>
      </c>
      <c r="O1901" s="4"/>
      <c r="P1901" s="4" t="s">
        <v>286</v>
      </c>
      <c r="Q1901" s="4" t="s">
        <v>290</v>
      </c>
      <c r="R1901" s="19"/>
      <c r="S1901" s="4"/>
      <c r="T1901" s="5"/>
      <c r="U1901" s="5"/>
      <c r="V1901" s="14"/>
      <c r="W1901" s="15"/>
      <c r="X1901" s="692" t="s">
        <v>3135</v>
      </c>
      <c r="Y1901" s="691" t="s">
        <v>3133</v>
      </c>
      <c r="Z1901" s="688" t="s">
        <v>3131</v>
      </c>
    </row>
    <row r="1902" spans="1:26" s="109" customFormat="1" ht="15.6" hidden="1">
      <c r="A1902" s="670" t="s">
        <v>2904</v>
      </c>
      <c r="B1902" s="13"/>
      <c r="C1902" s="13" t="s">
        <v>1075</v>
      </c>
      <c r="D1902" s="14"/>
      <c r="E1902" s="4" t="s">
        <v>17</v>
      </c>
      <c r="F1902" s="4" t="s">
        <v>15</v>
      </c>
      <c r="G1902" s="1" t="s">
        <v>19</v>
      </c>
      <c r="H1902" s="1" t="s">
        <v>28</v>
      </c>
      <c r="I1902" s="1" t="s">
        <v>24</v>
      </c>
      <c r="J1902" s="4">
        <v>4</v>
      </c>
      <c r="K1902" s="4"/>
      <c r="L1902" s="4"/>
      <c r="M1902" s="4"/>
      <c r="N1902" s="4"/>
      <c r="O1902" s="4"/>
      <c r="P1902" s="4" t="s">
        <v>286</v>
      </c>
      <c r="Q1902" s="4" t="s">
        <v>290</v>
      </c>
      <c r="R1902" s="19"/>
      <c r="S1902" s="4"/>
      <c r="T1902" s="5"/>
      <c r="U1902" s="5"/>
      <c r="V1902" s="14"/>
      <c r="W1902" s="15"/>
      <c r="X1902" s="692" t="s">
        <v>3135</v>
      </c>
      <c r="Y1902" s="691" t="s">
        <v>3133</v>
      </c>
      <c r="Z1902" s="688" t="s">
        <v>3131</v>
      </c>
    </row>
    <row r="1903" spans="1:26" s="109" customFormat="1" ht="15.6" hidden="1">
      <c r="A1903" s="670" t="s">
        <v>2905</v>
      </c>
      <c r="B1903" s="13"/>
      <c r="C1903" s="13" t="s">
        <v>1074</v>
      </c>
      <c r="D1903" s="14"/>
      <c r="E1903" s="4" t="s">
        <v>18</v>
      </c>
      <c r="F1903" s="4" t="s">
        <v>14</v>
      </c>
      <c r="G1903" s="1" t="s">
        <v>22</v>
      </c>
      <c r="H1903" s="1" t="s">
        <v>28</v>
      </c>
      <c r="I1903" s="1" t="s">
        <v>24</v>
      </c>
      <c r="J1903" s="4">
        <v>4</v>
      </c>
      <c r="K1903" s="4"/>
      <c r="L1903" s="4"/>
      <c r="M1903" s="4"/>
      <c r="N1903" s="4"/>
      <c r="O1903" s="4"/>
      <c r="P1903" s="4" t="s">
        <v>291</v>
      </c>
      <c r="Q1903" s="4" t="s">
        <v>288</v>
      </c>
      <c r="R1903" s="19"/>
      <c r="S1903" s="4"/>
      <c r="T1903" s="5"/>
      <c r="U1903" s="5"/>
      <c r="V1903" s="14"/>
      <c r="W1903" s="15"/>
      <c r="X1903" s="692" t="s">
        <v>3135</v>
      </c>
      <c r="Y1903" s="691" t="s">
        <v>3133</v>
      </c>
      <c r="Z1903" s="688" t="s">
        <v>3131</v>
      </c>
    </row>
    <row r="1904" spans="1:26" s="109" customFormat="1" ht="15.6" hidden="1">
      <c r="A1904" s="670" t="s">
        <v>2906</v>
      </c>
      <c r="B1904" s="13"/>
      <c r="C1904" s="13"/>
      <c r="D1904" s="14"/>
      <c r="E1904" s="4" t="s">
        <v>18</v>
      </c>
      <c r="F1904" s="4" t="s">
        <v>15</v>
      </c>
      <c r="G1904" s="1" t="s">
        <v>22</v>
      </c>
      <c r="H1904" s="1" t="s">
        <v>28</v>
      </c>
      <c r="I1904" s="1" t="s">
        <v>24</v>
      </c>
      <c r="J1904" s="4">
        <v>4</v>
      </c>
      <c r="K1904" s="4"/>
      <c r="L1904" s="4"/>
      <c r="M1904" s="4"/>
      <c r="N1904" s="4"/>
      <c r="O1904" s="4"/>
      <c r="P1904" s="4" t="s">
        <v>291</v>
      </c>
      <c r="Q1904" s="4" t="s">
        <v>288</v>
      </c>
      <c r="R1904" s="19"/>
      <c r="S1904" s="4"/>
      <c r="T1904" s="5"/>
      <c r="U1904" s="5"/>
      <c r="V1904" s="14"/>
      <c r="W1904" s="15"/>
      <c r="X1904" s="692" t="s">
        <v>3135</v>
      </c>
      <c r="Y1904" s="691" t="s">
        <v>3133</v>
      </c>
      <c r="Z1904" s="688" t="s">
        <v>3131</v>
      </c>
    </row>
    <row r="1905" spans="1:26" s="109" customFormat="1" ht="15.6" hidden="1">
      <c r="A1905" s="670" t="s">
        <v>2907</v>
      </c>
      <c r="B1905" s="13"/>
      <c r="C1905" s="13" t="s">
        <v>1073</v>
      </c>
      <c r="D1905" s="14"/>
      <c r="E1905" s="4" t="s">
        <v>18</v>
      </c>
      <c r="F1905" s="4" t="s">
        <v>14</v>
      </c>
      <c r="G1905" s="1" t="s">
        <v>22</v>
      </c>
      <c r="H1905" s="1" t="s">
        <v>28</v>
      </c>
      <c r="I1905" s="1" t="s">
        <v>24</v>
      </c>
      <c r="J1905" s="4">
        <v>4</v>
      </c>
      <c r="K1905" s="4"/>
      <c r="L1905" s="4"/>
      <c r="M1905" s="4"/>
      <c r="N1905" s="4"/>
      <c r="O1905" s="4"/>
      <c r="P1905" s="4" t="s">
        <v>291</v>
      </c>
      <c r="Q1905" s="4" t="s">
        <v>290</v>
      </c>
      <c r="R1905" s="19"/>
      <c r="S1905" s="4"/>
      <c r="T1905" s="5"/>
      <c r="U1905" s="5"/>
      <c r="V1905" s="14"/>
      <c r="W1905" s="15"/>
      <c r="X1905" s="692" t="s">
        <v>3135</v>
      </c>
      <c r="Y1905" s="691" t="s">
        <v>3133</v>
      </c>
      <c r="Z1905" s="688" t="s">
        <v>3131</v>
      </c>
    </row>
    <row r="1906" spans="1:26" s="109" customFormat="1" ht="15.6" hidden="1">
      <c r="A1906" s="670" t="s">
        <v>2908</v>
      </c>
      <c r="B1906" s="13"/>
      <c r="C1906" s="13"/>
      <c r="D1906" s="14"/>
      <c r="E1906" s="4" t="s">
        <v>18</v>
      </c>
      <c r="F1906" s="4" t="s">
        <v>15</v>
      </c>
      <c r="G1906" s="1" t="s">
        <v>22</v>
      </c>
      <c r="H1906" s="1" t="s">
        <v>28</v>
      </c>
      <c r="I1906" s="1" t="s">
        <v>24</v>
      </c>
      <c r="J1906" s="4">
        <v>4</v>
      </c>
      <c r="K1906" s="4"/>
      <c r="L1906" s="4"/>
      <c r="M1906" s="4"/>
      <c r="N1906" s="4"/>
      <c r="O1906" s="4"/>
      <c r="P1906" s="4" t="s">
        <v>291</v>
      </c>
      <c r="Q1906" s="4" t="s">
        <v>290</v>
      </c>
      <c r="R1906" s="19"/>
      <c r="S1906" s="4"/>
      <c r="T1906" s="5"/>
      <c r="U1906" s="5"/>
      <c r="V1906" s="14"/>
      <c r="W1906" s="15"/>
      <c r="X1906" s="692" t="s">
        <v>3135</v>
      </c>
      <c r="Y1906" s="691" t="s">
        <v>3133</v>
      </c>
      <c r="Z1906" s="688" t="s">
        <v>3131</v>
      </c>
    </row>
    <row r="1907" spans="1:26" s="109" customFormat="1" ht="15.6" hidden="1">
      <c r="A1907" s="670" t="s">
        <v>2909</v>
      </c>
      <c r="B1907" s="13"/>
      <c r="C1907" s="13" t="s">
        <v>1072</v>
      </c>
      <c r="D1907" s="14"/>
      <c r="E1907" s="4" t="s">
        <v>18</v>
      </c>
      <c r="F1907" s="4" t="s">
        <v>14</v>
      </c>
      <c r="G1907" s="1" t="s">
        <v>22</v>
      </c>
      <c r="H1907" s="1" t="s">
        <v>28</v>
      </c>
      <c r="I1907" s="1" t="s">
        <v>24</v>
      </c>
      <c r="J1907" s="4">
        <v>4</v>
      </c>
      <c r="K1907" s="4"/>
      <c r="L1907" s="4"/>
      <c r="M1907" s="4"/>
      <c r="N1907" s="4"/>
      <c r="O1907" s="4"/>
      <c r="P1907" s="4" t="s">
        <v>291</v>
      </c>
      <c r="Q1907" s="4" t="s">
        <v>290</v>
      </c>
      <c r="R1907" s="19"/>
      <c r="S1907" s="4"/>
      <c r="T1907" s="5"/>
      <c r="U1907" s="5"/>
      <c r="V1907" s="14"/>
      <c r="W1907" s="15"/>
      <c r="X1907" s="692" t="s">
        <v>3135</v>
      </c>
      <c r="Y1907" s="691" t="s">
        <v>3133</v>
      </c>
      <c r="Z1907" s="688" t="s">
        <v>3131</v>
      </c>
    </row>
    <row r="1908" spans="1:26" s="109" customFormat="1" ht="15.6" hidden="1">
      <c r="A1908" s="670" t="s">
        <v>2910</v>
      </c>
      <c r="B1908" s="13"/>
      <c r="C1908" s="13"/>
      <c r="D1908" s="14"/>
      <c r="E1908" s="4" t="s">
        <v>18</v>
      </c>
      <c r="F1908" s="4" t="s">
        <v>15</v>
      </c>
      <c r="G1908" s="1" t="s">
        <v>22</v>
      </c>
      <c r="H1908" s="1" t="s">
        <v>28</v>
      </c>
      <c r="I1908" s="1" t="s">
        <v>24</v>
      </c>
      <c r="J1908" s="4">
        <v>4</v>
      </c>
      <c r="K1908" s="4"/>
      <c r="L1908" s="4"/>
      <c r="M1908" s="4"/>
      <c r="N1908" s="4"/>
      <c r="O1908" s="4"/>
      <c r="P1908" s="4" t="s">
        <v>291</v>
      </c>
      <c r="Q1908" s="4" t="s">
        <v>290</v>
      </c>
      <c r="R1908" s="19"/>
      <c r="S1908" s="4"/>
      <c r="T1908" s="5"/>
      <c r="U1908" s="5"/>
      <c r="V1908" s="14"/>
      <c r="W1908" s="15"/>
      <c r="X1908" s="692" t="s">
        <v>3135</v>
      </c>
      <c r="Y1908" s="691" t="s">
        <v>3133</v>
      </c>
      <c r="Z1908" s="688" t="s">
        <v>3131</v>
      </c>
    </row>
    <row r="1909" spans="1:26" s="109" customFormat="1" ht="15.6" hidden="1">
      <c r="A1909" s="670" t="s">
        <v>2911</v>
      </c>
      <c r="B1909" s="13"/>
      <c r="C1909" s="13" t="s">
        <v>1071</v>
      </c>
      <c r="D1909" s="14"/>
      <c r="E1909" s="4" t="s">
        <v>18</v>
      </c>
      <c r="F1909" s="4" t="s">
        <v>15</v>
      </c>
      <c r="G1909" s="1" t="s">
        <v>22</v>
      </c>
      <c r="H1909" s="1" t="s">
        <v>28</v>
      </c>
      <c r="I1909" s="1" t="s">
        <v>24</v>
      </c>
      <c r="J1909" s="4">
        <v>4</v>
      </c>
      <c r="K1909" s="4"/>
      <c r="L1909" s="4"/>
      <c r="M1909" s="4"/>
      <c r="N1909" s="4"/>
      <c r="O1909" s="4"/>
      <c r="P1909" s="4" t="s">
        <v>291</v>
      </c>
      <c r="Q1909" s="4" t="s">
        <v>290</v>
      </c>
      <c r="R1909" s="19"/>
      <c r="S1909" s="4"/>
      <c r="T1909" s="5"/>
      <c r="U1909" s="5"/>
      <c r="V1909" s="14"/>
      <c r="W1909" s="15"/>
      <c r="X1909" s="692" t="s">
        <v>3135</v>
      </c>
      <c r="Y1909" s="691" t="s">
        <v>3133</v>
      </c>
      <c r="Z1909" s="688" t="s">
        <v>3131</v>
      </c>
    </row>
    <row r="1910" spans="1:26" s="109" customFormat="1" ht="15.6" hidden="1">
      <c r="A1910" s="670" t="s">
        <v>2912</v>
      </c>
      <c r="B1910" s="13"/>
      <c r="C1910" s="13"/>
      <c r="D1910" s="14"/>
      <c r="E1910" s="4" t="s">
        <v>17</v>
      </c>
      <c r="F1910" s="4" t="s">
        <v>14</v>
      </c>
      <c r="G1910" s="1" t="s">
        <v>22</v>
      </c>
      <c r="H1910" s="1" t="s">
        <v>28</v>
      </c>
      <c r="I1910" s="1" t="s">
        <v>24</v>
      </c>
      <c r="J1910" s="4">
        <v>4</v>
      </c>
      <c r="K1910" s="4"/>
      <c r="L1910" s="4"/>
      <c r="M1910" s="4"/>
      <c r="N1910" s="4"/>
      <c r="O1910" s="4"/>
      <c r="P1910" s="4" t="s">
        <v>291</v>
      </c>
      <c r="Q1910" s="4" t="s">
        <v>290</v>
      </c>
      <c r="R1910" s="19"/>
      <c r="S1910" s="4"/>
      <c r="T1910" s="5"/>
      <c r="U1910" s="5"/>
      <c r="V1910" s="14"/>
      <c r="W1910" s="15"/>
      <c r="X1910" s="692" t="s">
        <v>3135</v>
      </c>
      <c r="Y1910" s="691" t="s">
        <v>3133</v>
      </c>
      <c r="Z1910" s="688" t="s">
        <v>3131</v>
      </c>
    </row>
    <row r="1911" spans="1:26" s="109" customFormat="1" ht="15.6" hidden="1">
      <c r="A1911" s="670" t="s">
        <v>2913</v>
      </c>
      <c r="B1911" s="13"/>
      <c r="C1911" s="13" t="s">
        <v>1070</v>
      </c>
      <c r="D1911" s="14"/>
      <c r="E1911" s="4" t="s">
        <v>17</v>
      </c>
      <c r="F1911" s="4" t="s">
        <v>16</v>
      </c>
      <c r="G1911" s="1" t="s">
        <v>20</v>
      </c>
      <c r="H1911" s="1" t="s">
        <v>304</v>
      </c>
      <c r="I1911" s="1" t="s">
        <v>24</v>
      </c>
      <c r="J1911" s="4">
        <v>4</v>
      </c>
      <c r="K1911" s="4"/>
      <c r="L1911" s="4"/>
      <c r="M1911" s="4"/>
      <c r="N1911" s="4"/>
      <c r="O1911" s="4"/>
      <c r="P1911" s="4" t="s">
        <v>291</v>
      </c>
      <c r="Q1911" s="4" t="s">
        <v>290</v>
      </c>
      <c r="R1911" s="19"/>
      <c r="S1911" s="4"/>
      <c r="T1911" s="5"/>
      <c r="U1911" s="5"/>
      <c r="V1911" s="14"/>
      <c r="W1911" s="15"/>
      <c r="X1911" s="692" t="s">
        <v>3135</v>
      </c>
      <c r="Y1911" s="691" t="s">
        <v>3133</v>
      </c>
      <c r="Z1911" s="688" t="s">
        <v>3131</v>
      </c>
    </row>
    <row r="1912" spans="1:26" s="109" customFormat="1" ht="15.6" hidden="1">
      <c r="A1912" s="670" t="s">
        <v>2914</v>
      </c>
      <c r="B1912" s="13"/>
      <c r="C1912" s="13"/>
      <c r="D1912" s="14"/>
      <c r="E1912" s="4" t="s">
        <v>17</v>
      </c>
      <c r="F1912" s="4" t="s">
        <v>15</v>
      </c>
      <c r="G1912" s="1" t="s">
        <v>22</v>
      </c>
      <c r="H1912" s="1" t="s">
        <v>28</v>
      </c>
      <c r="I1912" s="1" t="s">
        <v>24</v>
      </c>
      <c r="J1912" s="4">
        <v>4</v>
      </c>
      <c r="K1912" s="4"/>
      <c r="L1912" s="4"/>
      <c r="M1912" s="4"/>
      <c r="N1912" s="4"/>
      <c r="O1912" s="4"/>
      <c r="P1912" s="4" t="s">
        <v>291</v>
      </c>
      <c r="Q1912" s="4" t="s">
        <v>288</v>
      </c>
      <c r="R1912" s="19"/>
      <c r="S1912" s="4"/>
      <c r="T1912" s="5"/>
      <c r="U1912" s="5"/>
      <c r="V1912" s="14"/>
      <c r="W1912" s="15"/>
      <c r="X1912" s="692" t="s">
        <v>3135</v>
      </c>
      <c r="Y1912" s="691" t="s">
        <v>3133</v>
      </c>
      <c r="Z1912" s="688" t="s">
        <v>3131</v>
      </c>
    </row>
    <row r="1913" spans="1:26" s="109" customFormat="1" ht="15.6" hidden="1">
      <c r="A1913" s="670" t="s">
        <v>2915</v>
      </c>
      <c r="B1913" s="13"/>
      <c r="C1913" s="13" t="s">
        <v>1069</v>
      </c>
      <c r="D1913" s="14"/>
      <c r="E1913" s="4" t="s">
        <v>17</v>
      </c>
      <c r="F1913" s="4" t="s">
        <v>16</v>
      </c>
      <c r="G1913" s="1" t="s">
        <v>20</v>
      </c>
      <c r="H1913" s="1" t="s">
        <v>304</v>
      </c>
      <c r="I1913" s="1" t="s">
        <v>24</v>
      </c>
      <c r="J1913" s="4">
        <v>4</v>
      </c>
      <c r="K1913" s="4"/>
      <c r="L1913" s="4"/>
      <c r="M1913" s="4"/>
      <c r="N1913" s="4"/>
      <c r="O1913" s="4"/>
      <c r="P1913" s="4" t="s">
        <v>291</v>
      </c>
      <c r="Q1913" s="4" t="s">
        <v>288</v>
      </c>
      <c r="R1913" s="19"/>
      <c r="S1913" s="4"/>
      <c r="T1913" s="5"/>
      <c r="U1913" s="5"/>
      <c r="V1913" s="14"/>
      <c r="W1913" s="15"/>
      <c r="X1913" s="692" t="s">
        <v>3135</v>
      </c>
      <c r="Y1913" s="691" t="s">
        <v>3133</v>
      </c>
      <c r="Z1913" s="688" t="s">
        <v>3131</v>
      </c>
    </row>
    <row r="1914" spans="1:26" s="109" customFormat="1" ht="15.6">
      <c r="A1914" s="670" t="s">
        <v>2916</v>
      </c>
      <c r="B1914" s="13"/>
      <c r="C1914" s="13"/>
      <c r="D1914" s="14"/>
      <c r="E1914" s="4" t="s">
        <v>18</v>
      </c>
      <c r="F1914" s="4" t="s">
        <v>14</v>
      </c>
      <c r="G1914" s="1" t="s">
        <v>22</v>
      </c>
      <c r="H1914" s="1" t="s">
        <v>28</v>
      </c>
      <c r="I1914" s="1" t="s">
        <v>24</v>
      </c>
      <c r="J1914" s="4">
        <v>1</v>
      </c>
      <c r="K1914" s="4"/>
      <c r="L1914" s="4"/>
      <c r="M1914" s="4"/>
      <c r="N1914" s="4"/>
      <c r="O1914" s="4" t="s">
        <v>39</v>
      </c>
      <c r="P1914" s="4" t="s">
        <v>291</v>
      </c>
      <c r="Q1914" s="4" t="s">
        <v>288</v>
      </c>
      <c r="R1914" s="19"/>
      <c r="S1914" s="4"/>
      <c r="T1914" s="5"/>
      <c r="U1914" s="5"/>
      <c r="V1914" s="14"/>
      <c r="W1914" s="15"/>
      <c r="X1914" s="692" t="s">
        <v>3135</v>
      </c>
      <c r="Y1914" s="691" t="s">
        <v>3133</v>
      </c>
      <c r="Z1914" s="688" t="s">
        <v>3131</v>
      </c>
    </row>
    <row r="1915" spans="1:26" s="109" customFormat="1" ht="15.6" hidden="1">
      <c r="A1915" s="670" t="s">
        <v>2917</v>
      </c>
      <c r="B1915" s="13"/>
      <c r="C1915" s="13"/>
      <c r="D1915" s="14"/>
      <c r="E1915" s="4" t="s">
        <v>18</v>
      </c>
      <c r="F1915" s="4" t="s">
        <v>14</v>
      </c>
      <c r="G1915" s="1" t="s">
        <v>20</v>
      </c>
      <c r="H1915" s="1" t="s">
        <v>28</v>
      </c>
      <c r="I1915" s="1" t="s">
        <v>24</v>
      </c>
      <c r="J1915" s="4">
        <v>4</v>
      </c>
      <c r="K1915" s="4"/>
      <c r="L1915" s="4"/>
      <c r="M1915" s="4"/>
      <c r="N1915" s="4"/>
      <c r="O1915" s="4"/>
      <c r="P1915" s="4" t="s">
        <v>291</v>
      </c>
      <c r="Q1915" s="4" t="s">
        <v>288</v>
      </c>
      <c r="R1915" s="19"/>
      <c r="S1915" s="4"/>
      <c r="T1915" s="5"/>
      <c r="U1915" s="5"/>
      <c r="V1915" s="14"/>
      <c r="W1915" s="15"/>
      <c r="X1915" s="692" t="s">
        <v>3135</v>
      </c>
      <c r="Y1915" s="691" t="s">
        <v>3133</v>
      </c>
      <c r="Z1915" s="688" t="s">
        <v>3131</v>
      </c>
    </row>
    <row r="1916" spans="1:26" s="109" customFormat="1" ht="15.6" hidden="1">
      <c r="A1916" s="670" t="s">
        <v>2918</v>
      </c>
      <c r="B1916" s="13"/>
      <c r="C1916" s="13"/>
      <c r="D1916" s="14"/>
      <c r="E1916" s="4" t="s">
        <v>17</v>
      </c>
      <c r="F1916" s="4" t="s">
        <v>16</v>
      </c>
      <c r="G1916" s="1" t="s">
        <v>20</v>
      </c>
      <c r="H1916" s="1" t="s">
        <v>304</v>
      </c>
      <c r="I1916" s="1" t="s">
        <v>24</v>
      </c>
      <c r="J1916" s="4">
        <v>4</v>
      </c>
      <c r="K1916" s="4"/>
      <c r="L1916" s="4"/>
      <c r="M1916" s="4"/>
      <c r="N1916" s="4"/>
      <c r="O1916" s="4"/>
      <c r="P1916" s="4" t="s">
        <v>291</v>
      </c>
      <c r="Q1916" s="4" t="s">
        <v>288</v>
      </c>
      <c r="R1916" s="19"/>
      <c r="S1916" s="4"/>
      <c r="T1916" s="5"/>
      <c r="U1916" s="5"/>
      <c r="V1916" s="14"/>
      <c r="W1916" s="15"/>
      <c r="X1916" s="692" t="s">
        <v>3135</v>
      </c>
      <c r="Y1916" s="691" t="s">
        <v>3133</v>
      </c>
      <c r="Z1916" s="688" t="s">
        <v>3131</v>
      </c>
    </row>
    <row r="1917" spans="1:26" s="109" customFormat="1" ht="15.6" hidden="1">
      <c r="A1917" s="670" t="s">
        <v>2919</v>
      </c>
      <c r="B1917" s="13"/>
      <c r="C1917" s="13" t="s">
        <v>1068</v>
      </c>
      <c r="D1917" s="14"/>
      <c r="E1917" s="4" t="s">
        <v>17</v>
      </c>
      <c r="F1917" s="4" t="s">
        <v>14</v>
      </c>
      <c r="G1917" s="1" t="s">
        <v>21</v>
      </c>
      <c r="H1917" s="1" t="s">
        <v>28</v>
      </c>
      <c r="I1917" s="1" t="s">
        <v>24</v>
      </c>
      <c r="J1917" s="4">
        <v>4</v>
      </c>
      <c r="K1917" s="4"/>
      <c r="L1917" s="4"/>
      <c r="M1917" s="4"/>
      <c r="N1917" s="4"/>
      <c r="O1917" s="4"/>
      <c r="P1917" s="4" t="s">
        <v>291</v>
      </c>
      <c r="Q1917" s="4" t="s">
        <v>288</v>
      </c>
      <c r="R1917" s="19"/>
      <c r="S1917" s="4"/>
      <c r="T1917" s="5"/>
      <c r="U1917" s="5"/>
      <c r="V1917" s="14"/>
      <c r="W1917" s="15"/>
      <c r="X1917" s="692" t="s">
        <v>3135</v>
      </c>
      <c r="Y1917" s="691" t="s">
        <v>3133</v>
      </c>
      <c r="Z1917" s="688" t="s">
        <v>3131</v>
      </c>
    </row>
    <row r="1918" spans="1:26" s="109" customFormat="1" ht="15.6" hidden="1">
      <c r="A1918" s="670" t="s">
        <v>2920</v>
      </c>
      <c r="B1918" s="13"/>
      <c r="C1918" s="13"/>
      <c r="D1918" s="14"/>
      <c r="E1918" s="4" t="s">
        <v>17</v>
      </c>
      <c r="F1918" s="4" t="s">
        <v>15</v>
      </c>
      <c r="G1918" s="1" t="s">
        <v>21</v>
      </c>
      <c r="H1918" s="1" t="s">
        <v>28</v>
      </c>
      <c r="I1918" s="1" t="s">
        <v>24</v>
      </c>
      <c r="J1918" s="4">
        <v>4</v>
      </c>
      <c r="K1918" s="4"/>
      <c r="L1918" s="4"/>
      <c r="M1918" s="4"/>
      <c r="N1918" s="4"/>
      <c r="O1918" s="4"/>
      <c r="P1918" s="4" t="s">
        <v>291</v>
      </c>
      <c r="Q1918" s="4" t="s">
        <v>288</v>
      </c>
      <c r="R1918" s="19"/>
      <c r="S1918" s="4"/>
      <c r="T1918" s="5"/>
      <c r="U1918" s="5"/>
      <c r="V1918" s="14"/>
      <c r="W1918" s="15"/>
      <c r="X1918" s="692" t="s">
        <v>3135</v>
      </c>
      <c r="Y1918" s="691" t="s">
        <v>3133</v>
      </c>
      <c r="Z1918" s="688" t="s">
        <v>3131</v>
      </c>
    </row>
    <row r="1919" spans="1:26" s="109" customFormat="1" ht="15.6" hidden="1">
      <c r="A1919" s="670" t="s">
        <v>2921</v>
      </c>
      <c r="B1919" s="13"/>
      <c r="C1919" s="13" t="s">
        <v>1067</v>
      </c>
      <c r="D1919" s="14"/>
      <c r="E1919" s="4" t="s">
        <v>18</v>
      </c>
      <c r="F1919" s="4" t="s">
        <v>14</v>
      </c>
      <c r="G1919" s="1" t="s">
        <v>19</v>
      </c>
      <c r="H1919" s="1" t="s">
        <v>28</v>
      </c>
      <c r="I1919" s="1" t="s">
        <v>24</v>
      </c>
      <c r="J1919" s="4">
        <v>4</v>
      </c>
      <c r="K1919" s="4"/>
      <c r="L1919" s="4"/>
      <c r="M1919" s="4"/>
      <c r="N1919" s="4"/>
      <c r="O1919" s="4"/>
      <c r="P1919" s="4" t="s">
        <v>291</v>
      </c>
      <c r="Q1919" s="4" t="s">
        <v>288</v>
      </c>
      <c r="R1919" s="19"/>
      <c r="S1919" s="4"/>
      <c r="T1919" s="5"/>
      <c r="U1919" s="5"/>
      <c r="V1919" s="14"/>
      <c r="W1919" s="15"/>
      <c r="X1919" s="692" t="s">
        <v>3135</v>
      </c>
      <c r="Y1919" s="691" t="s">
        <v>3133</v>
      </c>
      <c r="Z1919" s="688" t="s">
        <v>3131</v>
      </c>
    </row>
    <row r="1920" spans="1:26" s="109" customFormat="1" ht="15.6" hidden="1">
      <c r="A1920" s="670" t="s">
        <v>2922</v>
      </c>
      <c r="B1920" s="13"/>
      <c r="C1920" s="13"/>
      <c r="D1920" s="14"/>
      <c r="E1920" s="4" t="s">
        <v>18</v>
      </c>
      <c r="F1920" s="4" t="s">
        <v>15</v>
      </c>
      <c r="G1920" s="1" t="s">
        <v>19</v>
      </c>
      <c r="H1920" s="1" t="s">
        <v>28</v>
      </c>
      <c r="I1920" s="1" t="s">
        <v>445</v>
      </c>
      <c r="J1920" s="4">
        <v>4</v>
      </c>
      <c r="K1920" s="4"/>
      <c r="L1920" s="4"/>
      <c r="M1920" s="4"/>
      <c r="N1920" s="4"/>
      <c r="O1920" s="4"/>
      <c r="P1920" s="4" t="s">
        <v>291</v>
      </c>
      <c r="Q1920" s="4" t="s">
        <v>288</v>
      </c>
      <c r="R1920" s="19"/>
      <c r="S1920" s="4"/>
      <c r="T1920" s="5"/>
      <c r="U1920" s="5"/>
      <c r="V1920" s="14"/>
      <c r="W1920" s="15"/>
      <c r="X1920" s="692" t="s">
        <v>3135</v>
      </c>
      <c r="Y1920" s="691" t="s">
        <v>3133</v>
      </c>
      <c r="Z1920" s="688" t="s">
        <v>3131</v>
      </c>
    </row>
    <row r="1921" spans="1:26" s="109" customFormat="1" ht="15.6" hidden="1">
      <c r="A1921" s="670" t="s">
        <v>2923</v>
      </c>
      <c r="B1921" s="13"/>
      <c r="C1921" s="13"/>
      <c r="D1921" s="14"/>
      <c r="E1921" s="4" t="s">
        <v>17</v>
      </c>
      <c r="F1921" s="4" t="s">
        <v>14</v>
      </c>
      <c r="G1921" s="1" t="s">
        <v>21</v>
      </c>
      <c r="H1921" s="1" t="s">
        <v>28</v>
      </c>
      <c r="I1921" s="1" t="s">
        <v>1429</v>
      </c>
      <c r="J1921" s="4">
        <v>4</v>
      </c>
      <c r="K1921" s="4"/>
      <c r="L1921" s="4"/>
      <c r="M1921" s="4"/>
      <c r="N1921" s="4"/>
      <c r="O1921" s="4"/>
      <c r="P1921" s="4" t="s">
        <v>291</v>
      </c>
      <c r="Q1921" s="4" t="s">
        <v>288</v>
      </c>
      <c r="R1921" s="19"/>
      <c r="S1921" s="4"/>
      <c r="T1921" s="5"/>
      <c r="U1921" s="5"/>
      <c r="V1921" s="14"/>
      <c r="W1921" s="15"/>
      <c r="X1921" s="692" t="s">
        <v>3135</v>
      </c>
      <c r="Y1921" s="691" t="s">
        <v>3133</v>
      </c>
      <c r="Z1921" s="688" t="s">
        <v>3131</v>
      </c>
    </row>
    <row r="1922" spans="1:26" s="109" customFormat="1" ht="15.6" hidden="1">
      <c r="A1922" s="670" t="s">
        <v>2924</v>
      </c>
      <c r="B1922" s="13"/>
      <c r="C1922" s="13"/>
      <c r="D1922" s="14"/>
      <c r="E1922" s="4" t="s">
        <v>17</v>
      </c>
      <c r="F1922" s="4" t="s">
        <v>15</v>
      </c>
      <c r="G1922" s="1" t="s">
        <v>22</v>
      </c>
      <c r="H1922" s="1" t="s">
        <v>28</v>
      </c>
      <c r="I1922" s="1" t="s">
        <v>24</v>
      </c>
      <c r="J1922" s="4">
        <v>4</v>
      </c>
      <c r="K1922" s="4"/>
      <c r="L1922" s="4"/>
      <c r="M1922" s="4"/>
      <c r="N1922" s="4"/>
      <c r="O1922" s="4"/>
      <c r="P1922" s="4" t="s">
        <v>291</v>
      </c>
      <c r="Q1922" s="4" t="s">
        <v>288</v>
      </c>
      <c r="R1922" s="19"/>
      <c r="S1922" s="4"/>
      <c r="T1922" s="5"/>
      <c r="U1922" s="5"/>
      <c r="V1922" s="14"/>
      <c r="W1922" s="15"/>
      <c r="X1922" s="692" t="s">
        <v>3135</v>
      </c>
      <c r="Y1922" s="691" t="s">
        <v>3133</v>
      </c>
      <c r="Z1922" s="688" t="s">
        <v>3131</v>
      </c>
    </row>
    <row r="1923" spans="1:26" s="109" customFormat="1" ht="15.6" hidden="1">
      <c r="A1923" s="670" t="s">
        <v>2925</v>
      </c>
      <c r="B1923" s="13"/>
      <c r="C1923" s="13" t="s">
        <v>1066</v>
      </c>
      <c r="D1923" s="14"/>
      <c r="E1923" s="4" t="s">
        <v>18</v>
      </c>
      <c r="F1923" s="4" t="s">
        <v>14</v>
      </c>
      <c r="G1923" s="1" t="s">
        <v>23</v>
      </c>
      <c r="H1923" s="1" t="s">
        <v>28</v>
      </c>
      <c r="I1923" s="1" t="s">
        <v>447</v>
      </c>
      <c r="J1923" s="4">
        <v>3</v>
      </c>
      <c r="K1923" s="4" t="s">
        <v>34</v>
      </c>
      <c r="L1923" s="4"/>
      <c r="M1923" s="4"/>
      <c r="N1923" s="4"/>
      <c r="O1923" s="4"/>
      <c r="P1923" s="4" t="s">
        <v>291</v>
      </c>
      <c r="Q1923" s="4" t="s">
        <v>288</v>
      </c>
      <c r="R1923" s="19"/>
      <c r="S1923" s="4"/>
      <c r="T1923" s="5"/>
      <c r="U1923" s="5"/>
      <c r="V1923" s="14"/>
      <c r="W1923" s="15"/>
      <c r="X1923" s="692" t="s">
        <v>3135</v>
      </c>
      <c r="Y1923" s="691" t="s">
        <v>3133</v>
      </c>
      <c r="Z1923" s="688" t="s">
        <v>3131</v>
      </c>
    </row>
    <row r="1924" spans="1:26" s="109" customFormat="1" ht="15.6" hidden="1">
      <c r="A1924" s="670" t="s">
        <v>2926</v>
      </c>
      <c r="B1924" s="13"/>
      <c r="C1924" s="13"/>
      <c r="D1924" s="14"/>
      <c r="E1924" s="4" t="s">
        <v>18</v>
      </c>
      <c r="F1924" s="4" t="s">
        <v>15</v>
      </c>
      <c r="G1924" s="1" t="s">
        <v>23</v>
      </c>
      <c r="H1924" s="1" t="s">
        <v>28</v>
      </c>
      <c r="I1924" s="1" t="s">
        <v>24</v>
      </c>
      <c r="J1924" s="4">
        <v>3</v>
      </c>
      <c r="K1924" s="4" t="s">
        <v>34</v>
      </c>
      <c r="L1924" s="4"/>
      <c r="M1924" s="4"/>
      <c r="N1924" s="4"/>
      <c r="O1924" s="4"/>
      <c r="P1924" s="4" t="s">
        <v>291</v>
      </c>
      <c r="Q1924" s="4" t="s">
        <v>288</v>
      </c>
      <c r="R1924" s="19"/>
      <c r="S1924" s="4"/>
      <c r="T1924" s="5"/>
      <c r="U1924" s="5"/>
      <c r="V1924" s="14"/>
      <c r="W1924" s="15"/>
      <c r="X1924" s="692" t="s">
        <v>3135</v>
      </c>
      <c r="Y1924" s="691" t="s">
        <v>3133</v>
      </c>
      <c r="Z1924" s="688" t="s">
        <v>3131</v>
      </c>
    </row>
    <row r="1925" spans="1:26" s="109" customFormat="1" ht="15.6" hidden="1">
      <c r="A1925" s="670" t="s">
        <v>2927</v>
      </c>
      <c r="B1925" s="13"/>
      <c r="C1925" s="13" t="s">
        <v>1065</v>
      </c>
      <c r="D1925" s="14"/>
      <c r="E1925" s="4" t="s">
        <v>18</v>
      </c>
      <c r="F1925" s="4" t="s">
        <v>14</v>
      </c>
      <c r="G1925" s="1" t="s">
        <v>23</v>
      </c>
      <c r="H1925" s="1" t="s">
        <v>28</v>
      </c>
      <c r="I1925" s="1" t="s">
        <v>24</v>
      </c>
      <c r="J1925" s="4">
        <v>4</v>
      </c>
      <c r="K1925" s="4" t="s">
        <v>34</v>
      </c>
      <c r="L1925" s="4"/>
      <c r="M1925" s="4"/>
      <c r="N1925" s="4"/>
      <c r="O1925" s="4"/>
      <c r="P1925" s="4" t="s">
        <v>291</v>
      </c>
      <c r="Q1925" s="4" t="s">
        <v>288</v>
      </c>
      <c r="R1925" s="19"/>
      <c r="S1925" s="4"/>
      <c r="T1925" s="5"/>
      <c r="U1925" s="5"/>
      <c r="V1925" s="14"/>
      <c r="W1925" s="15"/>
      <c r="X1925" s="692" t="s">
        <v>3135</v>
      </c>
      <c r="Y1925" s="691" t="s">
        <v>3133</v>
      </c>
      <c r="Z1925" s="688" t="s">
        <v>3131</v>
      </c>
    </row>
    <row r="1926" spans="1:26" s="109" customFormat="1" ht="15.6" hidden="1">
      <c r="A1926" s="670" t="s">
        <v>2928</v>
      </c>
      <c r="B1926" s="13"/>
      <c r="C1926" s="13"/>
      <c r="D1926" s="14"/>
      <c r="E1926" s="4" t="s">
        <v>18</v>
      </c>
      <c r="F1926" s="4" t="s">
        <v>15</v>
      </c>
      <c r="G1926" s="1" t="s">
        <v>23</v>
      </c>
      <c r="H1926" s="1" t="s">
        <v>28</v>
      </c>
      <c r="I1926" s="1" t="s">
        <v>24</v>
      </c>
      <c r="J1926" s="4">
        <v>4</v>
      </c>
      <c r="K1926" s="4" t="s">
        <v>34</v>
      </c>
      <c r="L1926" s="4"/>
      <c r="M1926" s="4"/>
      <c r="N1926" s="4"/>
      <c r="O1926" s="4"/>
      <c r="P1926" s="4" t="s">
        <v>291</v>
      </c>
      <c r="Q1926" s="4" t="s">
        <v>288</v>
      </c>
      <c r="R1926" s="19"/>
      <c r="S1926" s="4"/>
      <c r="T1926" s="5"/>
      <c r="U1926" s="5"/>
      <c r="V1926" s="14"/>
      <c r="W1926" s="15"/>
      <c r="X1926" s="692" t="s">
        <v>3135</v>
      </c>
      <c r="Y1926" s="691" t="s">
        <v>3133</v>
      </c>
      <c r="Z1926" s="688" t="s">
        <v>3131</v>
      </c>
    </row>
    <row r="1927" spans="1:26" s="109" customFormat="1" ht="15.6" hidden="1">
      <c r="A1927" s="670" t="s">
        <v>2929</v>
      </c>
      <c r="B1927" s="13"/>
      <c r="C1927" s="13"/>
      <c r="D1927" s="164"/>
      <c r="E1927" s="4" t="s">
        <v>18</v>
      </c>
      <c r="F1927" s="4" t="s">
        <v>15</v>
      </c>
      <c r="G1927" s="1" t="s">
        <v>23</v>
      </c>
      <c r="H1927" s="1" t="s">
        <v>28</v>
      </c>
      <c r="I1927" s="1" t="s">
        <v>447</v>
      </c>
      <c r="J1927" s="4">
        <v>4</v>
      </c>
      <c r="K1927" s="4" t="s">
        <v>34</v>
      </c>
      <c r="L1927" s="4"/>
      <c r="M1927" s="4"/>
      <c r="N1927" s="4"/>
      <c r="O1927" s="4"/>
      <c r="P1927" s="4" t="s">
        <v>291</v>
      </c>
      <c r="Q1927" s="4" t="s">
        <v>288</v>
      </c>
      <c r="R1927" s="19"/>
      <c r="S1927" s="4"/>
      <c r="T1927" s="5"/>
      <c r="U1927" s="163"/>
      <c r="V1927" s="164"/>
      <c r="W1927" s="165"/>
      <c r="X1927" s="692" t="s">
        <v>3135</v>
      </c>
      <c r="Y1927" s="691" t="s">
        <v>3133</v>
      </c>
      <c r="Z1927" s="688" t="s">
        <v>3131</v>
      </c>
    </row>
    <row r="1928" spans="1:26" s="109" customFormat="1" ht="15.6" hidden="1">
      <c r="A1928" s="670" t="s">
        <v>2930</v>
      </c>
      <c r="B1928" s="13"/>
      <c r="C1928" s="13" t="s">
        <v>1064</v>
      </c>
      <c r="D1928" s="11"/>
      <c r="E1928" s="4" t="s">
        <v>18</v>
      </c>
      <c r="F1928" s="4" t="s">
        <v>16</v>
      </c>
      <c r="G1928" s="1" t="s">
        <v>1210</v>
      </c>
      <c r="H1928" s="1" t="s">
        <v>61</v>
      </c>
      <c r="I1928" s="1" t="s">
        <v>783</v>
      </c>
      <c r="J1928" s="4">
        <v>4</v>
      </c>
      <c r="K1928" s="4"/>
      <c r="L1928" s="4"/>
      <c r="M1928" s="4"/>
      <c r="N1928" s="4"/>
      <c r="O1928" s="4"/>
      <c r="P1928" s="4" t="s">
        <v>291</v>
      </c>
      <c r="Q1928" s="4" t="s">
        <v>288</v>
      </c>
      <c r="R1928" s="19" t="s">
        <v>1430</v>
      </c>
      <c r="S1928" s="4"/>
      <c r="T1928" s="564"/>
      <c r="U1928" s="11"/>
      <c r="V1928" s="11"/>
      <c r="W1928" s="11"/>
      <c r="X1928" s="692" t="s">
        <v>3135</v>
      </c>
      <c r="Y1928" s="691" t="s">
        <v>3133</v>
      </c>
      <c r="Z1928" s="688" t="s">
        <v>3131</v>
      </c>
    </row>
    <row r="1929" spans="1:26" s="109" customFormat="1" ht="15.6" hidden="1">
      <c r="A1929" s="670" t="s">
        <v>2931</v>
      </c>
      <c r="B1929" s="13"/>
      <c r="C1929" s="13"/>
      <c r="D1929" s="260" t="s">
        <v>1431</v>
      </c>
      <c r="E1929" s="4" t="s">
        <v>18</v>
      </c>
      <c r="F1929" s="4" t="s">
        <v>14</v>
      </c>
      <c r="G1929" s="1" t="s">
        <v>56</v>
      </c>
      <c r="H1929" s="1" t="s">
        <v>29</v>
      </c>
      <c r="I1929" s="1" t="s">
        <v>30</v>
      </c>
      <c r="J1929" s="4">
        <v>3</v>
      </c>
      <c r="K1929" s="4" t="s">
        <v>1432</v>
      </c>
      <c r="L1929" s="4"/>
      <c r="M1929" s="4"/>
      <c r="N1929" s="4"/>
      <c r="O1929" s="4"/>
      <c r="P1929" s="4" t="s">
        <v>291</v>
      </c>
      <c r="Q1929" s="4" t="s">
        <v>288</v>
      </c>
      <c r="R1929" s="19"/>
      <c r="S1929" s="4"/>
      <c r="T1929" s="5"/>
      <c r="U1929" s="259" t="s">
        <v>46</v>
      </c>
      <c r="V1929" s="260" t="s">
        <v>1431</v>
      </c>
      <c r="W1929" s="261" t="s">
        <v>1206</v>
      </c>
      <c r="X1929" s="692" t="s">
        <v>3135</v>
      </c>
      <c r="Y1929" s="691" t="s">
        <v>3133</v>
      </c>
      <c r="Z1929" s="688" t="s">
        <v>3131</v>
      </c>
    </row>
    <row r="1930" spans="1:26" s="109" customFormat="1" ht="24" hidden="1">
      <c r="A1930" s="670" t="s">
        <v>2932</v>
      </c>
      <c r="B1930" s="13"/>
      <c r="C1930" s="13"/>
      <c r="D1930" s="260" t="s">
        <v>1431</v>
      </c>
      <c r="E1930" s="4" t="s">
        <v>18</v>
      </c>
      <c r="F1930" s="4" t="s">
        <v>15</v>
      </c>
      <c r="G1930" s="1" t="s">
        <v>56</v>
      </c>
      <c r="H1930" s="1" t="s">
        <v>29</v>
      </c>
      <c r="I1930" s="1" t="s">
        <v>30</v>
      </c>
      <c r="J1930" s="4">
        <v>3</v>
      </c>
      <c r="K1930" s="4"/>
      <c r="L1930" s="4"/>
      <c r="M1930" s="4"/>
      <c r="N1930" s="4"/>
      <c r="O1930" s="4"/>
      <c r="P1930" s="4" t="s">
        <v>291</v>
      </c>
      <c r="Q1930" s="4" t="s">
        <v>288</v>
      </c>
      <c r="R1930" s="19"/>
      <c r="S1930" s="4"/>
      <c r="T1930" s="5"/>
      <c r="U1930" s="5" t="s">
        <v>45</v>
      </c>
      <c r="V1930" s="260" t="s">
        <v>1431</v>
      </c>
      <c r="W1930" s="15" t="s">
        <v>1433</v>
      </c>
      <c r="X1930" s="692" t="s">
        <v>3135</v>
      </c>
      <c r="Y1930" s="691" t="s">
        <v>3133</v>
      </c>
      <c r="Z1930" s="688" t="s">
        <v>3131</v>
      </c>
    </row>
    <row r="1931" spans="1:26" s="109" customFormat="1" ht="15.6" hidden="1">
      <c r="A1931" s="670" t="s">
        <v>2933</v>
      </c>
      <c r="B1931" s="13"/>
      <c r="C1931" s="13" t="s">
        <v>1063</v>
      </c>
      <c r="D1931" s="14"/>
      <c r="E1931" s="4" t="s">
        <v>18</v>
      </c>
      <c r="F1931" s="4" t="s">
        <v>14</v>
      </c>
      <c r="G1931" s="1" t="s">
        <v>262</v>
      </c>
      <c r="H1931" s="1" t="s">
        <v>28</v>
      </c>
      <c r="I1931" s="1" t="s">
        <v>24</v>
      </c>
      <c r="J1931" s="4">
        <v>4</v>
      </c>
      <c r="K1931" s="4" t="s">
        <v>1434</v>
      </c>
      <c r="L1931" s="4"/>
      <c r="M1931" s="4"/>
      <c r="N1931" s="4"/>
      <c r="O1931" s="4"/>
      <c r="P1931" s="4" t="s">
        <v>291</v>
      </c>
      <c r="Q1931" s="4" t="s">
        <v>288</v>
      </c>
      <c r="R1931" s="19"/>
      <c r="S1931" s="4"/>
      <c r="T1931" s="5"/>
      <c r="U1931" s="5"/>
      <c r="V1931" s="14"/>
      <c r="W1931" s="15"/>
      <c r="X1931" s="692" t="s">
        <v>3135</v>
      </c>
      <c r="Y1931" s="691" t="s">
        <v>3133</v>
      </c>
      <c r="Z1931" s="688" t="s">
        <v>3131</v>
      </c>
    </row>
    <row r="1932" spans="1:26" s="109" customFormat="1" ht="27.6" hidden="1">
      <c r="A1932" s="670" t="s">
        <v>2934</v>
      </c>
      <c r="B1932" s="13"/>
      <c r="C1932" s="13"/>
      <c r="D1932" s="14"/>
      <c r="E1932" s="4" t="s">
        <v>17</v>
      </c>
      <c r="F1932" s="4" t="s">
        <v>15</v>
      </c>
      <c r="G1932" s="1" t="s">
        <v>23</v>
      </c>
      <c r="H1932" s="1" t="s">
        <v>23</v>
      </c>
      <c r="I1932" s="1" t="s">
        <v>24</v>
      </c>
      <c r="J1932" s="4">
        <v>4</v>
      </c>
      <c r="K1932" s="4" t="s">
        <v>1434</v>
      </c>
      <c r="L1932" s="4"/>
      <c r="M1932" s="4"/>
      <c r="N1932" s="4"/>
      <c r="O1932" s="4"/>
      <c r="P1932" s="4" t="s">
        <v>291</v>
      </c>
      <c r="Q1932" s="4" t="s">
        <v>288</v>
      </c>
      <c r="R1932" s="19"/>
      <c r="S1932" s="4"/>
      <c r="T1932" s="5"/>
      <c r="U1932" s="5"/>
      <c r="V1932" s="14"/>
      <c r="W1932" s="15"/>
      <c r="X1932" s="692" t="s">
        <v>3135</v>
      </c>
      <c r="Y1932" s="691" t="s">
        <v>3133</v>
      </c>
      <c r="Z1932" s="688" t="s">
        <v>3131</v>
      </c>
    </row>
    <row r="1933" spans="1:26" s="109" customFormat="1" ht="15.6" hidden="1">
      <c r="A1933" s="670" t="s">
        <v>2935</v>
      </c>
      <c r="B1933" s="13"/>
      <c r="C1933" s="13" t="s">
        <v>1062</v>
      </c>
      <c r="D1933" s="14"/>
      <c r="E1933" s="4" t="s">
        <v>17</v>
      </c>
      <c r="F1933" s="4" t="s">
        <v>14</v>
      </c>
      <c r="G1933" s="1" t="s">
        <v>19</v>
      </c>
      <c r="H1933" s="1" t="s">
        <v>28</v>
      </c>
      <c r="I1933" s="1" t="s">
        <v>24</v>
      </c>
      <c r="J1933" s="4">
        <v>4</v>
      </c>
      <c r="K1933" s="4" t="s">
        <v>1434</v>
      </c>
      <c r="L1933" s="4"/>
      <c r="M1933" s="4"/>
      <c r="N1933" s="4"/>
      <c r="O1933" s="4"/>
      <c r="P1933" s="4" t="s">
        <v>291</v>
      </c>
      <c r="Q1933" s="4" t="s">
        <v>288</v>
      </c>
      <c r="R1933" s="19"/>
      <c r="S1933" s="4"/>
      <c r="T1933" s="5"/>
      <c r="U1933" s="5"/>
      <c r="V1933" s="14"/>
      <c r="W1933" s="15"/>
      <c r="X1933" s="692" t="s">
        <v>3135</v>
      </c>
      <c r="Y1933" s="691" t="s">
        <v>3133</v>
      </c>
      <c r="Z1933" s="688" t="s">
        <v>3131</v>
      </c>
    </row>
    <row r="1934" spans="1:26" s="109" customFormat="1" ht="15.6" hidden="1">
      <c r="A1934" s="670" t="s">
        <v>2936</v>
      </c>
      <c r="B1934" s="13"/>
      <c r="C1934" s="13" t="s">
        <v>1061</v>
      </c>
      <c r="D1934" s="14"/>
      <c r="E1934" s="4" t="s">
        <v>17</v>
      </c>
      <c r="F1934" s="4" t="s">
        <v>15</v>
      </c>
      <c r="G1934" s="1" t="s">
        <v>19</v>
      </c>
      <c r="H1934" s="1" t="s">
        <v>28</v>
      </c>
      <c r="I1934" s="1" t="s">
        <v>24</v>
      </c>
      <c r="J1934" s="4">
        <v>4</v>
      </c>
      <c r="K1934" s="4" t="s">
        <v>1434</v>
      </c>
      <c r="L1934" s="4"/>
      <c r="M1934" s="4"/>
      <c r="N1934" s="4"/>
      <c r="O1934" s="4"/>
      <c r="P1934" s="4" t="s">
        <v>291</v>
      </c>
      <c r="Q1934" s="4" t="s">
        <v>288</v>
      </c>
      <c r="R1934" s="19"/>
      <c r="S1934" s="4"/>
      <c r="T1934" s="5"/>
      <c r="U1934" s="5"/>
      <c r="V1934" s="14"/>
      <c r="W1934" s="15"/>
      <c r="X1934" s="692" t="s">
        <v>3135</v>
      </c>
      <c r="Y1934" s="691" t="s">
        <v>3133</v>
      </c>
      <c r="Z1934" s="688" t="s">
        <v>3131</v>
      </c>
    </row>
    <row r="1935" spans="1:26" s="109" customFormat="1" ht="15.6" hidden="1">
      <c r="A1935" s="670" t="s">
        <v>2937</v>
      </c>
      <c r="B1935" s="13"/>
      <c r="C1935" s="13" t="s">
        <v>1060</v>
      </c>
      <c r="D1935" s="14"/>
      <c r="E1935" s="4" t="s">
        <v>18</v>
      </c>
      <c r="F1935" s="4" t="s">
        <v>14</v>
      </c>
      <c r="G1935" s="1" t="s">
        <v>19</v>
      </c>
      <c r="H1935" s="1" t="s">
        <v>28</v>
      </c>
      <c r="I1935" s="1" t="s">
        <v>24</v>
      </c>
      <c r="J1935" s="4">
        <v>4</v>
      </c>
      <c r="K1935" s="4" t="s">
        <v>1434</v>
      </c>
      <c r="L1935" s="4"/>
      <c r="M1935" s="4"/>
      <c r="N1935" s="4"/>
      <c r="O1935" s="4"/>
      <c r="P1935" s="4" t="s">
        <v>291</v>
      </c>
      <c r="Q1935" s="4" t="s">
        <v>288</v>
      </c>
      <c r="R1935" s="323"/>
      <c r="S1935" s="4"/>
      <c r="T1935" s="5"/>
      <c r="U1935" s="5"/>
      <c r="V1935" s="14"/>
      <c r="W1935" s="15"/>
      <c r="X1935" s="692" t="s">
        <v>3135</v>
      </c>
      <c r="Y1935" s="691" t="s">
        <v>3133</v>
      </c>
      <c r="Z1935" s="688" t="s">
        <v>3131</v>
      </c>
    </row>
    <row r="1936" spans="1:26" s="109" customFormat="1" ht="15.6" hidden="1">
      <c r="A1936" s="670" t="s">
        <v>2938</v>
      </c>
      <c r="B1936" s="13"/>
      <c r="C1936" s="13"/>
      <c r="D1936" s="14"/>
      <c r="E1936" s="4" t="s">
        <v>18</v>
      </c>
      <c r="F1936" s="4" t="s">
        <v>15</v>
      </c>
      <c r="G1936" s="1" t="s">
        <v>19</v>
      </c>
      <c r="H1936" s="1" t="s">
        <v>28</v>
      </c>
      <c r="I1936" s="1" t="s">
        <v>24</v>
      </c>
      <c r="J1936" s="4">
        <v>4</v>
      </c>
      <c r="K1936" s="4" t="s">
        <v>1434</v>
      </c>
      <c r="L1936" s="4"/>
      <c r="M1936" s="4"/>
      <c r="N1936" s="4"/>
      <c r="O1936" s="4"/>
      <c r="P1936" s="4" t="s">
        <v>291</v>
      </c>
      <c r="Q1936" s="4" t="s">
        <v>288</v>
      </c>
      <c r="R1936" s="19"/>
      <c r="S1936" s="4"/>
      <c r="T1936" s="5"/>
      <c r="U1936" s="5"/>
      <c r="V1936" s="14"/>
      <c r="W1936" s="15"/>
      <c r="X1936" s="692" t="s">
        <v>3135</v>
      </c>
      <c r="Y1936" s="691" t="s">
        <v>3133</v>
      </c>
      <c r="Z1936" s="688" t="s">
        <v>3131</v>
      </c>
    </row>
    <row r="1937" spans="1:26" s="109" customFormat="1" ht="15.6" hidden="1">
      <c r="A1937" s="670" t="s">
        <v>2939</v>
      </c>
      <c r="B1937" s="13"/>
      <c r="C1937" s="13" t="s">
        <v>1059</v>
      </c>
      <c r="D1937" s="14"/>
      <c r="E1937" s="4" t="s">
        <v>17</v>
      </c>
      <c r="F1937" s="4" t="s">
        <v>14</v>
      </c>
      <c r="G1937" s="1" t="s">
        <v>23</v>
      </c>
      <c r="H1937" s="1" t="s">
        <v>28</v>
      </c>
      <c r="I1937" s="1" t="s">
        <v>24</v>
      </c>
      <c r="J1937" s="4">
        <v>4</v>
      </c>
      <c r="K1937" s="4" t="s">
        <v>1434</v>
      </c>
      <c r="L1937" s="4"/>
      <c r="M1937" s="4"/>
      <c r="N1937" s="4"/>
      <c r="O1937" s="4"/>
      <c r="P1937" s="4" t="s">
        <v>291</v>
      </c>
      <c r="Q1937" s="4" t="s">
        <v>288</v>
      </c>
      <c r="R1937" s="19"/>
      <c r="S1937" s="4"/>
      <c r="T1937" s="5"/>
      <c r="U1937" s="5"/>
      <c r="V1937" s="14"/>
      <c r="W1937" s="15"/>
      <c r="X1937" s="692" t="s">
        <v>3135</v>
      </c>
      <c r="Y1937" s="691" t="s">
        <v>3133</v>
      </c>
      <c r="Z1937" s="688" t="s">
        <v>3131</v>
      </c>
    </row>
    <row r="1938" spans="1:26" s="109" customFormat="1" ht="15.6" hidden="1">
      <c r="A1938" s="670" t="s">
        <v>2940</v>
      </c>
      <c r="B1938" s="13"/>
      <c r="C1938" s="13"/>
      <c r="D1938" s="14"/>
      <c r="E1938" s="4" t="s">
        <v>17</v>
      </c>
      <c r="F1938" s="4" t="s">
        <v>15</v>
      </c>
      <c r="G1938" s="1" t="s">
        <v>23</v>
      </c>
      <c r="H1938" s="1" t="s">
        <v>28</v>
      </c>
      <c r="I1938" s="1" t="s">
        <v>24</v>
      </c>
      <c r="J1938" s="4">
        <v>4</v>
      </c>
      <c r="K1938" s="4" t="s">
        <v>1434</v>
      </c>
      <c r="L1938" s="4"/>
      <c r="M1938" s="4"/>
      <c r="N1938" s="4"/>
      <c r="O1938" s="4"/>
      <c r="P1938" s="4" t="s">
        <v>291</v>
      </c>
      <c r="Q1938" s="4" t="s">
        <v>288</v>
      </c>
      <c r="R1938" s="19"/>
      <c r="S1938" s="4"/>
      <c r="T1938" s="5"/>
      <c r="U1938" s="5"/>
      <c r="V1938" s="14"/>
      <c r="W1938" s="15"/>
      <c r="X1938" s="692" t="s">
        <v>3135</v>
      </c>
      <c r="Y1938" s="691" t="s">
        <v>3133</v>
      </c>
      <c r="Z1938" s="688" t="s">
        <v>3131</v>
      </c>
    </row>
    <row r="1939" spans="1:26" s="109" customFormat="1" ht="15.6" hidden="1">
      <c r="A1939" s="670" t="s">
        <v>2941</v>
      </c>
      <c r="B1939" s="13"/>
      <c r="C1939" s="314" t="s">
        <v>1058</v>
      </c>
      <c r="D1939" s="14"/>
      <c r="E1939" s="4" t="s">
        <v>17</v>
      </c>
      <c r="F1939" s="4" t="s">
        <v>14</v>
      </c>
      <c r="G1939" s="1" t="s">
        <v>19</v>
      </c>
      <c r="H1939" s="1" t="s">
        <v>28</v>
      </c>
      <c r="I1939" s="1" t="s">
        <v>24</v>
      </c>
      <c r="J1939" s="4">
        <v>4</v>
      </c>
      <c r="K1939" s="4" t="s">
        <v>1434</v>
      </c>
      <c r="L1939" s="4"/>
      <c r="M1939" s="4"/>
      <c r="N1939" s="4"/>
      <c r="O1939" s="4"/>
      <c r="P1939" s="4" t="s">
        <v>291</v>
      </c>
      <c r="Q1939" s="4" t="s">
        <v>288</v>
      </c>
      <c r="R1939" s="19"/>
      <c r="S1939" s="4"/>
      <c r="T1939" s="5"/>
      <c r="U1939" s="5"/>
      <c r="V1939" s="14"/>
      <c r="W1939" s="15"/>
      <c r="X1939" s="692" t="s">
        <v>3135</v>
      </c>
      <c r="Y1939" s="691" t="s">
        <v>3133</v>
      </c>
      <c r="Z1939" s="688" t="s">
        <v>3131</v>
      </c>
    </row>
    <row r="1940" spans="1:26" s="109" customFormat="1" ht="15.6" hidden="1">
      <c r="A1940" s="670" t="s">
        <v>2942</v>
      </c>
      <c r="B1940" s="314"/>
      <c r="C1940" s="314" t="s">
        <v>480</v>
      </c>
      <c r="D1940" s="332"/>
      <c r="E1940" s="299" t="s">
        <v>18</v>
      </c>
      <c r="F1940" s="4" t="s">
        <v>14</v>
      </c>
      <c r="G1940" s="1" t="s">
        <v>23</v>
      </c>
      <c r="H1940" s="1" t="s">
        <v>28</v>
      </c>
      <c r="I1940" s="1" t="s">
        <v>24</v>
      </c>
      <c r="J1940" s="4">
        <v>4</v>
      </c>
      <c r="K1940" s="4" t="s">
        <v>1434</v>
      </c>
      <c r="L1940" s="299"/>
      <c r="M1940" s="299"/>
      <c r="N1940" s="299"/>
      <c r="O1940" s="299"/>
      <c r="P1940" s="4" t="s">
        <v>291</v>
      </c>
      <c r="Q1940" s="4" t="s">
        <v>288</v>
      </c>
      <c r="R1940" s="19"/>
      <c r="S1940" s="299"/>
      <c r="T1940" s="333"/>
      <c r="U1940" s="333"/>
      <c r="V1940" s="332"/>
      <c r="W1940" s="331"/>
      <c r="X1940" s="692" t="s">
        <v>3135</v>
      </c>
      <c r="Y1940" s="691" t="s">
        <v>3133</v>
      </c>
      <c r="Z1940" s="688" t="s">
        <v>3131</v>
      </c>
    </row>
    <row r="1941" spans="1:26" s="109" customFormat="1" ht="15.6" hidden="1">
      <c r="A1941" s="670" t="s">
        <v>2943</v>
      </c>
      <c r="B1941" s="314"/>
      <c r="C1941" s="314"/>
      <c r="D1941" s="332"/>
      <c r="E1941" s="299" t="s">
        <v>18</v>
      </c>
      <c r="F1941" s="4" t="s">
        <v>15</v>
      </c>
      <c r="G1941" s="1" t="s">
        <v>19</v>
      </c>
      <c r="H1941" s="1" t="s">
        <v>28</v>
      </c>
      <c r="I1941" s="1" t="s">
        <v>24</v>
      </c>
      <c r="J1941" s="4">
        <v>4</v>
      </c>
      <c r="K1941" s="4" t="s">
        <v>1434</v>
      </c>
      <c r="L1941" s="299"/>
      <c r="M1941" s="299"/>
      <c r="N1941" s="299"/>
      <c r="O1941" s="299"/>
      <c r="P1941" s="4" t="s">
        <v>291</v>
      </c>
      <c r="Q1941" s="4" t="s">
        <v>288</v>
      </c>
      <c r="R1941" s="19"/>
      <c r="S1941" s="299"/>
      <c r="T1941" s="333"/>
      <c r="U1941" s="333"/>
      <c r="V1941" s="332"/>
      <c r="W1941" s="331"/>
      <c r="X1941" s="692" t="s">
        <v>3135</v>
      </c>
      <c r="Y1941" s="691" t="s">
        <v>3133</v>
      </c>
      <c r="Z1941" s="688" t="s">
        <v>3131</v>
      </c>
    </row>
    <row r="1942" spans="1:26" s="109" customFormat="1" ht="15.6" hidden="1">
      <c r="A1942" s="670" t="s">
        <v>2944</v>
      </c>
      <c r="B1942" s="314"/>
      <c r="C1942" s="314" t="s">
        <v>481</v>
      </c>
      <c r="D1942" s="332"/>
      <c r="E1942" s="299" t="s">
        <v>18</v>
      </c>
      <c r="F1942" s="4" t="s">
        <v>14</v>
      </c>
      <c r="G1942" s="1" t="s">
        <v>23</v>
      </c>
      <c r="H1942" s="1" t="s">
        <v>28</v>
      </c>
      <c r="I1942" s="1" t="s">
        <v>447</v>
      </c>
      <c r="J1942" s="4">
        <v>4</v>
      </c>
      <c r="K1942" s="4" t="s">
        <v>1434</v>
      </c>
      <c r="L1942" s="299"/>
      <c r="M1942" s="299"/>
      <c r="N1942" s="299"/>
      <c r="O1942" s="299"/>
      <c r="P1942" s="4" t="s">
        <v>291</v>
      </c>
      <c r="Q1942" s="4" t="s">
        <v>288</v>
      </c>
      <c r="R1942" s="19"/>
      <c r="S1942" s="299"/>
      <c r="T1942" s="333"/>
      <c r="U1942" s="333"/>
      <c r="V1942" s="332"/>
      <c r="W1942" s="331"/>
      <c r="X1942" s="692" t="s">
        <v>3135</v>
      </c>
      <c r="Y1942" s="691" t="s">
        <v>3133</v>
      </c>
      <c r="Z1942" s="688" t="s">
        <v>3131</v>
      </c>
    </row>
    <row r="1943" spans="1:26" s="109" customFormat="1" ht="15.6" hidden="1">
      <c r="A1943" s="670" t="s">
        <v>2945</v>
      </c>
      <c r="B1943" s="13"/>
      <c r="C1943" s="314"/>
      <c r="D1943" s="332"/>
      <c r="E1943" s="4" t="s">
        <v>18</v>
      </c>
      <c r="F1943" s="4" t="s">
        <v>15</v>
      </c>
      <c r="G1943" s="1" t="s">
        <v>23</v>
      </c>
      <c r="H1943" s="1" t="s">
        <v>28</v>
      </c>
      <c r="I1943" s="1" t="s">
        <v>24</v>
      </c>
      <c r="J1943" s="4">
        <v>4</v>
      </c>
      <c r="K1943" s="4" t="s">
        <v>1434</v>
      </c>
      <c r="L1943" s="299"/>
      <c r="M1943" s="299"/>
      <c r="N1943" s="299"/>
      <c r="O1943" s="299"/>
      <c r="P1943" s="4" t="s">
        <v>291</v>
      </c>
      <c r="Q1943" s="4" t="s">
        <v>288</v>
      </c>
      <c r="R1943" s="19"/>
      <c r="S1943" s="299"/>
      <c r="T1943" s="333"/>
      <c r="U1943" s="333"/>
      <c r="V1943" s="332"/>
      <c r="W1943" s="331"/>
      <c r="X1943" s="692" t="s">
        <v>3135</v>
      </c>
      <c r="Y1943" s="691" t="s">
        <v>3133</v>
      </c>
      <c r="Z1943" s="688" t="s">
        <v>3131</v>
      </c>
    </row>
    <row r="1944" spans="1:26" s="109" customFormat="1" ht="15.6" hidden="1">
      <c r="A1944" s="670" t="s">
        <v>2946</v>
      </c>
      <c r="B1944" s="13"/>
      <c r="C1944" s="314" t="s">
        <v>1057</v>
      </c>
      <c r="D1944" s="332"/>
      <c r="E1944" s="4" t="s">
        <v>18</v>
      </c>
      <c r="F1944" s="4" t="s">
        <v>14</v>
      </c>
      <c r="G1944" s="1" t="s">
        <v>19</v>
      </c>
      <c r="H1944" s="1" t="s">
        <v>28</v>
      </c>
      <c r="I1944" s="1" t="s">
        <v>447</v>
      </c>
      <c r="J1944" s="4">
        <v>4</v>
      </c>
      <c r="K1944" s="4" t="s">
        <v>1434</v>
      </c>
      <c r="L1944" s="299"/>
      <c r="M1944" s="299"/>
      <c r="N1944" s="299" t="s">
        <v>36</v>
      </c>
      <c r="O1944" s="299"/>
      <c r="P1944" s="4" t="s">
        <v>291</v>
      </c>
      <c r="Q1944" s="4" t="s">
        <v>288</v>
      </c>
      <c r="R1944" s="19"/>
      <c r="S1944" s="299"/>
      <c r="T1944" s="333"/>
      <c r="U1944" s="333"/>
      <c r="V1944" s="332"/>
      <c r="W1944" s="331"/>
      <c r="X1944" s="692" t="s">
        <v>3135</v>
      </c>
      <c r="Y1944" s="691" t="s">
        <v>3133</v>
      </c>
      <c r="Z1944" s="688" t="s">
        <v>3131</v>
      </c>
    </row>
    <row r="1945" spans="1:26" s="109" customFormat="1" ht="15.6" hidden="1">
      <c r="A1945" s="670" t="s">
        <v>2947</v>
      </c>
      <c r="B1945" s="13"/>
      <c r="C1945" s="314"/>
      <c r="D1945" s="332"/>
      <c r="E1945" s="4" t="s">
        <v>18</v>
      </c>
      <c r="F1945" s="4" t="s">
        <v>14</v>
      </c>
      <c r="G1945" s="1" t="s">
        <v>19</v>
      </c>
      <c r="H1945" s="1" t="s">
        <v>28</v>
      </c>
      <c r="I1945" s="1" t="s">
        <v>24</v>
      </c>
      <c r="J1945" s="4"/>
      <c r="K1945" s="299"/>
      <c r="L1945" s="4" t="s">
        <v>1434</v>
      </c>
      <c r="M1945" s="299"/>
      <c r="N1945" s="299"/>
      <c r="O1945" s="299" t="s">
        <v>28</v>
      </c>
      <c r="P1945" s="4" t="s">
        <v>291</v>
      </c>
      <c r="Q1945" s="4" t="s">
        <v>288</v>
      </c>
      <c r="R1945" s="19"/>
      <c r="S1945" s="299"/>
      <c r="T1945" s="333"/>
      <c r="U1945" s="333"/>
      <c r="V1945" s="332"/>
      <c r="W1945" s="331"/>
      <c r="X1945" s="692" t="s">
        <v>3135</v>
      </c>
      <c r="Y1945" s="691" t="s">
        <v>3133</v>
      </c>
      <c r="Z1945" s="688" t="s">
        <v>3131</v>
      </c>
    </row>
    <row r="1946" spans="1:26" s="109" customFormat="1" ht="15.6" hidden="1">
      <c r="A1946" s="670" t="s">
        <v>2948</v>
      </c>
      <c r="B1946" s="13"/>
      <c r="C1946" s="314"/>
      <c r="D1946" s="332"/>
      <c r="E1946" s="4" t="s">
        <v>18</v>
      </c>
      <c r="F1946" s="4" t="s">
        <v>15</v>
      </c>
      <c r="G1946" s="1" t="s">
        <v>19</v>
      </c>
      <c r="H1946" s="1" t="s">
        <v>28</v>
      </c>
      <c r="I1946" s="1" t="s">
        <v>445</v>
      </c>
      <c r="J1946" s="4">
        <v>4</v>
      </c>
      <c r="K1946" s="4" t="s">
        <v>1434</v>
      </c>
      <c r="L1946" s="299"/>
      <c r="M1946" s="299"/>
      <c r="N1946" s="299"/>
      <c r="O1946" s="299"/>
      <c r="P1946" s="4" t="s">
        <v>291</v>
      </c>
      <c r="Q1946" s="4" t="s">
        <v>288</v>
      </c>
      <c r="R1946" s="19"/>
      <c r="S1946" s="299"/>
      <c r="T1946" s="333"/>
      <c r="U1946" s="333"/>
      <c r="V1946" s="332"/>
      <c r="W1946" s="331"/>
      <c r="X1946" s="692" t="s">
        <v>3135</v>
      </c>
      <c r="Y1946" s="691" t="s">
        <v>3133</v>
      </c>
      <c r="Z1946" s="688" t="s">
        <v>3131</v>
      </c>
    </row>
    <row r="1947" spans="1:26" s="109" customFormat="1" ht="15.6" hidden="1">
      <c r="A1947" s="670" t="s">
        <v>2949</v>
      </c>
      <c r="B1947" s="13"/>
      <c r="C1947" s="314" t="s">
        <v>1056</v>
      </c>
      <c r="D1947" s="14"/>
      <c r="E1947" s="4" t="s">
        <v>17</v>
      </c>
      <c r="F1947" s="4" t="s">
        <v>16</v>
      </c>
      <c r="G1947" s="1" t="s">
        <v>262</v>
      </c>
      <c r="H1947" s="1" t="s">
        <v>28</v>
      </c>
      <c r="I1947" s="1" t="s">
        <v>24</v>
      </c>
      <c r="J1947" s="4">
        <v>3</v>
      </c>
      <c r="K1947" s="4" t="s">
        <v>1434</v>
      </c>
      <c r="L1947" s="4"/>
      <c r="M1947" s="4"/>
      <c r="N1947" s="4"/>
      <c r="O1947" s="4"/>
      <c r="P1947" s="4" t="s">
        <v>291</v>
      </c>
      <c r="Q1947" s="4" t="s">
        <v>288</v>
      </c>
      <c r="R1947" s="19"/>
      <c r="S1947" s="4"/>
      <c r="T1947" s="5"/>
      <c r="U1947" s="5"/>
      <c r="V1947" s="14"/>
      <c r="W1947" s="15"/>
      <c r="X1947" s="692" t="s">
        <v>3135</v>
      </c>
      <c r="Y1947" s="691" t="s">
        <v>3133</v>
      </c>
      <c r="Z1947" s="688" t="s">
        <v>3131</v>
      </c>
    </row>
    <row r="1948" spans="1:26" s="109" customFormat="1" ht="15.6" hidden="1">
      <c r="A1948" s="670" t="s">
        <v>2950</v>
      </c>
      <c r="B1948" s="13"/>
      <c r="C1948" s="13"/>
      <c r="D1948" s="14"/>
      <c r="E1948" s="4" t="s">
        <v>17</v>
      </c>
      <c r="F1948" s="4" t="s">
        <v>14</v>
      </c>
      <c r="G1948" s="1" t="s">
        <v>22</v>
      </c>
      <c r="H1948" s="1" t="s">
        <v>28</v>
      </c>
      <c r="I1948" s="1" t="s">
        <v>447</v>
      </c>
      <c r="J1948" s="4"/>
      <c r="K1948" s="4"/>
      <c r="L1948" s="4" t="s">
        <v>1434</v>
      </c>
      <c r="M1948" s="4"/>
      <c r="N1948" s="4"/>
      <c r="O1948" s="4" t="s">
        <v>28</v>
      </c>
      <c r="P1948" s="4" t="s">
        <v>291</v>
      </c>
      <c r="Q1948" s="4" t="s">
        <v>288</v>
      </c>
      <c r="R1948" s="19"/>
      <c r="S1948" s="4"/>
      <c r="T1948" s="5"/>
      <c r="U1948" s="5"/>
      <c r="V1948" s="14"/>
      <c r="W1948" s="15"/>
      <c r="X1948" s="692" t="s">
        <v>3135</v>
      </c>
      <c r="Y1948" s="691" t="s">
        <v>3133</v>
      </c>
      <c r="Z1948" s="688" t="s">
        <v>3131</v>
      </c>
    </row>
    <row r="1949" spans="1:26" s="109" customFormat="1" ht="15.6" hidden="1">
      <c r="A1949" s="670" t="s">
        <v>2951</v>
      </c>
      <c r="B1949" s="13"/>
      <c r="C1949" s="13"/>
      <c r="D1949" s="14"/>
      <c r="E1949" s="4" t="s">
        <v>17</v>
      </c>
      <c r="F1949" s="4" t="s">
        <v>15</v>
      </c>
      <c r="G1949" s="1" t="s">
        <v>22</v>
      </c>
      <c r="H1949" s="1" t="s">
        <v>28</v>
      </c>
      <c r="I1949" s="1" t="s">
        <v>24</v>
      </c>
      <c r="J1949" s="4"/>
      <c r="K1949" s="4"/>
      <c r="L1949" s="4" t="s">
        <v>1434</v>
      </c>
      <c r="M1949" s="4"/>
      <c r="N1949" s="4"/>
      <c r="O1949" s="4" t="s">
        <v>28</v>
      </c>
      <c r="P1949" s="4" t="s">
        <v>291</v>
      </c>
      <c r="Q1949" s="4" t="s">
        <v>288</v>
      </c>
      <c r="R1949" s="19"/>
      <c r="S1949" s="4"/>
      <c r="T1949" s="5"/>
      <c r="U1949" s="5"/>
      <c r="V1949" s="14"/>
      <c r="W1949" s="15"/>
      <c r="X1949" s="692" t="s">
        <v>3135</v>
      </c>
      <c r="Y1949" s="691" t="s">
        <v>3133</v>
      </c>
      <c r="Z1949" s="688" t="s">
        <v>3131</v>
      </c>
    </row>
    <row r="1950" spans="1:26" s="109" customFormat="1" ht="15.6" hidden="1">
      <c r="A1950" s="670" t="s">
        <v>2952</v>
      </c>
      <c r="B1950" s="13"/>
      <c r="C1950" s="13" t="s">
        <v>1055</v>
      </c>
      <c r="D1950" s="14"/>
      <c r="E1950" s="4" t="s">
        <v>17</v>
      </c>
      <c r="F1950" s="4" t="s">
        <v>14</v>
      </c>
      <c r="G1950" s="1" t="s">
        <v>22</v>
      </c>
      <c r="H1950" s="1" t="s">
        <v>28</v>
      </c>
      <c r="I1950" s="1" t="s">
        <v>24</v>
      </c>
      <c r="J1950" s="4"/>
      <c r="K1950" s="4"/>
      <c r="L1950" s="4" t="s">
        <v>1434</v>
      </c>
      <c r="M1950" s="4"/>
      <c r="N1950" s="4"/>
      <c r="O1950" s="4" t="s">
        <v>28</v>
      </c>
      <c r="P1950" s="4" t="s">
        <v>291</v>
      </c>
      <c r="Q1950" s="4" t="s">
        <v>288</v>
      </c>
      <c r="R1950" s="19"/>
      <c r="S1950" s="4"/>
      <c r="T1950" s="5"/>
      <c r="U1950" s="5"/>
      <c r="V1950" s="14"/>
      <c r="W1950" s="15"/>
      <c r="X1950" s="692" t="s">
        <v>3135</v>
      </c>
      <c r="Y1950" s="691" t="s">
        <v>3133</v>
      </c>
      <c r="Z1950" s="688" t="s">
        <v>3131</v>
      </c>
    </row>
    <row r="1951" spans="1:26" s="109" customFormat="1" ht="15.6" hidden="1">
      <c r="A1951" s="670" t="s">
        <v>2953</v>
      </c>
      <c r="B1951" s="13"/>
      <c r="C1951" s="13"/>
      <c r="D1951" s="14"/>
      <c r="E1951" s="4" t="s">
        <v>17</v>
      </c>
      <c r="F1951" s="4" t="s">
        <v>15</v>
      </c>
      <c r="G1951" s="1" t="s">
        <v>22</v>
      </c>
      <c r="H1951" s="1" t="s">
        <v>28</v>
      </c>
      <c r="I1951" s="1" t="s">
        <v>24</v>
      </c>
      <c r="J1951" s="4"/>
      <c r="K1951" s="4"/>
      <c r="L1951" s="4" t="s">
        <v>1434</v>
      </c>
      <c r="M1951" s="4"/>
      <c r="N1951" s="4"/>
      <c r="O1951" s="4" t="s">
        <v>28</v>
      </c>
      <c r="P1951" s="4" t="s">
        <v>291</v>
      </c>
      <c r="Q1951" s="4" t="s">
        <v>288</v>
      </c>
      <c r="R1951" s="19"/>
      <c r="S1951" s="4"/>
      <c r="T1951" s="5"/>
      <c r="U1951" s="5"/>
      <c r="V1951" s="14"/>
      <c r="W1951" s="15"/>
      <c r="X1951" s="692" t="s">
        <v>3135</v>
      </c>
      <c r="Y1951" s="691" t="s">
        <v>3133</v>
      </c>
      <c r="Z1951" s="688" t="s">
        <v>3131</v>
      </c>
    </row>
    <row r="1952" spans="1:26" s="109" customFormat="1" ht="15.6" hidden="1">
      <c r="A1952" s="670" t="s">
        <v>2954</v>
      </c>
      <c r="B1952" s="329"/>
      <c r="C1952" s="13" t="s">
        <v>1054</v>
      </c>
      <c r="D1952" s="14"/>
      <c r="E1952" s="4" t="s">
        <v>17</v>
      </c>
      <c r="F1952" s="4" t="s">
        <v>14</v>
      </c>
      <c r="G1952" s="1" t="s">
        <v>19</v>
      </c>
      <c r="H1952" s="1" t="s">
        <v>28</v>
      </c>
      <c r="I1952" s="1" t="s">
        <v>24</v>
      </c>
      <c r="J1952" s="4">
        <v>4</v>
      </c>
      <c r="K1952" s="4" t="s">
        <v>1434</v>
      </c>
      <c r="L1952" s="4"/>
      <c r="M1952" s="4"/>
      <c r="N1952" s="4"/>
      <c r="O1952" s="4"/>
      <c r="P1952" s="4" t="s">
        <v>291</v>
      </c>
      <c r="Q1952" s="4" t="s">
        <v>288</v>
      </c>
      <c r="R1952" s="19"/>
      <c r="S1952" s="4"/>
      <c r="T1952" s="5"/>
      <c r="U1952" s="5"/>
      <c r="V1952" s="14"/>
      <c r="W1952" s="15"/>
      <c r="X1952" s="692" t="s">
        <v>3135</v>
      </c>
      <c r="Y1952" s="691" t="s">
        <v>3133</v>
      </c>
      <c r="Z1952" s="688" t="s">
        <v>3131</v>
      </c>
    </row>
    <row r="1953" spans="1:26" s="109" customFormat="1" ht="15.6" hidden="1">
      <c r="A1953" s="670" t="s">
        <v>2955</v>
      </c>
      <c r="B1953" s="153"/>
      <c r="C1953" s="382"/>
      <c r="D1953" s="14"/>
      <c r="E1953" s="4" t="s">
        <v>17</v>
      </c>
      <c r="F1953" s="4" t="s">
        <v>15</v>
      </c>
      <c r="G1953" s="1" t="s">
        <v>19</v>
      </c>
      <c r="H1953" s="1" t="s">
        <v>28</v>
      </c>
      <c r="I1953" s="1" t="s">
        <v>24</v>
      </c>
      <c r="J1953" s="4">
        <v>4</v>
      </c>
      <c r="K1953" s="4" t="s">
        <v>1434</v>
      </c>
      <c r="L1953" s="4"/>
      <c r="M1953" s="4"/>
      <c r="N1953" s="4"/>
      <c r="O1953" s="4"/>
      <c r="P1953" s="4" t="s">
        <v>291</v>
      </c>
      <c r="Q1953" s="4" t="s">
        <v>288</v>
      </c>
      <c r="R1953" s="19"/>
      <c r="S1953" s="4"/>
      <c r="T1953" s="5"/>
      <c r="U1953" s="5"/>
      <c r="V1953" s="14"/>
      <c r="W1953" s="15"/>
      <c r="X1953" s="692" t="s">
        <v>3135</v>
      </c>
      <c r="Y1953" s="691" t="s">
        <v>3133</v>
      </c>
      <c r="Z1953" s="688" t="s">
        <v>3131</v>
      </c>
    </row>
    <row r="1954" spans="1:26" s="109" customFormat="1" ht="15.6" hidden="1">
      <c r="A1954" s="670" t="s">
        <v>2956</v>
      </c>
      <c r="B1954" s="11"/>
      <c r="C1954" s="382" t="s">
        <v>1053</v>
      </c>
      <c r="D1954" s="14"/>
      <c r="E1954" s="4" t="s">
        <v>17</v>
      </c>
      <c r="F1954" s="4" t="s">
        <v>14</v>
      </c>
      <c r="G1954" s="1" t="s">
        <v>19</v>
      </c>
      <c r="H1954" s="1" t="s">
        <v>28</v>
      </c>
      <c r="I1954" s="1" t="s">
        <v>24</v>
      </c>
      <c r="J1954" s="4">
        <v>4</v>
      </c>
      <c r="K1954" s="4" t="s">
        <v>1434</v>
      </c>
      <c r="L1954" s="4"/>
      <c r="M1954" s="4"/>
      <c r="N1954" s="4"/>
      <c r="O1954" s="4"/>
      <c r="P1954" s="4" t="s">
        <v>291</v>
      </c>
      <c r="Q1954" s="4" t="s">
        <v>288</v>
      </c>
      <c r="R1954" s="19"/>
      <c r="S1954" s="4"/>
      <c r="T1954" s="5"/>
      <c r="U1954" s="5"/>
      <c r="V1954" s="14"/>
      <c r="W1954" s="15"/>
      <c r="X1954" s="692" t="s">
        <v>3135</v>
      </c>
      <c r="Y1954" s="691" t="s">
        <v>3133</v>
      </c>
      <c r="Z1954" s="688" t="s">
        <v>3131</v>
      </c>
    </row>
    <row r="1955" spans="1:26" s="109" customFormat="1" ht="15.6" hidden="1">
      <c r="A1955" s="670" t="s">
        <v>2957</v>
      </c>
      <c r="B1955" s="11"/>
      <c r="C1955" s="382"/>
      <c r="D1955" s="14"/>
      <c r="E1955" s="4" t="s">
        <v>17</v>
      </c>
      <c r="F1955" s="4" t="s">
        <v>15</v>
      </c>
      <c r="G1955" s="1" t="s">
        <v>19</v>
      </c>
      <c r="H1955" s="1" t="s">
        <v>28</v>
      </c>
      <c r="I1955" s="1" t="s">
        <v>24</v>
      </c>
      <c r="J1955" s="4">
        <v>4</v>
      </c>
      <c r="K1955" s="4" t="s">
        <v>1434</v>
      </c>
      <c r="L1955" s="4"/>
      <c r="M1955" s="4"/>
      <c r="N1955" s="4"/>
      <c r="O1955" s="4"/>
      <c r="P1955" s="4" t="s">
        <v>291</v>
      </c>
      <c r="Q1955" s="4" t="s">
        <v>288</v>
      </c>
      <c r="R1955" s="19"/>
      <c r="S1955" s="4"/>
      <c r="T1955" s="5"/>
      <c r="U1955" s="5"/>
      <c r="V1955" s="14"/>
      <c r="W1955" s="15"/>
      <c r="X1955" s="692" t="s">
        <v>3135</v>
      </c>
      <c r="Y1955" s="691" t="s">
        <v>3133</v>
      </c>
      <c r="Z1955" s="688" t="s">
        <v>3131</v>
      </c>
    </row>
    <row r="1956" spans="1:26" s="109" customFormat="1" ht="15.6">
      <c r="A1956" s="670" t="s">
        <v>2958</v>
      </c>
      <c r="B1956" s="256"/>
      <c r="C1956" s="13"/>
      <c r="D1956" s="14" t="s">
        <v>1212</v>
      </c>
      <c r="E1956" s="4" t="s">
        <v>17</v>
      </c>
      <c r="F1956" s="4" t="s">
        <v>14</v>
      </c>
      <c r="G1956" s="1" t="s">
        <v>22</v>
      </c>
      <c r="H1956" s="1" t="s">
        <v>29</v>
      </c>
      <c r="I1956" s="1" t="s">
        <v>24</v>
      </c>
      <c r="J1956" s="4">
        <v>1</v>
      </c>
      <c r="K1956" s="4"/>
      <c r="L1956" s="4"/>
      <c r="M1956" s="4"/>
      <c r="N1956" s="4"/>
      <c r="O1956" s="4" t="s">
        <v>29</v>
      </c>
      <c r="P1956" s="4" t="s">
        <v>291</v>
      </c>
      <c r="Q1956" s="4" t="s">
        <v>288</v>
      </c>
      <c r="R1956" s="323" t="s">
        <v>1435</v>
      </c>
      <c r="S1956" s="4"/>
      <c r="T1956" s="5"/>
      <c r="U1956" s="5" t="s">
        <v>46</v>
      </c>
      <c r="V1956" s="14" t="s">
        <v>1212</v>
      </c>
      <c r="W1956" s="15" t="s">
        <v>1436</v>
      </c>
      <c r="X1956" s="692" t="s">
        <v>3135</v>
      </c>
      <c r="Y1956" s="691" t="s">
        <v>3133</v>
      </c>
      <c r="Z1956" s="688" t="s">
        <v>3131</v>
      </c>
    </row>
    <row r="1957" spans="1:26" s="109" customFormat="1" ht="15.6">
      <c r="A1957" s="670" t="s">
        <v>2959</v>
      </c>
      <c r="B1957" s="13"/>
      <c r="C1957" s="13"/>
      <c r="D1957" s="14" t="s">
        <v>1212</v>
      </c>
      <c r="E1957" s="4" t="s">
        <v>17</v>
      </c>
      <c r="F1957" s="4" t="s">
        <v>15</v>
      </c>
      <c r="G1957" s="1" t="s">
        <v>22</v>
      </c>
      <c r="H1957" s="1" t="s">
        <v>29</v>
      </c>
      <c r="I1957" s="1" t="s">
        <v>24</v>
      </c>
      <c r="J1957" s="4">
        <v>1</v>
      </c>
      <c r="K1957" s="4"/>
      <c r="L1957" s="4"/>
      <c r="M1957" s="4"/>
      <c r="N1957" s="4"/>
      <c r="O1957" s="4" t="s">
        <v>29</v>
      </c>
      <c r="P1957" s="4" t="s">
        <v>291</v>
      </c>
      <c r="Q1957" s="4" t="s">
        <v>288</v>
      </c>
      <c r="R1957" s="323" t="s">
        <v>1435</v>
      </c>
      <c r="S1957" s="4"/>
      <c r="T1957" s="5"/>
      <c r="U1957" s="5" t="s">
        <v>46</v>
      </c>
      <c r="V1957" s="14" t="s">
        <v>1212</v>
      </c>
      <c r="W1957" s="15" t="s">
        <v>1436</v>
      </c>
      <c r="X1957" s="692" t="s">
        <v>3135</v>
      </c>
      <c r="Y1957" s="691" t="s">
        <v>3133</v>
      </c>
      <c r="Z1957" s="688" t="s">
        <v>3131</v>
      </c>
    </row>
    <row r="1958" spans="1:26" s="109" customFormat="1" ht="15.6" hidden="1">
      <c r="A1958" s="482" t="s">
        <v>2960</v>
      </c>
      <c r="B1958" s="13"/>
      <c r="C1958" s="13" t="s">
        <v>1052</v>
      </c>
      <c r="D1958" s="14"/>
      <c r="E1958" s="4" t="s">
        <v>18</v>
      </c>
      <c r="F1958" s="4" t="s">
        <v>14</v>
      </c>
      <c r="G1958" s="1" t="s">
        <v>21</v>
      </c>
      <c r="H1958" s="1" t="s">
        <v>28</v>
      </c>
      <c r="I1958" s="1" t="s">
        <v>24</v>
      </c>
      <c r="J1958" s="4">
        <v>4</v>
      </c>
      <c r="K1958" s="4" t="s">
        <v>58</v>
      </c>
      <c r="L1958" s="4"/>
      <c r="M1958" s="4"/>
      <c r="N1958" s="4"/>
      <c r="O1958" s="4"/>
      <c r="P1958" s="4" t="s">
        <v>291</v>
      </c>
      <c r="Q1958" s="4" t="s">
        <v>288</v>
      </c>
      <c r="R1958" s="19"/>
      <c r="S1958" s="4"/>
      <c r="T1958" s="5"/>
      <c r="U1958" s="5"/>
      <c r="V1958" s="14"/>
      <c r="W1958" s="15"/>
      <c r="X1958" s="692" t="s">
        <v>3135</v>
      </c>
      <c r="Y1958" s="691" t="s">
        <v>3133</v>
      </c>
      <c r="Z1958" s="688" t="s">
        <v>3131</v>
      </c>
    </row>
    <row r="1959" spans="1:26" s="109" customFormat="1" ht="15.6" hidden="1">
      <c r="A1959" s="482" t="s">
        <v>2961</v>
      </c>
      <c r="B1959" s="13"/>
      <c r="C1959" s="13" t="s">
        <v>1051</v>
      </c>
      <c r="D1959" s="14"/>
      <c r="E1959" s="4" t="s">
        <v>18</v>
      </c>
      <c r="F1959" s="4" t="s">
        <v>14</v>
      </c>
      <c r="G1959" s="1" t="s">
        <v>22</v>
      </c>
      <c r="H1959" s="1" t="s">
        <v>28</v>
      </c>
      <c r="I1959" s="1" t="s">
        <v>24</v>
      </c>
      <c r="J1959" s="4">
        <v>4</v>
      </c>
      <c r="K1959" s="4" t="s">
        <v>58</v>
      </c>
      <c r="L1959" s="4"/>
      <c r="M1959" s="4"/>
      <c r="N1959" s="4"/>
      <c r="O1959" s="4"/>
      <c r="P1959" s="4" t="s">
        <v>291</v>
      </c>
      <c r="Q1959" s="4" t="s">
        <v>288</v>
      </c>
      <c r="R1959" s="19"/>
      <c r="S1959" s="4"/>
      <c r="T1959" s="5"/>
      <c r="U1959" s="5"/>
      <c r="V1959" s="14"/>
      <c r="W1959" s="15"/>
      <c r="X1959" s="692" t="s">
        <v>3135</v>
      </c>
      <c r="Y1959" s="691" t="s">
        <v>3133</v>
      </c>
      <c r="Z1959" s="688" t="s">
        <v>3131</v>
      </c>
    </row>
    <row r="1960" spans="1:26" s="109" customFormat="1" ht="15.6" hidden="1">
      <c r="A1960" s="482" t="s">
        <v>2962</v>
      </c>
      <c r="B1960" s="13"/>
      <c r="C1960" s="13"/>
      <c r="D1960" s="14"/>
      <c r="E1960" s="4" t="s">
        <v>18</v>
      </c>
      <c r="F1960" s="4" t="s">
        <v>15</v>
      </c>
      <c r="G1960" s="1" t="s">
        <v>22</v>
      </c>
      <c r="H1960" s="1" t="s">
        <v>28</v>
      </c>
      <c r="I1960" s="1" t="s">
        <v>24</v>
      </c>
      <c r="J1960" s="4">
        <v>4</v>
      </c>
      <c r="K1960" s="4" t="s">
        <v>58</v>
      </c>
      <c r="L1960" s="4"/>
      <c r="M1960" s="4"/>
      <c r="N1960" s="4"/>
      <c r="O1960" s="4"/>
      <c r="P1960" s="4" t="s">
        <v>291</v>
      </c>
      <c r="Q1960" s="4" t="s">
        <v>288</v>
      </c>
      <c r="R1960" s="19"/>
      <c r="S1960" s="4"/>
      <c r="T1960" s="5"/>
      <c r="U1960" s="5"/>
      <c r="V1960" s="14"/>
      <c r="W1960" s="15"/>
      <c r="X1960" s="692" t="s">
        <v>3135</v>
      </c>
      <c r="Y1960" s="691" t="s">
        <v>3133</v>
      </c>
      <c r="Z1960" s="688" t="s">
        <v>3131</v>
      </c>
    </row>
    <row r="1961" spans="1:26" s="109" customFormat="1" ht="15.6" hidden="1">
      <c r="A1961" s="482" t="s">
        <v>2963</v>
      </c>
      <c r="B1961" s="13"/>
      <c r="C1961" s="13" t="s">
        <v>1050</v>
      </c>
      <c r="D1961" s="14"/>
      <c r="E1961" s="4" t="s">
        <v>18</v>
      </c>
      <c r="F1961" s="4" t="s">
        <v>14</v>
      </c>
      <c r="G1961" s="1" t="s">
        <v>23</v>
      </c>
      <c r="H1961" s="1" t="s">
        <v>28</v>
      </c>
      <c r="I1961" s="1" t="s">
        <v>24</v>
      </c>
      <c r="J1961" s="4">
        <v>4</v>
      </c>
      <c r="K1961" s="4"/>
      <c r="L1961" s="4"/>
      <c r="M1961" s="4"/>
      <c r="N1961" s="4"/>
      <c r="O1961" s="4"/>
      <c r="P1961" s="4" t="s">
        <v>291</v>
      </c>
      <c r="Q1961" s="4" t="s">
        <v>288</v>
      </c>
      <c r="R1961" s="19"/>
      <c r="S1961" s="4"/>
      <c r="T1961" s="5"/>
      <c r="U1961" s="5"/>
      <c r="V1961" s="14"/>
      <c r="W1961" s="15"/>
      <c r="X1961" s="692" t="s">
        <v>3135</v>
      </c>
      <c r="Y1961" s="691" t="s">
        <v>3133</v>
      </c>
      <c r="Z1961" s="688" t="s">
        <v>3131</v>
      </c>
    </row>
    <row r="1962" spans="1:26" s="109" customFormat="1" ht="15.6" hidden="1">
      <c r="A1962" s="482" t="s">
        <v>2964</v>
      </c>
      <c r="B1962" s="13"/>
      <c r="C1962" s="13"/>
      <c r="D1962" s="14"/>
      <c r="E1962" s="4" t="s">
        <v>18</v>
      </c>
      <c r="F1962" s="4" t="s">
        <v>15</v>
      </c>
      <c r="G1962" s="1" t="s">
        <v>23</v>
      </c>
      <c r="H1962" s="1" t="s">
        <v>28</v>
      </c>
      <c r="I1962" s="1" t="s">
        <v>24</v>
      </c>
      <c r="J1962" s="4">
        <v>4</v>
      </c>
      <c r="K1962" s="4"/>
      <c r="L1962" s="4"/>
      <c r="M1962" s="4"/>
      <c r="N1962" s="4"/>
      <c r="O1962" s="4"/>
      <c r="P1962" s="4" t="s">
        <v>291</v>
      </c>
      <c r="Q1962" s="4" t="s">
        <v>288</v>
      </c>
      <c r="R1962" s="19"/>
      <c r="S1962" s="4"/>
      <c r="T1962" s="5"/>
      <c r="U1962" s="5"/>
      <c r="V1962" s="14"/>
      <c r="W1962" s="15"/>
      <c r="X1962" s="692" t="s">
        <v>3135</v>
      </c>
      <c r="Y1962" s="691" t="s">
        <v>3133</v>
      </c>
      <c r="Z1962" s="688" t="s">
        <v>3131</v>
      </c>
    </row>
    <row r="1963" spans="1:26" s="109" customFormat="1" ht="15.6" hidden="1">
      <c r="A1963" s="482" t="s">
        <v>2965</v>
      </c>
      <c r="B1963" s="13"/>
      <c r="C1963" s="13" t="s">
        <v>1049</v>
      </c>
      <c r="D1963" s="14"/>
      <c r="E1963" s="4" t="s">
        <v>17</v>
      </c>
      <c r="F1963" s="4" t="s">
        <v>14</v>
      </c>
      <c r="G1963" s="1" t="s">
        <v>22</v>
      </c>
      <c r="H1963" s="1" t="s">
        <v>28</v>
      </c>
      <c r="I1963" s="1" t="s">
        <v>24</v>
      </c>
      <c r="J1963" s="4">
        <v>4</v>
      </c>
      <c r="K1963" s="4"/>
      <c r="L1963" s="4"/>
      <c r="M1963" s="4"/>
      <c r="N1963" s="4"/>
      <c r="O1963" s="4"/>
      <c r="P1963" s="4" t="s">
        <v>291</v>
      </c>
      <c r="Q1963" s="4" t="s">
        <v>288</v>
      </c>
      <c r="R1963" s="19"/>
      <c r="S1963" s="4"/>
      <c r="T1963" s="5"/>
      <c r="U1963" s="5"/>
      <c r="V1963" s="14"/>
      <c r="W1963" s="15"/>
      <c r="X1963" s="692" t="s">
        <v>3135</v>
      </c>
      <c r="Y1963" s="691" t="s">
        <v>3133</v>
      </c>
      <c r="Z1963" s="688" t="s">
        <v>3131</v>
      </c>
    </row>
    <row r="1964" spans="1:26" s="109" customFormat="1" ht="15.6" hidden="1">
      <c r="A1964" s="482" t="s">
        <v>2966</v>
      </c>
      <c r="B1964" s="13"/>
      <c r="C1964" s="13"/>
      <c r="D1964" s="14"/>
      <c r="E1964" s="4" t="s">
        <v>17</v>
      </c>
      <c r="F1964" s="4" t="s">
        <v>15</v>
      </c>
      <c r="G1964" s="1" t="s">
        <v>22</v>
      </c>
      <c r="H1964" s="1" t="s">
        <v>28</v>
      </c>
      <c r="I1964" s="1" t="s">
        <v>24</v>
      </c>
      <c r="J1964" s="4">
        <v>4</v>
      </c>
      <c r="K1964" s="4"/>
      <c r="L1964" s="4"/>
      <c r="M1964" s="4"/>
      <c r="N1964" s="4"/>
      <c r="O1964" s="4"/>
      <c r="P1964" s="4" t="s">
        <v>291</v>
      </c>
      <c r="Q1964" s="4" t="s">
        <v>288</v>
      </c>
      <c r="R1964" s="19"/>
      <c r="S1964" s="4"/>
      <c r="T1964" s="5"/>
      <c r="U1964" s="5"/>
      <c r="V1964" s="14"/>
      <c r="W1964" s="15"/>
      <c r="X1964" s="692" t="s">
        <v>3135</v>
      </c>
      <c r="Y1964" s="691" t="s">
        <v>3133</v>
      </c>
      <c r="Z1964" s="688" t="s">
        <v>3131</v>
      </c>
    </row>
    <row r="1965" spans="1:26" s="109" customFormat="1" ht="15.6">
      <c r="A1965" s="482" t="s">
        <v>2967</v>
      </c>
      <c r="B1965" s="13"/>
      <c r="C1965" s="13" t="s">
        <v>1046</v>
      </c>
      <c r="D1965" s="14"/>
      <c r="E1965" s="4" t="s">
        <v>18</v>
      </c>
      <c r="F1965" s="4" t="s">
        <v>16</v>
      </c>
      <c r="G1965" s="1" t="s">
        <v>262</v>
      </c>
      <c r="H1965" s="1" t="s">
        <v>28</v>
      </c>
      <c r="I1965" s="1" t="s">
        <v>24</v>
      </c>
      <c r="J1965" s="4">
        <v>2</v>
      </c>
      <c r="K1965" s="4"/>
      <c r="L1965" s="4"/>
      <c r="M1965" s="4"/>
      <c r="N1965" s="4" t="s">
        <v>499</v>
      </c>
      <c r="O1965" s="4"/>
      <c r="P1965" s="4" t="s">
        <v>291</v>
      </c>
      <c r="Q1965" s="4" t="s">
        <v>288</v>
      </c>
      <c r="R1965" s="19"/>
      <c r="S1965" s="4"/>
      <c r="T1965" s="5"/>
      <c r="U1965" s="5"/>
      <c r="V1965" s="14"/>
      <c r="W1965" s="15"/>
      <c r="X1965" s="692" t="s">
        <v>3135</v>
      </c>
      <c r="Y1965" s="691" t="s">
        <v>3133</v>
      </c>
      <c r="Z1965" s="688" t="s">
        <v>3131</v>
      </c>
    </row>
    <row r="1966" spans="1:26" s="109" customFormat="1" ht="15.6">
      <c r="A1966" s="482" t="s">
        <v>2968</v>
      </c>
      <c r="B1966" s="13"/>
      <c r="C1966" s="13" t="s">
        <v>1045</v>
      </c>
      <c r="D1966" s="14"/>
      <c r="E1966" s="4" t="s">
        <v>18</v>
      </c>
      <c r="F1966" s="4" t="s">
        <v>15</v>
      </c>
      <c r="G1966" s="1" t="s">
        <v>262</v>
      </c>
      <c r="H1966" s="1" t="s">
        <v>28</v>
      </c>
      <c r="I1966" s="1" t="s">
        <v>24</v>
      </c>
      <c r="J1966" s="4">
        <v>2</v>
      </c>
      <c r="K1966" s="4"/>
      <c r="L1966" s="4"/>
      <c r="M1966" s="4"/>
      <c r="N1966" s="4" t="s">
        <v>499</v>
      </c>
      <c r="O1966" s="4"/>
      <c r="P1966" s="4" t="s">
        <v>291</v>
      </c>
      <c r="Q1966" s="299" t="s">
        <v>289</v>
      </c>
      <c r="R1966" s="19"/>
      <c r="S1966" s="4"/>
      <c r="T1966" s="5"/>
      <c r="U1966" s="5"/>
      <c r="V1966" s="14"/>
      <c r="W1966" s="15"/>
      <c r="X1966" s="692" t="s">
        <v>3135</v>
      </c>
      <c r="Y1966" s="691" t="s">
        <v>3133</v>
      </c>
      <c r="Z1966" s="688" t="s">
        <v>3131</v>
      </c>
    </row>
    <row r="1967" spans="1:26" s="109" customFormat="1" ht="15.6" hidden="1">
      <c r="A1967" s="482" t="s">
        <v>2969</v>
      </c>
      <c r="B1967" s="13"/>
      <c r="C1967" s="13" t="s">
        <v>1044</v>
      </c>
      <c r="D1967" s="14"/>
      <c r="E1967" s="4" t="s">
        <v>18</v>
      </c>
      <c r="F1967" s="4" t="s">
        <v>14</v>
      </c>
      <c r="G1967" s="1" t="s">
        <v>19</v>
      </c>
      <c r="H1967" s="1" t="s">
        <v>28</v>
      </c>
      <c r="I1967" s="1" t="s">
        <v>24</v>
      </c>
      <c r="J1967" s="4">
        <v>4</v>
      </c>
      <c r="K1967" s="4"/>
      <c r="L1967" s="4"/>
      <c r="M1967" s="4"/>
      <c r="N1967" s="4"/>
      <c r="O1967" s="4"/>
      <c r="P1967" s="4" t="s">
        <v>291</v>
      </c>
      <c r="Q1967" s="299" t="s">
        <v>289</v>
      </c>
      <c r="R1967" s="19"/>
      <c r="S1967" s="4"/>
      <c r="T1967" s="5"/>
      <c r="U1967" s="5"/>
      <c r="V1967" s="14"/>
      <c r="W1967" s="15"/>
      <c r="X1967" s="692" t="s">
        <v>3135</v>
      </c>
      <c r="Y1967" s="691" t="s">
        <v>3133</v>
      </c>
      <c r="Z1967" s="688" t="s">
        <v>3131</v>
      </c>
    </row>
    <row r="1968" spans="1:26" s="109" customFormat="1" ht="15.6" hidden="1">
      <c r="A1968" s="482" t="s">
        <v>2970</v>
      </c>
      <c r="B1968" s="13"/>
      <c r="C1968" s="13"/>
      <c r="D1968" s="14"/>
      <c r="E1968" s="4" t="s">
        <v>18</v>
      </c>
      <c r="F1968" s="4" t="s">
        <v>15</v>
      </c>
      <c r="G1968" s="1" t="s">
        <v>19</v>
      </c>
      <c r="H1968" s="1" t="s">
        <v>28</v>
      </c>
      <c r="I1968" s="1" t="s">
        <v>447</v>
      </c>
      <c r="J1968" s="4">
        <v>4</v>
      </c>
      <c r="K1968" s="4"/>
      <c r="L1968" s="4"/>
      <c r="M1968" s="4"/>
      <c r="N1968" s="4"/>
      <c r="O1968" s="4"/>
      <c r="P1968" s="4" t="s">
        <v>291</v>
      </c>
      <c r="Q1968" s="299" t="s">
        <v>289</v>
      </c>
      <c r="R1968" s="19"/>
      <c r="S1968" s="4"/>
      <c r="T1968" s="5"/>
      <c r="U1968" s="5"/>
      <c r="V1968" s="14"/>
      <c r="W1968" s="15"/>
      <c r="X1968" s="692" t="s">
        <v>3135</v>
      </c>
      <c r="Y1968" s="691" t="s">
        <v>3133</v>
      </c>
      <c r="Z1968" s="688" t="s">
        <v>3131</v>
      </c>
    </row>
    <row r="1969" spans="1:26" s="109" customFormat="1" ht="15.6" hidden="1">
      <c r="A1969" s="482" t="s">
        <v>2971</v>
      </c>
      <c r="B1969" s="13"/>
      <c r="C1969" s="13" t="s">
        <v>1043</v>
      </c>
      <c r="D1969" s="14"/>
      <c r="E1969" s="4" t="s">
        <v>17</v>
      </c>
      <c r="F1969" s="4" t="s">
        <v>14</v>
      </c>
      <c r="G1969" s="1" t="s">
        <v>262</v>
      </c>
      <c r="H1969" s="1" t="s">
        <v>28</v>
      </c>
      <c r="I1969" s="1" t="s">
        <v>24</v>
      </c>
      <c r="J1969" s="4">
        <v>4</v>
      </c>
      <c r="K1969" s="4"/>
      <c r="L1969" s="4"/>
      <c r="M1969" s="4"/>
      <c r="N1969" s="4"/>
      <c r="O1969" s="4"/>
      <c r="P1969" s="4" t="s">
        <v>291</v>
      </c>
      <c r="Q1969" s="299" t="s">
        <v>289</v>
      </c>
      <c r="R1969" s="19"/>
      <c r="S1969" s="4"/>
      <c r="T1969" s="5"/>
      <c r="U1969" s="5"/>
      <c r="V1969" s="14"/>
      <c r="W1969" s="15"/>
      <c r="X1969" s="692" t="s">
        <v>3135</v>
      </c>
      <c r="Y1969" s="691" t="s">
        <v>3133</v>
      </c>
      <c r="Z1969" s="688" t="s">
        <v>3131</v>
      </c>
    </row>
    <row r="1970" spans="1:26" s="109" customFormat="1" ht="15.6" hidden="1">
      <c r="A1970" s="482" t="s">
        <v>2972</v>
      </c>
      <c r="B1970" s="314"/>
      <c r="C1970" s="314"/>
      <c r="D1970" s="332"/>
      <c r="E1970" s="299" t="s">
        <v>18</v>
      </c>
      <c r="F1970" s="299" t="s">
        <v>15</v>
      </c>
      <c r="G1970" s="1" t="s">
        <v>262</v>
      </c>
      <c r="H1970" s="1" t="s">
        <v>28</v>
      </c>
      <c r="I1970" s="1" t="s">
        <v>24</v>
      </c>
      <c r="J1970" s="4">
        <v>4</v>
      </c>
      <c r="K1970" s="299"/>
      <c r="L1970" s="299"/>
      <c r="M1970" s="299"/>
      <c r="N1970" s="299"/>
      <c r="O1970" s="299"/>
      <c r="P1970" s="4" t="s">
        <v>291</v>
      </c>
      <c r="Q1970" s="299" t="s">
        <v>289</v>
      </c>
      <c r="R1970" s="323"/>
      <c r="S1970" s="299"/>
      <c r="T1970" s="333"/>
      <c r="U1970" s="333"/>
      <c r="V1970" s="332"/>
      <c r="W1970" s="331"/>
      <c r="X1970" s="692" t="s">
        <v>3135</v>
      </c>
      <c r="Y1970" s="691" t="s">
        <v>3133</v>
      </c>
      <c r="Z1970" s="688" t="s">
        <v>3131</v>
      </c>
    </row>
    <row r="1971" spans="1:26" s="109" customFormat="1" ht="15.6" hidden="1">
      <c r="A1971" s="482" t="s">
        <v>2973</v>
      </c>
      <c r="B1971" s="13"/>
      <c r="C1971" s="13" t="s">
        <v>1131</v>
      </c>
      <c r="D1971" s="14"/>
      <c r="E1971" s="4" t="s">
        <v>18</v>
      </c>
      <c r="F1971" s="4" t="s">
        <v>14</v>
      </c>
      <c r="G1971" s="1" t="s">
        <v>19</v>
      </c>
      <c r="H1971" s="1" t="s">
        <v>28</v>
      </c>
      <c r="I1971" s="1" t="s">
        <v>24</v>
      </c>
      <c r="J1971" s="4">
        <v>3</v>
      </c>
      <c r="K1971" s="4"/>
      <c r="L1971" s="4"/>
      <c r="M1971" s="4"/>
      <c r="N1971" s="4"/>
      <c r="O1971" s="4"/>
      <c r="P1971" s="4" t="s">
        <v>291</v>
      </c>
      <c r="Q1971" s="299" t="s">
        <v>289</v>
      </c>
      <c r="R1971" s="19"/>
      <c r="S1971" s="4"/>
      <c r="T1971" s="5"/>
      <c r="U1971" s="5"/>
      <c r="V1971" s="14"/>
      <c r="W1971" s="15"/>
      <c r="X1971" s="692" t="s">
        <v>3135</v>
      </c>
      <c r="Y1971" s="691" t="s">
        <v>3133</v>
      </c>
      <c r="Z1971" s="688" t="s">
        <v>3131</v>
      </c>
    </row>
    <row r="1972" spans="1:26" s="109" customFormat="1" ht="15.6" hidden="1">
      <c r="A1972" s="482" t="s">
        <v>2974</v>
      </c>
      <c r="B1972" s="13"/>
      <c r="C1972" s="13"/>
      <c r="D1972" s="14"/>
      <c r="E1972" s="4" t="s">
        <v>18</v>
      </c>
      <c r="F1972" s="4" t="s">
        <v>15</v>
      </c>
      <c r="G1972" s="1" t="s">
        <v>19</v>
      </c>
      <c r="H1972" s="1" t="s">
        <v>28</v>
      </c>
      <c r="I1972" s="1" t="s">
        <v>24</v>
      </c>
      <c r="J1972" s="4">
        <v>3</v>
      </c>
      <c r="K1972" s="4"/>
      <c r="L1972" s="4"/>
      <c r="M1972" s="4"/>
      <c r="N1972" s="4"/>
      <c r="O1972" s="4"/>
      <c r="P1972" s="4" t="s">
        <v>291</v>
      </c>
      <c r="Q1972" s="299" t="s">
        <v>289</v>
      </c>
      <c r="R1972" s="19"/>
      <c r="S1972" s="4"/>
      <c r="T1972" s="5"/>
      <c r="U1972" s="5"/>
      <c r="V1972" s="14"/>
      <c r="W1972" s="15"/>
      <c r="X1972" s="692" t="s">
        <v>3135</v>
      </c>
      <c r="Y1972" s="691" t="s">
        <v>3133</v>
      </c>
      <c r="Z1972" s="688" t="s">
        <v>3131</v>
      </c>
    </row>
    <row r="1973" spans="1:26" s="109" customFormat="1" ht="15.6" hidden="1">
      <c r="A1973" s="482" t="s">
        <v>2975</v>
      </c>
      <c r="B1973" s="13"/>
      <c r="C1973" s="13" t="s">
        <v>1042</v>
      </c>
      <c r="D1973" s="14"/>
      <c r="E1973" s="4" t="s">
        <v>17</v>
      </c>
      <c r="F1973" s="4" t="s">
        <v>14</v>
      </c>
      <c r="G1973" s="1" t="s">
        <v>19</v>
      </c>
      <c r="H1973" s="1" t="s">
        <v>28</v>
      </c>
      <c r="I1973" s="1" t="s">
        <v>24</v>
      </c>
      <c r="J1973" s="4">
        <v>4</v>
      </c>
      <c r="K1973" s="4"/>
      <c r="L1973" s="4"/>
      <c r="M1973" s="4"/>
      <c r="N1973" s="4"/>
      <c r="O1973" s="4"/>
      <c r="P1973" s="4" t="s">
        <v>291</v>
      </c>
      <c r="Q1973" s="299" t="s">
        <v>289</v>
      </c>
      <c r="R1973" s="19"/>
      <c r="S1973" s="4"/>
      <c r="T1973" s="5"/>
      <c r="U1973" s="5"/>
      <c r="V1973" s="14"/>
      <c r="W1973" s="15"/>
      <c r="X1973" s="692" t="s">
        <v>3135</v>
      </c>
      <c r="Y1973" s="691" t="s">
        <v>3133</v>
      </c>
      <c r="Z1973" s="688" t="s">
        <v>3131</v>
      </c>
    </row>
    <row r="1974" spans="1:26" s="109" customFormat="1" ht="15.6" hidden="1">
      <c r="A1974" s="482" t="s">
        <v>2976</v>
      </c>
      <c r="B1974" s="13"/>
      <c r="C1974" s="13"/>
      <c r="D1974" s="14"/>
      <c r="E1974" s="4" t="s">
        <v>17</v>
      </c>
      <c r="F1974" s="4" t="s">
        <v>15</v>
      </c>
      <c r="G1974" s="1" t="s">
        <v>19</v>
      </c>
      <c r="H1974" s="1" t="s">
        <v>28</v>
      </c>
      <c r="I1974" s="1" t="s">
        <v>24</v>
      </c>
      <c r="J1974" s="4">
        <v>4</v>
      </c>
      <c r="K1974" s="4"/>
      <c r="L1974" s="4"/>
      <c r="M1974" s="4"/>
      <c r="N1974" s="4"/>
      <c r="O1974" s="4"/>
      <c r="P1974" s="4" t="s">
        <v>291</v>
      </c>
      <c r="Q1974" s="299" t="s">
        <v>289</v>
      </c>
      <c r="R1974" s="19"/>
      <c r="S1974" s="4"/>
      <c r="T1974" s="5"/>
      <c r="U1974" s="5"/>
      <c r="V1974" s="14"/>
      <c r="W1974" s="15"/>
      <c r="X1974" s="692" t="s">
        <v>3135</v>
      </c>
      <c r="Y1974" s="691" t="s">
        <v>3133</v>
      </c>
      <c r="Z1974" s="688" t="s">
        <v>3131</v>
      </c>
    </row>
    <row r="1975" spans="1:26" s="109" customFormat="1" ht="15.6" hidden="1">
      <c r="A1975" s="482" t="s">
        <v>2977</v>
      </c>
      <c r="B1975" s="314"/>
      <c r="C1975" s="314" t="s">
        <v>1041</v>
      </c>
      <c r="D1975" s="332"/>
      <c r="E1975" s="4" t="s">
        <v>17</v>
      </c>
      <c r="F1975" s="299" t="s">
        <v>14</v>
      </c>
      <c r="G1975" s="1" t="s">
        <v>19</v>
      </c>
      <c r="H1975" s="1" t="s">
        <v>28</v>
      </c>
      <c r="I1975" s="1" t="s">
        <v>24</v>
      </c>
      <c r="J1975" s="4">
        <v>4</v>
      </c>
      <c r="K1975" s="299"/>
      <c r="L1975" s="299"/>
      <c r="M1975" s="299"/>
      <c r="N1975" s="299"/>
      <c r="O1975" s="299"/>
      <c r="P1975" s="4" t="s">
        <v>291</v>
      </c>
      <c r="Q1975" s="299" t="s">
        <v>289</v>
      </c>
      <c r="R1975" s="323"/>
      <c r="S1975" s="299"/>
      <c r="T1975" s="333"/>
      <c r="U1975" s="333"/>
      <c r="V1975" s="332"/>
      <c r="W1975" s="331"/>
      <c r="X1975" s="692" t="s">
        <v>3135</v>
      </c>
      <c r="Y1975" s="691" t="s">
        <v>3133</v>
      </c>
      <c r="Z1975" s="688" t="s">
        <v>3131</v>
      </c>
    </row>
    <row r="1976" spans="1:26" s="109" customFormat="1" ht="15.6" hidden="1">
      <c r="A1976" s="482" t="s">
        <v>2978</v>
      </c>
      <c r="B1976" s="13"/>
      <c r="C1976" s="13"/>
      <c r="D1976" s="14"/>
      <c r="E1976" s="4" t="s">
        <v>17</v>
      </c>
      <c r="F1976" s="4" t="s">
        <v>15</v>
      </c>
      <c r="G1976" s="1" t="s">
        <v>19</v>
      </c>
      <c r="H1976" s="1" t="s">
        <v>28</v>
      </c>
      <c r="I1976" s="1" t="s">
        <v>24</v>
      </c>
      <c r="J1976" s="4">
        <v>4</v>
      </c>
      <c r="K1976" s="4"/>
      <c r="L1976" s="4"/>
      <c r="M1976" s="4"/>
      <c r="N1976" s="4"/>
      <c r="O1976" s="4"/>
      <c r="P1976" s="4" t="s">
        <v>291</v>
      </c>
      <c r="Q1976" s="299" t="s">
        <v>289</v>
      </c>
      <c r="R1976" s="19"/>
      <c r="S1976" s="4"/>
      <c r="T1976" s="5"/>
      <c r="U1976" s="5"/>
      <c r="V1976" s="14"/>
      <c r="W1976" s="15"/>
      <c r="X1976" s="692" t="s">
        <v>3135</v>
      </c>
      <c r="Y1976" s="691" t="s">
        <v>3133</v>
      </c>
      <c r="Z1976" s="688" t="s">
        <v>3131</v>
      </c>
    </row>
    <row r="1977" spans="1:26" s="109" customFormat="1" ht="15.6" hidden="1">
      <c r="A1977" s="482" t="s">
        <v>2979</v>
      </c>
      <c r="B1977" s="314"/>
      <c r="C1977" s="314" t="s">
        <v>1040</v>
      </c>
      <c r="D1977" s="332"/>
      <c r="E1977" s="299" t="s">
        <v>18</v>
      </c>
      <c r="F1977" s="299" t="s">
        <v>14</v>
      </c>
      <c r="G1977" s="300" t="s">
        <v>19</v>
      </c>
      <c r="H1977" s="300" t="s">
        <v>28</v>
      </c>
      <c r="I1977" s="300" t="s">
        <v>24</v>
      </c>
      <c r="J1977" s="299">
        <v>3</v>
      </c>
      <c r="K1977" s="299"/>
      <c r="L1977" s="299"/>
      <c r="M1977" s="299"/>
      <c r="N1977" s="299"/>
      <c r="O1977" s="299"/>
      <c r="P1977" s="4" t="s">
        <v>291</v>
      </c>
      <c r="Q1977" s="299" t="s">
        <v>289</v>
      </c>
      <c r="R1977" s="323"/>
      <c r="S1977" s="299"/>
      <c r="T1977" s="333"/>
      <c r="U1977" s="333"/>
      <c r="V1977" s="332"/>
      <c r="W1977" s="331"/>
      <c r="X1977" s="692" t="s">
        <v>3135</v>
      </c>
      <c r="Y1977" s="691" t="s">
        <v>3133</v>
      </c>
      <c r="Z1977" s="688" t="s">
        <v>3131</v>
      </c>
    </row>
    <row r="1978" spans="1:26" s="109" customFormat="1" ht="15.6" hidden="1">
      <c r="A1978" s="482" t="s">
        <v>2980</v>
      </c>
      <c r="B1978" s="314"/>
      <c r="C1978" s="314" t="s">
        <v>1039</v>
      </c>
      <c r="D1978" s="332"/>
      <c r="E1978" s="299" t="s">
        <v>18</v>
      </c>
      <c r="F1978" s="299" t="s">
        <v>14</v>
      </c>
      <c r="G1978" s="300" t="s">
        <v>19</v>
      </c>
      <c r="H1978" s="300" t="s">
        <v>28</v>
      </c>
      <c r="I1978" s="300" t="s">
        <v>24</v>
      </c>
      <c r="J1978" s="299">
        <v>4</v>
      </c>
      <c r="K1978" s="299"/>
      <c r="L1978" s="299"/>
      <c r="M1978" s="299"/>
      <c r="N1978" s="299"/>
      <c r="O1978" s="299"/>
      <c r="P1978" s="4" t="s">
        <v>291</v>
      </c>
      <c r="Q1978" s="299" t="s">
        <v>289</v>
      </c>
      <c r="R1978" s="323"/>
      <c r="S1978" s="299"/>
      <c r="T1978" s="333"/>
      <c r="U1978" s="333"/>
      <c r="V1978" s="332"/>
      <c r="W1978" s="331"/>
      <c r="X1978" s="692" t="s">
        <v>3135</v>
      </c>
      <c r="Y1978" s="691" t="s">
        <v>3133</v>
      </c>
      <c r="Z1978" s="688" t="s">
        <v>3131</v>
      </c>
    </row>
    <row r="1979" spans="1:26" s="109" customFormat="1" ht="15.6" hidden="1">
      <c r="A1979" s="482" t="s">
        <v>2981</v>
      </c>
      <c r="B1979" s="13"/>
      <c r="C1979" s="13"/>
      <c r="D1979" s="14"/>
      <c r="E1979" s="4" t="s">
        <v>18</v>
      </c>
      <c r="F1979" s="4" t="s">
        <v>15</v>
      </c>
      <c r="G1979" s="1" t="s">
        <v>19</v>
      </c>
      <c r="H1979" s="1" t="s">
        <v>28</v>
      </c>
      <c r="I1979" s="1" t="s">
        <v>24</v>
      </c>
      <c r="J1979" s="4">
        <v>4</v>
      </c>
      <c r="K1979" s="4"/>
      <c r="L1979" s="4"/>
      <c r="M1979" s="4"/>
      <c r="N1979" s="4"/>
      <c r="O1979" s="4"/>
      <c r="P1979" s="4" t="s">
        <v>291</v>
      </c>
      <c r="Q1979" s="299" t="s">
        <v>289</v>
      </c>
      <c r="R1979" s="19"/>
      <c r="S1979" s="4"/>
      <c r="T1979" s="5"/>
      <c r="U1979" s="5"/>
      <c r="V1979" s="14"/>
      <c r="W1979" s="15"/>
      <c r="X1979" s="692" t="s">
        <v>3135</v>
      </c>
      <c r="Y1979" s="691" t="s">
        <v>3133</v>
      </c>
      <c r="Z1979" s="688" t="s">
        <v>3131</v>
      </c>
    </row>
    <row r="1980" spans="1:26" s="109" customFormat="1" ht="15.6" hidden="1">
      <c r="A1980" s="482" t="s">
        <v>2982</v>
      </c>
      <c r="B1980" s="13"/>
      <c r="C1980" s="13" t="s">
        <v>1038</v>
      </c>
      <c r="D1980" s="14"/>
      <c r="E1980" s="4" t="s">
        <v>18</v>
      </c>
      <c r="F1980" s="4" t="s">
        <v>14</v>
      </c>
      <c r="G1980" s="1" t="s">
        <v>19</v>
      </c>
      <c r="H1980" s="1" t="s">
        <v>28</v>
      </c>
      <c r="I1980" s="1" t="s">
        <v>26</v>
      </c>
      <c r="J1980" s="4">
        <v>4</v>
      </c>
      <c r="K1980" s="4"/>
      <c r="L1980" s="4"/>
      <c r="M1980" s="4"/>
      <c r="N1980" s="4"/>
      <c r="O1980" s="4"/>
      <c r="P1980" s="276" t="s">
        <v>444</v>
      </c>
      <c r="Q1980" s="299" t="s">
        <v>289</v>
      </c>
      <c r="R1980" s="19"/>
      <c r="S1980" s="4"/>
      <c r="T1980" s="5"/>
      <c r="U1980" s="5"/>
      <c r="V1980" s="14"/>
      <c r="W1980" s="15"/>
      <c r="X1980" s="692" t="s">
        <v>3135</v>
      </c>
      <c r="Y1980" s="691" t="s">
        <v>3133</v>
      </c>
      <c r="Z1980" s="688" t="s">
        <v>3131</v>
      </c>
    </row>
    <row r="1981" spans="1:26" s="109" customFormat="1" ht="15.6" hidden="1">
      <c r="A1981" s="482" t="s">
        <v>2983</v>
      </c>
      <c r="B1981" s="13"/>
      <c r="C1981" s="13"/>
      <c r="D1981" s="14"/>
      <c r="E1981" s="4" t="s">
        <v>18</v>
      </c>
      <c r="F1981" s="4" t="s">
        <v>15</v>
      </c>
      <c r="G1981" s="1" t="s">
        <v>19</v>
      </c>
      <c r="H1981" s="1" t="s">
        <v>28</v>
      </c>
      <c r="I1981" s="1" t="s">
        <v>25</v>
      </c>
      <c r="J1981" s="4">
        <v>4</v>
      </c>
      <c r="K1981" s="4"/>
      <c r="L1981" s="4"/>
      <c r="M1981" s="4"/>
      <c r="N1981" s="4"/>
      <c r="O1981" s="4"/>
      <c r="P1981" s="276" t="s">
        <v>444</v>
      </c>
      <c r="Q1981" s="299" t="s">
        <v>289</v>
      </c>
      <c r="R1981" s="19"/>
      <c r="S1981" s="4"/>
      <c r="T1981" s="5"/>
      <c r="U1981" s="5"/>
      <c r="V1981" s="14"/>
      <c r="W1981" s="15"/>
      <c r="X1981" s="692" t="s">
        <v>3135</v>
      </c>
      <c r="Y1981" s="691" t="s">
        <v>3133</v>
      </c>
      <c r="Z1981" s="688" t="s">
        <v>3131</v>
      </c>
    </row>
    <row r="1982" spans="1:26" s="109" customFormat="1" ht="15.6" hidden="1">
      <c r="A1982" s="482" t="s">
        <v>2984</v>
      </c>
      <c r="B1982" s="13"/>
      <c r="C1982" s="13" t="s">
        <v>1037</v>
      </c>
      <c r="D1982" s="14"/>
      <c r="E1982" s="4" t="s">
        <v>17</v>
      </c>
      <c r="F1982" s="4" t="s">
        <v>14</v>
      </c>
      <c r="G1982" s="1" t="s">
        <v>19</v>
      </c>
      <c r="H1982" s="1" t="s">
        <v>28</v>
      </c>
      <c r="I1982" s="1" t="s">
        <v>445</v>
      </c>
      <c r="J1982" s="4">
        <v>4</v>
      </c>
      <c r="K1982" s="4"/>
      <c r="L1982" s="4"/>
      <c r="M1982" s="4"/>
      <c r="N1982" s="4"/>
      <c r="O1982" s="4"/>
      <c r="P1982" s="276" t="s">
        <v>444</v>
      </c>
      <c r="Q1982" s="299" t="s">
        <v>289</v>
      </c>
      <c r="R1982" s="19"/>
      <c r="S1982" s="4"/>
      <c r="T1982" s="5"/>
      <c r="U1982" s="5"/>
      <c r="V1982" s="14"/>
      <c r="W1982" s="15"/>
      <c r="X1982" s="692" t="s">
        <v>3135</v>
      </c>
      <c r="Y1982" s="691" t="s">
        <v>3133</v>
      </c>
      <c r="Z1982" s="688" t="s">
        <v>3131</v>
      </c>
    </row>
    <row r="1983" spans="1:26" s="109" customFormat="1" ht="15.6" hidden="1">
      <c r="A1983" s="482" t="s">
        <v>2985</v>
      </c>
      <c r="B1983" s="13"/>
      <c r="C1983" s="13"/>
      <c r="D1983" s="14"/>
      <c r="E1983" s="4" t="s">
        <v>17</v>
      </c>
      <c r="F1983" s="4" t="s">
        <v>15</v>
      </c>
      <c r="G1983" s="1" t="s">
        <v>19</v>
      </c>
      <c r="H1983" s="1" t="s">
        <v>28</v>
      </c>
      <c r="I1983" s="1" t="s">
        <v>24</v>
      </c>
      <c r="J1983" s="4">
        <v>4</v>
      </c>
      <c r="K1983" s="4"/>
      <c r="L1983" s="4"/>
      <c r="M1983" s="4"/>
      <c r="N1983" s="4"/>
      <c r="O1983" s="4"/>
      <c r="P1983" s="276" t="s">
        <v>444</v>
      </c>
      <c r="Q1983" s="299" t="s">
        <v>289</v>
      </c>
      <c r="R1983" s="19"/>
      <c r="S1983" s="4"/>
      <c r="T1983" s="5"/>
      <c r="U1983" s="5"/>
      <c r="V1983" s="14"/>
      <c r="W1983" s="15"/>
      <c r="X1983" s="692" t="s">
        <v>3135</v>
      </c>
      <c r="Y1983" s="691" t="s">
        <v>3133</v>
      </c>
      <c r="Z1983" s="688" t="s">
        <v>3131</v>
      </c>
    </row>
    <row r="1984" spans="1:26" s="109" customFormat="1" ht="15.6" hidden="1">
      <c r="A1984" s="482" t="s">
        <v>2986</v>
      </c>
      <c r="B1984" s="13"/>
      <c r="C1984" s="13"/>
      <c r="D1984" s="14"/>
      <c r="E1984" s="4" t="s">
        <v>17</v>
      </c>
      <c r="F1984" s="4" t="s">
        <v>16</v>
      </c>
      <c r="G1984" s="1" t="s">
        <v>56</v>
      </c>
      <c r="H1984" s="1" t="s">
        <v>304</v>
      </c>
      <c r="I1984" s="1" t="s">
        <v>24</v>
      </c>
      <c r="J1984" s="4"/>
      <c r="K1984" s="4"/>
      <c r="L1984" s="4"/>
      <c r="M1984" s="4"/>
      <c r="N1984" s="4"/>
      <c r="O1984" s="251" t="s">
        <v>48</v>
      </c>
      <c r="P1984" s="276" t="s">
        <v>444</v>
      </c>
      <c r="Q1984" s="299" t="s">
        <v>289</v>
      </c>
      <c r="R1984" s="19"/>
      <c r="S1984" s="4"/>
      <c r="T1984" s="5"/>
      <c r="U1984" s="5"/>
      <c r="V1984" s="14"/>
      <c r="W1984" s="15"/>
      <c r="X1984" s="692" t="s">
        <v>3135</v>
      </c>
      <c r="Y1984" s="691" t="s">
        <v>3133</v>
      </c>
      <c r="Z1984" s="688" t="s">
        <v>3131</v>
      </c>
    </row>
    <row r="1985" spans="1:26" s="109" customFormat="1" ht="15.6" hidden="1">
      <c r="A1985" s="482" t="s">
        <v>2987</v>
      </c>
      <c r="B1985" s="13"/>
      <c r="C1985" s="13" t="s">
        <v>1036</v>
      </c>
      <c r="D1985" s="14"/>
      <c r="E1985" s="4" t="s">
        <v>18</v>
      </c>
      <c r="F1985" s="4" t="s">
        <v>14</v>
      </c>
      <c r="G1985" s="1" t="s">
        <v>19</v>
      </c>
      <c r="H1985" s="1" t="s">
        <v>28</v>
      </c>
      <c r="I1985" s="1" t="s">
        <v>24</v>
      </c>
      <c r="J1985" s="4">
        <v>4</v>
      </c>
      <c r="K1985" s="4"/>
      <c r="L1985" s="4"/>
      <c r="M1985" s="4"/>
      <c r="N1985" s="4"/>
      <c r="O1985" s="4"/>
      <c r="P1985" s="276" t="s">
        <v>444</v>
      </c>
      <c r="Q1985" s="299" t="s">
        <v>289</v>
      </c>
      <c r="R1985" s="19"/>
      <c r="S1985" s="4"/>
      <c r="T1985" s="5"/>
      <c r="U1985" s="5"/>
      <c r="V1985" s="14"/>
      <c r="W1985" s="15"/>
      <c r="X1985" s="692" t="s">
        <v>3135</v>
      </c>
      <c r="Y1985" s="691" t="s">
        <v>3133</v>
      </c>
      <c r="Z1985" s="688" t="s">
        <v>3131</v>
      </c>
    </row>
    <row r="1986" spans="1:26" s="109" customFormat="1" ht="15.6" hidden="1">
      <c r="A1986" s="482" t="s">
        <v>2988</v>
      </c>
      <c r="B1986" s="13"/>
      <c r="C1986" s="13"/>
      <c r="D1986" s="14"/>
      <c r="E1986" s="4" t="s">
        <v>18</v>
      </c>
      <c r="F1986" s="4" t="s">
        <v>15</v>
      </c>
      <c r="G1986" s="1" t="s">
        <v>19</v>
      </c>
      <c r="H1986" s="1" t="s">
        <v>28</v>
      </c>
      <c r="I1986" s="1" t="s">
        <v>24</v>
      </c>
      <c r="J1986" s="4">
        <v>4</v>
      </c>
      <c r="K1986" s="4"/>
      <c r="L1986" s="4"/>
      <c r="M1986" s="4"/>
      <c r="N1986" s="4"/>
      <c r="O1986" s="4"/>
      <c r="P1986" s="276" t="s">
        <v>444</v>
      </c>
      <c r="Q1986" s="299" t="s">
        <v>289</v>
      </c>
      <c r="R1986" s="19"/>
      <c r="S1986" s="4"/>
      <c r="T1986" s="5"/>
      <c r="U1986" s="5"/>
      <c r="V1986" s="14"/>
      <c r="W1986" s="15"/>
      <c r="X1986" s="692" t="s">
        <v>3135</v>
      </c>
      <c r="Y1986" s="691" t="s">
        <v>3133</v>
      </c>
      <c r="Z1986" s="688" t="s">
        <v>3131</v>
      </c>
    </row>
    <row r="1987" spans="1:26" s="109" customFormat="1" ht="15.6" hidden="1">
      <c r="A1987" s="482" t="s">
        <v>2989</v>
      </c>
      <c r="B1987" s="13"/>
      <c r="C1987" s="13" t="s">
        <v>1035</v>
      </c>
      <c r="D1987" s="14"/>
      <c r="E1987" s="4" t="s">
        <v>18</v>
      </c>
      <c r="F1987" s="4" t="s">
        <v>14</v>
      </c>
      <c r="G1987" s="1" t="s">
        <v>19</v>
      </c>
      <c r="H1987" s="1" t="s">
        <v>28</v>
      </c>
      <c r="I1987" s="1" t="s">
        <v>24</v>
      </c>
      <c r="J1987" s="4">
        <v>4</v>
      </c>
      <c r="K1987" s="4"/>
      <c r="L1987" s="4"/>
      <c r="M1987" s="4"/>
      <c r="N1987" s="4"/>
      <c r="O1987" s="4"/>
      <c r="P1987" s="276" t="s">
        <v>444</v>
      </c>
      <c r="Q1987" s="299" t="s">
        <v>289</v>
      </c>
      <c r="R1987" s="19"/>
      <c r="S1987" s="4"/>
      <c r="T1987" s="5"/>
      <c r="U1987" s="5"/>
      <c r="V1987" s="14"/>
      <c r="W1987" s="15"/>
      <c r="X1987" s="692" t="s">
        <v>3135</v>
      </c>
      <c r="Y1987" s="691" t="s">
        <v>3133</v>
      </c>
      <c r="Z1987" s="688" t="s">
        <v>3131</v>
      </c>
    </row>
    <row r="1988" spans="1:26" s="109" customFormat="1" ht="15.6" hidden="1">
      <c r="A1988" s="482" t="s">
        <v>2990</v>
      </c>
      <c r="B1988" s="13"/>
      <c r="C1988" s="13"/>
      <c r="D1988" s="14"/>
      <c r="E1988" s="4" t="s">
        <v>18</v>
      </c>
      <c r="F1988" s="4" t="s">
        <v>15</v>
      </c>
      <c r="G1988" s="1" t="s">
        <v>19</v>
      </c>
      <c r="H1988" s="1" t="s">
        <v>28</v>
      </c>
      <c r="I1988" s="1" t="s">
        <v>24</v>
      </c>
      <c r="J1988" s="4">
        <v>4</v>
      </c>
      <c r="K1988" s="4"/>
      <c r="L1988" s="4"/>
      <c r="M1988" s="4"/>
      <c r="N1988" s="4"/>
      <c r="O1988" s="4"/>
      <c r="P1988" s="276" t="s">
        <v>444</v>
      </c>
      <c r="Q1988" s="299" t="s">
        <v>289</v>
      </c>
      <c r="R1988" s="19"/>
      <c r="S1988" s="4"/>
      <c r="T1988" s="5"/>
      <c r="U1988" s="5"/>
      <c r="V1988" s="14"/>
      <c r="W1988" s="15"/>
      <c r="X1988" s="692" t="s">
        <v>3135</v>
      </c>
      <c r="Y1988" s="691" t="s">
        <v>3133</v>
      </c>
      <c r="Z1988" s="688" t="s">
        <v>3131</v>
      </c>
    </row>
    <row r="1989" spans="1:26" s="109" customFormat="1" ht="15.6" hidden="1">
      <c r="A1989" s="482" t="s">
        <v>2991</v>
      </c>
      <c r="B1989" s="13"/>
      <c r="C1989" s="13" t="s">
        <v>1034</v>
      </c>
      <c r="D1989" s="14"/>
      <c r="E1989" s="4" t="s">
        <v>18</v>
      </c>
      <c r="F1989" s="4" t="s">
        <v>14</v>
      </c>
      <c r="G1989" s="1" t="s">
        <v>19</v>
      </c>
      <c r="H1989" s="1" t="s">
        <v>28</v>
      </c>
      <c r="I1989" s="1" t="s">
        <v>24</v>
      </c>
      <c r="J1989" s="4">
        <v>3</v>
      </c>
      <c r="K1989" s="4"/>
      <c r="L1989" s="4"/>
      <c r="M1989" s="4"/>
      <c r="N1989" s="4"/>
      <c r="O1989" s="4"/>
      <c r="P1989" s="276" t="s">
        <v>444</v>
      </c>
      <c r="Q1989" s="299" t="s">
        <v>289</v>
      </c>
      <c r="R1989" s="19"/>
      <c r="S1989" s="4"/>
      <c r="T1989" s="5"/>
      <c r="U1989" s="5"/>
      <c r="V1989" s="14"/>
      <c r="W1989" s="15"/>
      <c r="X1989" s="692" t="s">
        <v>3135</v>
      </c>
      <c r="Y1989" s="691" t="s">
        <v>3133</v>
      </c>
      <c r="Z1989" s="688" t="s">
        <v>3131</v>
      </c>
    </row>
    <row r="1990" spans="1:26" s="109" customFormat="1" ht="15.6" hidden="1">
      <c r="A1990" s="482" t="s">
        <v>2992</v>
      </c>
      <c r="B1990" s="13"/>
      <c r="C1990" s="13"/>
      <c r="D1990" s="14"/>
      <c r="E1990" s="299" t="s">
        <v>18</v>
      </c>
      <c r="F1990" s="4" t="s">
        <v>16</v>
      </c>
      <c r="G1990" s="1" t="s">
        <v>19</v>
      </c>
      <c r="H1990" s="1" t="s">
        <v>28</v>
      </c>
      <c r="I1990" s="1" t="s">
        <v>24</v>
      </c>
      <c r="J1990" s="4">
        <v>4</v>
      </c>
      <c r="K1990" s="4"/>
      <c r="L1990" s="4"/>
      <c r="M1990" s="4"/>
      <c r="N1990" s="4"/>
      <c r="O1990" s="4"/>
      <c r="P1990" s="276" t="s">
        <v>444</v>
      </c>
      <c r="Q1990" s="299" t="s">
        <v>289</v>
      </c>
      <c r="R1990" s="19"/>
      <c r="S1990" s="4"/>
      <c r="T1990" s="5"/>
      <c r="U1990" s="5"/>
      <c r="V1990" s="14"/>
      <c r="W1990" s="15"/>
      <c r="X1990" s="692" t="s">
        <v>3135</v>
      </c>
      <c r="Y1990" s="691" t="s">
        <v>3133</v>
      </c>
      <c r="Z1990" s="688" t="s">
        <v>3131</v>
      </c>
    </row>
    <row r="1991" spans="1:26" s="109" customFormat="1" ht="15.6" hidden="1">
      <c r="A1991" s="482" t="s">
        <v>2993</v>
      </c>
      <c r="B1991" s="13"/>
      <c r="C1991" s="13" t="s">
        <v>1033</v>
      </c>
      <c r="D1991" s="14"/>
      <c r="E1991" s="4" t="s">
        <v>17</v>
      </c>
      <c r="F1991" s="4" t="s">
        <v>14</v>
      </c>
      <c r="G1991" s="1" t="s">
        <v>19</v>
      </c>
      <c r="H1991" s="1" t="s">
        <v>28</v>
      </c>
      <c r="I1991" s="1" t="s">
        <v>24</v>
      </c>
      <c r="J1991" s="4">
        <v>4</v>
      </c>
      <c r="K1991" s="4"/>
      <c r="L1991" s="4"/>
      <c r="M1991" s="4"/>
      <c r="N1991" s="4"/>
      <c r="O1991" s="4"/>
      <c r="P1991" s="276" t="s">
        <v>444</v>
      </c>
      <c r="Q1991" s="299" t="s">
        <v>289</v>
      </c>
      <c r="R1991" s="19"/>
      <c r="S1991" s="4"/>
      <c r="T1991" s="5"/>
      <c r="U1991" s="5"/>
      <c r="V1991" s="14"/>
      <c r="W1991" s="15"/>
      <c r="X1991" s="692" t="s">
        <v>3135</v>
      </c>
      <c r="Y1991" s="691" t="s">
        <v>3133</v>
      </c>
      <c r="Z1991" s="688" t="s">
        <v>3131</v>
      </c>
    </row>
    <row r="1992" spans="1:26" s="109" customFormat="1" ht="15.6" hidden="1">
      <c r="A1992" s="482" t="s">
        <v>2994</v>
      </c>
      <c r="B1992" s="13"/>
      <c r="C1992" s="13"/>
      <c r="D1992" s="14"/>
      <c r="E1992" s="4" t="s">
        <v>17</v>
      </c>
      <c r="F1992" s="4" t="s">
        <v>15</v>
      </c>
      <c r="G1992" s="1" t="s">
        <v>19</v>
      </c>
      <c r="H1992" s="1" t="s">
        <v>28</v>
      </c>
      <c r="I1992" s="1" t="s">
        <v>24</v>
      </c>
      <c r="J1992" s="4">
        <v>4</v>
      </c>
      <c r="K1992" s="4"/>
      <c r="L1992" s="4"/>
      <c r="M1992" s="4"/>
      <c r="N1992" s="4"/>
      <c r="O1992" s="4"/>
      <c r="P1992" s="276" t="s">
        <v>444</v>
      </c>
      <c r="Q1992" s="299" t="s">
        <v>289</v>
      </c>
      <c r="R1992" s="19"/>
      <c r="S1992" s="4"/>
      <c r="T1992" s="5"/>
      <c r="U1992" s="5"/>
      <c r="V1992" s="14"/>
      <c r="W1992" s="15"/>
      <c r="X1992" s="692" t="s">
        <v>3135</v>
      </c>
      <c r="Y1992" s="691" t="s">
        <v>3133</v>
      </c>
      <c r="Z1992" s="688" t="s">
        <v>3131</v>
      </c>
    </row>
    <row r="1993" spans="1:26" s="109" customFormat="1" ht="15.6" hidden="1">
      <c r="A1993" s="482" t="s">
        <v>2995</v>
      </c>
      <c r="B1993" s="13"/>
      <c r="C1993" s="13" t="s">
        <v>1032</v>
      </c>
      <c r="D1993" s="14"/>
      <c r="E1993" s="4" t="s">
        <v>18</v>
      </c>
      <c r="F1993" s="4" t="s">
        <v>14</v>
      </c>
      <c r="G1993" s="1" t="s">
        <v>19</v>
      </c>
      <c r="H1993" s="1" t="s">
        <v>28</v>
      </c>
      <c r="I1993" s="1" t="s">
        <v>24</v>
      </c>
      <c r="J1993" s="4">
        <v>4</v>
      </c>
      <c r="K1993" s="4"/>
      <c r="L1993" s="4"/>
      <c r="M1993" s="4"/>
      <c r="N1993" s="4"/>
      <c r="O1993" s="4"/>
      <c r="P1993" s="276" t="s">
        <v>444</v>
      </c>
      <c r="Q1993" s="299" t="s">
        <v>289</v>
      </c>
      <c r="R1993" s="19"/>
      <c r="S1993" s="4"/>
      <c r="T1993" s="5"/>
      <c r="U1993" s="5"/>
      <c r="V1993" s="14"/>
      <c r="W1993" s="15"/>
      <c r="X1993" s="692" t="s">
        <v>3135</v>
      </c>
      <c r="Y1993" s="691" t="s">
        <v>3133</v>
      </c>
      <c r="Z1993" s="688" t="s">
        <v>3131</v>
      </c>
    </row>
    <row r="1994" spans="1:26" s="109" customFormat="1" ht="15.6" hidden="1">
      <c r="A1994" s="482" t="s">
        <v>2996</v>
      </c>
      <c r="B1994" s="13"/>
      <c r="C1994" s="13"/>
      <c r="D1994" s="14"/>
      <c r="E1994" s="4" t="s">
        <v>18</v>
      </c>
      <c r="F1994" s="4" t="s">
        <v>15</v>
      </c>
      <c r="G1994" s="1" t="s">
        <v>19</v>
      </c>
      <c r="H1994" s="1" t="s">
        <v>28</v>
      </c>
      <c r="I1994" s="1" t="s">
        <v>24</v>
      </c>
      <c r="J1994" s="4">
        <v>4</v>
      </c>
      <c r="K1994" s="4"/>
      <c r="L1994" s="4"/>
      <c r="M1994" s="4"/>
      <c r="N1994" s="4"/>
      <c r="O1994" s="4"/>
      <c r="P1994" s="276" t="s">
        <v>444</v>
      </c>
      <c r="Q1994" s="299" t="s">
        <v>289</v>
      </c>
      <c r="R1994" s="19"/>
      <c r="S1994" s="4"/>
      <c r="T1994" s="5"/>
      <c r="U1994" s="5"/>
      <c r="V1994" s="14"/>
      <c r="W1994" s="15"/>
      <c r="X1994" s="692" t="s">
        <v>3135</v>
      </c>
      <c r="Y1994" s="691" t="s">
        <v>3133</v>
      </c>
      <c r="Z1994" s="688" t="s">
        <v>3131</v>
      </c>
    </row>
    <row r="1995" spans="1:26" s="109" customFormat="1" ht="15.6" hidden="1">
      <c r="A1995" s="482" t="s">
        <v>2997</v>
      </c>
      <c r="B1995" s="13"/>
      <c r="C1995" s="13" t="s">
        <v>1030</v>
      </c>
      <c r="D1995" s="14"/>
      <c r="E1995" s="4" t="s">
        <v>17</v>
      </c>
      <c r="F1995" s="4" t="s">
        <v>14</v>
      </c>
      <c r="G1995" s="1" t="s">
        <v>262</v>
      </c>
      <c r="H1995" s="1" t="s">
        <v>28</v>
      </c>
      <c r="I1995" s="1" t="s">
        <v>447</v>
      </c>
      <c r="J1995" s="4">
        <v>4</v>
      </c>
      <c r="K1995" s="4"/>
      <c r="L1995" s="4"/>
      <c r="M1995" s="4"/>
      <c r="N1995" s="4"/>
      <c r="O1995" s="4"/>
      <c r="P1995" s="276" t="s">
        <v>444</v>
      </c>
      <c r="Q1995" s="299" t="s">
        <v>289</v>
      </c>
      <c r="R1995" s="19"/>
      <c r="S1995" s="4"/>
      <c r="T1995" s="5"/>
      <c r="U1995" s="5"/>
      <c r="V1995" s="14"/>
      <c r="W1995" s="15"/>
      <c r="X1995" s="692" t="s">
        <v>3135</v>
      </c>
      <c r="Y1995" s="691" t="s">
        <v>3133</v>
      </c>
      <c r="Z1995" s="688" t="s">
        <v>3131</v>
      </c>
    </row>
    <row r="1996" spans="1:26" s="109" customFormat="1" ht="15.6" hidden="1">
      <c r="A1996" s="482" t="s">
        <v>2998</v>
      </c>
      <c r="B1996" s="13"/>
      <c r="C1996" s="13"/>
      <c r="D1996" s="14"/>
      <c r="E1996" s="4" t="s">
        <v>17</v>
      </c>
      <c r="F1996" s="4" t="s">
        <v>14</v>
      </c>
      <c r="G1996" s="1" t="s">
        <v>262</v>
      </c>
      <c r="H1996" s="1" t="s">
        <v>28</v>
      </c>
      <c r="I1996" s="1" t="s">
        <v>24</v>
      </c>
      <c r="J1996" s="4">
        <v>4</v>
      </c>
      <c r="K1996" s="4"/>
      <c r="L1996" s="4"/>
      <c r="M1996" s="4"/>
      <c r="N1996" s="4"/>
      <c r="O1996" s="4"/>
      <c r="P1996" s="276" t="s">
        <v>444</v>
      </c>
      <c r="Q1996" s="299" t="s">
        <v>289</v>
      </c>
      <c r="R1996" s="19"/>
      <c r="S1996" s="4"/>
      <c r="T1996" s="5"/>
      <c r="U1996" s="5"/>
      <c r="V1996" s="14"/>
      <c r="W1996" s="15"/>
      <c r="X1996" s="692" t="s">
        <v>3135</v>
      </c>
      <c r="Y1996" s="691" t="s">
        <v>3133</v>
      </c>
      <c r="Z1996" s="688" t="s">
        <v>3131</v>
      </c>
    </row>
    <row r="1997" spans="1:26" s="109" customFormat="1" ht="15.6" hidden="1">
      <c r="A1997" s="482" t="s">
        <v>2999</v>
      </c>
      <c r="B1997" s="13"/>
      <c r="C1997" s="13"/>
      <c r="D1997" s="14"/>
      <c r="E1997" s="4" t="s">
        <v>17</v>
      </c>
      <c r="F1997" s="4" t="s">
        <v>15</v>
      </c>
      <c r="G1997" s="1" t="s">
        <v>1408</v>
      </c>
      <c r="H1997" s="1" t="s">
        <v>28</v>
      </c>
      <c r="I1997" s="1" t="s">
        <v>445</v>
      </c>
      <c r="J1997" s="4">
        <v>4</v>
      </c>
      <c r="K1997" s="4"/>
      <c r="L1997" s="4"/>
      <c r="M1997" s="4"/>
      <c r="N1997" s="4"/>
      <c r="O1997" s="4"/>
      <c r="P1997" s="276" t="s">
        <v>444</v>
      </c>
      <c r="Q1997" s="299" t="s">
        <v>289</v>
      </c>
      <c r="R1997" s="19"/>
      <c r="S1997" s="4"/>
      <c r="T1997" s="5"/>
      <c r="U1997" s="5"/>
      <c r="V1997" s="14"/>
      <c r="W1997" s="15"/>
      <c r="X1997" s="692" t="s">
        <v>3135</v>
      </c>
      <c r="Y1997" s="691" t="s">
        <v>3133</v>
      </c>
      <c r="Z1997" s="688" t="s">
        <v>3131</v>
      </c>
    </row>
    <row r="1998" spans="1:26" s="109" customFormat="1" ht="15.6" hidden="1">
      <c r="A1998" s="482" t="s">
        <v>3000</v>
      </c>
      <c r="B1998" s="13"/>
      <c r="C1998" s="13" t="s">
        <v>1029</v>
      </c>
      <c r="D1998" s="14"/>
      <c r="E1998" s="4" t="s">
        <v>17</v>
      </c>
      <c r="F1998" s="4" t="s">
        <v>14</v>
      </c>
      <c r="G1998" s="1" t="s">
        <v>1408</v>
      </c>
      <c r="H1998" s="1" t="s">
        <v>28</v>
      </c>
      <c r="I1998" s="1" t="s">
        <v>445</v>
      </c>
      <c r="J1998" s="4">
        <v>4</v>
      </c>
      <c r="K1998" s="4"/>
      <c r="L1998" s="4"/>
      <c r="M1998" s="4"/>
      <c r="N1998" s="4"/>
      <c r="O1998" s="4"/>
      <c r="P1998" s="276" t="s">
        <v>444</v>
      </c>
      <c r="Q1998" s="299" t="s">
        <v>289</v>
      </c>
      <c r="R1998" s="19"/>
      <c r="S1998" s="4"/>
      <c r="T1998" s="5"/>
      <c r="U1998" s="5"/>
      <c r="V1998" s="14"/>
      <c r="W1998" s="15"/>
      <c r="X1998" s="692" t="s">
        <v>3135</v>
      </c>
      <c r="Y1998" s="691" t="s">
        <v>3133</v>
      </c>
      <c r="Z1998" s="688" t="s">
        <v>3131</v>
      </c>
    </row>
    <row r="1999" spans="1:26" s="109" customFormat="1" ht="15.6" hidden="1">
      <c r="A1999" s="482" t="s">
        <v>3001</v>
      </c>
      <c r="B1999" s="13"/>
      <c r="C1999" s="13"/>
      <c r="D1999" s="14"/>
      <c r="E1999" s="4" t="s">
        <v>17</v>
      </c>
      <c r="F1999" s="4" t="s">
        <v>15</v>
      </c>
      <c r="G1999" s="1" t="s">
        <v>1408</v>
      </c>
      <c r="H1999" s="1" t="s">
        <v>28</v>
      </c>
      <c r="I1999" s="1" t="s">
        <v>24</v>
      </c>
      <c r="J1999" s="4">
        <v>4</v>
      </c>
      <c r="K1999" s="4"/>
      <c r="L1999" s="4"/>
      <c r="M1999" s="4"/>
      <c r="N1999" s="4"/>
      <c r="O1999" s="4"/>
      <c r="P1999" s="276" t="s">
        <v>444</v>
      </c>
      <c r="Q1999" s="299" t="s">
        <v>289</v>
      </c>
      <c r="R1999" s="19"/>
      <c r="S1999" s="4"/>
      <c r="T1999" s="5"/>
      <c r="U1999" s="5"/>
      <c r="V1999" s="14"/>
      <c r="W1999" s="15"/>
      <c r="X1999" s="692" t="s">
        <v>3135</v>
      </c>
      <c r="Y1999" s="691" t="s">
        <v>3133</v>
      </c>
      <c r="Z1999" s="688" t="s">
        <v>3131</v>
      </c>
    </row>
    <row r="2000" spans="1:26" s="109" customFormat="1" ht="15.6" hidden="1">
      <c r="A2000" s="482" t="s">
        <v>3002</v>
      </c>
      <c r="B2000" s="13"/>
      <c r="C2000" s="13" t="s">
        <v>1028</v>
      </c>
      <c r="D2000" s="14"/>
      <c r="E2000" s="4" t="s">
        <v>17</v>
      </c>
      <c r="F2000" s="4" t="s">
        <v>14</v>
      </c>
      <c r="G2000" s="1" t="s">
        <v>19</v>
      </c>
      <c r="H2000" s="1" t="s">
        <v>28</v>
      </c>
      <c r="I2000" s="1" t="s">
        <v>24</v>
      </c>
      <c r="J2000" s="4">
        <v>4</v>
      </c>
      <c r="K2000" s="4"/>
      <c r="L2000" s="4"/>
      <c r="M2000" s="4"/>
      <c r="N2000" s="4"/>
      <c r="O2000" s="4"/>
      <c r="P2000" s="276" t="s">
        <v>444</v>
      </c>
      <c r="Q2000" s="299" t="s">
        <v>289</v>
      </c>
      <c r="R2000" s="19"/>
      <c r="S2000" s="4"/>
      <c r="T2000" s="5"/>
      <c r="U2000" s="5"/>
      <c r="V2000" s="14"/>
      <c r="W2000" s="15"/>
      <c r="X2000" s="692" t="s">
        <v>3135</v>
      </c>
      <c r="Y2000" s="691" t="s">
        <v>3133</v>
      </c>
      <c r="Z2000" s="688" t="s">
        <v>3131</v>
      </c>
    </row>
    <row r="2001" spans="1:26" s="109" customFormat="1" ht="15.6" hidden="1">
      <c r="A2001" s="482" t="s">
        <v>3003</v>
      </c>
      <c r="B2001" s="13"/>
      <c r="C2001" s="13"/>
      <c r="D2001" s="14"/>
      <c r="E2001" s="4" t="s">
        <v>17</v>
      </c>
      <c r="F2001" s="4" t="s">
        <v>15</v>
      </c>
      <c r="G2001" s="1" t="s">
        <v>19</v>
      </c>
      <c r="H2001" s="1" t="s">
        <v>28</v>
      </c>
      <c r="I2001" s="1" t="s">
        <v>447</v>
      </c>
      <c r="J2001" s="4">
        <v>4</v>
      </c>
      <c r="K2001" s="4"/>
      <c r="L2001" s="4"/>
      <c r="M2001" s="4"/>
      <c r="N2001" s="4"/>
      <c r="O2001" s="4"/>
      <c r="P2001" s="276" t="s">
        <v>444</v>
      </c>
      <c r="Q2001" s="299" t="s">
        <v>289</v>
      </c>
      <c r="R2001" s="19"/>
      <c r="S2001" s="4"/>
      <c r="T2001" s="5"/>
      <c r="U2001" s="5"/>
      <c r="V2001" s="14"/>
      <c r="W2001" s="15"/>
      <c r="X2001" s="692" t="s">
        <v>3135</v>
      </c>
      <c r="Y2001" s="691" t="s">
        <v>3133</v>
      </c>
      <c r="Z2001" s="688" t="s">
        <v>3131</v>
      </c>
    </row>
    <row r="2002" spans="1:26" s="109" customFormat="1" ht="15.6" hidden="1">
      <c r="A2002" s="482" t="s">
        <v>3004</v>
      </c>
      <c r="B2002" s="13"/>
      <c r="C2002" s="13" t="s">
        <v>1027</v>
      </c>
      <c r="D2002" s="14"/>
      <c r="E2002" s="4" t="s">
        <v>17</v>
      </c>
      <c r="F2002" s="4" t="s">
        <v>14</v>
      </c>
      <c r="G2002" s="1" t="s">
        <v>19</v>
      </c>
      <c r="H2002" s="1" t="s">
        <v>28</v>
      </c>
      <c r="I2002" s="1" t="s">
        <v>24</v>
      </c>
      <c r="J2002" s="4">
        <v>4</v>
      </c>
      <c r="K2002" s="4"/>
      <c r="L2002" s="4"/>
      <c r="M2002" s="4"/>
      <c r="N2002" s="4"/>
      <c r="O2002" s="4"/>
      <c r="P2002" s="276" t="s">
        <v>444</v>
      </c>
      <c r="Q2002" s="299" t="s">
        <v>289</v>
      </c>
      <c r="R2002" s="19"/>
      <c r="S2002" s="4"/>
      <c r="T2002" s="5"/>
      <c r="U2002" s="5"/>
      <c r="V2002" s="14"/>
      <c r="W2002" s="15"/>
      <c r="X2002" s="692" t="s">
        <v>3135</v>
      </c>
      <c r="Y2002" s="691" t="s">
        <v>3133</v>
      </c>
      <c r="Z2002" s="688" t="s">
        <v>3131</v>
      </c>
    </row>
    <row r="2003" spans="1:26" s="109" customFormat="1" ht="15.6" hidden="1">
      <c r="A2003" s="482" t="s">
        <v>3005</v>
      </c>
      <c r="B2003" s="13"/>
      <c r="C2003" s="13"/>
      <c r="D2003" s="14"/>
      <c r="E2003" s="4" t="s">
        <v>17</v>
      </c>
      <c r="F2003" s="4" t="s">
        <v>15</v>
      </c>
      <c r="G2003" s="1" t="s">
        <v>19</v>
      </c>
      <c r="H2003" s="1" t="s">
        <v>28</v>
      </c>
      <c r="I2003" s="1" t="s">
        <v>24</v>
      </c>
      <c r="J2003" s="4">
        <v>4</v>
      </c>
      <c r="K2003" s="4"/>
      <c r="L2003" s="4"/>
      <c r="M2003" s="4"/>
      <c r="N2003" s="4"/>
      <c r="O2003" s="4"/>
      <c r="P2003" s="276" t="s">
        <v>444</v>
      </c>
      <c r="Q2003" s="299" t="s">
        <v>289</v>
      </c>
      <c r="R2003" s="19"/>
      <c r="S2003" s="4"/>
      <c r="T2003" s="5"/>
      <c r="U2003" s="5"/>
      <c r="V2003" s="14"/>
      <c r="W2003" s="15"/>
      <c r="X2003" s="692" t="s">
        <v>3135</v>
      </c>
      <c r="Y2003" s="691" t="s">
        <v>3133</v>
      </c>
      <c r="Z2003" s="688" t="s">
        <v>3131</v>
      </c>
    </row>
    <row r="2004" spans="1:26" s="109" customFormat="1" ht="15.6" hidden="1">
      <c r="A2004" s="482" t="s">
        <v>3006</v>
      </c>
      <c r="B2004" s="13"/>
      <c r="C2004" s="13" t="s">
        <v>1026</v>
      </c>
      <c r="D2004" s="14"/>
      <c r="E2004" s="4" t="s">
        <v>17</v>
      </c>
      <c r="F2004" s="4" t="s">
        <v>14</v>
      </c>
      <c r="G2004" s="1" t="s">
        <v>19</v>
      </c>
      <c r="H2004" s="1" t="s">
        <v>28</v>
      </c>
      <c r="I2004" s="1" t="s">
        <v>24</v>
      </c>
      <c r="J2004" s="4">
        <v>4</v>
      </c>
      <c r="K2004" s="4"/>
      <c r="L2004" s="4"/>
      <c r="M2004" s="4"/>
      <c r="N2004" s="4"/>
      <c r="O2004" s="4"/>
      <c r="P2004" s="276" t="s">
        <v>444</v>
      </c>
      <c r="Q2004" s="299" t="s">
        <v>289</v>
      </c>
      <c r="R2004" s="19"/>
      <c r="S2004" s="4"/>
      <c r="T2004" s="5"/>
      <c r="U2004" s="5"/>
      <c r="V2004" s="14"/>
      <c r="W2004" s="15"/>
      <c r="X2004" s="692" t="s">
        <v>3135</v>
      </c>
      <c r="Y2004" s="691" t="s">
        <v>3133</v>
      </c>
      <c r="Z2004" s="688" t="s">
        <v>3131</v>
      </c>
    </row>
    <row r="2005" spans="1:26" s="109" customFormat="1" ht="15.6" hidden="1">
      <c r="A2005" s="482" t="s">
        <v>3007</v>
      </c>
      <c r="B2005" s="13"/>
      <c r="C2005" s="13"/>
      <c r="D2005" s="14"/>
      <c r="E2005" s="4" t="s">
        <v>17</v>
      </c>
      <c r="F2005" s="4" t="s">
        <v>15</v>
      </c>
      <c r="G2005" s="1" t="s">
        <v>19</v>
      </c>
      <c r="H2005" s="1" t="s">
        <v>28</v>
      </c>
      <c r="I2005" s="1" t="s">
        <v>24</v>
      </c>
      <c r="J2005" s="4">
        <v>4</v>
      </c>
      <c r="K2005" s="4"/>
      <c r="L2005" s="4"/>
      <c r="M2005" s="4"/>
      <c r="N2005" s="4"/>
      <c r="O2005" s="4"/>
      <c r="P2005" s="276" t="s">
        <v>444</v>
      </c>
      <c r="Q2005" s="299" t="s">
        <v>289</v>
      </c>
      <c r="R2005" s="19"/>
      <c r="S2005" s="4"/>
      <c r="T2005" s="5"/>
      <c r="U2005" s="5"/>
      <c r="V2005" s="14"/>
      <c r="W2005" s="15"/>
      <c r="X2005" s="692" t="s">
        <v>3135</v>
      </c>
      <c r="Y2005" s="691" t="s">
        <v>3133</v>
      </c>
      <c r="Z2005" s="688" t="s">
        <v>3131</v>
      </c>
    </row>
    <row r="2006" spans="1:26" s="109" customFormat="1" ht="15.6" hidden="1">
      <c r="A2006" s="482" t="s">
        <v>3008</v>
      </c>
      <c r="B2006" s="13"/>
      <c r="C2006" s="13" t="s">
        <v>1025</v>
      </c>
      <c r="D2006" s="14"/>
      <c r="E2006" s="4" t="s">
        <v>17</v>
      </c>
      <c r="F2006" s="4" t="s">
        <v>14</v>
      </c>
      <c r="G2006" s="1" t="s">
        <v>19</v>
      </c>
      <c r="H2006" s="1" t="s">
        <v>28</v>
      </c>
      <c r="I2006" s="1" t="s">
        <v>24</v>
      </c>
      <c r="J2006" s="4">
        <v>3</v>
      </c>
      <c r="K2006" s="4"/>
      <c r="L2006" s="4"/>
      <c r="M2006" s="4"/>
      <c r="N2006" s="4"/>
      <c r="O2006" s="4"/>
      <c r="P2006" s="276" t="s">
        <v>444</v>
      </c>
      <c r="Q2006" s="299" t="s">
        <v>289</v>
      </c>
      <c r="R2006" s="19"/>
      <c r="S2006" s="4"/>
      <c r="T2006" s="5"/>
      <c r="U2006" s="5"/>
      <c r="V2006" s="14"/>
      <c r="W2006" s="15"/>
      <c r="X2006" s="692" t="s">
        <v>3135</v>
      </c>
      <c r="Y2006" s="691" t="s">
        <v>3133</v>
      </c>
      <c r="Z2006" s="688" t="s">
        <v>3131</v>
      </c>
    </row>
    <row r="2007" spans="1:26" s="109" customFormat="1" ht="15.6" hidden="1">
      <c r="A2007" s="482" t="s">
        <v>3009</v>
      </c>
      <c r="B2007" s="13"/>
      <c r="C2007" s="13"/>
      <c r="D2007" s="14"/>
      <c r="E2007" s="4" t="s">
        <v>17</v>
      </c>
      <c r="F2007" s="4" t="s">
        <v>15</v>
      </c>
      <c r="G2007" s="1" t="s">
        <v>19</v>
      </c>
      <c r="H2007" s="1" t="s">
        <v>28</v>
      </c>
      <c r="I2007" s="1" t="s">
        <v>24</v>
      </c>
      <c r="J2007" s="4">
        <v>3</v>
      </c>
      <c r="K2007" s="4"/>
      <c r="L2007" s="4"/>
      <c r="M2007" s="4"/>
      <c r="N2007" s="4"/>
      <c r="O2007" s="4"/>
      <c r="P2007" s="276" t="s">
        <v>444</v>
      </c>
      <c r="Q2007" s="299" t="s">
        <v>289</v>
      </c>
      <c r="R2007" s="19"/>
      <c r="S2007" s="4"/>
      <c r="T2007" s="5"/>
      <c r="U2007" s="5"/>
      <c r="V2007" s="14"/>
      <c r="W2007" s="15"/>
      <c r="X2007" s="692" t="s">
        <v>3135</v>
      </c>
      <c r="Y2007" s="691" t="s">
        <v>3133</v>
      </c>
      <c r="Z2007" s="688" t="s">
        <v>3131</v>
      </c>
    </row>
    <row r="2008" spans="1:26" s="109" customFormat="1" ht="15.6" hidden="1">
      <c r="A2008" s="482" t="s">
        <v>3010</v>
      </c>
      <c r="B2008" s="13"/>
      <c r="C2008" s="13" t="s">
        <v>1024</v>
      </c>
      <c r="D2008" s="14"/>
      <c r="E2008" s="4" t="s">
        <v>17</v>
      </c>
      <c r="F2008" s="4" t="s">
        <v>14</v>
      </c>
      <c r="G2008" s="1" t="s">
        <v>19</v>
      </c>
      <c r="H2008" s="1" t="s">
        <v>28</v>
      </c>
      <c r="I2008" s="1" t="s">
        <v>24</v>
      </c>
      <c r="J2008" s="4">
        <v>4</v>
      </c>
      <c r="K2008" s="4"/>
      <c r="L2008" s="4"/>
      <c r="M2008" s="4"/>
      <c r="N2008" s="4"/>
      <c r="O2008" s="4"/>
      <c r="P2008" s="276" t="s">
        <v>444</v>
      </c>
      <c r="Q2008" s="299" t="s">
        <v>289</v>
      </c>
      <c r="R2008" s="19"/>
      <c r="S2008" s="4"/>
      <c r="T2008" s="5"/>
      <c r="U2008" s="5"/>
      <c r="V2008" s="14"/>
      <c r="W2008" s="15"/>
      <c r="X2008" s="692" t="s">
        <v>3135</v>
      </c>
      <c r="Y2008" s="691" t="s">
        <v>3133</v>
      </c>
      <c r="Z2008" s="688" t="s">
        <v>3131</v>
      </c>
    </row>
    <row r="2009" spans="1:26" s="109" customFormat="1" ht="15.6" hidden="1">
      <c r="A2009" s="482" t="s">
        <v>3011</v>
      </c>
      <c r="B2009" s="13"/>
      <c r="C2009" s="13"/>
      <c r="D2009" s="14"/>
      <c r="E2009" s="4" t="s">
        <v>17</v>
      </c>
      <c r="F2009" s="4" t="s">
        <v>15</v>
      </c>
      <c r="G2009" s="1" t="s">
        <v>19</v>
      </c>
      <c r="H2009" s="1" t="s">
        <v>28</v>
      </c>
      <c r="I2009" s="1" t="s">
        <v>24</v>
      </c>
      <c r="J2009" s="4">
        <v>4</v>
      </c>
      <c r="K2009" s="4"/>
      <c r="L2009" s="4"/>
      <c r="M2009" s="4"/>
      <c r="N2009" s="4"/>
      <c r="O2009" s="4"/>
      <c r="P2009" s="276" t="s">
        <v>444</v>
      </c>
      <c r="Q2009" s="299" t="s">
        <v>289</v>
      </c>
      <c r="R2009" s="19"/>
      <c r="S2009" s="4"/>
      <c r="T2009" s="5"/>
      <c r="U2009" s="5"/>
      <c r="V2009" s="14"/>
      <c r="W2009" s="15"/>
      <c r="X2009" s="692" t="s">
        <v>3135</v>
      </c>
      <c r="Y2009" s="691" t="s">
        <v>3133</v>
      </c>
      <c r="Z2009" s="688" t="s">
        <v>3131</v>
      </c>
    </row>
    <row r="2010" spans="1:26" s="109" customFormat="1" ht="15.6" hidden="1">
      <c r="A2010" s="482" t="s">
        <v>3012</v>
      </c>
      <c r="B2010" s="13"/>
      <c r="C2010" s="13" t="s">
        <v>1023</v>
      </c>
      <c r="D2010" s="14"/>
      <c r="E2010" s="4" t="s">
        <v>17</v>
      </c>
      <c r="F2010" s="4" t="s">
        <v>14</v>
      </c>
      <c r="G2010" s="1" t="s">
        <v>19</v>
      </c>
      <c r="H2010" s="1" t="s">
        <v>28</v>
      </c>
      <c r="I2010" s="1" t="s">
        <v>447</v>
      </c>
      <c r="J2010" s="4">
        <v>4</v>
      </c>
      <c r="K2010" s="4"/>
      <c r="L2010" s="4"/>
      <c r="M2010" s="4"/>
      <c r="N2010" s="4"/>
      <c r="O2010" s="4"/>
      <c r="P2010" s="276" t="s">
        <v>444</v>
      </c>
      <c r="Q2010" s="299" t="s">
        <v>289</v>
      </c>
      <c r="R2010" s="19"/>
      <c r="S2010" s="4"/>
      <c r="T2010" s="5"/>
      <c r="U2010" s="5"/>
      <c r="V2010" s="14"/>
      <c r="W2010" s="15"/>
      <c r="X2010" s="692" t="s">
        <v>3135</v>
      </c>
      <c r="Y2010" s="691" t="s">
        <v>3133</v>
      </c>
      <c r="Z2010" s="688" t="s">
        <v>3131</v>
      </c>
    </row>
    <row r="2011" spans="1:26" s="109" customFormat="1" ht="15.6" hidden="1">
      <c r="A2011" s="482" t="s">
        <v>3013</v>
      </c>
      <c r="B2011" s="13"/>
      <c r="C2011" s="13"/>
      <c r="D2011" s="14"/>
      <c r="E2011" s="4" t="s">
        <v>17</v>
      </c>
      <c r="F2011" s="4" t="s">
        <v>15</v>
      </c>
      <c r="G2011" s="1" t="s">
        <v>19</v>
      </c>
      <c r="H2011" s="1" t="s">
        <v>28</v>
      </c>
      <c r="I2011" s="1" t="s">
        <v>24</v>
      </c>
      <c r="J2011" s="4">
        <v>4</v>
      </c>
      <c r="K2011" s="4"/>
      <c r="L2011" s="4"/>
      <c r="M2011" s="4"/>
      <c r="N2011" s="4"/>
      <c r="O2011" s="4"/>
      <c r="P2011" s="276" t="s">
        <v>444</v>
      </c>
      <c r="Q2011" s="299" t="s">
        <v>289</v>
      </c>
      <c r="R2011" s="19"/>
      <c r="S2011" s="4"/>
      <c r="T2011" s="5"/>
      <c r="U2011" s="5"/>
      <c r="V2011" s="14"/>
      <c r="W2011" s="15"/>
      <c r="X2011" s="692" t="s">
        <v>3135</v>
      </c>
      <c r="Y2011" s="691" t="s">
        <v>3133</v>
      </c>
      <c r="Z2011" s="688" t="s">
        <v>3131</v>
      </c>
    </row>
    <row r="2012" spans="1:26" s="109" customFormat="1" ht="15.6" hidden="1">
      <c r="A2012" s="482" t="s">
        <v>3014</v>
      </c>
      <c r="B2012" s="13"/>
      <c r="C2012" s="13" t="s">
        <v>1022</v>
      </c>
      <c r="D2012" s="14"/>
      <c r="E2012" s="4" t="s">
        <v>18</v>
      </c>
      <c r="F2012" s="4" t="s">
        <v>14</v>
      </c>
      <c r="G2012" s="1" t="s">
        <v>19</v>
      </c>
      <c r="H2012" s="1" t="s">
        <v>28</v>
      </c>
      <c r="I2012" s="1" t="s">
        <v>445</v>
      </c>
      <c r="J2012" s="4">
        <v>4</v>
      </c>
      <c r="K2012" s="4"/>
      <c r="L2012" s="4"/>
      <c r="M2012" s="4"/>
      <c r="N2012" s="4"/>
      <c r="O2012" s="4"/>
      <c r="P2012" s="276" t="s">
        <v>444</v>
      </c>
      <c r="Q2012" s="299" t="s">
        <v>290</v>
      </c>
      <c r="R2012" s="19"/>
      <c r="S2012" s="4"/>
      <c r="T2012" s="5"/>
      <c r="U2012" s="5"/>
      <c r="V2012" s="14"/>
      <c r="W2012" s="15"/>
      <c r="X2012" s="692" t="s">
        <v>3135</v>
      </c>
      <c r="Y2012" s="691" t="s">
        <v>3133</v>
      </c>
      <c r="Z2012" s="688" t="s">
        <v>3131</v>
      </c>
    </row>
    <row r="2013" spans="1:26" s="109" customFormat="1" ht="15.6" hidden="1">
      <c r="A2013" s="482" t="s">
        <v>3015</v>
      </c>
      <c r="B2013" s="314"/>
      <c r="C2013" s="13" t="s">
        <v>1021</v>
      </c>
      <c r="D2013" s="332"/>
      <c r="E2013" s="4" t="s">
        <v>17</v>
      </c>
      <c r="F2013" s="4" t="s">
        <v>14</v>
      </c>
      <c r="G2013" s="1" t="s">
        <v>19</v>
      </c>
      <c r="H2013" s="1" t="s">
        <v>28</v>
      </c>
      <c r="I2013" s="1" t="s">
        <v>24</v>
      </c>
      <c r="J2013" s="4">
        <v>4</v>
      </c>
      <c r="K2013" s="299"/>
      <c r="L2013" s="299"/>
      <c r="M2013" s="299"/>
      <c r="N2013" s="299"/>
      <c r="O2013" s="299"/>
      <c r="P2013" s="276" t="s">
        <v>444</v>
      </c>
      <c r="Q2013" s="299" t="s">
        <v>290</v>
      </c>
      <c r="R2013" s="323"/>
      <c r="S2013" s="299"/>
      <c r="T2013" s="333"/>
      <c r="U2013" s="333"/>
      <c r="V2013" s="332"/>
      <c r="W2013" s="331"/>
      <c r="X2013" s="692" t="s">
        <v>3135</v>
      </c>
      <c r="Y2013" s="691" t="s">
        <v>3133</v>
      </c>
      <c r="Z2013" s="688" t="s">
        <v>3131</v>
      </c>
    </row>
    <row r="2014" spans="1:26" s="109" customFormat="1" ht="15.6" hidden="1">
      <c r="A2014" s="482" t="s">
        <v>3016</v>
      </c>
      <c r="B2014" s="13"/>
      <c r="C2014" s="13" t="s">
        <v>1016</v>
      </c>
      <c r="D2014" s="14"/>
      <c r="E2014" s="4" t="s">
        <v>17</v>
      </c>
      <c r="F2014" s="4" t="s">
        <v>14</v>
      </c>
      <c r="G2014" s="1" t="s">
        <v>19</v>
      </c>
      <c r="H2014" s="1" t="s">
        <v>28</v>
      </c>
      <c r="I2014" s="1" t="s">
        <v>445</v>
      </c>
      <c r="J2014" s="4">
        <v>4</v>
      </c>
      <c r="K2014" s="4"/>
      <c r="L2014" s="4"/>
      <c r="M2014" s="4"/>
      <c r="N2014" s="4"/>
      <c r="O2014" s="4"/>
      <c r="P2014" s="276" t="s">
        <v>444</v>
      </c>
      <c r="Q2014" s="299" t="s">
        <v>290</v>
      </c>
      <c r="R2014" s="19"/>
      <c r="S2014" s="4"/>
      <c r="T2014" s="5"/>
      <c r="U2014" s="5"/>
      <c r="V2014" s="14"/>
      <c r="W2014" s="15"/>
      <c r="X2014" s="692" t="s">
        <v>3135</v>
      </c>
      <c r="Y2014" s="691" t="s">
        <v>3133</v>
      </c>
      <c r="Z2014" s="688" t="s">
        <v>3131</v>
      </c>
    </row>
    <row r="2015" spans="1:26" s="109" customFormat="1" ht="15.6" hidden="1">
      <c r="A2015" s="482" t="s">
        <v>3017</v>
      </c>
      <c r="B2015" s="13"/>
      <c r="C2015" s="13"/>
      <c r="D2015" s="14"/>
      <c r="E2015" s="4" t="s">
        <v>17</v>
      </c>
      <c r="F2015" s="4" t="s">
        <v>15</v>
      </c>
      <c r="G2015" s="1" t="s">
        <v>19</v>
      </c>
      <c r="H2015" s="1" t="s">
        <v>28</v>
      </c>
      <c r="I2015" s="1" t="s">
        <v>24</v>
      </c>
      <c r="J2015" s="4">
        <v>4</v>
      </c>
      <c r="K2015" s="4"/>
      <c r="L2015" s="4"/>
      <c r="M2015" s="4"/>
      <c r="N2015" s="4"/>
      <c r="O2015" s="4"/>
      <c r="P2015" s="276" t="s">
        <v>444</v>
      </c>
      <c r="Q2015" s="299" t="s">
        <v>290</v>
      </c>
      <c r="R2015" s="19"/>
      <c r="S2015" s="4"/>
      <c r="T2015" s="5"/>
      <c r="U2015" s="5"/>
      <c r="V2015" s="14"/>
      <c r="W2015" s="15"/>
      <c r="X2015" s="692" t="s">
        <v>3135</v>
      </c>
      <c r="Y2015" s="691" t="s">
        <v>3133</v>
      </c>
      <c r="Z2015" s="688" t="s">
        <v>3131</v>
      </c>
    </row>
    <row r="2016" spans="1:26" s="109" customFormat="1" ht="15.6" hidden="1">
      <c r="A2016" s="482" t="s">
        <v>3018</v>
      </c>
      <c r="B2016" s="13"/>
      <c r="C2016" s="13" t="s">
        <v>1015</v>
      </c>
      <c r="D2016" s="14"/>
      <c r="E2016" s="4" t="s">
        <v>17</v>
      </c>
      <c r="F2016" s="4" t="s">
        <v>15</v>
      </c>
      <c r="G2016" s="1" t="s">
        <v>19</v>
      </c>
      <c r="H2016" s="1" t="s">
        <v>28</v>
      </c>
      <c r="I2016" s="1" t="s">
        <v>26</v>
      </c>
      <c r="J2016" s="4">
        <v>4</v>
      </c>
      <c r="K2016" s="4"/>
      <c r="L2016" s="4"/>
      <c r="M2016" s="4"/>
      <c r="N2016" s="4"/>
      <c r="O2016" s="4"/>
      <c r="P2016" s="4" t="s">
        <v>291</v>
      </c>
      <c r="Q2016" s="299" t="s">
        <v>290</v>
      </c>
      <c r="R2016" s="19"/>
      <c r="S2016" s="4"/>
      <c r="T2016" s="5"/>
      <c r="U2016" s="5"/>
      <c r="V2016" s="14"/>
      <c r="W2016" s="15"/>
      <c r="X2016" s="692" t="s">
        <v>3135</v>
      </c>
      <c r="Y2016" s="691" t="s">
        <v>3133</v>
      </c>
      <c r="Z2016" s="688" t="s">
        <v>3131</v>
      </c>
    </row>
    <row r="2017" spans="1:26" s="109" customFormat="1" ht="15.6" hidden="1">
      <c r="A2017" s="482" t="s">
        <v>3019</v>
      </c>
      <c r="B2017" s="13"/>
      <c r="C2017" s="13" t="s">
        <v>1014</v>
      </c>
      <c r="D2017" s="14"/>
      <c r="E2017" s="4" t="s">
        <v>17</v>
      </c>
      <c r="F2017" s="4" t="s">
        <v>14</v>
      </c>
      <c r="G2017" s="1" t="s">
        <v>19</v>
      </c>
      <c r="H2017" s="1" t="s">
        <v>28</v>
      </c>
      <c r="I2017" s="1" t="s">
        <v>24</v>
      </c>
      <c r="J2017" s="4">
        <v>4</v>
      </c>
      <c r="K2017" s="4"/>
      <c r="L2017" s="4"/>
      <c r="M2017" s="4"/>
      <c r="N2017" s="4"/>
      <c r="O2017" s="4"/>
      <c r="P2017" s="4" t="s">
        <v>291</v>
      </c>
      <c r="Q2017" s="299" t="s">
        <v>290</v>
      </c>
      <c r="R2017" s="19"/>
      <c r="S2017" s="4"/>
      <c r="T2017" s="5"/>
      <c r="U2017" s="5"/>
      <c r="V2017" s="14"/>
      <c r="W2017" s="15"/>
      <c r="X2017" s="692" t="s">
        <v>3135</v>
      </c>
      <c r="Y2017" s="691" t="s">
        <v>3133</v>
      </c>
      <c r="Z2017" s="688" t="s">
        <v>3131</v>
      </c>
    </row>
    <row r="2018" spans="1:26" s="109" customFormat="1" ht="15.6" hidden="1">
      <c r="A2018" s="482" t="s">
        <v>3020</v>
      </c>
      <c r="B2018" s="13"/>
      <c r="C2018" s="13"/>
      <c r="D2018" s="14"/>
      <c r="E2018" s="4" t="s">
        <v>17</v>
      </c>
      <c r="F2018" s="4" t="s">
        <v>15</v>
      </c>
      <c r="G2018" s="1" t="s">
        <v>19</v>
      </c>
      <c r="H2018" s="1" t="s">
        <v>28</v>
      </c>
      <c r="I2018" s="1" t="s">
        <v>24</v>
      </c>
      <c r="J2018" s="4">
        <v>4</v>
      </c>
      <c r="K2018" s="4"/>
      <c r="L2018" s="4"/>
      <c r="M2018" s="4"/>
      <c r="N2018" s="4"/>
      <c r="O2018" s="4"/>
      <c r="P2018" s="4" t="s">
        <v>291</v>
      </c>
      <c r="Q2018" s="299" t="s">
        <v>290</v>
      </c>
      <c r="R2018" s="19"/>
      <c r="S2018" s="4"/>
      <c r="T2018" s="5"/>
      <c r="U2018" s="5"/>
      <c r="V2018" s="14"/>
      <c r="W2018" s="15"/>
      <c r="X2018" s="692" t="s">
        <v>3135</v>
      </c>
      <c r="Y2018" s="691" t="s">
        <v>3133</v>
      </c>
      <c r="Z2018" s="688" t="s">
        <v>3131</v>
      </c>
    </row>
    <row r="2019" spans="1:26" s="109" customFormat="1" ht="15.6" hidden="1">
      <c r="A2019" s="482" t="s">
        <v>3021</v>
      </c>
      <c r="B2019" s="13"/>
      <c r="C2019" s="13" t="s">
        <v>1013</v>
      </c>
      <c r="D2019" s="14"/>
      <c r="E2019" s="4" t="s">
        <v>18</v>
      </c>
      <c r="F2019" s="4" t="s">
        <v>14</v>
      </c>
      <c r="G2019" s="1" t="s">
        <v>19</v>
      </c>
      <c r="H2019" s="1" t="s">
        <v>28</v>
      </c>
      <c r="I2019" s="1" t="s">
        <v>24</v>
      </c>
      <c r="J2019" s="4">
        <v>4</v>
      </c>
      <c r="K2019" s="4"/>
      <c r="L2019" s="4"/>
      <c r="M2019" s="4"/>
      <c r="N2019" s="4"/>
      <c r="O2019" s="4"/>
      <c r="P2019" s="4" t="s">
        <v>291</v>
      </c>
      <c r="Q2019" s="299" t="s">
        <v>290</v>
      </c>
      <c r="R2019" s="19"/>
      <c r="S2019" s="4"/>
      <c r="T2019" s="5"/>
      <c r="U2019" s="5"/>
      <c r="V2019" s="14"/>
      <c r="W2019" s="15"/>
      <c r="X2019" s="692" t="s">
        <v>3135</v>
      </c>
      <c r="Y2019" s="691" t="s">
        <v>3133</v>
      </c>
      <c r="Z2019" s="688" t="s">
        <v>3131</v>
      </c>
    </row>
    <row r="2020" spans="1:26" s="109" customFormat="1" ht="15.6" hidden="1">
      <c r="A2020" s="482" t="s">
        <v>3022</v>
      </c>
      <c r="B2020" s="13"/>
      <c r="C2020" s="13"/>
      <c r="D2020" s="14"/>
      <c r="E2020" s="4" t="s">
        <v>18</v>
      </c>
      <c r="F2020" s="4" t="s">
        <v>15</v>
      </c>
      <c r="G2020" s="1" t="s">
        <v>19</v>
      </c>
      <c r="H2020" s="1" t="s">
        <v>28</v>
      </c>
      <c r="I2020" s="1" t="s">
        <v>24</v>
      </c>
      <c r="J2020" s="4">
        <v>4</v>
      </c>
      <c r="K2020" s="4"/>
      <c r="L2020" s="4"/>
      <c r="M2020" s="4"/>
      <c r="N2020" s="4"/>
      <c r="O2020" s="4"/>
      <c r="P2020" s="4" t="s">
        <v>291</v>
      </c>
      <c r="Q2020" s="299" t="s">
        <v>290</v>
      </c>
      <c r="R2020" s="19"/>
      <c r="S2020" s="4"/>
      <c r="T2020" s="5"/>
      <c r="U2020" s="5"/>
      <c r="V2020" s="14"/>
      <c r="W2020" s="15"/>
      <c r="X2020" s="692" t="s">
        <v>3135</v>
      </c>
      <c r="Y2020" s="691" t="s">
        <v>3133</v>
      </c>
      <c r="Z2020" s="688" t="s">
        <v>3131</v>
      </c>
    </row>
    <row r="2021" spans="1:26" s="109" customFormat="1" ht="15.6" hidden="1">
      <c r="A2021" s="482" t="s">
        <v>3023</v>
      </c>
      <c r="B2021" s="13"/>
      <c r="C2021" s="13" t="s">
        <v>1012</v>
      </c>
      <c r="D2021" s="14"/>
      <c r="E2021" s="4" t="s">
        <v>17</v>
      </c>
      <c r="F2021" s="4" t="s">
        <v>14</v>
      </c>
      <c r="G2021" s="1" t="s">
        <v>19</v>
      </c>
      <c r="H2021" s="1" t="s">
        <v>28</v>
      </c>
      <c r="I2021" s="1" t="s">
        <v>24</v>
      </c>
      <c r="J2021" s="4">
        <v>4</v>
      </c>
      <c r="K2021" s="4"/>
      <c r="L2021" s="4"/>
      <c r="M2021" s="4"/>
      <c r="N2021" s="4"/>
      <c r="O2021" s="4"/>
      <c r="P2021" s="4" t="s">
        <v>291</v>
      </c>
      <c r="Q2021" s="299" t="s">
        <v>290</v>
      </c>
      <c r="R2021" s="19"/>
      <c r="S2021" s="4"/>
      <c r="T2021" s="5"/>
      <c r="U2021" s="5"/>
      <c r="V2021" s="14"/>
      <c r="W2021" s="15"/>
      <c r="X2021" s="692" t="s">
        <v>3135</v>
      </c>
      <c r="Y2021" s="691" t="s">
        <v>3133</v>
      </c>
      <c r="Z2021" s="688" t="s">
        <v>3131</v>
      </c>
    </row>
    <row r="2022" spans="1:26" s="109" customFormat="1" ht="15.6" hidden="1">
      <c r="A2022" s="482" t="s">
        <v>3024</v>
      </c>
      <c r="B2022" s="314"/>
      <c r="C2022" s="314"/>
      <c r="D2022" s="332"/>
      <c r="E2022" s="299" t="s">
        <v>17</v>
      </c>
      <c r="F2022" s="4" t="s">
        <v>15</v>
      </c>
      <c r="G2022" s="1" t="s">
        <v>19</v>
      </c>
      <c r="H2022" s="1" t="s">
        <v>28</v>
      </c>
      <c r="I2022" s="1" t="s">
        <v>24</v>
      </c>
      <c r="J2022" s="4">
        <v>4</v>
      </c>
      <c r="K2022" s="299"/>
      <c r="L2022" s="299"/>
      <c r="M2022" s="299"/>
      <c r="N2022" s="299"/>
      <c r="O2022" s="299"/>
      <c r="P2022" s="4" t="s">
        <v>291</v>
      </c>
      <c r="Q2022" s="299" t="s">
        <v>290</v>
      </c>
      <c r="R2022" s="323"/>
      <c r="S2022" s="299"/>
      <c r="T2022" s="333"/>
      <c r="U2022" s="333"/>
      <c r="V2022" s="332"/>
      <c r="W2022" s="331"/>
      <c r="X2022" s="692" t="s">
        <v>3135</v>
      </c>
      <c r="Y2022" s="691" t="s">
        <v>3133</v>
      </c>
      <c r="Z2022" s="688" t="s">
        <v>3131</v>
      </c>
    </row>
    <row r="2023" spans="1:26" s="109" customFormat="1" ht="15.6" hidden="1">
      <c r="A2023" s="482" t="s">
        <v>3025</v>
      </c>
      <c r="B2023" s="13"/>
      <c r="C2023" s="13" t="s">
        <v>1011</v>
      </c>
      <c r="D2023" s="14"/>
      <c r="E2023" s="4" t="s">
        <v>18</v>
      </c>
      <c r="F2023" s="4" t="s">
        <v>14</v>
      </c>
      <c r="G2023" s="1" t="s">
        <v>19</v>
      </c>
      <c r="H2023" s="1" t="s">
        <v>28</v>
      </c>
      <c r="I2023" s="1" t="s">
        <v>24</v>
      </c>
      <c r="J2023" s="4">
        <v>4</v>
      </c>
      <c r="K2023" s="4"/>
      <c r="L2023" s="4"/>
      <c r="M2023" s="4"/>
      <c r="N2023" s="4"/>
      <c r="O2023" s="4"/>
      <c r="P2023" s="4" t="s">
        <v>291</v>
      </c>
      <c r="Q2023" s="299" t="s">
        <v>290</v>
      </c>
      <c r="R2023" s="19"/>
      <c r="S2023" s="4"/>
      <c r="T2023" s="5"/>
      <c r="U2023" s="5"/>
      <c r="V2023" s="14"/>
      <c r="W2023" s="15"/>
      <c r="X2023" s="692" t="s">
        <v>3135</v>
      </c>
      <c r="Y2023" s="691" t="s">
        <v>3133</v>
      </c>
      <c r="Z2023" s="688" t="s">
        <v>3131</v>
      </c>
    </row>
    <row r="2024" spans="1:26" s="109" customFormat="1" ht="15.6" hidden="1">
      <c r="A2024" s="482" t="s">
        <v>3026</v>
      </c>
      <c r="B2024" s="314"/>
      <c r="C2024" s="314"/>
      <c r="D2024" s="332"/>
      <c r="E2024" s="299" t="s">
        <v>18</v>
      </c>
      <c r="F2024" s="4" t="s">
        <v>15</v>
      </c>
      <c r="G2024" s="1" t="s">
        <v>19</v>
      </c>
      <c r="H2024" s="1" t="s">
        <v>28</v>
      </c>
      <c r="I2024" s="1" t="s">
        <v>24</v>
      </c>
      <c r="J2024" s="4">
        <v>4</v>
      </c>
      <c r="K2024" s="299"/>
      <c r="L2024" s="299"/>
      <c r="M2024" s="299"/>
      <c r="N2024" s="299"/>
      <c r="O2024" s="299"/>
      <c r="P2024" s="4" t="s">
        <v>291</v>
      </c>
      <c r="Q2024" s="299" t="s">
        <v>290</v>
      </c>
      <c r="R2024" s="323"/>
      <c r="S2024" s="299"/>
      <c r="T2024" s="333"/>
      <c r="U2024" s="333"/>
      <c r="V2024" s="332"/>
      <c r="W2024" s="331"/>
      <c r="X2024" s="692" t="s">
        <v>3135</v>
      </c>
      <c r="Y2024" s="691" t="s">
        <v>3133</v>
      </c>
      <c r="Z2024" s="688" t="s">
        <v>3131</v>
      </c>
    </row>
    <row r="2025" spans="1:26" s="109" customFormat="1" ht="15.6" hidden="1">
      <c r="A2025" s="482" t="s">
        <v>3027</v>
      </c>
      <c r="B2025" s="13"/>
      <c r="C2025" s="13" t="s">
        <v>1010</v>
      </c>
      <c r="D2025" s="14"/>
      <c r="E2025" s="4" t="s">
        <v>18</v>
      </c>
      <c r="F2025" s="4" t="s">
        <v>14</v>
      </c>
      <c r="G2025" s="1" t="s">
        <v>19</v>
      </c>
      <c r="H2025" s="1" t="s">
        <v>28</v>
      </c>
      <c r="I2025" s="1" t="s">
        <v>24</v>
      </c>
      <c r="J2025" s="4">
        <v>4</v>
      </c>
      <c r="K2025" s="4"/>
      <c r="L2025" s="4"/>
      <c r="M2025" s="4"/>
      <c r="N2025" s="4"/>
      <c r="O2025" s="4"/>
      <c r="P2025" s="4" t="s">
        <v>291</v>
      </c>
      <c r="Q2025" s="299" t="s">
        <v>290</v>
      </c>
      <c r="R2025" s="19"/>
      <c r="S2025" s="4"/>
      <c r="T2025" s="5"/>
      <c r="U2025" s="5"/>
      <c r="V2025" s="14"/>
      <c r="W2025" s="15"/>
      <c r="X2025" s="692" t="s">
        <v>3135</v>
      </c>
      <c r="Y2025" s="691" t="s">
        <v>3133</v>
      </c>
      <c r="Z2025" s="688" t="s">
        <v>3131</v>
      </c>
    </row>
    <row r="2026" spans="1:26" s="109" customFormat="1" ht="15.6" hidden="1">
      <c r="A2026" s="482" t="s">
        <v>3028</v>
      </c>
      <c r="B2026" s="13"/>
      <c r="C2026" s="13"/>
      <c r="D2026" s="14"/>
      <c r="E2026" s="4" t="s">
        <v>18</v>
      </c>
      <c r="F2026" s="4" t="s">
        <v>15</v>
      </c>
      <c r="G2026" s="1" t="s">
        <v>19</v>
      </c>
      <c r="H2026" s="1" t="s">
        <v>28</v>
      </c>
      <c r="I2026" s="1" t="s">
        <v>445</v>
      </c>
      <c r="J2026" s="4">
        <v>4</v>
      </c>
      <c r="K2026" s="4"/>
      <c r="L2026" s="4"/>
      <c r="M2026" s="4"/>
      <c r="N2026" s="4"/>
      <c r="O2026" s="4"/>
      <c r="P2026" s="4" t="s">
        <v>291</v>
      </c>
      <c r="Q2026" s="299" t="s">
        <v>290</v>
      </c>
      <c r="R2026" s="19"/>
      <c r="S2026" s="4"/>
      <c r="T2026" s="5"/>
      <c r="U2026" s="5"/>
      <c r="V2026" s="14"/>
      <c r="W2026" s="15"/>
      <c r="X2026" s="692" t="s">
        <v>3135</v>
      </c>
      <c r="Y2026" s="691" t="s">
        <v>3133</v>
      </c>
      <c r="Z2026" s="688" t="s">
        <v>3131</v>
      </c>
    </row>
    <row r="2027" spans="1:26" s="109" customFormat="1" ht="15.6" hidden="1">
      <c r="A2027" s="482" t="s">
        <v>3029</v>
      </c>
      <c r="B2027" s="13"/>
      <c r="C2027" s="13" t="s">
        <v>1009</v>
      </c>
      <c r="D2027" s="14"/>
      <c r="E2027" s="4" t="s">
        <v>17</v>
      </c>
      <c r="F2027" s="4" t="s">
        <v>14</v>
      </c>
      <c r="G2027" s="1" t="s">
        <v>19</v>
      </c>
      <c r="H2027" s="1" t="s">
        <v>28</v>
      </c>
      <c r="I2027" s="1" t="s">
        <v>445</v>
      </c>
      <c r="J2027" s="4">
        <v>4</v>
      </c>
      <c r="K2027" s="4"/>
      <c r="L2027" s="4"/>
      <c r="M2027" s="4"/>
      <c r="N2027" s="4"/>
      <c r="O2027" s="4"/>
      <c r="P2027" s="4" t="s">
        <v>291</v>
      </c>
      <c r="Q2027" s="299" t="s">
        <v>290</v>
      </c>
      <c r="R2027" s="19"/>
      <c r="S2027" s="4"/>
      <c r="T2027" s="5"/>
      <c r="U2027" s="5"/>
      <c r="V2027" s="14"/>
      <c r="W2027" s="15"/>
      <c r="X2027" s="692" t="s">
        <v>3135</v>
      </c>
      <c r="Y2027" s="691" t="s">
        <v>3133</v>
      </c>
      <c r="Z2027" s="688" t="s">
        <v>3131</v>
      </c>
    </row>
    <row r="2028" spans="1:26" s="109" customFormat="1" ht="15.6" hidden="1">
      <c r="A2028" s="482" t="s">
        <v>3030</v>
      </c>
      <c r="B2028" s="13"/>
      <c r="C2028" s="13"/>
      <c r="D2028" s="14"/>
      <c r="E2028" s="4" t="s">
        <v>17</v>
      </c>
      <c r="F2028" s="4" t="s">
        <v>15</v>
      </c>
      <c r="G2028" s="1" t="s">
        <v>19</v>
      </c>
      <c r="H2028" s="1" t="s">
        <v>28</v>
      </c>
      <c r="I2028" s="1" t="s">
        <v>24</v>
      </c>
      <c r="J2028" s="4">
        <v>4</v>
      </c>
      <c r="K2028" s="4"/>
      <c r="L2028" s="4"/>
      <c r="M2028" s="4"/>
      <c r="N2028" s="4"/>
      <c r="O2028" s="4"/>
      <c r="P2028" s="4" t="s">
        <v>291</v>
      </c>
      <c r="Q2028" s="299" t="s">
        <v>290</v>
      </c>
      <c r="R2028" s="19"/>
      <c r="S2028" s="4"/>
      <c r="T2028" s="5"/>
      <c r="U2028" s="5"/>
      <c r="V2028" s="14"/>
      <c r="W2028" s="15"/>
      <c r="X2028" s="692" t="s">
        <v>3135</v>
      </c>
      <c r="Y2028" s="691" t="s">
        <v>3133</v>
      </c>
      <c r="Z2028" s="688" t="s">
        <v>3131</v>
      </c>
    </row>
    <row r="2029" spans="1:26" s="109" customFormat="1" ht="15.6" hidden="1">
      <c r="A2029" s="482" t="s">
        <v>3031</v>
      </c>
      <c r="B2029" s="13"/>
      <c r="C2029" s="13" t="s">
        <v>1008</v>
      </c>
      <c r="D2029" s="14"/>
      <c r="E2029" s="4" t="s">
        <v>17</v>
      </c>
      <c r="F2029" s="4" t="s">
        <v>14</v>
      </c>
      <c r="G2029" s="1" t="s">
        <v>19</v>
      </c>
      <c r="H2029" s="1" t="s">
        <v>28</v>
      </c>
      <c r="I2029" s="1" t="s">
        <v>24</v>
      </c>
      <c r="J2029" s="4">
        <v>4</v>
      </c>
      <c r="K2029" s="4"/>
      <c r="L2029" s="4"/>
      <c r="M2029" s="4"/>
      <c r="N2029" s="4"/>
      <c r="O2029" s="4"/>
      <c r="P2029" s="4" t="s">
        <v>291</v>
      </c>
      <c r="Q2029" s="299" t="s">
        <v>290</v>
      </c>
      <c r="R2029" s="19"/>
      <c r="S2029" s="4"/>
      <c r="T2029" s="5"/>
      <c r="U2029" s="5"/>
      <c r="V2029" s="14"/>
      <c r="W2029" s="15"/>
      <c r="X2029" s="692" t="s">
        <v>3135</v>
      </c>
      <c r="Y2029" s="691" t="s">
        <v>3133</v>
      </c>
      <c r="Z2029" s="688" t="s">
        <v>3131</v>
      </c>
    </row>
    <row r="2030" spans="1:26" s="109" customFormat="1" ht="15.6" hidden="1">
      <c r="A2030" s="482" t="s">
        <v>3032</v>
      </c>
      <c r="B2030" s="13"/>
      <c r="C2030" s="13"/>
      <c r="D2030" s="14"/>
      <c r="E2030" s="4" t="s">
        <v>17</v>
      </c>
      <c r="F2030" s="4" t="s">
        <v>15</v>
      </c>
      <c r="G2030" s="1" t="s">
        <v>19</v>
      </c>
      <c r="H2030" s="1" t="s">
        <v>28</v>
      </c>
      <c r="I2030" s="1" t="s">
        <v>447</v>
      </c>
      <c r="J2030" s="4">
        <v>4</v>
      </c>
      <c r="K2030" s="4"/>
      <c r="L2030" s="4"/>
      <c r="M2030" s="4"/>
      <c r="N2030" s="4"/>
      <c r="O2030" s="4"/>
      <c r="P2030" s="4" t="s">
        <v>291</v>
      </c>
      <c r="Q2030" s="299" t="s">
        <v>290</v>
      </c>
      <c r="R2030" s="19"/>
      <c r="S2030" s="4"/>
      <c r="T2030" s="5"/>
      <c r="U2030" s="5"/>
      <c r="V2030" s="14"/>
      <c r="W2030" s="15"/>
      <c r="X2030" s="692" t="s">
        <v>3135</v>
      </c>
      <c r="Y2030" s="691" t="s">
        <v>3133</v>
      </c>
      <c r="Z2030" s="688" t="s">
        <v>3131</v>
      </c>
    </row>
    <row r="2031" spans="1:26" s="109" customFormat="1" ht="15.6" hidden="1">
      <c r="A2031" s="482" t="s">
        <v>3033</v>
      </c>
      <c r="B2031" s="13"/>
      <c r="C2031" s="13" t="s">
        <v>1007</v>
      </c>
      <c r="D2031" s="14"/>
      <c r="E2031" s="4" t="s">
        <v>17</v>
      </c>
      <c r="F2031" s="4" t="s">
        <v>14</v>
      </c>
      <c r="G2031" s="1" t="s">
        <v>19</v>
      </c>
      <c r="H2031" s="1" t="s">
        <v>28</v>
      </c>
      <c r="I2031" s="1" t="s">
        <v>24</v>
      </c>
      <c r="J2031" s="4">
        <v>4</v>
      </c>
      <c r="K2031" s="4"/>
      <c r="L2031" s="4"/>
      <c r="M2031" s="4"/>
      <c r="N2031" s="4"/>
      <c r="O2031" s="4"/>
      <c r="P2031" s="4" t="s">
        <v>291</v>
      </c>
      <c r="Q2031" s="299" t="s">
        <v>290</v>
      </c>
      <c r="R2031" s="19"/>
      <c r="S2031" s="4"/>
      <c r="T2031" s="5"/>
      <c r="U2031" s="5"/>
      <c r="V2031" s="14"/>
      <c r="W2031" s="15"/>
      <c r="X2031" s="692" t="s">
        <v>3135</v>
      </c>
      <c r="Y2031" s="691" t="s">
        <v>3133</v>
      </c>
      <c r="Z2031" s="688" t="s">
        <v>3131</v>
      </c>
    </row>
    <row r="2032" spans="1:26" s="109" customFormat="1" ht="15.6" hidden="1">
      <c r="A2032" s="482" t="s">
        <v>3034</v>
      </c>
      <c r="B2032" s="13"/>
      <c r="C2032" s="13"/>
      <c r="D2032" s="14"/>
      <c r="E2032" s="4" t="s">
        <v>17</v>
      </c>
      <c r="F2032" s="4" t="s">
        <v>15</v>
      </c>
      <c r="G2032" s="1" t="s">
        <v>19</v>
      </c>
      <c r="H2032" s="1" t="s">
        <v>28</v>
      </c>
      <c r="I2032" s="1" t="s">
        <v>24</v>
      </c>
      <c r="J2032" s="4">
        <v>4</v>
      </c>
      <c r="K2032" s="4"/>
      <c r="L2032" s="4"/>
      <c r="M2032" s="4"/>
      <c r="N2032" s="4"/>
      <c r="O2032" s="4"/>
      <c r="P2032" s="4" t="s">
        <v>291</v>
      </c>
      <c r="Q2032" s="299" t="s">
        <v>290</v>
      </c>
      <c r="R2032" s="19"/>
      <c r="S2032" s="4"/>
      <c r="T2032" s="5"/>
      <c r="U2032" s="5"/>
      <c r="V2032" s="14"/>
      <c r="W2032" s="15"/>
      <c r="X2032" s="692" t="s">
        <v>3135</v>
      </c>
      <c r="Y2032" s="691" t="s">
        <v>3133</v>
      </c>
      <c r="Z2032" s="688" t="s">
        <v>3131</v>
      </c>
    </row>
    <row r="2033" spans="1:26" s="109" customFormat="1" ht="15.6" hidden="1">
      <c r="A2033" s="482" t="s">
        <v>3035</v>
      </c>
      <c r="B2033" s="13"/>
      <c r="C2033" s="13" t="s">
        <v>1006</v>
      </c>
      <c r="D2033" s="14"/>
      <c r="E2033" s="4" t="s">
        <v>17</v>
      </c>
      <c r="F2033" s="4" t="s">
        <v>14</v>
      </c>
      <c r="G2033" s="1" t="s">
        <v>19</v>
      </c>
      <c r="H2033" s="1" t="s">
        <v>28</v>
      </c>
      <c r="I2033" s="1" t="s">
        <v>24</v>
      </c>
      <c r="J2033" s="4">
        <v>4</v>
      </c>
      <c r="K2033" s="4"/>
      <c r="L2033" s="4"/>
      <c r="M2033" s="4"/>
      <c r="N2033" s="4"/>
      <c r="O2033" s="4"/>
      <c r="P2033" s="4" t="s">
        <v>291</v>
      </c>
      <c r="Q2033" s="299" t="s">
        <v>290</v>
      </c>
      <c r="R2033" s="19"/>
      <c r="S2033" s="4"/>
      <c r="T2033" s="5"/>
      <c r="U2033" s="5"/>
      <c r="V2033" s="14"/>
      <c r="W2033" s="15"/>
      <c r="X2033" s="692" t="s">
        <v>3135</v>
      </c>
      <c r="Y2033" s="691" t="s">
        <v>3133</v>
      </c>
      <c r="Z2033" s="688" t="s">
        <v>3131</v>
      </c>
    </row>
    <row r="2034" spans="1:26" s="109" customFormat="1" ht="15.6" hidden="1">
      <c r="A2034" s="482" t="s">
        <v>3036</v>
      </c>
      <c r="B2034" s="13"/>
      <c r="C2034" s="13"/>
      <c r="D2034" s="14"/>
      <c r="E2034" s="4" t="s">
        <v>17</v>
      </c>
      <c r="F2034" s="4" t="s">
        <v>15</v>
      </c>
      <c r="G2034" s="1" t="s">
        <v>19</v>
      </c>
      <c r="H2034" s="1" t="s">
        <v>28</v>
      </c>
      <c r="I2034" s="1" t="s">
        <v>24</v>
      </c>
      <c r="J2034" s="4">
        <v>4</v>
      </c>
      <c r="K2034" s="4"/>
      <c r="L2034" s="4"/>
      <c r="M2034" s="4"/>
      <c r="N2034" s="4"/>
      <c r="O2034" s="4"/>
      <c r="P2034" s="4" t="s">
        <v>291</v>
      </c>
      <c r="Q2034" s="299" t="s">
        <v>290</v>
      </c>
      <c r="R2034" s="19"/>
      <c r="S2034" s="4"/>
      <c r="T2034" s="5"/>
      <c r="U2034" s="5"/>
      <c r="V2034" s="14"/>
      <c r="W2034" s="15"/>
      <c r="X2034" s="692" t="s">
        <v>3135</v>
      </c>
      <c r="Y2034" s="691" t="s">
        <v>3133</v>
      </c>
      <c r="Z2034" s="688" t="s">
        <v>3131</v>
      </c>
    </row>
    <row r="2035" spans="1:26" s="109" customFormat="1" ht="15.6" hidden="1">
      <c r="A2035" s="482" t="s">
        <v>3037</v>
      </c>
      <c r="B2035" s="13"/>
      <c r="C2035" s="13" t="s">
        <v>1005</v>
      </c>
      <c r="D2035" s="14"/>
      <c r="E2035" s="4" t="s">
        <v>17</v>
      </c>
      <c r="F2035" s="4" t="s">
        <v>14</v>
      </c>
      <c r="G2035" s="1" t="s">
        <v>19</v>
      </c>
      <c r="H2035" s="1" t="s">
        <v>28</v>
      </c>
      <c r="I2035" s="1" t="s">
        <v>24</v>
      </c>
      <c r="J2035" s="4">
        <v>4</v>
      </c>
      <c r="K2035" s="4"/>
      <c r="L2035" s="4"/>
      <c r="M2035" s="4"/>
      <c r="N2035" s="4"/>
      <c r="O2035" s="4"/>
      <c r="P2035" s="4" t="s">
        <v>291</v>
      </c>
      <c r="Q2035" s="299" t="s">
        <v>290</v>
      </c>
      <c r="R2035" s="19"/>
      <c r="S2035" s="4"/>
      <c r="T2035" s="5"/>
      <c r="U2035" s="5"/>
      <c r="V2035" s="14"/>
      <c r="W2035" s="15"/>
      <c r="X2035" s="692" t="s">
        <v>3135</v>
      </c>
      <c r="Y2035" s="691" t="s">
        <v>3133</v>
      </c>
      <c r="Z2035" s="688" t="s">
        <v>3131</v>
      </c>
    </row>
    <row r="2036" spans="1:26" s="109" customFormat="1" ht="15.6" hidden="1">
      <c r="A2036" s="482" t="s">
        <v>3038</v>
      </c>
      <c r="B2036" s="13"/>
      <c r="C2036" s="13"/>
      <c r="D2036" s="14"/>
      <c r="E2036" s="4" t="s">
        <v>17</v>
      </c>
      <c r="F2036" s="4" t="s">
        <v>15</v>
      </c>
      <c r="G2036" s="1" t="s">
        <v>19</v>
      </c>
      <c r="H2036" s="1" t="s">
        <v>28</v>
      </c>
      <c r="I2036" s="1" t="s">
        <v>24</v>
      </c>
      <c r="J2036" s="4">
        <v>4</v>
      </c>
      <c r="K2036" s="4"/>
      <c r="L2036" s="4"/>
      <c r="M2036" s="4"/>
      <c r="N2036" s="4"/>
      <c r="O2036" s="4"/>
      <c r="P2036" s="4" t="s">
        <v>291</v>
      </c>
      <c r="Q2036" s="299" t="s">
        <v>290</v>
      </c>
      <c r="R2036" s="19"/>
      <c r="S2036" s="4"/>
      <c r="T2036" s="5"/>
      <c r="U2036" s="5"/>
      <c r="V2036" s="14"/>
      <c r="W2036" s="15"/>
      <c r="X2036" s="692" t="s">
        <v>3135</v>
      </c>
      <c r="Y2036" s="691" t="s">
        <v>3133</v>
      </c>
      <c r="Z2036" s="688" t="s">
        <v>3131</v>
      </c>
    </row>
    <row r="2037" spans="1:26" s="109" customFormat="1" ht="15.6" hidden="1">
      <c r="A2037" s="482" t="s">
        <v>3039</v>
      </c>
      <c r="B2037" s="13"/>
      <c r="C2037" s="13" t="s">
        <v>1004</v>
      </c>
      <c r="D2037" s="14"/>
      <c r="E2037" s="4" t="s">
        <v>18</v>
      </c>
      <c r="F2037" s="4" t="s">
        <v>15</v>
      </c>
      <c r="G2037" s="1" t="s">
        <v>19</v>
      </c>
      <c r="H2037" s="1" t="s">
        <v>28</v>
      </c>
      <c r="I2037" s="1" t="s">
        <v>24</v>
      </c>
      <c r="J2037" s="4">
        <v>4</v>
      </c>
      <c r="K2037" s="4"/>
      <c r="L2037" s="4"/>
      <c r="M2037" s="4"/>
      <c r="N2037" s="4"/>
      <c r="O2037" s="4"/>
      <c r="P2037" s="4" t="s">
        <v>291</v>
      </c>
      <c r="Q2037" s="299" t="s">
        <v>290</v>
      </c>
      <c r="R2037" s="19"/>
      <c r="S2037" s="4"/>
      <c r="T2037" s="5"/>
      <c r="U2037" s="5"/>
      <c r="V2037" s="14"/>
      <c r="W2037" s="15"/>
      <c r="X2037" s="692" t="s">
        <v>3135</v>
      </c>
      <c r="Y2037" s="691" t="s">
        <v>3133</v>
      </c>
      <c r="Z2037" s="688" t="s">
        <v>3131</v>
      </c>
    </row>
    <row r="2038" spans="1:26" s="109" customFormat="1" ht="15.6" hidden="1">
      <c r="A2038" s="482" t="s">
        <v>3040</v>
      </c>
      <c r="B2038" s="13"/>
      <c r="C2038" s="13" t="s">
        <v>1002</v>
      </c>
      <c r="D2038" s="14"/>
      <c r="E2038" s="4" t="s">
        <v>18</v>
      </c>
      <c r="F2038" s="4" t="s">
        <v>14</v>
      </c>
      <c r="G2038" s="1" t="s">
        <v>19</v>
      </c>
      <c r="H2038" s="1" t="s">
        <v>28</v>
      </c>
      <c r="I2038" s="1" t="s">
        <v>445</v>
      </c>
      <c r="J2038" s="4">
        <v>4</v>
      </c>
      <c r="K2038" s="4"/>
      <c r="L2038" s="4"/>
      <c r="M2038" s="4"/>
      <c r="N2038" s="4"/>
      <c r="O2038" s="4"/>
      <c r="P2038" s="4" t="s">
        <v>291</v>
      </c>
      <c r="Q2038" s="299" t="s">
        <v>290</v>
      </c>
      <c r="R2038" s="19"/>
      <c r="S2038" s="4"/>
      <c r="T2038" s="5"/>
      <c r="U2038" s="5"/>
      <c r="V2038" s="14"/>
      <c r="W2038" s="15"/>
      <c r="X2038" s="692" t="s">
        <v>3135</v>
      </c>
      <c r="Y2038" s="691" t="s">
        <v>3133</v>
      </c>
      <c r="Z2038" s="688" t="s">
        <v>3131</v>
      </c>
    </row>
    <row r="2039" spans="1:26" s="109" customFormat="1" ht="15.6" hidden="1">
      <c r="A2039" s="482" t="s">
        <v>3041</v>
      </c>
      <c r="B2039" s="13"/>
      <c r="C2039" s="13"/>
      <c r="D2039" s="14"/>
      <c r="E2039" s="4" t="s">
        <v>18</v>
      </c>
      <c r="F2039" s="4" t="s">
        <v>15</v>
      </c>
      <c r="G2039" s="1" t="s">
        <v>19</v>
      </c>
      <c r="H2039" s="1" t="s">
        <v>28</v>
      </c>
      <c r="I2039" s="1" t="s">
        <v>24</v>
      </c>
      <c r="J2039" s="4">
        <v>4</v>
      </c>
      <c r="K2039" s="4"/>
      <c r="L2039" s="4"/>
      <c r="M2039" s="4"/>
      <c r="N2039" s="4"/>
      <c r="O2039" s="4"/>
      <c r="P2039" s="4" t="s">
        <v>291</v>
      </c>
      <c r="Q2039" s="299" t="s">
        <v>290</v>
      </c>
      <c r="R2039" s="19"/>
      <c r="S2039" s="4"/>
      <c r="T2039" s="5"/>
      <c r="U2039" s="5"/>
      <c r="V2039" s="14"/>
      <c r="W2039" s="15"/>
      <c r="X2039" s="692" t="s">
        <v>3135</v>
      </c>
      <c r="Y2039" s="691" t="s">
        <v>3133</v>
      </c>
      <c r="Z2039" s="688" t="s">
        <v>3131</v>
      </c>
    </row>
    <row r="2040" spans="1:26" s="109" customFormat="1" ht="15.6" hidden="1">
      <c r="A2040" s="482" t="s">
        <v>3042</v>
      </c>
      <c r="B2040" s="13"/>
      <c r="C2040" s="13" t="s">
        <v>1001</v>
      </c>
      <c r="D2040" s="14"/>
      <c r="E2040" s="4" t="s">
        <v>18</v>
      </c>
      <c r="F2040" s="4" t="s">
        <v>14</v>
      </c>
      <c r="G2040" s="1" t="s">
        <v>19</v>
      </c>
      <c r="H2040" s="1" t="s">
        <v>28</v>
      </c>
      <c r="I2040" s="1" t="s">
        <v>24</v>
      </c>
      <c r="J2040" s="4">
        <v>4</v>
      </c>
      <c r="K2040" s="4"/>
      <c r="L2040" s="4"/>
      <c r="M2040" s="4"/>
      <c r="N2040" s="4"/>
      <c r="O2040" s="4"/>
      <c r="P2040" s="4" t="s">
        <v>286</v>
      </c>
      <c r="Q2040" s="299" t="s">
        <v>290</v>
      </c>
      <c r="R2040" s="19"/>
      <c r="S2040" s="4"/>
      <c r="T2040" s="5"/>
      <c r="U2040" s="5"/>
      <c r="V2040" s="14"/>
      <c r="W2040" s="15"/>
      <c r="X2040" s="692" t="s">
        <v>3135</v>
      </c>
      <c r="Y2040" s="691" t="s">
        <v>3133</v>
      </c>
      <c r="Z2040" s="688" t="s">
        <v>3131</v>
      </c>
    </row>
    <row r="2041" spans="1:26" s="109" customFormat="1" ht="15.6" hidden="1">
      <c r="A2041" s="482" t="s">
        <v>3043</v>
      </c>
      <c r="B2041" s="13"/>
      <c r="C2041" s="13"/>
      <c r="D2041" s="14"/>
      <c r="E2041" s="4" t="s">
        <v>18</v>
      </c>
      <c r="F2041" s="4" t="s">
        <v>15</v>
      </c>
      <c r="G2041" s="1" t="s">
        <v>19</v>
      </c>
      <c r="H2041" s="1" t="s">
        <v>28</v>
      </c>
      <c r="I2041" s="1" t="s">
        <v>447</v>
      </c>
      <c r="J2041" s="4">
        <v>4</v>
      </c>
      <c r="K2041" s="4"/>
      <c r="L2041" s="4"/>
      <c r="M2041" s="4"/>
      <c r="N2041" s="4"/>
      <c r="O2041" s="4"/>
      <c r="P2041" s="4" t="s">
        <v>286</v>
      </c>
      <c r="Q2041" s="299" t="s">
        <v>290</v>
      </c>
      <c r="R2041" s="19"/>
      <c r="S2041" s="4"/>
      <c r="T2041" s="5"/>
      <c r="U2041" s="5"/>
      <c r="V2041" s="14"/>
      <c r="W2041" s="15"/>
      <c r="X2041" s="692" t="s">
        <v>3135</v>
      </c>
      <c r="Y2041" s="691" t="s">
        <v>3133</v>
      </c>
      <c r="Z2041" s="688" t="s">
        <v>3131</v>
      </c>
    </row>
    <row r="2042" spans="1:26" s="109" customFormat="1" ht="15.6" hidden="1">
      <c r="A2042" s="482" t="s">
        <v>3044</v>
      </c>
      <c r="B2042" s="13"/>
      <c r="C2042" s="13" t="s">
        <v>1000</v>
      </c>
      <c r="D2042" s="14"/>
      <c r="E2042" s="4" t="s">
        <v>17</v>
      </c>
      <c r="F2042" s="4" t="s">
        <v>14</v>
      </c>
      <c r="G2042" s="1" t="s">
        <v>19</v>
      </c>
      <c r="H2042" s="1" t="s">
        <v>28</v>
      </c>
      <c r="I2042" s="1" t="s">
        <v>24</v>
      </c>
      <c r="J2042" s="4">
        <v>4</v>
      </c>
      <c r="K2042" s="4"/>
      <c r="L2042" s="4"/>
      <c r="M2042" s="4"/>
      <c r="N2042" s="4"/>
      <c r="O2042" s="4"/>
      <c r="P2042" s="4" t="s">
        <v>286</v>
      </c>
      <c r="Q2042" s="299" t="s">
        <v>290</v>
      </c>
      <c r="R2042" s="19"/>
      <c r="S2042" s="4"/>
      <c r="T2042" s="5"/>
      <c r="U2042" s="5"/>
      <c r="V2042" s="14"/>
      <c r="W2042" s="15"/>
      <c r="X2042" s="692" t="s">
        <v>3135</v>
      </c>
      <c r="Y2042" s="691" t="s">
        <v>3133</v>
      </c>
      <c r="Z2042" s="688" t="s">
        <v>3131</v>
      </c>
    </row>
    <row r="2043" spans="1:26" s="109" customFormat="1" ht="15.6" hidden="1">
      <c r="A2043" s="482" t="s">
        <v>3045</v>
      </c>
      <c r="B2043" s="13"/>
      <c r="C2043" s="13"/>
      <c r="D2043" s="14"/>
      <c r="E2043" s="4" t="s">
        <v>17</v>
      </c>
      <c r="F2043" s="4" t="s">
        <v>15</v>
      </c>
      <c r="G2043" s="1" t="s">
        <v>19</v>
      </c>
      <c r="H2043" s="1" t="s">
        <v>28</v>
      </c>
      <c r="I2043" s="1" t="s">
        <v>24</v>
      </c>
      <c r="J2043" s="4">
        <v>4</v>
      </c>
      <c r="K2043" s="4"/>
      <c r="L2043" s="4"/>
      <c r="M2043" s="4"/>
      <c r="N2043" s="4"/>
      <c r="O2043" s="4"/>
      <c r="P2043" s="4" t="s">
        <v>286</v>
      </c>
      <c r="Q2043" s="299" t="s">
        <v>290</v>
      </c>
      <c r="R2043" s="19"/>
      <c r="S2043" s="4"/>
      <c r="T2043" s="5"/>
      <c r="U2043" s="5"/>
      <c r="V2043" s="14"/>
      <c r="W2043" s="15"/>
      <c r="X2043" s="692" t="s">
        <v>3135</v>
      </c>
      <c r="Y2043" s="691" t="s">
        <v>3133</v>
      </c>
      <c r="Z2043" s="688" t="s">
        <v>3131</v>
      </c>
    </row>
    <row r="2044" spans="1:26" s="109" customFormat="1" ht="15.6" hidden="1">
      <c r="A2044" s="482" t="s">
        <v>3046</v>
      </c>
      <c r="B2044" s="13"/>
      <c r="C2044" s="13" t="s">
        <v>999</v>
      </c>
      <c r="D2044" s="14"/>
      <c r="E2044" s="4" t="s">
        <v>18</v>
      </c>
      <c r="F2044" s="4" t="s">
        <v>14</v>
      </c>
      <c r="G2044" s="1" t="s">
        <v>19</v>
      </c>
      <c r="H2044" s="1" t="s">
        <v>28</v>
      </c>
      <c r="I2044" s="1" t="s">
        <v>24</v>
      </c>
      <c r="J2044" s="4">
        <v>4</v>
      </c>
      <c r="K2044" s="4"/>
      <c r="L2044" s="4"/>
      <c r="M2044" s="4"/>
      <c r="N2044" s="4"/>
      <c r="O2044" s="4"/>
      <c r="P2044" s="4" t="s">
        <v>286</v>
      </c>
      <c r="Q2044" s="299" t="s">
        <v>290</v>
      </c>
      <c r="R2044" s="19"/>
      <c r="S2044" s="4"/>
      <c r="T2044" s="5"/>
      <c r="U2044" s="5"/>
      <c r="V2044" s="14"/>
      <c r="W2044" s="15"/>
      <c r="X2044" s="692" t="s">
        <v>3135</v>
      </c>
      <c r="Y2044" s="691" t="s">
        <v>3133</v>
      </c>
      <c r="Z2044" s="688" t="s">
        <v>3131</v>
      </c>
    </row>
    <row r="2045" spans="1:26" s="109" customFormat="1" ht="15.6" hidden="1">
      <c r="A2045" s="482" t="s">
        <v>3047</v>
      </c>
      <c r="B2045" s="13"/>
      <c r="C2045" s="13"/>
      <c r="D2045" s="14"/>
      <c r="E2045" s="4" t="s">
        <v>18</v>
      </c>
      <c r="F2045" s="4" t="s">
        <v>15</v>
      </c>
      <c r="G2045" s="1" t="s">
        <v>19</v>
      </c>
      <c r="H2045" s="1" t="s">
        <v>28</v>
      </c>
      <c r="I2045" s="1" t="s">
        <v>24</v>
      </c>
      <c r="J2045" s="4">
        <v>4</v>
      </c>
      <c r="K2045" s="4"/>
      <c r="L2045" s="4"/>
      <c r="M2045" s="4"/>
      <c r="N2045" s="4"/>
      <c r="O2045" s="4"/>
      <c r="P2045" s="4" t="s">
        <v>286</v>
      </c>
      <c r="Q2045" s="299" t="s">
        <v>290</v>
      </c>
      <c r="R2045" s="19"/>
      <c r="S2045" s="4"/>
      <c r="T2045" s="5"/>
      <c r="U2045" s="5"/>
      <c r="V2045" s="14"/>
      <c r="W2045" s="15"/>
      <c r="X2045" s="692" t="s">
        <v>3135</v>
      </c>
      <c r="Y2045" s="691" t="s">
        <v>3133</v>
      </c>
      <c r="Z2045" s="688" t="s">
        <v>3131</v>
      </c>
    </row>
    <row r="2046" spans="1:26" s="109" customFormat="1" ht="15.6" hidden="1">
      <c r="A2046" s="482" t="s">
        <v>3048</v>
      </c>
      <c r="B2046" s="13"/>
      <c r="C2046" s="13" t="s">
        <v>998</v>
      </c>
      <c r="D2046" s="14"/>
      <c r="E2046" s="4" t="s">
        <v>18</v>
      </c>
      <c r="F2046" s="4" t="s">
        <v>14</v>
      </c>
      <c r="G2046" s="1" t="s">
        <v>19</v>
      </c>
      <c r="H2046" s="1" t="s">
        <v>28</v>
      </c>
      <c r="I2046" s="1" t="s">
        <v>24</v>
      </c>
      <c r="J2046" s="4">
        <v>4</v>
      </c>
      <c r="K2046" s="4" t="s">
        <v>34</v>
      </c>
      <c r="L2046" s="4"/>
      <c r="M2046" s="4"/>
      <c r="N2046" s="4"/>
      <c r="O2046" s="4"/>
      <c r="P2046" s="4" t="s">
        <v>286</v>
      </c>
      <c r="Q2046" s="299" t="s">
        <v>290</v>
      </c>
      <c r="R2046" s="19"/>
      <c r="S2046" s="4"/>
      <c r="T2046" s="5"/>
      <c r="U2046" s="5"/>
      <c r="V2046" s="14"/>
      <c r="W2046" s="15"/>
      <c r="X2046" s="692" t="s">
        <v>3135</v>
      </c>
      <c r="Y2046" s="691" t="s">
        <v>3133</v>
      </c>
      <c r="Z2046" s="688" t="s">
        <v>3131</v>
      </c>
    </row>
    <row r="2047" spans="1:26" s="109" customFormat="1" ht="15.6" hidden="1">
      <c r="A2047" s="482" t="s">
        <v>3049</v>
      </c>
      <c r="B2047" s="13"/>
      <c r="C2047" s="13"/>
      <c r="D2047" s="14"/>
      <c r="E2047" s="4" t="s">
        <v>18</v>
      </c>
      <c r="F2047" s="4" t="s">
        <v>15</v>
      </c>
      <c r="G2047" s="1" t="s">
        <v>19</v>
      </c>
      <c r="H2047" s="1" t="s">
        <v>28</v>
      </c>
      <c r="I2047" s="1" t="s">
        <v>24</v>
      </c>
      <c r="J2047" s="4">
        <v>4</v>
      </c>
      <c r="K2047" s="4" t="s">
        <v>34</v>
      </c>
      <c r="L2047" s="4"/>
      <c r="M2047" s="4"/>
      <c r="N2047" s="4"/>
      <c r="O2047" s="4"/>
      <c r="P2047" s="4" t="s">
        <v>286</v>
      </c>
      <c r="Q2047" s="299" t="s">
        <v>290</v>
      </c>
      <c r="R2047" s="19"/>
      <c r="S2047" s="4"/>
      <c r="T2047" s="5"/>
      <c r="U2047" s="5"/>
      <c r="V2047" s="14"/>
      <c r="W2047" s="15"/>
      <c r="X2047" s="692" t="s">
        <v>3135</v>
      </c>
      <c r="Y2047" s="691" t="s">
        <v>3133</v>
      </c>
      <c r="Z2047" s="688" t="s">
        <v>3131</v>
      </c>
    </row>
    <row r="2048" spans="1:26" s="109" customFormat="1" ht="15.6" hidden="1">
      <c r="A2048" s="482" t="s">
        <v>3050</v>
      </c>
      <c r="B2048" s="13"/>
      <c r="C2048" s="13" t="s">
        <v>1121</v>
      </c>
      <c r="D2048" s="14"/>
      <c r="E2048" s="4" t="s">
        <v>18</v>
      </c>
      <c r="F2048" s="4" t="s">
        <v>14</v>
      </c>
      <c r="G2048" s="1" t="s">
        <v>19</v>
      </c>
      <c r="H2048" s="1" t="s">
        <v>28</v>
      </c>
      <c r="I2048" s="1" t="s">
        <v>24</v>
      </c>
      <c r="J2048" s="4">
        <v>4</v>
      </c>
      <c r="K2048" s="4" t="s">
        <v>34</v>
      </c>
      <c r="L2048" s="4"/>
      <c r="M2048" s="4"/>
      <c r="N2048" s="4"/>
      <c r="O2048" s="4"/>
      <c r="P2048" s="4" t="s">
        <v>286</v>
      </c>
      <c r="Q2048" s="299" t="s">
        <v>290</v>
      </c>
      <c r="R2048" s="19"/>
      <c r="S2048" s="4"/>
      <c r="T2048" s="5"/>
      <c r="U2048" s="5"/>
      <c r="V2048" s="14"/>
      <c r="W2048" s="15"/>
      <c r="X2048" s="692" t="s">
        <v>3135</v>
      </c>
      <c r="Y2048" s="691" t="s">
        <v>3133</v>
      </c>
      <c r="Z2048" s="688" t="s">
        <v>3131</v>
      </c>
    </row>
    <row r="2049" spans="1:26" s="109" customFormat="1" ht="15.6" hidden="1">
      <c r="A2049" s="482" t="s">
        <v>3051</v>
      </c>
      <c r="B2049" s="13"/>
      <c r="C2049" s="13"/>
      <c r="D2049" s="14"/>
      <c r="E2049" s="4" t="s">
        <v>18</v>
      </c>
      <c r="F2049" s="4" t="s">
        <v>15</v>
      </c>
      <c r="G2049" s="1" t="s">
        <v>19</v>
      </c>
      <c r="H2049" s="1" t="s">
        <v>28</v>
      </c>
      <c r="I2049" s="1" t="s">
        <v>24</v>
      </c>
      <c r="J2049" s="4">
        <v>4</v>
      </c>
      <c r="K2049" s="4" t="s">
        <v>34</v>
      </c>
      <c r="L2049" s="4"/>
      <c r="M2049" s="4"/>
      <c r="N2049" s="4"/>
      <c r="O2049" s="4"/>
      <c r="P2049" s="4" t="s">
        <v>286</v>
      </c>
      <c r="Q2049" s="299" t="s">
        <v>290</v>
      </c>
      <c r="R2049" s="19"/>
      <c r="S2049" s="4"/>
      <c r="T2049" s="5"/>
      <c r="U2049" s="5"/>
      <c r="V2049" s="14"/>
      <c r="W2049" s="15"/>
      <c r="X2049" s="692" t="s">
        <v>3135</v>
      </c>
      <c r="Y2049" s="691" t="s">
        <v>3133</v>
      </c>
      <c r="Z2049" s="688" t="s">
        <v>3131</v>
      </c>
    </row>
    <row r="2050" spans="1:26" s="109" customFormat="1" ht="15.6" hidden="1">
      <c r="A2050" s="482" t="s">
        <v>3052</v>
      </c>
      <c r="B2050" s="13"/>
      <c r="C2050" s="13" t="s">
        <v>997</v>
      </c>
      <c r="D2050" s="14"/>
      <c r="E2050" s="4" t="s">
        <v>17</v>
      </c>
      <c r="F2050" s="4" t="s">
        <v>14</v>
      </c>
      <c r="G2050" s="1" t="s">
        <v>19</v>
      </c>
      <c r="H2050" s="1" t="s">
        <v>28</v>
      </c>
      <c r="I2050" s="1" t="s">
        <v>24</v>
      </c>
      <c r="J2050" s="4">
        <v>4</v>
      </c>
      <c r="K2050" s="4" t="s">
        <v>34</v>
      </c>
      <c r="L2050" s="4"/>
      <c r="M2050" s="4"/>
      <c r="N2050" s="4"/>
      <c r="O2050" s="4"/>
      <c r="P2050" s="4" t="s">
        <v>286</v>
      </c>
      <c r="Q2050" s="299" t="s">
        <v>290</v>
      </c>
      <c r="R2050" s="19"/>
      <c r="S2050" s="4"/>
      <c r="T2050" s="5"/>
      <c r="U2050" s="5"/>
      <c r="V2050" s="14"/>
      <c r="W2050" s="15"/>
      <c r="X2050" s="692" t="s">
        <v>3135</v>
      </c>
      <c r="Y2050" s="691" t="s">
        <v>3133</v>
      </c>
      <c r="Z2050" s="688" t="s">
        <v>3131</v>
      </c>
    </row>
    <row r="2051" spans="1:26" s="109" customFormat="1" ht="15.6" hidden="1">
      <c r="A2051" s="482" t="s">
        <v>3053</v>
      </c>
      <c r="B2051" s="13"/>
      <c r="C2051" s="13"/>
      <c r="D2051" s="14"/>
      <c r="E2051" s="4" t="s">
        <v>18</v>
      </c>
      <c r="F2051" s="4" t="s">
        <v>15</v>
      </c>
      <c r="G2051" s="1" t="s">
        <v>19</v>
      </c>
      <c r="H2051" s="1" t="s">
        <v>28</v>
      </c>
      <c r="I2051" s="1" t="s">
        <v>24</v>
      </c>
      <c r="J2051" s="4">
        <v>4</v>
      </c>
      <c r="K2051" s="4" t="s">
        <v>34</v>
      </c>
      <c r="L2051" s="4"/>
      <c r="M2051" s="4"/>
      <c r="N2051" s="4"/>
      <c r="O2051" s="4"/>
      <c r="P2051" s="4" t="s">
        <v>286</v>
      </c>
      <c r="Q2051" s="299" t="s">
        <v>290</v>
      </c>
      <c r="R2051" s="19"/>
      <c r="S2051" s="4"/>
      <c r="T2051" s="5"/>
      <c r="U2051" s="5"/>
      <c r="V2051" s="14"/>
      <c r="W2051" s="15"/>
      <c r="X2051" s="692" t="s">
        <v>3135</v>
      </c>
      <c r="Y2051" s="691" t="s">
        <v>3133</v>
      </c>
      <c r="Z2051" s="688" t="s">
        <v>3131</v>
      </c>
    </row>
    <row r="2052" spans="1:26" s="109" customFormat="1" ht="15.6" hidden="1">
      <c r="A2052" s="482" t="s">
        <v>3054</v>
      </c>
      <c r="B2052" s="13"/>
      <c r="C2052" s="13" t="s">
        <v>996</v>
      </c>
      <c r="D2052" s="14"/>
      <c r="E2052" s="4" t="s">
        <v>18</v>
      </c>
      <c r="F2052" s="4" t="s">
        <v>14</v>
      </c>
      <c r="G2052" s="1" t="s">
        <v>19</v>
      </c>
      <c r="H2052" s="1" t="s">
        <v>28</v>
      </c>
      <c r="I2052" s="1" t="s">
        <v>24</v>
      </c>
      <c r="J2052" s="4">
        <v>4</v>
      </c>
      <c r="K2052" s="4" t="s">
        <v>34</v>
      </c>
      <c r="L2052" s="4"/>
      <c r="M2052" s="4"/>
      <c r="N2052" s="4"/>
      <c r="O2052" s="4"/>
      <c r="P2052" s="4" t="s">
        <v>286</v>
      </c>
      <c r="Q2052" s="299" t="s">
        <v>290</v>
      </c>
      <c r="R2052" s="19"/>
      <c r="S2052" s="4"/>
      <c r="T2052" s="5"/>
      <c r="U2052" s="5"/>
      <c r="V2052" s="14"/>
      <c r="W2052" s="15"/>
      <c r="X2052" s="692" t="s">
        <v>3135</v>
      </c>
      <c r="Y2052" s="691" t="s">
        <v>3133</v>
      </c>
      <c r="Z2052" s="688" t="s">
        <v>3131</v>
      </c>
    </row>
    <row r="2053" spans="1:26" s="109" customFormat="1" ht="15.6" hidden="1">
      <c r="A2053" s="482" t="s">
        <v>3055</v>
      </c>
      <c r="B2053" s="13"/>
      <c r="C2053" s="13"/>
      <c r="D2053" s="14"/>
      <c r="E2053" s="4" t="s">
        <v>17</v>
      </c>
      <c r="F2053" s="4" t="s">
        <v>15</v>
      </c>
      <c r="G2053" s="1" t="s">
        <v>19</v>
      </c>
      <c r="H2053" s="1" t="s">
        <v>28</v>
      </c>
      <c r="I2053" s="1" t="s">
        <v>24</v>
      </c>
      <c r="J2053" s="4">
        <v>4</v>
      </c>
      <c r="K2053" s="4" t="s">
        <v>34</v>
      </c>
      <c r="L2053" s="4"/>
      <c r="M2053" s="4"/>
      <c r="N2053" s="4"/>
      <c r="O2053" s="4"/>
      <c r="P2053" s="4" t="s">
        <v>286</v>
      </c>
      <c r="Q2053" s="299" t="s">
        <v>290</v>
      </c>
      <c r="R2053" s="19"/>
      <c r="S2053" s="4"/>
      <c r="T2053" s="5"/>
      <c r="U2053" s="5"/>
      <c r="V2053" s="14"/>
      <c r="W2053" s="15"/>
      <c r="X2053" s="692" t="s">
        <v>3135</v>
      </c>
      <c r="Y2053" s="691" t="s">
        <v>3133</v>
      </c>
      <c r="Z2053" s="688" t="s">
        <v>3131</v>
      </c>
    </row>
    <row r="2054" spans="1:26" s="109" customFormat="1" ht="15.6" hidden="1">
      <c r="A2054" s="482" t="s">
        <v>3056</v>
      </c>
      <c r="B2054" s="13"/>
      <c r="C2054" s="13" t="s">
        <v>994</v>
      </c>
      <c r="D2054" s="14"/>
      <c r="E2054" s="4" t="s">
        <v>17</v>
      </c>
      <c r="F2054" s="4" t="s">
        <v>14</v>
      </c>
      <c r="G2054" s="1" t="s">
        <v>19</v>
      </c>
      <c r="H2054" s="1" t="s">
        <v>28</v>
      </c>
      <c r="I2054" s="1" t="s">
        <v>24</v>
      </c>
      <c r="J2054" s="4">
        <v>4</v>
      </c>
      <c r="K2054" s="4" t="s">
        <v>34</v>
      </c>
      <c r="L2054" s="4"/>
      <c r="M2054" s="4"/>
      <c r="N2054" s="4"/>
      <c r="O2054" s="4"/>
      <c r="P2054" s="276" t="s">
        <v>444</v>
      </c>
      <c r="Q2054" s="299" t="s">
        <v>290</v>
      </c>
      <c r="R2054" s="19"/>
      <c r="S2054" s="4"/>
      <c r="T2054" s="5"/>
      <c r="U2054" s="5"/>
      <c r="V2054" s="14"/>
      <c r="W2054" s="15"/>
      <c r="X2054" s="692" t="s">
        <v>3135</v>
      </c>
      <c r="Y2054" s="691" t="s">
        <v>3133</v>
      </c>
      <c r="Z2054" s="688" t="s">
        <v>3131</v>
      </c>
    </row>
    <row r="2055" spans="1:26" s="109" customFormat="1" ht="15.6" hidden="1">
      <c r="A2055" s="482" t="s">
        <v>3057</v>
      </c>
      <c r="B2055" s="314"/>
      <c r="C2055" s="314"/>
      <c r="D2055" s="332"/>
      <c r="E2055" s="299" t="s">
        <v>18</v>
      </c>
      <c r="F2055" s="4" t="s">
        <v>15</v>
      </c>
      <c r="G2055" s="1" t="s">
        <v>19</v>
      </c>
      <c r="H2055" s="1" t="s">
        <v>28</v>
      </c>
      <c r="I2055" s="1" t="s">
        <v>24</v>
      </c>
      <c r="J2055" s="4">
        <v>4</v>
      </c>
      <c r="K2055" s="4" t="s">
        <v>34</v>
      </c>
      <c r="L2055" s="299"/>
      <c r="M2055" s="299"/>
      <c r="N2055" s="299"/>
      <c r="O2055" s="299"/>
      <c r="P2055" s="276" t="s">
        <v>444</v>
      </c>
      <c r="Q2055" s="299" t="s">
        <v>290</v>
      </c>
      <c r="R2055" s="323"/>
      <c r="S2055" s="299"/>
      <c r="T2055" s="333"/>
      <c r="U2055" s="333"/>
      <c r="V2055" s="332"/>
      <c r="W2055" s="331"/>
      <c r="X2055" s="692" t="s">
        <v>3135</v>
      </c>
      <c r="Y2055" s="691" t="s">
        <v>3133</v>
      </c>
      <c r="Z2055" s="688" t="s">
        <v>3131</v>
      </c>
    </row>
    <row r="2056" spans="1:26" s="109" customFormat="1" ht="15.6" hidden="1">
      <c r="A2056" s="482" t="s">
        <v>3058</v>
      </c>
      <c r="B2056" s="314"/>
      <c r="C2056" s="314" t="s">
        <v>993</v>
      </c>
      <c r="D2056" s="332"/>
      <c r="E2056" s="299" t="s">
        <v>18</v>
      </c>
      <c r="F2056" s="4" t="s">
        <v>14</v>
      </c>
      <c r="G2056" s="1" t="s">
        <v>19</v>
      </c>
      <c r="H2056" s="1" t="s">
        <v>28</v>
      </c>
      <c r="I2056" s="1" t="s">
        <v>24</v>
      </c>
      <c r="J2056" s="4">
        <v>4</v>
      </c>
      <c r="K2056" s="4" t="s">
        <v>34</v>
      </c>
      <c r="L2056" s="299"/>
      <c r="M2056" s="299"/>
      <c r="N2056" s="299"/>
      <c r="O2056" s="299"/>
      <c r="P2056" s="276" t="s">
        <v>444</v>
      </c>
      <c r="Q2056" s="299" t="s">
        <v>289</v>
      </c>
      <c r="R2056" s="323"/>
      <c r="S2056" s="299"/>
      <c r="T2056" s="333"/>
      <c r="U2056" s="333"/>
      <c r="V2056" s="332"/>
      <c r="W2056" s="331"/>
      <c r="X2056" s="692" t="s">
        <v>3135</v>
      </c>
      <c r="Y2056" s="691" t="s">
        <v>3133</v>
      </c>
      <c r="Z2056" s="688" t="s">
        <v>3131</v>
      </c>
    </row>
    <row r="2057" spans="1:26" s="109" customFormat="1" ht="15.6" hidden="1">
      <c r="A2057" s="482" t="s">
        <v>3059</v>
      </c>
      <c r="B2057" s="314"/>
      <c r="C2057" s="314"/>
      <c r="D2057" s="332"/>
      <c r="E2057" s="299" t="s">
        <v>18</v>
      </c>
      <c r="F2057" s="4" t="s">
        <v>15</v>
      </c>
      <c r="G2057" s="1" t="s">
        <v>19</v>
      </c>
      <c r="H2057" s="1" t="s">
        <v>28</v>
      </c>
      <c r="I2057" s="1" t="s">
        <v>24</v>
      </c>
      <c r="J2057" s="4">
        <v>4</v>
      </c>
      <c r="K2057" s="4" t="s">
        <v>34</v>
      </c>
      <c r="L2057" s="299"/>
      <c r="M2057" s="299"/>
      <c r="N2057" s="299"/>
      <c r="O2057" s="299"/>
      <c r="P2057" s="276" t="s">
        <v>444</v>
      </c>
      <c r="Q2057" s="299" t="s">
        <v>289</v>
      </c>
      <c r="R2057" s="323"/>
      <c r="S2057" s="299"/>
      <c r="T2057" s="333"/>
      <c r="U2057" s="333"/>
      <c r="V2057" s="332"/>
      <c r="W2057" s="331"/>
      <c r="X2057" s="692" t="s">
        <v>3135</v>
      </c>
      <c r="Y2057" s="691" t="s">
        <v>3133</v>
      </c>
      <c r="Z2057" s="688" t="s">
        <v>3131</v>
      </c>
    </row>
    <row r="2058" spans="1:26" s="109" customFormat="1" ht="15.6" hidden="1">
      <c r="A2058" s="482" t="s">
        <v>3060</v>
      </c>
      <c r="B2058" s="13"/>
      <c r="C2058" s="13" t="s">
        <v>992</v>
      </c>
      <c r="D2058" s="14"/>
      <c r="E2058" s="4" t="s">
        <v>18</v>
      </c>
      <c r="F2058" s="4" t="s">
        <v>14</v>
      </c>
      <c r="G2058" s="1" t="s">
        <v>19</v>
      </c>
      <c r="H2058" s="1" t="s">
        <v>28</v>
      </c>
      <c r="I2058" s="1" t="s">
        <v>24</v>
      </c>
      <c r="J2058" s="4">
        <v>4</v>
      </c>
      <c r="K2058" s="4" t="s">
        <v>34</v>
      </c>
      <c r="L2058" s="4"/>
      <c r="M2058" s="4"/>
      <c r="N2058" s="4"/>
      <c r="O2058" s="4"/>
      <c r="P2058" s="4" t="s">
        <v>286</v>
      </c>
      <c r="Q2058" s="299" t="s">
        <v>289</v>
      </c>
      <c r="R2058" s="19"/>
      <c r="S2058" s="4"/>
      <c r="T2058" s="5"/>
      <c r="U2058" s="5"/>
      <c r="V2058" s="14"/>
      <c r="W2058" s="15"/>
      <c r="X2058" s="692" t="s">
        <v>3135</v>
      </c>
      <c r="Y2058" s="691" t="s">
        <v>3133</v>
      </c>
      <c r="Z2058" s="688" t="s">
        <v>3131</v>
      </c>
    </row>
    <row r="2059" spans="1:26" s="109" customFormat="1" ht="15.6" hidden="1">
      <c r="A2059" s="482" t="s">
        <v>3061</v>
      </c>
      <c r="B2059" s="13"/>
      <c r="C2059" s="13"/>
      <c r="D2059" s="14"/>
      <c r="E2059" s="4" t="s">
        <v>18</v>
      </c>
      <c r="F2059" s="4" t="s">
        <v>15</v>
      </c>
      <c r="G2059" s="1" t="s">
        <v>19</v>
      </c>
      <c r="H2059" s="1" t="s">
        <v>28</v>
      </c>
      <c r="I2059" s="1" t="s">
        <v>24</v>
      </c>
      <c r="J2059" s="4">
        <v>4</v>
      </c>
      <c r="K2059" s="4" t="s">
        <v>34</v>
      </c>
      <c r="L2059" s="4"/>
      <c r="M2059" s="4"/>
      <c r="N2059" s="4"/>
      <c r="O2059" s="4"/>
      <c r="P2059" s="4" t="s">
        <v>286</v>
      </c>
      <c r="Q2059" s="299" t="s">
        <v>289</v>
      </c>
      <c r="R2059" s="19"/>
      <c r="S2059" s="4"/>
      <c r="T2059" s="5"/>
      <c r="U2059" s="5"/>
      <c r="V2059" s="14"/>
      <c r="W2059" s="15"/>
      <c r="X2059" s="692" t="s">
        <v>3135</v>
      </c>
      <c r="Y2059" s="691" t="s">
        <v>3133</v>
      </c>
      <c r="Z2059" s="688" t="s">
        <v>3131</v>
      </c>
    </row>
    <row r="2060" spans="1:26" s="109" customFormat="1" ht="15.6" hidden="1">
      <c r="A2060" s="482" t="s">
        <v>3062</v>
      </c>
      <c r="B2060" s="13"/>
      <c r="C2060" s="13" t="s">
        <v>991</v>
      </c>
      <c r="D2060" s="14"/>
      <c r="E2060" s="4" t="s">
        <v>18</v>
      </c>
      <c r="F2060" s="4" t="s">
        <v>14</v>
      </c>
      <c r="G2060" s="1" t="s">
        <v>19</v>
      </c>
      <c r="H2060" s="1" t="s">
        <v>28</v>
      </c>
      <c r="I2060" s="1" t="s">
        <v>24</v>
      </c>
      <c r="J2060" s="4">
        <v>4</v>
      </c>
      <c r="K2060" s="4" t="s">
        <v>34</v>
      </c>
      <c r="L2060" s="4"/>
      <c r="M2060" s="4"/>
      <c r="N2060" s="4"/>
      <c r="O2060" s="4"/>
      <c r="P2060" s="4" t="s">
        <v>286</v>
      </c>
      <c r="Q2060" s="299" t="s">
        <v>289</v>
      </c>
      <c r="R2060" s="19"/>
      <c r="S2060" s="4"/>
      <c r="T2060" s="5"/>
      <c r="U2060" s="5"/>
      <c r="V2060" s="14"/>
      <c r="W2060" s="15"/>
      <c r="X2060" s="692" t="s">
        <v>3135</v>
      </c>
      <c r="Y2060" s="691" t="s">
        <v>3133</v>
      </c>
      <c r="Z2060" s="688" t="s">
        <v>3131</v>
      </c>
    </row>
    <row r="2061" spans="1:26" s="109" customFormat="1" ht="15.6" hidden="1">
      <c r="A2061" s="482" t="s">
        <v>3063</v>
      </c>
      <c r="B2061" s="314"/>
      <c r="C2061" s="314"/>
      <c r="D2061" s="332"/>
      <c r="E2061" s="299" t="s">
        <v>18</v>
      </c>
      <c r="F2061" s="4" t="s">
        <v>15</v>
      </c>
      <c r="G2061" s="1" t="s">
        <v>19</v>
      </c>
      <c r="H2061" s="1" t="s">
        <v>28</v>
      </c>
      <c r="I2061" s="1" t="s">
        <v>24</v>
      </c>
      <c r="J2061" s="4">
        <v>4</v>
      </c>
      <c r="K2061" s="4" t="s">
        <v>34</v>
      </c>
      <c r="L2061" s="299"/>
      <c r="M2061" s="299"/>
      <c r="N2061" s="299"/>
      <c r="O2061" s="299"/>
      <c r="P2061" s="4" t="s">
        <v>286</v>
      </c>
      <c r="Q2061" s="299" t="s">
        <v>289</v>
      </c>
      <c r="R2061" s="323"/>
      <c r="S2061" s="299"/>
      <c r="T2061" s="333"/>
      <c r="U2061" s="333"/>
      <c r="V2061" s="332"/>
      <c r="W2061" s="331"/>
      <c r="X2061" s="692" t="s">
        <v>3135</v>
      </c>
      <c r="Y2061" s="691" t="s">
        <v>3133</v>
      </c>
      <c r="Z2061" s="688" t="s">
        <v>3131</v>
      </c>
    </row>
    <row r="2062" spans="1:26" s="109" customFormat="1" ht="15.6" hidden="1">
      <c r="A2062" s="482" t="s">
        <v>3064</v>
      </c>
      <c r="B2062" s="13"/>
      <c r="C2062" s="13" t="s">
        <v>990</v>
      </c>
      <c r="D2062" s="14" t="s">
        <v>1437</v>
      </c>
      <c r="E2062" s="4" t="s">
        <v>17</v>
      </c>
      <c r="F2062" s="4" t="s">
        <v>14</v>
      </c>
      <c r="G2062" s="1" t="s">
        <v>22</v>
      </c>
      <c r="H2062" s="1" t="s">
        <v>28</v>
      </c>
      <c r="I2062" s="1" t="s">
        <v>24</v>
      </c>
      <c r="J2062" s="4">
        <v>4</v>
      </c>
      <c r="K2062" s="4" t="s">
        <v>34</v>
      </c>
      <c r="L2062" s="4"/>
      <c r="M2062" s="4"/>
      <c r="N2062" s="4"/>
      <c r="O2062" s="4"/>
      <c r="P2062" s="4" t="s">
        <v>286</v>
      </c>
      <c r="Q2062" s="299" t="s">
        <v>288</v>
      </c>
      <c r="R2062" s="19"/>
      <c r="S2062" s="4"/>
      <c r="T2062" s="5"/>
      <c r="U2062" s="5"/>
      <c r="V2062" s="14"/>
      <c r="W2062" s="15"/>
      <c r="X2062" s="692" t="s">
        <v>3135</v>
      </c>
      <c r="Y2062" s="691" t="s">
        <v>3133</v>
      </c>
      <c r="Z2062" s="688" t="s">
        <v>3131</v>
      </c>
    </row>
    <row r="2063" spans="1:26" s="109" customFormat="1" ht="15.6" hidden="1">
      <c r="A2063" s="482" t="s">
        <v>3065</v>
      </c>
      <c r="B2063" s="13"/>
      <c r="C2063" s="13"/>
      <c r="D2063" s="14"/>
      <c r="E2063" s="4" t="s">
        <v>17</v>
      </c>
      <c r="F2063" s="4" t="s">
        <v>15</v>
      </c>
      <c r="G2063" s="1" t="s">
        <v>22</v>
      </c>
      <c r="H2063" s="1" t="s">
        <v>28</v>
      </c>
      <c r="I2063" s="1" t="s">
        <v>24</v>
      </c>
      <c r="J2063" s="4">
        <v>4</v>
      </c>
      <c r="K2063" s="4" t="s">
        <v>34</v>
      </c>
      <c r="L2063" s="4"/>
      <c r="M2063" s="4"/>
      <c r="N2063" s="4"/>
      <c r="O2063" s="4"/>
      <c r="P2063" s="4" t="s">
        <v>286</v>
      </c>
      <c r="Q2063" s="299" t="s">
        <v>288</v>
      </c>
      <c r="R2063" s="19"/>
      <c r="S2063" s="4"/>
      <c r="T2063" s="5"/>
      <c r="U2063" s="5"/>
      <c r="V2063" s="14"/>
      <c r="W2063" s="15"/>
      <c r="X2063" s="692" t="s">
        <v>3135</v>
      </c>
      <c r="Y2063" s="691" t="s">
        <v>3133</v>
      </c>
      <c r="Z2063" s="688" t="s">
        <v>3131</v>
      </c>
    </row>
    <row r="2064" spans="1:26" s="109" customFormat="1" ht="15.6" hidden="1">
      <c r="A2064" s="482" t="s">
        <v>3066</v>
      </c>
      <c r="B2064" s="13"/>
      <c r="C2064" s="13" t="s">
        <v>989</v>
      </c>
      <c r="D2064" s="14"/>
      <c r="E2064" s="4" t="s">
        <v>17</v>
      </c>
      <c r="F2064" s="4" t="s">
        <v>14</v>
      </c>
      <c r="G2064" s="1" t="s">
        <v>19</v>
      </c>
      <c r="H2064" s="1" t="s">
        <v>28</v>
      </c>
      <c r="I2064" s="1" t="s">
        <v>24</v>
      </c>
      <c r="J2064" s="4">
        <v>4</v>
      </c>
      <c r="K2064" s="4" t="s">
        <v>34</v>
      </c>
      <c r="L2064" s="4"/>
      <c r="M2064" s="4"/>
      <c r="N2064" s="4"/>
      <c r="O2064" s="4"/>
      <c r="P2064" s="4" t="s">
        <v>286</v>
      </c>
      <c r="Q2064" s="299" t="s">
        <v>288</v>
      </c>
      <c r="R2064" s="19"/>
      <c r="S2064" s="4"/>
      <c r="T2064" s="5"/>
      <c r="U2064" s="5"/>
      <c r="V2064" s="14"/>
      <c r="W2064" s="15"/>
      <c r="X2064" s="692" t="s">
        <v>3135</v>
      </c>
      <c r="Y2064" s="691" t="s">
        <v>3133</v>
      </c>
      <c r="Z2064" s="688" t="s">
        <v>3131</v>
      </c>
    </row>
    <row r="2065" spans="1:26" s="109" customFormat="1" ht="15.6" hidden="1">
      <c r="A2065" s="482" t="s">
        <v>3067</v>
      </c>
      <c r="B2065" s="13"/>
      <c r="C2065" s="13"/>
      <c r="D2065" s="14"/>
      <c r="E2065" s="4" t="s">
        <v>17</v>
      </c>
      <c r="F2065" s="4" t="s">
        <v>15</v>
      </c>
      <c r="G2065" s="1" t="s">
        <v>19</v>
      </c>
      <c r="H2065" s="1" t="s">
        <v>28</v>
      </c>
      <c r="I2065" s="1" t="s">
        <v>24</v>
      </c>
      <c r="J2065" s="4">
        <v>4</v>
      </c>
      <c r="K2065" s="4" t="s">
        <v>34</v>
      </c>
      <c r="L2065" s="4"/>
      <c r="M2065" s="4"/>
      <c r="N2065" s="4"/>
      <c r="O2065" s="4"/>
      <c r="P2065" s="4" t="s">
        <v>286</v>
      </c>
      <c r="Q2065" s="299" t="s">
        <v>288</v>
      </c>
      <c r="R2065" s="19"/>
      <c r="S2065" s="4"/>
      <c r="T2065" s="5"/>
      <c r="U2065" s="5"/>
      <c r="V2065" s="14"/>
      <c r="W2065" s="15"/>
      <c r="X2065" s="692" t="s">
        <v>3135</v>
      </c>
      <c r="Y2065" s="691" t="s">
        <v>3133</v>
      </c>
      <c r="Z2065" s="688" t="s">
        <v>3131</v>
      </c>
    </row>
    <row r="2066" spans="1:26" s="109" customFormat="1" ht="15.6" hidden="1">
      <c r="A2066" s="482" t="s">
        <v>3068</v>
      </c>
      <c r="B2066" s="13"/>
      <c r="C2066" s="13" t="s">
        <v>988</v>
      </c>
      <c r="D2066" s="14"/>
      <c r="E2066" s="4" t="s">
        <v>17</v>
      </c>
      <c r="F2066" s="4" t="s">
        <v>14</v>
      </c>
      <c r="G2066" s="1" t="s">
        <v>19</v>
      </c>
      <c r="H2066" s="1" t="s">
        <v>28</v>
      </c>
      <c r="I2066" s="1" t="s">
        <v>24</v>
      </c>
      <c r="J2066" s="4">
        <v>4</v>
      </c>
      <c r="K2066" s="4" t="s">
        <v>34</v>
      </c>
      <c r="L2066" s="4"/>
      <c r="M2066" s="4"/>
      <c r="N2066" s="4"/>
      <c r="O2066" s="4"/>
      <c r="P2066" s="4" t="s">
        <v>286</v>
      </c>
      <c r="Q2066" s="299" t="s">
        <v>288</v>
      </c>
      <c r="R2066" s="19"/>
      <c r="S2066" s="4"/>
      <c r="T2066" s="5"/>
      <c r="U2066" s="5"/>
      <c r="V2066" s="14"/>
      <c r="W2066" s="15"/>
      <c r="X2066" s="692" t="s">
        <v>3135</v>
      </c>
      <c r="Y2066" s="691" t="s">
        <v>3133</v>
      </c>
      <c r="Z2066" s="688" t="s">
        <v>3131</v>
      </c>
    </row>
    <row r="2067" spans="1:26" s="109" customFormat="1" ht="15.6" hidden="1">
      <c r="A2067" s="482" t="s">
        <v>3069</v>
      </c>
      <c r="B2067" s="13"/>
      <c r="C2067" s="13"/>
      <c r="D2067" s="14"/>
      <c r="E2067" s="4" t="s">
        <v>17</v>
      </c>
      <c r="F2067" s="4" t="s">
        <v>15</v>
      </c>
      <c r="G2067" s="1" t="s">
        <v>19</v>
      </c>
      <c r="H2067" s="1" t="s">
        <v>28</v>
      </c>
      <c r="I2067" s="1" t="s">
        <v>24</v>
      </c>
      <c r="J2067" s="4">
        <v>4</v>
      </c>
      <c r="K2067" s="4" t="s">
        <v>34</v>
      </c>
      <c r="L2067" s="4"/>
      <c r="M2067" s="4"/>
      <c r="N2067" s="4"/>
      <c r="O2067" s="4"/>
      <c r="P2067" s="4" t="s">
        <v>286</v>
      </c>
      <c r="Q2067" s="299" t="s">
        <v>288</v>
      </c>
      <c r="R2067" s="19"/>
      <c r="S2067" s="4"/>
      <c r="T2067" s="5"/>
      <c r="U2067" s="5"/>
      <c r="V2067" s="14"/>
      <c r="W2067" s="15"/>
      <c r="X2067" s="692" t="s">
        <v>3135</v>
      </c>
      <c r="Y2067" s="691" t="s">
        <v>3133</v>
      </c>
      <c r="Z2067" s="688" t="s">
        <v>3131</v>
      </c>
    </row>
    <row r="2068" spans="1:26" s="109" customFormat="1" ht="15.6" hidden="1">
      <c r="A2068" s="482" t="s">
        <v>3070</v>
      </c>
      <c r="B2068" s="13"/>
      <c r="C2068" s="13" t="s">
        <v>987</v>
      </c>
      <c r="D2068" s="14"/>
      <c r="E2068" s="4" t="s">
        <v>17</v>
      </c>
      <c r="F2068" s="4" t="s">
        <v>14</v>
      </c>
      <c r="G2068" s="1" t="s">
        <v>22</v>
      </c>
      <c r="H2068" s="1" t="s">
        <v>28</v>
      </c>
      <c r="I2068" s="1" t="s">
        <v>26</v>
      </c>
      <c r="J2068" s="4">
        <v>4</v>
      </c>
      <c r="K2068" s="4"/>
      <c r="L2068" s="4"/>
      <c r="M2068" s="4"/>
      <c r="N2068" s="4"/>
      <c r="O2068" s="4"/>
      <c r="P2068" s="4" t="s">
        <v>286</v>
      </c>
      <c r="Q2068" s="299" t="s">
        <v>288</v>
      </c>
      <c r="R2068" s="19"/>
      <c r="S2068" s="4"/>
      <c r="T2068" s="5"/>
      <c r="U2068" s="5"/>
      <c r="V2068" s="14"/>
      <c r="W2068" s="15"/>
      <c r="X2068" s="692" t="s">
        <v>3135</v>
      </c>
      <c r="Y2068" s="691" t="s">
        <v>3133</v>
      </c>
      <c r="Z2068" s="688" t="s">
        <v>3131</v>
      </c>
    </row>
    <row r="2069" spans="1:26" s="109" customFormat="1" ht="15.6">
      <c r="A2069" s="482" t="s">
        <v>3071</v>
      </c>
      <c r="B2069" s="13"/>
      <c r="C2069" s="13"/>
      <c r="D2069" s="14"/>
      <c r="E2069" s="4" t="s">
        <v>17</v>
      </c>
      <c r="F2069" s="4" t="s">
        <v>15</v>
      </c>
      <c r="G2069" s="1" t="s">
        <v>22</v>
      </c>
      <c r="H2069" s="1" t="s">
        <v>28</v>
      </c>
      <c r="I2069" s="1" t="s">
        <v>25</v>
      </c>
      <c r="J2069" s="4">
        <v>2</v>
      </c>
      <c r="K2069" s="4"/>
      <c r="L2069" s="4"/>
      <c r="M2069" s="4"/>
      <c r="N2069" s="4" t="s">
        <v>499</v>
      </c>
      <c r="O2069" s="4"/>
      <c r="P2069" s="4" t="s">
        <v>286</v>
      </c>
      <c r="Q2069" s="299" t="s">
        <v>288</v>
      </c>
      <c r="R2069" s="19"/>
      <c r="S2069" s="4"/>
      <c r="T2069" s="5"/>
      <c r="U2069" s="5"/>
      <c r="V2069" s="14"/>
      <c r="W2069" s="15"/>
      <c r="X2069" s="692" t="s">
        <v>3135</v>
      </c>
      <c r="Y2069" s="691" t="s">
        <v>3133</v>
      </c>
      <c r="Z2069" s="688" t="s">
        <v>3131</v>
      </c>
    </row>
    <row r="2070" spans="1:26" s="109" customFormat="1" ht="15.6">
      <c r="A2070" s="482" t="s">
        <v>3072</v>
      </c>
      <c r="B2070" s="314"/>
      <c r="C2070" s="314" t="s">
        <v>1213</v>
      </c>
      <c r="D2070" s="332"/>
      <c r="E2070" s="299" t="s">
        <v>17</v>
      </c>
      <c r="F2070" s="299" t="s">
        <v>14</v>
      </c>
      <c r="G2070" s="300" t="s">
        <v>19</v>
      </c>
      <c r="H2070" s="300" t="s">
        <v>28</v>
      </c>
      <c r="I2070" s="300" t="s">
        <v>24</v>
      </c>
      <c r="J2070" s="299">
        <v>2</v>
      </c>
      <c r="K2070" s="299"/>
      <c r="L2070" s="299"/>
      <c r="M2070" s="299"/>
      <c r="N2070" s="299" t="s">
        <v>499</v>
      </c>
      <c r="O2070" s="299"/>
      <c r="P2070" s="299" t="s">
        <v>291</v>
      </c>
      <c r="Q2070" s="299" t="s">
        <v>290</v>
      </c>
      <c r="R2070" s="323"/>
      <c r="S2070" s="299"/>
      <c r="T2070" s="333"/>
      <c r="U2070" s="333"/>
      <c r="V2070" s="332"/>
      <c r="W2070" s="331"/>
      <c r="X2070" s="692" t="s">
        <v>3135</v>
      </c>
      <c r="Y2070" s="691" t="s">
        <v>3133</v>
      </c>
      <c r="Z2070" s="688" t="s">
        <v>3131</v>
      </c>
    </row>
    <row r="2071" spans="1:26" s="109" customFormat="1" ht="15.6">
      <c r="A2071" s="482" t="s">
        <v>3073</v>
      </c>
      <c r="B2071" s="314"/>
      <c r="C2071" s="314"/>
      <c r="D2071" s="332"/>
      <c r="E2071" s="299" t="s">
        <v>17</v>
      </c>
      <c r="F2071" s="299" t="s">
        <v>15</v>
      </c>
      <c r="G2071" s="300" t="s">
        <v>19</v>
      </c>
      <c r="H2071" s="300" t="s">
        <v>28</v>
      </c>
      <c r="I2071" s="300" t="s">
        <v>24</v>
      </c>
      <c r="J2071" s="299">
        <v>2</v>
      </c>
      <c r="K2071" s="299"/>
      <c r="L2071" s="299"/>
      <c r="M2071" s="299"/>
      <c r="N2071" s="299" t="s">
        <v>499</v>
      </c>
      <c r="O2071" s="299"/>
      <c r="P2071" s="299" t="s">
        <v>291</v>
      </c>
      <c r="Q2071" s="299" t="s">
        <v>290</v>
      </c>
      <c r="R2071" s="323"/>
      <c r="S2071" s="299"/>
      <c r="T2071" s="333"/>
      <c r="U2071" s="333"/>
      <c r="V2071" s="332"/>
      <c r="W2071" s="331"/>
      <c r="X2071" s="692" t="s">
        <v>3135</v>
      </c>
      <c r="Y2071" s="691" t="s">
        <v>3133</v>
      </c>
      <c r="Z2071" s="688" t="s">
        <v>3131</v>
      </c>
    </row>
    <row r="2072" spans="1:26" s="109" customFormat="1" ht="15.6" hidden="1">
      <c r="A2072" s="482" t="s">
        <v>3074</v>
      </c>
      <c r="B2072" s="314"/>
      <c r="C2072" s="314" t="s">
        <v>431</v>
      </c>
      <c r="D2072" s="332"/>
      <c r="E2072" s="299" t="s">
        <v>18</v>
      </c>
      <c r="F2072" s="299" t="s">
        <v>14</v>
      </c>
      <c r="G2072" s="300" t="s">
        <v>19</v>
      </c>
      <c r="H2072" s="300" t="s">
        <v>28</v>
      </c>
      <c r="I2072" s="300" t="s">
        <v>24</v>
      </c>
      <c r="J2072" s="299">
        <v>3</v>
      </c>
      <c r="K2072" s="299"/>
      <c r="L2072" s="299"/>
      <c r="M2072" s="299"/>
      <c r="N2072" s="299" t="s">
        <v>499</v>
      </c>
      <c r="O2072" s="299"/>
      <c r="P2072" s="299" t="s">
        <v>291</v>
      </c>
      <c r="Q2072" s="299" t="s">
        <v>290</v>
      </c>
      <c r="R2072" s="323"/>
      <c r="S2072" s="299"/>
      <c r="T2072" s="333"/>
      <c r="U2072" s="333"/>
      <c r="V2072" s="332"/>
      <c r="W2072" s="331"/>
      <c r="X2072" s="692" t="s">
        <v>3135</v>
      </c>
      <c r="Y2072" s="691" t="s">
        <v>3133</v>
      </c>
      <c r="Z2072" s="688" t="s">
        <v>3131</v>
      </c>
    </row>
    <row r="2073" spans="1:26" s="109" customFormat="1" ht="15.6" hidden="1">
      <c r="A2073" s="482" t="s">
        <v>3075</v>
      </c>
      <c r="B2073" s="314"/>
      <c r="C2073" s="314"/>
      <c r="D2073" s="332"/>
      <c r="E2073" s="299" t="s">
        <v>18</v>
      </c>
      <c r="F2073" s="299" t="s">
        <v>15</v>
      </c>
      <c r="G2073" s="300" t="s">
        <v>19</v>
      </c>
      <c r="H2073" s="300" t="s">
        <v>28</v>
      </c>
      <c r="I2073" s="300" t="s">
        <v>24</v>
      </c>
      <c r="J2073" s="299">
        <v>3</v>
      </c>
      <c r="K2073" s="299"/>
      <c r="L2073" s="299"/>
      <c r="M2073" s="299"/>
      <c r="N2073" s="299" t="s">
        <v>499</v>
      </c>
      <c r="O2073" s="299"/>
      <c r="P2073" s="299" t="s">
        <v>291</v>
      </c>
      <c r="Q2073" s="299" t="s">
        <v>290</v>
      </c>
      <c r="R2073" s="323"/>
      <c r="S2073" s="299"/>
      <c r="T2073" s="333"/>
      <c r="U2073" s="333"/>
      <c r="V2073" s="332"/>
      <c r="W2073" s="331"/>
      <c r="X2073" s="692" t="s">
        <v>3135</v>
      </c>
      <c r="Y2073" s="691" t="s">
        <v>3133</v>
      </c>
      <c r="Z2073" s="688" t="s">
        <v>3131</v>
      </c>
    </row>
    <row r="2074" spans="1:26" s="109" customFormat="1" ht="15.6" hidden="1">
      <c r="A2074" s="482" t="s">
        <v>3076</v>
      </c>
      <c r="B2074" s="314"/>
      <c r="C2074" s="314" t="s">
        <v>432</v>
      </c>
      <c r="D2074" s="332"/>
      <c r="E2074" s="299" t="s">
        <v>18</v>
      </c>
      <c r="F2074" s="299" t="s">
        <v>14</v>
      </c>
      <c r="G2074" s="300" t="s">
        <v>19</v>
      </c>
      <c r="H2074" s="300" t="s">
        <v>28</v>
      </c>
      <c r="I2074" s="300" t="s">
        <v>24</v>
      </c>
      <c r="J2074" s="299">
        <v>3</v>
      </c>
      <c r="K2074" s="299"/>
      <c r="L2074" s="299"/>
      <c r="M2074" s="299"/>
      <c r="N2074" s="299" t="s">
        <v>499</v>
      </c>
      <c r="O2074" s="299"/>
      <c r="P2074" s="299" t="s">
        <v>291</v>
      </c>
      <c r="Q2074" s="299" t="s">
        <v>290</v>
      </c>
      <c r="R2074" s="323"/>
      <c r="S2074" s="299"/>
      <c r="T2074" s="333"/>
      <c r="U2074" s="333"/>
      <c r="V2074" s="332"/>
      <c r="W2074" s="331"/>
      <c r="X2074" s="692" t="s">
        <v>3135</v>
      </c>
      <c r="Y2074" s="691" t="s">
        <v>3133</v>
      </c>
      <c r="Z2074" s="688" t="s">
        <v>3131</v>
      </c>
    </row>
    <row r="2075" spans="1:26" s="109" customFormat="1" ht="15.6" hidden="1">
      <c r="A2075" s="482" t="s">
        <v>3077</v>
      </c>
      <c r="B2075" s="314"/>
      <c r="C2075" s="314"/>
      <c r="D2075" s="332"/>
      <c r="E2075" s="299" t="s">
        <v>18</v>
      </c>
      <c r="F2075" s="299" t="s">
        <v>15</v>
      </c>
      <c r="G2075" s="300" t="s">
        <v>19</v>
      </c>
      <c r="H2075" s="300" t="s">
        <v>28</v>
      </c>
      <c r="I2075" s="300" t="s">
        <v>24</v>
      </c>
      <c r="J2075" s="299">
        <v>3</v>
      </c>
      <c r="K2075" s="299"/>
      <c r="L2075" s="299"/>
      <c r="M2075" s="299"/>
      <c r="N2075" s="299" t="s">
        <v>499</v>
      </c>
      <c r="O2075" s="299"/>
      <c r="P2075" s="299" t="s">
        <v>291</v>
      </c>
      <c r="Q2075" s="299" t="s">
        <v>290</v>
      </c>
      <c r="R2075" s="323"/>
      <c r="S2075" s="299"/>
      <c r="T2075" s="333"/>
      <c r="U2075" s="333"/>
      <c r="V2075" s="332"/>
      <c r="W2075" s="331"/>
      <c r="X2075" s="692" t="s">
        <v>3135</v>
      </c>
      <c r="Y2075" s="691" t="s">
        <v>3133</v>
      </c>
      <c r="Z2075" s="688" t="s">
        <v>3131</v>
      </c>
    </row>
    <row r="2076" spans="1:26" s="109" customFormat="1" ht="15.6" hidden="1">
      <c r="A2076" s="482" t="s">
        <v>3078</v>
      </c>
      <c r="B2076" s="314"/>
      <c r="C2076" s="314" t="s">
        <v>433</v>
      </c>
      <c r="D2076" s="332"/>
      <c r="E2076" s="299" t="s">
        <v>18</v>
      </c>
      <c r="F2076" s="299" t="s">
        <v>14</v>
      </c>
      <c r="G2076" s="300" t="s">
        <v>19</v>
      </c>
      <c r="H2076" s="300" t="s">
        <v>28</v>
      </c>
      <c r="I2076" s="300" t="s">
        <v>24</v>
      </c>
      <c r="J2076" s="299">
        <v>3</v>
      </c>
      <c r="K2076" s="299"/>
      <c r="L2076" s="299"/>
      <c r="M2076" s="299"/>
      <c r="N2076" s="299" t="s">
        <v>499</v>
      </c>
      <c r="O2076" s="299"/>
      <c r="P2076" s="299" t="s">
        <v>291</v>
      </c>
      <c r="Q2076" s="299" t="s">
        <v>290</v>
      </c>
      <c r="R2076" s="323"/>
      <c r="S2076" s="299"/>
      <c r="T2076" s="333"/>
      <c r="U2076" s="333"/>
      <c r="V2076" s="332"/>
      <c r="W2076" s="331"/>
      <c r="X2076" s="692" t="s">
        <v>3135</v>
      </c>
      <c r="Y2076" s="691" t="s">
        <v>3133</v>
      </c>
      <c r="Z2076" s="688" t="s">
        <v>3131</v>
      </c>
    </row>
    <row r="2077" spans="1:26" s="109" customFormat="1" ht="15.6" hidden="1">
      <c r="A2077" s="482" t="s">
        <v>3079</v>
      </c>
      <c r="B2077" s="314"/>
      <c r="C2077" s="314"/>
      <c r="D2077" s="332"/>
      <c r="E2077" s="299" t="s">
        <v>18</v>
      </c>
      <c r="F2077" s="299" t="s">
        <v>15</v>
      </c>
      <c r="G2077" s="300" t="s">
        <v>19</v>
      </c>
      <c r="H2077" s="300" t="s">
        <v>28</v>
      </c>
      <c r="I2077" s="300" t="s">
        <v>24</v>
      </c>
      <c r="J2077" s="299">
        <v>3</v>
      </c>
      <c r="K2077" s="299"/>
      <c r="L2077" s="299"/>
      <c r="M2077" s="299"/>
      <c r="N2077" s="299" t="s">
        <v>499</v>
      </c>
      <c r="O2077" s="299"/>
      <c r="P2077" s="299" t="s">
        <v>291</v>
      </c>
      <c r="Q2077" s="299" t="s">
        <v>290</v>
      </c>
      <c r="R2077" s="323"/>
      <c r="S2077" s="299"/>
      <c r="T2077" s="333"/>
      <c r="U2077" s="333"/>
      <c r="V2077" s="332"/>
      <c r="W2077" s="331"/>
      <c r="X2077" s="692" t="s">
        <v>3135</v>
      </c>
      <c r="Y2077" s="691" t="s">
        <v>3133</v>
      </c>
      <c r="Z2077" s="688" t="s">
        <v>3131</v>
      </c>
    </row>
    <row r="2078" spans="1:26" s="109" customFormat="1" ht="15.6" hidden="1">
      <c r="A2078" s="482" t="s">
        <v>3080</v>
      </c>
      <c r="B2078" s="314"/>
      <c r="C2078" s="314" t="s">
        <v>434</v>
      </c>
      <c r="D2078" s="332"/>
      <c r="E2078" s="299" t="s">
        <v>17</v>
      </c>
      <c r="F2078" s="299" t="s">
        <v>14</v>
      </c>
      <c r="G2078" s="300" t="s">
        <v>19</v>
      </c>
      <c r="H2078" s="300" t="s">
        <v>28</v>
      </c>
      <c r="I2078" s="300" t="s">
        <v>24</v>
      </c>
      <c r="J2078" s="299"/>
      <c r="K2078" s="299"/>
      <c r="L2078" s="299"/>
      <c r="M2078" s="299"/>
      <c r="N2078" s="299"/>
      <c r="O2078" s="299" t="s">
        <v>28</v>
      </c>
      <c r="P2078" s="299" t="s">
        <v>291</v>
      </c>
      <c r="Q2078" s="299" t="s">
        <v>290</v>
      </c>
      <c r="R2078" s="323"/>
      <c r="S2078" s="299"/>
      <c r="T2078" s="333"/>
      <c r="U2078" s="333"/>
      <c r="V2078" s="332"/>
      <c r="W2078" s="331"/>
      <c r="X2078" s="692" t="s">
        <v>3135</v>
      </c>
      <c r="Y2078" s="691" t="s">
        <v>3133</v>
      </c>
      <c r="Z2078" s="688" t="s">
        <v>3131</v>
      </c>
    </row>
    <row r="2079" spans="1:26" s="109" customFormat="1" ht="15.6" hidden="1">
      <c r="A2079" s="482" t="s">
        <v>3081</v>
      </c>
      <c r="B2079" s="314"/>
      <c r="C2079" s="314"/>
      <c r="D2079" s="332"/>
      <c r="E2079" s="299" t="s">
        <v>17</v>
      </c>
      <c r="F2079" s="299" t="s">
        <v>15</v>
      </c>
      <c r="G2079" s="300" t="s">
        <v>19</v>
      </c>
      <c r="H2079" s="300" t="s">
        <v>28</v>
      </c>
      <c r="I2079" s="300" t="s">
        <v>24</v>
      </c>
      <c r="J2079" s="299"/>
      <c r="K2079" s="299"/>
      <c r="L2079" s="299"/>
      <c r="M2079" s="299"/>
      <c r="N2079" s="299"/>
      <c r="O2079" s="299" t="s">
        <v>28</v>
      </c>
      <c r="P2079" s="299" t="s">
        <v>291</v>
      </c>
      <c r="Q2079" s="299" t="s">
        <v>290</v>
      </c>
      <c r="R2079" s="323"/>
      <c r="S2079" s="299"/>
      <c r="T2079" s="333"/>
      <c r="U2079" s="333"/>
      <c r="V2079" s="332"/>
      <c r="W2079" s="331"/>
      <c r="X2079" s="692" t="s">
        <v>3135</v>
      </c>
      <c r="Y2079" s="691" t="s">
        <v>3133</v>
      </c>
      <c r="Z2079" s="688" t="s">
        <v>3131</v>
      </c>
    </row>
    <row r="2080" spans="1:26" s="109" customFormat="1" ht="15.6" hidden="1">
      <c r="A2080" s="482" t="s">
        <v>3082</v>
      </c>
      <c r="B2080" s="314"/>
      <c r="C2080" s="314" t="s">
        <v>423</v>
      </c>
      <c r="D2080" s="332"/>
      <c r="E2080" s="299" t="s">
        <v>18</v>
      </c>
      <c r="F2080" s="299" t="s">
        <v>16</v>
      </c>
      <c r="G2080" s="300"/>
      <c r="H2080" s="300"/>
      <c r="I2080" s="300"/>
      <c r="J2080" s="299"/>
      <c r="K2080" s="299"/>
      <c r="L2080" s="299"/>
      <c r="M2080" s="299"/>
      <c r="N2080" s="299"/>
      <c r="O2080" s="299"/>
      <c r="P2080" s="299" t="s">
        <v>291</v>
      </c>
      <c r="Q2080" s="299" t="s">
        <v>290</v>
      </c>
      <c r="R2080" s="323" t="s">
        <v>791</v>
      </c>
      <c r="S2080" s="299"/>
      <c r="T2080" s="333"/>
      <c r="U2080" s="333"/>
      <c r="V2080" s="332"/>
      <c r="W2080" s="331"/>
      <c r="X2080" s="692" t="s">
        <v>3135</v>
      </c>
      <c r="Y2080" s="691" t="s">
        <v>3133</v>
      </c>
      <c r="Z2080" s="688" t="s">
        <v>3131</v>
      </c>
    </row>
    <row r="2081" spans="1:26" s="109" customFormat="1" ht="15.6" hidden="1">
      <c r="A2081" s="482" t="s">
        <v>3083</v>
      </c>
      <c r="B2081" s="314"/>
      <c r="C2081" s="314" t="s">
        <v>435</v>
      </c>
      <c r="D2081" s="332"/>
      <c r="E2081" s="299" t="s">
        <v>17</v>
      </c>
      <c r="F2081" s="299" t="s">
        <v>14</v>
      </c>
      <c r="G2081" s="300" t="s">
        <v>19</v>
      </c>
      <c r="H2081" s="300" t="s">
        <v>28</v>
      </c>
      <c r="I2081" s="300" t="s">
        <v>447</v>
      </c>
      <c r="J2081" s="299">
        <v>3</v>
      </c>
      <c r="K2081" s="299"/>
      <c r="L2081" s="299"/>
      <c r="M2081" s="299"/>
      <c r="N2081" s="299"/>
      <c r="O2081" s="299"/>
      <c r="P2081" s="299" t="s">
        <v>291</v>
      </c>
      <c r="Q2081" s="299" t="s">
        <v>290</v>
      </c>
      <c r="R2081" s="323"/>
      <c r="S2081" s="299"/>
      <c r="T2081" s="333"/>
      <c r="U2081" s="333"/>
      <c r="V2081" s="332"/>
      <c r="W2081" s="331"/>
      <c r="X2081" s="692" t="s">
        <v>3135</v>
      </c>
      <c r="Y2081" s="691" t="s">
        <v>3133</v>
      </c>
      <c r="Z2081" s="688" t="s">
        <v>3131</v>
      </c>
    </row>
    <row r="2082" spans="1:26" s="109" customFormat="1" ht="15.6" hidden="1">
      <c r="A2082" s="482" t="s">
        <v>3084</v>
      </c>
      <c r="B2082" s="314"/>
      <c r="C2082" s="314"/>
      <c r="D2082" s="332"/>
      <c r="E2082" s="299" t="s">
        <v>17</v>
      </c>
      <c r="F2082" s="299" t="s">
        <v>15</v>
      </c>
      <c r="G2082" s="300" t="s">
        <v>19</v>
      </c>
      <c r="H2082" s="300" t="s">
        <v>28</v>
      </c>
      <c r="I2082" s="300" t="s">
        <v>445</v>
      </c>
      <c r="J2082" s="299">
        <v>3</v>
      </c>
      <c r="K2082" s="299"/>
      <c r="L2082" s="299"/>
      <c r="M2082" s="299"/>
      <c r="N2082" s="299"/>
      <c r="O2082" s="299"/>
      <c r="P2082" s="299" t="s">
        <v>291</v>
      </c>
      <c r="Q2082" s="299" t="s">
        <v>290</v>
      </c>
      <c r="R2082" s="323"/>
      <c r="S2082" s="299"/>
      <c r="T2082" s="333"/>
      <c r="U2082" s="333"/>
      <c r="V2082" s="332"/>
      <c r="W2082" s="331"/>
      <c r="X2082" s="692" t="s">
        <v>3135</v>
      </c>
      <c r="Y2082" s="691" t="s">
        <v>3133</v>
      </c>
      <c r="Z2082" s="688" t="s">
        <v>3131</v>
      </c>
    </row>
    <row r="2083" spans="1:26" s="109" customFormat="1" ht="15.6">
      <c r="A2083" s="482" t="s">
        <v>3085</v>
      </c>
      <c r="B2083" s="314"/>
      <c r="C2083" s="314" t="s">
        <v>436</v>
      </c>
      <c r="D2083" s="332"/>
      <c r="E2083" s="299" t="s">
        <v>18</v>
      </c>
      <c r="F2083" s="299" t="s">
        <v>14</v>
      </c>
      <c r="G2083" s="300" t="s">
        <v>19</v>
      </c>
      <c r="H2083" s="300" t="s">
        <v>28</v>
      </c>
      <c r="I2083" s="300" t="s">
        <v>24</v>
      </c>
      <c r="J2083" s="299">
        <v>1</v>
      </c>
      <c r="K2083" s="299"/>
      <c r="L2083" s="299"/>
      <c r="M2083" s="299"/>
      <c r="N2083" s="299" t="s">
        <v>499</v>
      </c>
      <c r="O2083" s="299"/>
      <c r="P2083" s="299" t="s">
        <v>291</v>
      </c>
      <c r="Q2083" s="299" t="s">
        <v>290</v>
      </c>
      <c r="R2083" s="323"/>
      <c r="S2083" s="299"/>
      <c r="T2083" s="333"/>
      <c r="U2083" s="333"/>
      <c r="V2083" s="332"/>
      <c r="W2083" s="331"/>
      <c r="X2083" s="692" t="s">
        <v>3135</v>
      </c>
      <c r="Y2083" s="691" t="s">
        <v>3133</v>
      </c>
      <c r="Z2083" s="688" t="s">
        <v>3131</v>
      </c>
    </row>
    <row r="2084" spans="1:26" s="109" customFormat="1" ht="15.6" hidden="1">
      <c r="A2084" s="482" t="s">
        <v>3086</v>
      </c>
      <c r="B2084" s="314"/>
      <c r="C2084" s="314"/>
      <c r="D2084" s="332"/>
      <c r="E2084" s="299" t="s">
        <v>18</v>
      </c>
      <c r="F2084" s="299" t="s">
        <v>15</v>
      </c>
      <c r="G2084" s="300" t="s">
        <v>19</v>
      </c>
      <c r="H2084" s="300" t="s">
        <v>28</v>
      </c>
      <c r="I2084" s="300" t="s">
        <v>24</v>
      </c>
      <c r="J2084" s="299"/>
      <c r="K2084" s="299"/>
      <c r="L2084" s="299"/>
      <c r="M2084" s="299"/>
      <c r="N2084" s="299"/>
      <c r="O2084" s="299" t="s">
        <v>28</v>
      </c>
      <c r="P2084" s="299" t="s">
        <v>291</v>
      </c>
      <c r="Q2084" s="299" t="s">
        <v>290</v>
      </c>
      <c r="R2084" s="323"/>
      <c r="S2084" s="299"/>
      <c r="T2084" s="333"/>
      <c r="U2084" s="333"/>
      <c r="V2084" s="332"/>
      <c r="W2084" s="331"/>
      <c r="X2084" s="692" t="s">
        <v>3135</v>
      </c>
      <c r="Y2084" s="691" t="s">
        <v>3133</v>
      </c>
      <c r="Z2084" s="688" t="s">
        <v>3131</v>
      </c>
    </row>
    <row r="2085" spans="1:26" s="109" customFormat="1" ht="15.6">
      <c r="A2085" s="482" t="s">
        <v>3087</v>
      </c>
      <c r="B2085" s="314"/>
      <c r="C2085" s="314" t="s">
        <v>437</v>
      </c>
      <c r="D2085" s="332"/>
      <c r="E2085" s="299" t="s">
        <v>18</v>
      </c>
      <c r="F2085" s="299" t="s">
        <v>14</v>
      </c>
      <c r="G2085" s="300" t="s">
        <v>19</v>
      </c>
      <c r="H2085" s="300" t="s">
        <v>28</v>
      </c>
      <c r="I2085" s="300" t="s">
        <v>24</v>
      </c>
      <c r="J2085" s="299">
        <v>2</v>
      </c>
      <c r="K2085" s="299"/>
      <c r="L2085" s="299"/>
      <c r="M2085" s="299"/>
      <c r="N2085" s="299"/>
      <c r="O2085" s="299"/>
      <c r="P2085" s="299" t="s">
        <v>291</v>
      </c>
      <c r="Q2085" s="299" t="s">
        <v>290</v>
      </c>
      <c r="R2085" s="323"/>
      <c r="S2085" s="299"/>
      <c r="T2085" s="333"/>
      <c r="U2085" s="333"/>
      <c r="V2085" s="332"/>
      <c r="W2085" s="331"/>
      <c r="X2085" s="692" t="s">
        <v>3135</v>
      </c>
      <c r="Y2085" s="691" t="s">
        <v>3133</v>
      </c>
      <c r="Z2085" s="688" t="s">
        <v>3131</v>
      </c>
    </row>
    <row r="2086" spans="1:26" s="109" customFormat="1" ht="15.6">
      <c r="A2086" s="482" t="s">
        <v>3088</v>
      </c>
      <c r="B2086" s="314"/>
      <c r="C2086" s="314"/>
      <c r="D2086" s="332"/>
      <c r="E2086" s="299" t="s">
        <v>18</v>
      </c>
      <c r="F2086" s="299" t="s">
        <v>15</v>
      </c>
      <c r="G2086" s="300" t="s">
        <v>19</v>
      </c>
      <c r="H2086" s="300" t="s">
        <v>28</v>
      </c>
      <c r="I2086" s="300" t="s">
        <v>24</v>
      </c>
      <c r="J2086" s="299">
        <v>2</v>
      </c>
      <c r="K2086" s="299"/>
      <c r="L2086" s="299"/>
      <c r="M2086" s="299"/>
      <c r="N2086" s="299" t="s">
        <v>499</v>
      </c>
      <c r="O2086" s="299"/>
      <c r="P2086" s="299" t="s">
        <v>291</v>
      </c>
      <c r="Q2086" s="299" t="s">
        <v>290</v>
      </c>
      <c r="R2086" s="323"/>
      <c r="S2086" s="299"/>
      <c r="T2086" s="333"/>
      <c r="U2086" s="333"/>
      <c r="V2086" s="332"/>
      <c r="W2086" s="331"/>
      <c r="X2086" s="692" t="s">
        <v>3135</v>
      </c>
      <c r="Y2086" s="691" t="s">
        <v>3133</v>
      </c>
      <c r="Z2086" s="688" t="s">
        <v>3131</v>
      </c>
    </row>
    <row r="2087" spans="1:26" s="109" customFormat="1" ht="15.6">
      <c r="A2087" s="482" t="s">
        <v>3089</v>
      </c>
      <c r="B2087" s="314"/>
      <c r="C2087" s="314"/>
      <c r="D2087" s="332"/>
      <c r="E2087" s="299" t="s">
        <v>18</v>
      </c>
      <c r="F2087" s="299" t="s">
        <v>16</v>
      </c>
      <c r="G2087" s="300" t="s">
        <v>19</v>
      </c>
      <c r="H2087" s="300" t="s">
        <v>28</v>
      </c>
      <c r="I2087" s="300" t="s">
        <v>24</v>
      </c>
      <c r="J2087" s="299">
        <v>2</v>
      </c>
      <c r="K2087" s="299"/>
      <c r="L2087" s="299"/>
      <c r="M2087" s="299"/>
      <c r="N2087" s="299"/>
      <c r="O2087" s="299"/>
      <c r="P2087" s="299" t="s">
        <v>291</v>
      </c>
      <c r="Q2087" s="299" t="s">
        <v>290</v>
      </c>
      <c r="R2087" s="323"/>
      <c r="S2087" s="299"/>
      <c r="T2087" s="333"/>
      <c r="U2087" s="333"/>
      <c r="V2087" s="332"/>
      <c r="W2087" s="331"/>
      <c r="X2087" s="692" t="s">
        <v>3135</v>
      </c>
      <c r="Y2087" s="691" t="s">
        <v>3133</v>
      </c>
      <c r="Z2087" s="688" t="s">
        <v>3131</v>
      </c>
    </row>
    <row r="2088" spans="1:26" s="109" customFormat="1" ht="15.6" hidden="1">
      <c r="A2088" s="482" t="s">
        <v>3090</v>
      </c>
      <c r="B2088" s="314"/>
      <c r="C2088" s="314" t="s">
        <v>438</v>
      </c>
      <c r="D2088" s="332"/>
      <c r="E2088" s="299" t="s">
        <v>18</v>
      </c>
      <c r="F2088" s="299" t="s">
        <v>15</v>
      </c>
      <c r="G2088" s="300" t="s">
        <v>19</v>
      </c>
      <c r="H2088" s="300" t="s">
        <v>28</v>
      </c>
      <c r="I2088" s="300" t="s">
        <v>24</v>
      </c>
      <c r="J2088" s="299"/>
      <c r="K2088" s="299"/>
      <c r="L2088" s="299"/>
      <c r="M2088" s="299"/>
      <c r="N2088" s="299"/>
      <c r="O2088" s="299" t="s">
        <v>28</v>
      </c>
      <c r="P2088" s="299" t="s">
        <v>291</v>
      </c>
      <c r="Q2088" s="299" t="s">
        <v>290</v>
      </c>
      <c r="R2088" s="323"/>
      <c r="S2088" s="299"/>
      <c r="T2088" s="333"/>
      <c r="U2088" s="333"/>
      <c r="V2088" s="332"/>
      <c r="W2088" s="331"/>
      <c r="X2088" s="692" t="s">
        <v>3135</v>
      </c>
      <c r="Y2088" s="691" t="s">
        <v>3133</v>
      </c>
      <c r="Z2088" s="688" t="s">
        <v>3131</v>
      </c>
    </row>
    <row r="2089" spans="1:26" s="109" customFormat="1" ht="15.6" hidden="1">
      <c r="A2089" s="482" t="s">
        <v>3091</v>
      </c>
      <c r="B2089" s="314"/>
      <c r="C2089" s="314"/>
      <c r="D2089" s="332"/>
      <c r="E2089" s="299" t="s">
        <v>18</v>
      </c>
      <c r="F2089" s="299" t="s">
        <v>14</v>
      </c>
      <c r="G2089" s="300" t="s">
        <v>19</v>
      </c>
      <c r="H2089" s="300" t="s">
        <v>28</v>
      </c>
      <c r="I2089" s="300" t="s">
        <v>24</v>
      </c>
      <c r="J2089" s="299"/>
      <c r="K2089" s="299"/>
      <c r="L2089" s="299"/>
      <c r="M2089" s="299"/>
      <c r="N2089" s="299"/>
      <c r="O2089" s="299" t="s">
        <v>28</v>
      </c>
      <c r="P2089" s="299" t="s">
        <v>291</v>
      </c>
      <c r="Q2089" s="299" t="s">
        <v>290</v>
      </c>
      <c r="R2089" s="323"/>
      <c r="S2089" s="299"/>
      <c r="T2089" s="333"/>
      <c r="U2089" s="333"/>
      <c r="V2089" s="332"/>
      <c r="W2089" s="331"/>
      <c r="X2089" s="692" t="s">
        <v>3135</v>
      </c>
      <c r="Y2089" s="691" t="s">
        <v>3133</v>
      </c>
      <c r="Z2089" s="688" t="s">
        <v>3131</v>
      </c>
    </row>
    <row r="2090" spans="1:26" s="109" customFormat="1" ht="15.6">
      <c r="A2090" s="482" t="s">
        <v>3092</v>
      </c>
      <c r="B2090" s="314"/>
      <c r="C2090" s="314" t="s">
        <v>375</v>
      </c>
      <c r="D2090" s="332"/>
      <c r="E2090" s="299" t="s">
        <v>18</v>
      </c>
      <c r="F2090" s="299" t="s">
        <v>15</v>
      </c>
      <c r="G2090" s="300" t="s">
        <v>19</v>
      </c>
      <c r="H2090" s="300" t="s">
        <v>28</v>
      </c>
      <c r="I2090" s="300" t="s">
        <v>24</v>
      </c>
      <c r="J2090" s="299">
        <v>2</v>
      </c>
      <c r="K2090" s="299"/>
      <c r="L2090" s="299"/>
      <c r="M2090" s="299"/>
      <c r="N2090" s="299" t="s">
        <v>499</v>
      </c>
      <c r="O2090" s="299"/>
      <c r="P2090" s="299" t="s">
        <v>291</v>
      </c>
      <c r="Q2090" s="299" t="s">
        <v>290</v>
      </c>
      <c r="R2090" s="323"/>
      <c r="S2090" s="299"/>
      <c r="T2090" s="333"/>
      <c r="U2090" s="333"/>
      <c r="V2090" s="332"/>
      <c r="W2090" s="331"/>
      <c r="X2090" s="692" t="s">
        <v>3135</v>
      </c>
      <c r="Y2090" s="691" t="s">
        <v>3133</v>
      </c>
      <c r="Z2090" s="688" t="s">
        <v>3131</v>
      </c>
    </row>
    <row r="2091" spans="1:26" s="109" customFormat="1" ht="15.6" hidden="1">
      <c r="A2091" s="482" t="s">
        <v>3093</v>
      </c>
      <c r="B2091" s="314"/>
      <c r="C2091" s="314"/>
      <c r="D2091" s="332"/>
      <c r="E2091" s="299" t="s">
        <v>18</v>
      </c>
      <c r="F2091" s="299" t="s">
        <v>14</v>
      </c>
      <c r="G2091" s="300" t="s">
        <v>19</v>
      </c>
      <c r="H2091" s="300" t="s">
        <v>28</v>
      </c>
      <c r="I2091" s="300" t="s">
        <v>24</v>
      </c>
      <c r="J2091" s="299">
        <v>3</v>
      </c>
      <c r="K2091" s="299"/>
      <c r="L2091" s="299"/>
      <c r="M2091" s="299"/>
      <c r="N2091" s="299"/>
      <c r="O2091" s="299"/>
      <c r="P2091" s="299" t="s">
        <v>291</v>
      </c>
      <c r="Q2091" s="299" t="s">
        <v>290</v>
      </c>
      <c r="R2091" s="323"/>
      <c r="S2091" s="299"/>
      <c r="T2091" s="333"/>
      <c r="U2091" s="333"/>
      <c r="V2091" s="332"/>
      <c r="W2091" s="331"/>
      <c r="X2091" s="692" t="s">
        <v>3135</v>
      </c>
      <c r="Y2091" s="691" t="s">
        <v>3133</v>
      </c>
      <c r="Z2091" s="688" t="s">
        <v>3131</v>
      </c>
    </row>
    <row r="2092" spans="1:26" s="109" customFormat="1" ht="15.6" hidden="1">
      <c r="A2092" s="482" t="s">
        <v>3094</v>
      </c>
      <c r="B2092" s="314"/>
      <c r="C2092" s="314" t="s">
        <v>376</v>
      </c>
      <c r="D2092" s="332"/>
      <c r="E2092" s="299" t="s">
        <v>18</v>
      </c>
      <c r="F2092" s="299" t="s">
        <v>15</v>
      </c>
      <c r="G2092" s="300" t="s">
        <v>19</v>
      </c>
      <c r="H2092" s="300" t="s">
        <v>28</v>
      </c>
      <c r="I2092" s="300" t="s">
        <v>445</v>
      </c>
      <c r="J2092" s="299"/>
      <c r="K2092" s="299"/>
      <c r="L2092" s="299"/>
      <c r="M2092" s="299"/>
      <c r="N2092" s="299"/>
      <c r="O2092" s="299" t="s">
        <v>28</v>
      </c>
      <c r="P2092" s="299" t="s">
        <v>291</v>
      </c>
      <c r="Q2092" s="299" t="s">
        <v>290</v>
      </c>
      <c r="R2092" s="323"/>
      <c r="S2092" s="299"/>
      <c r="T2092" s="333"/>
      <c r="U2092" s="333"/>
      <c r="V2092" s="332"/>
      <c r="W2092" s="331"/>
      <c r="X2092" s="692" t="s">
        <v>3135</v>
      </c>
      <c r="Y2092" s="691" t="s">
        <v>3133</v>
      </c>
      <c r="Z2092" s="688" t="s">
        <v>3131</v>
      </c>
    </row>
    <row r="2093" spans="1:26" s="109" customFormat="1" ht="15.6" hidden="1">
      <c r="A2093" s="482" t="s">
        <v>3095</v>
      </c>
      <c r="B2093" s="314"/>
      <c r="C2093" s="314"/>
      <c r="D2093" s="332"/>
      <c r="E2093" s="299" t="s">
        <v>17</v>
      </c>
      <c r="F2093" s="299" t="s">
        <v>14</v>
      </c>
      <c r="G2093" s="300" t="s">
        <v>19</v>
      </c>
      <c r="H2093" s="300" t="s">
        <v>28</v>
      </c>
      <c r="I2093" s="300" t="s">
        <v>447</v>
      </c>
      <c r="J2093" s="299"/>
      <c r="K2093" s="299"/>
      <c r="L2093" s="299"/>
      <c r="M2093" s="299"/>
      <c r="N2093" s="299"/>
      <c r="O2093" s="299" t="s">
        <v>28</v>
      </c>
      <c r="P2093" s="299" t="s">
        <v>291</v>
      </c>
      <c r="Q2093" s="299" t="s">
        <v>290</v>
      </c>
      <c r="R2093" s="323"/>
      <c r="S2093" s="299"/>
      <c r="T2093" s="333"/>
      <c r="U2093" s="333"/>
      <c r="V2093" s="332"/>
      <c r="W2093" s="331"/>
      <c r="X2093" s="692" t="s">
        <v>3135</v>
      </c>
      <c r="Y2093" s="691" t="s">
        <v>3133</v>
      </c>
      <c r="Z2093" s="688" t="s">
        <v>3131</v>
      </c>
    </row>
    <row r="2094" spans="1:26" s="109" customFormat="1" ht="15.6" hidden="1">
      <c r="A2094" s="482" t="s">
        <v>3096</v>
      </c>
      <c r="B2094" s="314"/>
      <c r="C2094" s="314" t="s">
        <v>377</v>
      </c>
      <c r="D2094" s="332"/>
      <c r="E2094" s="299" t="s">
        <v>18</v>
      </c>
      <c r="F2094" s="299" t="s">
        <v>14</v>
      </c>
      <c r="G2094" s="300" t="s">
        <v>19</v>
      </c>
      <c r="H2094" s="300" t="s">
        <v>28</v>
      </c>
      <c r="I2094" s="300" t="s">
        <v>24</v>
      </c>
      <c r="J2094" s="299"/>
      <c r="K2094" s="299"/>
      <c r="L2094" s="299"/>
      <c r="M2094" s="299"/>
      <c r="N2094" s="299"/>
      <c r="O2094" s="299" t="s">
        <v>28</v>
      </c>
      <c r="P2094" s="299" t="s">
        <v>291</v>
      </c>
      <c r="Q2094" s="299" t="s">
        <v>290</v>
      </c>
      <c r="R2094" s="323"/>
      <c r="S2094" s="299"/>
      <c r="T2094" s="333"/>
      <c r="U2094" s="333"/>
      <c r="V2094" s="332"/>
      <c r="W2094" s="331"/>
      <c r="X2094" s="692" t="s">
        <v>3135</v>
      </c>
      <c r="Y2094" s="691" t="s">
        <v>3133</v>
      </c>
      <c r="Z2094" s="688" t="s">
        <v>3131</v>
      </c>
    </row>
    <row r="2095" spans="1:26" s="109" customFormat="1" ht="15.6" hidden="1">
      <c r="A2095" s="482" t="s">
        <v>3097</v>
      </c>
      <c r="B2095" s="314"/>
      <c r="C2095" s="314"/>
      <c r="D2095" s="332"/>
      <c r="E2095" s="299" t="s">
        <v>18</v>
      </c>
      <c r="F2095" s="299" t="s">
        <v>15</v>
      </c>
      <c r="G2095" s="300" t="s">
        <v>19</v>
      </c>
      <c r="H2095" s="300" t="s">
        <v>28</v>
      </c>
      <c r="I2095" s="300" t="s">
        <v>24</v>
      </c>
      <c r="J2095" s="299"/>
      <c r="K2095" s="299"/>
      <c r="L2095" s="299"/>
      <c r="M2095" s="299"/>
      <c r="N2095" s="299"/>
      <c r="O2095" s="299" t="s">
        <v>28</v>
      </c>
      <c r="P2095" s="299" t="s">
        <v>291</v>
      </c>
      <c r="Q2095" s="299" t="s">
        <v>290</v>
      </c>
      <c r="R2095" s="323"/>
      <c r="S2095" s="299"/>
      <c r="T2095" s="333"/>
      <c r="U2095" s="333"/>
      <c r="V2095" s="332"/>
      <c r="W2095" s="331"/>
      <c r="X2095" s="692" t="s">
        <v>3135</v>
      </c>
      <c r="Y2095" s="691" t="s">
        <v>3133</v>
      </c>
      <c r="Z2095" s="688" t="s">
        <v>3131</v>
      </c>
    </row>
    <row r="2096" spans="1:26" s="109" customFormat="1" ht="15.6" hidden="1">
      <c r="A2096" s="482" t="s">
        <v>3098</v>
      </c>
      <c r="B2096" s="314"/>
      <c r="C2096" s="314" t="s">
        <v>378</v>
      </c>
      <c r="D2096" s="332"/>
      <c r="E2096" s="299" t="s">
        <v>17</v>
      </c>
      <c r="F2096" s="299" t="s">
        <v>14</v>
      </c>
      <c r="G2096" s="300" t="s">
        <v>19</v>
      </c>
      <c r="H2096" s="300" t="s">
        <v>28</v>
      </c>
      <c r="I2096" s="300" t="s">
        <v>24</v>
      </c>
      <c r="J2096" s="299">
        <v>3</v>
      </c>
      <c r="K2096" s="299"/>
      <c r="L2096" s="299"/>
      <c r="M2096" s="299"/>
      <c r="N2096" s="299"/>
      <c r="O2096" s="299"/>
      <c r="P2096" s="299" t="s">
        <v>291</v>
      </c>
      <c r="Q2096" s="299" t="s">
        <v>290</v>
      </c>
      <c r="R2096" s="323"/>
      <c r="S2096" s="299"/>
      <c r="T2096" s="333"/>
      <c r="U2096" s="333"/>
      <c r="V2096" s="332"/>
      <c r="W2096" s="331"/>
      <c r="X2096" s="692" t="s">
        <v>3135</v>
      </c>
      <c r="Y2096" s="691" t="s">
        <v>3133</v>
      </c>
      <c r="Z2096" s="688" t="s">
        <v>3131</v>
      </c>
    </row>
    <row r="2097" spans="1:26" s="109" customFormat="1" ht="15.6" hidden="1">
      <c r="A2097" s="482" t="s">
        <v>3099</v>
      </c>
      <c r="B2097" s="314"/>
      <c r="C2097" s="314"/>
      <c r="D2097" s="332"/>
      <c r="E2097" s="299" t="s">
        <v>17</v>
      </c>
      <c r="F2097" s="299" t="s">
        <v>15</v>
      </c>
      <c r="G2097" s="300" t="s">
        <v>19</v>
      </c>
      <c r="H2097" s="300" t="s">
        <v>28</v>
      </c>
      <c r="I2097" s="300" t="s">
        <v>24</v>
      </c>
      <c r="J2097" s="299">
        <v>3</v>
      </c>
      <c r="K2097" s="299"/>
      <c r="L2097" s="299"/>
      <c r="M2097" s="299"/>
      <c r="N2097" s="299"/>
      <c r="O2097" s="299"/>
      <c r="P2097" s="299" t="s">
        <v>291</v>
      </c>
      <c r="Q2097" s="299" t="s">
        <v>290</v>
      </c>
      <c r="R2097" s="323"/>
      <c r="S2097" s="299"/>
      <c r="T2097" s="333"/>
      <c r="U2097" s="333"/>
      <c r="V2097" s="332"/>
      <c r="W2097" s="331"/>
      <c r="X2097" s="692" t="s">
        <v>3135</v>
      </c>
      <c r="Y2097" s="691" t="s">
        <v>3133</v>
      </c>
      <c r="Z2097" s="688" t="s">
        <v>3131</v>
      </c>
    </row>
    <row r="2098" spans="1:26" s="109" customFormat="1" ht="15.6" hidden="1">
      <c r="A2098" s="482" t="s">
        <v>3100</v>
      </c>
      <c r="B2098" s="314"/>
      <c r="C2098" s="314" t="s">
        <v>379</v>
      </c>
      <c r="D2098" s="332"/>
      <c r="E2098" s="299" t="s">
        <v>17</v>
      </c>
      <c r="F2098" s="299" t="s">
        <v>14</v>
      </c>
      <c r="G2098" s="300" t="s">
        <v>19</v>
      </c>
      <c r="H2098" s="300" t="s">
        <v>28</v>
      </c>
      <c r="I2098" s="300" t="s">
        <v>24</v>
      </c>
      <c r="J2098" s="299"/>
      <c r="K2098" s="299"/>
      <c r="L2098" s="299"/>
      <c r="M2098" s="299"/>
      <c r="N2098" s="299"/>
      <c r="O2098" s="299" t="s">
        <v>28</v>
      </c>
      <c r="P2098" s="299" t="s">
        <v>291</v>
      </c>
      <c r="Q2098" s="299" t="s">
        <v>290</v>
      </c>
      <c r="R2098" s="323"/>
      <c r="S2098" s="299"/>
      <c r="T2098" s="333"/>
      <c r="U2098" s="333"/>
      <c r="V2098" s="332"/>
      <c r="W2098" s="331"/>
      <c r="X2098" s="692" t="s">
        <v>3135</v>
      </c>
      <c r="Y2098" s="691" t="s">
        <v>3133</v>
      </c>
      <c r="Z2098" s="688" t="s">
        <v>3131</v>
      </c>
    </row>
    <row r="2099" spans="1:26" s="109" customFormat="1" ht="15.6" hidden="1">
      <c r="A2099" s="482" t="s">
        <v>3101</v>
      </c>
      <c r="B2099" s="314"/>
      <c r="C2099" s="314"/>
      <c r="D2099" s="332"/>
      <c r="E2099" s="299" t="s">
        <v>17</v>
      </c>
      <c r="F2099" s="299" t="s">
        <v>15</v>
      </c>
      <c r="G2099" s="300" t="s">
        <v>19</v>
      </c>
      <c r="H2099" s="300" t="s">
        <v>28</v>
      </c>
      <c r="I2099" s="300" t="s">
        <v>24</v>
      </c>
      <c r="J2099" s="299"/>
      <c r="K2099" s="299"/>
      <c r="L2099" s="299"/>
      <c r="M2099" s="299"/>
      <c r="N2099" s="299"/>
      <c r="O2099" s="299" t="s">
        <v>28</v>
      </c>
      <c r="P2099" s="299" t="s">
        <v>291</v>
      </c>
      <c r="Q2099" s="299" t="s">
        <v>290</v>
      </c>
      <c r="R2099" s="323"/>
      <c r="S2099" s="299"/>
      <c r="T2099" s="333"/>
      <c r="U2099" s="333"/>
      <c r="V2099" s="332"/>
      <c r="W2099" s="331"/>
      <c r="X2099" s="692" t="s">
        <v>3135</v>
      </c>
      <c r="Y2099" s="691" t="s">
        <v>3133</v>
      </c>
      <c r="Z2099" s="688" t="s">
        <v>3131</v>
      </c>
    </row>
    <row r="2100" spans="1:26" s="109" customFormat="1" ht="15.6">
      <c r="A2100" s="482" t="s">
        <v>3102</v>
      </c>
      <c r="B2100" s="314"/>
      <c r="C2100" s="314" t="s">
        <v>380</v>
      </c>
      <c r="D2100" s="332"/>
      <c r="E2100" s="299" t="s">
        <v>17</v>
      </c>
      <c r="F2100" s="299" t="s">
        <v>14</v>
      </c>
      <c r="G2100" s="300" t="s">
        <v>19</v>
      </c>
      <c r="H2100" s="300" t="s">
        <v>28</v>
      </c>
      <c r="I2100" s="300" t="s">
        <v>24</v>
      </c>
      <c r="J2100" s="299">
        <v>2</v>
      </c>
      <c r="K2100" s="299"/>
      <c r="L2100" s="299"/>
      <c r="M2100" s="299"/>
      <c r="N2100" s="299" t="s">
        <v>499</v>
      </c>
      <c r="O2100" s="299"/>
      <c r="P2100" s="299" t="s">
        <v>291</v>
      </c>
      <c r="Q2100" s="299" t="s">
        <v>290</v>
      </c>
      <c r="R2100" s="323"/>
      <c r="S2100" s="299"/>
      <c r="T2100" s="333"/>
      <c r="U2100" s="333"/>
      <c r="V2100" s="332"/>
      <c r="W2100" s="331"/>
      <c r="X2100" s="692" t="s">
        <v>3135</v>
      </c>
      <c r="Y2100" s="691" t="s">
        <v>3133</v>
      </c>
      <c r="Z2100" s="688" t="s">
        <v>3131</v>
      </c>
    </row>
    <row r="2101" spans="1:26" s="109" customFormat="1" ht="15.6">
      <c r="A2101" s="482" t="s">
        <v>3103</v>
      </c>
      <c r="B2101" s="314"/>
      <c r="C2101" s="314"/>
      <c r="D2101" s="332"/>
      <c r="E2101" s="299" t="s">
        <v>17</v>
      </c>
      <c r="F2101" s="299" t="s">
        <v>15</v>
      </c>
      <c r="G2101" s="300" t="s">
        <v>19</v>
      </c>
      <c r="H2101" s="300" t="s">
        <v>28</v>
      </c>
      <c r="I2101" s="300" t="s">
        <v>24</v>
      </c>
      <c r="J2101" s="299">
        <v>2</v>
      </c>
      <c r="K2101" s="299"/>
      <c r="L2101" s="299"/>
      <c r="M2101" s="299"/>
      <c r="N2101" s="299" t="s">
        <v>499</v>
      </c>
      <c r="O2101" s="299"/>
      <c r="P2101" s="299" t="s">
        <v>291</v>
      </c>
      <c r="Q2101" s="299" t="s">
        <v>290</v>
      </c>
      <c r="R2101" s="323"/>
      <c r="S2101" s="299"/>
      <c r="T2101" s="333"/>
      <c r="U2101" s="333"/>
      <c r="V2101" s="332"/>
      <c r="W2101" s="331"/>
      <c r="X2101" s="692" t="s">
        <v>3135</v>
      </c>
      <c r="Y2101" s="691" t="s">
        <v>3133</v>
      </c>
      <c r="Z2101" s="688" t="s">
        <v>3131</v>
      </c>
    </row>
    <row r="2102" spans="1:26" s="109" customFormat="1" ht="15.6" hidden="1">
      <c r="A2102" s="482" t="s">
        <v>3104</v>
      </c>
      <c r="B2102" s="314"/>
      <c r="C2102" s="314" t="s">
        <v>381</v>
      </c>
      <c r="D2102" s="332"/>
      <c r="E2102" s="299" t="s">
        <v>17</v>
      </c>
      <c r="F2102" s="299" t="s">
        <v>14</v>
      </c>
      <c r="G2102" s="300" t="s">
        <v>19</v>
      </c>
      <c r="H2102" s="300" t="s">
        <v>28</v>
      </c>
      <c r="I2102" s="300" t="s">
        <v>24</v>
      </c>
      <c r="J2102" s="299">
        <v>4</v>
      </c>
      <c r="K2102" s="299"/>
      <c r="L2102" s="299"/>
      <c r="M2102" s="299"/>
      <c r="N2102" s="299"/>
      <c r="O2102" s="299"/>
      <c r="P2102" s="299" t="s">
        <v>291</v>
      </c>
      <c r="Q2102" s="299" t="s">
        <v>290</v>
      </c>
      <c r="R2102" s="323"/>
      <c r="S2102" s="299"/>
      <c r="T2102" s="333"/>
      <c r="U2102" s="333"/>
      <c r="V2102" s="332"/>
      <c r="W2102" s="331"/>
      <c r="X2102" s="692" t="s">
        <v>3135</v>
      </c>
      <c r="Y2102" s="691" t="s">
        <v>3133</v>
      </c>
      <c r="Z2102" s="688" t="s">
        <v>3131</v>
      </c>
    </row>
    <row r="2103" spans="1:26" s="109" customFormat="1" ht="15.6" hidden="1">
      <c r="A2103" s="482" t="s">
        <v>3105</v>
      </c>
      <c r="B2103" s="314"/>
      <c r="C2103" s="314"/>
      <c r="D2103" s="332"/>
      <c r="E2103" s="299" t="s">
        <v>17</v>
      </c>
      <c r="F2103" s="299" t="s">
        <v>15</v>
      </c>
      <c r="G2103" s="300" t="s">
        <v>19</v>
      </c>
      <c r="H2103" s="300" t="s">
        <v>28</v>
      </c>
      <c r="I2103" s="300" t="s">
        <v>24</v>
      </c>
      <c r="J2103" s="299">
        <v>4</v>
      </c>
      <c r="K2103" s="299"/>
      <c r="L2103" s="299"/>
      <c r="M2103" s="299"/>
      <c r="N2103" s="299"/>
      <c r="O2103" s="299"/>
      <c r="P2103" s="299" t="s">
        <v>291</v>
      </c>
      <c r="Q2103" s="299" t="s">
        <v>290</v>
      </c>
      <c r="R2103" s="323"/>
      <c r="S2103" s="299"/>
      <c r="T2103" s="333"/>
      <c r="U2103" s="333"/>
      <c r="V2103" s="332"/>
      <c r="W2103" s="331"/>
      <c r="X2103" s="692" t="s">
        <v>3135</v>
      </c>
      <c r="Y2103" s="691" t="s">
        <v>3133</v>
      </c>
      <c r="Z2103" s="688" t="s">
        <v>3131</v>
      </c>
    </row>
    <row r="2104" spans="1:26" s="109" customFormat="1" ht="15.6" hidden="1">
      <c r="A2104" s="482" t="s">
        <v>3106</v>
      </c>
      <c r="B2104" s="314"/>
      <c r="C2104" s="314" t="s">
        <v>439</v>
      </c>
      <c r="D2104" s="332"/>
      <c r="E2104" s="299" t="s">
        <v>18</v>
      </c>
      <c r="F2104" s="299" t="s">
        <v>14</v>
      </c>
      <c r="G2104" s="300" t="s">
        <v>19</v>
      </c>
      <c r="H2104" s="300" t="s">
        <v>28</v>
      </c>
      <c r="I2104" s="300" t="s">
        <v>24</v>
      </c>
      <c r="J2104" s="299"/>
      <c r="K2104" s="299"/>
      <c r="L2104" s="299"/>
      <c r="M2104" s="299"/>
      <c r="N2104" s="299"/>
      <c r="O2104" s="299" t="s">
        <v>28</v>
      </c>
      <c r="P2104" s="299" t="s">
        <v>291</v>
      </c>
      <c r="Q2104" s="299" t="s">
        <v>290</v>
      </c>
      <c r="R2104" s="323"/>
      <c r="S2104" s="299"/>
      <c r="T2104" s="333"/>
      <c r="U2104" s="333"/>
      <c r="V2104" s="332"/>
      <c r="W2104" s="331"/>
      <c r="X2104" s="692" t="s">
        <v>3135</v>
      </c>
      <c r="Y2104" s="691" t="s">
        <v>3133</v>
      </c>
      <c r="Z2104" s="688" t="s">
        <v>3131</v>
      </c>
    </row>
    <row r="2105" spans="1:26" s="109" customFormat="1" ht="15.6" hidden="1">
      <c r="A2105" s="482" t="s">
        <v>3107</v>
      </c>
      <c r="B2105" s="13"/>
      <c r="C2105" s="13"/>
      <c r="D2105" s="14"/>
      <c r="E2105" s="4" t="s">
        <v>18</v>
      </c>
      <c r="F2105" s="4" t="s">
        <v>15</v>
      </c>
      <c r="G2105" s="1" t="s">
        <v>19</v>
      </c>
      <c r="H2105" s="1" t="s">
        <v>28</v>
      </c>
      <c r="I2105" s="1" t="s">
        <v>24</v>
      </c>
      <c r="J2105" s="4"/>
      <c r="K2105" s="4"/>
      <c r="L2105" s="4"/>
      <c r="M2105" s="4"/>
      <c r="N2105" s="4"/>
      <c r="O2105" s="4" t="s">
        <v>28</v>
      </c>
      <c r="P2105" s="299" t="s">
        <v>291</v>
      </c>
      <c r="Q2105" s="299" t="s">
        <v>290</v>
      </c>
      <c r="R2105" s="19"/>
      <c r="S2105" s="4"/>
      <c r="T2105" s="5"/>
      <c r="U2105" s="5"/>
      <c r="V2105" s="14"/>
      <c r="W2105" s="15"/>
      <c r="X2105" s="692" t="s">
        <v>3135</v>
      </c>
      <c r="Y2105" s="691" t="s">
        <v>3133</v>
      </c>
      <c r="Z2105" s="688" t="s">
        <v>3131</v>
      </c>
    </row>
    <row r="2106" spans="1:26" s="109" customFormat="1" ht="15.6" hidden="1">
      <c r="A2106" s="482" t="s">
        <v>3108</v>
      </c>
      <c r="B2106" s="13"/>
      <c r="C2106" s="13" t="s">
        <v>382</v>
      </c>
      <c r="D2106" s="14"/>
      <c r="E2106" s="4" t="s">
        <v>17</v>
      </c>
      <c r="F2106" s="4" t="s">
        <v>14</v>
      </c>
      <c r="G2106" s="1" t="s">
        <v>19</v>
      </c>
      <c r="H2106" s="1" t="s">
        <v>28</v>
      </c>
      <c r="I2106" s="1" t="s">
        <v>24</v>
      </c>
      <c r="J2106" s="4"/>
      <c r="K2106" s="4"/>
      <c r="L2106" s="4"/>
      <c r="M2106" s="4"/>
      <c r="N2106" s="4"/>
      <c r="O2106" s="4" t="s">
        <v>28</v>
      </c>
      <c r="P2106" s="299" t="s">
        <v>291</v>
      </c>
      <c r="Q2106" s="299" t="s">
        <v>290</v>
      </c>
      <c r="R2106" s="19"/>
      <c r="S2106" s="4"/>
      <c r="T2106" s="5"/>
      <c r="U2106" s="5"/>
      <c r="V2106" s="14"/>
      <c r="W2106" s="15"/>
      <c r="X2106" s="692" t="s">
        <v>3135</v>
      </c>
      <c r="Y2106" s="691" t="s">
        <v>3133</v>
      </c>
      <c r="Z2106" s="688" t="s">
        <v>3131</v>
      </c>
    </row>
    <row r="2107" spans="1:26" s="109" customFormat="1" ht="15.6" hidden="1">
      <c r="A2107" s="482" t="s">
        <v>3109</v>
      </c>
      <c r="B2107" s="13"/>
      <c r="C2107" s="13"/>
      <c r="D2107" s="14"/>
      <c r="E2107" s="4" t="s">
        <v>17</v>
      </c>
      <c r="F2107" s="4" t="s">
        <v>15</v>
      </c>
      <c r="G2107" s="1" t="s">
        <v>19</v>
      </c>
      <c r="H2107" s="1" t="s">
        <v>28</v>
      </c>
      <c r="I2107" s="1" t="s">
        <v>24</v>
      </c>
      <c r="J2107" s="4"/>
      <c r="K2107" s="4"/>
      <c r="L2107" s="4"/>
      <c r="M2107" s="4"/>
      <c r="N2107" s="4"/>
      <c r="O2107" s="4" t="s">
        <v>28</v>
      </c>
      <c r="P2107" s="299" t="s">
        <v>291</v>
      </c>
      <c r="Q2107" s="299" t="s">
        <v>290</v>
      </c>
      <c r="R2107" s="19"/>
      <c r="S2107" s="4"/>
      <c r="T2107" s="5"/>
      <c r="U2107" s="5"/>
      <c r="V2107" s="14"/>
      <c r="W2107" s="15"/>
      <c r="X2107" s="692" t="s">
        <v>3135</v>
      </c>
      <c r="Y2107" s="691" t="s">
        <v>3133</v>
      </c>
      <c r="Z2107" s="688" t="s">
        <v>3131</v>
      </c>
    </row>
    <row r="2108" spans="1:26" s="109" customFormat="1" ht="15.6" hidden="1">
      <c r="A2108" s="482" t="s">
        <v>3110</v>
      </c>
      <c r="B2108" s="13"/>
      <c r="C2108" s="13" t="s">
        <v>383</v>
      </c>
      <c r="D2108" s="14"/>
      <c r="E2108" s="4" t="s">
        <v>17</v>
      </c>
      <c r="F2108" s="4" t="s">
        <v>14</v>
      </c>
      <c r="G2108" s="1" t="s">
        <v>19</v>
      </c>
      <c r="H2108" s="1" t="s">
        <v>28</v>
      </c>
      <c r="I2108" s="1" t="s">
        <v>447</v>
      </c>
      <c r="J2108" s="4"/>
      <c r="K2108" s="4"/>
      <c r="L2108" s="4"/>
      <c r="M2108" s="4"/>
      <c r="N2108" s="4"/>
      <c r="O2108" s="4" t="s">
        <v>28</v>
      </c>
      <c r="P2108" s="299" t="s">
        <v>291</v>
      </c>
      <c r="Q2108" s="299" t="s">
        <v>290</v>
      </c>
      <c r="R2108" s="19"/>
      <c r="S2108" s="4"/>
      <c r="T2108" s="5"/>
      <c r="U2108" s="5"/>
      <c r="V2108" s="14"/>
      <c r="W2108" s="15"/>
      <c r="X2108" s="692" t="s">
        <v>3135</v>
      </c>
      <c r="Y2108" s="691" t="s">
        <v>3133</v>
      </c>
      <c r="Z2108" s="688" t="s">
        <v>3131</v>
      </c>
    </row>
    <row r="2109" spans="1:26" s="109" customFormat="1" ht="15.6" hidden="1">
      <c r="A2109" s="482" t="s">
        <v>3111</v>
      </c>
      <c r="B2109" s="13"/>
      <c r="C2109" s="13"/>
      <c r="D2109" s="14"/>
      <c r="E2109" s="4" t="s">
        <v>17</v>
      </c>
      <c r="F2109" s="4" t="s">
        <v>15</v>
      </c>
      <c r="G2109" s="1" t="s">
        <v>19</v>
      </c>
      <c r="H2109" s="1" t="s">
        <v>28</v>
      </c>
      <c r="I2109" s="1" t="s">
        <v>445</v>
      </c>
      <c r="J2109" s="4"/>
      <c r="K2109" s="4"/>
      <c r="L2109" s="4"/>
      <c r="M2109" s="4"/>
      <c r="N2109" s="4"/>
      <c r="O2109" s="4" t="s">
        <v>28</v>
      </c>
      <c r="P2109" s="299" t="s">
        <v>291</v>
      </c>
      <c r="Q2109" s="299" t="s">
        <v>290</v>
      </c>
      <c r="R2109" s="19"/>
      <c r="S2109" s="4"/>
      <c r="T2109" s="5"/>
      <c r="U2109" s="5"/>
      <c r="V2109" s="14"/>
      <c r="W2109" s="15"/>
      <c r="X2109" s="692" t="s">
        <v>3135</v>
      </c>
      <c r="Y2109" s="691" t="s">
        <v>3133</v>
      </c>
      <c r="Z2109" s="688" t="s">
        <v>3131</v>
      </c>
    </row>
    <row r="2110" spans="1:26" s="109" customFormat="1" ht="15.6">
      <c r="A2110" s="482" t="s">
        <v>3112</v>
      </c>
      <c r="B2110" s="13"/>
      <c r="C2110" s="13" t="s">
        <v>384</v>
      </c>
      <c r="D2110" s="14"/>
      <c r="E2110" s="4" t="s">
        <v>17</v>
      </c>
      <c r="F2110" s="4" t="s">
        <v>14</v>
      </c>
      <c r="G2110" s="1" t="s">
        <v>262</v>
      </c>
      <c r="H2110" s="1" t="s">
        <v>28</v>
      </c>
      <c r="I2110" s="1" t="s">
        <v>24</v>
      </c>
      <c r="J2110" s="4">
        <v>1</v>
      </c>
      <c r="K2110" s="4"/>
      <c r="L2110" s="4"/>
      <c r="M2110" s="4"/>
      <c r="N2110" s="4" t="s">
        <v>499</v>
      </c>
      <c r="O2110" s="4"/>
      <c r="P2110" s="299" t="s">
        <v>291</v>
      </c>
      <c r="Q2110" s="299" t="s">
        <v>290</v>
      </c>
      <c r="R2110" s="19"/>
      <c r="S2110" s="4"/>
      <c r="T2110" s="5"/>
      <c r="U2110" s="5"/>
      <c r="V2110" s="14"/>
      <c r="W2110" s="15"/>
      <c r="X2110" s="692" t="s">
        <v>3135</v>
      </c>
      <c r="Y2110" s="691" t="s">
        <v>3133</v>
      </c>
      <c r="Z2110" s="688" t="s">
        <v>3131</v>
      </c>
    </row>
    <row r="2111" spans="1:26" s="109" customFormat="1" ht="15.6">
      <c r="A2111" s="482" t="s">
        <v>3113</v>
      </c>
      <c r="B2111" s="13"/>
      <c r="C2111" s="13"/>
      <c r="D2111" s="14"/>
      <c r="E2111" s="4" t="s">
        <v>17</v>
      </c>
      <c r="F2111" s="4" t="s">
        <v>15</v>
      </c>
      <c r="G2111" s="1" t="s">
        <v>262</v>
      </c>
      <c r="H2111" s="1" t="s">
        <v>28</v>
      </c>
      <c r="I2111" s="1" t="s">
        <v>24</v>
      </c>
      <c r="J2111" s="4">
        <v>1</v>
      </c>
      <c r="K2111" s="4"/>
      <c r="L2111" s="4"/>
      <c r="M2111" s="4"/>
      <c r="N2111" s="4" t="s">
        <v>499</v>
      </c>
      <c r="O2111" s="4"/>
      <c r="P2111" s="299" t="s">
        <v>291</v>
      </c>
      <c r="Q2111" s="299" t="s">
        <v>290</v>
      </c>
      <c r="R2111" s="19"/>
      <c r="S2111" s="4"/>
      <c r="T2111" s="5"/>
      <c r="U2111" s="5"/>
      <c r="V2111" s="14"/>
      <c r="W2111" s="15"/>
      <c r="X2111" s="692" t="s">
        <v>3135</v>
      </c>
      <c r="Y2111" s="691" t="s">
        <v>3133</v>
      </c>
      <c r="Z2111" s="688" t="s">
        <v>3131</v>
      </c>
    </row>
    <row r="2112" spans="1:26" s="109" customFormat="1" ht="15.6">
      <c r="A2112" s="482" t="s">
        <v>3114</v>
      </c>
      <c r="B2112" s="13"/>
      <c r="C2112" s="13" t="s">
        <v>764</v>
      </c>
      <c r="D2112" s="127" t="s">
        <v>701</v>
      </c>
      <c r="E2112" s="4" t="s">
        <v>17</v>
      </c>
      <c r="F2112" s="4" t="s">
        <v>15</v>
      </c>
      <c r="G2112" s="1" t="s">
        <v>19</v>
      </c>
      <c r="H2112" s="1" t="s">
        <v>28</v>
      </c>
      <c r="I2112" s="1" t="s">
        <v>24</v>
      </c>
      <c r="J2112" s="4">
        <v>1</v>
      </c>
      <c r="K2112" s="4"/>
      <c r="L2112" s="4"/>
      <c r="M2112" s="4"/>
      <c r="N2112" s="4" t="s">
        <v>499</v>
      </c>
      <c r="O2112" s="4"/>
      <c r="P2112" s="299" t="s">
        <v>291</v>
      </c>
      <c r="Q2112" s="299" t="s">
        <v>290</v>
      </c>
      <c r="R2112" s="19"/>
      <c r="S2112" s="4"/>
      <c r="T2112" s="5"/>
      <c r="U2112" s="5"/>
      <c r="V2112" s="14"/>
      <c r="W2112" s="15"/>
      <c r="X2112" s="692" t="s">
        <v>3135</v>
      </c>
      <c r="Y2112" s="691" t="s">
        <v>3133</v>
      </c>
      <c r="Z2112" s="688" t="s">
        <v>3131</v>
      </c>
    </row>
    <row r="2113" spans="1:26" s="100" customFormat="1" ht="15.6" hidden="1">
      <c r="A2113" s="565"/>
      <c r="B2113" s="566"/>
      <c r="C2113" s="566"/>
      <c r="D2113" s="567" t="s">
        <v>1438</v>
      </c>
      <c r="E2113" s="568"/>
      <c r="F2113" s="568"/>
      <c r="G2113" s="569"/>
      <c r="H2113" s="569"/>
      <c r="I2113" s="569"/>
      <c r="J2113" s="568"/>
      <c r="K2113" s="568"/>
      <c r="L2113" s="568"/>
      <c r="M2113" s="568"/>
      <c r="N2113" s="568"/>
      <c r="O2113" s="568"/>
      <c r="P2113" s="568"/>
      <c r="Q2113" s="568"/>
      <c r="R2113" s="192"/>
      <c r="S2113" s="568"/>
      <c r="T2113" s="570"/>
      <c r="U2113" s="570"/>
      <c r="V2113" s="571"/>
      <c r="W2113" s="572"/>
      <c r="X2113" s="688"/>
      <c r="Z2113" s="688"/>
    </row>
    <row r="2115" spans="1:26" ht="21">
      <c r="B2115" s="57" t="s">
        <v>694</v>
      </c>
    </row>
    <row r="2116" spans="1:26" ht="14.4">
      <c r="A2116" s="397"/>
      <c r="B2116" s="397"/>
      <c r="C2116" s="397"/>
      <c r="D2116" s="397"/>
      <c r="E2116" s="397"/>
      <c r="F2116" s="397"/>
      <c r="G2116" s="17" t="s">
        <v>270</v>
      </c>
      <c r="H2116" s="17"/>
      <c r="I2116" s="16"/>
      <c r="J2116" s="397"/>
      <c r="K2116" s="397"/>
      <c r="L2116" s="397"/>
      <c r="M2116" s="397"/>
      <c r="N2116" s="397"/>
      <c r="O2116" s="397"/>
    </row>
    <row r="2117" spans="1:26" ht="14.4">
      <c r="A2117" s="397"/>
      <c r="B2117" s="397"/>
      <c r="C2117" s="397"/>
      <c r="D2117" s="397"/>
      <c r="E2117" s="397"/>
      <c r="F2117" s="397"/>
      <c r="G2117" s="8" t="s">
        <v>264</v>
      </c>
      <c r="H2117" s="137">
        <f>COUNTIFS(H$14:H$2112,"malowany",J$14:J$2112,1)</f>
        <v>61</v>
      </c>
      <c r="I2117" s="137" t="s">
        <v>268</v>
      </c>
      <c r="J2117" s="397"/>
      <c r="K2117" s="417" t="s">
        <v>272</v>
      </c>
      <c r="L2117" s="416"/>
      <c r="M2117" s="415">
        <f>COUNTIF(M14:M2112,"tak")</f>
        <v>5</v>
      </c>
      <c r="N2117" s="36" t="s">
        <v>273</v>
      </c>
      <c r="O2117" s="397"/>
    </row>
    <row r="2118" spans="1:26" ht="14.4">
      <c r="A2118" s="397"/>
      <c r="B2118" s="397"/>
      <c r="C2118" s="397"/>
      <c r="D2118" s="397"/>
      <c r="E2118" s="397"/>
      <c r="F2118" s="397"/>
      <c r="G2118" s="8" t="s">
        <v>265</v>
      </c>
      <c r="H2118" s="137">
        <f>COUNTIFS(H$14:H$2112,"malowany",J$14:J$2112,2)</f>
        <v>98</v>
      </c>
      <c r="I2118" s="137" t="s">
        <v>268</v>
      </c>
      <c r="J2118" s="397"/>
      <c r="K2118" s="397"/>
      <c r="L2118" s="397"/>
      <c r="M2118" s="397"/>
      <c r="N2118" s="17"/>
      <c r="O2118" s="397"/>
    </row>
    <row r="2119" spans="1:26" ht="14.4">
      <c r="A2119" s="397"/>
      <c r="B2119" s="397"/>
      <c r="C2119" s="397"/>
      <c r="D2119" s="397"/>
      <c r="E2119" s="397"/>
      <c r="F2119" s="397"/>
      <c r="G2119" s="8" t="s">
        <v>266</v>
      </c>
      <c r="H2119" s="137">
        <f>COUNTIFS(H$14:H$2112,"malowany",J$14:J$2112,3)</f>
        <v>309</v>
      </c>
      <c r="I2119" s="137" t="s">
        <v>268</v>
      </c>
      <c r="J2119" s="397"/>
      <c r="K2119" s="428" t="s">
        <v>269</v>
      </c>
      <c r="L2119" s="427"/>
      <c r="M2119" s="426">
        <f>COUNTIF(O$14:O$2112,"malowany")</f>
        <v>225</v>
      </c>
      <c r="N2119" s="39" t="s">
        <v>274</v>
      </c>
      <c r="O2119" s="397"/>
    </row>
    <row r="2120" spans="1:26" ht="14.4">
      <c r="A2120" s="397"/>
      <c r="B2120" s="397"/>
      <c r="C2120" s="397"/>
      <c r="D2120" s="397"/>
      <c r="E2120" s="397"/>
      <c r="F2120" s="397"/>
      <c r="G2120" s="8" t="s">
        <v>267</v>
      </c>
      <c r="H2120" s="137">
        <f>COUNTIFS(H$14:H$2112,"malowany",J$14:J$2112,4)</f>
        <v>1246</v>
      </c>
      <c r="I2120" s="137" t="s">
        <v>268</v>
      </c>
      <c r="J2120" s="397"/>
      <c r="K2120" s="423"/>
      <c r="L2120" s="422"/>
      <c r="M2120" s="421">
        <f>COUNTIF(O$14:O$2112,"NALEPKA")</f>
        <v>4</v>
      </c>
      <c r="N2120" s="53" t="s">
        <v>1439</v>
      </c>
      <c r="O2120" s="397"/>
    </row>
    <row r="2121" spans="1:26" ht="14.4">
      <c r="A2121" s="397"/>
      <c r="B2121" s="397"/>
      <c r="C2121" s="397"/>
      <c r="D2121" s="397"/>
      <c r="E2121" s="397"/>
      <c r="F2121" s="397"/>
      <c r="G2121" s="54" t="s">
        <v>271</v>
      </c>
      <c r="H2121" s="425">
        <f>SUM(H2117:H2120)</f>
        <v>1714</v>
      </c>
      <c r="I2121" s="424" t="s">
        <v>268</v>
      </c>
      <c r="J2121" s="397"/>
      <c r="K2121" s="423"/>
      <c r="L2121" s="422"/>
      <c r="M2121" s="421">
        <f>COUNTIF(O$14:O$2112,"tabliczka")</f>
        <v>10</v>
      </c>
      <c r="N2121" s="53" t="s">
        <v>280</v>
      </c>
      <c r="O2121" s="397"/>
    </row>
    <row r="2122" spans="1:26" ht="14.4">
      <c r="A2122" s="397"/>
      <c r="B2122" s="397"/>
      <c r="C2122" s="397"/>
      <c r="D2122" s="397"/>
      <c r="E2122" s="397"/>
      <c r="F2122" s="397"/>
      <c r="G2122" s="397"/>
      <c r="H2122" s="397"/>
      <c r="I2122" s="397"/>
      <c r="J2122" s="397"/>
      <c r="K2122" s="423"/>
      <c r="L2122" s="422"/>
      <c r="M2122" s="421">
        <f>COUNTIF(O$14:O$2112,"drogowskaz")</f>
        <v>1</v>
      </c>
      <c r="N2122" s="53" t="s">
        <v>424</v>
      </c>
      <c r="O2122" s="397"/>
    </row>
    <row r="2123" spans="1:26" ht="14.4">
      <c r="A2123" s="397"/>
      <c r="B2123" s="397"/>
      <c r="C2123" s="397"/>
      <c r="D2123" s="397"/>
      <c r="E2123" s="397"/>
      <c r="F2123" s="397"/>
      <c r="G2123" s="702" t="s">
        <v>428</v>
      </c>
      <c r="H2123" s="702"/>
      <c r="I2123" s="702"/>
      <c r="J2123" s="397"/>
      <c r="K2123" s="420"/>
      <c r="L2123" s="419"/>
      <c r="M2123" s="418">
        <f>COUNTIF(O$14:O$2112,"plansza")</f>
        <v>0</v>
      </c>
      <c r="N2123" s="42" t="s">
        <v>425</v>
      </c>
      <c r="O2123" s="397"/>
    </row>
    <row r="2124" spans="1:26" ht="14.4">
      <c r="A2124" s="397"/>
      <c r="B2124" s="397"/>
      <c r="C2124" s="397"/>
      <c r="D2124" s="397"/>
      <c r="E2124" s="397"/>
      <c r="F2124" s="397"/>
      <c r="G2124" s="8" t="s">
        <v>264</v>
      </c>
      <c r="H2124" s="137">
        <f>COUNTIFS(H$14:H$2112,"tabliczka",J$14:J$2112,1,I$14:I$2112,"&lt;&gt;drogowskaz")</f>
        <v>2</v>
      </c>
      <c r="I2124" s="137" t="s">
        <v>268</v>
      </c>
      <c r="J2124" s="397"/>
      <c r="K2124" s="397"/>
      <c r="L2124" s="397"/>
      <c r="M2124" s="397"/>
      <c r="N2124" s="397"/>
      <c r="O2124" s="397"/>
    </row>
    <row r="2125" spans="1:26" ht="14.4">
      <c r="A2125" s="397"/>
      <c r="B2125" s="397"/>
      <c r="C2125" s="397"/>
      <c r="D2125" s="397"/>
      <c r="E2125" s="397"/>
      <c r="F2125" s="397"/>
      <c r="G2125" s="8" t="s">
        <v>265</v>
      </c>
      <c r="H2125" s="137">
        <f>COUNTIFS(H$14:H$2112,"tabliczka",J$14:J$2112,2,I$14:I$2112,"&lt;&gt;drogowskaz")</f>
        <v>0</v>
      </c>
      <c r="I2125" s="137" t="s">
        <v>268</v>
      </c>
      <c r="J2125" s="397"/>
      <c r="K2125" s="417" t="s">
        <v>281</v>
      </c>
      <c r="L2125" s="416"/>
      <c r="M2125" s="415">
        <f>COUNTIF(N14:N2112,"usunąć")</f>
        <v>1</v>
      </c>
      <c r="N2125" s="36" t="s">
        <v>307</v>
      </c>
      <c r="O2125" s="397"/>
    </row>
    <row r="2126" spans="1:26" ht="14.4">
      <c r="A2126" s="397"/>
      <c r="B2126" s="397"/>
      <c r="C2126" s="397"/>
      <c r="D2126" s="397"/>
      <c r="E2126" s="397"/>
      <c r="F2126" s="397"/>
      <c r="G2126" s="8" t="s">
        <v>266</v>
      </c>
      <c r="H2126" s="137">
        <f>COUNTIFS(H$14:H$2112,"tabliczka",J$14:J$2112,3,I$14:I$2112,"&lt;&gt;drogowskaz")</f>
        <v>0</v>
      </c>
      <c r="I2126" s="137" t="s">
        <v>268</v>
      </c>
      <c r="J2126" s="397"/>
      <c r="K2126" s="397"/>
      <c r="L2126" s="397"/>
      <c r="M2126" s="397"/>
      <c r="N2126" s="397"/>
      <c r="O2126" s="397"/>
    </row>
    <row r="2127" spans="1:26" ht="14.4">
      <c r="A2127" s="397"/>
      <c r="B2127" s="397"/>
      <c r="C2127" s="397"/>
      <c r="D2127" s="397"/>
      <c r="E2127" s="397"/>
      <c r="F2127" s="397"/>
      <c r="G2127" s="8" t="s">
        <v>267</v>
      </c>
      <c r="H2127" s="137">
        <f>COUNTIFS(H$14:H$2112,"tabliczka",J$14:J$2112,4,I$14:I$2112,"&lt;&gt;drogowskaz")</f>
        <v>2</v>
      </c>
      <c r="I2127" s="137" t="s">
        <v>268</v>
      </c>
      <c r="J2127" s="397"/>
      <c r="K2127" s="413" t="s">
        <v>279</v>
      </c>
      <c r="L2127" s="412"/>
      <c r="M2127" s="412"/>
      <c r="N2127" s="414">
        <v>141.1</v>
      </c>
      <c r="O2127" s="397"/>
    </row>
    <row r="2128" spans="1:26" ht="14.4">
      <c r="A2128" s="397"/>
      <c r="B2128" s="397"/>
      <c r="C2128" s="397"/>
      <c r="D2128" s="397"/>
      <c r="E2128" s="397"/>
      <c r="F2128" s="397"/>
      <c r="G2128" s="24" t="s">
        <v>271</v>
      </c>
      <c r="H2128" s="406">
        <f>SUM(H2124:H2127)</f>
        <v>4</v>
      </c>
      <c r="I2128" s="405" t="s">
        <v>268</v>
      </c>
      <c r="J2128" s="397"/>
      <c r="K2128" s="413" t="s">
        <v>278</v>
      </c>
      <c r="L2128" s="412"/>
      <c r="M2128" s="412"/>
      <c r="N2128" s="411">
        <f>(H2121+H2128+H2142+H2135+H2149)/N2127</f>
        <v>12.997873848334516</v>
      </c>
      <c r="O2128" s="397"/>
    </row>
    <row r="2129" spans="1:15" ht="14.4">
      <c r="A2129" s="397"/>
      <c r="B2129" s="397"/>
      <c r="C2129" s="397"/>
      <c r="D2129" s="397"/>
      <c r="E2129" s="397"/>
      <c r="F2129" s="397"/>
      <c r="G2129" s="397"/>
      <c r="H2129" s="397"/>
      <c r="I2129" s="397"/>
      <c r="J2129" s="397"/>
      <c r="K2129" s="397"/>
      <c r="L2129" s="397"/>
      <c r="M2129" s="397"/>
      <c r="N2129" s="397"/>
      <c r="O2129" s="397"/>
    </row>
    <row r="2130" spans="1:15" ht="14.4">
      <c r="A2130" s="397"/>
      <c r="B2130" s="397"/>
      <c r="C2130" s="397"/>
      <c r="D2130" s="397"/>
      <c r="E2130" s="397"/>
      <c r="F2130" s="397"/>
      <c r="G2130" s="12" t="s">
        <v>427</v>
      </c>
      <c r="H2130" s="397"/>
      <c r="I2130" s="397"/>
      <c r="J2130" s="397"/>
      <c r="K2130" s="397"/>
      <c r="L2130" s="397"/>
      <c r="M2130" s="397"/>
      <c r="N2130" s="397"/>
      <c r="O2130" s="397"/>
    </row>
    <row r="2131" spans="1:15" ht="14.4">
      <c r="A2131" s="397"/>
      <c r="B2131" s="397"/>
      <c r="C2131" s="397"/>
      <c r="D2131" s="397"/>
      <c r="E2131" s="397"/>
      <c r="F2131" s="397"/>
      <c r="G2131" s="8" t="s">
        <v>264</v>
      </c>
      <c r="H2131" s="137">
        <f>COUNTIFS(H$14:H$2112,"naklejka",J$14:J$2112,1)</f>
        <v>0</v>
      </c>
      <c r="I2131" s="137" t="s">
        <v>268</v>
      </c>
      <c r="J2131" s="397"/>
      <c r="K2131" s="714" t="s">
        <v>296</v>
      </c>
      <c r="L2131" s="715"/>
      <c r="M2131" s="715"/>
      <c r="N2131" s="715"/>
      <c r="O2131" s="716"/>
    </row>
    <row r="2132" spans="1:15" ht="14.4">
      <c r="A2132" s="397"/>
      <c r="B2132" s="397"/>
      <c r="C2132" s="397"/>
      <c r="D2132" s="397"/>
      <c r="E2132" s="397"/>
      <c r="F2132" s="397"/>
      <c r="G2132" s="8" t="s">
        <v>265</v>
      </c>
      <c r="H2132" s="137">
        <f>COUNTIFS(H$14:H$2112,"naklejka",J$14:J$2112,2)</f>
        <v>0</v>
      </c>
      <c r="I2132" s="137" t="s">
        <v>268</v>
      </c>
      <c r="J2132" s="397"/>
      <c r="K2132" s="404" t="s">
        <v>259</v>
      </c>
      <c r="L2132" s="410">
        <f>M2132/M$2135</f>
        <v>0.26250595521676989</v>
      </c>
      <c r="M2132" s="402">
        <f>(COUNTIF(Q14:Q2112,"zabudowa")/2099*N$2127)</f>
        <v>37.039590281086234</v>
      </c>
      <c r="N2132" s="137" t="s">
        <v>299</v>
      </c>
      <c r="O2132" s="137"/>
    </row>
    <row r="2133" spans="1:15" ht="14.4">
      <c r="A2133" s="397"/>
      <c r="B2133" s="397"/>
      <c r="C2133" s="397"/>
      <c r="D2133" s="397"/>
      <c r="E2133" s="397"/>
      <c r="F2133" s="397"/>
      <c r="G2133" s="8" t="s">
        <v>266</v>
      </c>
      <c r="H2133" s="137">
        <f>COUNTIFS(H$14:H$2112,"naklejka",J$14:J$2112,3)</f>
        <v>0</v>
      </c>
      <c r="I2133" s="137" t="s">
        <v>268</v>
      </c>
      <c r="J2133" s="397"/>
      <c r="K2133" s="404" t="s">
        <v>258</v>
      </c>
      <c r="L2133" s="410">
        <f>M2133/M$2135</f>
        <v>0.27441638875655072</v>
      </c>
      <c r="M2133" s="402">
        <f>(COUNTIF(Q14:Q2112,"OTWARTY")/2099*N$2127)</f>
        <v>38.720152453549304</v>
      </c>
      <c r="N2133" s="137" t="s">
        <v>297</v>
      </c>
      <c r="O2133" s="137"/>
    </row>
    <row r="2134" spans="1:15" ht="14.4">
      <c r="A2134" s="397"/>
      <c r="B2134" s="397"/>
      <c r="C2134" s="397"/>
      <c r="D2134" s="397"/>
      <c r="E2134" s="397"/>
      <c r="F2134" s="397"/>
      <c r="G2134" s="8" t="s">
        <v>267</v>
      </c>
      <c r="H2134" s="137">
        <f>COUNTIFS(H$14:H$2112,"naklejka",J$14:J$2112,4)</f>
        <v>72</v>
      </c>
      <c r="I2134" s="137" t="s">
        <v>268</v>
      </c>
      <c r="J2134" s="397"/>
      <c r="K2134" s="404" t="s">
        <v>257</v>
      </c>
      <c r="L2134" s="410">
        <f>M2134/M$2135</f>
        <v>0.46307765602667939</v>
      </c>
      <c r="M2134" s="402">
        <f>(COUNTIF(Q14:Q2112,"LAS")/2099*N$2127)</f>
        <v>65.340257265364457</v>
      </c>
      <c r="N2134" s="578" t="s">
        <v>298</v>
      </c>
      <c r="O2134" s="579"/>
    </row>
    <row r="2135" spans="1:15" ht="14.4">
      <c r="A2135" s="397"/>
      <c r="B2135" s="397"/>
      <c r="C2135" s="397"/>
      <c r="D2135" s="397"/>
      <c r="E2135" s="397"/>
      <c r="F2135" s="397"/>
      <c r="G2135" s="78" t="s">
        <v>271</v>
      </c>
      <c r="H2135" s="398">
        <f>SUM(H2131:H2134)</f>
        <v>72</v>
      </c>
      <c r="I2135" s="398" t="s">
        <v>268</v>
      </c>
      <c r="J2135" s="397"/>
      <c r="K2135" s="397"/>
      <c r="L2135" s="401">
        <f>SUM(L2132:L2134)</f>
        <v>1</v>
      </c>
      <c r="M2135" s="400">
        <f>SUM(M2132:M2134)</f>
        <v>141.1</v>
      </c>
      <c r="N2135" s="399" t="s">
        <v>263</v>
      </c>
      <c r="O2135" s="397"/>
    </row>
    <row r="2136" spans="1:15" ht="17.399999999999999">
      <c r="A2136" s="397"/>
      <c r="B2136" s="397"/>
      <c r="C2136" s="397"/>
      <c r="D2136" s="397"/>
      <c r="E2136" s="397"/>
      <c r="F2136" s="397"/>
      <c r="G2136" s="397"/>
      <c r="H2136" s="397"/>
      <c r="I2136" s="397"/>
      <c r="J2136" s="397"/>
      <c r="K2136" s="397"/>
      <c r="L2136" s="397"/>
      <c r="M2136" s="63" t="str">
        <f>IF(M2135=N$2127,"","BŁĄD")</f>
        <v/>
      </c>
      <c r="N2136" s="397"/>
      <c r="O2136" s="397"/>
    </row>
    <row r="2137" spans="1:15" ht="14.4">
      <c r="A2137" s="397"/>
      <c r="B2137" s="397"/>
      <c r="C2137" s="397"/>
      <c r="D2137" s="397"/>
      <c r="E2137" s="397"/>
      <c r="F2137" s="397"/>
      <c r="G2137" s="702" t="s">
        <v>429</v>
      </c>
      <c r="H2137" s="702"/>
      <c r="I2137" s="702"/>
      <c r="J2137" s="397"/>
      <c r="K2137" s="714" t="s">
        <v>295</v>
      </c>
      <c r="L2137" s="715"/>
      <c r="M2137" s="715"/>
      <c r="N2137" s="715"/>
      <c r="O2137" s="716"/>
    </row>
    <row r="2138" spans="1:15" ht="14.4">
      <c r="A2138" s="397"/>
      <c r="B2138" s="397"/>
      <c r="C2138" s="397"/>
      <c r="D2138" s="397"/>
      <c r="E2138" s="397"/>
      <c r="F2138" s="397"/>
      <c r="G2138" s="8" t="s">
        <v>264</v>
      </c>
      <c r="H2138" s="137">
        <f>COUNTIFS(J$14:J$2112,1,I$14:I$2112,"drogowskaz")</f>
        <v>4</v>
      </c>
      <c r="I2138" s="137" t="s">
        <v>268</v>
      </c>
      <c r="J2138" s="397"/>
      <c r="K2138" s="404" t="s">
        <v>292</v>
      </c>
      <c r="L2138" s="403">
        <f>M2138/M$2143</f>
        <v>0.435921867555979</v>
      </c>
      <c r="M2138" s="402">
        <f>(COUNTIF(P$14:P$2112,"UTWARDZONA")/2099*N$2127)</f>
        <v>61.508575512148646</v>
      </c>
      <c r="N2138" s="137" t="s">
        <v>301</v>
      </c>
      <c r="O2138" s="137"/>
    </row>
    <row r="2139" spans="1:15" ht="14.4">
      <c r="A2139" s="397"/>
      <c r="B2139" s="397"/>
      <c r="C2139" s="397"/>
      <c r="D2139" s="397"/>
      <c r="E2139" s="397"/>
      <c r="F2139" s="397"/>
      <c r="G2139" s="8" t="s">
        <v>265</v>
      </c>
      <c r="H2139" s="137">
        <f>COUNTIFS(J$14:J$2112,2,I$14:I$2112,"drogowskaz")</f>
        <v>1</v>
      </c>
      <c r="I2139" s="137" t="s">
        <v>268</v>
      </c>
      <c r="J2139" s="397"/>
      <c r="K2139" s="404" t="s">
        <v>293</v>
      </c>
      <c r="L2139" s="403">
        <f t="shared" ref="L2139:L2142" si="0">M2139/M$2143</f>
        <v>0.4978561219628394</v>
      </c>
      <c r="M2139" s="402">
        <f>(COUNTIF(P14:P2112,"GRUNTOWA")/2099*N2127)</f>
        <v>70.247498808956649</v>
      </c>
      <c r="N2139" s="137" t="s">
        <v>302</v>
      </c>
      <c r="O2139" s="137"/>
    </row>
    <row r="2140" spans="1:15" ht="14.4">
      <c r="A2140" s="397"/>
      <c r="B2140" s="397"/>
      <c r="C2140" s="397"/>
      <c r="D2140" s="397"/>
      <c r="E2140" s="397"/>
      <c r="F2140" s="397"/>
      <c r="G2140" s="8" t="s">
        <v>266</v>
      </c>
      <c r="H2140" s="137">
        <f>COUNTIFS(J$14:J$2112,3,I$14:I$2112,"drogowskaz")</f>
        <v>6</v>
      </c>
      <c r="I2140" s="137" t="s">
        <v>268</v>
      </c>
      <c r="J2140" s="397"/>
      <c r="K2140" s="404" t="s">
        <v>294</v>
      </c>
      <c r="L2140" s="403">
        <f t="shared" si="0"/>
        <v>0</v>
      </c>
      <c r="M2140" s="402">
        <f>(COUNTIF(P14:P2112,"PIASZCZYSTA")/2099*N2127)</f>
        <v>0</v>
      </c>
      <c r="N2140" s="137" t="s">
        <v>303</v>
      </c>
      <c r="O2140" s="137"/>
    </row>
    <row r="2141" spans="1:15" ht="14.4">
      <c r="A2141" s="397"/>
      <c r="B2141" s="397"/>
      <c r="C2141" s="397"/>
      <c r="D2141" s="397"/>
      <c r="E2141" s="397"/>
      <c r="F2141" s="397"/>
      <c r="G2141" s="8" t="s">
        <v>267</v>
      </c>
      <c r="H2141" s="137">
        <f>COUNTIFS(J$14:J$2112,4,I$14:I$2112,"drogowskaz")</f>
        <v>27</v>
      </c>
      <c r="I2141" s="137" t="s">
        <v>268</v>
      </c>
      <c r="J2141" s="397"/>
      <c r="K2141" s="404" t="s">
        <v>757</v>
      </c>
      <c r="L2141" s="403">
        <f t="shared" si="0"/>
        <v>5.6217246307765596E-2</v>
      </c>
      <c r="M2141" s="402">
        <f>(COUNTIF(P14:P2112,"ŚCIEŻKA")/2099*N2127)</f>
        <v>7.9322534540257266</v>
      </c>
      <c r="N2141" s="717" t="s">
        <v>761</v>
      </c>
      <c r="O2141" s="718"/>
    </row>
    <row r="2142" spans="1:15" ht="14.4">
      <c r="A2142" s="397"/>
      <c r="B2142" s="397"/>
      <c r="C2142" s="397"/>
      <c r="D2142" s="397"/>
      <c r="E2142" s="397"/>
      <c r="F2142" s="397"/>
      <c r="G2142" s="24" t="s">
        <v>271</v>
      </c>
      <c r="H2142" s="406">
        <f>SUM(H2138:H2141)</f>
        <v>38</v>
      </c>
      <c r="I2142" s="405" t="s">
        <v>268</v>
      </c>
      <c r="J2142" s="397"/>
      <c r="K2142" s="404" t="s">
        <v>760</v>
      </c>
      <c r="L2142" s="403">
        <f t="shared" si="0"/>
        <v>1.0004764173415911E-2</v>
      </c>
      <c r="M2142" s="402">
        <f>(COUNTIF(P14:P2112,"PRZEŁAJ")/2099*N2127)</f>
        <v>1.4116722248689852</v>
      </c>
      <c r="N2142" s="717" t="s">
        <v>759</v>
      </c>
      <c r="O2142" s="718"/>
    </row>
    <row r="2143" spans="1:15" ht="14.4">
      <c r="A2143" s="397"/>
      <c r="B2143" s="397"/>
      <c r="C2143" s="397"/>
      <c r="D2143" s="397"/>
      <c r="E2143" s="397"/>
      <c r="F2143" s="397"/>
      <c r="G2143" s="397"/>
      <c r="H2143" s="397"/>
      <c r="I2143" s="397"/>
      <c r="J2143" s="397"/>
      <c r="K2143" s="397"/>
      <c r="L2143" s="401">
        <f>SUM(L2138:L2142)</f>
        <v>0.99999999999999989</v>
      </c>
      <c r="M2143" s="400">
        <f>SUM(M2138:M2142)</f>
        <v>141.10000000000002</v>
      </c>
      <c r="N2143" s="399" t="s">
        <v>263</v>
      </c>
      <c r="O2143" s="397"/>
    </row>
    <row r="2144" spans="1:15" ht="17.399999999999999">
      <c r="A2144" s="397"/>
      <c r="B2144" s="397"/>
      <c r="C2144" s="397"/>
      <c r="D2144" s="397"/>
      <c r="E2144" s="397"/>
      <c r="F2144" s="397"/>
      <c r="G2144" s="12" t="s">
        <v>430</v>
      </c>
      <c r="H2144" s="397"/>
      <c r="I2144" s="397"/>
      <c r="J2144" s="397"/>
      <c r="K2144" s="397"/>
      <c r="L2144" s="397"/>
      <c r="M2144" s="63" t="str">
        <f>IF(M2143=N$2127,"","BŁĄD")</f>
        <v/>
      </c>
      <c r="N2144" s="397"/>
      <c r="O2144" s="397"/>
    </row>
    <row r="2145" spans="1:15" ht="14.4">
      <c r="A2145" s="397"/>
      <c r="B2145" s="397"/>
      <c r="C2145" s="397"/>
      <c r="D2145" s="397"/>
      <c r="E2145" s="397"/>
      <c r="F2145" s="397"/>
      <c r="G2145" s="8" t="s">
        <v>264</v>
      </c>
      <c r="H2145" s="137">
        <f>COUNTIFS(H$14:H$2112,"plansza",J$14:J$2112,1)</f>
        <v>0</v>
      </c>
      <c r="I2145" s="137" t="s">
        <v>268</v>
      </c>
      <c r="J2145" s="397"/>
      <c r="K2145" s="397"/>
      <c r="L2145" s="397"/>
      <c r="M2145" s="397"/>
      <c r="N2145" s="397"/>
      <c r="O2145" s="397"/>
    </row>
    <row r="2146" spans="1:15" ht="14.4">
      <c r="A2146" s="397"/>
      <c r="B2146" s="397"/>
      <c r="C2146" s="397"/>
      <c r="D2146" s="397"/>
      <c r="E2146" s="397"/>
      <c r="F2146" s="397"/>
      <c r="G2146" s="8" t="s">
        <v>265</v>
      </c>
      <c r="H2146" s="137">
        <f>COUNTIFS(H$14:H$2112,"plansza",J$14:J$2112,2)</f>
        <v>0</v>
      </c>
      <c r="I2146" s="137" t="s">
        <v>268</v>
      </c>
      <c r="J2146" s="397"/>
      <c r="K2146" s="397"/>
      <c r="L2146" s="397"/>
      <c r="M2146" s="397"/>
      <c r="N2146" s="397"/>
      <c r="O2146" s="397"/>
    </row>
    <row r="2147" spans="1:15" ht="14.4">
      <c r="A2147" s="397"/>
      <c r="B2147" s="397"/>
      <c r="C2147" s="397"/>
      <c r="D2147" s="397"/>
      <c r="E2147" s="397"/>
      <c r="F2147" s="397"/>
      <c r="G2147" s="8" t="s">
        <v>266</v>
      </c>
      <c r="H2147" s="137">
        <f>COUNTIFS(H$14:H$2112,"plansza",J$14:J$2112,3)</f>
        <v>0</v>
      </c>
      <c r="I2147" s="137" t="s">
        <v>268</v>
      </c>
      <c r="J2147" s="397"/>
      <c r="K2147" s="397"/>
      <c r="L2147" s="397"/>
      <c r="M2147" s="397"/>
      <c r="N2147" s="397"/>
      <c r="O2147" s="397"/>
    </row>
    <row r="2148" spans="1:15" ht="14.4">
      <c r="A2148" s="397"/>
      <c r="B2148" s="397"/>
      <c r="C2148" s="397"/>
      <c r="D2148" s="397"/>
      <c r="E2148" s="397"/>
      <c r="F2148" s="397"/>
      <c r="G2148" s="8" t="s">
        <v>267</v>
      </c>
      <c r="H2148" s="137">
        <f>COUNTIFS(H$14:H$2112,"plansza",J$14:J$2112,4)</f>
        <v>6</v>
      </c>
      <c r="I2148" s="137" t="s">
        <v>268</v>
      </c>
      <c r="J2148" s="397"/>
      <c r="K2148" s="397"/>
      <c r="L2148" s="397"/>
      <c r="M2148" s="397"/>
      <c r="N2148" s="397"/>
      <c r="O2148" s="397"/>
    </row>
    <row r="2149" spans="1:15" ht="14.4">
      <c r="A2149" s="397"/>
      <c r="B2149" s="397"/>
      <c r="C2149" s="397"/>
      <c r="D2149" s="397"/>
      <c r="E2149" s="397"/>
      <c r="F2149" s="397"/>
      <c r="G2149" s="78" t="s">
        <v>271</v>
      </c>
      <c r="H2149" s="398">
        <f>SUM(H2145:H2148)</f>
        <v>6</v>
      </c>
      <c r="I2149" s="398" t="s">
        <v>268</v>
      </c>
      <c r="J2149" s="397"/>
      <c r="K2149" s="397"/>
      <c r="L2149" s="397"/>
      <c r="M2149" s="397"/>
      <c r="N2149" s="397"/>
      <c r="O2149" s="397"/>
    </row>
    <row r="2150" spans="1:15" ht="14.4">
      <c r="A2150" s="397"/>
      <c r="B2150" s="397"/>
      <c r="C2150" s="397"/>
      <c r="D2150" s="397"/>
      <c r="E2150" s="397"/>
      <c r="F2150" s="397"/>
      <c r="G2150" s="397"/>
      <c r="H2150" s="397"/>
      <c r="I2150" s="397"/>
      <c r="J2150" s="397"/>
      <c r="K2150" s="397"/>
      <c r="L2150" s="397"/>
      <c r="M2150" s="397"/>
      <c r="N2150" s="397"/>
      <c r="O2150" s="397"/>
    </row>
    <row r="2151" spans="1:15" ht="14.4">
      <c r="A2151" s="397"/>
      <c r="B2151" s="397"/>
      <c r="C2151" s="397"/>
      <c r="D2151" s="397"/>
      <c r="E2151" s="397"/>
      <c r="F2151" s="397"/>
      <c r="G2151" s="397"/>
      <c r="H2151" s="397"/>
      <c r="I2151" s="397"/>
      <c r="J2151" s="397"/>
      <c r="K2151" s="397"/>
      <c r="L2151" s="397"/>
      <c r="M2151" s="397"/>
      <c r="N2151" s="397"/>
      <c r="O2151" s="397"/>
    </row>
    <row r="2152" spans="1:15" ht="14.4">
      <c r="A2152" s="397"/>
      <c r="B2152" s="397"/>
      <c r="C2152" s="397"/>
      <c r="D2152" s="397"/>
      <c r="E2152" s="397"/>
      <c r="F2152" s="397"/>
      <c r="G2152" s="397"/>
      <c r="H2152" s="397"/>
      <c r="I2152" s="397"/>
      <c r="J2152" s="397"/>
      <c r="K2152" s="397"/>
      <c r="L2152" s="397"/>
      <c r="M2152" s="397"/>
      <c r="N2152" s="397"/>
      <c r="O2152" s="397"/>
    </row>
    <row r="2153" spans="1:15" ht="14.4">
      <c r="A2153" s="397"/>
      <c r="B2153" s="397"/>
      <c r="C2153" s="397"/>
      <c r="D2153" s="397"/>
      <c r="E2153" s="397"/>
      <c r="F2153" s="397"/>
      <c r="G2153" s="397"/>
      <c r="H2153" s="397"/>
      <c r="I2153" s="397"/>
      <c r="J2153" s="397"/>
      <c r="K2153" s="397"/>
      <c r="L2153" s="397"/>
      <c r="M2153" s="397"/>
      <c r="N2153" s="397"/>
      <c r="O2153" s="397"/>
    </row>
    <row r="2154" spans="1:15" ht="14.4">
      <c r="A2154" s="397"/>
      <c r="B2154" s="397"/>
      <c r="C2154" s="397"/>
      <c r="D2154" s="397"/>
      <c r="E2154" s="397"/>
      <c r="F2154" s="397"/>
      <c r="G2154" s="397"/>
      <c r="H2154" s="397"/>
      <c r="I2154" s="397"/>
      <c r="J2154" s="397"/>
      <c r="K2154" s="397"/>
      <c r="L2154" s="397"/>
      <c r="M2154" s="397"/>
      <c r="N2154" s="397"/>
      <c r="O2154" s="397"/>
    </row>
    <row r="2155" spans="1:15" ht="14.4">
      <c r="A2155" s="397"/>
      <c r="B2155" s="397"/>
      <c r="C2155" s="397"/>
      <c r="D2155" s="397"/>
      <c r="E2155" s="397"/>
      <c r="F2155" s="397"/>
      <c r="G2155" s="397"/>
      <c r="H2155" s="397"/>
      <c r="I2155" s="397"/>
      <c r="J2155" s="397"/>
      <c r="K2155" s="397"/>
      <c r="L2155" s="397"/>
      <c r="M2155" s="397"/>
      <c r="N2155" s="397"/>
      <c r="O2155" s="397"/>
    </row>
    <row r="2156" spans="1:15" ht="14.4">
      <c r="A2156" s="397"/>
      <c r="B2156" s="397"/>
      <c r="C2156" s="397"/>
      <c r="D2156" s="397"/>
      <c r="E2156" s="397"/>
      <c r="F2156" s="397"/>
      <c r="G2156" s="397"/>
      <c r="H2156" s="397"/>
      <c r="I2156" s="397"/>
      <c r="J2156" s="397"/>
      <c r="K2156" s="397"/>
      <c r="L2156" s="397"/>
      <c r="M2156" s="397"/>
      <c r="N2156" s="397"/>
      <c r="O2156" s="397"/>
    </row>
    <row r="2157" spans="1:15" ht="14.4">
      <c r="A2157" s="397"/>
      <c r="B2157" s="397"/>
      <c r="C2157" s="397"/>
      <c r="D2157" s="397"/>
      <c r="E2157" s="397"/>
      <c r="F2157" s="397"/>
      <c r="G2157" s="397"/>
      <c r="H2157" s="397"/>
      <c r="I2157" s="397"/>
      <c r="J2157" s="397"/>
      <c r="K2157" s="397"/>
      <c r="L2157" s="397"/>
      <c r="M2157" s="397"/>
      <c r="N2157" s="397"/>
      <c r="O2157" s="397"/>
    </row>
    <row r="2158" spans="1:15" ht="15.6">
      <c r="B2158" s="74" t="s">
        <v>426</v>
      </c>
    </row>
    <row r="2159" spans="1:15">
      <c r="B2159" s="77"/>
      <c r="C2159" s="75" t="s">
        <v>695</v>
      </c>
    </row>
    <row r="2160" spans="1:15">
      <c r="B2160" s="76"/>
      <c r="C2160" s="75" t="s">
        <v>696</v>
      </c>
    </row>
  </sheetData>
  <autoFilter ref="A13:BD2113">
    <filterColumn colId="9">
      <filters>
        <filter val="1"/>
        <filter val="2"/>
      </filters>
    </filterColumn>
  </autoFilter>
  <mergeCells count="6">
    <mergeCell ref="G2137:I2137"/>
    <mergeCell ref="K2137:O2137"/>
    <mergeCell ref="N2141:O2141"/>
    <mergeCell ref="N2142:O2142"/>
    <mergeCell ref="G2123:I2123"/>
    <mergeCell ref="K2131:O2131"/>
  </mergeCells>
  <phoneticPr fontId="38" type="noConversion"/>
  <conditionalFormatting sqref="Q196:Q503 Q1168:Q1292 Q2113 Q1333:Q1677">
    <cfRule type="containsText" dxfId="381" priority="332" operator="containsText" text="zabudowa">
      <formula>NOT(ISERROR(SEARCH("zabudowa",Q196)))</formula>
    </cfRule>
  </conditionalFormatting>
  <conditionalFormatting sqref="P196:P503 P1168:P1292 P2113 P1333:P1677">
    <cfRule type="containsText" dxfId="380" priority="326" operator="containsText" text="UTWARDZONA">
      <formula>NOT(ISERROR(SEARCH("UTWARDZONA",P196)))</formula>
    </cfRule>
    <cfRule type="containsText" dxfId="379" priority="327" operator="containsText" text="PIASZCZYSTA">
      <formula>NOT(ISERROR(SEARCH("PIASZCZYSTA",P196)))</formula>
    </cfRule>
    <cfRule type="containsText" dxfId="378" priority="328" operator="containsText" text="UTWARDZONA">
      <formula>NOT(ISERROR(SEARCH("UTWARDZONA",P196)))</formula>
    </cfRule>
    <cfRule type="containsText" dxfId="377" priority="329" operator="containsText" text="GRUNTOWA">
      <formula>NOT(ISERROR(SEARCH("GRUNTOWA",P196)))</formula>
    </cfRule>
    <cfRule type="containsText" dxfId="376" priority="330" operator="containsText" text="UTWARDZONA">
      <formula>NOT(ISERROR(SEARCH("UTWARDZONA",P196)))</formula>
    </cfRule>
    <cfRule type="expression" dxfId="375" priority="331">
      <formula>"UTWARDZONA"</formula>
    </cfRule>
  </conditionalFormatting>
  <conditionalFormatting sqref="Q196:Q503 Q1168:Q1292 Q2113 Q1333:Q1677">
    <cfRule type="containsText" dxfId="374" priority="323" operator="containsText" text="LAS">
      <formula>NOT(ISERROR(SEARCH("LAS",Q196)))</formula>
    </cfRule>
    <cfRule type="containsText" dxfId="373" priority="324" operator="containsText" text="OTWARTY">
      <formula>NOT(ISERROR(SEARCH("OTWARTY",Q196)))</formula>
    </cfRule>
    <cfRule type="containsText" dxfId="372" priority="325" operator="containsText" text="ZABUDOWA">
      <formula>NOT(ISERROR(SEARCH("ZABUDOWA",Q196)))</formula>
    </cfRule>
  </conditionalFormatting>
  <conditionalFormatting sqref="Q196:Q503 Q1168:Q1292 Q2113 Q1333:Q1677">
    <cfRule type="containsText" dxfId="371" priority="321" operator="containsText" text="LAS">
      <formula>NOT(ISERROR(SEARCH("LAS",Q196)))</formula>
    </cfRule>
    <cfRule type="containsText" dxfId="370" priority="322" operator="containsText" text="OTWARTY">
      <formula>NOT(ISERROR(SEARCH("OTWARTY",Q196)))</formula>
    </cfRule>
  </conditionalFormatting>
  <conditionalFormatting sqref="Q196:Q503 Q1168:Q1292 Q2113 Q1333:Q1677">
    <cfRule type="containsText" dxfId="369" priority="320" operator="containsText" text="ZABUDOWA">
      <formula>NOT(ISERROR(SEARCH("ZABUDOWA",Q196)))</formula>
    </cfRule>
  </conditionalFormatting>
  <conditionalFormatting sqref="P196:P503 P1168:P1292 P2113 P1333:P1677">
    <cfRule type="containsText" dxfId="368" priority="319" operator="containsText" text="PIASZCZYSTA">
      <formula>NOT(ISERROR(SEARCH("PIASZCZYSTA",P196)))</formula>
    </cfRule>
  </conditionalFormatting>
  <conditionalFormatting sqref="P196:P503 P1168:P1292 P2113 P1333:P1677">
    <cfRule type="containsText" dxfId="367" priority="318" operator="containsText" text="PIASZCZYSTA">
      <formula>NOT(ISERROR(SEARCH("PIASZCZYSTA",P196)))</formula>
    </cfRule>
  </conditionalFormatting>
  <conditionalFormatting sqref="P196:P503 P1168:P1292 P2113 P1333:P1677">
    <cfRule type="containsText" dxfId="366" priority="317" operator="containsText" text="GRUNTOWA">
      <formula>NOT(ISERROR(SEARCH("GRUNTOWA",P196)))</formula>
    </cfRule>
  </conditionalFormatting>
  <conditionalFormatting sqref="Q196:Q503 Q1168:Q1292 Q2113 Q1333:Q1677">
    <cfRule type="containsText" dxfId="365" priority="316" operator="containsText" text="ZABUDOWA">
      <formula>NOT(ISERROR(SEARCH("ZABUDOWA",Q196)))</formula>
    </cfRule>
  </conditionalFormatting>
  <conditionalFormatting sqref="Q1293:Q1332">
    <cfRule type="containsText" dxfId="364" priority="170" operator="containsText" text="ZABUDOWA">
      <formula>NOT(ISERROR(SEARCH("ZABUDOWA",Q1293)))</formula>
    </cfRule>
  </conditionalFormatting>
  <conditionalFormatting sqref="Q1293:Q1332">
    <cfRule type="containsText" dxfId="363" priority="186" operator="containsText" text="zabudowa">
      <formula>NOT(ISERROR(SEARCH("zabudowa",Q1293)))</formula>
    </cfRule>
  </conditionalFormatting>
  <conditionalFormatting sqref="P1293:P1332">
    <cfRule type="containsText" dxfId="362" priority="180" operator="containsText" text="UTWARDZONA">
      <formula>NOT(ISERROR(SEARCH("UTWARDZONA",P1293)))</formula>
    </cfRule>
    <cfRule type="containsText" dxfId="361" priority="181" operator="containsText" text="PIASZCZYSTA">
      <formula>NOT(ISERROR(SEARCH("PIASZCZYSTA",P1293)))</formula>
    </cfRule>
    <cfRule type="containsText" dxfId="360" priority="182" operator="containsText" text="UTWARDZONA">
      <formula>NOT(ISERROR(SEARCH("UTWARDZONA",P1293)))</formula>
    </cfRule>
    <cfRule type="containsText" dxfId="359" priority="183" operator="containsText" text="GRUNTOWA">
      <formula>NOT(ISERROR(SEARCH("GRUNTOWA",P1293)))</formula>
    </cfRule>
    <cfRule type="containsText" dxfId="358" priority="184" operator="containsText" text="UTWARDZONA">
      <formula>NOT(ISERROR(SEARCH("UTWARDZONA",P1293)))</formula>
    </cfRule>
    <cfRule type="expression" dxfId="357" priority="185">
      <formula>"UTWARDZONA"</formula>
    </cfRule>
  </conditionalFormatting>
  <conditionalFormatting sqref="Q1293:Q1332">
    <cfRule type="containsText" dxfId="356" priority="177" operator="containsText" text="LAS">
      <formula>NOT(ISERROR(SEARCH("LAS",Q1293)))</formula>
    </cfRule>
    <cfRule type="containsText" dxfId="355" priority="178" operator="containsText" text="OTWARTY">
      <formula>NOT(ISERROR(SEARCH("OTWARTY",Q1293)))</formula>
    </cfRule>
    <cfRule type="containsText" dxfId="354" priority="179" operator="containsText" text="ZABUDOWA">
      <formula>NOT(ISERROR(SEARCH("ZABUDOWA",Q1293)))</formula>
    </cfRule>
  </conditionalFormatting>
  <conditionalFormatting sqref="Q1293:Q1332">
    <cfRule type="containsText" dxfId="353" priority="175" operator="containsText" text="LAS">
      <formula>NOT(ISERROR(SEARCH("LAS",Q1293)))</formula>
    </cfRule>
    <cfRule type="containsText" dxfId="352" priority="176" operator="containsText" text="OTWARTY">
      <formula>NOT(ISERROR(SEARCH("OTWARTY",Q1293)))</formula>
    </cfRule>
  </conditionalFormatting>
  <conditionalFormatting sqref="Q1293:Q1332">
    <cfRule type="containsText" dxfId="351" priority="174" operator="containsText" text="ZABUDOWA">
      <formula>NOT(ISERROR(SEARCH("ZABUDOWA",Q1293)))</formula>
    </cfRule>
  </conditionalFormatting>
  <conditionalFormatting sqref="P1293:P1332">
    <cfRule type="containsText" dxfId="350" priority="173" operator="containsText" text="PIASZCZYSTA">
      <formula>NOT(ISERROR(SEARCH("PIASZCZYSTA",P1293)))</formula>
    </cfRule>
  </conditionalFormatting>
  <conditionalFormatting sqref="P1293:P1332">
    <cfRule type="containsText" dxfId="349" priority="172" operator="containsText" text="PIASZCZYSTA">
      <formula>NOT(ISERROR(SEARCH("PIASZCZYSTA",P1293)))</formula>
    </cfRule>
  </conditionalFormatting>
  <conditionalFormatting sqref="P1293:P1332">
    <cfRule type="containsText" dxfId="348" priority="171" operator="containsText" text="GRUNTOWA">
      <formula>NOT(ISERROR(SEARCH("GRUNTOWA",P1293)))</formula>
    </cfRule>
  </conditionalFormatting>
  <conditionalFormatting sqref="Q504:Q695">
    <cfRule type="containsText" dxfId="347" priority="169" operator="containsText" text="zabudowa">
      <formula>NOT(ISERROR(SEARCH("zabudowa",Q504)))</formula>
    </cfRule>
  </conditionalFormatting>
  <conditionalFormatting sqref="P504:P695">
    <cfRule type="containsText" dxfId="346" priority="164" operator="containsText" text="UTWARDZONA">
      <formula>NOT(ISERROR(SEARCH("UTWARDZONA",P504)))</formula>
    </cfRule>
    <cfRule type="containsText" dxfId="345" priority="165" operator="containsText" text="PIASZCZYSTA">
      <formula>NOT(ISERROR(SEARCH("PIASZCZYSTA",P504)))</formula>
    </cfRule>
    <cfRule type="containsText" dxfId="344" priority="166" operator="containsText" text="UTWARDZONA">
      <formula>NOT(ISERROR(SEARCH("UTWARDZONA",P504)))</formula>
    </cfRule>
    <cfRule type="containsText" dxfId="343" priority="167" operator="containsText" text="GRUNTOWA">
      <formula>NOT(ISERROR(SEARCH("GRUNTOWA",P504)))</formula>
    </cfRule>
    <cfRule type="containsText" dxfId="342" priority="168" operator="containsText" text="UTWARDZONA">
      <formula>NOT(ISERROR(SEARCH("UTWARDZONA",P504)))</formula>
    </cfRule>
    <cfRule type="expression" dxfId="341" priority="333">
      <formula>"UTWARDZONA"</formula>
    </cfRule>
  </conditionalFormatting>
  <conditionalFormatting sqref="Q504:Q695">
    <cfRule type="containsText" dxfId="340" priority="161" operator="containsText" text="LAS">
      <formula>NOT(ISERROR(SEARCH("LAS",Q504)))</formula>
    </cfRule>
    <cfRule type="containsText" dxfId="339" priority="162" operator="containsText" text="OTWARTY">
      <formula>NOT(ISERROR(SEARCH("OTWARTY",Q504)))</formula>
    </cfRule>
    <cfRule type="containsText" dxfId="338" priority="163" operator="containsText" text="ZABUDOWA">
      <formula>NOT(ISERROR(SEARCH("ZABUDOWA",Q504)))</formula>
    </cfRule>
  </conditionalFormatting>
  <conditionalFormatting sqref="Q504:Q695">
    <cfRule type="containsText" dxfId="337" priority="159" operator="containsText" text="LAS">
      <formula>NOT(ISERROR(SEARCH("LAS",Q504)))</formula>
    </cfRule>
    <cfRule type="containsText" dxfId="336" priority="160" operator="containsText" text="OTWARTY">
      <formula>NOT(ISERROR(SEARCH("OTWARTY",Q504)))</formula>
    </cfRule>
  </conditionalFormatting>
  <conditionalFormatting sqref="Q504:Q695">
    <cfRule type="containsText" dxfId="335" priority="158" operator="containsText" text="ZABUDOWA">
      <formula>NOT(ISERROR(SEARCH("ZABUDOWA",Q504)))</formula>
    </cfRule>
  </conditionalFormatting>
  <conditionalFormatting sqref="P504:P695">
    <cfRule type="containsText" dxfId="334" priority="157" operator="containsText" text="PIASZCZYSTA">
      <formula>NOT(ISERROR(SEARCH("PIASZCZYSTA",P504)))</formula>
    </cfRule>
  </conditionalFormatting>
  <conditionalFormatting sqref="P504:P695">
    <cfRule type="containsText" dxfId="333" priority="156" operator="containsText" text="PIASZCZYSTA">
      <formula>NOT(ISERROR(SEARCH("PIASZCZYSTA",P504)))</formula>
    </cfRule>
  </conditionalFormatting>
  <conditionalFormatting sqref="P504:P695">
    <cfRule type="containsText" dxfId="332" priority="155" operator="containsText" text="GRUNTOWA">
      <formula>NOT(ISERROR(SEARCH("GRUNTOWA",P504)))</formula>
    </cfRule>
  </conditionalFormatting>
  <conditionalFormatting sqref="Q504:Q695">
    <cfRule type="containsText" dxfId="331" priority="154" operator="containsText" text="ZABUDOWA">
      <formula>NOT(ISERROR(SEARCH("ZABUDOWA",Q504)))</formula>
    </cfRule>
  </conditionalFormatting>
  <conditionalFormatting sqref="Q14:Q181">
    <cfRule type="containsText" dxfId="330" priority="152" operator="containsText" text="zabudowa">
      <formula>NOT(ISERROR(SEARCH("zabudowa",Q14)))</formula>
    </cfRule>
  </conditionalFormatting>
  <conditionalFormatting sqref="P14:P195">
    <cfRule type="containsText" dxfId="329" priority="146" operator="containsText" text="UTWARDZONA">
      <formula>NOT(ISERROR(SEARCH("UTWARDZONA",P14)))</formula>
    </cfRule>
    <cfRule type="containsText" dxfId="328" priority="147" operator="containsText" text="PIASZCZYSTA">
      <formula>NOT(ISERROR(SEARCH("PIASZCZYSTA",P14)))</formula>
    </cfRule>
    <cfRule type="containsText" dxfId="327" priority="148" operator="containsText" text="UTWARDZONA">
      <formula>NOT(ISERROR(SEARCH("UTWARDZONA",P14)))</formula>
    </cfRule>
    <cfRule type="containsText" dxfId="326" priority="149" operator="containsText" text="GRUNTOWA">
      <formula>NOT(ISERROR(SEARCH("GRUNTOWA",P14)))</formula>
    </cfRule>
    <cfRule type="containsText" dxfId="325" priority="150" operator="containsText" text="UTWARDZONA">
      <formula>NOT(ISERROR(SEARCH("UTWARDZONA",P14)))</formula>
    </cfRule>
    <cfRule type="expression" dxfId="324" priority="151">
      <formula>"UTWARDZONA"</formula>
    </cfRule>
  </conditionalFormatting>
  <conditionalFormatting sqref="Q14:Q181">
    <cfRule type="containsText" dxfId="323" priority="143" operator="containsText" text="LAS">
      <formula>NOT(ISERROR(SEARCH("LAS",Q14)))</formula>
    </cfRule>
    <cfRule type="containsText" dxfId="322" priority="144" operator="containsText" text="OTWARTY">
      <formula>NOT(ISERROR(SEARCH("OTWARTY",Q14)))</formula>
    </cfRule>
    <cfRule type="containsText" dxfId="321" priority="145" operator="containsText" text="ZABUDOWA">
      <formula>NOT(ISERROR(SEARCH("ZABUDOWA",Q14)))</formula>
    </cfRule>
  </conditionalFormatting>
  <conditionalFormatting sqref="Q14:Q181">
    <cfRule type="containsText" dxfId="320" priority="141" operator="containsText" text="LAS">
      <formula>NOT(ISERROR(SEARCH("LAS",Q14)))</formula>
    </cfRule>
    <cfRule type="containsText" dxfId="319" priority="142" operator="containsText" text="OTWARTY">
      <formula>NOT(ISERROR(SEARCH("OTWARTY",Q14)))</formula>
    </cfRule>
  </conditionalFormatting>
  <conditionalFormatting sqref="Q14:Q181">
    <cfRule type="containsText" dxfId="318" priority="140" operator="containsText" text="ZABUDOWA">
      <formula>NOT(ISERROR(SEARCH("ZABUDOWA",Q14)))</formula>
    </cfRule>
  </conditionalFormatting>
  <conditionalFormatting sqref="P14:P195">
    <cfRule type="containsText" dxfId="317" priority="139" operator="containsText" text="PIASZCZYSTA">
      <formula>NOT(ISERROR(SEARCH("PIASZCZYSTA",P14)))</formula>
    </cfRule>
  </conditionalFormatting>
  <conditionalFormatting sqref="P14:P195">
    <cfRule type="containsText" dxfId="316" priority="138" operator="containsText" text="PIASZCZYSTA">
      <formula>NOT(ISERROR(SEARCH("PIASZCZYSTA",P14)))</formula>
    </cfRule>
  </conditionalFormatting>
  <conditionalFormatting sqref="P14:P195">
    <cfRule type="containsText" dxfId="315" priority="137" operator="containsText" text="GRUNTOWA">
      <formula>NOT(ISERROR(SEARCH("GRUNTOWA",P14)))</formula>
    </cfRule>
  </conditionalFormatting>
  <conditionalFormatting sqref="Q14:Q181">
    <cfRule type="containsText" dxfId="314" priority="136" operator="containsText" text="ZABUDOWA">
      <formula>NOT(ISERROR(SEARCH("ZABUDOWA",Q14)))</formula>
    </cfRule>
  </conditionalFormatting>
  <conditionalFormatting sqref="Q182:Q195">
    <cfRule type="containsText" dxfId="313" priority="135" operator="containsText" text="zabudowa">
      <formula>NOT(ISERROR(SEARCH("zabudowa",Q182)))</formula>
    </cfRule>
  </conditionalFormatting>
  <conditionalFormatting sqref="Q182:Q195">
    <cfRule type="containsText" dxfId="312" priority="132" operator="containsText" text="LAS">
      <formula>NOT(ISERROR(SEARCH("LAS",Q182)))</formula>
    </cfRule>
    <cfRule type="containsText" dxfId="311" priority="133" operator="containsText" text="OTWARTY">
      <formula>NOT(ISERROR(SEARCH("OTWARTY",Q182)))</formula>
    </cfRule>
    <cfRule type="containsText" dxfId="310" priority="134" operator="containsText" text="ZABUDOWA">
      <formula>NOT(ISERROR(SEARCH("ZABUDOWA",Q182)))</formula>
    </cfRule>
  </conditionalFormatting>
  <conditionalFormatting sqref="Q182:Q195">
    <cfRule type="containsText" dxfId="309" priority="130" operator="containsText" text="LAS">
      <formula>NOT(ISERROR(SEARCH("LAS",Q182)))</formula>
    </cfRule>
    <cfRule type="containsText" dxfId="308" priority="131" operator="containsText" text="OTWARTY">
      <formula>NOT(ISERROR(SEARCH("OTWARTY",Q182)))</formula>
    </cfRule>
  </conditionalFormatting>
  <conditionalFormatting sqref="Q182:Q195">
    <cfRule type="containsText" dxfId="307" priority="129" operator="containsText" text="ZABUDOWA">
      <formula>NOT(ISERROR(SEARCH("ZABUDOWA",Q182)))</formula>
    </cfRule>
  </conditionalFormatting>
  <conditionalFormatting sqref="Q182:Q195">
    <cfRule type="containsText" dxfId="306" priority="128" operator="containsText" text="ZABUDOWA">
      <formula>NOT(ISERROR(SEARCH("ZABUDOWA",Q182)))</formula>
    </cfRule>
  </conditionalFormatting>
  <conditionalFormatting sqref="Q734:Q847">
    <cfRule type="containsText" dxfId="305" priority="77" operator="containsText" text="ZABUDOWA">
      <formula>NOT(ISERROR(SEARCH("ZABUDOWA",Q734)))</formula>
    </cfRule>
  </conditionalFormatting>
  <conditionalFormatting sqref="Q1130:Q1167 Q848:Q1066 Q696:Q733">
    <cfRule type="containsText" dxfId="304" priority="127" operator="containsText" text="zabudowa">
      <formula>NOT(ISERROR(SEARCH("zabudowa",Q696)))</formula>
    </cfRule>
  </conditionalFormatting>
  <conditionalFormatting sqref="P1128:P1167 P696:P754 P815:P1066">
    <cfRule type="containsText" dxfId="303" priority="121" operator="containsText" text="UTWARDZONA">
      <formula>NOT(ISERROR(SEARCH("UTWARDZONA",P696)))</formula>
    </cfRule>
    <cfRule type="containsText" dxfId="302" priority="122" operator="containsText" text="PIASZCZYSTA">
      <formula>NOT(ISERROR(SEARCH("PIASZCZYSTA",P696)))</formula>
    </cfRule>
    <cfRule type="containsText" dxfId="301" priority="123" operator="containsText" text="UTWARDZONA">
      <formula>NOT(ISERROR(SEARCH("UTWARDZONA",P696)))</formula>
    </cfRule>
    <cfRule type="containsText" dxfId="300" priority="124" operator="containsText" text="GRUNTOWA">
      <formula>NOT(ISERROR(SEARCH("GRUNTOWA",P696)))</formula>
    </cfRule>
    <cfRule type="containsText" dxfId="299" priority="125" operator="containsText" text="UTWARDZONA">
      <formula>NOT(ISERROR(SEARCH("UTWARDZONA",P696)))</formula>
    </cfRule>
    <cfRule type="expression" dxfId="298" priority="126">
      <formula>"UTWARDZONA"</formula>
    </cfRule>
  </conditionalFormatting>
  <conditionalFormatting sqref="Q1130:Q1167 Q848:Q1066 Q696:Q733">
    <cfRule type="containsText" dxfId="297" priority="118" operator="containsText" text="LAS">
      <formula>NOT(ISERROR(SEARCH("LAS",Q696)))</formula>
    </cfRule>
    <cfRule type="containsText" dxfId="296" priority="119" operator="containsText" text="OTWARTY">
      <formula>NOT(ISERROR(SEARCH("OTWARTY",Q696)))</formula>
    </cfRule>
    <cfRule type="containsText" dxfId="295" priority="120" operator="containsText" text="ZABUDOWA">
      <formula>NOT(ISERROR(SEARCH("ZABUDOWA",Q696)))</formula>
    </cfRule>
  </conditionalFormatting>
  <conditionalFormatting sqref="Q1130:Q1167 Q848:Q1066 Q696:Q733">
    <cfRule type="containsText" dxfId="294" priority="116" operator="containsText" text="LAS">
      <formula>NOT(ISERROR(SEARCH("LAS",Q696)))</formula>
    </cfRule>
    <cfRule type="containsText" dxfId="293" priority="117" operator="containsText" text="OTWARTY">
      <formula>NOT(ISERROR(SEARCH("OTWARTY",Q696)))</formula>
    </cfRule>
  </conditionalFormatting>
  <conditionalFormatting sqref="Q1130:Q1167 Q848:Q1066 Q696:Q733">
    <cfRule type="containsText" dxfId="292" priority="115" operator="containsText" text="ZABUDOWA">
      <formula>NOT(ISERROR(SEARCH("ZABUDOWA",Q696)))</formula>
    </cfRule>
  </conditionalFormatting>
  <conditionalFormatting sqref="P1128:P1167 P696:P754 P815:P1066">
    <cfRule type="containsText" dxfId="291" priority="114" operator="containsText" text="PIASZCZYSTA">
      <formula>NOT(ISERROR(SEARCH("PIASZCZYSTA",P696)))</formula>
    </cfRule>
  </conditionalFormatting>
  <conditionalFormatting sqref="P1128:P1167 P696:P754 P815:P1066">
    <cfRule type="containsText" dxfId="290" priority="113" operator="containsText" text="PIASZCZYSTA">
      <formula>NOT(ISERROR(SEARCH("PIASZCZYSTA",P696)))</formula>
    </cfRule>
  </conditionalFormatting>
  <conditionalFormatting sqref="P1128:P1167 P696:P754 P815:P1066">
    <cfRule type="containsText" dxfId="289" priority="112" operator="containsText" text="GRUNTOWA">
      <formula>NOT(ISERROR(SEARCH("GRUNTOWA",P696)))</formula>
    </cfRule>
  </conditionalFormatting>
  <conditionalFormatting sqref="Q1130:Q1167 Q848:Q1066 Q696:Q733">
    <cfRule type="containsText" dxfId="288" priority="111" operator="containsText" text="ZABUDOWA">
      <formula>NOT(ISERROR(SEARCH("ZABUDOWA",Q696)))</formula>
    </cfRule>
  </conditionalFormatting>
  <conditionalFormatting sqref="Q1067:Q1129">
    <cfRule type="containsText" dxfId="287" priority="110" operator="containsText" text="zabudowa">
      <formula>NOT(ISERROR(SEARCH("zabudowa",Q1067)))</formula>
    </cfRule>
  </conditionalFormatting>
  <conditionalFormatting sqref="P1067:P1127">
    <cfRule type="containsText" dxfId="286" priority="104" operator="containsText" text="UTWARDZONA">
      <formula>NOT(ISERROR(SEARCH("UTWARDZONA",P1067)))</formula>
    </cfRule>
    <cfRule type="containsText" dxfId="285" priority="105" operator="containsText" text="PIASZCZYSTA">
      <formula>NOT(ISERROR(SEARCH("PIASZCZYSTA",P1067)))</formula>
    </cfRule>
    <cfRule type="containsText" dxfId="284" priority="106" operator="containsText" text="UTWARDZONA">
      <formula>NOT(ISERROR(SEARCH("UTWARDZONA",P1067)))</formula>
    </cfRule>
    <cfRule type="containsText" dxfId="283" priority="107" operator="containsText" text="GRUNTOWA">
      <formula>NOT(ISERROR(SEARCH("GRUNTOWA",P1067)))</formula>
    </cfRule>
    <cfRule type="containsText" dxfId="282" priority="108" operator="containsText" text="UTWARDZONA">
      <formula>NOT(ISERROR(SEARCH("UTWARDZONA",P1067)))</formula>
    </cfRule>
    <cfRule type="expression" dxfId="281" priority="109">
      <formula>"UTWARDZONA"</formula>
    </cfRule>
  </conditionalFormatting>
  <conditionalFormatting sqref="Q1067:Q1129">
    <cfRule type="containsText" dxfId="280" priority="101" operator="containsText" text="LAS">
      <formula>NOT(ISERROR(SEARCH("LAS",Q1067)))</formula>
    </cfRule>
    <cfRule type="containsText" dxfId="279" priority="102" operator="containsText" text="OTWARTY">
      <formula>NOT(ISERROR(SEARCH("OTWARTY",Q1067)))</formula>
    </cfRule>
    <cfRule type="containsText" dxfId="278" priority="103" operator="containsText" text="ZABUDOWA">
      <formula>NOT(ISERROR(SEARCH("ZABUDOWA",Q1067)))</formula>
    </cfRule>
  </conditionalFormatting>
  <conditionalFormatting sqref="Q1067:Q1129">
    <cfRule type="containsText" dxfId="277" priority="99" operator="containsText" text="LAS">
      <formula>NOT(ISERROR(SEARCH("LAS",Q1067)))</formula>
    </cfRule>
    <cfRule type="containsText" dxfId="276" priority="100" operator="containsText" text="OTWARTY">
      <formula>NOT(ISERROR(SEARCH("OTWARTY",Q1067)))</formula>
    </cfRule>
  </conditionalFormatting>
  <conditionalFormatting sqref="Q1067:Q1129">
    <cfRule type="containsText" dxfId="275" priority="98" operator="containsText" text="ZABUDOWA">
      <formula>NOT(ISERROR(SEARCH("ZABUDOWA",Q1067)))</formula>
    </cfRule>
  </conditionalFormatting>
  <conditionalFormatting sqref="P1067:P1127">
    <cfRule type="containsText" dxfId="274" priority="97" operator="containsText" text="PIASZCZYSTA">
      <formula>NOT(ISERROR(SEARCH("PIASZCZYSTA",P1067)))</formula>
    </cfRule>
  </conditionalFormatting>
  <conditionalFormatting sqref="P1067:P1127">
    <cfRule type="containsText" dxfId="273" priority="96" operator="containsText" text="PIASZCZYSTA">
      <formula>NOT(ISERROR(SEARCH("PIASZCZYSTA",P1067)))</formula>
    </cfRule>
  </conditionalFormatting>
  <conditionalFormatting sqref="P1067:P1127">
    <cfRule type="containsText" dxfId="272" priority="95" operator="containsText" text="GRUNTOWA">
      <formula>NOT(ISERROR(SEARCH("GRUNTOWA",P1067)))</formula>
    </cfRule>
  </conditionalFormatting>
  <conditionalFormatting sqref="Q1067:Q1129">
    <cfRule type="containsText" dxfId="271" priority="94" operator="containsText" text="ZABUDOWA">
      <formula>NOT(ISERROR(SEARCH("ZABUDOWA",Q1067)))</formula>
    </cfRule>
  </conditionalFormatting>
  <conditionalFormatting sqref="Q734:Q847">
    <cfRule type="containsText" dxfId="270" priority="93" operator="containsText" text="zabudowa">
      <formula>NOT(ISERROR(SEARCH("zabudowa",Q734)))</formula>
    </cfRule>
  </conditionalFormatting>
  <conditionalFormatting sqref="P755:P814">
    <cfRule type="containsText" dxfId="269" priority="87" operator="containsText" text="UTWARDZONA">
      <formula>NOT(ISERROR(SEARCH("UTWARDZONA",P755)))</formula>
    </cfRule>
    <cfRule type="containsText" dxfId="268" priority="88" operator="containsText" text="PIASZCZYSTA">
      <formula>NOT(ISERROR(SEARCH("PIASZCZYSTA",P755)))</formula>
    </cfRule>
    <cfRule type="containsText" dxfId="267" priority="89" operator="containsText" text="UTWARDZONA">
      <formula>NOT(ISERROR(SEARCH("UTWARDZONA",P755)))</formula>
    </cfRule>
    <cfRule type="containsText" dxfId="266" priority="90" operator="containsText" text="GRUNTOWA">
      <formula>NOT(ISERROR(SEARCH("GRUNTOWA",P755)))</formula>
    </cfRule>
    <cfRule type="containsText" dxfId="265" priority="91" operator="containsText" text="UTWARDZONA">
      <formula>NOT(ISERROR(SEARCH("UTWARDZONA",P755)))</formula>
    </cfRule>
    <cfRule type="expression" dxfId="264" priority="92">
      <formula>"UTWARDZONA"</formula>
    </cfRule>
  </conditionalFormatting>
  <conditionalFormatting sqref="Q734:Q847">
    <cfRule type="containsText" dxfId="263" priority="84" operator="containsText" text="LAS">
      <formula>NOT(ISERROR(SEARCH("LAS",Q734)))</formula>
    </cfRule>
    <cfRule type="containsText" dxfId="262" priority="85" operator="containsText" text="OTWARTY">
      <formula>NOT(ISERROR(SEARCH("OTWARTY",Q734)))</formula>
    </cfRule>
    <cfRule type="containsText" dxfId="261" priority="86" operator="containsText" text="ZABUDOWA">
      <formula>NOT(ISERROR(SEARCH("ZABUDOWA",Q734)))</formula>
    </cfRule>
  </conditionalFormatting>
  <conditionalFormatting sqref="Q734:Q847">
    <cfRule type="containsText" dxfId="260" priority="82" operator="containsText" text="LAS">
      <formula>NOT(ISERROR(SEARCH("LAS",Q734)))</formula>
    </cfRule>
    <cfRule type="containsText" dxfId="259" priority="83" operator="containsText" text="OTWARTY">
      <formula>NOT(ISERROR(SEARCH("OTWARTY",Q734)))</formula>
    </cfRule>
  </conditionalFormatting>
  <conditionalFormatting sqref="Q734:Q847">
    <cfRule type="containsText" dxfId="258" priority="81" operator="containsText" text="ZABUDOWA">
      <formula>NOT(ISERROR(SEARCH("ZABUDOWA",Q734)))</formula>
    </cfRule>
  </conditionalFormatting>
  <conditionalFormatting sqref="P755:P814">
    <cfRule type="containsText" dxfId="257" priority="80" operator="containsText" text="PIASZCZYSTA">
      <formula>NOT(ISERROR(SEARCH("PIASZCZYSTA",P755)))</formula>
    </cfRule>
  </conditionalFormatting>
  <conditionalFormatting sqref="P755:P814">
    <cfRule type="containsText" dxfId="256" priority="79" operator="containsText" text="PIASZCZYSTA">
      <formula>NOT(ISERROR(SEARCH("PIASZCZYSTA",P755)))</formula>
    </cfRule>
  </conditionalFormatting>
  <conditionalFormatting sqref="P755:P814">
    <cfRule type="containsText" dxfId="255" priority="78" operator="containsText" text="GRUNTOWA">
      <formula>NOT(ISERROR(SEARCH("GRUNTOWA",P755)))</formula>
    </cfRule>
  </conditionalFormatting>
  <conditionalFormatting sqref="Q1913:Q1965">
    <cfRule type="containsText" dxfId="254" priority="1" operator="containsText" text="ZABUDOWA">
      <formula>NOT(ISERROR(SEARCH("ZABUDOWA",Q1913)))</formula>
    </cfRule>
  </conditionalFormatting>
  <conditionalFormatting sqref="Q1678:Q1712 Q1791:Q1912 Q1966:Q2061">
    <cfRule type="containsText" dxfId="253" priority="76" operator="containsText" text="zabudowa">
      <formula>NOT(ISERROR(SEARCH("zabudowa",Q1678)))</formula>
    </cfRule>
  </conditionalFormatting>
  <conditionalFormatting sqref="P1678:P1692 P1706:P1746 P1791:P2069">
    <cfRule type="containsText" dxfId="252" priority="70" operator="containsText" text="UTWARDZONA">
      <formula>NOT(ISERROR(SEARCH("UTWARDZONA",P1678)))</formula>
    </cfRule>
    <cfRule type="containsText" dxfId="251" priority="71" operator="containsText" text="PIASZCZYSTA">
      <formula>NOT(ISERROR(SEARCH("PIASZCZYSTA",P1678)))</formula>
    </cfRule>
    <cfRule type="containsText" dxfId="250" priority="72" operator="containsText" text="UTWARDZONA">
      <formula>NOT(ISERROR(SEARCH("UTWARDZONA",P1678)))</formula>
    </cfRule>
    <cfRule type="containsText" dxfId="249" priority="73" operator="containsText" text="GRUNTOWA">
      <formula>NOT(ISERROR(SEARCH("GRUNTOWA",P1678)))</formula>
    </cfRule>
    <cfRule type="containsText" dxfId="248" priority="74" operator="containsText" text="UTWARDZONA">
      <formula>NOT(ISERROR(SEARCH("UTWARDZONA",P1678)))</formula>
    </cfRule>
    <cfRule type="expression" dxfId="247" priority="75">
      <formula>"UTWARDZONA"</formula>
    </cfRule>
  </conditionalFormatting>
  <conditionalFormatting sqref="Q1678:Q1712 Q1791:Q1912 Q1966:Q2061">
    <cfRule type="containsText" dxfId="246" priority="67" operator="containsText" text="LAS">
      <formula>NOT(ISERROR(SEARCH("LAS",Q1678)))</formula>
    </cfRule>
    <cfRule type="containsText" dxfId="245" priority="68" operator="containsText" text="OTWARTY">
      <formula>NOT(ISERROR(SEARCH("OTWARTY",Q1678)))</formula>
    </cfRule>
    <cfRule type="containsText" dxfId="244" priority="69" operator="containsText" text="ZABUDOWA">
      <formula>NOT(ISERROR(SEARCH("ZABUDOWA",Q1678)))</formula>
    </cfRule>
  </conditionalFormatting>
  <conditionalFormatting sqref="Q1678:Q1712 Q1791:Q1912 Q1966:Q2061">
    <cfRule type="containsText" dxfId="243" priority="65" operator="containsText" text="LAS">
      <formula>NOT(ISERROR(SEARCH("LAS",Q1678)))</formula>
    </cfRule>
    <cfRule type="containsText" dxfId="242" priority="66" operator="containsText" text="OTWARTY">
      <formula>NOT(ISERROR(SEARCH("OTWARTY",Q1678)))</formula>
    </cfRule>
  </conditionalFormatting>
  <conditionalFormatting sqref="Q1678:Q1712 Q1791:Q1912 Q1966:Q2061">
    <cfRule type="containsText" dxfId="241" priority="64" operator="containsText" text="ZABUDOWA">
      <formula>NOT(ISERROR(SEARCH("ZABUDOWA",Q1678)))</formula>
    </cfRule>
  </conditionalFormatting>
  <conditionalFormatting sqref="P1678:P1692 P1706:P1746 P1791:P2069">
    <cfRule type="containsText" dxfId="240" priority="63" operator="containsText" text="PIASZCZYSTA">
      <formula>NOT(ISERROR(SEARCH("PIASZCZYSTA",P1678)))</formula>
    </cfRule>
  </conditionalFormatting>
  <conditionalFormatting sqref="P1678:P1692 P1706:P1746 P1791:P2069">
    <cfRule type="containsText" dxfId="239" priority="62" operator="containsText" text="PIASZCZYSTA">
      <formula>NOT(ISERROR(SEARCH("PIASZCZYSTA",P1678)))</formula>
    </cfRule>
  </conditionalFormatting>
  <conditionalFormatting sqref="P1678:P1692 P1706:P1746 P1791:P2069">
    <cfRule type="containsText" dxfId="238" priority="61" operator="containsText" text="GRUNTOWA">
      <formula>NOT(ISERROR(SEARCH("GRUNTOWA",P1678)))</formula>
    </cfRule>
  </conditionalFormatting>
  <conditionalFormatting sqref="Q1678:Q1712 Q1791:Q1912 Q1966:Q2061">
    <cfRule type="containsText" dxfId="237" priority="60" operator="containsText" text="ZABUDOWA">
      <formula>NOT(ISERROR(SEARCH("ZABUDOWA",Q1678)))</formula>
    </cfRule>
  </conditionalFormatting>
  <conditionalFormatting sqref="Q2062:Q2069">
    <cfRule type="containsText" dxfId="236" priority="59" operator="containsText" text="zabudowa">
      <formula>NOT(ISERROR(SEARCH("zabudowa",Q2062)))</formula>
    </cfRule>
  </conditionalFormatting>
  <conditionalFormatting sqref="Q2062:Q2069">
    <cfRule type="containsText" dxfId="235" priority="56" operator="containsText" text="LAS">
      <formula>NOT(ISERROR(SEARCH("LAS",Q2062)))</formula>
    </cfRule>
    <cfRule type="containsText" dxfId="234" priority="57" operator="containsText" text="OTWARTY">
      <formula>NOT(ISERROR(SEARCH("OTWARTY",Q2062)))</formula>
    </cfRule>
    <cfRule type="containsText" dxfId="233" priority="58" operator="containsText" text="ZABUDOWA">
      <formula>NOT(ISERROR(SEARCH("ZABUDOWA",Q2062)))</formula>
    </cfRule>
  </conditionalFormatting>
  <conditionalFormatting sqref="Q2062:Q2069">
    <cfRule type="containsText" dxfId="232" priority="54" operator="containsText" text="LAS">
      <formula>NOT(ISERROR(SEARCH("LAS",Q2062)))</formula>
    </cfRule>
    <cfRule type="containsText" dxfId="231" priority="55" operator="containsText" text="OTWARTY">
      <formula>NOT(ISERROR(SEARCH("OTWARTY",Q2062)))</formula>
    </cfRule>
  </conditionalFormatting>
  <conditionalFormatting sqref="Q2062:Q2069">
    <cfRule type="containsText" dxfId="230" priority="53" operator="containsText" text="ZABUDOWA">
      <formula>NOT(ISERROR(SEARCH("ZABUDOWA",Q2062)))</formula>
    </cfRule>
  </conditionalFormatting>
  <conditionalFormatting sqref="Q2062:Q2069">
    <cfRule type="containsText" dxfId="229" priority="52" operator="containsText" text="ZABUDOWA">
      <formula>NOT(ISERROR(SEARCH("ZABUDOWA",Q2062)))</formula>
    </cfRule>
  </conditionalFormatting>
  <conditionalFormatting sqref="Q2070:Q2112">
    <cfRule type="containsText" dxfId="228" priority="51" operator="containsText" text="zabudowa">
      <formula>NOT(ISERROR(SEARCH("zabudowa",Q2070)))</formula>
    </cfRule>
  </conditionalFormatting>
  <conditionalFormatting sqref="Q2070:Q2112">
    <cfRule type="containsText" dxfId="227" priority="48" operator="containsText" text="LAS">
      <formula>NOT(ISERROR(SEARCH("LAS",Q2070)))</formula>
    </cfRule>
    <cfRule type="containsText" dxfId="226" priority="49" operator="containsText" text="OTWARTY">
      <formula>NOT(ISERROR(SEARCH("OTWARTY",Q2070)))</formula>
    </cfRule>
    <cfRule type="containsText" dxfId="225" priority="50" operator="containsText" text="ZABUDOWA">
      <formula>NOT(ISERROR(SEARCH("ZABUDOWA",Q2070)))</formula>
    </cfRule>
  </conditionalFormatting>
  <conditionalFormatting sqref="Q2070:Q2112">
    <cfRule type="containsText" dxfId="224" priority="46" operator="containsText" text="LAS">
      <formula>NOT(ISERROR(SEARCH("LAS",Q2070)))</formula>
    </cfRule>
    <cfRule type="containsText" dxfId="223" priority="47" operator="containsText" text="OTWARTY">
      <formula>NOT(ISERROR(SEARCH("OTWARTY",Q2070)))</formula>
    </cfRule>
  </conditionalFormatting>
  <conditionalFormatting sqref="Q2070:Q2112">
    <cfRule type="containsText" dxfId="222" priority="45" operator="containsText" text="ZABUDOWA">
      <formula>NOT(ISERROR(SEARCH("ZABUDOWA",Q2070)))</formula>
    </cfRule>
  </conditionalFormatting>
  <conditionalFormatting sqref="Q2070:Q2112">
    <cfRule type="containsText" dxfId="221" priority="44" operator="containsText" text="ZABUDOWA">
      <formula>NOT(ISERROR(SEARCH("ZABUDOWA",Q2070)))</formula>
    </cfRule>
  </conditionalFormatting>
  <conditionalFormatting sqref="P2070:P2112">
    <cfRule type="containsText" dxfId="220" priority="38" operator="containsText" text="UTWARDZONA">
      <formula>NOT(ISERROR(SEARCH("UTWARDZONA",P2070)))</formula>
    </cfRule>
    <cfRule type="containsText" dxfId="219" priority="39" operator="containsText" text="PIASZCZYSTA">
      <formula>NOT(ISERROR(SEARCH("PIASZCZYSTA",P2070)))</formula>
    </cfRule>
    <cfRule type="containsText" dxfId="218" priority="40" operator="containsText" text="UTWARDZONA">
      <formula>NOT(ISERROR(SEARCH("UTWARDZONA",P2070)))</formula>
    </cfRule>
    <cfRule type="containsText" dxfId="217" priority="41" operator="containsText" text="GRUNTOWA">
      <formula>NOT(ISERROR(SEARCH("GRUNTOWA",P2070)))</formula>
    </cfRule>
    <cfRule type="containsText" dxfId="216" priority="42" operator="containsText" text="UTWARDZONA">
      <formula>NOT(ISERROR(SEARCH("UTWARDZONA",P2070)))</formula>
    </cfRule>
    <cfRule type="expression" dxfId="215" priority="43">
      <formula>"UTWARDZONA"</formula>
    </cfRule>
  </conditionalFormatting>
  <conditionalFormatting sqref="P2070:P2112">
    <cfRule type="containsText" dxfId="214" priority="37" operator="containsText" text="PIASZCZYSTA">
      <formula>NOT(ISERROR(SEARCH("PIASZCZYSTA",P2070)))</formula>
    </cfRule>
  </conditionalFormatting>
  <conditionalFormatting sqref="P2070:P2112">
    <cfRule type="containsText" dxfId="213" priority="36" operator="containsText" text="PIASZCZYSTA">
      <formula>NOT(ISERROR(SEARCH("PIASZCZYSTA",P2070)))</formula>
    </cfRule>
  </conditionalFormatting>
  <conditionalFormatting sqref="P2070:P2112">
    <cfRule type="containsText" dxfId="212" priority="35" operator="containsText" text="GRUNTOWA">
      <formula>NOT(ISERROR(SEARCH("GRUNTOWA",P2070)))</formula>
    </cfRule>
  </conditionalFormatting>
  <conditionalFormatting sqref="Q1713:Q1790">
    <cfRule type="containsText" dxfId="211" priority="34" operator="containsText" text="zabudowa">
      <formula>NOT(ISERROR(SEARCH("zabudowa",Q1713)))</formula>
    </cfRule>
  </conditionalFormatting>
  <conditionalFormatting sqref="P1747:P1790">
    <cfRule type="containsText" dxfId="210" priority="28" operator="containsText" text="UTWARDZONA">
      <formula>NOT(ISERROR(SEARCH("UTWARDZONA",P1747)))</formula>
    </cfRule>
    <cfRule type="containsText" dxfId="209" priority="29" operator="containsText" text="PIASZCZYSTA">
      <formula>NOT(ISERROR(SEARCH("PIASZCZYSTA",P1747)))</formula>
    </cfRule>
    <cfRule type="containsText" dxfId="208" priority="30" operator="containsText" text="UTWARDZONA">
      <formula>NOT(ISERROR(SEARCH("UTWARDZONA",P1747)))</formula>
    </cfRule>
    <cfRule type="containsText" dxfId="207" priority="31" operator="containsText" text="GRUNTOWA">
      <formula>NOT(ISERROR(SEARCH("GRUNTOWA",P1747)))</formula>
    </cfRule>
    <cfRule type="containsText" dxfId="206" priority="32" operator="containsText" text="UTWARDZONA">
      <formula>NOT(ISERROR(SEARCH("UTWARDZONA",P1747)))</formula>
    </cfRule>
    <cfRule type="expression" dxfId="205" priority="33">
      <formula>"UTWARDZONA"</formula>
    </cfRule>
  </conditionalFormatting>
  <conditionalFormatting sqref="Q1713:Q1790">
    <cfRule type="containsText" dxfId="204" priority="25" operator="containsText" text="LAS">
      <formula>NOT(ISERROR(SEARCH("LAS",Q1713)))</formula>
    </cfRule>
    <cfRule type="containsText" dxfId="203" priority="26" operator="containsText" text="OTWARTY">
      <formula>NOT(ISERROR(SEARCH("OTWARTY",Q1713)))</formula>
    </cfRule>
    <cfRule type="containsText" dxfId="202" priority="27" operator="containsText" text="ZABUDOWA">
      <formula>NOT(ISERROR(SEARCH("ZABUDOWA",Q1713)))</formula>
    </cfRule>
  </conditionalFormatting>
  <conditionalFormatting sqref="Q1713:Q1790">
    <cfRule type="containsText" dxfId="201" priority="23" operator="containsText" text="LAS">
      <formula>NOT(ISERROR(SEARCH("LAS",Q1713)))</formula>
    </cfRule>
    <cfRule type="containsText" dxfId="200" priority="24" operator="containsText" text="OTWARTY">
      <formula>NOT(ISERROR(SEARCH("OTWARTY",Q1713)))</formula>
    </cfRule>
  </conditionalFormatting>
  <conditionalFormatting sqref="Q1713:Q1790">
    <cfRule type="containsText" dxfId="199" priority="22" operator="containsText" text="ZABUDOWA">
      <formula>NOT(ISERROR(SEARCH("ZABUDOWA",Q1713)))</formula>
    </cfRule>
  </conditionalFormatting>
  <conditionalFormatting sqref="P1747:P1790">
    <cfRule type="containsText" dxfId="198" priority="21" operator="containsText" text="PIASZCZYSTA">
      <formula>NOT(ISERROR(SEARCH("PIASZCZYSTA",P1747)))</formula>
    </cfRule>
  </conditionalFormatting>
  <conditionalFormatting sqref="P1747:P1790">
    <cfRule type="containsText" dxfId="197" priority="20" operator="containsText" text="PIASZCZYSTA">
      <formula>NOT(ISERROR(SEARCH("PIASZCZYSTA",P1747)))</formula>
    </cfRule>
  </conditionalFormatting>
  <conditionalFormatting sqref="P1747:P1790">
    <cfRule type="containsText" dxfId="196" priority="19" operator="containsText" text="GRUNTOWA">
      <formula>NOT(ISERROR(SEARCH("GRUNTOWA",P1747)))</formula>
    </cfRule>
  </conditionalFormatting>
  <conditionalFormatting sqref="Q1713:Q1790">
    <cfRule type="containsText" dxfId="195" priority="18" operator="containsText" text="ZABUDOWA">
      <formula>NOT(ISERROR(SEARCH("ZABUDOWA",Q1713)))</formula>
    </cfRule>
  </conditionalFormatting>
  <conditionalFormatting sqref="P1693:P1705">
    <cfRule type="containsText" dxfId="194" priority="12" operator="containsText" text="UTWARDZONA">
      <formula>NOT(ISERROR(SEARCH("UTWARDZONA",P1693)))</formula>
    </cfRule>
    <cfRule type="containsText" dxfId="193" priority="13" operator="containsText" text="PIASZCZYSTA">
      <formula>NOT(ISERROR(SEARCH("PIASZCZYSTA",P1693)))</formula>
    </cfRule>
    <cfRule type="containsText" dxfId="192" priority="14" operator="containsText" text="UTWARDZONA">
      <formula>NOT(ISERROR(SEARCH("UTWARDZONA",P1693)))</formula>
    </cfRule>
    <cfRule type="containsText" dxfId="191" priority="15" operator="containsText" text="GRUNTOWA">
      <formula>NOT(ISERROR(SEARCH("GRUNTOWA",P1693)))</formula>
    </cfRule>
    <cfRule type="containsText" dxfId="190" priority="16" operator="containsText" text="UTWARDZONA">
      <formula>NOT(ISERROR(SEARCH("UTWARDZONA",P1693)))</formula>
    </cfRule>
    <cfRule type="expression" dxfId="189" priority="17">
      <formula>"UTWARDZONA"</formula>
    </cfRule>
  </conditionalFormatting>
  <conditionalFormatting sqref="P1693:P1705">
    <cfRule type="containsText" dxfId="188" priority="11" operator="containsText" text="PIASZCZYSTA">
      <formula>NOT(ISERROR(SEARCH("PIASZCZYSTA",P1693)))</formula>
    </cfRule>
  </conditionalFormatting>
  <conditionalFormatting sqref="P1693:P1705">
    <cfRule type="containsText" dxfId="187" priority="10" operator="containsText" text="PIASZCZYSTA">
      <formula>NOT(ISERROR(SEARCH("PIASZCZYSTA",P1693)))</formula>
    </cfRule>
  </conditionalFormatting>
  <conditionalFormatting sqref="P1693:P1705">
    <cfRule type="containsText" dxfId="186" priority="9" operator="containsText" text="GRUNTOWA">
      <formula>NOT(ISERROR(SEARCH("GRUNTOWA",P1693)))</formula>
    </cfRule>
  </conditionalFormatting>
  <conditionalFormatting sqref="Q1913:Q1965">
    <cfRule type="containsText" dxfId="185" priority="8" operator="containsText" text="zabudowa">
      <formula>NOT(ISERROR(SEARCH("zabudowa",Q1913)))</formula>
    </cfRule>
  </conditionalFormatting>
  <conditionalFormatting sqref="Q1913:Q1965">
    <cfRule type="containsText" dxfId="184" priority="5" operator="containsText" text="LAS">
      <formula>NOT(ISERROR(SEARCH("LAS",Q1913)))</formula>
    </cfRule>
    <cfRule type="containsText" dxfId="183" priority="6" operator="containsText" text="OTWARTY">
      <formula>NOT(ISERROR(SEARCH("OTWARTY",Q1913)))</formula>
    </cfRule>
    <cfRule type="containsText" dxfId="182" priority="7" operator="containsText" text="ZABUDOWA">
      <formula>NOT(ISERROR(SEARCH("ZABUDOWA",Q1913)))</formula>
    </cfRule>
  </conditionalFormatting>
  <conditionalFormatting sqref="Q1913:Q1965">
    <cfRule type="containsText" dxfId="181" priority="3" operator="containsText" text="LAS">
      <formula>NOT(ISERROR(SEARCH("LAS",Q1913)))</formula>
    </cfRule>
    <cfRule type="containsText" dxfId="180" priority="4" operator="containsText" text="OTWARTY">
      <formula>NOT(ISERROR(SEARCH("OTWARTY",Q1913)))</formula>
    </cfRule>
  </conditionalFormatting>
  <conditionalFormatting sqref="Q1913:Q1965">
    <cfRule type="containsText" dxfId="179" priority="2" operator="containsText" text="ZABUDOWA">
      <formula>NOT(ISERROR(SEARCH("ZABUDOWA",Q1913)))</formula>
    </cfRule>
  </conditionalFormatting>
  <dataValidations count="14">
    <dataValidation type="list" allowBlank="1" sqref="H226:H267 H14:H177 H196:H224 H269:H2113">
      <formula1>$H$1:$H$4</formula1>
    </dataValidation>
    <dataValidation type="list" allowBlank="1" sqref="J226:J267 J14:J177 J196:J224 J849:J2113 J269:J837">
      <formula1>$J$1:$J$4</formula1>
    </dataValidation>
    <dataValidation type="list" allowBlank="1" sqref="L265 L267 L14:L177 L196:L263 L849:L1831 L1843:L1944 L1946:L1947 L1952:L2113 L269:L837">
      <formula1>$L$1:$L$7</formula1>
    </dataValidation>
    <dataValidation type="list" allowBlank="1" sqref="M265 M267 M14:M177 M196:M263 M849:M1831 M1843:M2113 M269:M837">
      <formula1>$M$1</formula1>
    </dataValidation>
    <dataValidation type="list" allowBlank="1" sqref="N265 N267 N14:N177 N196:N263 O1125:O1167 N849:N1831 N1843:N2113 N269:N837">
      <formula1>$N$1:$N$2</formula1>
    </dataValidation>
    <dataValidation type="list" allowBlank="1" sqref="O265 O267 O269:O372 O14:O177 O196:O263 J838:N848 B1832:B1842 E838:F848 E1832:F1844 K1832:N1842 O374:O2113 C1832:C1844 B838:C848">
      <formula1>$O$1:$O$5</formula1>
    </dataValidation>
    <dataValidation type="list" allowBlank="1" sqref="K265 K267 K14:K184 K196:K263 K849:K1831 L1945 L1948:L1951 K1843:K2113 K269:K837">
      <formula1>$K$1:$K$7</formula1>
    </dataValidation>
    <dataValidation type="list" allowBlank="1" sqref="E14:E177 E196:E267 F51:F55 E849:E1831 E1845:E2113 E269:E837">
      <formula1>$E$1:$E$2</formula1>
    </dataValidation>
    <dataValidation type="list" allowBlank="1" sqref="F269:F484 F56:F177 F196:F267 F14:F50 F849:F1831 F1845:F2113 F486:F837">
      <formula1>$F$1:$F$3</formula1>
    </dataValidation>
    <dataValidation type="list" allowBlank="1" sqref="G14:G177 G196:G267 G269:G2113">
      <formula1>$G$1:$G$8</formula1>
    </dataValidation>
    <dataValidation type="list" allowBlank="1" sqref="I269:I415 I14:I177 I196:I267 I417:I2113">
      <formula1>$I$1:$I$12</formula1>
    </dataValidation>
    <dataValidation type="list" allowBlank="1" sqref="U14:U177 U1929:U2113 U196:U1927">
      <formula1>$U$1:$U$5</formula1>
    </dataValidation>
    <dataValidation type="list" allowBlank="1" sqref="P14:P2113">
      <formula1>$P$1:$P$3</formula1>
    </dataValidation>
    <dataValidation type="list" allowBlank="1" sqref="Q14:Q2113">
      <formula1>$Q$1:$Q$3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201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3.8"/>
  <cols>
    <col min="1" max="1" width="4" customWidth="1"/>
    <col min="2" max="2" width="7.19921875" customWidth="1"/>
    <col min="3" max="3" width="7.59765625" customWidth="1"/>
    <col min="4" max="4" width="21.59765625" customWidth="1"/>
    <col min="5" max="5" width="8" customWidth="1"/>
    <col min="6" max="6" width="9" customWidth="1"/>
    <col min="7" max="7" width="15" customWidth="1"/>
    <col min="8" max="9" width="12.8984375" customWidth="1"/>
    <col min="11" max="11" width="11.09765625" customWidth="1"/>
    <col min="12" max="12" width="10.5" customWidth="1"/>
    <col min="14" max="15" width="12.09765625" customWidth="1"/>
    <col min="16" max="16" width="26.8984375" customWidth="1"/>
    <col min="17" max="17" width="2" customWidth="1"/>
    <col min="18" max="18" width="9" customWidth="1"/>
    <col min="19" max="19" width="9.3984375" customWidth="1"/>
    <col min="20" max="20" width="23" customWidth="1"/>
    <col min="21" max="21" width="43" customWidth="1"/>
    <col min="23" max="23" width="7.8984375" customWidth="1"/>
    <col min="24" max="24" width="8.59765625" customWidth="1"/>
    <col min="25" max="25" width="13.8984375" customWidth="1"/>
    <col min="26" max="26" width="10.09765625" customWidth="1"/>
    <col min="27" max="27" width="13.8984375" customWidth="1"/>
    <col min="28" max="28" width="5.59765625" customWidth="1"/>
    <col min="29" max="29" width="11.09765625" customWidth="1"/>
    <col min="31" max="31" width="11.3984375" customWidth="1"/>
    <col min="32" max="32" width="13.19921875" customWidth="1"/>
    <col min="36" max="36" width="17.19921875" customWidth="1"/>
    <col min="38" max="38" width="11.8984375" customWidth="1"/>
    <col min="39" max="39" width="6.59765625" customWidth="1"/>
    <col min="40" max="40" width="10.3984375" customWidth="1"/>
    <col min="43" max="43" width="11.19921875" customWidth="1"/>
    <col min="44" max="44" width="10.19921875" customWidth="1"/>
  </cols>
  <sheetData>
    <row r="1" spans="1:44" ht="41.4">
      <c r="A1" s="6" t="s">
        <v>8</v>
      </c>
      <c r="B1" s="6" t="s">
        <v>9</v>
      </c>
      <c r="C1" s="6" t="s">
        <v>1</v>
      </c>
      <c r="D1" s="7" t="s">
        <v>0</v>
      </c>
      <c r="E1" s="7" t="s">
        <v>10</v>
      </c>
      <c r="F1" s="7" t="s">
        <v>11</v>
      </c>
      <c r="G1" s="7" t="s">
        <v>12</v>
      </c>
      <c r="H1" s="7" t="s">
        <v>27</v>
      </c>
      <c r="I1" s="7" t="s">
        <v>13</v>
      </c>
      <c r="J1" s="7" t="s">
        <v>31</v>
      </c>
      <c r="K1" s="7" t="s">
        <v>32</v>
      </c>
      <c r="L1" s="7" t="s">
        <v>260</v>
      </c>
      <c r="M1" s="7" t="s">
        <v>37</v>
      </c>
      <c r="N1" s="7" t="s">
        <v>38</v>
      </c>
      <c r="O1" s="7" t="s">
        <v>40</v>
      </c>
      <c r="P1" s="7" t="s">
        <v>256</v>
      </c>
      <c r="Q1" s="1"/>
      <c r="R1" s="7" t="s">
        <v>41</v>
      </c>
      <c r="S1" s="7" t="s">
        <v>44</v>
      </c>
      <c r="T1" s="7" t="s">
        <v>43</v>
      </c>
      <c r="U1" s="7" t="s">
        <v>42</v>
      </c>
      <c r="W1" s="724" t="s">
        <v>55</v>
      </c>
      <c r="X1" s="724"/>
      <c r="Y1" s="724"/>
      <c r="Z1" s="724"/>
      <c r="AA1" s="724"/>
      <c r="AB1" s="724"/>
      <c r="AC1" s="724"/>
      <c r="AD1" s="724"/>
      <c r="AE1" s="724"/>
      <c r="AF1" s="724"/>
      <c r="AG1" s="724"/>
    </row>
    <row r="2" spans="1:44" ht="13.5" customHeight="1">
      <c r="A2" s="3" t="s">
        <v>2</v>
      </c>
      <c r="B2" s="13"/>
      <c r="C2" s="13"/>
      <c r="D2" s="2"/>
      <c r="E2" s="4"/>
      <c r="F2" s="4"/>
      <c r="G2" s="1" t="s">
        <v>19</v>
      </c>
      <c r="H2" s="1" t="s">
        <v>28</v>
      </c>
      <c r="I2" s="1" t="s">
        <v>24</v>
      </c>
      <c r="J2" s="4"/>
      <c r="K2" s="4"/>
      <c r="L2" s="4"/>
      <c r="M2" s="4"/>
      <c r="N2" s="4"/>
      <c r="O2" s="4"/>
      <c r="P2" s="19"/>
      <c r="Q2" s="4"/>
      <c r="R2" s="5"/>
      <c r="S2" s="5"/>
      <c r="T2" s="14"/>
      <c r="U2" s="15"/>
      <c r="AH2" s="9" t="s">
        <v>17</v>
      </c>
      <c r="AI2" s="9" t="s">
        <v>14</v>
      </c>
      <c r="AJ2" s="8" t="s">
        <v>19</v>
      </c>
      <c r="AK2" s="8" t="s">
        <v>28</v>
      </c>
      <c r="AL2" s="8" t="s">
        <v>24</v>
      </c>
      <c r="AM2" s="9">
        <v>1</v>
      </c>
      <c r="AN2" s="9"/>
      <c r="AO2" s="9"/>
      <c r="AP2" s="9" t="s">
        <v>36</v>
      </c>
      <c r="AQ2" s="9" t="s">
        <v>28</v>
      </c>
      <c r="AR2" s="10" t="s">
        <v>45</v>
      </c>
    </row>
    <row r="3" spans="1:44" ht="13.5" customHeight="1">
      <c r="A3" s="3" t="s">
        <v>3</v>
      </c>
      <c r="B3" s="13"/>
      <c r="C3" s="13"/>
      <c r="D3" s="2"/>
      <c r="E3" s="4"/>
      <c r="F3" s="4"/>
      <c r="G3" s="1" t="s">
        <v>19</v>
      </c>
      <c r="H3" s="1" t="s">
        <v>28</v>
      </c>
      <c r="I3" s="1" t="s">
        <v>24</v>
      </c>
      <c r="J3" s="4"/>
      <c r="K3" s="4"/>
      <c r="L3" s="4"/>
      <c r="M3" s="4"/>
      <c r="N3" s="4"/>
      <c r="O3" s="4"/>
      <c r="P3" s="19"/>
      <c r="Q3" s="4"/>
      <c r="R3" s="5"/>
      <c r="S3" s="5"/>
      <c r="T3" s="14"/>
      <c r="U3" s="15"/>
      <c r="AH3" s="9" t="s">
        <v>18</v>
      </c>
      <c r="AI3" s="9" t="s">
        <v>15</v>
      </c>
      <c r="AJ3" s="8" t="s">
        <v>20</v>
      </c>
      <c r="AK3" s="8" t="s">
        <v>29</v>
      </c>
      <c r="AL3" s="8" t="s">
        <v>25</v>
      </c>
      <c r="AM3" s="9">
        <v>2</v>
      </c>
      <c r="AN3" s="9" t="s">
        <v>33</v>
      </c>
      <c r="AO3" s="9" t="s">
        <v>50</v>
      </c>
      <c r="AP3" s="9" t="s">
        <v>39</v>
      </c>
      <c r="AQ3" s="9" t="s">
        <v>29</v>
      </c>
      <c r="AR3" s="10" t="s">
        <v>46</v>
      </c>
    </row>
    <row r="4" spans="1:44" ht="13.5" customHeight="1">
      <c r="A4" s="3" t="s">
        <v>4</v>
      </c>
      <c r="B4" s="13"/>
      <c r="C4" s="13"/>
      <c r="D4" s="2"/>
      <c r="E4" s="4"/>
      <c r="F4" s="4"/>
      <c r="G4" s="1" t="s">
        <v>19</v>
      </c>
      <c r="H4" s="1" t="s">
        <v>28</v>
      </c>
      <c r="I4" s="1" t="s">
        <v>24</v>
      </c>
      <c r="J4" s="4"/>
      <c r="K4" s="4"/>
      <c r="L4" s="4"/>
      <c r="M4" s="4"/>
      <c r="N4" s="4"/>
      <c r="O4" s="4"/>
      <c r="P4" s="19"/>
      <c r="Q4" s="4"/>
      <c r="R4" s="5"/>
      <c r="S4" s="5"/>
      <c r="T4" s="14"/>
      <c r="U4" s="15"/>
      <c r="AH4" s="9"/>
      <c r="AI4" s="9" t="s">
        <v>16</v>
      </c>
      <c r="AJ4" s="8" t="s">
        <v>22</v>
      </c>
      <c r="AK4" s="8" t="s">
        <v>48</v>
      </c>
      <c r="AL4" s="8" t="s">
        <v>26</v>
      </c>
      <c r="AM4" s="9">
        <v>3</v>
      </c>
      <c r="AN4" s="9" t="s">
        <v>58</v>
      </c>
      <c r="AO4" s="9"/>
      <c r="AP4" s="9"/>
      <c r="AQ4" s="9" t="s">
        <v>30</v>
      </c>
      <c r="AR4" s="10" t="s">
        <v>47</v>
      </c>
    </row>
    <row r="5" spans="1:44" ht="13.5" customHeight="1">
      <c r="A5" s="3" t="s">
        <v>5</v>
      </c>
      <c r="B5" s="13"/>
      <c r="C5" s="13"/>
      <c r="D5" s="2"/>
      <c r="E5" s="4"/>
      <c r="F5" s="4"/>
      <c r="G5" s="1" t="s">
        <v>19</v>
      </c>
      <c r="H5" s="1" t="s">
        <v>28</v>
      </c>
      <c r="I5" s="1" t="s">
        <v>24</v>
      </c>
      <c r="J5" s="4"/>
      <c r="K5" s="4"/>
      <c r="L5" s="4"/>
      <c r="M5" s="4"/>
      <c r="N5" s="4"/>
      <c r="O5" s="4"/>
      <c r="P5" s="19"/>
      <c r="Q5" s="4"/>
      <c r="R5" s="5"/>
      <c r="S5" s="5"/>
      <c r="T5" s="14"/>
      <c r="U5" s="15"/>
      <c r="AH5" s="9"/>
      <c r="AI5" s="9"/>
      <c r="AJ5" s="8" t="s">
        <v>23</v>
      </c>
      <c r="AK5" s="8" t="s">
        <v>61</v>
      </c>
      <c r="AL5" s="8" t="s">
        <v>30</v>
      </c>
      <c r="AM5" s="9">
        <v>4</v>
      </c>
      <c r="AN5" s="9" t="s">
        <v>34</v>
      </c>
      <c r="AO5" s="9"/>
      <c r="AP5" s="9"/>
      <c r="AQ5" s="9" t="s">
        <v>48</v>
      </c>
      <c r="AR5" s="10" t="s">
        <v>51</v>
      </c>
    </row>
    <row r="6" spans="1:44" ht="13.5" customHeight="1">
      <c r="A6" s="3" t="s">
        <v>6</v>
      </c>
      <c r="B6" s="13"/>
      <c r="C6" s="13"/>
      <c r="D6" s="2"/>
      <c r="E6" s="4"/>
      <c r="F6" s="4"/>
      <c r="G6" s="1" t="s">
        <v>19</v>
      </c>
      <c r="H6" s="1" t="s">
        <v>28</v>
      </c>
      <c r="I6" s="1" t="s">
        <v>24</v>
      </c>
      <c r="J6" s="4"/>
      <c r="K6" s="4"/>
      <c r="L6" s="4"/>
      <c r="M6" s="4"/>
      <c r="N6" s="4"/>
      <c r="O6" s="4"/>
      <c r="P6" s="19"/>
      <c r="Q6" s="4"/>
      <c r="R6" s="5"/>
      <c r="S6" s="5"/>
      <c r="T6" s="14"/>
      <c r="U6" s="15"/>
      <c r="AH6" s="9"/>
      <c r="AI6" s="9"/>
      <c r="AJ6" s="8" t="s">
        <v>21</v>
      </c>
      <c r="AK6" s="8"/>
      <c r="AL6" s="8" t="s">
        <v>49</v>
      </c>
      <c r="AM6" s="9"/>
      <c r="AN6" s="9" t="s">
        <v>59</v>
      </c>
      <c r="AO6" s="9"/>
      <c r="AP6" s="9"/>
      <c r="AQ6" s="9" t="s">
        <v>61</v>
      </c>
      <c r="AR6" s="10" t="s">
        <v>52</v>
      </c>
    </row>
    <row r="7" spans="1:44" ht="13.5" customHeight="1">
      <c r="A7" s="3" t="s">
        <v>7</v>
      </c>
      <c r="B7" s="13"/>
      <c r="C7" s="13"/>
      <c r="D7" s="2"/>
      <c r="E7" s="4"/>
      <c r="F7" s="4"/>
      <c r="G7" s="1" t="s">
        <v>19</v>
      </c>
      <c r="H7" s="1" t="s">
        <v>28</v>
      </c>
      <c r="I7" s="1" t="s">
        <v>24</v>
      </c>
      <c r="J7" s="4"/>
      <c r="K7" s="4"/>
      <c r="L7" s="4"/>
      <c r="M7" s="4"/>
      <c r="N7" s="4"/>
      <c r="O7" s="4"/>
      <c r="P7" s="19"/>
      <c r="Q7" s="4"/>
      <c r="R7" s="5"/>
      <c r="S7" s="5"/>
      <c r="T7" s="14"/>
      <c r="U7" s="15"/>
      <c r="AH7" s="9"/>
      <c r="AI7" s="9"/>
      <c r="AJ7" s="8" t="s">
        <v>56</v>
      </c>
      <c r="AK7" s="8"/>
      <c r="AL7" s="8" t="s">
        <v>51</v>
      </c>
      <c r="AM7" s="9"/>
      <c r="AN7" s="9" t="s">
        <v>35</v>
      </c>
      <c r="AO7" s="9"/>
      <c r="AP7" s="9"/>
      <c r="AQ7" s="9"/>
      <c r="AR7" s="10"/>
    </row>
    <row r="8" spans="1:44" ht="14.25" customHeight="1">
      <c r="A8" s="3" t="s">
        <v>62</v>
      </c>
      <c r="B8" s="13"/>
      <c r="C8" s="13"/>
      <c r="D8" s="2"/>
      <c r="E8" s="4"/>
      <c r="F8" s="4"/>
      <c r="G8" s="1" t="s">
        <v>19</v>
      </c>
      <c r="H8" s="1" t="s">
        <v>28</v>
      </c>
      <c r="I8" s="1" t="s">
        <v>24</v>
      </c>
      <c r="J8" s="4"/>
      <c r="K8" s="4"/>
      <c r="L8" s="4"/>
      <c r="M8" s="4"/>
      <c r="N8" s="4"/>
      <c r="O8" s="4"/>
      <c r="P8" s="19"/>
      <c r="Q8" s="4"/>
      <c r="R8" s="5"/>
      <c r="S8" s="5"/>
      <c r="T8" s="14"/>
      <c r="U8" s="15"/>
      <c r="AH8" s="11"/>
      <c r="AI8" s="11"/>
      <c r="AJ8" s="8" t="s">
        <v>57</v>
      </c>
      <c r="AK8" s="11"/>
      <c r="AL8" s="8" t="s">
        <v>52</v>
      </c>
      <c r="AM8" s="11"/>
      <c r="AN8" s="9" t="s">
        <v>60</v>
      </c>
      <c r="AO8" s="11"/>
      <c r="AP8" s="11"/>
      <c r="AQ8" s="11"/>
      <c r="AR8" s="10"/>
    </row>
    <row r="9" spans="1:44" ht="13.5" customHeight="1">
      <c r="A9" s="3" t="s">
        <v>63</v>
      </c>
      <c r="B9" s="13"/>
      <c r="C9" s="13"/>
      <c r="D9" s="2"/>
      <c r="E9" s="4"/>
      <c r="F9" s="4"/>
      <c r="G9" s="1" t="s">
        <v>19</v>
      </c>
      <c r="H9" s="1" t="s">
        <v>28</v>
      </c>
      <c r="I9" s="1" t="s">
        <v>24</v>
      </c>
      <c r="J9" s="4"/>
      <c r="K9" s="4"/>
      <c r="L9" s="4"/>
      <c r="M9" s="4"/>
      <c r="N9" s="4"/>
      <c r="O9" s="4"/>
      <c r="P9" s="19"/>
      <c r="Q9" s="4"/>
      <c r="R9" s="5"/>
      <c r="S9" s="5"/>
      <c r="T9" s="14"/>
      <c r="U9" s="15"/>
      <c r="AH9" s="11"/>
      <c r="AI9" s="11"/>
      <c r="AJ9" s="8" t="s">
        <v>262</v>
      </c>
      <c r="AK9" s="11"/>
      <c r="AL9" s="8" t="s">
        <v>53</v>
      </c>
      <c r="AM9" s="11"/>
      <c r="AN9" s="9" t="s">
        <v>276</v>
      </c>
      <c r="AO9" s="11"/>
      <c r="AP9" s="11"/>
      <c r="AQ9" s="11"/>
      <c r="AR9" s="11"/>
    </row>
    <row r="10" spans="1:44" ht="13.5" customHeight="1">
      <c r="A10" s="3" t="s">
        <v>64</v>
      </c>
      <c r="B10" s="13"/>
      <c r="C10" s="13"/>
      <c r="D10" s="2"/>
      <c r="E10" s="4"/>
      <c r="F10" s="4"/>
      <c r="G10" s="1" t="s">
        <v>19</v>
      </c>
      <c r="H10" s="1" t="s">
        <v>28</v>
      </c>
      <c r="I10" s="1" t="s">
        <v>24</v>
      </c>
      <c r="J10" s="4"/>
      <c r="K10" s="4"/>
      <c r="L10" s="4"/>
      <c r="M10" s="4"/>
      <c r="N10" s="4"/>
      <c r="O10" s="4"/>
      <c r="P10" s="19"/>
      <c r="Q10" s="4"/>
      <c r="R10" s="5"/>
      <c r="S10" s="5"/>
      <c r="T10" s="14"/>
      <c r="U10" s="15"/>
      <c r="AH10" s="11"/>
      <c r="AI10" s="11"/>
      <c r="AJ10" s="11"/>
      <c r="AK10" s="11"/>
      <c r="AL10" s="8" t="s">
        <v>54</v>
      </c>
      <c r="AM10" s="11"/>
      <c r="AN10" s="11"/>
      <c r="AO10" s="11"/>
      <c r="AP10" s="11"/>
      <c r="AQ10" s="11"/>
      <c r="AR10" s="11"/>
    </row>
    <row r="11" spans="1:44" ht="15.6">
      <c r="A11" s="3" t="s">
        <v>65</v>
      </c>
      <c r="B11" s="13"/>
      <c r="C11" s="13"/>
      <c r="D11" s="2"/>
      <c r="E11" s="4"/>
      <c r="F11" s="4"/>
      <c r="G11" s="1" t="s">
        <v>19</v>
      </c>
      <c r="H11" s="1" t="s">
        <v>28</v>
      </c>
      <c r="I11" s="1" t="s">
        <v>24</v>
      </c>
      <c r="J11" s="4"/>
      <c r="K11" s="4"/>
      <c r="L11" s="4"/>
      <c r="M11" s="4"/>
      <c r="N11" s="4"/>
      <c r="O11" s="4"/>
      <c r="P11" s="19"/>
      <c r="Q11" s="4"/>
      <c r="R11" s="5"/>
      <c r="S11" s="5"/>
      <c r="T11" s="14"/>
      <c r="U11" s="15"/>
      <c r="AH11" s="11"/>
      <c r="AI11" s="11"/>
      <c r="AJ11" s="11"/>
      <c r="AK11" s="11"/>
      <c r="AL11" s="8" t="s">
        <v>261</v>
      </c>
      <c r="AM11" s="11"/>
      <c r="AN11" s="11"/>
      <c r="AO11" s="11"/>
      <c r="AP11" s="11"/>
      <c r="AQ11" s="11"/>
      <c r="AR11" s="11"/>
    </row>
    <row r="12" spans="1:44" ht="14.25" customHeight="1">
      <c r="A12" s="3" t="s">
        <v>66</v>
      </c>
      <c r="B12" s="13"/>
      <c r="C12" s="13"/>
      <c r="D12" s="2"/>
      <c r="E12" s="4"/>
      <c r="F12" s="4"/>
      <c r="G12" s="1" t="s">
        <v>19</v>
      </c>
      <c r="H12" s="1" t="s">
        <v>28</v>
      </c>
      <c r="I12" s="1" t="s">
        <v>24</v>
      </c>
      <c r="J12" s="4"/>
      <c r="K12" s="4"/>
      <c r="L12" s="4"/>
      <c r="M12" s="4"/>
      <c r="N12" s="4"/>
      <c r="O12" s="4"/>
      <c r="P12" s="19"/>
      <c r="Q12" s="4"/>
      <c r="R12" s="5"/>
      <c r="S12" s="5"/>
      <c r="T12" s="14"/>
      <c r="U12" s="15"/>
      <c r="AH12" s="11"/>
      <c r="AI12" s="11"/>
      <c r="AJ12" s="11"/>
      <c r="AK12" s="11"/>
      <c r="AL12" s="8" t="s">
        <v>275</v>
      </c>
      <c r="AM12" s="11"/>
      <c r="AN12" s="11"/>
      <c r="AO12" s="11"/>
      <c r="AP12" s="11"/>
      <c r="AQ12" s="11"/>
      <c r="AR12" s="11"/>
    </row>
    <row r="13" spans="1:44" ht="15.6">
      <c r="A13" s="3" t="s">
        <v>67</v>
      </c>
      <c r="B13" s="13"/>
      <c r="C13" s="13"/>
      <c r="D13" s="2"/>
      <c r="E13" s="4"/>
      <c r="F13" s="4"/>
      <c r="G13" s="1" t="s">
        <v>19</v>
      </c>
      <c r="H13" s="1" t="s">
        <v>28</v>
      </c>
      <c r="I13" s="1" t="s">
        <v>24</v>
      </c>
      <c r="J13" s="4"/>
      <c r="K13" s="4"/>
      <c r="L13" s="4"/>
      <c r="M13" s="4"/>
      <c r="N13" s="4"/>
      <c r="O13" s="4"/>
      <c r="P13" s="19"/>
      <c r="Q13" s="4"/>
      <c r="R13" s="5"/>
      <c r="S13" s="5"/>
      <c r="T13" s="14"/>
      <c r="U13" s="15"/>
      <c r="AH13" s="11"/>
      <c r="AI13" s="11"/>
      <c r="AJ13" s="11"/>
      <c r="AK13" s="11"/>
      <c r="AL13" s="8" t="s">
        <v>277</v>
      </c>
      <c r="AM13" s="11"/>
      <c r="AN13" s="11"/>
      <c r="AO13" s="11"/>
      <c r="AP13" s="11"/>
      <c r="AQ13" s="11"/>
      <c r="AR13" s="11"/>
    </row>
    <row r="14" spans="1:44" ht="15.6">
      <c r="A14" s="3" t="s">
        <v>68</v>
      </c>
      <c r="B14" s="13"/>
      <c r="C14" s="13"/>
      <c r="D14" s="2"/>
      <c r="E14" s="4"/>
      <c r="F14" s="4"/>
      <c r="G14" s="1" t="s">
        <v>19</v>
      </c>
      <c r="H14" s="1" t="s">
        <v>28</v>
      </c>
      <c r="I14" s="1" t="s">
        <v>24</v>
      </c>
      <c r="J14" s="4"/>
      <c r="K14" s="4"/>
      <c r="L14" s="4"/>
      <c r="M14" s="4"/>
      <c r="N14" s="4"/>
      <c r="O14" s="4"/>
      <c r="P14" s="19"/>
      <c r="Q14" s="4"/>
      <c r="R14" s="5"/>
      <c r="S14" s="5"/>
      <c r="T14" s="14"/>
      <c r="U14" s="15"/>
    </row>
    <row r="15" spans="1:44" ht="15.6">
      <c r="A15" s="3" t="s">
        <v>69</v>
      </c>
      <c r="B15" s="13"/>
      <c r="C15" s="13"/>
      <c r="D15" s="2"/>
      <c r="E15" s="4"/>
      <c r="F15" s="4"/>
      <c r="G15" s="1" t="s">
        <v>19</v>
      </c>
      <c r="H15" s="1" t="s">
        <v>28</v>
      </c>
      <c r="I15" s="1" t="s">
        <v>24</v>
      </c>
      <c r="J15" s="4"/>
      <c r="K15" s="4"/>
      <c r="L15" s="4"/>
      <c r="M15" s="4"/>
      <c r="N15" s="4"/>
      <c r="O15" s="4"/>
      <c r="P15" s="19"/>
      <c r="Q15" s="4"/>
      <c r="R15" s="5"/>
      <c r="S15" s="5"/>
      <c r="T15" s="14"/>
      <c r="U15" s="15"/>
    </row>
    <row r="16" spans="1:44" ht="15.6">
      <c r="A16" s="3" t="s">
        <v>70</v>
      </c>
      <c r="B16" s="13"/>
      <c r="C16" s="13"/>
      <c r="D16" s="2"/>
      <c r="E16" s="4"/>
      <c r="F16" s="4"/>
      <c r="G16" s="1" t="s">
        <v>19</v>
      </c>
      <c r="H16" s="1" t="s">
        <v>28</v>
      </c>
      <c r="I16" s="1" t="s">
        <v>24</v>
      </c>
      <c r="J16" s="4"/>
      <c r="K16" s="4"/>
      <c r="L16" s="4"/>
      <c r="M16" s="4"/>
      <c r="N16" s="4"/>
      <c r="O16" s="4"/>
      <c r="P16" s="19"/>
      <c r="Q16" s="4"/>
      <c r="R16" s="5"/>
      <c r="S16" s="5"/>
      <c r="T16" s="14"/>
      <c r="U16" s="15"/>
    </row>
    <row r="17" spans="1:21" ht="15.6">
      <c r="A17" s="3" t="s">
        <v>71</v>
      </c>
      <c r="B17" s="13"/>
      <c r="C17" s="13"/>
      <c r="D17" s="2"/>
      <c r="E17" s="4"/>
      <c r="F17" s="4"/>
      <c r="G17" s="1" t="s">
        <v>19</v>
      </c>
      <c r="H17" s="1" t="s">
        <v>28</v>
      </c>
      <c r="I17" s="1" t="s">
        <v>24</v>
      </c>
      <c r="J17" s="4"/>
      <c r="K17" s="4"/>
      <c r="L17" s="4"/>
      <c r="M17" s="4"/>
      <c r="N17" s="4"/>
      <c r="O17" s="4"/>
      <c r="P17" s="19"/>
      <c r="Q17" s="4"/>
      <c r="R17" s="5"/>
      <c r="S17" s="5"/>
      <c r="T17" s="14"/>
      <c r="U17" s="15"/>
    </row>
    <row r="18" spans="1:21" ht="15.6">
      <c r="A18" s="3" t="s">
        <v>72</v>
      </c>
      <c r="B18" s="13"/>
      <c r="C18" s="13"/>
      <c r="D18" s="2"/>
      <c r="E18" s="4"/>
      <c r="F18" s="4"/>
      <c r="G18" s="1" t="s">
        <v>19</v>
      </c>
      <c r="H18" s="1" t="s">
        <v>28</v>
      </c>
      <c r="I18" s="1" t="s">
        <v>24</v>
      </c>
      <c r="J18" s="4"/>
      <c r="K18" s="4"/>
      <c r="L18" s="4"/>
      <c r="M18" s="4"/>
      <c r="N18" s="4"/>
      <c r="O18" s="4"/>
      <c r="P18" s="19"/>
      <c r="Q18" s="4"/>
      <c r="R18" s="5"/>
      <c r="S18" s="5"/>
      <c r="T18" s="14"/>
      <c r="U18" s="15"/>
    </row>
    <row r="19" spans="1:21" ht="15.6">
      <c r="A19" s="3" t="s">
        <v>73</v>
      </c>
      <c r="B19" s="13"/>
      <c r="C19" s="13"/>
      <c r="D19" s="2"/>
      <c r="E19" s="4"/>
      <c r="F19" s="4"/>
      <c r="G19" s="1" t="s">
        <v>19</v>
      </c>
      <c r="H19" s="1" t="s">
        <v>28</v>
      </c>
      <c r="I19" s="1" t="s">
        <v>24</v>
      </c>
      <c r="J19" s="4"/>
      <c r="K19" s="4"/>
      <c r="L19" s="4"/>
      <c r="M19" s="4"/>
      <c r="N19" s="4"/>
      <c r="O19" s="4"/>
      <c r="P19" s="19"/>
      <c r="Q19" s="4"/>
      <c r="R19" s="5"/>
      <c r="S19" s="5"/>
      <c r="T19" s="14"/>
      <c r="U19" s="15"/>
    </row>
    <row r="20" spans="1:21" ht="15.6">
      <c r="A20" s="3" t="s">
        <v>74</v>
      </c>
      <c r="B20" s="13"/>
      <c r="C20" s="13"/>
      <c r="D20" s="2"/>
      <c r="E20" s="4"/>
      <c r="F20" s="4"/>
      <c r="G20" s="1" t="s">
        <v>19</v>
      </c>
      <c r="H20" s="1" t="s">
        <v>28</v>
      </c>
      <c r="I20" s="1" t="s">
        <v>24</v>
      </c>
      <c r="J20" s="4"/>
      <c r="K20" s="4"/>
      <c r="L20" s="4"/>
      <c r="M20" s="4"/>
      <c r="N20" s="4"/>
      <c r="O20" s="4"/>
      <c r="P20" s="19"/>
      <c r="Q20" s="4"/>
      <c r="R20" s="5"/>
      <c r="S20" s="5"/>
      <c r="T20" s="14"/>
      <c r="U20" s="15"/>
    </row>
    <row r="21" spans="1:21" ht="15.6">
      <c r="A21" s="3" t="s">
        <v>75</v>
      </c>
      <c r="B21" s="13"/>
      <c r="C21" s="13"/>
      <c r="D21" s="2"/>
      <c r="E21" s="4"/>
      <c r="F21" s="4"/>
      <c r="G21" s="1" t="s">
        <v>19</v>
      </c>
      <c r="H21" s="1" t="s">
        <v>28</v>
      </c>
      <c r="I21" s="1" t="s">
        <v>24</v>
      </c>
      <c r="J21" s="4"/>
      <c r="K21" s="4"/>
      <c r="L21" s="4"/>
      <c r="M21" s="4"/>
      <c r="N21" s="4"/>
      <c r="O21" s="4"/>
      <c r="P21" s="19"/>
      <c r="Q21" s="4"/>
      <c r="R21" s="5"/>
      <c r="S21" s="5"/>
      <c r="T21" s="14"/>
      <c r="U21" s="15"/>
    </row>
    <row r="22" spans="1:21" ht="15.6">
      <c r="A22" s="3" t="s">
        <v>76</v>
      </c>
      <c r="B22" s="13"/>
      <c r="C22" s="13"/>
      <c r="D22" s="2"/>
      <c r="E22" s="4"/>
      <c r="F22" s="4"/>
      <c r="G22" s="1" t="s">
        <v>19</v>
      </c>
      <c r="H22" s="1" t="s">
        <v>28</v>
      </c>
      <c r="I22" s="1" t="s">
        <v>24</v>
      </c>
      <c r="J22" s="4"/>
      <c r="K22" s="4"/>
      <c r="L22" s="4"/>
      <c r="M22" s="4"/>
      <c r="N22" s="4"/>
      <c r="O22" s="4"/>
      <c r="P22" s="19"/>
      <c r="Q22" s="4"/>
      <c r="R22" s="5"/>
      <c r="S22" s="5"/>
      <c r="T22" s="14"/>
      <c r="U22" s="15"/>
    </row>
    <row r="23" spans="1:21" ht="15.6">
      <c r="A23" s="3" t="s">
        <v>77</v>
      </c>
      <c r="B23" s="13"/>
      <c r="C23" s="13"/>
      <c r="D23" s="2"/>
      <c r="E23" s="4"/>
      <c r="F23" s="4"/>
      <c r="G23" s="1" t="s">
        <v>19</v>
      </c>
      <c r="H23" s="1" t="s">
        <v>28</v>
      </c>
      <c r="I23" s="1" t="s">
        <v>24</v>
      </c>
      <c r="J23" s="4"/>
      <c r="K23" s="4"/>
      <c r="L23" s="4"/>
      <c r="M23" s="4"/>
      <c r="N23" s="4"/>
      <c r="O23" s="4"/>
      <c r="P23" s="19"/>
      <c r="Q23" s="4"/>
      <c r="R23" s="5"/>
      <c r="S23" s="5"/>
      <c r="T23" s="14"/>
      <c r="U23" s="15"/>
    </row>
    <row r="24" spans="1:21" ht="15.6">
      <c r="A24" s="3" t="s">
        <v>78</v>
      </c>
      <c r="B24" s="13"/>
      <c r="C24" s="13"/>
      <c r="D24" s="2"/>
      <c r="E24" s="4"/>
      <c r="F24" s="4"/>
      <c r="G24" s="1" t="s">
        <v>19</v>
      </c>
      <c r="H24" s="1" t="s">
        <v>28</v>
      </c>
      <c r="I24" s="1" t="s">
        <v>24</v>
      </c>
      <c r="J24" s="4"/>
      <c r="K24" s="4"/>
      <c r="L24" s="4"/>
      <c r="M24" s="4"/>
      <c r="N24" s="4"/>
      <c r="O24" s="4"/>
      <c r="P24" s="19"/>
      <c r="Q24" s="4"/>
      <c r="R24" s="5"/>
      <c r="S24" s="5"/>
      <c r="T24" s="14"/>
      <c r="U24" s="15"/>
    </row>
    <row r="25" spans="1:21" ht="15.6">
      <c r="A25" s="3" t="s">
        <v>79</v>
      </c>
      <c r="B25" s="13"/>
      <c r="C25" s="13"/>
      <c r="D25" s="2"/>
      <c r="E25" s="4"/>
      <c r="F25" s="4"/>
      <c r="G25" s="1" t="s">
        <v>19</v>
      </c>
      <c r="H25" s="1" t="s">
        <v>28</v>
      </c>
      <c r="I25" s="1" t="s">
        <v>24</v>
      </c>
      <c r="J25" s="4"/>
      <c r="K25" s="4"/>
      <c r="L25" s="4"/>
      <c r="M25" s="4"/>
      <c r="N25" s="4"/>
      <c r="O25" s="4"/>
      <c r="P25" s="19"/>
      <c r="Q25" s="4"/>
      <c r="R25" s="5"/>
      <c r="S25" s="5"/>
      <c r="T25" s="14"/>
      <c r="U25" s="15"/>
    </row>
    <row r="26" spans="1:21" ht="15.6">
      <c r="A26" s="3" t="s">
        <v>80</v>
      </c>
      <c r="B26" s="13"/>
      <c r="C26" s="13"/>
      <c r="D26" s="2"/>
      <c r="E26" s="4"/>
      <c r="F26" s="4"/>
      <c r="G26" s="1" t="s">
        <v>19</v>
      </c>
      <c r="H26" s="1" t="s">
        <v>28</v>
      </c>
      <c r="I26" s="1" t="s">
        <v>24</v>
      </c>
      <c r="J26" s="4"/>
      <c r="K26" s="4"/>
      <c r="L26" s="4"/>
      <c r="M26" s="4"/>
      <c r="N26" s="4"/>
      <c r="O26" s="4"/>
      <c r="P26" s="19"/>
      <c r="Q26" s="4"/>
      <c r="R26" s="5"/>
      <c r="S26" s="5"/>
      <c r="T26" s="14"/>
      <c r="U26" s="15"/>
    </row>
    <row r="27" spans="1:21" ht="15.6">
      <c r="A27" s="3" t="s">
        <v>81</v>
      </c>
      <c r="B27" s="13"/>
      <c r="C27" s="13"/>
      <c r="D27" s="2"/>
      <c r="E27" s="4"/>
      <c r="F27" s="4"/>
      <c r="G27" s="1" t="s">
        <v>19</v>
      </c>
      <c r="H27" s="1" t="s">
        <v>28</v>
      </c>
      <c r="I27" s="1" t="s">
        <v>24</v>
      </c>
      <c r="J27" s="4"/>
      <c r="K27" s="4"/>
      <c r="L27" s="4"/>
      <c r="M27" s="4"/>
      <c r="N27" s="4"/>
      <c r="O27" s="4"/>
      <c r="P27" s="19"/>
      <c r="Q27" s="4"/>
      <c r="R27" s="5"/>
      <c r="S27" s="5"/>
      <c r="T27" s="14"/>
      <c r="U27" s="15"/>
    </row>
    <row r="28" spans="1:21" ht="15.6">
      <c r="A28" s="3" t="s">
        <v>82</v>
      </c>
      <c r="B28" s="13"/>
      <c r="C28" s="13"/>
      <c r="D28" s="2"/>
      <c r="E28" s="4"/>
      <c r="F28" s="4"/>
      <c r="G28" s="1" t="s">
        <v>19</v>
      </c>
      <c r="H28" s="1" t="s">
        <v>28</v>
      </c>
      <c r="I28" s="1" t="s">
        <v>24</v>
      </c>
      <c r="J28" s="4"/>
      <c r="K28" s="4"/>
      <c r="L28" s="4"/>
      <c r="M28" s="4"/>
      <c r="N28" s="4"/>
      <c r="O28" s="4"/>
      <c r="P28" s="19"/>
      <c r="Q28" s="4"/>
      <c r="R28" s="5"/>
      <c r="S28" s="5"/>
      <c r="T28" s="14"/>
      <c r="U28" s="15"/>
    </row>
    <row r="29" spans="1:21" ht="15.6">
      <c r="A29" s="3" t="s">
        <v>83</v>
      </c>
      <c r="B29" s="13"/>
      <c r="C29" s="13"/>
      <c r="D29" s="2"/>
      <c r="E29" s="4"/>
      <c r="F29" s="4"/>
      <c r="G29" s="1" t="s">
        <v>19</v>
      </c>
      <c r="H29" s="1" t="s">
        <v>28</v>
      </c>
      <c r="I29" s="1" t="s">
        <v>24</v>
      </c>
      <c r="J29" s="4"/>
      <c r="K29" s="4"/>
      <c r="L29" s="4"/>
      <c r="M29" s="4"/>
      <c r="N29" s="4"/>
      <c r="O29" s="4"/>
      <c r="P29" s="19"/>
      <c r="Q29" s="4"/>
      <c r="R29" s="5"/>
      <c r="S29" s="5"/>
      <c r="T29" s="14"/>
      <c r="U29" s="15"/>
    </row>
    <row r="30" spans="1:21" ht="15.6">
      <c r="A30" s="3" t="s">
        <v>84</v>
      </c>
      <c r="B30" s="13"/>
      <c r="C30" s="13"/>
      <c r="D30" s="2"/>
      <c r="E30" s="4"/>
      <c r="F30" s="4"/>
      <c r="G30" s="1" t="s">
        <v>19</v>
      </c>
      <c r="H30" s="1" t="s">
        <v>28</v>
      </c>
      <c r="I30" s="1" t="s">
        <v>24</v>
      </c>
      <c r="J30" s="4"/>
      <c r="K30" s="4"/>
      <c r="L30" s="4"/>
      <c r="M30" s="4"/>
      <c r="N30" s="4"/>
      <c r="O30" s="4"/>
      <c r="P30" s="19"/>
      <c r="Q30" s="4"/>
      <c r="R30" s="5"/>
      <c r="S30" s="5"/>
      <c r="T30" s="14"/>
      <c r="U30" s="15"/>
    </row>
    <row r="31" spans="1:21" ht="15.6">
      <c r="A31" s="3" t="s">
        <v>85</v>
      </c>
      <c r="B31" s="13"/>
      <c r="C31" s="13"/>
      <c r="D31" s="2"/>
      <c r="E31" s="4"/>
      <c r="F31" s="4"/>
      <c r="G31" s="1" t="s">
        <v>19</v>
      </c>
      <c r="H31" s="1" t="s">
        <v>28</v>
      </c>
      <c r="I31" s="1" t="s">
        <v>24</v>
      </c>
      <c r="J31" s="4"/>
      <c r="K31" s="4"/>
      <c r="L31" s="4"/>
      <c r="M31" s="4"/>
      <c r="N31" s="4"/>
      <c r="O31" s="4"/>
      <c r="P31" s="19"/>
      <c r="Q31" s="4"/>
      <c r="R31" s="5"/>
      <c r="S31" s="5"/>
      <c r="T31" s="14"/>
      <c r="U31" s="15"/>
    </row>
    <row r="32" spans="1:21" ht="15.6">
      <c r="A32" s="3" t="s">
        <v>86</v>
      </c>
      <c r="B32" s="13"/>
      <c r="C32" s="13"/>
      <c r="D32" s="2"/>
      <c r="E32" s="4"/>
      <c r="F32" s="4"/>
      <c r="G32" s="1" t="s">
        <v>19</v>
      </c>
      <c r="H32" s="1" t="s">
        <v>28</v>
      </c>
      <c r="I32" s="1" t="s">
        <v>24</v>
      </c>
      <c r="J32" s="4"/>
      <c r="K32" s="4"/>
      <c r="L32" s="4"/>
      <c r="M32" s="4"/>
      <c r="N32" s="4"/>
      <c r="O32" s="4"/>
      <c r="P32" s="19"/>
      <c r="Q32" s="4"/>
      <c r="R32" s="5"/>
      <c r="S32" s="5"/>
      <c r="T32" s="14"/>
      <c r="U32" s="15"/>
    </row>
    <row r="33" spans="1:21" ht="15.6">
      <c r="A33" s="3" t="s">
        <v>87</v>
      </c>
      <c r="B33" s="13"/>
      <c r="C33" s="13"/>
      <c r="D33" s="2"/>
      <c r="E33" s="4"/>
      <c r="F33" s="4"/>
      <c r="G33" s="1" t="s">
        <v>19</v>
      </c>
      <c r="H33" s="1" t="s">
        <v>28</v>
      </c>
      <c r="I33" s="1" t="s">
        <v>24</v>
      </c>
      <c r="J33" s="4"/>
      <c r="K33" s="4"/>
      <c r="L33" s="4"/>
      <c r="M33" s="4"/>
      <c r="N33" s="4"/>
      <c r="O33" s="4"/>
      <c r="P33" s="19"/>
      <c r="Q33" s="4"/>
      <c r="R33" s="5"/>
      <c r="S33" s="5"/>
      <c r="T33" s="14"/>
      <c r="U33" s="15"/>
    </row>
    <row r="34" spans="1:21" ht="15.6">
      <c r="A34" s="3" t="s">
        <v>88</v>
      </c>
      <c r="B34" s="13"/>
      <c r="C34" s="13"/>
      <c r="D34" s="2"/>
      <c r="E34" s="4"/>
      <c r="F34" s="4"/>
      <c r="G34" s="1" t="s">
        <v>19</v>
      </c>
      <c r="H34" s="1" t="s">
        <v>28</v>
      </c>
      <c r="I34" s="1" t="s">
        <v>24</v>
      </c>
      <c r="J34" s="4"/>
      <c r="K34" s="4"/>
      <c r="L34" s="4"/>
      <c r="M34" s="4"/>
      <c r="N34" s="4"/>
      <c r="O34" s="4"/>
      <c r="P34" s="19"/>
      <c r="Q34" s="4"/>
      <c r="R34" s="5"/>
      <c r="S34" s="5"/>
      <c r="T34" s="14"/>
      <c r="U34" s="15"/>
    </row>
    <row r="35" spans="1:21" ht="15.6">
      <c r="A35" s="3" t="s">
        <v>89</v>
      </c>
      <c r="B35" s="13"/>
      <c r="C35" s="13"/>
      <c r="D35" s="2"/>
      <c r="E35" s="4"/>
      <c r="F35" s="4"/>
      <c r="G35" s="1" t="s">
        <v>19</v>
      </c>
      <c r="H35" s="1" t="s">
        <v>28</v>
      </c>
      <c r="I35" s="1" t="s">
        <v>24</v>
      </c>
      <c r="J35" s="4"/>
      <c r="K35" s="4"/>
      <c r="L35" s="4"/>
      <c r="M35" s="4"/>
      <c r="N35" s="4"/>
      <c r="O35" s="4"/>
      <c r="P35" s="19"/>
      <c r="Q35" s="4"/>
      <c r="R35" s="5"/>
      <c r="S35" s="5"/>
      <c r="T35" s="14"/>
      <c r="U35" s="15"/>
    </row>
    <row r="36" spans="1:21" ht="15.6">
      <c r="A36" s="3" t="s">
        <v>90</v>
      </c>
      <c r="B36" s="13"/>
      <c r="C36" s="13"/>
      <c r="D36" s="2"/>
      <c r="E36" s="4"/>
      <c r="F36" s="4"/>
      <c r="G36" s="1" t="s">
        <v>19</v>
      </c>
      <c r="H36" s="1" t="s">
        <v>28</v>
      </c>
      <c r="I36" s="1" t="s">
        <v>24</v>
      </c>
      <c r="J36" s="4"/>
      <c r="K36" s="4"/>
      <c r="L36" s="4"/>
      <c r="M36" s="4"/>
      <c r="N36" s="4"/>
      <c r="O36" s="4"/>
      <c r="P36" s="19"/>
      <c r="Q36" s="4"/>
      <c r="R36" s="5"/>
      <c r="S36" s="5"/>
      <c r="T36" s="14"/>
      <c r="U36" s="15"/>
    </row>
    <row r="37" spans="1:21" ht="15.6">
      <c r="A37" s="3" t="s">
        <v>91</v>
      </c>
      <c r="B37" s="13"/>
      <c r="C37" s="13"/>
      <c r="D37" s="2"/>
      <c r="E37" s="4"/>
      <c r="F37" s="4"/>
      <c r="G37" s="1" t="s">
        <v>19</v>
      </c>
      <c r="H37" s="1" t="s">
        <v>28</v>
      </c>
      <c r="I37" s="1" t="s">
        <v>24</v>
      </c>
      <c r="J37" s="4"/>
      <c r="K37" s="4"/>
      <c r="L37" s="4"/>
      <c r="M37" s="4"/>
      <c r="N37" s="4"/>
      <c r="O37" s="4"/>
      <c r="P37" s="19"/>
      <c r="Q37" s="4"/>
      <c r="R37" s="5"/>
      <c r="S37" s="5"/>
      <c r="T37" s="14"/>
      <c r="U37" s="15"/>
    </row>
    <row r="38" spans="1:21" ht="15.6">
      <c r="A38" s="3" t="s">
        <v>92</v>
      </c>
      <c r="B38" s="13"/>
      <c r="C38" s="13"/>
      <c r="D38" s="2"/>
      <c r="E38" s="4"/>
      <c r="F38" s="4"/>
      <c r="G38" s="1" t="s">
        <v>19</v>
      </c>
      <c r="H38" s="1" t="s">
        <v>28</v>
      </c>
      <c r="I38" s="1" t="s">
        <v>24</v>
      </c>
      <c r="J38" s="4"/>
      <c r="K38" s="4"/>
      <c r="L38" s="4"/>
      <c r="M38" s="4"/>
      <c r="N38" s="4"/>
      <c r="O38" s="4"/>
      <c r="P38" s="19"/>
      <c r="Q38" s="4"/>
      <c r="R38" s="5"/>
      <c r="S38" s="5"/>
      <c r="T38" s="14"/>
      <c r="U38" s="15"/>
    </row>
    <row r="39" spans="1:21" ht="15.6">
      <c r="A39" s="3" t="s">
        <v>93</v>
      </c>
      <c r="B39" s="13"/>
      <c r="C39" s="13"/>
      <c r="D39" s="2"/>
      <c r="E39" s="4"/>
      <c r="F39" s="4"/>
      <c r="G39" s="1" t="s">
        <v>19</v>
      </c>
      <c r="H39" s="1" t="s">
        <v>28</v>
      </c>
      <c r="I39" s="1" t="s">
        <v>24</v>
      </c>
      <c r="J39" s="4"/>
      <c r="K39" s="4"/>
      <c r="L39" s="4"/>
      <c r="M39" s="4"/>
      <c r="N39" s="4"/>
      <c r="O39" s="4"/>
      <c r="P39" s="19"/>
      <c r="Q39" s="4"/>
      <c r="R39" s="5"/>
      <c r="S39" s="5"/>
      <c r="T39" s="14"/>
      <c r="U39" s="15"/>
    </row>
    <row r="40" spans="1:21" ht="15.6">
      <c r="A40" s="3" t="s">
        <v>94</v>
      </c>
      <c r="B40" s="13"/>
      <c r="C40" s="13"/>
      <c r="D40" s="2"/>
      <c r="E40" s="4"/>
      <c r="F40" s="4"/>
      <c r="G40" s="1" t="s">
        <v>19</v>
      </c>
      <c r="H40" s="1" t="s">
        <v>28</v>
      </c>
      <c r="I40" s="1" t="s">
        <v>24</v>
      </c>
      <c r="J40" s="4"/>
      <c r="K40" s="4"/>
      <c r="L40" s="4"/>
      <c r="M40" s="4"/>
      <c r="N40" s="4"/>
      <c r="O40" s="4"/>
      <c r="P40" s="19"/>
      <c r="Q40" s="4"/>
      <c r="R40" s="5"/>
      <c r="S40" s="5"/>
      <c r="T40" s="14"/>
      <c r="U40" s="15"/>
    </row>
    <row r="41" spans="1:21" ht="15.6">
      <c r="A41" s="3" t="s">
        <v>95</v>
      </c>
      <c r="B41" s="13"/>
      <c r="C41" s="13"/>
      <c r="D41" s="2"/>
      <c r="E41" s="4"/>
      <c r="F41" s="4"/>
      <c r="G41" s="1" t="s">
        <v>19</v>
      </c>
      <c r="H41" s="1" t="s">
        <v>28</v>
      </c>
      <c r="I41" s="1" t="s">
        <v>24</v>
      </c>
      <c r="J41" s="4"/>
      <c r="K41" s="4"/>
      <c r="L41" s="4"/>
      <c r="M41" s="4"/>
      <c r="N41" s="4"/>
      <c r="O41" s="4"/>
      <c r="P41" s="19"/>
      <c r="Q41" s="4"/>
      <c r="R41" s="5"/>
      <c r="S41" s="5"/>
      <c r="T41" s="14"/>
      <c r="U41" s="15"/>
    </row>
    <row r="42" spans="1:21" ht="15.6">
      <c r="A42" s="3" t="s">
        <v>96</v>
      </c>
      <c r="B42" s="13"/>
      <c r="C42" s="13"/>
      <c r="D42" s="2"/>
      <c r="E42" s="4"/>
      <c r="F42" s="4"/>
      <c r="G42" s="1" t="s">
        <v>19</v>
      </c>
      <c r="H42" s="1" t="s">
        <v>28</v>
      </c>
      <c r="I42" s="1" t="s">
        <v>24</v>
      </c>
      <c r="J42" s="4"/>
      <c r="K42" s="4"/>
      <c r="L42" s="4"/>
      <c r="M42" s="4"/>
      <c r="N42" s="4"/>
      <c r="O42" s="4"/>
      <c r="P42" s="19"/>
      <c r="Q42" s="4"/>
      <c r="R42" s="5"/>
      <c r="S42" s="5"/>
      <c r="T42" s="14"/>
      <c r="U42" s="15"/>
    </row>
    <row r="43" spans="1:21" ht="15.6">
      <c r="A43" s="3" t="s">
        <v>97</v>
      </c>
      <c r="B43" s="13"/>
      <c r="C43" s="13"/>
      <c r="D43" s="2"/>
      <c r="E43" s="4"/>
      <c r="F43" s="4"/>
      <c r="G43" s="1" t="s">
        <v>19</v>
      </c>
      <c r="H43" s="1" t="s">
        <v>28</v>
      </c>
      <c r="I43" s="1" t="s">
        <v>24</v>
      </c>
      <c r="J43" s="4"/>
      <c r="K43" s="4"/>
      <c r="L43" s="4"/>
      <c r="M43" s="4"/>
      <c r="N43" s="4"/>
      <c r="O43" s="4"/>
      <c r="P43" s="19"/>
      <c r="Q43" s="4"/>
      <c r="R43" s="5"/>
      <c r="S43" s="5"/>
      <c r="T43" s="14"/>
      <c r="U43" s="15"/>
    </row>
    <row r="44" spans="1:21" ht="15.6">
      <c r="A44" s="3" t="s">
        <v>98</v>
      </c>
      <c r="B44" s="13"/>
      <c r="C44" s="13"/>
      <c r="D44" s="2"/>
      <c r="E44" s="4"/>
      <c r="F44" s="4"/>
      <c r="G44" s="1" t="s">
        <v>19</v>
      </c>
      <c r="H44" s="1" t="s">
        <v>28</v>
      </c>
      <c r="I44" s="1" t="s">
        <v>24</v>
      </c>
      <c r="J44" s="4"/>
      <c r="K44" s="4"/>
      <c r="L44" s="4"/>
      <c r="M44" s="4"/>
      <c r="N44" s="4"/>
      <c r="O44" s="4"/>
      <c r="P44" s="19"/>
      <c r="Q44" s="4"/>
      <c r="R44" s="5"/>
      <c r="S44" s="5"/>
      <c r="T44" s="14"/>
      <c r="U44" s="15"/>
    </row>
    <row r="45" spans="1:21" ht="15.6">
      <c r="A45" s="3" t="s">
        <v>99</v>
      </c>
      <c r="B45" s="13"/>
      <c r="C45" s="13"/>
      <c r="D45" s="2"/>
      <c r="E45" s="4"/>
      <c r="F45" s="4"/>
      <c r="G45" s="1" t="s">
        <v>19</v>
      </c>
      <c r="H45" s="1" t="s">
        <v>28</v>
      </c>
      <c r="I45" s="1" t="s">
        <v>24</v>
      </c>
      <c r="J45" s="4"/>
      <c r="K45" s="4"/>
      <c r="L45" s="4"/>
      <c r="M45" s="4"/>
      <c r="N45" s="4"/>
      <c r="O45" s="4"/>
      <c r="P45" s="19"/>
      <c r="Q45" s="4"/>
      <c r="R45" s="5"/>
      <c r="S45" s="5"/>
      <c r="T45" s="14"/>
      <c r="U45" s="15"/>
    </row>
    <row r="46" spans="1:21" ht="15.6">
      <c r="A46" s="3" t="s">
        <v>100</v>
      </c>
      <c r="B46" s="13"/>
      <c r="C46" s="13"/>
      <c r="D46" s="2"/>
      <c r="E46" s="4"/>
      <c r="F46" s="4"/>
      <c r="G46" s="1" t="s">
        <v>19</v>
      </c>
      <c r="H46" s="1" t="s">
        <v>28</v>
      </c>
      <c r="I46" s="1" t="s">
        <v>24</v>
      </c>
      <c r="J46" s="4"/>
      <c r="K46" s="4"/>
      <c r="L46" s="4"/>
      <c r="M46" s="4"/>
      <c r="N46" s="4"/>
      <c r="O46" s="4"/>
      <c r="P46" s="19"/>
      <c r="Q46" s="4"/>
      <c r="R46" s="5"/>
      <c r="S46" s="5"/>
      <c r="T46" s="14"/>
      <c r="U46" s="15"/>
    </row>
    <row r="47" spans="1:21" ht="15.6">
      <c r="A47" s="3" t="s">
        <v>101</v>
      </c>
      <c r="B47" s="13"/>
      <c r="C47" s="13"/>
      <c r="D47" s="2"/>
      <c r="E47" s="4"/>
      <c r="F47" s="4"/>
      <c r="G47" s="1" t="s">
        <v>19</v>
      </c>
      <c r="H47" s="1" t="s">
        <v>28</v>
      </c>
      <c r="I47" s="1" t="s">
        <v>24</v>
      </c>
      <c r="J47" s="4"/>
      <c r="K47" s="4"/>
      <c r="L47" s="4"/>
      <c r="M47" s="4"/>
      <c r="N47" s="4"/>
      <c r="O47" s="4"/>
      <c r="P47" s="19"/>
      <c r="Q47" s="4"/>
      <c r="R47" s="5"/>
      <c r="S47" s="5"/>
      <c r="T47" s="14"/>
      <c r="U47" s="15"/>
    </row>
    <row r="48" spans="1:21" ht="15.6">
      <c r="A48" s="3" t="s">
        <v>102</v>
      </c>
      <c r="B48" s="13"/>
      <c r="C48" s="13"/>
      <c r="D48" s="2"/>
      <c r="E48" s="4"/>
      <c r="F48" s="4"/>
      <c r="G48" s="1" t="s">
        <v>19</v>
      </c>
      <c r="H48" s="1" t="s">
        <v>28</v>
      </c>
      <c r="I48" s="1" t="s">
        <v>24</v>
      </c>
      <c r="J48" s="4"/>
      <c r="K48" s="4"/>
      <c r="L48" s="4"/>
      <c r="M48" s="4"/>
      <c r="N48" s="4"/>
      <c r="O48" s="4"/>
      <c r="P48" s="19"/>
      <c r="Q48" s="4"/>
      <c r="R48" s="5"/>
      <c r="S48" s="5"/>
      <c r="T48" s="14"/>
      <c r="U48" s="15"/>
    </row>
    <row r="49" spans="1:21" ht="15.6">
      <c r="A49" s="3" t="s">
        <v>103</v>
      </c>
      <c r="B49" s="13"/>
      <c r="C49" s="13"/>
      <c r="D49" s="2"/>
      <c r="E49" s="4"/>
      <c r="F49" s="4"/>
      <c r="G49" s="1" t="s">
        <v>19</v>
      </c>
      <c r="H49" s="1" t="s">
        <v>28</v>
      </c>
      <c r="I49" s="1" t="s">
        <v>24</v>
      </c>
      <c r="J49" s="4"/>
      <c r="K49" s="4"/>
      <c r="L49" s="4"/>
      <c r="M49" s="4"/>
      <c r="N49" s="4"/>
      <c r="O49" s="4"/>
      <c r="P49" s="19"/>
      <c r="Q49" s="4"/>
      <c r="R49" s="5"/>
      <c r="S49" s="5"/>
      <c r="T49" s="14"/>
      <c r="U49" s="15"/>
    </row>
    <row r="50" spans="1:21" ht="15.6">
      <c r="A50" s="3" t="s">
        <v>104</v>
      </c>
      <c r="B50" s="13"/>
      <c r="C50" s="13"/>
      <c r="D50" s="2"/>
      <c r="E50" s="4"/>
      <c r="F50" s="4"/>
      <c r="G50" s="1" t="s">
        <v>19</v>
      </c>
      <c r="H50" s="1" t="s">
        <v>28</v>
      </c>
      <c r="I50" s="1" t="s">
        <v>24</v>
      </c>
      <c r="J50" s="4"/>
      <c r="K50" s="4"/>
      <c r="L50" s="4"/>
      <c r="M50" s="4"/>
      <c r="N50" s="4"/>
      <c r="O50" s="4"/>
      <c r="P50" s="19"/>
      <c r="Q50" s="4"/>
      <c r="R50" s="5"/>
      <c r="S50" s="5"/>
      <c r="T50" s="14"/>
      <c r="U50" s="15"/>
    </row>
    <row r="51" spans="1:21" ht="15.6">
      <c r="A51" s="3" t="s">
        <v>105</v>
      </c>
      <c r="B51" s="13"/>
      <c r="C51" s="13"/>
      <c r="D51" s="2"/>
      <c r="E51" s="4"/>
      <c r="F51" s="4"/>
      <c r="G51" s="1" t="s">
        <v>19</v>
      </c>
      <c r="H51" s="1" t="s">
        <v>28</v>
      </c>
      <c r="I51" s="1" t="s">
        <v>24</v>
      </c>
      <c r="J51" s="4"/>
      <c r="K51" s="4"/>
      <c r="L51" s="4"/>
      <c r="M51" s="4"/>
      <c r="N51" s="4"/>
      <c r="O51" s="4"/>
      <c r="P51" s="19"/>
      <c r="Q51" s="4"/>
      <c r="R51" s="5"/>
      <c r="S51" s="5"/>
      <c r="T51" s="14"/>
      <c r="U51" s="15"/>
    </row>
    <row r="52" spans="1:21" ht="15.6">
      <c r="A52" s="3" t="s">
        <v>106</v>
      </c>
      <c r="B52" s="13"/>
      <c r="C52" s="13"/>
      <c r="D52" s="2"/>
      <c r="E52" s="4"/>
      <c r="F52" s="4"/>
      <c r="G52" s="1" t="s">
        <v>19</v>
      </c>
      <c r="H52" s="1" t="s">
        <v>28</v>
      </c>
      <c r="I52" s="1" t="s">
        <v>24</v>
      </c>
      <c r="J52" s="4"/>
      <c r="K52" s="4"/>
      <c r="L52" s="4"/>
      <c r="M52" s="4"/>
      <c r="N52" s="4"/>
      <c r="O52" s="4"/>
      <c r="P52" s="19"/>
      <c r="Q52" s="4"/>
      <c r="R52" s="5"/>
      <c r="S52" s="5"/>
      <c r="T52" s="14"/>
      <c r="U52" s="15"/>
    </row>
    <row r="53" spans="1:21" ht="15.6">
      <c r="A53" s="3" t="s">
        <v>107</v>
      </c>
      <c r="B53" s="13"/>
      <c r="C53" s="13"/>
      <c r="D53" s="2"/>
      <c r="E53" s="4"/>
      <c r="F53" s="4"/>
      <c r="G53" s="1" t="s">
        <v>19</v>
      </c>
      <c r="H53" s="1" t="s">
        <v>28</v>
      </c>
      <c r="I53" s="1" t="s">
        <v>24</v>
      </c>
      <c r="J53" s="4"/>
      <c r="K53" s="4"/>
      <c r="L53" s="4"/>
      <c r="M53" s="4"/>
      <c r="N53" s="4"/>
      <c r="O53" s="4"/>
      <c r="P53" s="19"/>
      <c r="Q53" s="4"/>
      <c r="R53" s="5"/>
      <c r="S53" s="5"/>
      <c r="T53" s="14"/>
      <c r="U53" s="15"/>
    </row>
    <row r="54" spans="1:21" ht="15.6">
      <c r="A54" s="3" t="s">
        <v>108</v>
      </c>
      <c r="B54" s="13"/>
      <c r="C54" s="13"/>
      <c r="D54" s="2"/>
      <c r="E54" s="4"/>
      <c r="F54" s="4"/>
      <c r="G54" s="1" t="s">
        <v>19</v>
      </c>
      <c r="H54" s="1" t="s">
        <v>28</v>
      </c>
      <c r="I54" s="1" t="s">
        <v>24</v>
      </c>
      <c r="J54" s="4"/>
      <c r="K54" s="4"/>
      <c r="L54" s="4"/>
      <c r="M54" s="4"/>
      <c r="N54" s="4"/>
      <c r="O54" s="4"/>
      <c r="P54" s="19"/>
      <c r="Q54" s="4"/>
      <c r="R54" s="5"/>
      <c r="S54" s="5"/>
      <c r="T54" s="14"/>
      <c r="U54" s="15"/>
    </row>
    <row r="55" spans="1:21" ht="15.6">
      <c r="A55" s="3" t="s">
        <v>109</v>
      </c>
      <c r="B55" s="13"/>
      <c r="C55" s="13"/>
      <c r="D55" s="2"/>
      <c r="E55" s="4"/>
      <c r="F55" s="4"/>
      <c r="G55" s="1" t="s">
        <v>19</v>
      </c>
      <c r="H55" s="1" t="s">
        <v>28</v>
      </c>
      <c r="I55" s="1" t="s">
        <v>24</v>
      </c>
      <c r="J55" s="4"/>
      <c r="K55" s="4"/>
      <c r="L55" s="4"/>
      <c r="M55" s="4"/>
      <c r="N55" s="4"/>
      <c r="O55" s="4"/>
      <c r="P55" s="19"/>
      <c r="Q55" s="4"/>
      <c r="R55" s="5"/>
      <c r="S55" s="5"/>
      <c r="T55" s="14"/>
      <c r="U55" s="15"/>
    </row>
    <row r="56" spans="1:21" ht="15.6">
      <c r="A56" s="3" t="s">
        <v>110</v>
      </c>
      <c r="B56" s="13"/>
      <c r="C56" s="13"/>
      <c r="D56" s="2"/>
      <c r="E56" s="4"/>
      <c r="F56" s="4"/>
      <c r="G56" s="1" t="s">
        <v>19</v>
      </c>
      <c r="H56" s="1" t="s">
        <v>28</v>
      </c>
      <c r="I56" s="1" t="s">
        <v>24</v>
      </c>
      <c r="J56" s="4"/>
      <c r="K56" s="4"/>
      <c r="L56" s="4"/>
      <c r="M56" s="4"/>
      <c r="N56" s="4"/>
      <c r="O56" s="4"/>
      <c r="P56" s="19"/>
      <c r="Q56" s="4"/>
      <c r="R56" s="5"/>
      <c r="S56" s="5"/>
      <c r="T56" s="14"/>
      <c r="U56" s="15"/>
    </row>
    <row r="57" spans="1:21" ht="15.6">
      <c r="A57" s="3" t="s">
        <v>111</v>
      </c>
      <c r="B57" s="13"/>
      <c r="C57" s="13"/>
      <c r="D57" s="2"/>
      <c r="E57" s="4"/>
      <c r="F57" s="4"/>
      <c r="G57" s="1" t="s">
        <v>19</v>
      </c>
      <c r="H57" s="1" t="s">
        <v>28</v>
      </c>
      <c r="I57" s="1" t="s">
        <v>24</v>
      </c>
      <c r="J57" s="4"/>
      <c r="K57" s="4"/>
      <c r="L57" s="4"/>
      <c r="M57" s="4"/>
      <c r="N57" s="4"/>
      <c r="O57" s="4"/>
      <c r="P57" s="19"/>
      <c r="Q57" s="4"/>
      <c r="R57" s="5"/>
      <c r="S57" s="5"/>
      <c r="T57" s="14"/>
      <c r="U57" s="15"/>
    </row>
    <row r="58" spans="1:21" ht="15.6">
      <c r="A58" s="3" t="s">
        <v>112</v>
      </c>
      <c r="B58" s="13"/>
      <c r="C58" s="13"/>
      <c r="D58" s="2"/>
      <c r="E58" s="4"/>
      <c r="F58" s="4"/>
      <c r="G58" s="1" t="s">
        <v>19</v>
      </c>
      <c r="H58" s="1" t="s">
        <v>28</v>
      </c>
      <c r="I58" s="1" t="s">
        <v>24</v>
      </c>
      <c r="J58" s="4"/>
      <c r="K58" s="4"/>
      <c r="L58" s="4"/>
      <c r="M58" s="4"/>
      <c r="N58" s="4"/>
      <c r="O58" s="4"/>
      <c r="P58" s="19"/>
      <c r="Q58" s="4"/>
      <c r="R58" s="5"/>
      <c r="S58" s="5"/>
      <c r="T58" s="14"/>
      <c r="U58" s="15"/>
    </row>
    <row r="59" spans="1:21" ht="15.6">
      <c r="A59" s="3" t="s">
        <v>113</v>
      </c>
      <c r="B59" s="13"/>
      <c r="C59" s="13"/>
      <c r="D59" s="2"/>
      <c r="E59" s="4"/>
      <c r="F59" s="4"/>
      <c r="G59" s="1" t="s">
        <v>19</v>
      </c>
      <c r="H59" s="1" t="s">
        <v>28</v>
      </c>
      <c r="I59" s="1" t="s">
        <v>24</v>
      </c>
      <c r="J59" s="4"/>
      <c r="K59" s="4"/>
      <c r="L59" s="4"/>
      <c r="M59" s="4"/>
      <c r="N59" s="4"/>
      <c r="O59" s="4"/>
      <c r="P59" s="19"/>
      <c r="Q59" s="4"/>
      <c r="R59" s="5"/>
      <c r="S59" s="5"/>
      <c r="T59" s="14"/>
      <c r="U59" s="15"/>
    </row>
    <row r="60" spans="1:21" ht="15.6">
      <c r="A60" s="3" t="s">
        <v>114</v>
      </c>
      <c r="B60" s="13"/>
      <c r="C60" s="13"/>
      <c r="D60" s="2"/>
      <c r="E60" s="4"/>
      <c r="F60" s="4"/>
      <c r="G60" s="1" t="s">
        <v>19</v>
      </c>
      <c r="H60" s="1" t="s">
        <v>28</v>
      </c>
      <c r="I60" s="1" t="s">
        <v>24</v>
      </c>
      <c r="J60" s="4"/>
      <c r="K60" s="4"/>
      <c r="L60" s="4"/>
      <c r="M60" s="4"/>
      <c r="N60" s="4"/>
      <c r="O60" s="4"/>
      <c r="P60" s="19"/>
      <c r="Q60" s="4"/>
      <c r="R60" s="5"/>
      <c r="S60" s="5"/>
      <c r="T60" s="14"/>
      <c r="U60" s="15"/>
    </row>
    <row r="61" spans="1:21" ht="15.6">
      <c r="A61" s="3" t="s">
        <v>115</v>
      </c>
      <c r="B61" s="13"/>
      <c r="C61" s="13"/>
      <c r="D61" s="2"/>
      <c r="E61" s="4"/>
      <c r="F61" s="4"/>
      <c r="G61" s="1" t="s">
        <v>19</v>
      </c>
      <c r="H61" s="1" t="s">
        <v>28</v>
      </c>
      <c r="I61" s="1" t="s">
        <v>24</v>
      </c>
      <c r="J61" s="4"/>
      <c r="K61" s="4"/>
      <c r="L61" s="4"/>
      <c r="M61" s="4"/>
      <c r="N61" s="4"/>
      <c r="O61" s="4"/>
      <c r="P61" s="19"/>
      <c r="Q61" s="4"/>
      <c r="R61" s="5"/>
      <c r="S61" s="5"/>
      <c r="T61" s="14"/>
      <c r="U61" s="15"/>
    </row>
    <row r="62" spans="1:21" ht="15.6">
      <c r="A62" s="3" t="s">
        <v>116</v>
      </c>
      <c r="B62" s="13"/>
      <c r="C62" s="13"/>
      <c r="D62" s="2"/>
      <c r="E62" s="4"/>
      <c r="F62" s="4"/>
      <c r="G62" s="1" t="s">
        <v>19</v>
      </c>
      <c r="H62" s="1" t="s">
        <v>28</v>
      </c>
      <c r="I62" s="1" t="s">
        <v>24</v>
      </c>
      <c r="J62" s="4"/>
      <c r="K62" s="4"/>
      <c r="L62" s="4"/>
      <c r="M62" s="4"/>
      <c r="N62" s="4"/>
      <c r="O62" s="4"/>
      <c r="P62" s="19"/>
      <c r="Q62" s="4"/>
      <c r="R62" s="5"/>
      <c r="S62" s="5"/>
      <c r="T62" s="14"/>
      <c r="U62" s="15"/>
    </row>
    <row r="63" spans="1:21" ht="15.6">
      <c r="A63" s="3" t="s">
        <v>117</v>
      </c>
      <c r="B63" s="13"/>
      <c r="C63" s="13"/>
      <c r="D63" s="2"/>
      <c r="E63" s="4"/>
      <c r="F63" s="4"/>
      <c r="G63" s="1" t="s">
        <v>19</v>
      </c>
      <c r="H63" s="1" t="s">
        <v>28</v>
      </c>
      <c r="I63" s="1" t="s">
        <v>24</v>
      </c>
      <c r="J63" s="4"/>
      <c r="K63" s="4"/>
      <c r="L63" s="4"/>
      <c r="M63" s="4"/>
      <c r="N63" s="4"/>
      <c r="O63" s="4"/>
      <c r="P63" s="19"/>
      <c r="Q63" s="4"/>
      <c r="R63" s="5"/>
      <c r="S63" s="5"/>
      <c r="T63" s="14"/>
      <c r="U63" s="15"/>
    </row>
    <row r="64" spans="1:21" ht="15.6">
      <c r="A64" s="3" t="s">
        <v>118</v>
      </c>
      <c r="B64" s="13"/>
      <c r="C64" s="13"/>
      <c r="D64" s="2"/>
      <c r="E64" s="4"/>
      <c r="F64" s="4"/>
      <c r="G64" s="1" t="s">
        <v>19</v>
      </c>
      <c r="H64" s="1" t="s">
        <v>28</v>
      </c>
      <c r="I64" s="1" t="s">
        <v>24</v>
      </c>
      <c r="J64" s="4"/>
      <c r="K64" s="4"/>
      <c r="L64" s="4"/>
      <c r="M64" s="4"/>
      <c r="N64" s="4"/>
      <c r="O64" s="4"/>
      <c r="P64" s="19"/>
      <c r="Q64" s="4"/>
      <c r="R64" s="5"/>
      <c r="S64" s="5"/>
      <c r="T64" s="14"/>
      <c r="U64" s="15"/>
    </row>
    <row r="65" spans="1:21" ht="15.6">
      <c r="A65" s="3" t="s">
        <v>119</v>
      </c>
      <c r="B65" s="13"/>
      <c r="C65" s="13"/>
      <c r="D65" s="2"/>
      <c r="E65" s="4"/>
      <c r="F65" s="4"/>
      <c r="G65" s="1" t="s">
        <v>19</v>
      </c>
      <c r="H65" s="1" t="s">
        <v>28</v>
      </c>
      <c r="I65" s="1" t="s">
        <v>24</v>
      </c>
      <c r="J65" s="4"/>
      <c r="K65" s="4"/>
      <c r="L65" s="4"/>
      <c r="M65" s="4"/>
      <c r="N65" s="4"/>
      <c r="O65" s="4"/>
      <c r="P65" s="19"/>
      <c r="Q65" s="4"/>
      <c r="R65" s="5"/>
      <c r="S65" s="5"/>
      <c r="T65" s="14"/>
      <c r="U65" s="15"/>
    </row>
    <row r="66" spans="1:21" ht="15.6">
      <c r="A66" s="3" t="s">
        <v>120</v>
      </c>
      <c r="B66" s="13"/>
      <c r="C66" s="13"/>
      <c r="D66" s="2"/>
      <c r="E66" s="4"/>
      <c r="F66" s="4"/>
      <c r="G66" s="1" t="s">
        <v>19</v>
      </c>
      <c r="H66" s="1" t="s">
        <v>28</v>
      </c>
      <c r="I66" s="1" t="s">
        <v>24</v>
      </c>
      <c r="J66" s="4"/>
      <c r="K66" s="4"/>
      <c r="L66" s="4"/>
      <c r="M66" s="4"/>
      <c r="N66" s="4"/>
      <c r="O66" s="4"/>
      <c r="P66" s="19"/>
      <c r="Q66" s="4"/>
      <c r="R66" s="5"/>
      <c r="S66" s="5"/>
      <c r="T66" s="14"/>
      <c r="U66" s="15"/>
    </row>
    <row r="67" spans="1:21" ht="15.6">
      <c r="A67" s="3" t="s">
        <v>121</v>
      </c>
      <c r="B67" s="13"/>
      <c r="C67" s="13"/>
      <c r="D67" s="2"/>
      <c r="E67" s="4"/>
      <c r="F67" s="4"/>
      <c r="G67" s="1" t="s">
        <v>19</v>
      </c>
      <c r="H67" s="1" t="s">
        <v>28</v>
      </c>
      <c r="I67" s="1" t="s">
        <v>24</v>
      </c>
      <c r="J67" s="4"/>
      <c r="K67" s="4"/>
      <c r="L67" s="4"/>
      <c r="M67" s="4"/>
      <c r="N67" s="4"/>
      <c r="O67" s="4"/>
      <c r="P67" s="19"/>
      <c r="Q67" s="4"/>
      <c r="R67" s="5"/>
      <c r="S67" s="5"/>
      <c r="T67" s="14"/>
      <c r="U67" s="15"/>
    </row>
    <row r="68" spans="1:21" ht="15.6">
      <c r="A68" s="3" t="s">
        <v>122</v>
      </c>
      <c r="B68" s="13"/>
      <c r="C68" s="13"/>
      <c r="D68" s="2"/>
      <c r="E68" s="4"/>
      <c r="F68" s="4"/>
      <c r="G68" s="1" t="s">
        <v>19</v>
      </c>
      <c r="H68" s="1" t="s">
        <v>28</v>
      </c>
      <c r="I68" s="1" t="s">
        <v>24</v>
      </c>
      <c r="J68" s="4"/>
      <c r="K68" s="4"/>
      <c r="L68" s="4"/>
      <c r="M68" s="4"/>
      <c r="N68" s="4"/>
      <c r="O68" s="4"/>
      <c r="P68" s="19"/>
      <c r="Q68" s="4"/>
      <c r="R68" s="5"/>
      <c r="S68" s="5"/>
      <c r="T68" s="14"/>
      <c r="U68" s="15"/>
    </row>
    <row r="69" spans="1:21" ht="15.6">
      <c r="A69" s="3" t="s">
        <v>123</v>
      </c>
      <c r="B69" s="13"/>
      <c r="C69" s="13"/>
      <c r="D69" s="2"/>
      <c r="E69" s="4"/>
      <c r="F69" s="4"/>
      <c r="G69" s="1" t="s">
        <v>19</v>
      </c>
      <c r="H69" s="1" t="s">
        <v>28</v>
      </c>
      <c r="I69" s="1" t="s">
        <v>24</v>
      </c>
      <c r="J69" s="4"/>
      <c r="K69" s="4"/>
      <c r="L69" s="4"/>
      <c r="M69" s="4"/>
      <c r="N69" s="4"/>
      <c r="O69" s="4"/>
      <c r="P69" s="19"/>
      <c r="Q69" s="4"/>
      <c r="R69" s="5"/>
      <c r="S69" s="5"/>
      <c r="T69" s="14"/>
      <c r="U69" s="15"/>
    </row>
    <row r="70" spans="1:21" ht="15.6">
      <c r="A70" s="3" t="s">
        <v>124</v>
      </c>
      <c r="B70" s="13"/>
      <c r="C70" s="13"/>
      <c r="D70" s="2"/>
      <c r="E70" s="4"/>
      <c r="F70" s="4"/>
      <c r="G70" s="1" t="s">
        <v>19</v>
      </c>
      <c r="H70" s="1" t="s">
        <v>28</v>
      </c>
      <c r="I70" s="1" t="s">
        <v>24</v>
      </c>
      <c r="J70" s="4"/>
      <c r="K70" s="4"/>
      <c r="L70" s="4"/>
      <c r="M70" s="4"/>
      <c r="N70" s="4"/>
      <c r="O70" s="4"/>
      <c r="P70" s="19"/>
      <c r="Q70" s="4"/>
      <c r="R70" s="5"/>
      <c r="S70" s="5"/>
      <c r="T70" s="14"/>
      <c r="U70" s="15"/>
    </row>
    <row r="71" spans="1:21" ht="15.6">
      <c r="A71" s="3" t="s">
        <v>125</v>
      </c>
      <c r="B71" s="13"/>
      <c r="C71" s="13"/>
      <c r="D71" s="2"/>
      <c r="E71" s="4"/>
      <c r="F71" s="4"/>
      <c r="G71" s="1" t="s">
        <v>19</v>
      </c>
      <c r="H71" s="1" t="s">
        <v>28</v>
      </c>
      <c r="I71" s="1" t="s">
        <v>24</v>
      </c>
      <c r="J71" s="4"/>
      <c r="K71" s="4"/>
      <c r="L71" s="4"/>
      <c r="M71" s="4"/>
      <c r="N71" s="4"/>
      <c r="O71" s="4"/>
      <c r="P71" s="19"/>
      <c r="Q71" s="4"/>
      <c r="R71" s="5"/>
      <c r="S71" s="5"/>
      <c r="T71" s="14"/>
      <c r="U71" s="15"/>
    </row>
    <row r="72" spans="1:21" ht="15.6">
      <c r="A72" s="3" t="s">
        <v>126</v>
      </c>
      <c r="B72" s="13"/>
      <c r="C72" s="13"/>
      <c r="D72" s="2"/>
      <c r="E72" s="4"/>
      <c r="F72" s="4"/>
      <c r="G72" s="1" t="s">
        <v>19</v>
      </c>
      <c r="H72" s="1" t="s">
        <v>28</v>
      </c>
      <c r="I72" s="1" t="s">
        <v>24</v>
      </c>
      <c r="J72" s="4"/>
      <c r="K72" s="4"/>
      <c r="L72" s="4"/>
      <c r="M72" s="4"/>
      <c r="N72" s="4"/>
      <c r="O72" s="4"/>
      <c r="P72" s="19"/>
      <c r="Q72" s="4"/>
      <c r="R72" s="5"/>
      <c r="S72" s="5"/>
      <c r="T72" s="14"/>
      <c r="U72" s="15"/>
    </row>
    <row r="73" spans="1:21" ht="15.6">
      <c r="A73" s="3" t="s">
        <v>127</v>
      </c>
      <c r="B73" s="13"/>
      <c r="C73" s="13"/>
      <c r="D73" s="2"/>
      <c r="E73" s="4"/>
      <c r="F73" s="4"/>
      <c r="G73" s="1" t="s">
        <v>19</v>
      </c>
      <c r="H73" s="1" t="s">
        <v>28</v>
      </c>
      <c r="I73" s="1" t="s">
        <v>24</v>
      </c>
      <c r="J73" s="4"/>
      <c r="K73" s="4"/>
      <c r="L73" s="4"/>
      <c r="M73" s="4"/>
      <c r="N73" s="4"/>
      <c r="O73" s="4"/>
      <c r="P73" s="19"/>
      <c r="Q73" s="4"/>
      <c r="R73" s="5"/>
      <c r="S73" s="5"/>
      <c r="T73" s="14"/>
      <c r="U73" s="15"/>
    </row>
    <row r="74" spans="1:21" ht="15.6">
      <c r="A74" s="3" t="s">
        <v>128</v>
      </c>
      <c r="B74" s="13"/>
      <c r="C74" s="13"/>
      <c r="D74" s="2"/>
      <c r="E74" s="4"/>
      <c r="F74" s="4"/>
      <c r="G74" s="1" t="s">
        <v>19</v>
      </c>
      <c r="H74" s="1" t="s">
        <v>28</v>
      </c>
      <c r="I74" s="1" t="s">
        <v>24</v>
      </c>
      <c r="J74" s="4"/>
      <c r="K74" s="4"/>
      <c r="L74" s="4"/>
      <c r="M74" s="4"/>
      <c r="N74" s="4"/>
      <c r="O74" s="4"/>
      <c r="P74" s="19"/>
      <c r="Q74" s="4"/>
      <c r="R74" s="5"/>
      <c r="S74" s="5"/>
      <c r="T74" s="14"/>
      <c r="U74" s="15"/>
    </row>
    <row r="75" spans="1:21" ht="15.6">
      <c r="A75" s="3" t="s">
        <v>129</v>
      </c>
      <c r="B75" s="13"/>
      <c r="C75" s="13"/>
      <c r="D75" s="2"/>
      <c r="E75" s="4"/>
      <c r="F75" s="4"/>
      <c r="G75" s="1" t="s">
        <v>19</v>
      </c>
      <c r="H75" s="1" t="s">
        <v>28</v>
      </c>
      <c r="I75" s="1" t="s">
        <v>24</v>
      </c>
      <c r="J75" s="4"/>
      <c r="K75" s="4"/>
      <c r="L75" s="4"/>
      <c r="M75" s="4"/>
      <c r="N75" s="4"/>
      <c r="O75" s="4"/>
      <c r="P75" s="19"/>
      <c r="Q75" s="4"/>
      <c r="R75" s="5"/>
      <c r="S75" s="5"/>
      <c r="T75" s="14"/>
      <c r="U75" s="15"/>
    </row>
    <row r="76" spans="1:21" ht="15.6">
      <c r="A76" s="3" t="s">
        <v>130</v>
      </c>
      <c r="B76" s="13"/>
      <c r="C76" s="13"/>
      <c r="D76" s="2"/>
      <c r="E76" s="4"/>
      <c r="F76" s="4"/>
      <c r="G76" s="1" t="s">
        <v>19</v>
      </c>
      <c r="H76" s="1" t="s">
        <v>28</v>
      </c>
      <c r="I76" s="1" t="s">
        <v>24</v>
      </c>
      <c r="J76" s="4"/>
      <c r="K76" s="4"/>
      <c r="L76" s="4"/>
      <c r="M76" s="4"/>
      <c r="N76" s="4"/>
      <c r="O76" s="4"/>
      <c r="P76" s="19"/>
      <c r="Q76" s="4"/>
      <c r="R76" s="5"/>
      <c r="S76" s="5"/>
      <c r="T76" s="14"/>
      <c r="U76" s="15"/>
    </row>
    <row r="77" spans="1:21" ht="15.6">
      <c r="A77" s="3" t="s">
        <v>131</v>
      </c>
      <c r="B77" s="13"/>
      <c r="C77" s="13"/>
      <c r="D77" s="2"/>
      <c r="E77" s="4"/>
      <c r="F77" s="4"/>
      <c r="G77" s="1" t="s">
        <v>19</v>
      </c>
      <c r="H77" s="1" t="s">
        <v>28</v>
      </c>
      <c r="I77" s="1" t="s">
        <v>24</v>
      </c>
      <c r="J77" s="4"/>
      <c r="K77" s="4"/>
      <c r="L77" s="4"/>
      <c r="M77" s="4"/>
      <c r="N77" s="4"/>
      <c r="O77" s="4"/>
      <c r="P77" s="19"/>
      <c r="Q77" s="4"/>
      <c r="R77" s="5"/>
      <c r="S77" s="5"/>
      <c r="T77" s="14"/>
      <c r="U77" s="15"/>
    </row>
    <row r="78" spans="1:21" ht="15.6">
      <c r="A78" s="3" t="s">
        <v>132</v>
      </c>
      <c r="B78" s="13"/>
      <c r="C78" s="13"/>
      <c r="D78" s="2"/>
      <c r="E78" s="4"/>
      <c r="F78" s="4"/>
      <c r="G78" s="1" t="s">
        <v>19</v>
      </c>
      <c r="H78" s="1" t="s">
        <v>28</v>
      </c>
      <c r="I78" s="1" t="s">
        <v>24</v>
      </c>
      <c r="J78" s="4"/>
      <c r="K78" s="4"/>
      <c r="L78" s="4"/>
      <c r="M78" s="4"/>
      <c r="N78" s="4"/>
      <c r="O78" s="4"/>
      <c r="P78" s="19"/>
      <c r="Q78" s="4"/>
      <c r="R78" s="5"/>
      <c r="S78" s="5"/>
      <c r="T78" s="14"/>
      <c r="U78" s="15"/>
    </row>
    <row r="79" spans="1:21" ht="15.6">
      <c r="A79" s="3" t="s">
        <v>133</v>
      </c>
      <c r="B79" s="13"/>
      <c r="C79" s="13"/>
      <c r="D79" s="2"/>
      <c r="E79" s="4"/>
      <c r="F79" s="4"/>
      <c r="G79" s="1" t="s">
        <v>19</v>
      </c>
      <c r="H79" s="1" t="s">
        <v>28</v>
      </c>
      <c r="I79" s="1" t="s">
        <v>24</v>
      </c>
      <c r="J79" s="4"/>
      <c r="K79" s="4"/>
      <c r="L79" s="4"/>
      <c r="M79" s="4"/>
      <c r="N79" s="4"/>
      <c r="O79" s="4"/>
      <c r="P79" s="19"/>
      <c r="Q79" s="4"/>
      <c r="R79" s="5"/>
      <c r="S79" s="5"/>
      <c r="T79" s="14"/>
      <c r="U79" s="15"/>
    </row>
    <row r="80" spans="1:21" ht="15.6">
      <c r="A80" s="3" t="s">
        <v>134</v>
      </c>
      <c r="B80" s="13"/>
      <c r="C80" s="13"/>
      <c r="D80" s="2"/>
      <c r="E80" s="4"/>
      <c r="F80" s="4"/>
      <c r="G80" s="1" t="s">
        <v>19</v>
      </c>
      <c r="H80" s="1" t="s">
        <v>28</v>
      </c>
      <c r="I80" s="1" t="s">
        <v>24</v>
      </c>
      <c r="J80" s="4"/>
      <c r="K80" s="4"/>
      <c r="L80" s="4"/>
      <c r="M80" s="4"/>
      <c r="N80" s="4"/>
      <c r="O80" s="4"/>
      <c r="P80" s="19"/>
      <c r="Q80" s="4"/>
      <c r="R80" s="5"/>
      <c r="S80" s="5"/>
      <c r="T80" s="14"/>
      <c r="U80" s="15"/>
    </row>
    <row r="81" spans="1:21" ht="15.6">
      <c r="A81" s="3" t="s">
        <v>135</v>
      </c>
      <c r="B81" s="13"/>
      <c r="C81" s="13"/>
      <c r="D81" s="2"/>
      <c r="E81" s="4"/>
      <c r="F81" s="4"/>
      <c r="G81" s="1" t="s">
        <v>19</v>
      </c>
      <c r="H81" s="1" t="s">
        <v>28</v>
      </c>
      <c r="I81" s="1" t="s">
        <v>24</v>
      </c>
      <c r="J81" s="4"/>
      <c r="K81" s="4"/>
      <c r="L81" s="4"/>
      <c r="M81" s="4"/>
      <c r="N81" s="4"/>
      <c r="O81" s="4"/>
      <c r="P81" s="19"/>
      <c r="Q81" s="4"/>
      <c r="R81" s="5"/>
      <c r="S81" s="5"/>
      <c r="T81" s="14"/>
      <c r="U81" s="15"/>
    </row>
    <row r="82" spans="1:21" ht="15.6">
      <c r="A82" s="3" t="s">
        <v>136</v>
      </c>
      <c r="B82" s="13"/>
      <c r="C82" s="13"/>
      <c r="D82" s="2"/>
      <c r="E82" s="4"/>
      <c r="F82" s="4"/>
      <c r="G82" s="1" t="s">
        <v>19</v>
      </c>
      <c r="H82" s="1" t="s">
        <v>28</v>
      </c>
      <c r="I82" s="1" t="s">
        <v>24</v>
      </c>
      <c r="J82" s="4"/>
      <c r="K82" s="4"/>
      <c r="L82" s="4"/>
      <c r="M82" s="4"/>
      <c r="N82" s="4"/>
      <c r="O82" s="4"/>
      <c r="P82" s="19"/>
      <c r="Q82" s="4"/>
      <c r="R82" s="5"/>
      <c r="S82" s="5"/>
      <c r="T82" s="14"/>
      <c r="U82" s="15"/>
    </row>
    <row r="83" spans="1:21" ht="15.6">
      <c r="A83" s="3" t="s">
        <v>137</v>
      </c>
      <c r="B83" s="13"/>
      <c r="C83" s="13"/>
      <c r="D83" s="2"/>
      <c r="E83" s="4"/>
      <c r="F83" s="4"/>
      <c r="G83" s="1" t="s">
        <v>19</v>
      </c>
      <c r="H83" s="1" t="s">
        <v>28</v>
      </c>
      <c r="I83" s="1" t="s">
        <v>24</v>
      </c>
      <c r="J83" s="4"/>
      <c r="K83" s="4"/>
      <c r="L83" s="4"/>
      <c r="M83" s="4"/>
      <c r="N83" s="4"/>
      <c r="O83" s="4"/>
      <c r="P83" s="19"/>
      <c r="Q83" s="4"/>
      <c r="R83" s="5"/>
      <c r="S83" s="5"/>
      <c r="T83" s="14"/>
      <c r="U83" s="15"/>
    </row>
    <row r="84" spans="1:21" ht="15.6">
      <c r="A84" s="3" t="s">
        <v>138</v>
      </c>
      <c r="B84" s="13"/>
      <c r="C84" s="13"/>
      <c r="D84" s="2"/>
      <c r="E84" s="4"/>
      <c r="F84" s="4"/>
      <c r="G84" s="1" t="s">
        <v>19</v>
      </c>
      <c r="H84" s="1" t="s">
        <v>28</v>
      </c>
      <c r="I84" s="1" t="s">
        <v>24</v>
      </c>
      <c r="J84" s="4"/>
      <c r="K84" s="4"/>
      <c r="L84" s="4"/>
      <c r="M84" s="4"/>
      <c r="N84" s="4"/>
      <c r="O84" s="4"/>
      <c r="P84" s="19"/>
      <c r="Q84" s="4"/>
      <c r="R84" s="5"/>
      <c r="S84" s="5"/>
      <c r="T84" s="14"/>
      <c r="U84" s="15"/>
    </row>
    <row r="85" spans="1:21" ht="15.6">
      <c r="A85" s="3" t="s">
        <v>139</v>
      </c>
      <c r="B85" s="13"/>
      <c r="C85" s="13"/>
      <c r="D85" s="2"/>
      <c r="E85" s="4"/>
      <c r="F85" s="4"/>
      <c r="G85" s="1" t="s">
        <v>19</v>
      </c>
      <c r="H85" s="1" t="s">
        <v>28</v>
      </c>
      <c r="I85" s="1" t="s">
        <v>24</v>
      </c>
      <c r="J85" s="4"/>
      <c r="K85" s="4"/>
      <c r="L85" s="4"/>
      <c r="M85" s="4"/>
      <c r="N85" s="4"/>
      <c r="O85" s="4"/>
      <c r="P85" s="19"/>
      <c r="Q85" s="4"/>
      <c r="R85" s="5"/>
      <c r="S85" s="5"/>
      <c r="T85" s="14"/>
      <c r="U85" s="15"/>
    </row>
    <row r="86" spans="1:21" ht="15.6">
      <c r="A86" s="3" t="s">
        <v>140</v>
      </c>
      <c r="B86" s="13"/>
      <c r="C86" s="13"/>
      <c r="D86" s="2"/>
      <c r="E86" s="4"/>
      <c r="F86" s="4"/>
      <c r="G86" s="1" t="s">
        <v>19</v>
      </c>
      <c r="H86" s="1" t="s">
        <v>28</v>
      </c>
      <c r="I86" s="1" t="s">
        <v>24</v>
      </c>
      <c r="J86" s="4"/>
      <c r="K86" s="4"/>
      <c r="L86" s="4"/>
      <c r="M86" s="4"/>
      <c r="N86" s="4"/>
      <c r="O86" s="4"/>
      <c r="P86" s="19"/>
      <c r="Q86" s="4"/>
      <c r="R86" s="5"/>
      <c r="S86" s="5"/>
      <c r="T86" s="14"/>
      <c r="U86" s="15"/>
    </row>
    <row r="87" spans="1:21" ht="15.6">
      <c r="A87" s="3" t="s">
        <v>141</v>
      </c>
      <c r="B87" s="13"/>
      <c r="C87" s="13"/>
      <c r="D87" s="2"/>
      <c r="E87" s="4"/>
      <c r="F87" s="4"/>
      <c r="G87" s="1" t="s">
        <v>19</v>
      </c>
      <c r="H87" s="1" t="s">
        <v>28</v>
      </c>
      <c r="I87" s="1" t="s">
        <v>24</v>
      </c>
      <c r="J87" s="4"/>
      <c r="K87" s="4"/>
      <c r="L87" s="4"/>
      <c r="M87" s="4"/>
      <c r="N87" s="4"/>
      <c r="O87" s="4"/>
      <c r="P87" s="19"/>
      <c r="Q87" s="4"/>
      <c r="R87" s="5"/>
      <c r="S87" s="5"/>
      <c r="T87" s="14"/>
      <c r="U87" s="15"/>
    </row>
    <row r="88" spans="1:21" ht="15.6">
      <c r="A88" s="3" t="s">
        <v>142</v>
      </c>
      <c r="B88" s="13"/>
      <c r="C88" s="13"/>
      <c r="D88" s="2"/>
      <c r="E88" s="4"/>
      <c r="F88" s="4"/>
      <c r="G88" s="1" t="s">
        <v>19</v>
      </c>
      <c r="H88" s="1" t="s">
        <v>28</v>
      </c>
      <c r="I88" s="1" t="s">
        <v>24</v>
      </c>
      <c r="J88" s="4"/>
      <c r="K88" s="4"/>
      <c r="L88" s="4"/>
      <c r="M88" s="4"/>
      <c r="N88" s="4"/>
      <c r="O88" s="4"/>
      <c r="P88" s="19"/>
      <c r="Q88" s="4"/>
      <c r="R88" s="5"/>
      <c r="S88" s="5"/>
      <c r="T88" s="14"/>
      <c r="U88" s="15"/>
    </row>
    <row r="89" spans="1:21" ht="15.6">
      <c r="A89" s="3" t="s">
        <v>143</v>
      </c>
      <c r="B89" s="13"/>
      <c r="C89" s="13"/>
      <c r="D89" s="2"/>
      <c r="E89" s="4"/>
      <c r="F89" s="4"/>
      <c r="G89" s="1" t="s">
        <v>19</v>
      </c>
      <c r="H89" s="1" t="s">
        <v>28</v>
      </c>
      <c r="I89" s="1" t="s">
        <v>24</v>
      </c>
      <c r="J89" s="4"/>
      <c r="K89" s="4"/>
      <c r="L89" s="4"/>
      <c r="M89" s="4"/>
      <c r="N89" s="4"/>
      <c r="O89" s="4"/>
      <c r="P89" s="19"/>
      <c r="Q89" s="4"/>
      <c r="R89" s="5"/>
      <c r="S89" s="5"/>
      <c r="T89" s="14"/>
      <c r="U89" s="15"/>
    </row>
    <row r="90" spans="1:21" ht="15.6">
      <c r="A90" s="3" t="s">
        <v>144</v>
      </c>
      <c r="B90" s="13"/>
      <c r="C90" s="13"/>
      <c r="D90" s="2"/>
      <c r="E90" s="4"/>
      <c r="F90" s="4"/>
      <c r="G90" s="1" t="s">
        <v>19</v>
      </c>
      <c r="H90" s="1" t="s">
        <v>28</v>
      </c>
      <c r="I90" s="1" t="s">
        <v>24</v>
      </c>
      <c r="J90" s="4"/>
      <c r="K90" s="4"/>
      <c r="L90" s="4"/>
      <c r="M90" s="4"/>
      <c r="N90" s="4"/>
      <c r="O90" s="4"/>
      <c r="P90" s="19"/>
      <c r="Q90" s="4"/>
      <c r="R90" s="5"/>
      <c r="S90" s="5"/>
      <c r="T90" s="14"/>
      <c r="U90" s="15"/>
    </row>
    <row r="91" spans="1:21" ht="15.6">
      <c r="A91" s="3" t="s">
        <v>145</v>
      </c>
      <c r="B91" s="13"/>
      <c r="C91" s="13"/>
      <c r="D91" s="2"/>
      <c r="E91" s="4"/>
      <c r="F91" s="4"/>
      <c r="G91" s="1" t="s">
        <v>19</v>
      </c>
      <c r="H91" s="1" t="s">
        <v>28</v>
      </c>
      <c r="I91" s="1" t="s">
        <v>24</v>
      </c>
      <c r="J91" s="4"/>
      <c r="K91" s="4"/>
      <c r="L91" s="4"/>
      <c r="M91" s="4"/>
      <c r="N91" s="4"/>
      <c r="O91" s="4"/>
      <c r="P91" s="19"/>
      <c r="Q91" s="4"/>
      <c r="R91" s="5"/>
      <c r="S91" s="5"/>
      <c r="T91" s="14"/>
      <c r="U91" s="15"/>
    </row>
    <row r="92" spans="1:21" ht="15.6">
      <c r="A92" s="3" t="s">
        <v>146</v>
      </c>
      <c r="B92" s="13"/>
      <c r="C92" s="13"/>
      <c r="D92" s="2"/>
      <c r="E92" s="4"/>
      <c r="F92" s="4"/>
      <c r="G92" s="1" t="s">
        <v>19</v>
      </c>
      <c r="H92" s="1" t="s">
        <v>28</v>
      </c>
      <c r="I92" s="1" t="s">
        <v>24</v>
      </c>
      <c r="J92" s="4"/>
      <c r="K92" s="4"/>
      <c r="L92" s="4"/>
      <c r="M92" s="4"/>
      <c r="N92" s="4"/>
      <c r="O92" s="4"/>
      <c r="P92" s="19"/>
      <c r="Q92" s="4"/>
      <c r="R92" s="5"/>
      <c r="S92" s="5"/>
      <c r="T92" s="14"/>
      <c r="U92" s="15"/>
    </row>
    <row r="93" spans="1:21" ht="15.6">
      <c r="A93" s="3" t="s">
        <v>147</v>
      </c>
      <c r="B93" s="13"/>
      <c r="C93" s="13"/>
      <c r="D93" s="2"/>
      <c r="E93" s="4"/>
      <c r="F93" s="4"/>
      <c r="G93" s="1" t="s">
        <v>19</v>
      </c>
      <c r="H93" s="1" t="s">
        <v>28</v>
      </c>
      <c r="I93" s="1" t="s">
        <v>24</v>
      </c>
      <c r="J93" s="4"/>
      <c r="K93" s="4"/>
      <c r="L93" s="4"/>
      <c r="M93" s="4"/>
      <c r="N93" s="4"/>
      <c r="O93" s="4"/>
      <c r="P93" s="19"/>
      <c r="Q93" s="4"/>
      <c r="R93" s="5"/>
      <c r="S93" s="5"/>
      <c r="T93" s="14"/>
      <c r="U93" s="15"/>
    </row>
    <row r="94" spans="1:21" ht="15.6">
      <c r="A94" s="3" t="s">
        <v>148</v>
      </c>
      <c r="B94" s="13"/>
      <c r="C94" s="13"/>
      <c r="D94" s="2"/>
      <c r="E94" s="4"/>
      <c r="F94" s="4"/>
      <c r="G94" s="1" t="s">
        <v>19</v>
      </c>
      <c r="H94" s="1" t="s">
        <v>28</v>
      </c>
      <c r="I94" s="1" t="s">
        <v>24</v>
      </c>
      <c r="J94" s="4"/>
      <c r="K94" s="4"/>
      <c r="L94" s="4"/>
      <c r="M94" s="4"/>
      <c r="N94" s="4"/>
      <c r="O94" s="4"/>
      <c r="P94" s="19"/>
      <c r="Q94" s="4"/>
      <c r="R94" s="5"/>
      <c r="S94" s="5"/>
      <c r="T94" s="14"/>
      <c r="U94" s="15"/>
    </row>
    <row r="95" spans="1:21" ht="15.6">
      <c r="A95" s="3" t="s">
        <v>149</v>
      </c>
      <c r="B95" s="13"/>
      <c r="C95" s="13"/>
      <c r="D95" s="2"/>
      <c r="E95" s="4"/>
      <c r="F95" s="4"/>
      <c r="G95" s="1" t="s">
        <v>19</v>
      </c>
      <c r="H95" s="1" t="s">
        <v>28</v>
      </c>
      <c r="I95" s="1" t="s">
        <v>24</v>
      </c>
      <c r="J95" s="4"/>
      <c r="K95" s="4"/>
      <c r="L95" s="4"/>
      <c r="M95" s="4"/>
      <c r="N95" s="4"/>
      <c r="O95" s="4"/>
      <c r="P95" s="19"/>
      <c r="Q95" s="4"/>
      <c r="R95" s="5"/>
      <c r="S95" s="5"/>
      <c r="T95" s="14"/>
      <c r="U95" s="15"/>
    </row>
    <row r="96" spans="1:21" ht="15.6">
      <c r="A96" s="3" t="s">
        <v>150</v>
      </c>
      <c r="B96" s="13"/>
      <c r="C96" s="13"/>
      <c r="D96" s="2"/>
      <c r="E96" s="4"/>
      <c r="F96" s="4"/>
      <c r="G96" s="1" t="s">
        <v>19</v>
      </c>
      <c r="H96" s="1" t="s">
        <v>28</v>
      </c>
      <c r="I96" s="1" t="s">
        <v>24</v>
      </c>
      <c r="J96" s="4"/>
      <c r="K96" s="4"/>
      <c r="L96" s="4"/>
      <c r="M96" s="4"/>
      <c r="N96" s="4"/>
      <c r="O96" s="4"/>
      <c r="P96" s="19"/>
      <c r="Q96" s="4"/>
      <c r="R96" s="5"/>
      <c r="S96" s="5"/>
      <c r="T96" s="14"/>
      <c r="U96" s="15"/>
    </row>
    <row r="97" spans="1:21" ht="15.6">
      <c r="A97" s="3" t="s">
        <v>151</v>
      </c>
      <c r="B97" s="13"/>
      <c r="C97" s="13"/>
      <c r="D97" s="2"/>
      <c r="E97" s="4"/>
      <c r="F97" s="4"/>
      <c r="G97" s="1" t="s">
        <v>19</v>
      </c>
      <c r="H97" s="1" t="s">
        <v>28</v>
      </c>
      <c r="I97" s="1" t="s">
        <v>24</v>
      </c>
      <c r="J97" s="4"/>
      <c r="K97" s="4"/>
      <c r="L97" s="4"/>
      <c r="M97" s="4"/>
      <c r="N97" s="4"/>
      <c r="O97" s="4"/>
      <c r="P97" s="19"/>
      <c r="Q97" s="4"/>
      <c r="R97" s="5"/>
      <c r="S97" s="5"/>
      <c r="T97" s="14"/>
      <c r="U97" s="15"/>
    </row>
    <row r="98" spans="1:21" ht="15.6">
      <c r="A98" s="3" t="s">
        <v>152</v>
      </c>
      <c r="B98" s="13"/>
      <c r="C98" s="13"/>
      <c r="D98" s="2"/>
      <c r="E98" s="4"/>
      <c r="F98" s="4"/>
      <c r="G98" s="1" t="s">
        <v>19</v>
      </c>
      <c r="H98" s="1" t="s">
        <v>28</v>
      </c>
      <c r="I98" s="1" t="s">
        <v>24</v>
      </c>
      <c r="J98" s="4"/>
      <c r="K98" s="4"/>
      <c r="L98" s="4"/>
      <c r="M98" s="4"/>
      <c r="N98" s="4"/>
      <c r="O98" s="4"/>
      <c r="P98" s="19"/>
      <c r="Q98" s="4"/>
      <c r="R98" s="5"/>
      <c r="S98" s="5"/>
      <c r="T98" s="14"/>
      <c r="U98" s="15"/>
    </row>
    <row r="99" spans="1:21" ht="15.6">
      <c r="A99" s="3" t="s">
        <v>153</v>
      </c>
      <c r="B99" s="13"/>
      <c r="C99" s="13"/>
      <c r="D99" s="2"/>
      <c r="E99" s="4"/>
      <c r="F99" s="4"/>
      <c r="G99" s="1" t="s">
        <v>19</v>
      </c>
      <c r="H99" s="1" t="s">
        <v>28</v>
      </c>
      <c r="I99" s="1" t="s">
        <v>24</v>
      </c>
      <c r="J99" s="4"/>
      <c r="K99" s="4"/>
      <c r="L99" s="4"/>
      <c r="M99" s="4"/>
      <c r="N99" s="4"/>
      <c r="O99" s="4"/>
      <c r="P99" s="19"/>
      <c r="Q99" s="4"/>
      <c r="R99" s="5"/>
      <c r="S99" s="5"/>
      <c r="T99" s="14"/>
      <c r="U99" s="15"/>
    </row>
    <row r="100" spans="1:21" ht="15.6">
      <c r="A100" s="3" t="s">
        <v>154</v>
      </c>
      <c r="B100" s="13"/>
      <c r="C100" s="13"/>
      <c r="D100" s="2"/>
      <c r="E100" s="4"/>
      <c r="F100" s="4"/>
      <c r="G100" s="1" t="s">
        <v>19</v>
      </c>
      <c r="H100" s="1" t="s">
        <v>28</v>
      </c>
      <c r="I100" s="1" t="s">
        <v>24</v>
      </c>
      <c r="J100" s="4"/>
      <c r="K100" s="4"/>
      <c r="L100" s="4"/>
      <c r="M100" s="4"/>
      <c r="N100" s="4"/>
      <c r="O100" s="4"/>
      <c r="P100" s="19"/>
      <c r="Q100" s="4"/>
      <c r="R100" s="5"/>
      <c r="S100" s="5"/>
      <c r="T100" s="14"/>
      <c r="U100" s="15"/>
    </row>
    <row r="101" spans="1:21" ht="15.6">
      <c r="A101" s="3" t="s">
        <v>155</v>
      </c>
      <c r="B101" s="13"/>
      <c r="C101" s="13"/>
      <c r="D101" s="2"/>
      <c r="E101" s="4"/>
      <c r="F101" s="4"/>
      <c r="G101" s="1" t="s">
        <v>19</v>
      </c>
      <c r="H101" s="1" t="s">
        <v>28</v>
      </c>
      <c r="I101" s="1" t="s">
        <v>24</v>
      </c>
      <c r="J101" s="4"/>
      <c r="K101" s="4"/>
      <c r="L101" s="4"/>
      <c r="M101" s="4"/>
      <c r="N101" s="4"/>
      <c r="O101" s="4"/>
      <c r="P101" s="19"/>
      <c r="Q101" s="4"/>
      <c r="R101" s="5"/>
      <c r="S101" s="5"/>
      <c r="T101" s="14"/>
      <c r="U101" s="15"/>
    </row>
    <row r="102" spans="1:21" ht="15.6">
      <c r="A102" s="3" t="s">
        <v>156</v>
      </c>
      <c r="B102" s="13"/>
      <c r="C102" s="13"/>
      <c r="D102" s="2"/>
      <c r="E102" s="4"/>
      <c r="F102" s="4"/>
      <c r="G102" s="1" t="s">
        <v>19</v>
      </c>
      <c r="H102" s="1" t="s">
        <v>28</v>
      </c>
      <c r="I102" s="1" t="s">
        <v>24</v>
      </c>
      <c r="J102" s="4"/>
      <c r="K102" s="4"/>
      <c r="L102" s="4"/>
      <c r="M102" s="4"/>
      <c r="N102" s="4"/>
      <c r="O102" s="4"/>
      <c r="P102" s="19"/>
      <c r="Q102" s="4"/>
      <c r="R102" s="5"/>
      <c r="S102" s="5"/>
      <c r="T102" s="14"/>
      <c r="U102" s="15"/>
    </row>
    <row r="103" spans="1:21" ht="15.6">
      <c r="A103" s="3" t="s">
        <v>157</v>
      </c>
      <c r="B103" s="13"/>
      <c r="C103" s="13"/>
      <c r="D103" s="2"/>
      <c r="E103" s="4"/>
      <c r="F103" s="4"/>
      <c r="G103" s="1" t="s">
        <v>19</v>
      </c>
      <c r="H103" s="1" t="s">
        <v>28</v>
      </c>
      <c r="I103" s="1" t="s">
        <v>24</v>
      </c>
      <c r="J103" s="4"/>
      <c r="K103" s="4"/>
      <c r="L103" s="4"/>
      <c r="M103" s="4"/>
      <c r="N103" s="4"/>
      <c r="O103" s="4"/>
      <c r="P103" s="19"/>
      <c r="Q103" s="4"/>
      <c r="R103" s="5"/>
      <c r="S103" s="5"/>
      <c r="T103" s="14"/>
      <c r="U103" s="15"/>
    </row>
    <row r="104" spans="1:21" ht="15.6">
      <c r="A104" s="3" t="s">
        <v>158</v>
      </c>
      <c r="B104" s="13"/>
      <c r="C104" s="13"/>
      <c r="D104" s="2"/>
      <c r="E104" s="4"/>
      <c r="F104" s="4"/>
      <c r="G104" s="1" t="s">
        <v>19</v>
      </c>
      <c r="H104" s="1" t="s">
        <v>28</v>
      </c>
      <c r="I104" s="1" t="s">
        <v>24</v>
      </c>
      <c r="J104" s="4"/>
      <c r="K104" s="4"/>
      <c r="L104" s="4"/>
      <c r="M104" s="4"/>
      <c r="N104" s="4"/>
      <c r="O104" s="4"/>
      <c r="P104" s="19"/>
      <c r="Q104" s="4"/>
      <c r="R104" s="5"/>
      <c r="S104" s="5"/>
      <c r="T104" s="14"/>
      <c r="U104" s="15"/>
    </row>
    <row r="105" spans="1:21" ht="15.6">
      <c r="A105" s="3" t="s">
        <v>159</v>
      </c>
      <c r="B105" s="13"/>
      <c r="C105" s="13"/>
      <c r="D105" s="2"/>
      <c r="E105" s="4"/>
      <c r="F105" s="4"/>
      <c r="G105" s="1" t="s">
        <v>19</v>
      </c>
      <c r="H105" s="1" t="s">
        <v>28</v>
      </c>
      <c r="I105" s="1" t="s">
        <v>24</v>
      </c>
      <c r="J105" s="4"/>
      <c r="K105" s="4"/>
      <c r="L105" s="4"/>
      <c r="M105" s="4"/>
      <c r="N105" s="4"/>
      <c r="O105" s="4"/>
      <c r="P105" s="19"/>
      <c r="Q105" s="4"/>
      <c r="R105" s="5"/>
      <c r="S105" s="5"/>
      <c r="T105" s="14"/>
      <c r="U105" s="15"/>
    </row>
    <row r="106" spans="1:21" ht="15.6">
      <c r="A106" s="3" t="s">
        <v>160</v>
      </c>
      <c r="B106" s="13"/>
      <c r="C106" s="13"/>
      <c r="D106" s="2"/>
      <c r="E106" s="4"/>
      <c r="F106" s="4"/>
      <c r="G106" s="1" t="s">
        <v>19</v>
      </c>
      <c r="H106" s="1" t="s">
        <v>28</v>
      </c>
      <c r="I106" s="1" t="s">
        <v>24</v>
      </c>
      <c r="J106" s="4"/>
      <c r="K106" s="4"/>
      <c r="L106" s="4"/>
      <c r="M106" s="4"/>
      <c r="N106" s="4"/>
      <c r="O106" s="4"/>
      <c r="P106" s="19"/>
      <c r="Q106" s="4"/>
      <c r="R106" s="5"/>
      <c r="S106" s="5"/>
      <c r="T106" s="14"/>
      <c r="U106" s="15"/>
    </row>
    <row r="107" spans="1:21" ht="15.6">
      <c r="A107" s="3" t="s">
        <v>161</v>
      </c>
      <c r="B107" s="13"/>
      <c r="C107" s="13"/>
      <c r="D107" s="2"/>
      <c r="E107" s="4"/>
      <c r="F107" s="4"/>
      <c r="G107" s="1" t="s">
        <v>19</v>
      </c>
      <c r="H107" s="1" t="s">
        <v>28</v>
      </c>
      <c r="I107" s="1" t="s">
        <v>24</v>
      </c>
      <c r="J107" s="4"/>
      <c r="K107" s="4"/>
      <c r="L107" s="4"/>
      <c r="M107" s="4"/>
      <c r="N107" s="4"/>
      <c r="O107" s="4"/>
      <c r="P107" s="19"/>
      <c r="Q107" s="4"/>
      <c r="R107" s="5"/>
      <c r="S107" s="5"/>
      <c r="T107" s="14"/>
      <c r="U107" s="15"/>
    </row>
    <row r="108" spans="1:21" ht="15.6">
      <c r="A108" s="3" t="s">
        <v>162</v>
      </c>
      <c r="B108" s="13"/>
      <c r="C108" s="13"/>
      <c r="D108" s="2"/>
      <c r="E108" s="4"/>
      <c r="F108" s="4"/>
      <c r="G108" s="1" t="s">
        <v>19</v>
      </c>
      <c r="H108" s="1" t="s">
        <v>28</v>
      </c>
      <c r="I108" s="1" t="s">
        <v>24</v>
      </c>
      <c r="J108" s="4"/>
      <c r="K108" s="4"/>
      <c r="L108" s="4"/>
      <c r="M108" s="4"/>
      <c r="N108" s="4"/>
      <c r="O108" s="4"/>
      <c r="P108" s="19"/>
      <c r="Q108" s="4"/>
      <c r="R108" s="5"/>
      <c r="S108" s="5"/>
      <c r="T108" s="14"/>
      <c r="U108" s="15"/>
    </row>
    <row r="109" spans="1:21" ht="15.6">
      <c r="A109" s="3" t="s">
        <v>163</v>
      </c>
      <c r="B109" s="13"/>
      <c r="C109" s="13"/>
      <c r="D109" s="2"/>
      <c r="E109" s="4"/>
      <c r="F109" s="4"/>
      <c r="G109" s="1" t="s">
        <v>19</v>
      </c>
      <c r="H109" s="1" t="s">
        <v>28</v>
      </c>
      <c r="I109" s="1" t="s">
        <v>24</v>
      </c>
      <c r="J109" s="4"/>
      <c r="K109" s="4"/>
      <c r="L109" s="4"/>
      <c r="M109" s="4"/>
      <c r="N109" s="4"/>
      <c r="O109" s="4"/>
      <c r="P109" s="19"/>
      <c r="Q109" s="4"/>
      <c r="R109" s="5"/>
      <c r="S109" s="5"/>
      <c r="T109" s="14"/>
      <c r="U109" s="15"/>
    </row>
    <row r="110" spans="1:21" ht="15.6">
      <c r="A110" s="3" t="s">
        <v>164</v>
      </c>
      <c r="B110" s="13"/>
      <c r="C110" s="13"/>
      <c r="D110" s="2"/>
      <c r="E110" s="4"/>
      <c r="F110" s="4"/>
      <c r="G110" s="1" t="s">
        <v>19</v>
      </c>
      <c r="H110" s="1" t="s">
        <v>28</v>
      </c>
      <c r="I110" s="1" t="s">
        <v>24</v>
      </c>
      <c r="J110" s="4"/>
      <c r="K110" s="4"/>
      <c r="L110" s="4"/>
      <c r="M110" s="4"/>
      <c r="N110" s="4"/>
      <c r="O110" s="4"/>
      <c r="P110" s="19"/>
      <c r="Q110" s="4"/>
      <c r="R110" s="5"/>
      <c r="S110" s="5"/>
      <c r="T110" s="14"/>
      <c r="U110" s="15"/>
    </row>
    <row r="111" spans="1:21" ht="15.6">
      <c r="A111" s="3" t="s">
        <v>165</v>
      </c>
      <c r="B111" s="13"/>
      <c r="C111" s="13"/>
      <c r="D111" s="2"/>
      <c r="E111" s="4"/>
      <c r="F111" s="4"/>
      <c r="G111" s="1" t="s">
        <v>19</v>
      </c>
      <c r="H111" s="1" t="s">
        <v>28</v>
      </c>
      <c r="I111" s="1" t="s">
        <v>24</v>
      </c>
      <c r="J111" s="4"/>
      <c r="K111" s="4"/>
      <c r="L111" s="4"/>
      <c r="M111" s="4"/>
      <c r="N111" s="4"/>
      <c r="O111" s="4"/>
      <c r="P111" s="19"/>
      <c r="Q111" s="4"/>
      <c r="R111" s="5"/>
      <c r="S111" s="5"/>
      <c r="T111" s="14"/>
      <c r="U111" s="15"/>
    </row>
    <row r="112" spans="1:21" ht="15.6">
      <c r="A112" s="3" t="s">
        <v>166</v>
      </c>
      <c r="B112" s="13"/>
      <c r="C112" s="13"/>
      <c r="D112" s="2"/>
      <c r="E112" s="4"/>
      <c r="F112" s="4"/>
      <c r="G112" s="1" t="s">
        <v>19</v>
      </c>
      <c r="H112" s="1" t="s">
        <v>28</v>
      </c>
      <c r="I112" s="1" t="s">
        <v>24</v>
      </c>
      <c r="J112" s="4"/>
      <c r="K112" s="4"/>
      <c r="L112" s="4"/>
      <c r="M112" s="4"/>
      <c r="N112" s="4"/>
      <c r="O112" s="4"/>
      <c r="P112" s="19"/>
      <c r="Q112" s="4"/>
      <c r="R112" s="5"/>
      <c r="S112" s="5"/>
      <c r="T112" s="14"/>
      <c r="U112" s="15"/>
    </row>
    <row r="113" spans="1:21" ht="15.6">
      <c r="A113" s="3" t="s">
        <v>167</v>
      </c>
      <c r="B113" s="13"/>
      <c r="C113" s="13"/>
      <c r="D113" s="2"/>
      <c r="E113" s="4"/>
      <c r="F113" s="4"/>
      <c r="G113" s="1" t="s">
        <v>19</v>
      </c>
      <c r="H113" s="1" t="s">
        <v>28</v>
      </c>
      <c r="I113" s="1" t="s">
        <v>24</v>
      </c>
      <c r="J113" s="4"/>
      <c r="K113" s="4"/>
      <c r="L113" s="4"/>
      <c r="M113" s="4"/>
      <c r="N113" s="4"/>
      <c r="O113" s="4"/>
      <c r="P113" s="19"/>
      <c r="Q113" s="4"/>
      <c r="R113" s="5"/>
      <c r="S113" s="5"/>
      <c r="T113" s="14"/>
      <c r="U113" s="15"/>
    </row>
    <row r="114" spans="1:21" ht="15.6">
      <c r="A114" s="3" t="s">
        <v>168</v>
      </c>
      <c r="B114" s="13"/>
      <c r="C114" s="13"/>
      <c r="D114" s="2"/>
      <c r="E114" s="4"/>
      <c r="F114" s="4"/>
      <c r="G114" s="1" t="s">
        <v>19</v>
      </c>
      <c r="H114" s="1" t="s">
        <v>28</v>
      </c>
      <c r="I114" s="1" t="s">
        <v>24</v>
      </c>
      <c r="J114" s="4"/>
      <c r="K114" s="4"/>
      <c r="L114" s="4"/>
      <c r="M114" s="4"/>
      <c r="N114" s="4"/>
      <c r="O114" s="4"/>
      <c r="P114" s="19"/>
      <c r="Q114" s="4"/>
      <c r="R114" s="5"/>
      <c r="S114" s="5"/>
      <c r="T114" s="14"/>
      <c r="U114" s="15"/>
    </row>
    <row r="115" spans="1:21" ht="15.6">
      <c r="A115" s="3" t="s">
        <v>169</v>
      </c>
      <c r="B115" s="13"/>
      <c r="C115" s="13"/>
      <c r="D115" s="2"/>
      <c r="E115" s="4"/>
      <c r="F115" s="4"/>
      <c r="G115" s="1" t="s">
        <v>19</v>
      </c>
      <c r="H115" s="1" t="s">
        <v>28</v>
      </c>
      <c r="I115" s="1" t="s">
        <v>24</v>
      </c>
      <c r="J115" s="4"/>
      <c r="K115" s="4"/>
      <c r="L115" s="4"/>
      <c r="M115" s="4"/>
      <c r="N115" s="4"/>
      <c r="O115" s="4"/>
      <c r="P115" s="19"/>
      <c r="Q115" s="4"/>
      <c r="R115" s="5"/>
      <c r="S115" s="5"/>
      <c r="T115" s="14"/>
      <c r="U115" s="15"/>
    </row>
    <row r="116" spans="1:21" ht="15.6">
      <c r="A116" s="3" t="s">
        <v>170</v>
      </c>
      <c r="B116" s="13"/>
      <c r="C116" s="13"/>
      <c r="D116" s="2"/>
      <c r="E116" s="4"/>
      <c r="F116" s="4"/>
      <c r="G116" s="1" t="s">
        <v>19</v>
      </c>
      <c r="H116" s="1" t="s">
        <v>28</v>
      </c>
      <c r="I116" s="1" t="s">
        <v>24</v>
      </c>
      <c r="J116" s="4"/>
      <c r="K116" s="4"/>
      <c r="L116" s="4"/>
      <c r="M116" s="4"/>
      <c r="N116" s="4"/>
      <c r="O116" s="4"/>
      <c r="P116" s="19"/>
      <c r="Q116" s="4"/>
      <c r="R116" s="5"/>
      <c r="S116" s="5"/>
      <c r="T116" s="14"/>
      <c r="U116" s="15"/>
    </row>
    <row r="117" spans="1:21" ht="15.6">
      <c r="A117" s="3" t="s">
        <v>171</v>
      </c>
      <c r="B117" s="13"/>
      <c r="C117" s="13"/>
      <c r="D117" s="2"/>
      <c r="E117" s="4"/>
      <c r="F117" s="4"/>
      <c r="G117" s="1" t="s">
        <v>19</v>
      </c>
      <c r="H117" s="1" t="s">
        <v>28</v>
      </c>
      <c r="I117" s="1" t="s">
        <v>24</v>
      </c>
      <c r="J117" s="4"/>
      <c r="K117" s="4"/>
      <c r="L117" s="4"/>
      <c r="M117" s="4"/>
      <c r="N117" s="4"/>
      <c r="O117" s="4"/>
      <c r="P117" s="19"/>
      <c r="Q117" s="4"/>
      <c r="R117" s="5"/>
      <c r="S117" s="5"/>
      <c r="T117" s="14"/>
      <c r="U117" s="15"/>
    </row>
    <row r="118" spans="1:21" ht="15.6">
      <c r="A118" s="3" t="s">
        <v>172</v>
      </c>
      <c r="B118" s="13"/>
      <c r="C118" s="13"/>
      <c r="D118" s="2"/>
      <c r="E118" s="4"/>
      <c r="F118" s="4"/>
      <c r="G118" s="1" t="s">
        <v>19</v>
      </c>
      <c r="H118" s="1" t="s">
        <v>28</v>
      </c>
      <c r="I118" s="1" t="s">
        <v>24</v>
      </c>
      <c r="J118" s="4"/>
      <c r="K118" s="4"/>
      <c r="L118" s="4"/>
      <c r="M118" s="4"/>
      <c r="N118" s="4"/>
      <c r="O118" s="4"/>
      <c r="P118" s="19"/>
      <c r="Q118" s="4"/>
      <c r="R118" s="5"/>
      <c r="S118" s="5"/>
      <c r="T118" s="14"/>
      <c r="U118" s="15"/>
    </row>
    <row r="119" spans="1:21" ht="15.6">
      <c r="A119" s="3" t="s">
        <v>173</v>
      </c>
      <c r="B119" s="13"/>
      <c r="C119" s="13"/>
      <c r="D119" s="2"/>
      <c r="E119" s="4"/>
      <c r="F119" s="4"/>
      <c r="G119" s="1" t="s">
        <v>19</v>
      </c>
      <c r="H119" s="1" t="s">
        <v>28</v>
      </c>
      <c r="I119" s="1" t="s">
        <v>24</v>
      </c>
      <c r="J119" s="4"/>
      <c r="K119" s="4"/>
      <c r="L119" s="4"/>
      <c r="M119" s="4"/>
      <c r="N119" s="4"/>
      <c r="O119" s="4"/>
      <c r="P119" s="19"/>
      <c r="Q119" s="4"/>
      <c r="R119" s="5"/>
      <c r="S119" s="5"/>
      <c r="T119" s="14"/>
      <c r="U119" s="15"/>
    </row>
    <row r="120" spans="1:21" ht="15.6">
      <c r="A120" s="3" t="s">
        <v>174</v>
      </c>
      <c r="B120" s="13"/>
      <c r="C120" s="13"/>
      <c r="D120" s="2"/>
      <c r="E120" s="4"/>
      <c r="F120" s="4"/>
      <c r="G120" s="1" t="s">
        <v>19</v>
      </c>
      <c r="H120" s="1" t="s">
        <v>28</v>
      </c>
      <c r="I120" s="1" t="s">
        <v>24</v>
      </c>
      <c r="J120" s="4"/>
      <c r="K120" s="4"/>
      <c r="L120" s="4"/>
      <c r="M120" s="4"/>
      <c r="N120" s="4"/>
      <c r="O120" s="4"/>
      <c r="P120" s="19"/>
      <c r="Q120" s="4"/>
      <c r="R120" s="5"/>
      <c r="S120" s="5"/>
      <c r="T120" s="14"/>
      <c r="U120" s="15"/>
    </row>
    <row r="121" spans="1:21" ht="15.6">
      <c r="A121" s="3" t="s">
        <v>175</v>
      </c>
      <c r="B121" s="13"/>
      <c r="C121" s="13"/>
      <c r="D121" s="2"/>
      <c r="E121" s="4"/>
      <c r="F121" s="4"/>
      <c r="G121" s="1" t="s">
        <v>19</v>
      </c>
      <c r="H121" s="1" t="s">
        <v>28</v>
      </c>
      <c r="I121" s="1" t="s">
        <v>24</v>
      </c>
      <c r="J121" s="4"/>
      <c r="K121" s="4"/>
      <c r="L121" s="4"/>
      <c r="M121" s="4"/>
      <c r="N121" s="4"/>
      <c r="O121" s="4"/>
      <c r="P121" s="19"/>
      <c r="Q121" s="4"/>
      <c r="R121" s="5"/>
      <c r="S121" s="5"/>
      <c r="T121" s="14"/>
      <c r="U121" s="15"/>
    </row>
    <row r="122" spans="1:21" ht="15.6">
      <c r="A122" s="3" t="s">
        <v>176</v>
      </c>
      <c r="B122" s="13"/>
      <c r="C122" s="13"/>
      <c r="D122" s="2"/>
      <c r="E122" s="4"/>
      <c r="F122" s="4"/>
      <c r="G122" s="1" t="s">
        <v>19</v>
      </c>
      <c r="H122" s="1" t="s">
        <v>28</v>
      </c>
      <c r="I122" s="1" t="s">
        <v>24</v>
      </c>
      <c r="J122" s="4"/>
      <c r="K122" s="4"/>
      <c r="L122" s="4"/>
      <c r="M122" s="4"/>
      <c r="N122" s="4"/>
      <c r="O122" s="4"/>
      <c r="P122" s="19"/>
      <c r="Q122" s="4"/>
      <c r="R122" s="5"/>
      <c r="S122" s="5"/>
      <c r="T122" s="14"/>
      <c r="U122" s="15"/>
    </row>
    <row r="123" spans="1:21" ht="15.6">
      <c r="A123" s="3" t="s">
        <v>177</v>
      </c>
      <c r="B123" s="13"/>
      <c r="C123" s="13"/>
      <c r="D123" s="2"/>
      <c r="E123" s="4"/>
      <c r="F123" s="4"/>
      <c r="G123" s="1" t="s">
        <v>19</v>
      </c>
      <c r="H123" s="1" t="s">
        <v>28</v>
      </c>
      <c r="I123" s="1" t="s">
        <v>24</v>
      </c>
      <c r="J123" s="4"/>
      <c r="K123" s="4"/>
      <c r="L123" s="4"/>
      <c r="M123" s="4"/>
      <c r="N123" s="4"/>
      <c r="O123" s="4"/>
      <c r="P123" s="19"/>
      <c r="Q123" s="4"/>
      <c r="R123" s="5"/>
      <c r="S123" s="5"/>
      <c r="T123" s="14"/>
      <c r="U123" s="15"/>
    </row>
    <row r="124" spans="1:21" ht="15.6">
      <c r="A124" s="3" t="s">
        <v>178</v>
      </c>
      <c r="B124" s="13"/>
      <c r="C124" s="13"/>
      <c r="D124" s="2"/>
      <c r="E124" s="4"/>
      <c r="F124" s="4"/>
      <c r="G124" s="1" t="s">
        <v>19</v>
      </c>
      <c r="H124" s="1" t="s">
        <v>28</v>
      </c>
      <c r="I124" s="1" t="s">
        <v>24</v>
      </c>
      <c r="J124" s="4"/>
      <c r="K124" s="4"/>
      <c r="L124" s="4"/>
      <c r="M124" s="4"/>
      <c r="N124" s="4"/>
      <c r="O124" s="4"/>
      <c r="P124" s="19"/>
      <c r="Q124" s="4"/>
      <c r="R124" s="5"/>
      <c r="S124" s="5"/>
      <c r="T124" s="14"/>
      <c r="U124" s="15"/>
    </row>
    <row r="125" spans="1:21" ht="15.6">
      <c r="A125" s="3" t="s">
        <v>179</v>
      </c>
      <c r="B125" s="13"/>
      <c r="C125" s="13"/>
      <c r="D125" s="2"/>
      <c r="E125" s="4"/>
      <c r="F125" s="4"/>
      <c r="G125" s="1" t="s">
        <v>19</v>
      </c>
      <c r="H125" s="1" t="s">
        <v>28</v>
      </c>
      <c r="I125" s="1" t="s">
        <v>24</v>
      </c>
      <c r="J125" s="4"/>
      <c r="K125" s="4"/>
      <c r="L125" s="4"/>
      <c r="M125" s="4"/>
      <c r="N125" s="4"/>
      <c r="O125" s="4"/>
      <c r="P125" s="19"/>
      <c r="Q125" s="4"/>
      <c r="R125" s="5"/>
      <c r="S125" s="5"/>
      <c r="T125" s="14"/>
      <c r="U125" s="15"/>
    </row>
    <row r="126" spans="1:21" ht="15.6">
      <c r="A126" s="3" t="s">
        <v>180</v>
      </c>
      <c r="B126" s="13"/>
      <c r="C126" s="13"/>
      <c r="D126" s="2"/>
      <c r="E126" s="4"/>
      <c r="F126" s="4"/>
      <c r="G126" s="1" t="s">
        <v>19</v>
      </c>
      <c r="H126" s="1" t="s">
        <v>28</v>
      </c>
      <c r="I126" s="1" t="s">
        <v>24</v>
      </c>
      <c r="J126" s="4"/>
      <c r="K126" s="4"/>
      <c r="L126" s="4"/>
      <c r="M126" s="4"/>
      <c r="N126" s="4"/>
      <c r="O126" s="4"/>
      <c r="P126" s="19"/>
      <c r="Q126" s="4"/>
      <c r="R126" s="5"/>
      <c r="S126" s="5"/>
      <c r="T126" s="14"/>
      <c r="U126" s="15"/>
    </row>
    <row r="127" spans="1:21" ht="15.6">
      <c r="A127" s="3" t="s">
        <v>181</v>
      </c>
      <c r="B127" s="13"/>
      <c r="C127" s="13"/>
      <c r="D127" s="2"/>
      <c r="E127" s="4"/>
      <c r="F127" s="4"/>
      <c r="G127" s="1" t="s">
        <v>19</v>
      </c>
      <c r="H127" s="1" t="s">
        <v>28</v>
      </c>
      <c r="I127" s="1" t="s">
        <v>24</v>
      </c>
      <c r="J127" s="4"/>
      <c r="K127" s="4"/>
      <c r="L127" s="4"/>
      <c r="M127" s="4"/>
      <c r="N127" s="4"/>
      <c r="O127" s="4"/>
      <c r="P127" s="19"/>
      <c r="Q127" s="4"/>
      <c r="R127" s="5"/>
      <c r="S127" s="5"/>
      <c r="T127" s="14"/>
      <c r="U127" s="15"/>
    </row>
    <row r="128" spans="1:21" ht="15.6">
      <c r="A128" s="3" t="s">
        <v>182</v>
      </c>
      <c r="B128" s="13"/>
      <c r="C128" s="13"/>
      <c r="D128" s="2"/>
      <c r="E128" s="4"/>
      <c r="F128" s="4"/>
      <c r="G128" s="1" t="s">
        <v>19</v>
      </c>
      <c r="H128" s="1" t="s">
        <v>28</v>
      </c>
      <c r="I128" s="1" t="s">
        <v>24</v>
      </c>
      <c r="J128" s="4"/>
      <c r="K128" s="4"/>
      <c r="L128" s="4"/>
      <c r="M128" s="4"/>
      <c r="N128" s="4"/>
      <c r="O128" s="4"/>
      <c r="P128" s="19"/>
      <c r="Q128" s="4"/>
      <c r="R128" s="5"/>
      <c r="S128" s="5"/>
      <c r="T128" s="14"/>
      <c r="U128" s="15"/>
    </row>
    <row r="129" spans="1:21" ht="15.6">
      <c r="A129" s="3" t="s">
        <v>183</v>
      </c>
      <c r="B129" s="13"/>
      <c r="C129" s="13"/>
      <c r="D129" s="2"/>
      <c r="E129" s="4"/>
      <c r="F129" s="4"/>
      <c r="G129" s="1" t="s">
        <v>19</v>
      </c>
      <c r="H129" s="1" t="s">
        <v>28</v>
      </c>
      <c r="I129" s="1" t="s">
        <v>24</v>
      </c>
      <c r="J129" s="4"/>
      <c r="K129" s="4"/>
      <c r="L129" s="4"/>
      <c r="M129" s="4"/>
      <c r="N129" s="4"/>
      <c r="O129" s="4"/>
      <c r="P129" s="19"/>
      <c r="Q129" s="4"/>
      <c r="R129" s="5"/>
      <c r="S129" s="5"/>
      <c r="T129" s="14"/>
      <c r="U129" s="15"/>
    </row>
    <row r="130" spans="1:21" ht="15.6">
      <c r="A130" s="3" t="s">
        <v>184</v>
      </c>
      <c r="B130" s="13"/>
      <c r="C130" s="13"/>
      <c r="D130" s="2"/>
      <c r="E130" s="4"/>
      <c r="F130" s="4"/>
      <c r="G130" s="1" t="s">
        <v>19</v>
      </c>
      <c r="H130" s="1" t="s">
        <v>28</v>
      </c>
      <c r="I130" s="1" t="s">
        <v>24</v>
      </c>
      <c r="J130" s="4"/>
      <c r="K130" s="4"/>
      <c r="L130" s="4"/>
      <c r="M130" s="4"/>
      <c r="N130" s="4"/>
      <c r="O130" s="4"/>
      <c r="P130" s="19"/>
      <c r="Q130" s="4"/>
      <c r="R130" s="5"/>
      <c r="S130" s="5"/>
      <c r="T130" s="14"/>
      <c r="U130" s="15"/>
    </row>
    <row r="131" spans="1:21" ht="15.6">
      <c r="A131" s="3" t="s">
        <v>185</v>
      </c>
      <c r="B131" s="13"/>
      <c r="C131" s="13"/>
      <c r="D131" s="2"/>
      <c r="E131" s="4"/>
      <c r="F131" s="4"/>
      <c r="G131" s="1" t="s">
        <v>19</v>
      </c>
      <c r="H131" s="1" t="s">
        <v>28</v>
      </c>
      <c r="I131" s="1" t="s">
        <v>24</v>
      </c>
      <c r="J131" s="4"/>
      <c r="K131" s="4"/>
      <c r="L131" s="4"/>
      <c r="M131" s="4"/>
      <c r="N131" s="4"/>
      <c r="O131" s="4"/>
      <c r="P131" s="19"/>
      <c r="Q131" s="4"/>
      <c r="R131" s="5"/>
      <c r="S131" s="5"/>
      <c r="T131" s="14"/>
      <c r="U131" s="15"/>
    </row>
    <row r="132" spans="1:21" ht="15.6">
      <c r="A132" s="3" t="s">
        <v>186</v>
      </c>
      <c r="B132" s="13"/>
      <c r="C132" s="13"/>
      <c r="D132" s="2"/>
      <c r="E132" s="4"/>
      <c r="F132" s="4"/>
      <c r="G132" s="1" t="s">
        <v>19</v>
      </c>
      <c r="H132" s="1" t="s">
        <v>28</v>
      </c>
      <c r="I132" s="1" t="s">
        <v>24</v>
      </c>
      <c r="J132" s="4"/>
      <c r="K132" s="4"/>
      <c r="L132" s="4"/>
      <c r="M132" s="4"/>
      <c r="N132" s="4"/>
      <c r="O132" s="4"/>
      <c r="P132" s="19"/>
      <c r="Q132" s="4"/>
      <c r="R132" s="5"/>
      <c r="S132" s="5"/>
      <c r="T132" s="14"/>
      <c r="U132" s="15"/>
    </row>
    <row r="133" spans="1:21" ht="15.6">
      <c r="A133" s="3" t="s">
        <v>187</v>
      </c>
      <c r="B133" s="13"/>
      <c r="C133" s="13"/>
      <c r="D133" s="2"/>
      <c r="E133" s="4"/>
      <c r="F133" s="4"/>
      <c r="G133" s="1" t="s">
        <v>19</v>
      </c>
      <c r="H133" s="1" t="s">
        <v>28</v>
      </c>
      <c r="I133" s="1" t="s">
        <v>24</v>
      </c>
      <c r="J133" s="4"/>
      <c r="K133" s="4"/>
      <c r="L133" s="4"/>
      <c r="M133" s="4"/>
      <c r="N133" s="4"/>
      <c r="O133" s="4"/>
      <c r="P133" s="19"/>
      <c r="Q133" s="4"/>
      <c r="R133" s="5"/>
      <c r="S133" s="5"/>
      <c r="T133" s="14"/>
      <c r="U133" s="15"/>
    </row>
    <row r="134" spans="1:21" ht="15.6">
      <c r="A134" s="3" t="s">
        <v>188</v>
      </c>
      <c r="B134" s="13"/>
      <c r="C134" s="13"/>
      <c r="D134" s="2"/>
      <c r="E134" s="4"/>
      <c r="F134" s="4"/>
      <c r="G134" s="1" t="s">
        <v>19</v>
      </c>
      <c r="H134" s="1" t="s">
        <v>28</v>
      </c>
      <c r="I134" s="1" t="s">
        <v>24</v>
      </c>
      <c r="J134" s="4"/>
      <c r="K134" s="4"/>
      <c r="L134" s="4"/>
      <c r="M134" s="4"/>
      <c r="N134" s="4"/>
      <c r="O134" s="4"/>
      <c r="P134" s="19"/>
      <c r="Q134" s="4"/>
      <c r="R134" s="5"/>
      <c r="S134" s="5"/>
      <c r="T134" s="14"/>
      <c r="U134" s="15"/>
    </row>
    <row r="135" spans="1:21" ht="15.6">
      <c r="A135" s="3" t="s">
        <v>189</v>
      </c>
      <c r="B135" s="13"/>
      <c r="C135" s="13"/>
      <c r="D135" s="2"/>
      <c r="E135" s="4"/>
      <c r="F135" s="4"/>
      <c r="G135" s="1" t="s">
        <v>19</v>
      </c>
      <c r="H135" s="1" t="s">
        <v>28</v>
      </c>
      <c r="I135" s="1" t="s">
        <v>24</v>
      </c>
      <c r="J135" s="4"/>
      <c r="K135" s="4"/>
      <c r="L135" s="4"/>
      <c r="M135" s="4"/>
      <c r="N135" s="4"/>
      <c r="O135" s="4"/>
      <c r="P135" s="19"/>
      <c r="Q135" s="4"/>
      <c r="R135" s="5"/>
      <c r="S135" s="5"/>
      <c r="T135" s="14"/>
      <c r="U135" s="15"/>
    </row>
    <row r="136" spans="1:21" ht="15.6">
      <c r="A136" s="3" t="s">
        <v>190</v>
      </c>
      <c r="B136" s="13"/>
      <c r="C136" s="13"/>
      <c r="D136" s="2"/>
      <c r="E136" s="4"/>
      <c r="F136" s="4"/>
      <c r="G136" s="1" t="s">
        <v>19</v>
      </c>
      <c r="H136" s="1" t="s">
        <v>28</v>
      </c>
      <c r="I136" s="1" t="s">
        <v>24</v>
      </c>
      <c r="J136" s="4"/>
      <c r="K136" s="4"/>
      <c r="L136" s="4"/>
      <c r="M136" s="4"/>
      <c r="N136" s="4"/>
      <c r="O136" s="4"/>
      <c r="P136" s="19"/>
      <c r="Q136" s="4"/>
      <c r="R136" s="5"/>
      <c r="S136" s="5"/>
      <c r="T136" s="14"/>
      <c r="U136" s="15"/>
    </row>
    <row r="137" spans="1:21" ht="15.6">
      <c r="A137" s="3" t="s">
        <v>191</v>
      </c>
      <c r="B137" s="13"/>
      <c r="C137" s="13"/>
      <c r="D137" s="2"/>
      <c r="E137" s="4"/>
      <c r="F137" s="4"/>
      <c r="G137" s="1" t="s">
        <v>19</v>
      </c>
      <c r="H137" s="1" t="s">
        <v>28</v>
      </c>
      <c r="I137" s="1" t="s">
        <v>24</v>
      </c>
      <c r="J137" s="4"/>
      <c r="K137" s="4"/>
      <c r="L137" s="4"/>
      <c r="M137" s="4"/>
      <c r="N137" s="4"/>
      <c r="O137" s="4"/>
      <c r="P137" s="19"/>
      <c r="Q137" s="4"/>
      <c r="R137" s="5"/>
      <c r="S137" s="5"/>
      <c r="T137" s="14"/>
      <c r="U137" s="15"/>
    </row>
    <row r="138" spans="1:21" ht="15.6">
      <c r="A138" s="3" t="s">
        <v>192</v>
      </c>
      <c r="B138" s="13"/>
      <c r="C138" s="13"/>
      <c r="D138" s="2"/>
      <c r="E138" s="4"/>
      <c r="F138" s="4"/>
      <c r="G138" s="1" t="s">
        <v>19</v>
      </c>
      <c r="H138" s="1" t="s">
        <v>28</v>
      </c>
      <c r="I138" s="1" t="s">
        <v>24</v>
      </c>
      <c r="J138" s="4"/>
      <c r="K138" s="4"/>
      <c r="L138" s="4"/>
      <c r="M138" s="4"/>
      <c r="N138" s="4"/>
      <c r="O138" s="4"/>
      <c r="P138" s="19"/>
      <c r="Q138" s="4"/>
      <c r="R138" s="5"/>
      <c r="S138" s="5"/>
      <c r="T138" s="14"/>
      <c r="U138" s="15"/>
    </row>
    <row r="139" spans="1:21" ht="15.6">
      <c r="A139" s="3" t="s">
        <v>193</v>
      </c>
      <c r="B139" s="13"/>
      <c r="C139" s="13"/>
      <c r="D139" s="2"/>
      <c r="E139" s="4"/>
      <c r="F139" s="4"/>
      <c r="G139" s="1" t="s">
        <v>19</v>
      </c>
      <c r="H139" s="1" t="s">
        <v>28</v>
      </c>
      <c r="I139" s="1" t="s">
        <v>24</v>
      </c>
      <c r="J139" s="4"/>
      <c r="K139" s="4"/>
      <c r="L139" s="4"/>
      <c r="M139" s="4"/>
      <c r="N139" s="4"/>
      <c r="O139" s="4"/>
      <c r="P139" s="19"/>
      <c r="Q139" s="4"/>
      <c r="R139" s="5"/>
      <c r="S139" s="5"/>
      <c r="T139" s="14"/>
      <c r="U139" s="15"/>
    </row>
    <row r="140" spans="1:21" ht="15.6">
      <c r="A140" s="3" t="s">
        <v>194</v>
      </c>
      <c r="B140" s="13"/>
      <c r="C140" s="13"/>
      <c r="D140" s="2"/>
      <c r="E140" s="4"/>
      <c r="F140" s="4"/>
      <c r="G140" s="1" t="s">
        <v>19</v>
      </c>
      <c r="H140" s="1" t="s">
        <v>28</v>
      </c>
      <c r="I140" s="1" t="s">
        <v>24</v>
      </c>
      <c r="J140" s="4"/>
      <c r="K140" s="4"/>
      <c r="L140" s="4"/>
      <c r="M140" s="4"/>
      <c r="N140" s="4"/>
      <c r="O140" s="4"/>
      <c r="P140" s="19"/>
      <c r="Q140" s="4"/>
      <c r="R140" s="5"/>
      <c r="S140" s="5"/>
      <c r="T140" s="14"/>
      <c r="U140" s="15"/>
    </row>
    <row r="141" spans="1:21" ht="15.6">
      <c r="A141" s="3" t="s">
        <v>195</v>
      </c>
      <c r="B141" s="13"/>
      <c r="C141" s="13"/>
      <c r="D141" s="2"/>
      <c r="E141" s="4"/>
      <c r="F141" s="4"/>
      <c r="G141" s="1" t="s">
        <v>19</v>
      </c>
      <c r="H141" s="1" t="s">
        <v>28</v>
      </c>
      <c r="I141" s="1" t="s">
        <v>24</v>
      </c>
      <c r="J141" s="4"/>
      <c r="K141" s="4"/>
      <c r="L141" s="4"/>
      <c r="M141" s="4"/>
      <c r="N141" s="4"/>
      <c r="O141" s="4"/>
      <c r="P141" s="19"/>
      <c r="Q141" s="4"/>
      <c r="R141" s="5"/>
      <c r="S141" s="5"/>
      <c r="T141" s="14"/>
      <c r="U141" s="15"/>
    </row>
    <row r="142" spans="1:21" ht="15.6">
      <c r="A142" s="3" t="s">
        <v>196</v>
      </c>
      <c r="B142" s="13"/>
      <c r="C142" s="13"/>
      <c r="D142" s="2"/>
      <c r="E142" s="4"/>
      <c r="F142" s="4"/>
      <c r="G142" s="1" t="s">
        <v>19</v>
      </c>
      <c r="H142" s="1" t="s">
        <v>28</v>
      </c>
      <c r="I142" s="1" t="s">
        <v>24</v>
      </c>
      <c r="J142" s="4"/>
      <c r="K142" s="4"/>
      <c r="L142" s="4"/>
      <c r="M142" s="4"/>
      <c r="N142" s="4"/>
      <c r="O142" s="4"/>
      <c r="P142" s="19"/>
      <c r="Q142" s="4"/>
      <c r="R142" s="5"/>
      <c r="S142" s="5"/>
      <c r="T142" s="14"/>
      <c r="U142" s="15"/>
    </row>
    <row r="143" spans="1:21" ht="15.6">
      <c r="A143" s="3" t="s">
        <v>197</v>
      </c>
      <c r="B143" s="13"/>
      <c r="C143" s="13"/>
      <c r="D143" s="2"/>
      <c r="E143" s="4"/>
      <c r="F143" s="4"/>
      <c r="G143" s="1" t="s">
        <v>19</v>
      </c>
      <c r="H143" s="1" t="s">
        <v>28</v>
      </c>
      <c r="I143" s="1" t="s">
        <v>24</v>
      </c>
      <c r="J143" s="4"/>
      <c r="K143" s="4"/>
      <c r="L143" s="4"/>
      <c r="M143" s="4"/>
      <c r="N143" s="4"/>
      <c r="O143" s="4"/>
      <c r="P143" s="19"/>
      <c r="Q143" s="4"/>
      <c r="R143" s="5"/>
      <c r="S143" s="5"/>
      <c r="T143" s="14"/>
      <c r="U143" s="15"/>
    </row>
    <row r="144" spans="1:21" ht="15.6">
      <c r="A144" s="3" t="s">
        <v>198</v>
      </c>
      <c r="B144" s="13"/>
      <c r="C144" s="13"/>
      <c r="D144" s="2"/>
      <c r="E144" s="4"/>
      <c r="F144" s="4"/>
      <c r="G144" s="1" t="s">
        <v>19</v>
      </c>
      <c r="H144" s="1" t="s">
        <v>28</v>
      </c>
      <c r="I144" s="1" t="s">
        <v>24</v>
      </c>
      <c r="J144" s="4"/>
      <c r="K144" s="4"/>
      <c r="L144" s="4"/>
      <c r="M144" s="4"/>
      <c r="N144" s="4"/>
      <c r="O144" s="4"/>
      <c r="P144" s="19"/>
      <c r="Q144" s="4"/>
      <c r="R144" s="5"/>
      <c r="S144" s="5"/>
      <c r="T144" s="14"/>
      <c r="U144" s="15"/>
    </row>
    <row r="145" spans="1:21" ht="15.6">
      <c r="A145" s="3" t="s">
        <v>199</v>
      </c>
      <c r="B145" s="13"/>
      <c r="C145" s="13"/>
      <c r="D145" s="2"/>
      <c r="E145" s="4"/>
      <c r="F145" s="4"/>
      <c r="G145" s="1" t="s">
        <v>19</v>
      </c>
      <c r="H145" s="1" t="s">
        <v>28</v>
      </c>
      <c r="I145" s="1" t="s">
        <v>24</v>
      </c>
      <c r="J145" s="4"/>
      <c r="K145" s="4"/>
      <c r="L145" s="4"/>
      <c r="M145" s="4"/>
      <c r="N145" s="4"/>
      <c r="O145" s="4"/>
      <c r="P145" s="19"/>
      <c r="Q145" s="4"/>
      <c r="R145" s="5"/>
      <c r="S145" s="5"/>
      <c r="T145" s="14"/>
      <c r="U145" s="15"/>
    </row>
    <row r="146" spans="1:21" ht="15.6">
      <c r="A146" s="3" t="s">
        <v>200</v>
      </c>
      <c r="B146" s="13"/>
      <c r="C146" s="13"/>
      <c r="D146" s="2"/>
      <c r="E146" s="4"/>
      <c r="F146" s="4"/>
      <c r="G146" s="1" t="s">
        <v>19</v>
      </c>
      <c r="H146" s="1" t="s">
        <v>28</v>
      </c>
      <c r="I146" s="1" t="s">
        <v>24</v>
      </c>
      <c r="J146" s="4"/>
      <c r="K146" s="4"/>
      <c r="L146" s="4"/>
      <c r="M146" s="4"/>
      <c r="N146" s="4"/>
      <c r="O146" s="4"/>
      <c r="P146" s="19"/>
      <c r="Q146" s="4"/>
      <c r="R146" s="5"/>
      <c r="S146" s="5"/>
      <c r="T146" s="14"/>
      <c r="U146" s="15"/>
    </row>
    <row r="147" spans="1:21" ht="15.6">
      <c r="A147" s="3" t="s">
        <v>201</v>
      </c>
      <c r="B147" s="13"/>
      <c r="C147" s="13"/>
      <c r="D147" s="2"/>
      <c r="E147" s="4"/>
      <c r="F147" s="4"/>
      <c r="G147" s="1" t="s">
        <v>19</v>
      </c>
      <c r="H147" s="1" t="s">
        <v>28</v>
      </c>
      <c r="I147" s="1" t="s">
        <v>24</v>
      </c>
      <c r="J147" s="4"/>
      <c r="K147" s="4"/>
      <c r="L147" s="4"/>
      <c r="M147" s="4"/>
      <c r="N147" s="4"/>
      <c r="O147" s="4"/>
      <c r="P147" s="19"/>
      <c r="Q147" s="4"/>
      <c r="R147" s="5"/>
      <c r="S147" s="5"/>
      <c r="T147" s="14"/>
      <c r="U147" s="15"/>
    </row>
    <row r="148" spans="1:21" ht="15.6">
      <c r="A148" s="3" t="s">
        <v>202</v>
      </c>
      <c r="B148" s="13"/>
      <c r="C148" s="13"/>
      <c r="D148" s="2"/>
      <c r="E148" s="4"/>
      <c r="F148" s="4"/>
      <c r="G148" s="1" t="s">
        <v>19</v>
      </c>
      <c r="H148" s="1" t="s">
        <v>28</v>
      </c>
      <c r="I148" s="1" t="s">
        <v>24</v>
      </c>
      <c r="J148" s="4"/>
      <c r="K148" s="4"/>
      <c r="L148" s="4"/>
      <c r="M148" s="4"/>
      <c r="N148" s="4"/>
      <c r="O148" s="4"/>
      <c r="P148" s="19"/>
      <c r="Q148" s="4"/>
      <c r="R148" s="5"/>
      <c r="S148" s="5"/>
      <c r="T148" s="14"/>
      <c r="U148" s="15"/>
    </row>
    <row r="149" spans="1:21" ht="15.6">
      <c r="A149" s="3" t="s">
        <v>203</v>
      </c>
      <c r="B149" s="13"/>
      <c r="C149" s="13"/>
      <c r="D149" s="2"/>
      <c r="E149" s="4"/>
      <c r="F149" s="4"/>
      <c r="G149" s="1" t="s">
        <v>19</v>
      </c>
      <c r="H149" s="1" t="s">
        <v>28</v>
      </c>
      <c r="I149" s="1" t="s">
        <v>24</v>
      </c>
      <c r="J149" s="4"/>
      <c r="K149" s="4"/>
      <c r="L149" s="4"/>
      <c r="M149" s="4"/>
      <c r="N149" s="4"/>
      <c r="O149" s="4"/>
      <c r="P149" s="19"/>
      <c r="Q149" s="4"/>
      <c r="R149" s="5"/>
      <c r="S149" s="5"/>
      <c r="T149" s="14"/>
      <c r="U149" s="15"/>
    </row>
    <row r="150" spans="1:21" ht="15.6">
      <c r="A150" s="3" t="s">
        <v>204</v>
      </c>
      <c r="B150" s="13"/>
      <c r="C150" s="13"/>
      <c r="D150" s="2"/>
      <c r="E150" s="4"/>
      <c r="F150" s="4"/>
      <c r="G150" s="1" t="s">
        <v>19</v>
      </c>
      <c r="H150" s="1" t="s">
        <v>28</v>
      </c>
      <c r="I150" s="1" t="s">
        <v>24</v>
      </c>
      <c r="J150" s="4"/>
      <c r="K150" s="4"/>
      <c r="L150" s="4"/>
      <c r="M150" s="4"/>
      <c r="N150" s="4"/>
      <c r="O150" s="4"/>
      <c r="P150" s="19"/>
      <c r="Q150" s="4"/>
      <c r="R150" s="5"/>
      <c r="S150" s="5"/>
      <c r="T150" s="14"/>
      <c r="U150" s="15"/>
    </row>
    <row r="151" spans="1:21" ht="15.6">
      <c r="A151" s="3" t="s">
        <v>205</v>
      </c>
      <c r="B151" s="13"/>
      <c r="C151" s="13"/>
      <c r="D151" s="2"/>
      <c r="E151" s="4"/>
      <c r="F151" s="4"/>
      <c r="G151" s="1" t="s">
        <v>19</v>
      </c>
      <c r="H151" s="1" t="s">
        <v>28</v>
      </c>
      <c r="I151" s="1" t="s">
        <v>24</v>
      </c>
      <c r="J151" s="4"/>
      <c r="K151" s="4"/>
      <c r="L151" s="4"/>
      <c r="M151" s="4"/>
      <c r="N151" s="4"/>
      <c r="O151" s="4"/>
      <c r="P151" s="19"/>
      <c r="Q151" s="4"/>
      <c r="R151" s="5"/>
      <c r="S151" s="5"/>
      <c r="T151" s="14"/>
      <c r="U151" s="15"/>
    </row>
    <row r="152" spans="1:21" ht="15.6">
      <c r="A152" s="3" t="s">
        <v>206</v>
      </c>
      <c r="B152" s="13"/>
      <c r="C152" s="13"/>
      <c r="D152" s="2"/>
      <c r="E152" s="4"/>
      <c r="F152" s="4"/>
      <c r="G152" s="1" t="s">
        <v>19</v>
      </c>
      <c r="H152" s="1" t="s">
        <v>28</v>
      </c>
      <c r="I152" s="1" t="s">
        <v>24</v>
      </c>
      <c r="J152" s="4"/>
      <c r="K152" s="4"/>
      <c r="L152" s="4"/>
      <c r="M152" s="4"/>
      <c r="N152" s="4"/>
      <c r="O152" s="4"/>
      <c r="P152" s="19"/>
      <c r="Q152" s="4"/>
      <c r="R152" s="5"/>
      <c r="S152" s="5"/>
      <c r="T152" s="14"/>
      <c r="U152" s="15"/>
    </row>
    <row r="153" spans="1:21" ht="15.6">
      <c r="A153" s="3" t="s">
        <v>207</v>
      </c>
      <c r="B153" s="13"/>
      <c r="C153" s="13"/>
      <c r="D153" s="2"/>
      <c r="E153" s="4"/>
      <c r="F153" s="4"/>
      <c r="G153" s="1" t="s">
        <v>19</v>
      </c>
      <c r="H153" s="1" t="s">
        <v>28</v>
      </c>
      <c r="I153" s="1" t="s">
        <v>24</v>
      </c>
      <c r="J153" s="4"/>
      <c r="K153" s="4"/>
      <c r="L153" s="4"/>
      <c r="M153" s="4"/>
      <c r="N153" s="4"/>
      <c r="O153" s="4"/>
      <c r="P153" s="19"/>
      <c r="Q153" s="4"/>
      <c r="R153" s="5"/>
      <c r="S153" s="5"/>
      <c r="T153" s="14"/>
      <c r="U153" s="15"/>
    </row>
    <row r="154" spans="1:21" ht="15.6">
      <c r="A154" s="3" t="s">
        <v>208</v>
      </c>
      <c r="B154" s="13"/>
      <c r="C154" s="13"/>
      <c r="D154" s="2"/>
      <c r="E154" s="4"/>
      <c r="F154" s="4"/>
      <c r="G154" s="1" t="s">
        <v>19</v>
      </c>
      <c r="H154" s="1" t="s">
        <v>28</v>
      </c>
      <c r="I154" s="1" t="s">
        <v>24</v>
      </c>
      <c r="J154" s="4"/>
      <c r="K154" s="4"/>
      <c r="L154" s="4"/>
      <c r="M154" s="4"/>
      <c r="N154" s="4"/>
      <c r="O154" s="4"/>
      <c r="P154" s="19"/>
      <c r="Q154" s="4"/>
      <c r="R154" s="5"/>
      <c r="S154" s="5"/>
      <c r="T154" s="14"/>
      <c r="U154" s="15"/>
    </row>
    <row r="155" spans="1:21" ht="15.6">
      <c r="A155" s="3" t="s">
        <v>209</v>
      </c>
      <c r="B155" s="13"/>
      <c r="C155" s="13"/>
      <c r="D155" s="2"/>
      <c r="E155" s="4"/>
      <c r="F155" s="4"/>
      <c r="G155" s="1" t="s">
        <v>19</v>
      </c>
      <c r="H155" s="1" t="s">
        <v>28</v>
      </c>
      <c r="I155" s="1" t="s">
        <v>24</v>
      </c>
      <c r="J155" s="4"/>
      <c r="K155" s="4"/>
      <c r="L155" s="4"/>
      <c r="M155" s="4"/>
      <c r="N155" s="4"/>
      <c r="O155" s="4"/>
      <c r="P155" s="19"/>
      <c r="Q155" s="4"/>
      <c r="R155" s="5"/>
      <c r="S155" s="5"/>
      <c r="T155" s="14"/>
      <c r="U155" s="15"/>
    </row>
    <row r="156" spans="1:21" ht="15.6">
      <c r="A156" s="3" t="s">
        <v>210</v>
      </c>
      <c r="B156" s="13"/>
      <c r="C156" s="13"/>
      <c r="D156" s="2"/>
      <c r="E156" s="4"/>
      <c r="F156" s="4"/>
      <c r="G156" s="1" t="s">
        <v>19</v>
      </c>
      <c r="H156" s="1" t="s">
        <v>28</v>
      </c>
      <c r="I156" s="1" t="s">
        <v>24</v>
      </c>
      <c r="J156" s="4"/>
      <c r="K156" s="4"/>
      <c r="L156" s="4"/>
      <c r="M156" s="4"/>
      <c r="N156" s="4"/>
      <c r="O156" s="4"/>
      <c r="P156" s="19"/>
      <c r="Q156" s="4"/>
      <c r="R156" s="5"/>
      <c r="S156" s="5"/>
      <c r="T156" s="14"/>
      <c r="U156" s="15"/>
    </row>
    <row r="157" spans="1:21" ht="15.6">
      <c r="A157" s="3" t="s">
        <v>211</v>
      </c>
      <c r="B157" s="13"/>
      <c r="C157" s="13"/>
      <c r="D157" s="2"/>
      <c r="E157" s="4"/>
      <c r="F157" s="4"/>
      <c r="G157" s="1" t="s">
        <v>19</v>
      </c>
      <c r="H157" s="1" t="s">
        <v>28</v>
      </c>
      <c r="I157" s="1" t="s">
        <v>24</v>
      </c>
      <c r="J157" s="4"/>
      <c r="K157" s="4"/>
      <c r="L157" s="4"/>
      <c r="M157" s="4"/>
      <c r="N157" s="4"/>
      <c r="O157" s="4"/>
      <c r="P157" s="19"/>
      <c r="Q157" s="4"/>
      <c r="R157" s="5"/>
      <c r="S157" s="5"/>
      <c r="T157" s="14"/>
      <c r="U157" s="15"/>
    </row>
    <row r="158" spans="1:21" ht="15.6">
      <c r="A158" s="3" t="s">
        <v>212</v>
      </c>
      <c r="B158" s="13"/>
      <c r="C158" s="13"/>
      <c r="D158" s="2"/>
      <c r="E158" s="4"/>
      <c r="F158" s="4"/>
      <c r="G158" s="1" t="s">
        <v>19</v>
      </c>
      <c r="H158" s="1" t="s">
        <v>28</v>
      </c>
      <c r="I158" s="1" t="s">
        <v>24</v>
      </c>
      <c r="J158" s="4"/>
      <c r="K158" s="4"/>
      <c r="L158" s="4"/>
      <c r="M158" s="4"/>
      <c r="N158" s="4"/>
      <c r="O158" s="4"/>
      <c r="P158" s="19"/>
      <c r="Q158" s="4"/>
      <c r="R158" s="5"/>
      <c r="S158" s="5"/>
      <c r="T158" s="14"/>
      <c r="U158" s="15"/>
    </row>
    <row r="159" spans="1:21" ht="15.6">
      <c r="A159" s="3" t="s">
        <v>213</v>
      </c>
      <c r="B159" s="13"/>
      <c r="C159" s="13"/>
      <c r="D159" s="2"/>
      <c r="E159" s="4"/>
      <c r="F159" s="4"/>
      <c r="G159" s="1" t="s">
        <v>19</v>
      </c>
      <c r="H159" s="1" t="s">
        <v>28</v>
      </c>
      <c r="I159" s="1" t="s">
        <v>24</v>
      </c>
      <c r="J159" s="4"/>
      <c r="K159" s="4"/>
      <c r="L159" s="4"/>
      <c r="M159" s="4"/>
      <c r="N159" s="4"/>
      <c r="O159" s="4"/>
      <c r="P159" s="19"/>
      <c r="Q159" s="4"/>
      <c r="R159" s="5"/>
      <c r="S159" s="5"/>
      <c r="T159" s="14"/>
      <c r="U159" s="15"/>
    </row>
    <row r="160" spans="1:21" ht="15.6">
      <c r="A160" s="3" t="s">
        <v>214</v>
      </c>
      <c r="B160" s="13"/>
      <c r="C160" s="13"/>
      <c r="D160" s="2"/>
      <c r="E160" s="4"/>
      <c r="F160" s="4"/>
      <c r="G160" s="1" t="s">
        <v>19</v>
      </c>
      <c r="H160" s="1" t="s">
        <v>28</v>
      </c>
      <c r="I160" s="1" t="s">
        <v>24</v>
      </c>
      <c r="J160" s="4"/>
      <c r="K160" s="4"/>
      <c r="L160" s="4"/>
      <c r="M160" s="4"/>
      <c r="N160" s="4"/>
      <c r="O160" s="4"/>
      <c r="P160" s="19"/>
      <c r="Q160" s="4"/>
      <c r="R160" s="5"/>
      <c r="S160" s="5"/>
      <c r="T160" s="14"/>
      <c r="U160" s="15"/>
    </row>
    <row r="161" spans="1:21" ht="15.6">
      <c r="A161" s="3" t="s">
        <v>215</v>
      </c>
      <c r="B161" s="13"/>
      <c r="C161" s="13"/>
      <c r="D161" s="2"/>
      <c r="E161" s="4"/>
      <c r="F161" s="4"/>
      <c r="G161" s="1" t="s">
        <v>19</v>
      </c>
      <c r="H161" s="1" t="s">
        <v>28</v>
      </c>
      <c r="I161" s="1" t="s">
        <v>24</v>
      </c>
      <c r="J161" s="4"/>
      <c r="K161" s="4"/>
      <c r="L161" s="4"/>
      <c r="M161" s="4"/>
      <c r="N161" s="4"/>
      <c r="O161" s="4"/>
      <c r="P161" s="19"/>
      <c r="Q161" s="4"/>
      <c r="R161" s="5"/>
      <c r="S161" s="5"/>
      <c r="T161" s="14"/>
      <c r="U161" s="15"/>
    </row>
    <row r="162" spans="1:21" ht="15.6">
      <c r="A162" s="3" t="s">
        <v>216</v>
      </c>
      <c r="B162" s="13"/>
      <c r="C162" s="13"/>
      <c r="D162" s="2"/>
      <c r="E162" s="4"/>
      <c r="F162" s="4"/>
      <c r="G162" s="1" t="s">
        <v>19</v>
      </c>
      <c r="H162" s="1" t="s">
        <v>28</v>
      </c>
      <c r="I162" s="1" t="s">
        <v>24</v>
      </c>
      <c r="J162" s="4"/>
      <c r="K162" s="4"/>
      <c r="L162" s="4"/>
      <c r="M162" s="4"/>
      <c r="N162" s="4"/>
      <c r="O162" s="4"/>
      <c r="P162" s="19"/>
      <c r="Q162" s="4"/>
      <c r="R162" s="5"/>
      <c r="S162" s="5"/>
      <c r="T162" s="14"/>
      <c r="U162" s="15"/>
    </row>
    <row r="163" spans="1:21" ht="15.6">
      <c r="A163" s="3" t="s">
        <v>217</v>
      </c>
      <c r="B163" s="13"/>
      <c r="C163" s="13"/>
      <c r="D163" s="2"/>
      <c r="E163" s="4"/>
      <c r="F163" s="4"/>
      <c r="G163" s="1" t="s">
        <v>19</v>
      </c>
      <c r="H163" s="1" t="s">
        <v>28</v>
      </c>
      <c r="I163" s="1" t="s">
        <v>24</v>
      </c>
      <c r="J163" s="4"/>
      <c r="K163" s="4"/>
      <c r="L163" s="4"/>
      <c r="M163" s="4"/>
      <c r="N163" s="4"/>
      <c r="O163" s="4"/>
      <c r="P163" s="19"/>
      <c r="Q163" s="4"/>
      <c r="R163" s="5"/>
      <c r="S163" s="5"/>
      <c r="T163" s="14"/>
      <c r="U163" s="15"/>
    </row>
    <row r="164" spans="1:21" ht="15.6">
      <c r="A164" s="3" t="s">
        <v>218</v>
      </c>
      <c r="B164" s="13"/>
      <c r="C164" s="13"/>
      <c r="D164" s="2"/>
      <c r="E164" s="4"/>
      <c r="F164" s="4"/>
      <c r="G164" s="1" t="s">
        <v>19</v>
      </c>
      <c r="H164" s="1" t="s">
        <v>28</v>
      </c>
      <c r="I164" s="1" t="s">
        <v>24</v>
      </c>
      <c r="J164" s="4"/>
      <c r="K164" s="4"/>
      <c r="L164" s="4"/>
      <c r="M164" s="4"/>
      <c r="N164" s="4"/>
      <c r="O164" s="4"/>
      <c r="P164" s="19"/>
      <c r="Q164" s="4"/>
      <c r="R164" s="5"/>
      <c r="S164" s="5"/>
      <c r="T164" s="14"/>
      <c r="U164" s="15"/>
    </row>
    <row r="165" spans="1:21" ht="15.6">
      <c r="A165" s="3" t="s">
        <v>219</v>
      </c>
      <c r="B165" s="13"/>
      <c r="C165" s="13"/>
      <c r="D165" s="2"/>
      <c r="E165" s="4"/>
      <c r="F165" s="4"/>
      <c r="G165" s="1" t="s">
        <v>19</v>
      </c>
      <c r="H165" s="1" t="s">
        <v>28</v>
      </c>
      <c r="I165" s="1" t="s">
        <v>24</v>
      </c>
      <c r="J165" s="4"/>
      <c r="K165" s="4"/>
      <c r="L165" s="4"/>
      <c r="M165" s="4"/>
      <c r="N165" s="4"/>
      <c r="O165" s="4"/>
      <c r="P165" s="19"/>
      <c r="Q165" s="4"/>
      <c r="R165" s="5"/>
      <c r="S165" s="5"/>
      <c r="T165" s="14"/>
      <c r="U165" s="15"/>
    </row>
    <row r="166" spans="1:21" ht="15.6">
      <c r="A166" s="3" t="s">
        <v>220</v>
      </c>
      <c r="B166" s="13"/>
      <c r="C166" s="13"/>
      <c r="D166" s="2"/>
      <c r="E166" s="4"/>
      <c r="F166" s="4"/>
      <c r="G166" s="1" t="s">
        <v>19</v>
      </c>
      <c r="H166" s="1" t="s">
        <v>28</v>
      </c>
      <c r="I166" s="1" t="s">
        <v>24</v>
      </c>
      <c r="J166" s="4"/>
      <c r="K166" s="4"/>
      <c r="L166" s="4"/>
      <c r="M166" s="4"/>
      <c r="N166" s="4"/>
      <c r="O166" s="4"/>
      <c r="P166" s="19"/>
      <c r="Q166" s="4"/>
      <c r="R166" s="5"/>
      <c r="S166" s="5"/>
      <c r="T166" s="14"/>
      <c r="U166" s="15"/>
    </row>
    <row r="167" spans="1:21" ht="15.6">
      <c r="A167" s="3" t="s">
        <v>221</v>
      </c>
      <c r="B167" s="13"/>
      <c r="C167" s="13"/>
      <c r="D167" s="2"/>
      <c r="E167" s="4"/>
      <c r="F167" s="4"/>
      <c r="G167" s="1" t="s">
        <v>19</v>
      </c>
      <c r="H167" s="1" t="s">
        <v>28</v>
      </c>
      <c r="I167" s="1" t="s">
        <v>24</v>
      </c>
      <c r="J167" s="4"/>
      <c r="K167" s="4"/>
      <c r="L167" s="4"/>
      <c r="M167" s="4"/>
      <c r="N167" s="4"/>
      <c r="O167" s="4"/>
      <c r="P167" s="19"/>
      <c r="Q167" s="4"/>
      <c r="R167" s="5"/>
      <c r="S167" s="5"/>
      <c r="T167" s="14"/>
      <c r="U167" s="15"/>
    </row>
    <row r="168" spans="1:21" ht="15.6">
      <c r="A168" s="3" t="s">
        <v>222</v>
      </c>
      <c r="B168" s="13"/>
      <c r="C168" s="13"/>
      <c r="D168" s="2"/>
      <c r="E168" s="4"/>
      <c r="F168" s="4"/>
      <c r="G168" s="1" t="s">
        <v>19</v>
      </c>
      <c r="H168" s="1" t="s">
        <v>28</v>
      </c>
      <c r="I168" s="1" t="s">
        <v>24</v>
      </c>
      <c r="J168" s="4"/>
      <c r="K168" s="4"/>
      <c r="L168" s="4"/>
      <c r="M168" s="4"/>
      <c r="N168" s="4"/>
      <c r="O168" s="4"/>
      <c r="P168" s="19"/>
      <c r="Q168" s="4"/>
      <c r="R168" s="5"/>
      <c r="S168" s="5"/>
      <c r="T168" s="14"/>
      <c r="U168" s="15"/>
    </row>
    <row r="169" spans="1:21" ht="15.6">
      <c r="A169" s="3" t="s">
        <v>223</v>
      </c>
      <c r="B169" s="13"/>
      <c r="C169" s="13"/>
      <c r="D169" s="2"/>
      <c r="E169" s="4"/>
      <c r="F169" s="4"/>
      <c r="G169" s="1" t="s">
        <v>19</v>
      </c>
      <c r="H169" s="1" t="s">
        <v>28</v>
      </c>
      <c r="I169" s="1" t="s">
        <v>24</v>
      </c>
      <c r="J169" s="4"/>
      <c r="K169" s="4"/>
      <c r="L169" s="4"/>
      <c r="M169" s="4"/>
      <c r="N169" s="4"/>
      <c r="O169" s="4"/>
      <c r="P169" s="19"/>
      <c r="Q169" s="4"/>
      <c r="R169" s="5"/>
      <c r="S169" s="5"/>
      <c r="T169" s="14"/>
      <c r="U169" s="15"/>
    </row>
    <row r="170" spans="1:21" ht="15.6">
      <c r="A170" s="3" t="s">
        <v>224</v>
      </c>
      <c r="B170" s="13"/>
      <c r="C170" s="13"/>
      <c r="D170" s="2"/>
      <c r="E170" s="4"/>
      <c r="F170" s="4"/>
      <c r="G170" s="1" t="s">
        <v>19</v>
      </c>
      <c r="H170" s="1" t="s">
        <v>28</v>
      </c>
      <c r="I170" s="1" t="s">
        <v>24</v>
      </c>
      <c r="J170" s="4"/>
      <c r="K170" s="4"/>
      <c r="L170" s="4"/>
      <c r="M170" s="4"/>
      <c r="N170" s="4"/>
      <c r="O170" s="4"/>
      <c r="P170" s="19"/>
      <c r="Q170" s="4"/>
      <c r="R170" s="5"/>
      <c r="S170" s="5"/>
      <c r="T170" s="14"/>
      <c r="U170" s="15"/>
    </row>
    <row r="171" spans="1:21" ht="15.6">
      <c r="A171" s="3" t="s">
        <v>225</v>
      </c>
      <c r="B171" s="13"/>
      <c r="C171" s="13"/>
      <c r="D171" s="2"/>
      <c r="E171" s="4"/>
      <c r="F171" s="4"/>
      <c r="G171" s="1" t="s">
        <v>19</v>
      </c>
      <c r="H171" s="1" t="s">
        <v>28</v>
      </c>
      <c r="I171" s="1" t="s">
        <v>24</v>
      </c>
      <c r="J171" s="4"/>
      <c r="K171" s="4"/>
      <c r="L171" s="4"/>
      <c r="M171" s="4"/>
      <c r="N171" s="4"/>
      <c r="O171" s="4"/>
      <c r="P171" s="19"/>
      <c r="Q171" s="4"/>
      <c r="R171" s="5"/>
      <c r="S171" s="5"/>
      <c r="T171" s="14"/>
      <c r="U171" s="15"/>
    </row>
    <row r="172" spans="1:21" ht="15.6">
      <c r="A172" s="3" t="s">
        <v>226</v>
      </c>
      <c r="B172" s="13"/>
      <c r="C172" s="13"/>
      <c r="D172" s="2"/>
      <c r="E172" s="4"/>
      <c r="F172" s="4"/>
      <c r="G172" s="1" t="s">
        <v>19</v>
      </c>
      <c r="H172" s="1" t="s">
        <v>28</v>
      </c>
      <c r="I172" s="1" t="s">
        <v>24</v>
      </c>
      <c r="J172" s="4"/>
      <c r="K172" s="4"/>
      <c r="L172" s="4"/>
      <c r="M172" s="4"/>
      <c r="N172" s="4"/>
      <c r="O172" s="4"/>
      <c r="P172" s="19"/>
      <c r="Q172" s="4"/>
      <c r="R172" s="5"/>
      <c r="S172" s="5"/>
      <c r="T172" s="14"/>
      <c r="U172" s="15"/>
    </row>
    <row r="173" spans="1:21" ht="15.6">
      <c r="A173" s="3" t="s">
        <v>227</v>
      </c>
      <c r="B173" s="13"/>
      <c r="C173" s="13"/>
      <c r="D173" s="2"/>
      <c r="E173" s="4"/>
      <c r="F173" s="4"/>
      <c r="G173" s="1" t="s">
        <v>19</v>
      </c>
      <c r="H173" s="1" t="s">
        <v>28</v>
      </c>
      <c r="I173" s="1" t="s">
        <v>24</v>
      </c>
      <c r="J173" s="4"/>
      <c r="K173" s="4"/>
      <c r="L173" s="4"/>
      <c r="M173" s="4"/>
      <c r="N173" s="4"/>
      <c r="O173" s="4"/>
      <c r="P173" s="19"/>
      <c r="Q173" s="4"/>
      <c r="R173" s="5"/>
      <c r="S173" s="5"/>
      <c r="T173" s="14"/>
      <c r="U173" s="15"/>
    </row>
    <row r="174" spans="1:21" ht="15.6">
      <c r="A174" s="3" t="s">
        <v>228</v>
      </c>
      <c r="B174" s="13"/>
      <c r="C174" s="13"/>
      <c r="D174" s="2"/>
      <c r="E174" s="4"/>
      <c r="F174" s="4"/>
      <c r="G174" s="1" t="s">
        <v>19</v>
      </c>
      <c r="H174" s="1" t="s">
        <v>28</v>
      </c>
      <c r="I174" s="1" t="s">
        <v>24</v>
      </c>
      <c r="J174" s="4"/>
      <c r="K174" s="4"/>
      <c r="L174" s="4"/>
      <c r="M174" s="4"/>
      <c r="N174" s="4"/>
      <c r="O174" s="4"/>
      <c r="P174" s="19"/>
      <c r="Q174" s="4"/>
      <c r="R174" s="5"/>
      <c r="S174" s="5"/>
      <c r="T174" s="14"/>
      <c r="U174" s="15"/>
    </row>
    <row r="175" spans="1:21" ht="15.6">
      <c r="A175" s="3" t="s">
        <v>229</v>
      </c>
      <c r="B175" s="13"/>
      <c r="C175" s="13"/>
      <c r="D175" s="2"/>
      <c r="E175" s="4"/>
      <c r="F175" s="4"/>
      <c r="G175" s="1" t="s">
        <v>19</v>
      </c>
      <c r="H175" s="1" t="s">
        <v>28</v>
      </c>
      <c r="I175" s="1" t="s">
        <v>24</v>
      </c>
      <c r="J175" s="4"/>
      <c r="K175" s="4"/>
      <c r="L175" s="4"/>
      <c r="M175" s="4"/>
      <c r="N175" s="4"/>
      <c r="O175" s="4"/>
      <c r="P175" s="19"/>
      <c r="Q175" s="4"/>
      <c r="R175" s="5"/>
      <c r="S175" s="5"/>
      <c r="T175" s="14"/>
      <c r="U175" s="15"/>
    </row>
    <row r="176" spans="1:21" ht="15.6">
      <c r="A176" s="3" t="s">
        <v>230</v>
      </c>
      <c r="B176" s="13"/>
      <c r="C176" s="13"/>
      <c r="D176" s="2"/>
      <c r="E176" s="4"/>
      <c r="F176" s="4"/>
      <c r="G176" s="1" t="s">
        <v>19</v>
      </c>
      <c r="H176" s="1" t="s">
        <v>28</v>
      </c>
      <c r="I176" s="1" t="s">
        <v>24</v>
      </c>
      <c r="J176" s="4"/>
      <c r="K176" s="4"/>
      <c r="L176" s="4"/>
      <c r="M176" s="4"/>
      <c r="N176" s="4"/>
      <c r="O176" s="4"/>
      <c r="P176" s="19"/>
      <c r="Q176" s="4"/>
      <c r="R176" s="5"/>
      <c r="S176" s="5"/>
      <c r="T176" s="14"/>
      <c r="U176" s="15"/>
    </row>
    <row r="177" spans="1:21" ht="15.6">
      <c r="A177" s="3" t="s">
        <v>231</v>
      </c>
      <c r="B177" s="13"/>
      <c r="C177" s="13"/>
      <c r="D177" s="2"/>
      <c r="E177" s="4"/>
      <c r="F177" s="4"/>
      <c r="G177" s="1" t="s">
        <v>19</v>
      </c>
      <c r="H177" s="1" t="s">
        <v>28</v>
      </c>
      <c r="I177" s="1" t="s">
        <v>24</v>
      </c>
      <c r="J177" s="4"/>
      <c r="K177" s="4"/>
      <c r="L177" s="4"/>
      <c r="M177" s="4"/>
      <c r="N177" s="4"/>
      <c r="O177" s="4"/>
      <c r="P177" s="19"/>
      <c r="Q177" s="4"/>
      <c r="R177" s="5"/>
      <c r="S177" s="5"/>
      <c r="T177" s="14"/>
      <c r="U177" s="15"/>
    </row>
    <row r="178" spans="1:21" ht="15.6">
      <c r="A178" s="3" t="s">
        <v>232</v>
      </c>
      <c r="B178" s="13"/>
      <c r="C178" s="13"/>
      <c r="D178" s="2"/>
      <c r="E178" s="4"/>
      <c r="F178" s="4"/>
      <c r="G178" s="1" t="s">
        <v>19</v>
      </c>
      <c r="H178" s="1" t="s">
        <v>28</v>
      </c>
      <c r="I178" s="1" t="s">
        <v>24</v>
      </c>
      <c r="J178" s="4"/>
      <c r="K178" s="4"/>
      <c r="L178" s="4"/>
      <c r="M178" s="4"/>
      <c r="N178" s="4"/>
      <c r="O178" s="4"/>
      <c r="P178" s="19"/>
      <c r="Q178" s="4"/>
      <c r="R178" s="5"/>
      <c r="S178" s="5"/>
      <c r="T178" s="14"/>
      <c r="U178" s="15"/>
    </row>
    <row r="179" spans="1:21" ht="15.6">
      <c r="A179" s="3" t="s">
        <v>233</v>
      </c>
      <c r="B179" s="13"/>
      <c r="C179" s="13"/>
      <c r="D179" s="2"/>
      <c r="E179" s="4"/>
      <c r="F179" s="4"/>
      <c r="G179" s="1" t="s">
        <v>19</v>
      </c>
      <c r="H179" s="1" t="s">
        <v>28</v>
      </c>
      <c r="I179" s="1" t="s">
        <v>24</v>
      </c>
      <c r="J179" s="4"/>
      <c r="K179" s="4"/>
      <c r="L179" s="4"/>
      <c r="M179" s="4"/>
      <c r="N179" s="4"/>
      <c r="O179" s="4"/>
      <c r="P179" s="19"/>
      <c r="Q179" s="4"/>
      <c r="R179" s="5"/>
      <c r="S179" s="5"/>
      <c r="T179" s="14"/>
      <c r="U179" s="15"/>
    </row>
    <row r="180" spans="1:21" ht="15.6">
      <c r="A180" s="3" t="s">
        <v>234</v>
      </c>
      <c r="B180" s="13"/>
      <c r="C180" s="13"/>
      <c r="D180" s="2"/>
      <c r="E180" s="4"/>
      <c r="F180" s="4"/>
      <c r="G180" s="1" t="s">
        <v>19</v>
      </c>
      <c r="H180" s="1" t="s">
        <v>28</v>
      </c>
      <c r="I180" s="1" t="s">
        <v>24</v>
      </c>
      <c r="J180" s="4"/>
      <c r="K180" s="4"/>
      <c r="L180" s="4"/>
      <c r="M180" s="4"/>
      <c r="N180" s="4"/>
      <c r="O180" s="4"/>
      <c r="P180" s="19"/>
      <c r="Q180" s="4"/>
      <c r="R180" s="5"/>
      <c r="S180" s="5"/>
      <c r="T180" s="14"/>
      <c r="U180" s="15"/>
    </row>
    <row r="181" spans="1:21" ht="15.6">
      <c r="A181" s="3" t="s">
        <v>235</v>
      </c>
      <c r="B181" s="13"/>
      <c r="C181" s="13"/>
      <c r="D181" s="2"/>
      <c r="E181" s="4"/>
      <c r="F181" s="4"/>
      <c r="G181" s="1" t="s">
        <v>19</v>
      </c>
      <c r="H181" s="1" t="s">
        <v>28</v>
      </c>
      <c r="I181" s="1" t="s">
        <v>24</v>
      </c>
      <c r="J181" s="4"/>
      <c r="K181" s="4"/>
      <c r="L181" s="4"/>
      <c r="M181" s="4"/>
      <c r="N181" s="4"/>
      <c r="O181" s="4"/>
      <c r="P181" s="19"/>
      <c r="Q181" s="4"/>
      <c r="R181" s="5"/>
      <c r="S181" s="5"/>
      <c r="T181" s="14"/>
      <c r="U181" s="15"/>
    </row>
    <row r="182" spans="1:21" ht="15.6">
      <c r="A182" s="3" t="s">
        <v>236</v>
      </c>
      <c r="B182" s="13"/>
      <c r="C182" s="13"/>
      <c r="D182" s="2"/>
      <c r="E182" s="4"/>
      <c r="F182" s="4"/>
      <c r="G182" s="1" t="s">
        <v>19</v>
      </c>
      <c r="H182" s="1" t="s">
        <v>28</v>
      </c>
      <c r="I182" s="1" t="s">
        <v>24</v>
      </c>
      <c r="J182" s="4"/>
      <c r="K182" s="4"/>
      <c r="L182" s="4"/>
      <c r="M182" s="4"/>
      <c r="N182" s="4"/>
      <c r="O182" s="4"/>
      <c r="P182" s="19"/>
      <c r="Q182" s="4"/>
      <c r="R182" s="5"/>
      <c r="S182" s="5"/>
      <c r="T182" s="14"/>
      <c r="U182" s="15"/>
    </row>
    <row r="183" spans="1:21" ht="15.6">
      <c r="A183" s="3" t="s">
        <v>237</v>
      </c>
      <c r="B183" s="13"/>
      <c r="C183" s="13"/>
      <c r="D183" s="2"/>
      <c r="E183" s="4"/>
      <c r="F183" s="4"/>
      <c r="G183" s="1" t="s">
        <v>19</v>
      </c>
      <c r="H183" s="1" t="s">
        <v>28</v>
      </c>
      <c r="I183" s="1" t="s">
        <v>24</v>
      </c>
      <c r="J183" s="4"/>
      <c r="K183" s="4"/>
      <c r="L183" s="4"/>
      <c r="M183" s="4"/>
      <c r="N183" s="4"/>
      <c r="O183" s="4"/>
      <c r="P183" s="19"/>
      <c r="Q183" s="4"/>
      <c r="R183" s="5"/>
      <c r="S183" s="5"/>
      <c r="T183" s="14"/>
      <c r="U183" s="15"/>
    </row>
    <row r="184" spans="1:21" ht="15.6">
      <c r="A184" s="3" t="s">
        <v>238</v>
      </c>
      <c r="B184" s="13"/>
      <c r="C184" s="13"/>
      <c r="D184" s="2"/>
      <c r="E184" s="4"/>
      <c r="F184" s="4"/>
      <c r="G184" s="1" t="s">
        <v>19</v>
      </c>
      <c r="H184" s="1" t="s">
        <v>28</v>
      </c>
      <c r="I184" s="1" t="s">
        <v>24</v>
      </c>
      <c r="J184" s="4"/>
      <c r="K184" s="4"/>
      <c r="L184" s="4"/>
      <c r="M184" s="4"/>
      <c r="N184" s="4"/>
      <c r="O184" s="4"/>
      <c r="P184" s="19"/>
      <c r="Q184" s="4"/>
      <c r="R184" s="5"/>
      <c r="S184" s="5"/>
      <c r="T184" s="14"/>
      <c r="U184" s="15"/>
    </row>
    <row r="185" spans="1:21" ht="15.6">
      <c r="A185" s="3" t="s">
        <v>239</v>
      </c>
      <c r="B185" s="13"/>
      <c r="C185" s="13"/>
      <c r="D185" s="2"/>
      <c r="E185" s="4"/>
      <c r="F185" s="4"/>
      <c r="G185" s="1" t="s">
        <v>19</v>
      </c>
      <c r="H185" s="1" t="s">
        <v>28</v>
      </c>
      <c r="I185" s="1" t="s">
        <v>24</v>
      </c>
      <c r="J185" s="4"/>
      <c r="K185" s="4"/>
      <c r="L185" s="4"/>
      <c r="M185" s="4"/>
      <c r="N185" s="4"/>
      <c r="O185" s="4"/>
      <c r="P185" s="19"/>
      <c r="Q185" s="4"/>
      <c r="R185" s="5"/>
      <c r="S185" s="5"/>
      <c r="T185" s="14"/>
      <c r="U185" s="15"/>
    </row>
    <row r="186" spans="1:21" ht="15.6">
      <c r="A186" s="3" t="s">
        <v>240</v>
      </c>
      <c r="B186" s="13"/>
      <c r="C186" s="13"/>
      <c r="D186" s="2"/>
      <c r="E186" s="4"/>
      <c r="F186" s="4"/>
      <c r="G186" s="1" t="s">
        <v>19</v>
      </c>
      <c r="H186" s="1" t="s">
        <v>28</v>
      </c>
      <c r="I186" s="1" t="s">
        <v>24</v>
      </c>
      <c r="J186" s="4"/>
      <c r="K186" s="4"/>
      <c r="L186" s="4"/>
      <c r="M186" s="4"/>
      <c r="N186" s="4"/>
      <c r="O186" s="4"/>
      <c r="P186" s="19"/>
      <c r="Q186" s="4"/>
      <c r="R186" s="5"/>
      <c r="S186" s="5"/>
      <c r="T186" s="14"/>
      <c r="U186" s="15"/>
    </row>
    <row r="187" spans="1:21" ht="15.6">
      <c r="A187" s="3" t="s">
        <v>241</v>
      </c>
      <c r="B187" s="13"/>
      <c r="C187" s="13"/>
      <c r="D187" s="2"/>
      <c r="E187" s="4"/>
      <c r="F187" s="4"/>
      <c r="G187" s="1" t="s">
        <v>19</v>
      </c>
      <c r="H187" s="1" t="s">
        <v>28</v>
      </c>
      <c r="I187" s="1" t="s">
        <v>24</v>
      </c>
      <c r="J187" s="4"/>
      <c r="K187" s="4"/>
      <c r="L187" s="4"/>
      <c r="M187" s="4"/>
      <c r="N187" s="4"/>
      <c r="O187" s="4"/>
      <c r="P187" s="19"/>
      <c r="Q187" s="4"/>
      <c r="R187" s="5"/>
      <c r="S187" s="5"/>
      <c r="T187" s="14"/>
      <c r="U187" s="15"/>
    </row>
    <row r="188" spans="1:21" ht="15.6">
      <c r="A188" s="3" t="s">
        <v>242</v>
      </c>
      <c r="B188" s="13"/>
      <c r="C188" s="13"/>
      <c r="D188" s="2"/>
      <c r="E188" s="4"/>
      <c r="F188" s="4"/>
      <c r="G188" s="1" t="s">
        <v>19</v>
      </c>
      <c r="H188" s="1" t="s">
        <v>28</v>
      </c>
      <c r="I188" s="1" t="s">
        <v>24</v>
      </c>
      <c r="J188" s="4"/>
      <c r="K188" s="4"/>
      <c r="L188" s="4"/>
      <c r="M188" s="4"/>
      <c r="N188" s="4"/>
      <c r="O188" s="4"/>
      <c r="P188" s="19"/>
      <c r="Q188" s="4"/>
      <c r="R188" s="5"/>
      <c r="S188" s="5"/>
      <c r="T188" s="14"/>
      <c r="U188" s="15"/>
    </row>
    <row r="189" spans="1:21" ht="15.6">
      <c r="A189" s="3" t="s">
        <v>243</v>
      </c>
      <c r="B189" s="13"/>
      <c r="C189" s="13"/>
      <c r="D189" s="2"/>
      <c r="E189" s="4"/>
      <c r="F189" s="4"/>
      <c r="G189" s="1" t="s">
        <v>19</v>
      </c>
      <c r="H189" s="1" t="s">
        <v>28</v>
      </c>
      <c r="I189" s="1" t="s">
        <v>24</v>
      </c>
      <c r="J189" s="4"/>
      <c r="K189" s="4"/>
      <c r="L189" s="4"/>
      <c r="M189" s="4"/>
      <c r="N189" s="4"/>
      <c r="O189" s="4"/>
      <c r="P189" s="19"/>
      <c r="Q189" s="4"/>
      <c r="R189" s="5"/>
      <c r="S189" s="5"/>
      <c r="T189" s="14"/>
      <c r="U189" s="15"/>
    </row>
    <row r="190" spans="1:21" ht="15.6">
      <c r="A190" s="3" t="s">
        <v>244</v>
      </c>
      <c r="B190" s="13"/>
      <c r="C190" s="13"/>
      <c r="D190" s="2"/>
      <c r="E190" s="4"/>
      <c r="F190" s="4"/>
      <c r="G190" s="1" t="s">
        <v>19</v>
      </c>
      <c r="H190" s="1" t="s">
        <v>28</v>
      </c>
      <c r="I190" s="1" t="s">
        <v>24</v>
      </c>
      <c r="J190" s="4"/>
      <c r="K190" s="4"/>
      <c r="L190" s="4"/>
      <c r="M190" s="4"/>
      <c r="N190" s="4"/>
      <c r="O190" s="4"/>
      <c r="P190" s="19"/>
      <c r="Q190" s="4"/>
      <c r="R190" s="5"/>
      <c r="S190" s="5"/>
      <c r="T190" s="14"/>
      <c r="U190" s="15"/>
    </row>
    <row r="191" spans="1:21" ht="15.6">
      <c r="A191" s="3" t="s">
        <v>245</v>
      </c>
      <c r="B191" s="13"/>
      <c r="C191" s="13"/>
      <c r="D191" s="2"/>
      <c r="E191" s="4"/>
      <c r="F191" s="4"/>
      <c r="G191" s="1" t="s">
        <v>19</v>
      </c>
      <c r="H191" s="1" t="s">
        <v>28</v>
      </c>
      <c r="I191" s="1" t="s">
        <v>24</v>
      </c>
      <c r="J191" s="4"/>
      <c r="K191" s="4"/>
      <c r="L191" s="4"/>
      <c r="M191" s="4"/>
      <c r="N191" s="4"/>
      <c r="O191" s="4"/>
      <c r="P191" s="19"/>
      <c r="Q191" s="4"/>
      <c r="R191" s="5"/>
      <c r="S191" s="5"/>
      <c r="T191" s="14"/>
      <c r="U191" s="15"/>
    </row>
    <row r="192" spans="1:21" ht="15.6">
      <c r="A192" s="3" t="s">
        <v>246</v>
      </c>
      <c r="B192" s="13"/>
      <c r="C192" s="13"/>
      <c r="D192" s="2"/>
      <c r="E192" s="4"/>
      <c r="F192" s="4"/>
      <c r="G192" s="1" t="s">
        <v>19</v>
      </c>
      <c r="H192" s="1" t="s">
        <v>28</v>
      </c>
      <c r="I192" s="1" t="s">
        <v>24</v>
      </c>
      <c r="J192" s="4"/>
      <c r="K192" s="4"/>
      <c r="L192" s="4"/>
      <c r="M192" s="4"/>
      <c r="N192" s="4"/>
      <c r="O192" s="4"/>
      <c r="P192" s="19"/>
      <c r="Q192" s="4"/>
      <c r="R192" s="5"/>
      <c r="S192" s="5"/>
      <c r="T192" s="14"/>
      <c r="U192" s="15"/>
    </row>
    <row r="193" spans="1:21" ht="15.6">
      <c r="A193" s="3" t="s">
        <v>247</v>
      </c>
      <c r="B193" s="13"/>
      <c r="C193" s="13"/>
      <c r="D193" s="2"/>
      <c r="E193" s="4"/>
      <c r="F193" s="4"/>
      <c r="G193" s="1" t="s">
        <v>19</v>
      </c>
      <c r="H193" s="1" t="s">
        <v>28</v>
      </c>
      <c r="I193" s="1" t="s">
        <v>24</v>
      </c>
      <c r="J193" s="4"/>
      <c r="K193" s="4"/>
      <c r="L193" s="4"/>
      <c r="M193" s="4"/>
      <c r="N193" s="4"/>
      <c r="O193" s="4"/>
      <c r="P193" s="19"/>
      <c r="Q193" s="4"/>
      <c r="R193" s="5"/>
      <c r="S193" s="5"/>
      <c r="T193" s="14"/>
      <c r="U193" s="15"/>
    </row>
    <row r="194" spans="1:21" ht="15.6">
      <c r="A194" s="3" t="s">
        <v>248</v>
      </c>
      <c r="B194" s="13"/>
      <c r="C194" s="13"/>
      <c r="D194" s="2"/>
      <c r="E194" s="4"/>
      <c r="F194" s="4"/>
      <c r="G194" s="1" t="s">
        <v>19</v>
      </c>
      <c r="H194" s="1" t="s">
        <v>28</v>
      </c>
      <c r="I194" s="1" t="s">
        <v>24</v>
      </c>
      <c r="J194" s="4"/>
      <c r="K194" s="4"/>
      <c r="L194" s="4"/>
      <c r="M194" s="4"/>
      <c r="N194" s="4"/>
      <c r="O194" s="4"/>
      <c r="P194" s="19"/>
      <c r="Q194" s="4"/>
      <c r="R194" s="5"/>
      <c r="S194" s="5"/>
      <c r="T194" s="14"/>
      <c r="U194" s="15"/>
    </row>
    <row r="195" spans="1:21" ht="15.6">
      <c r="A195" s="3" t="s">
        <v>249</v>
      </c>
      <c r="B195" s="13"/>
      <c r="C195" s="13"/>
      <c r="D195" s="2"/>
      <c r="E195" s="4"/>
      <c r="F195" s="4"/>
      <c r="G195" s="1" t="s">
        <v>19</v>
      </c>
      <c r="H195" s="1" t="s">
        <v>28</v>
      </c>
      <c r="I195" s="1" t="s">
        <v>24</v>
      </c>
      <c r="J195" s="4"/>
      <c r="K195" s="4"/>
      <c r="L195" s="4"/>
      <c r="M195" s="4"/>
      <c r="N195" s="4"/>
      <c r="O195" s="4"/>
      <c r="P195" s="19"/>
      <c r="Q195" s="4"/>
      <c r="R195" s="5"/>
      <c r="S195" s="5"/>
      <c r="T195" s="14"/>
      <c r="U195" s="15"/>
    </row>
    <row r="196" spans="1:21" ht="15.6">
      <c r="A196" s="3" t="s">
        <v>250</v>
      </c>
      <c r="B196" s="13"/>
      <c r="C196" s="13"/>
      <c r="D196" s="2"/>
      <c r="E196" s="4"/>
      <c r="F196" s="4"/>
      <c r="G196" s="1" t="s">
        <v>19</v>
      </c>
      <c r="H196" s="1" t="s">
        <v>28</v>
      </c>
      <c r="I196" s="1" t="s">
        <v>24</v>
      </c>
      <c r="J196" s="4"/>
      <c r="K196" s="4"/>
      <c r="L196" s="4"/>
      <c r="M196" s="4"/>
      <c r="N196" s="4"/>
      <c r="O196" s="4"/>
      <c r="P196" s="19"/>
      <c r="Q196" s="4"/>
      <c r="R196" s="5"/>
      <c r="S196" s="5"/>
      <c r="T196" s="14"/>
      <c r="U196" s="15"/>
    </row>
    <row r="197" spans="1:21" ht="15.6">
      <c r="A197" s="3" t="s">
        <v>251</v>
      </c>
      <c r="B197" s="13"/>
      <c r="C197" s="13"/>
      <c r="D197" s="2"/>
      <c r="E197" s="4"/>
      <c r="F197" s="4"/>
      <c r="G197" s="1" t="s">
        <v>19</v>
      </c>
      <c r="H197" s="1" t="s">
        <v>28</v>
      </c>
      <c r="I197" s="1" t="s">
        <v>24</v>
      </c>
      <c r="J197" s="4"/>
      <c r="K197" s="4"/>
      <c r="L197" s="4"/>
      <c r="M197" s="4"/>
      <c r="N197" s="4"/>
      <c r="O197" s="4"/>
      <c r="P197" s="19"/>
      <c r="Q197" s="4"/>
      <c r="R197" s="5"/>
      <c r="S197" s="5"/>
      <c r="T197" s="14"/>
      <c r="U197" s="15"/>
    </row>
    <row r="198" spans="1:21" ht="15.6">
      <c r="A198" s="3" t="s">
        <v>252</v>
      </c>
      <c r="B198" s="13"/>
      <c r="C198" s="13"/>
      <c r="D198" s="2"/>
      <c r="E198" s="4"/>
      <c r="F198" s="4"/>
      <c r="G198" s="1" t="s">
        <v>19</v>
      </c>
      <c r="H198" s="1" t="s">
        <v>28</v>
      </c>
      <c r="I198" s="1" t="s">
        <v>24</v>
      </c>
      <c r="J198" s="4"/>
      <c r="K198" s="4"/>
      <c r="L198" s="4"/>
      <c r="M198" s="4"/>
      <c r="N198" s="4"/>
      <c r="O198" s="4"/>
      <c r="P198" s="19"/>
      <c r="Q198" s="4"/>
      <c r="R198" s="5"/>
      <c r="S198" s="5"/>
      <c r="T198" s="14"/>
      <c r="U198" s="15"/>
    </row>
    <row r="199" spans="1:21" ht="15.6">
      <c r="A199" s="3" t="s">
        <v>253</v>
      </c>
      <c r="B199" s="13"/>
      <c r="C199" s="13"/>
      <c r="D199" s="2"/>
      <c r="E199" s="4"/>
      <c r="F199" s="4"/>
      <c r="G199" s="1" t="s">
        <v>19</v>
      </c>
      <c r="H199" s="1" t="s">
        <v>28</v>
      </c>
      <c r="I199" s="1" t="s">
        <v>24</v>
      </c>
      <c r="J199" s="4"/>
      <c r="K199" s="4"/>
      <c r="L199" s="4"/>
      <c r="M199" s="4"/>
      <c r="N199" s="4"/>
      <c r="O199" s="4"/>
      <c r="P199" s="19"/>
      <c r="Q199" s="4"/>
      <c r="R199" s="5"/>
      <c r="S199" s="5"/>
      <c r="T199" s="14"/>
      <c r="U199" s="15"/>
    </row>
    <row r="200" spans="1:21" ht="15.6">
      <c r="A200" s="3" t="s">
        <v>254</v>
      </c>
      <c r="B200" s="13"/>
      <c r="C200" s="13"/>
      <c r="D200" s="2"/>
      <c r="E200" s="4"/>
      <c r="F200" s="4"/>
      <c r="G200" s="1" t="s">
        <v>19</v>
      </c>
      <c r="H200" s="1" t="s">
        <v>28</v>
      </c>
      <c r="I200" s="1" t="s">
        <v>24</v>
      </c>
      <c r="J200" s="4"/>
      <c r="K200" s="4"/>
      <c r="L200" s="4"/>
      <c r="M200" s="4"/>
      <c r="N200" s="4"/>
      <c r="O200" s="4"/>
      <c r="P200" s="19"/>
      <c r="Q200" s="4"/>
      <c r="R200" s="5"/>
      <c r="S200" s="5"/>
      <c r="T200" s="14"/>
      <c r="U200" s="15"/>
    </row>
    <row r="201" spans="1:21" ht="15.6">
      <c r="A201" s="3" t="s">
        <v>255</v>
      </c>
      <c r="B201" s="13"/>
      <c r="C201" s="13"/>
      <c r="D201" s="2"/>
      <c r="E201" s="4"/>
      <c r="F201" s="4"/>
      <c r="G201" s="1" t="s">
        <v>19</v>
      </c>
      <c r="H201" s="1" t="s">
        <v>28</v>
      </c>
      <c r="I201" s="1" t="s">
        <v>24</v>
      </c>
      <c r="J201" s="4"/>
      <c r="K201" s="4"/>
      <c r="L201" s="4"/>
      <c r="M201" s="4"/>
      <c r="N201" s="4"/>
      <c r="O201" s="4"/>
      <c r="P201" s="19"/>
      <c r="Q201" s="4"/>
      <c r="R201" s="5"/>
      <c r="S201" s="5"/>
      <c r="T201" s="14"/>
      <c r="U201" s="15"/>
    </row>
  </sheetData>
  <mergeCells count="1">
    <mergeCell ref="W1:AG1"/>
  </mergeCells>
  <dataValidations count="12">
    <dataValidation type="list" allowBlank="1" sqref="K2:K201">
      <formula1>$AN$2:$AN$9</formula1>
    </dataValidation>
    <dataValidation type="list" allowBlank="1" sqref="I2:I201">
      <formula1>$AL$2:$AL$13</formula1>
    </dataValidation>
    <dataValidation type="list" allowBlank="1" sqref="O2:O201">
      <formula1>$AQ$2:$AQ$6</formula1>
    </dataValidation>
    <dataValidation type="list" allowBlank="1" sqref="N2:N201">
      <formula1>$AP$2:$AP$3</formula1>
    </dataValidation>
    <dataValidation type="list" allowBlank="1" sqref="M2:M201">
      <formula1>$AO$2:$AO$3</formula1>
    </dataValidation>
    <dataValidation type="list" allowBlank="1" sqref="L2:L201">
      <formula1>$AN$2:$AN$8</formula1>
    </dataValidation>
    <dataValidation type="list" allowBlank="1" sqref="J2:J201">
      <formula1>$AM$2:$AM$5</formula1>
    </dataValidation>
    <dataValidation type="list" allowBlank="1" sqref="F2:F201">
      <formula1>$AI$2:$AI$4</formula1>
    </dataValidation>
    <dataValidation type="list" allowBlank="1" sqref="E2:E201">
      <formula1>$AH$2:$AH$3</formula1>
    </dataValidation>
    <dataValidation type="list" allowBlank="1" sqref="S2:S201">
      <formula1>$AR$2:$AR$6</formula1>
    </dataValidation>
    <dataValidation type="list" allowBlank="1" sqref="H2:H201">
      <formula1>$AK$2:$AK$5</formula1>
    </dataValidation>
    <dataValidation type="list" allowBlank="1" sqref="G2:G201">
      <formula1>$AJ$2:$AJ$9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X488"/>
  <sheetViews>
    <sheetView topLeftCell="A446" zoomScale="70" zoomScaleNormal="70" workbookViewId="0">
      <selection activeCell="H457" sqref="H457"/>
    </sheetView>
  </sheetViews>
  <sheetFormatPr defaultColWidth="0" defaultRowHeight="14.4"/>
  <cols>
    <col min="1" max="1" width="4" style="447" customWidth="1"/>
    <col min="2" max="2" width="7.19921875" style="447" customWidth="1"/>
    <col min="3" max="3" width="7.59765625" style="447" customWidth="1"/>
    <col min="4" max="4" width="23.69921875" style="447" customWidth="1"/>
    <col min="5" max="5" width="8" style="447" customWidth="1"/>
    <col min="6" max="6" width="9" style="447" customWidth="1"/>
    <col min="7" max="7" width="15" style="447" customWidth="1"/>
    <col min="8" max="9" width="12.8984375" style="447" customWidth="1"/>
    <col min="10" max="10" width="8.5" style="447" customWidth="1"/>
    <col min="11" max="11" width="10.3984375" style="447" customWidth="1"/>
    <col min="12" max="12" width="9.59765625" style="447" customWidth="1"/>
    <col min="13" max="13" width="8.3984375" style="447" customWidth="1"/>
    <col min="14" max="14" width="12" style="447" customWidth="1"/>
    <col min="15" max="16" width="12.09765625" style="447" customWidth="1"/>
    <col min="17" max="17" width="10.8984375" style="447" customWidth="1"/>
    <col min="18" max="18" width="32.09765625" style="447" customWidth="1"/>
    <col min="19" max="19" width="2" style="447" customWidth="1"/>
    <col min="20" max="20" width="9" style="447" customWidth="1"/>
    <col min="21" max="21" width="9.3984375" style="447" customWidth="1"/>
    <col min="22" max="22" width="20.59765625" style="447" customWidth="1"/>
    <col min="23" max="23" width="51.09765625" style="447" customWidth="1"/>
    <col min="24" max="24" width="5.3984375" style="447" hidden="1" customWidth="1"/>
    <col min="25" max="25" width="14.59765625" style="447" hidden="1" customWidth="1"/>
    <col min="26" max="26" width="9.59765625" style="447" hidden="1" customWidth="1"/>
    <col min="27" max="27" width="12.5" style="447" hidden="1" customWidth="1"/>
    <col min="28" max="28" width="2" style="447" hidden="1" customWidth="1"/>
    <col min="29" max="29" width="10.59765625" style="447" hidden="1" customWidth="1"/>
    <col min="30" max="30" width="3.69921875" style="447" hidden="1" customWidth="1"/>
    <col min="31" max="31" width="11.8984375" style="447" hidden="1" customWidth="1"/>
    <col min="32" max="32" width="11.3984375" style="447" hidden="1" customWidth="1"/>
    <col min="33" max="33" width="8.8984375" style="447" hidden="1" customWidth="1"/>
    <col min="34" max="34" width="11.5" style="447" hidden="1" customWidth="1"/>
    <col min="35" max="35" width="9.5" style="447" hidden="1" customWidth="1"/>
    <col min="36" max="48" width="9" style="447" hidden="1" customWidth="1"/>
    <col min="49" max="50" width="0" style="447" hidden="1" customWidth="1"/>
    <col min="51" max="16384" width="9" style="447" hidden="1"/>
  </cols>
  <sheetData>
    <row r="1" spans="1:23" hidden="1">
      <c r="E1" s="478" t="s">
        <v>17</v>
      </c>
      <c r="F1" s="478" t="s">
        <v>14</v>
      </c>
      <c r="G1" s="458" t="s">
        <v>19</v>
      </c>
      <c r="H1" s="458" t="s">
        <v>28</v>
      </c>
      <c r="I1" s="458" t="s">
        <v>24</v>
      </c>
      <c r="J1" s="478">
        <v>1</v>
      </c>
      <c r="K1" s="478" t="s">
        <v>33</v>
      </c>
      <c r="L1" s="478" t="s">
        <v>33</v>
      </c>
      <c r="M1" s="478" t="s">
        <v>50</v>
      </c>
      <c r="N1" s="478" t="s">
        <v>36</v>
      </c>
      <c r="O1" s="478" t="s">
        <v>28</v>
      </c>
      <c r="P1" s="478" t="s">
        <v>291</v>
      </c>
      <c r="Q1" s="478" t="s">
        <v>288</v>
      </c>
      <c r="U1" s="524" t="s">
        <v>45</v>
      </c>
    </row>
    <row r="2" spans="1:23" hidden="1">
      <c r="E2" s="478" t="s">
        <v>18</v>
      </c>
      <c r="F2" s="478" t="s">
        <v>15</v>
      </c>
      <c r="G2" s="458" t="s">
        <v>20</v>
      </c>
      <c r="H2" s="458" t="s">
        <v>29</v>
      </c>
      <c r="I2" s="458" t="s">
        <v>25</v>
      </c>
      <c r="J2" s="478">
        <v>2</v>
      </c>
      <c r="K2" s="478" t="s">
        <v>58</v>
      </c>
      <c r="L2" s="478" t="s">
        <v>58</v>
      </c>
      <c r="N2" s="478" t="s">
        <v>39</v>
      </c>
      <c r="O2" s="478" t="s">
        <v>29</v>
      </c>
      <c r="P2" s="478" t="s">
        <v>286</v>
      </c>
      <c r="Q2" s="478" t="s">
        <v>290</v>
      </c>
      <c r="U2" s="524" t="s">
        <v>46</v>
      </c>
    </row>
    <row r="3" spans="1:23" hidden="1">
      <c r="E3" s="478"/>
      <c r="F3" s="478" t="s">
        <v>16</v>
      </c>
      <c r="G3" s="458" t="s">
        <v>22</v>
      </c>
      <c r="H3" s="458" t="s">
        <v>304</v>
      </c>
      <c r="I3" s="458" t="s">
        <v>26</v>
      </c>
      <c r="J3" s="478">
        <v>3</v>
      </c>
      <c r="K3" s="478" t="s">
        <v>34</v>
      </c>
      <c r="L3" s="478" t="s">
        <v>34</v>
      </c>
      <c r="M3" s="478"/>
      <c r="N3" s="478"/>
      <c r="O3" s="478" t="s">
        <v>30</v>
      </c>
      <c r="P3" s="478" t="s">
        <v>287</v>
      </c>
      <c r="Q3" s="478" t="s">
        <v>289</v>
      </c>
      <c r="U3" s="524" t="s">
        <v>47</v>
      </c>
    </row>
    <row r="4" spans="1:23" hidden="1">
      <c r="E4" s="478"/>
      <c r="F4" s="478"/>
      <c r="G4" s="458" t="s">
        <v>23</v>
      </c>
      <c r="H4" s="458" t="s">
        <v>61</v>
      </c>
      <c r="I4" s="458" t="s">
        <v>30</v>
      </c>
      <c r="J4" s="478">
        <v>4</v>
      </c>
      <c r="K4" s="478" t="s">
        <v>59</v>
      </c>
      <c r="L4" s="478" t="s">
        <v>59</v>
      </c>
      <c r="M4" s="478"/>
      <c r="N4" s="478"/>
      <c r="O4" s="478" t="s">
        <v>48</v>
      </c>
      <c r="P4" s="478"/>
      <c r="U4" s="524" t="s">
        <v>51</v>
      </c>
    </row>
    <row r="5" spans="1:23" hidden="1">
      <c r="E5" s="478"/>
      <c r="F5" s="478"/>
      <c r="G5" s="458" t="s">
        <v>21</v>
      </c>
      <c r="H5" s="458"/>
      <c r="I5" s="458" t="s">
        <v>49</v>
      </c>
      <c r="J5" s="478"/>
      <c r="K5" s="478" t="s">
        <v>35</v>
      </c>
      <c r="L5" s="478" t="s">
        <v>35</v>
      </c>
      <c r="M5" s="478"/>
      <c r="N5" s="478"/>
      <c r="O5" s="478" t="s">
        <v>61</v>
      </c>
      <c r="P5" s="478"/>
      <c r="U5" s="524" t="s">
        <v>52</v>
      </c>
    </row>
    <row r="6" spans="1:23" hidden="1">
      <c r="E6" s="478"/>
      <c r="F6" s="478"/>
      <c r="G6" s="458" t="s">
        <v>56</v>
      </c>
      <c r="H6" s="458"/>
      <c r="I6" s="458" t="s">
        <v>51</v>
      </c>
      <c r="J6" s="478"/>
      <c r="K6" s="478" t="s">
        <v>276</v>
      </c>
      <c r="L6" s="478" t="s">
        <v>276</v>
      </c>
      <c r="M6" s="478"/>
      <c r="N6" s="478"/>
      <c r="O6" s="524"/>
      <c r="P6" s="478"/>
    </row>
    <row r="7" spans="1:23" hidden="1">
      <c r="G7" s="458" t="s">
        <v>57</v>
      </c>
      <c r="I7" s="458" t="s">
        <v>52</v>
      </c>
      <c r="K7" s="478" t="s">
        <v>60</v>
      </c>
      <c r="L7" s="478" t="s">
        <v>60</v>
      </c>
      <c r="O7" s="524"/>
      <c r="P7" s="478"/>
    </row>
    <row r="8" spans="1:23" hidden="1">
      <c r="G8" s="458" t="s">
        <v>262</v>
      </c>
      <c r="I8" s="458" t="s">
        <v>53</v>
      </c>
    </row>
    <row r="9" spans="1:23" hidden="1">
      <c r="I9" s="458" t="s">
        <v>54</v>
      </c>
    </row>
    <row r="10" spans="1:23" hidden="1">
      <c r="I10" s="458" t="s">
        <v>261</v>
      </c>
    </row>
    <row r="11" spans="1:23" hidden="1">
      <c r="I11" s="458" t="s">
        <v>275</v>
      </c>
    </row>
    <row r="12" spans="1:23" hidden="1">
      <c r="I12" s="458" t="s">
        <v>277</v>
      </c>
    </row>
    <row r="13" spans="1:23" ht="30" customHeight="1">
      <c r="A13" s="503" t="s">
        <v>1349</v>
      </c>
      <c r="B13" s="503" t="s">
        <v>9</v>
      </c>
      <c r="C13" s="503" t="s">
        <v>1</v>
      </c>
      <c r="D13" s="497" t="s">
        <v>0</v>
      </c>
      <c r="E13" s="497" t="s">
        <v>10</v>
      </c>
      <c r="F13" s="497" t="s">
        <v>11</v>
      </c>
      <c r="G13" s="497" t="s">
        <v>12</v>
      </c>
      <c r="H13" s="497" t="s">
        <v>27</v>
      </c>
      <c r="I13" s="497" t="s">
        <v>13</v>
      </c>
      <c r="J13" s="497" t="s">
        <v>31</v>
      </c>
      <c r="K13" s="497" t="s">
        <v>305</v>
      </c>
      <c r="L13" s="497" t="s">
        <v>306</v>
      </c>
      <c r="M13" s="497" t="s">
        <v>37</v>
      </c>
      <c r="N13" s="497" t="s">
        <v>38</v>
      </c>
      <c r="O13" s="497" t="s">
        <v>40</v>
      </c>
      <c r="P13" s="497" t="s">
        <v>284</v>
      </c>
      <c r="Q13" s="497" t="s">
        <v>285</v>
      </c>
      <c r="R13" s="497" t="s">
        <v>256</v>
      </c>
      <c r="S13" s="499"/>
      <c r="T13" s="497" t="s">
        <v>41</v>
      </c>
      <c r="U13" s="497" t="s">
        <v>44</v>
      </c>
      <c r="V13" s="497" t="s">
        <v>43</v>
      </c>
      <c r="W13" s="497" t="s">
        <v>42</v>
      </c>
    </row>
    <row r="14" spans="1:23" ht="15.6">
      <c r="A14" s="600" t="s">
        <v>431</v>
      </c>
      <c r="B14" s="518"/>
      <c r="C14" s="518" t="s">
        <v>1213</v>
      </c>
      <c r="D14" s="514" t="s">
        <v>1348</v>
      </c>
      <c r="E14" s="516" t="s">
        <v>18</v>
      </c>
      <c r="F14" s="516" t="s">
        <v>14</v>
      </c>
      <c r="G14" s="499" t="s">
        <v>19</v>
      </c>
      <c r="H14" s="499" t="s">
        <v>28</v>
      </c>
      <c r="I14" s="499" t="s">
        <v>26</v>
      </c>
      <c r="J14" s="516">
        <v>3</v>
      </c>
      <c r="K14" s="516"/>
      <c r="L14" s="516"/>
      <c r="M14" s="516"/>
      <c r="N14" s="516"/>
      <c r="O14" s="516"/>
      <c r="P14" s="516" t="s">
        <v>287</v>
      </c>
      <c r="Q14" s="516" t="s">
        <v>290</v>
      </c>
      <c r="R14" s="517"/>
      <c r="S14" s="516"/>
      <c r="T14" s="515"/>
      <c r="U14" s="515"/>
      <c r="V14" s="514"/>
      <c r="W14" s="513"/>
    </row>
    <row r="15" spans="1:23" ht="15.6">
      <c r="A15" s="600" t="s">
        <v>432</v>
      </c>
      <c r="B15" s="518"/>
      <c r="C15" s="518" t="s">
        <v>1213</v>
      </c>
      <c r="D15" s="514"/>
      <c r="E15" s="516" t="s">
        <v>18</v>
      </c>
      <c r="F15" s="516" t="s">
        <v>15</v>
      </c>
      <c r="G15" s="499" t="s">
        <v>19</v>
      </c>
      <c r="H15" s="499" t="s">
        <v>28</v>
      </c>
      <c r="I15" s="499" t="s">
        <v>25</v>
      </c>
      <c r="J15" s="516">
        <v>3</v>
      </c>
      <c r="K15" s="516"/>
      <c r="L15" s="516"/>
      <c r="M15" s="516"/>
      <c r="N15" s="516"/>
      <c r="O15" s="516"/>
      <c r="P15" s="516" t="s">
        <v>287</v>
      </c>
      <c r="Q15" s="516" t="s">
        <v>290</v>
      </c>
      <c r="R15" s="517"/>
      <c r="S15" s="516"/>
      <c r="T15" s="515"/>
      <c r="U15" s="515"/>
      <c r="V15" s="514"/>
      <c r="W15" s="513"/>
    </row>
    <row r="16" spans="1:23" ht="15.6">
      <c r="A16" s="600" t="s">
        <v>433</v>
      </c>
      <c r="B16" s="518"/>
      <c r="C16" s="518" t="s">
        <v>431</v>
      </c>
      <c r="D16" s="514"/>
      <c r="E16" s="516" t="s">
        <v>18</v>
      </c>
      <c r="F16" s="516" t="s">
        <v>15</v>
      </c>
      <c r="G16" s="499" t="s">
        <v>19</v>
      </c>
      <c r="H16" s="499" t="s">
        <v>28</v>
      </c>
      <c r="I16" s="499" t="s">
        <v>447</v>
      </c>
      <c r="J16" s="516">
        <v>3</v>
      </c>
      <c r="K16" s="516"/>
      <c r="L16" s="516"/>
      <c r="M16" s="516"/>
      <c r="N16" s="516"/>
      <c r="O16" s="516"/>
      <c r="P16" s="516" t="s">
        <v>287</v>
      </c>
      <c r="Q16" s="516" t="s">
        <v>290</v>
      </c>
      <c r="R16" s="517"/>
      <c r="S16" s="516"/>
      <c r="T16" s="515"/>
      <c r="U16" s="515"/>
      <c r="V16" s="514"/>
      <c r="W16" s="513"/>
    </row>
    <row r="17" spans="1:23" ht="15.6">
      <c r="A17" s="600" t="s">
        <v>434</v>
      </c>
      <c r="B17" s="518"/>
      <c r="C17" s="518" t="s">
        <v>431</v>
      </c>
      <c r="D17" s="514"/>
      <c r="E17" s="516" t="s">
        <v>17</v>
      </c>
      <c r="F17" s="516" t="s">
        <v>14</v>
      </c>
      <c r="G17" s="499" t="s">
        <v>19</v>
      </c>
      <c r="H17" s="499" t="s">
        <v>28</v>
      </c>
      <c r="I17" s="499" t="s">
        <v>25</v>
      </c>
      <c r="J17" s="516">
        <v>3</v>
      </c>
      <c r="K17" s="516"/>
      <c r="L17" s="516"/>
      <c r="M17" s="516"/>
      <c r="N17" s="516"/>
      <c r="O17" s="516"/>
      <c r="P17" s="516" t="s">
        <v>287</v>
      </c>
      <c r="Q17" s="516" t="s">
        <v>290</v>
      </c>
      <c r="R17" s="517"/>
      <c r="S17" s="516"/>
      <c r="T17" s="515"/>
      <c r="U17" s="515"/>
      <c r="V17" s="514"/>
      <c r="W17" s="513"/>
    </row>
    <row r="18" spans="1:23" ht="15.6">
      <c r="A18" s="600" t="s">
        <v>423</v>
      </c>
      <c r="B18" s="518"/>
      <c r="C18" s="518" t="s">
        <v>431</v>
      </c>
      <c r="D18" s="514"/>
      <c r="E18" s="516" t="s">
        <v>17</v>
      </c>
      <c r="F18" s="516" t="s">
        <v>14</v>
      </c>
      <c r="G18" s="499" t="s">
        <v>19</v>
      </c>
      <c r="H18" s="499" t="s">
        <v>28</v>
      </c>
      <c r="I18" s="499" t="s">
        <v>24</v>
      </c>
      <c r="J18" s="516">
        <v>4</v>
      </c>
      <c r="K18" s="516"/>
      <c r="L18" s="516"/>
      <c r="M18" s="516"/>
      <c r="N18" s="516"/>
      <c r="O18" s="516"/>
      <c r="P18" s="516" t="s">
        <v>287</v>
      </c>
      <c r="Q18" s="516" t="s">
        <v>290</v>
      </c>
      <c r="R18" s="517"/>
      <c r="S18" s="516"/>
      <c r="T18" s="515"/>
      <c r="U18" s="515"/>
      <c r="V18" s="514"/>
      <c r="W18" s="513"/>
    </row>
    <row r="19" spans="1:23" ht="15.6">
      <c r="A19" s="600" t="s">
        <v>435</v>
      </c>
      <c r="B19" s="518"/>
      <c r="C19" s="518" t="s">
        <v>432</v>
      </c>
      <c r="D19" s="514"/>
      <c r="E19" s="516" t="s">
        <v>18</v>
      </c>
      <c r="F19" s="516" t="s">
        <v>14</v>
      </c>
      <c r="G19" s="499" t="s">
        <v>19</v>
      </c>
      <c r="H19" s="499" t="s">
        <v>28</v>
      </c>
      <c r="I19" s="499" t="s">
        <v>24</v>
      </c>
      <c r="J19" s="516">
        <v>3</v>
      </c>
      <c r="K19" s="516"/>
      <c r="L19" s="516"/>
      <c r="M19" s="516"/>
      <c r="N19" s="516"/>
      <c r="O19" s="516"/>
      <c r="P19" s="516" t="s">
        <v>286</v>
      </c>
      <c r="Q19" s="516" t="s">
        <v>290</v>
      </c>
      <c r="R19" s="517"/>
      <c r="S19" s="516"/>
      <c r="T19" s="515"/>
      <c r="U19" s="515"/>
      <c r="V19" s="514"/>
      <c r="W19" s="513"/>
    </row>
    <row r="20" spans="1:23" ht="15.6">
      <c r="A20" s="600" t="s">
        <v>436</v>
      </c>
      <c r="B20" s="518"/>
      <c r="C20" s="518" t="s">
        <v>432</v>
      </c>
      <c r="D20" s="514"/>
      <c r="E20" s="516" t="s">
        <v>18</v>
      </c>
      <c r="F20" s="516" t="s">
        <v>15</v>
      </c>
      <c r="G20" s="499" t="s">
        <v>19</v>
      </c>
      <c r="H20" s="499" t="s">
        <v>28</v>
      </c>
      <c r="I20" s="499" t="s">
        <v>24</v>
      </c>
      <c r="J20" s="516">
        <v>3</v>
      </c>
      <c r="K20" s="516"/>
      <c r="L20" s="516"/>
      <c r="M20" s="516"/>
      <c r="N20" s="516"/>
      <c r="O20" s="516"/>
      <c r="P20" s="516" t="s">
        <v>286</v>
      </c>
      <c r="Q20" s="516" t="s">
        <v>290</v>
      </c>
      <c r="R20" s="517"/>
      <c r="S20" s="516"/>
      <c r="T20" s="515"/>
      <c r="U20" s="515"/>
      <c r="V20" s="514"/>
      <c r="W20" s="513"/>
    </row>
    <row r="21" spans="1:23" ht="15.6">
      <c r="A21" s="600" t="s">
        <v>437</v>
      </c>
      <c r="B21" s="518"/>
      <c r="C21" s="518" t="s">
        <v>432</v>
      </c>
      <c r="D21" s="514"/>
      <c r="E21" s="516" t="s">
        <v>18</v>
      </c>
      <c r="F21" s="516" t="s">
        <v>15</v>
      </c>
      <c r="G21" s="499" t="s">
        <v>19</v>
      </c>
      <c r="H21" s="499" t="s">
        <v>28</v>
      </c>
      <c r="I21" s="499" t="s">
        <v>24</v>
      </c>
      <c r="J21" s="516">
        <v>3</v>
      </c>
      <c r="K21" s="516"/>
      <c r="L21" s="516"/>
      <c r="M21" s="516"/>
      <c r="N21" s="516"/>
      <c r="O21" s="516"/>
      <c r="P21" s="516" t="s">
        <v>286</v>
      </c>
      <c r="Q21" s="516" t="s">
        <v>290</v>
      </c>
      <c r="R21" s="517"/>
      <c r="S21" s="516"/>
      <c r="T21" s="515"/>
      <c r="U21" s="515"/>
      <c r="V21" s="514"/>
      <c r="W21" s="513"/>
    </row>
    <row r="22" spans="1:23" ht="15.6">
      <c r="A22" s="600" t="s">
        <v>438</v>
      </c>
      <c r="B22" s="518"/>
      <c r="C22" s="518" t="s">
        <v>432</v>
      </c>
      <c r="D22" s="514"/>
      <c r="E22" s="516" t="s">
        <v>17</v>
      </c>
      <c r="F22" s="516" t="s">
        <v>14</v>
      </c>
      <c r="G22" s="499" t="s">
        <v>19</v>
      </c>
      <c r="H22" s="499" t="s">
        <v>28</v>
      </c>
      <c r="I22" s="499" t="s">
        <v>24</v>
      </c>
      <c r="J22" s="516">
        <v>3</v>
      </c>
      <c r="K22" s="516"/>
      <c r="L22" s="516"/>
      <c r="M22" s="516"/>
      <c r="N22" s="516"/>
      <c r="O22" s="516"/>
      <c r="P22" s="516" t="s">
        <v>286</v>
      </c>
      <c r="Q22" s="516" t="s">
        <v>290</v>
      </c>
      <c r="R22" s="517"/>
      <c r="S22" s="516"/>
      <c r="T22" s="515"/>
      <c r="U22" s="515"/>
      <c r="V22" s="514"/>
      <c r="W22" s="513"/>
    </row>
    <row r="23" spans="1:23" ht="15.6">
      <c r="A23" s="600" t="s">
        <v>375</v>
      </c>
      <c r="B23" s="518"/>
      <c r="C23" s="518" t="s">
        <v>433</v>
      </c>
      <c r="D23" s="514"/>
      <c r="E23" s="516" t="s">
        <v>17</v>
      </c>
      <c r="F23" s="516" t="s">
        <v>14</v>
      </c>
      <c r="G23" s="499" t="s">
        <v>19</v>
      </c>
      <c r="H23" s="499" t="s">
        <v>28</v>
      </c>
      <c r="I23" s="499" t="s">
        <v>24</v>
      </c>
      <c r="J23" s="516"/>
      <c r="K23" s="516"/>
      <c r="L23" s="516"/>
      <c r="M23" s="516"/>
      <c r="N23" s="516"/>
      <c r="O23" s="516" t="s">
        <v>28</v>
      </c>
      <c r="P23" s="516" t="s">
        <v>286</v>
      </c>
      <c r="Q23" s="516" t="s">
        <v>290</v>
      </c>
      <c r="R23" s="517"/>
      <c r="S23" s="516"/>
      <c r="T23" s="515"/>
      <c r="U23" s="515"/>
      <c r="V23" s="514"/>
      <c r="W23" s="513"/>
    </row>
    <row r="24" spans="1:23" ht="15.6">
      <c r="A24" s="600" t="s">
        <v>376</v>
      </c>
      <c r="B24" s="518"/>
      <c r="C24" s="518" t="s">
        <v>433</v>
      </c>
      <c r="D24" s="514"/>
      <c r="E24" s="516" t="s">
        <v>17</v>
      </c>
      <c r="F24" s="516" t="s">
        <v>15</v>
      </c>
      <c r="G24" s="499" t="s">
        <v>19</v>
      </c>
      <c r="H24" s="499" t="s">
        <v>28</v>
      </c>
      <c r="I24" s="499" t="s">
        <v>24</v>
      </c>
      <c r="J24" s="516"/>
      <c r="K24" s="516"/>
      <c r="L24" s="516"/>
      <c r="M24" s="516"/>
      <c r="N24" s="516"/>
      <c r="O24" s="516" t="s">
        <v>28</v>
      </c>
      <c r="P24" s="516" t="s">
        <v>286</v>
      </c>
      <c r="Q24" s="516" t="s">
        <v>290</v>
      </c>
      <c r="R24" s="517"/>
      <c r="S24" s="516"/>
      <c r="T24" s="515"/>
      <c r="U24" s="515"/>
      <c r="V24" s="514"/>
      <c r="W24" s="513"/>
    </row>
    <row r="25" spans="1:23" ht="15.6">
      <c r="A25" s="600" t="s">
        <v>377</v>
      </c>
      <c r="B25" s="518"/>
      <c r="C25" s="518" t="s">
        <v>434</v>
      </c>
      <c r="D25" s="514"/>
      <c r="E25" s="516" t="s">
        <v>18</v>
      </c>
      <c r="F25" s="516" t="s">
        <v>15</v>
      </c>
      <c r="G25" s="499" t="s">
        <v>19</v>
      </c>
      <c r="H25" s="499" t="s">
        <v>28</v>
      </c>
      <c r="I25" s="499" t="s">
        <v>24</v>
      </c>
      <c r="J25" s="516">
        <v>3</v>
      </c>
      <c r="K25" s="516"/>
      <c r="L25" s="516"/>
      <c r="M25" s="516"/>
      <c r="N25" s="516"/>
      <c r="O25" s="516"/>
      <c r="P25" s="516" t="s">
        <v>286</v>
      </c>
      <c r="Q25" s="516" t="s">
        <v>290</v>
      </c>
      <c r="R25" s="517"/>
      <c r="S25" s="516"/>
      <c r="T25" s="515"/>
      <c r="U25" s="515"/>
      <c r="V25" s="514"/>
      <c r="W25" s="513"/>
    </row>
    <row r="26" spans="1:23" ht="15.6">
      <c r="A26" s="600" t="s">
        <v>378</v>
      </c>
      <c r="B26" s="518"/>
      <c r="C26" s="518" t="s">
        <v>423</v>
      </c>
      <c r="D26" s="514"/>
      <c r="E26" s="516" t="s">
        <v>18</v>
      </c>
      <c r="F26" s="516" t="s">
        <v>14</v>
      </c>
      <c r="G26" s="499" t="s">
        <v>19</v>
      </c>
      <c r="H26" s="499" t="s">
        <v>28</v>
      </c>
      <c r="I26" s="499" t="s">
        <v>24</v>
      </c>
      <c r="J26" s="516">
        <v>3</v>
      </c>
      <c r="K26" s="516"/>
      <c r="L26" s="516"/>
      <c r="M26" s="516"/>
      <c r="N26" s="516"/>
      <c r="O26" s="516"/>
      <c r="P26" s="516" t="s">
        <v>286</v>
      </c>
      <c r="Q26" s="516" t="s">
        <v>290</v>
      </c>
      <c r="R26" s="517"/>
      <c r="S26" s="516"/>
      <c r="T26" s="515"/>
      <c r="U26" s="515"/>
      <c r="V26" s="514"/>
      <c r="W26" s="513"/>
    </row>
    <row r="27" spans="1:23" ht="15.6">
      <c r="A27" s="600" t="s">
        <v>379</v>
      </c>
      <c r="B27" s="518"/>
      <c r="C27" s="518" t="s">
        <v>435</v>
      </c>
      <c r="D27" s="514"/>
      <c r="E27" s="516" t="s">
        <v>18</v>
      </c>
      <c r="F27" s="516" t="s">
        <v>15</v>
      </c>
      <c r="G27" s="499" t="s">
        <v>19</v>
      </c>
      <c r="H27" s="499" t="s">
        <v>28</v>
      </c>
      <c r="I27" s="499" t="s">
        <v>24</v>
      </c>
      <c r="J27" s="516">
        <v>3</v>
      </c>
      <c r="K27" s="516"/>
      <c r="L27" s="516"/>
      <c r="M27" s="516"/>
      <c r="N27" s="516"/>
      <c r="O27" s="516"/>
      <c r="P27" s="516" t="s">
        <v>286</v>
      </c>
      <c r="Q27" s="516" t="s">
        <v>290</v>
      </c>
      <c r="R27" s="517"/>
      <c r="S27" s="516"/>
      <c r="T27" s="515"/>
      <c r="U27" s="515"/>
      <c r="V27" s="514"/>
      <c r="W27" s="513"/>
    </row>
    <row r="28" spans="1:23" ht="15.6">
      <c r="A28" s="600" t="s">
        <v>380</v>
      </c>
      <c r="B28" s="518"/>
      <c r="C28" s="518" t="s">
        <v>435</v>
      </c>
      <c r="D28" s="514"/>
      <c r="E28" s="516" t="s">
        <v>18</v>
      </c>
      <c r="F28" s="516" t="s">
        <v>14</v>
      </c>
      <c r="G28" s="499" t="s">
        <v>19</v>
      </c>
      <c r="H28" s="499" t="s">
        <v>28</v>
      </c>
      <c r="I28" s="499" t="s">
        <v>24</v>
      </c>
      <c r="J28" s="516">
        <v>3</v>
      </c>
      <c r="K28" s="516"/>
      <c r="L28" s="516"/>
      <c r="M28" s="516"/>
      <c r="N28" s="516"/>
      <c r="O28" s="516"/>
      <c r="P28" s="516" t="s">
        <v>286</v>
      </c>
      <c r="Q28" s="516" t="s">
        <v>290</v>
      </c>
      <c r="R28" s="517"/>
      <c r="S28" s="516"/>
      <c r="T28" s="515"/>
      <c r="U28" s="515"/>
      <c r="V28" s="514"/>
      <c r="W28" s="513"/>
    </row>
    <row r="29" spans="1:23" ht="15.6">
      <c r="A29" s="600" t="s">
        <v>381</v>
      </c>
      <c r="B29" s="518"/>
      <c r="C29" s="518" t="s">
        <v>436</v>
      </c>
      <c r="D29" s="514"/>
      <c r="E29" s="516" t="s">
        <v>17</v>
      </c>
      <c r="F29" s="516" t="s">
        <v>15</v>
      </c>
      <c r="G29" s="499" t="s">
        <v>19</v>
      </c>
      <c r="H29" s="499" t="s">
        <v>28</v>
      </c>
      <c r="I29" s="499" t="s">
        <v>24</v>
      </c>
      <c r="J29" s="516">
        <v>3</v>
      </c>
      <c r="K29" s="516"/>
      <c r="L29" s="516"/>
      <c r="M29" s="516"/>
      <c r="N29" s="516"/>
      <c r="O29" s="516"/>
      <c r="P29" s="516" t="s">
        <v>286</v>
      </c>
      <c r="Q29" s="516" t="s">
        <v>290</v>
      </c>
      <c r="R29" s="517"/>
      <c r="S29" s="516"/>
      <c r="T29" s="515"/>
      <c r="U29" s="515"/>
      <c r="V29" s="514"/>
      <c r="W29" s="513"/>
    </row>
    <row r="30" spans="1:23" ht="15.6">
      <c r="A30" s="600" t="s">
        <v>439</v>
      </c>
      <c r="B30" s="518"/>
      <c r="C30" s="518" t="s">
        <v>436</v>
      </c>
      <c r="D30" s="514"/>
      <c r="E30" s="516" t="s">
        <v>17</v>
      </c>
      <c r="F30" s="516" t="s">
        <v>14</v>
      </c>
      <c r="G30" s="499" t="s">
        <v>19</v>
      </c>
      <c r="H30" s="499" t="s">
        <v>28</v>
      </c>
      <c r="I30" s="499" t="s">
        <v>24</v>
      </c>
      <c r="J30" s="516">
        <v>3</v>
      </c>
      <c r="K30" s="516"/>
      <c r="L30" s="516"/>
      <c r="M30" s="516"/>
      <c r="N30" s="516"/>
      <c r="O30" s="516"/>
      <c r="P30" s="516" t="s">
        <v>287</v>
      </c>
      <c r="Q30" s="516" t="s">
        <v>290</v>
      </c>
      <c r="R30" s="517"/>
      <c r="S30" s="516"/>
      <c r="T30" s="515"/>
      <c r="U30" s="515"/>
      <c r="V30" s="514"/>
      <c r="W30" s="513"/>
    </row>
    <row r="31" spans="1:23" ht="15.6">
      <c r="A31" s="600" t="s">
        <v>382</v>
      </c>
      <c r="B31" s="518"/>
      <c r="C31" s="518" t="s">
        <v>437</v>
      </c>
      <c r="D31" s="514"/>
      <c r="E31" s="516" t="s">
        <v>17</v>
      </c>
      <c r="F31" s="516" t="s">
        <v>14</v>
      </c>
      <c r="G31" s="499" t="s">
        <v>19</v>
      </c>
      <c r="H31" s="499" t="s">
        <v>28</v>
      </c>
      <c r="I31" s="499" t="s">
        <v>24</v>
      </c>
      <c r="J31" s="516">
        <v>3</v>
      </c>
      <c r="K31" s="516"/>
      <c r="L31" s="516"/>
      <c r="M31" s="516"/>
      <c r="N31" s="516"/>
      <c r="O31" s="516"/>
      <c r="P31" s="516" t="s">
        <v>287</v>
      </c>
      <c r="Q31" s="516" t="s">
        <v>290</v>
      </c>
      <c r="R31" s="517"/>
      <c r="S31" s="516"/>
      <c r="T31" s="515"/>
      <c r="U31" s="515"/>
      <c r="V31" s="514"/>
      <c r="W31" s="513"/>
    </row>
    <row r="32" spans="1:23" ht="15.6">
      <c r="A32" s="600" t="s">
        <v>383</v>
      </c>
      <c r="B32" s="518"/>
      <c r="C32" s="518" t="s">
        <v>437</v>
      </c>
      <c r="D32" s="514"/>
      <c r="E32" s="516" t="s">
        <v>17</v>
      </c>
      <c r="F32" s="516" t="s">
        <v>15</v>
      </c>
      <c r="G32" s="499" t="s">
        <v>19</v>
      </c>
      <c r="H32" s="499" t="s">
        <v>28</v>
      </c>
      <c r="I32" s="499" t="s">
        <v>24</v>
      </c>
      <c r="J32" s="516">
        <v>3</v>
      </c>
      <c r="K32" s="516"/>
      <c r="L32" s="516"/>
      <c r="M32" s="516"/>
      <c r="N32" s="516"/>
      <c r="O32" s="516"/>
      <c r="P32" s="516" t="s">
        <v>287</v>
      </c>
      <c r="Q32" s="516" t="s">
        <v>290</v>
      </c>
      <c r="R32" s="517"/>
      <c r="S32" s="516"/>
      <c r="T32" s="515"/>
      <c r="U32" s="515"/>
      <c r="V32" s="514"/>
      <c r="W32" s="513"/>
    </row>
    <row r="33" spans="1:23" ht="15.6">
      <c r="A33" s="600" t="s">
        <v>384</v>
      </c>
      <c r="B33" s="518"/>
      <c r="C33" s="518" t="s">
        <v>438</v>
      </c>
      <c r="D33" s="514"/>
      <c r="E33" s="516" t="s">
        <v>18</v>
      </c>
      <c r="F33" s="516" t="s">
        <v>14</v>
      </c>
      <c r="G33" s="499" t="s">
        <v>19</v>
      </c>
      <c r="H33" s="499" t="s">
        <v>28</v>
      </c>
      <c r="I33" s="499" t="s">
        <v>24</v>
      </c>
      <c r="J33" s="516">
        <v>3</v>
      </c>
      <c r="K33" s="516"/>
      <c r="L33" s="516"/>
      <c r="M33" s="516"/>
      <c r="N33" s="516"/>
      <c r="O33" s="516"/>
      <c r="P33" s="516" t="s">
        <v>287</v>
      </c>
      <c r="Q33" s="516" t="s">
        <v>290</v>
      </c>
      <c r="R33" s="517"/>
      <c r="S33" s="516"/>
      <c r="T33" s="515"/>
      <c r="U33" s="515"/>
      <c r="V33" s="514"/>
      <c r="W33" s="513"/>
    </row>
    <row r="34" spans="1:23" ht="15.6">
      <c r="A34" s="600" t="s">
        <v>451</v>
      </c>
      <c r="B34" s="518"/>
      <c r="C34" s="518" t="s">
        <v>438</v>
      </c>
      <c r="D34" s="514"/>
      <c r="E34" s="516" t="s">
        <v>18</v>
      </c>
      <c r="F34" s="516" t="s">
        <v>15</v>
      </c>
      <c r="G34" s="499" t="s">
        <v>19</v>
      </c>
      <c r="H34" s="499" t="s">
        <v>28</v>
      </c>
      <c r="I34" s="499" t="s">
        <v>24</v>
      </c>
      <c r="J34" s="516">
        <v>3</v>
      </c>
      <c r="K34" s="516"/>
      <c r="L34" s="516"/>
      <c r="M34" s="516"/>
      <c r="N34" s="516"/>
      <c r="O34" s="516"/>
      <c r="P34" s="516" t="s">
        <v>287</v>
      </c>
      <c r="Q34" s="516" t="s">
        <v>290</v>
      </c>
      <c r="R34" s="517"/>
      <c r="S34" s="516"/>
      <c r="T34" s="515"/>
      <c r="U34" s="515"/>
      <c r="V34" s="514"/>
      <c r="W34" s="513"/>
    </row>
    <row r="35" spans="1:23" ht="15.6">
      <c r="A35" s="600" t="s">
        <v>452</v>
      </c>
      <c r="B35" s="518"/>
      <c r="C35" s="518" t="s">
        <v>375</v>
      </c>
      <c r="D35" s="514"/>
      <c r="E35" s="516" t="s">
        <v>17</v>
      </c>
      <c r="F35" s="516" t="s">
        <v>14</v>
      </c>
      <c r="G35" s="499" t="s">
        <v>19</v>
      </c>
      <c r="H35" s="499" t="s">
        <v>28</v>
      </c>
      <c r="I35" s="499" t="s">
        <v>445</v>
      </c>
      <c r="J35" s="516">
        <v>3</v>
      </c>
      <c r="K35" s="516"/>
      <c r="L35" s="516"/>
      <c r="M35" s="516"/>
      <c r="N35" s="516"/>
      <c r="O35" s="516"/>
      <c r="P35" s="516" t="s">
        <v>287</v>
      </c>
      <c r="Q35" s="516" t="s">
        <v>290</v>
      </c>
      <c r="R35" s="517"/>
      <c r="S35" s="516"/>
      <c r="T35" s="515"/>
      <c r="U35" s="515"/>
      <c r="V35" s="514"/>
      <c r="W35" s="513"/>
    </row>
    <row r="36" spans="1:23" ht="15.6">
      <c r="A36" s="600" t="s">
        <v>453</v>
      </c>
      <c r="B36" s="518"/>
      <c r="C36" s="518" t="s">
        <v>375</v>
      </c>
      <c r="D36" s="514"/>
      <c r="E36" s="516" t="s">
        <v>18</v>
      </c>
      <c r="F36" s="516" t="s">
        <v>15</v>
      </c>
      <c r="G36" s="499" t="s">
        <v>19</v>
      </c>
      <c r="H36" s="499" t="s">
        <v>28</v>
      </c>
      <c r="I36" s="499" t="s">
        <v>24</v>
      </c>
      <c r="J36" s="516">
        <v>3</v>
      </c>
      <c r="K36" s="516"/>
      <c r="L36" s="516"/>
      <c r="M36" s="516"/>
      <c r="N36" s="516"/>
      <c r="O36" s="516"/>
      <c r="P36" s="516" t="s">
        <v>287</v>
      </c>
      <c r="Q36" s="516" t="s">
        <v>290</v>
      </c>
      <c r="R36" s="517"/>
      <c r="S36" s="516"/>
      <c r="T36" s="515"/>
      <c r="U36" s="515"/>
      <c r="V36" s="514"/>
      <c r="W36" s="513"/>
    </row>
    <row r="37" spans="1:23" ht="15.6">
      <c r="A37" s="600" t="s">
        <v>455</v>
      </c>
      <c r="B37" s="518"/>
      <c r="C37" s="518" t="s">
        <v>375</v>
      </c>
      <c r="D37" s="514" t="s">
        <v>1346</v>
      </c>
      <c r="E37" s="516" t="s">
        <v>17</v>
      </c>
      <c r="F37" s="516" t="s">
        <v>15</v>
      </c>
      <c r="G37" s="499" t="s">
        <v>57</v>
      </c>
      <c r="H37" s="499" t="s">
        <v>29</v>
      </c>
      <c r="I37" s="499" t="s">
        <v>30</v>
      </c>
      <c r="J37" s="516">
        <v>4</v>
      </c>
      <c r="K37" s="516"/>
      <c r="L37" s="516"/>
      <c r="M37" s="516"/>
      <c r="N37" s="516"/>
      <c r="O37" s="516"/>
      <c r="P37" s="516" t="s">
        <v>287</v>
      </c>
      <c r="Q37" s="516" t="s">
        <v>290</v>
      </c>
      <c r="R37" s="517"/>
      <c r="S37" s="516"/>
      <c r="T37" s="515"/>
      <c r="U37" s="515" t="s">
        <v>46</v>
      </c>
      <c r="V37" s="514" t="s">
        <v>1346</v>
      </c>
      <c r="W37" s="513" t="s">
        <v>1347</v>
      </c>
    </row>
    <row r="38" spans="1:23" ht="24">
      <c r="A38" s="600" t="s">
        <v>385</v>
      </c>
      <c r="B38" s="518"/>
      <c r="C38" s="518" t="s">
        <v>375</v>
      </c>
      <c r="D38" s="514" t="s">
        <v>1346</v>
      </c>
      <c r="E38" s="516" t="s">
        <v>17</v>
      </c>
      <c r="F38" s="516" t="s">
        <v>14</v>
      </c>
      <c r="G38" s="499" t="s">
        <v>57</v>
      </c>
      <c r="H38" s="499" t="s">
        <v>29</v>
      </c>
      <c r="I38" s="499" t="s">
        <v>30</v>
      </c>
      <c r="J38" s="516">
        <v>4</v>
      </c>
      <c r="K38" s="516" t="s">
        <v>58</v>
      </c>
      <c r="L38" s="516"/>
      <c r="M38" s="516"/>
      <c r="N38" s="516"/>
      <c r="O38" s="516"/>
      <c r="P38" s="516" t="s">
        <v>287</v>
      </c>
      <c r="Q38" s="516" t="s">
        <v>290</v>
      </c>
      <c r="R38" s="517"/>
      <c r="S38" s="516"/>
      <c r="T38" s="515"/>
      <c r="U38" s="515" t="s">
        <v>46</v>
      </c>
      <c r="V38" s="514" t="s">
        <v>1346</v>
      </c>
      <c r="W38" s="513" t="s">
        <v>1345</v>
      </c>
    </row>
    <row r="39" spans="1:23" ht="15.6">
      <c r="A39" s="600" t="s">
        <v>386</v>
      </c>
      <c r="B39" s="518"/>
      <c r="C39" s="518" t="s">
        <v>375</v>
      </c>
      <c r="D39" s="514"/>
      <c r="E39" s="516" t="s">
        <v>17</v>
      </c>
      <c r="F39" s="516" t="s">
        <v>15</v>
      </c>
      <c r="G39" s="499" t="s">
        <v>19</v>
      </c>
      <c r="H39" s="499" t="s">
        <v>28</v>
      </c>
      <c r="I39" s="499" t="s">
        <v>26</v>
      </c>
      <c r="J39" s="516">
        <v>3</v>
      </c>
      <c r="K39" s="516" t="s">
        <v>58</v>
      </c>
      <c r="L39" s="516"/>
      <c r="M39" s="516"/>
      <c r="N39" s="516"/>
      <c r="O39" s="516"/>
      <c r="P39" s="516" t="s">
        <v>287</v>
      </c>
      <c r="Q39" s="516" t="s">
        <v>290</v>
      </c>
      <c r="R39" s="517"/>
      <c r="S39" s="516"/>
      <c r="T39" s="515"/>
      <c r="U39" s="515"/>
      <c r="V39" s="514"/>
      <c r="W39" s="513"/>
    </row>
    <row r="40" spans="1:23" ht="15.6">
      <c r="A40" s="600" t="s">
        <v>387</v>
      </c>
      <c r="B40" s="518"/>
      <c r="C40" s="518" t="s">
        <v>376</v>
      </c>
      <c r="D40" s="514"/>
      <c r="E40" s="516" t="s">
        <v>17</v>
      </c>
      <c r="F40" s="516" t="s">
        <v>14</v>
      </c>
      <c r="G40" s="499" t="s">
        <v>19</v>
      </c>
      <c r="H40" s="499" t="s">
        <v>28</v>
      </c>
      <c r="I40" s="499" t="s">
        <v>24</v>
      </c>
      <c r="J40" s="516">
        <v>4</v>
      </c>
      <c r="K40" s="516" t="s">
        <v>58</v>
      </c>
      <c r="L40" s="516"/>
      <c r="M40" s="516"/>
      <c r="N40" s="516"/>
      <c r="O40" s="516"/>
      <c r="P40" s="516" t="s">
        <v>287</v>
      </c>
      <c r="Q40" s="516" t="s">
        <v>290</v>
      </c>
      <c r="R40" s="517"/>
      <c r="S40" s="516"/>
      <c r="T40" s="515"/>
      <c r="U40" s="515"/>
      <c r="V40" s="514"/>
      <c r="W40" s="513"/>
    </row>
    <row r="41" spans="1:23" ht="15.6">
      <c r="A41" s="600" t="s">
        <v>388</v>
      </c>
      <c r="B41" s="518"/>
      <c r="C41" s="518" t="s">
        <v>377</v>
      </c>
      <c r="D41" s="514"/>
      <c r="E41" s="516" t="s">
        <v>18</v>
      </c>
      <c r="F41" s="516" t="s">
        <v>14</v>
      </c>
      <c r="G41" s="499" t="s">
        <v>19</v>
      </c>
      <c r="H41" s="499" t="s">
        <v>28</v>
      </c>
      <c r="I41" s="499" t="s">
        <v>24</v>
      </c>
      <c r="J41" s="516"/>
      <c r="K41" s="516"/>
      <c r="L41" s="516"/>
      <c r="M41" s="516"/>
      <c r="N41" s="516"/>
      <c r="O41" s="516" t="s">
        <v>28</v>
      </c>
      <c r="P41" s="516" t="s">
        <v>287</v>
      </c>
      <c r="Q41" s="516" t="s">
        <v>290</v>
      </c>
      <c r="R41" s="517"/>
      <c r="S41" s="516"/>
      <c r="T41" s="515"/>
      <c r="U41" s="515"/>
      <c r="V41" s="514"/>
      <c r="W41" s="513"/>
    </row>
    <row r="42" spans="1:23" ht="15.6">
      <c r="A42" s="600" t="s">
        <v>389</v>
      </c>
      <c r="B42" s="518"/>
      <c r="C42" s="518" t="s">
        <v>377</v>
      </c>
      <c r="D42" s="514"/>
      <c r="E42" s="516" t="s">
        <v>18</v>
      </c>
      <c r="F42" s="516" t="s">
        <v>15</v>
      </c>
      <c r="G42" s="499" t="s">
        <v>19</v>
      </c>
      <c r="H42" s="499" t="s">
        <v>28</v>
      </c>
      <c r="I42" s="499" t="s">
        <v>24</v>
      </c>
      <c r="J42" s="516"/>
      <c r="K42" s="516"/>
      <c r="L42" s="516"/>
      <c r="M42" s="516"/>
      <c r="N42" s="516"/>
      <c r="O42" s="516" t="s">
        <v>28</v>
      </c>
      <c r="P42" s="516" t="s">
        <v>287</v>
      </c>
      <c r="Q42" s="516" t="s">
        <v>290</v>
      </c>
      <c r="R42" s="517"/>
      <c r="S42" s="516"/>
      <c r="T42" s="515"/>
      <c r="U42" s="515"/>
      <c r="V42" s="514"/>
      <c r="W42" s="513"/>
    </row>
    <row r="43" spans="1:23" ht="27.6">
      <c r="A43" s="600" t="s">
        <v>390</v>
      </c>
      <c r="B43" s="518"/>
      <c r="C43" s="518" t="s">
        <v>378</v>
      </c>
      <c r="D43" s="514"/>
      <c r="E43" s="516" t="s">
        <v>17</v>
      </c>
      <c r="F43" s="516" t="s">
        <v>15</v>
      </c>
      <c r="G43" s="499" t="s">
        <v>19</v>
      </c>
      <c r="H43" s="499" t="s">
        <v>28</v>
      </c>
      <c r="I43" s="499" t="s">
        <v>1344</v>
      </c>
      <c r="J43" s="516">
        <v>4</v>
      </c>
      <c r="K43" s="516" t="s">
        <v>58</v>
      </c>
      <c r="L43" s="516"/>
      <c r="M43" s="516"/>
      <c r="N43" s="516"/>
      <c r="O43" s="516"/>
      <c r="P43" s="516" t="s">
        <v>287</v>
      </c>
      <c r="Q43" s="516" t="s">
        <v>290</v>
      </c>
      <c r="R43" s="517"/>
      <c r="S43" s="516"/>
      <c r="T43" s="515"/>
      <c r="U43" s="515"/>
      <c r="V43" s="514"/>
      <c r="W43" s="513"/>
    </row>
    <row r="44" spans="1:23" ht="15.6">
      <c r="A44" s="600" t="s">
        <v>391</v>
      </c>
      <c r="B44" s="518"/>
      <c r="C44" s="518" t="s">
        <v>378</v>
      </c>
      <c r="D44" s="514"/>
      <c r="E44" s="516" t="s">
        <v>17</v>
      </c>
      <c r="F44" s="516" t="s">
        <v>14</v>
      </c>
      <c r="G44" s="499" t="s">
        <v>19</v>
      </c>
      <c r="H44" s="499" t="s">
        <v>28</v>
      </c>
      <c r="I44" s="499" t="s">
        <v>24</v>
      </c>
      <c r="J44" s="516">
        <v>4</v>
      </c>
      <c r="K44" s="516" t="s">
        <v>58</v>
      </c>
      <c r="L44" s="516"/>
      <c r="M44" s="516"/>
      <c r="N44" s="516"/>
      <c r="O44" s="516"/>
      <c r="P44" s="516" t="s">
        <v>287</v>
      </c>
      <c r="Q44" s="516" t="s">
        <v>290</v>
      </c>
      <c r="R44" s="517"/>
      <c r="S44" s="516"/>
      <c r="T44" s="515"/>
      <c r="U44" s="515"/>
      <c r="V44" s="514"/>
      <c r="W44" s="513"/>
    </row>
    <row r="45" spans="1:23" ht="15.6">
      <c r="A45" s="600" t="s">
        <v>392</v>
      </c>
      <c r="B45" s="518"/>
      <c r="C45" s="518" t="s">
        <v>379</v>
      </c>
      <c r="D45" s="514"/>
      <c r="E45" s="516" t="s">
        <v>17</v>
      </c>
      <c r="F45" s="516" t="s">
        <v>14</v>
      </c>
      <c r="G45" s="499" t="s">
        <v>19</v>
      </c>
      <c r="H45" s="499" t="s">
        <v>28</v>
      </c>
      <c r="I45" s="499" t="s">
        <v>24</v>
      </c>
      <c r="J45" s="516">
        <v>4</v>
      </c>
      <c r="K45" s="516" t="s">
        <v>58</v>
      </c>
      <c r="L45" s="516"/>
      <c r="M45" s="516"/>
      <c r="N45" s="516"/>
      <c r="O45" s="516"/>
      <c r="P45" s="516" t="s">
        <v>287</v>
      </c>
      <c r="Q45" s="516" t="s">
        <v>290</v>
      </c>
      <c r="R45" s="517"/>
      <c r="S45" s="516"/>
      <c r="T45" s="515"/>
      <c r="U45" s="515"/>
      <c r="V45" s="514"/>
      <c r="W45" s="513"/>
    </row>
    <row r="46" spans="1:23" ht="15.6">
      <c r="A46" s="600" t="s">
        <v>393</v>
      </c>
      <c r="B46" s="518"/>
      <c r="C46" s="518" t="s">
        <v>379</v>
      </c>
      <c r="D46" s="514"/>
      <c r="E46" s="516" t="s">
        <v>17</v>
      </c>
      <c r="F46" s="516" t="s">
        <v>15</v>
      </c>
      <c r="G46" s="499" t="s">
        <v>19</v>
      </c>
      <c r="H46" s="499" t="s">
        <v>28</v>
      </c>
      <c r="I46" s="499" t="s">
        <v>24</v>
      </c>
      <c r="J46" s="516">
        <v>4</v>
      </c>
      <c r="K46" s="516" t="s">
        <v>58</v>
      </c>
      <c r="L46" s="516"/>
      <c r="M46" s="516"/>
      <c r="N46" s="516"/>
      <c r="O46" s="516"/>
      <c r="P46" s="516" t="s">
        <v>287</v>
      </c>
      <c r="Q46" s="516" t="s">
        <v>290</v>
      </c>
      <c r="R46" s="517"/>
      <c r="S46" s="516"/>
      <c r="T46" s="515"/>
      <c r="U46" s="515"/>
      <c r="V46" s="514"/>
      <c r="W46" s="513"/>
    </row>
    <row r="47" spans="1:23" ht="15.6">
      <c r="A47" s="600" t="s">
        <v>459</v>
      </c>
      <c r="B47" s="518"/>
      <c r="C47" s="518" t="s">
        <v>380</v>
      </c>
      <c r="D47" s="514"/>
      <c r="E47" s="516" t="s">
        <v>18</v>
      </c>
      <c r="F47" s="516" t="s">
        <v>15</v>
      </c>
      <c r="G47" s="499" t="s">
        <v>19</v>
      </c>
      <c r="H47" s="499" t="s">
        <v>28</v>
      </c>
      <c r="I47" s="499" t="s">
        <v>24</v>
      </c>
      <c r="J47" s="516">
        <v>1</v>
      </c>
      <c r="K47" s="516"/>
      <c r="L47" s="516"/>
      <c r="M47" s="516"/>
      <c r="N47" s="516" t="s">
        <v>499</v>
      </c>
      <c r="O47" s="516"/>
      <c r="P47" s="516" t="s">
        <v>287</v>
      </c>
      <c r="Q47" s="516" t="s">
        <v>290</v>
      </c>
      <c r="R47" s="517"/>
      <c r="S47" s="516"/>
      <c r="T47" s="515"/>
      <c r="U47" s="515"/>
      <c r="V47" s="514"/>
      <c r="W47" s="513"/>
    </row>
    <row r="48" spans="1:23" ht="15.6">
      <c r="A48" s="600" t="s">
        <v>460</v>
      </c>
      <c r="B48" s="518"/>
      <c r="C48" s="518" t="s">
        <v>380</v>
      </c>
      <c r="D48" s="514"/>
      <c r="E48" s="516" t="s">
        <v>17</v>
      </c>
      <c r="F48" s="516" t="s">
        <v>14</v>
      </c>
      <c r="G48" s="499" t="s">
        <v>19</v>
      </c>
      <c r="H48" s="499" t="s">
        <v>28</v>
      </c>
      <c r="I48" s="499" t="s">
        <v>26</v>
      </c>
      <c r="J48" s="516"/>
      <c r="K48" s="516"/>
      <c r="L48" s="516"/>
      <c r="M48" s="516"/>
      <c r="N48" s="516"/>
      <c r="O48" s="516" t="s">
        <v>28</v>
      </c>
      <c r="P48" s="516" t="s">
        <v>287</v>
      </c>
      <c r="Q48" s="516" t="s">
        <v>290</v>
      </c>
      <c r="R48" s="517"/>
      <c r="S48" s="516"/>
      <c r="T48" s="515"/>
      <c r="U48" s="515"/>
      <c r="V48" s="514"/>
      <c r="W48" s="513"/>
    </row>
    <row r="49" spans="1:23" ht="15.6">
      <c r="A49" s="600" t="s">
        <v>461</v>
      </c>
      <c r="B49" s="518"/>
      <c r="C49" s="518" t="s">
        <v>380</v>
      </c>
      <c r="D49" s="514"/>
      <c r="E49" s="516" t="s">
        <v>17</v>
      </c>
      <c r="F49" s="516" t="s">
        <v>14</v>
      </c>
      <c r="G49" s="499" t="s">
        <v>22</v>
      </c>
      <c r="H49" s="499" t="s">
        <v>28</v>
      </c>
      <c r="I49" s="499" t="s">
        <v>24</v>
      </c>
      <c r="J49" s="516"/>
      <c r="K49" s="516"/>
      <c r="L49" s="516"/>
      <c r="M49" s="516"/>
      <c r="N49" s="516"/>
      <c r="O49" s="516" t="s">
        <v>28</v>
      </c>
      <c r="P49" s="516" t="s">
        <v>287</v>
      </c>
      <c r="Q49" s="516" t="s">
        <v>290</v>
      </c>
      <c r="R49" s="517"/>
      <c r="S49" s="516"/>
      <c r="T49" s="515"/>
      <c r="U49" s="515"/>
      <c r="V49" s="514"/>
      <c r="W49" s="513"/>
    </row>
    <row r="50" spans="1:23" ht="15.6">
      <c r="A50" s="600" t="s">
        <v>462</v>
      </c>
      <c r="B50" s="518"/>
      <c r="C50" s="518" t="s">
        <v>380</v>
      </c>
      <c r="D50" s="514"/>
      <c r="E50" s="516" t="s">
        <v>17</v>
      </c>
      <c r="F50" s="516" t="s">
        <v>15</v>
      </c>
      <c r="G50" s="499" t="s">
        <v>22</v>
      </c>
      <c r="H50" s="499" t="s">
        <v>28</v>
      </c>
      <c r="I50" s="499" t="s">
        <v>25</v>
      </c>
      <c r="J50" s="516"/>
      <c r="K50" s="516"/>
      <c r="L50" s="516"/>
      <c r="M50" s="516"/>
      <c r="N50" s="516"/>
      <c r="O50" s="516" t="s">
        <v>28</v>
      </c>
      <c r="P50" s="516" t="s">
        <v>287</v>
      </c>
      <c r="Q50" s="516" t="s">
        <v>290</v>
      </c>
      <c r="R50" s="517"/>
      <c r="S50" s="516"/>
      <c r="T50" s="515"/>
      <c r="U50" s="515"/>
      <c r="V50" s="514"/>
      <c r="W50" s="513"/>
    </row>
    <row r="51" spans="1:23" ht="15.6">
      <c r="A51" s="600" t="s">
        <v>394</v>
      </c>
      <c r="B51" s="518"/>
      <c r="C51" s="518" t="s">
        <v>381</v>
      </c>
      <c r="D51" s="514"/>
      <c r="E51" s="516" t="s">
        <v>18</v>
      </c>
      <c r="F51" s="516" t="s">
        <v>14</v>
      </c>
      <c r="G51" s="499" t="s">
        <v>21</v>
      </c>
      <c r="H51" s="516" t="s">
        <v>28</v>
      </c>
      <c r="I51" s="516" t="s">
        <v>24</v>
      </c>
      <c r="J51" s="516">
        <v>4</v>
      </c>
      <c r="K51" s="516" t="s">
        <v>1205</v>
      </c>
      <c r="L51" s="516"/>
      <c r="M51" s="516"/>
      <c r="N51" s="516"/>
      <c r="O51" s="516"/>
      <c r="P51" s="516" t="s">
        <v>291</v>
      </c>
      <c r="Q51" s="516" t="s">
        <v>288</v>
      </c>
      <c r="R51" s="517"/>
      <c r="S51" s="516"/>
      <c r="T51" s="515"/>
      <c r="U51" s="515"/>
      <c r="V51" s="514"/>
      <c r="W51" s="513"/>
    </row>
    <row r="52" spans="1:23" ht="24">
      <c r="A52" s="600" t="s">
        <v>464</v>
      </c>
      <c r="B52" s="518"/>
      <c r="C52" s="518" t="s">
        <v>381</v>
      </c>
      <c r="D52" s="514" t="s">
        <v>1342</v>
      </c>
      <c r="E52" s="516" t="s">
        <v>18</v>
      </c>
      <c r="F52" s="516" t="s">
        <v>14</v>
      </c>
      <c r="G52" s="499" t="s">
        <v>21</v>
      </c>
      <c r="H52" s="516" t="s">
        <v>29</v>
      </c>
      <c r="I52" s="516" t="s">
        <v>30</v>
      </c>
      <c r="J52" s="516">
        <v>4</v>
      </c>
      <c r="K52" s="516"/>
      <c r="L52" s="516"/>
      <c r="M52" s="516"/>
      <c r="N52" s="516"/>
      <c r="O52" s="516"/>
      <c r="P52" s="516" t="s">
        <v>291</v>
      </c>
      <c r="Q52" s="516" t="s">
        <v>288</v>
      </c>
      <c r="R52" s="517"/>
      <c r="S52" s="516"/>
      <c r="T52" s="515" t="s">
        <v>46</v>
      </c>
      <c r="U52" s="515"/>
      <c r="V52" s="514" t="s">
        <v>1342</v>
      </c>
      <c r="W52" s="513" t="s">
        <v>1343</v>
      </c>
    </row>
    <row r="53" spans="1:23" ht="15.6">
      <c r="A53" s="600" t="s">
        <v>465</v>
      </c>
      <c r="B53" s="518"/>
      <c r="C53" s="518" t="s">
        <v>381</v>
      </c>
      <c r="D53" s="514" t="s">
        <v>1342</v>
      </c>
      <c r="E53" s="516" t="s">
        <v>18</v>
      </c>
      <c r="F53" s="516" t="s">
        <v>15</v>
      </c>
      <c r="G53" s="499" t="s">
        <v>21</v>
      </c>
      <c r="H53" s="516" t="s">
        <v>29</v>
      </c>
      <c r="I53" s="516" t="s">
        <v>30</v>
      </c>
      <c r="J53" s="516"/>
      <c r="K53" s="516"/>
      <c r="L53" s="516"/>
      <c r="M53" s="516"/>
      <c r="N53" s="516"/>
      <c r="O53" s="516"/>
      <c r="P53" s="516" t="s">
        <v>291</v>
      </c>
      <c r="Q53" s="516" t="s">
        <v>288</v>
      </c>
      <c r="R53" s="517"/>
      <c r="S53" s="516"/>
      <c r="T53" s="515" t="s">
        <v>45</v>
      </c>
      <c r="U53" s="515"/>
      <c r="V53" s="514" t="s">
        <v>1342</v>
      </c>
      <c r="W53" s="513" t="s">
        <v>1341</v>
      </c>
    </row>
    <row r="54" spans="1:23" ht="15.6">
      <c r="A54" s="600" t="s">
        <v>466</v>
      </c>
      <c r="B54" s="518"/>
      <c r="C54" s="518" t="s">
        <v>382</v>
      </c>
      <c r="D54" s="514"/>
      <c r="E54" s="516" t="s">
        <v>17</v>
      </c>
      <c r="F54" s="516" t="s">
        <v>15</v>
      </c>
      <c r="G54" s="499" t="s">
        <v>22</v>
      </c>
      <c r="H54" s="516" t="s">
        <v>28</v>
      </c>
      <c r="I54" s="516" t="s">
        <v>24</v>
      </c>
      <c r="J54" s="516">
        <v>4</v>
      </c>
      <c r="K54" s="516" t="s">
        <v>1205</v>
      </c>
      <c r="L54" s="516"/>
      <c r="M54" s="516"/>
      <c r="N54" s="516"/>
      <c r="O54" s="516"/>
      <c r="P54" s="516" t="s">
        <v>291</v>
      </c>
      <c r="Q54" s="516" t="s">
        <v>288</v>
      </c>
      <c r="R54" s="517"/>
      <c r="S54" s="516"/>
      <c r="T54" s="515"/>
      <c r="U54" s="515"/>
      <c r="V54" s="514"/>
      <c r="W54" s="513"/>
    </row>
    <row r="55" spans="1:23" ht="15.6">
      <c r="A55" s="600" t="s">
        <v>395</v>
      </c>
      <c r="B55" s="518"/>
      <c r="C55" s="518"/>
      <c r="D55" s="514"/>
      <c r="E55" s="516" t="s">
        <v>17</v>
      </c>
      <c r="F55" s="516" t="s">
        <v>14</v>
      </c>
      <c r="G55" s="499" t="s">
        <v>22</v>
      </c>
      <c r="H55" s="516" t="s">
        <v>28</v>
      </c>
      <c r="I55" s="516" t="s">
        <v>24</v>
      </c>
      <c r="J55" s="516">
        <v>4</v>
      </c>
      <c r="K55" s="516" t="s">
        <v>1205</v>
      </c>
      <c r="L55" s="516"/>
      <c r="M55" s="516"/>
      <c r="N55" s="516"/>
      <c r="O55" s="516"/>
      <c r="P55" s="516" t="s">
        <v>291</v>
      </c>
      <c r="Q55" s="516" t="s">
        <v>288</v>
      </c>
      <c r="R55" s="517"/>
      <c r="S55" s="516"/>
      <c r="T55" s="515"/>
      <c r="U55" s="515"/>
      <c r="V55" s="514"/>
      <c r="W55" s="513"/>
    </row>
    <row r="56" spans="1:23" ht="15.6">
      <c r="A56" s="600" t="s">
        <v>396</v>
      </c>
      <c r="B56" s="518"/>
      <c r="C56" s="518" t="s">
        <v>383</v>
      </c>
      <c r="D56" s="514"/>
      <c r="E56" s="516" t="s">
        <v>18</v>
      </c>
      <c r="F56" s="516" t="s">
        <v>15</v>
      </c>
      <c r="G56" s="499" t="s">
        <v>19</v>
      </c>
      <c r="H56" s="516" t="s">
        <v>28</v>
      </c>
      <c r="I56" s="516" t="s">
        <v>24</v>
      </c>
      <c r="J56" s="516">
        <v>3</v>
      </c>
      <c r="K56" s="516" t="s">
        <v>1205</v>
      </c>
      <c r="L56" s="516"/>
      <c r="M56" s="516" t="s">
        <v>50</v>
      </c>
      <c r="N56" s="516"/>
      <c r="O56" s="516"/>
      <c r="P56" s="516" t="s">
        <v>291</v>
      </c>
      <c r="Q56" s="516" t="s">
        <v>288</v>
      </c>
      <c r="R56" s="517"/>
      <c r="S56" s="516"/>
      <c r="T56" s="515"/>
      <c r="U56" s="515"/>
      <c r="V56" s="514"/>
      <c r="W56" s="513"/>
    </row>
    <row r="57" spans="1:23" ht="15.6">
      <c r="A57" s="600" t="s">
        <v>397</v>
      </c>
      <c r="B57" s="518"/>
      <c r="C57" s="518"/>
      <c r="D57" s="514"/>
      <c r="E57" s="516" t="s">
        <v>18</v>
      </c>
      <c r="F57" s="516" t="s">
        <v>14</v>
      </c>
      <c r="G57" s="499" t="s">
        <v>19</v>
      </c>
      <c r="H57" s="516" t="s">
        <v>28</v>
      </c>
      <c r="I57" s="516" t="s">
        <v>24</v>
      </c>
      <c r="J57" s="516">
        <v>3</v>
      </c>
      <c r="K57" s="516" t="s">
        <v>1205</v>
      </c>
      <c r="L57" s="516"/>
      <c r="M57" s="516"/>
      <c r="N57" s="516"/>
      <c r="O57" s="516"/>
      <c r="P57" s="516" t="s">
        <v>291</v>
      </c>
      <c r="Q57" s="516" t="s">
        <v>288</v>
      </c>
      <c r="R57" s="517"/>
      <c r="S57" s="516"/>
      <c r="T57" s="515"/>
      <c r="U57" s="515"/>
      <c r="V57" s="514"/>
      <c r="W57" s="513"/>
    </row>
    <row r="58" spans="1:23" ht="24">
      <c r="A58" s="600" t="s">
        <v>398</v>
      </c>
      <c r="B58" s="518"/>
      <c r="C58" s="518" t="s">
        <v>384</v>
      </c>
      <c r="D58" s="514" t="s">
        <v>1338</v>
      </c>
      <c r="E58" s="516" t="s">
        <v>17</v>
      </c>
      <c r="F58" s="516" t="s">
        <v>14</v>
      </c>
      <c r="G58" s="499" t="s">
        <v>21</v>
      </c>
      <c r="H58" s="516" t="s">
        <v>29</v>
      </c>
      <c r="I58" s="516" t="s">
        <v>30</v>
      </c>
      <c r="J58" s="516">
        <v>4</v>
      </c>
      <c r="K58" s="516"/>
      <c r="L58" s="516"/>
      <c r="M58" s="516"/>
      <c r="N58" s="516"/>
      <c r="O58" s="516"/>
      <c r="P58" s="516" t="s">
        <v>291</v>
      </c>
      <c r="Q58" s="516" t="s">
        <v>288</v>
      </c>
      <c r="R58" s="517"/>
      <c r="S58" s="516"/>
      <c r="T58" s="515" t="s">
        <v>45</v>
      </c>
      <c r="U58" s="515"/>
      <c r="V58" s="514" t="s">
        <v>1338</v>
      </c>
      <c r="W58" s="513" t="s">
        <v>1340</v>
      </c>
    </row>
    <row r="59" spans="1:23" ht="24">
      <c r="A59" s="600" t="s">
        <v>399</v>
      </c>
      <c r="B59" s="518"/>
      <c r="C59" s="518"/>
      <c r="D59" s="514" t="s">
        <v>1338</v>
      </c>
      <c r="E59" s="516" t="s">
        <v>17</v>
      </c>
      <c r="F59" s="516" t="s">
        <v>15</v>
      </c>
      <c r="G59" s="499" t="s">
        <v>21</v>
      </c>
      <c r="H59" s="516" t="s">
        <v>29</v>
      </c>
      <c r="I59" s="516" t="s">
        <v>30</v>
      </c>
      <c r="J59" s="516">
        <v>4</v>
      </c>
      <c r="K59" s="516"/>
      <c r="L59" s="516"/>
      <c r="M59" s="516"/>
      <c r="N59" s="516"/>
      <c r="O59" s="516"/>
      <c r="P59" s="516" t="s">
        <v>291</v>
      </c>
      <c r="Q59" s="516" t="s">
        <v>288</v>
      </c>
      <c r="R59" s="517" t="s">
        <v>1339</v>
      </c>
      <c r="S59" s="516"/>
      <c r="T59" s="515" t="s">
        <v>46</v>
      </c>
      <c r="U59" s="515"/>
      <c r="V59" s="514" t="s">
        <v>1338</v>
      </c>
      <c r="W59" s="513" t="s">
        <v>1337</v>
      </c>
    </row>
    <row r="60" spans="1:23" ht="15.6">
      <c r="A60" s="600" t="s">
        <v>400</v>
      </c>
      <c r="B60" s="518"/>
      <c r="C60" s="518"/>
      <c r="D60" s="514"/>
      <c r="E60" s="516" t="s">
        <v>17</v>
      </c>
      <c r="F60" s="516" t="s">
        <v>16</v>
      </c>
      <c r="G60" s="499" t="s">
        <v>21</v>
      </c>
      <c r="H60" s="516" t="s">
        <v>29</v>
      </c>
      <c r="I60" s="516" t="s">
        <v>1336</v>
      </c>
      <c r="J60" s="516">
        <v>4</v>
      </c>
      <c r="K60" s="516"/>
      <c r="L60" s="516"/>
      <c r="M60" s="516"/>
      <c r="N60" s="516"/>
      <c r="O60" s="516"/>
      <c r="P60" s="516" t="s">
        <v>291</v>
      </c>
      <c r="Q60" s="516" t="s">
        <v>288</v>
      </c>
      <c r="R60" s="517"/>
      <c r="S60" s="516"/>
      <c r="T60" s="515"/>
      <c r="U60" s="515"/>
      <c r="V60" s="514"/>
      <c r="W60" s="513"/>
    </row>
    <row r="61" spans="1:23" ht="15.6">
      <c r="A61" s="600" t="s">
        <v>401</v>
      </c>
      <c r="B61" s="518"/>
      <c r="C61" s="518"/>
      <c r="D61" s="514"/>
      <c r="E61" s="516" t="s">
        <v>17</v>
      </c>
      <c r="F61" s="516" t="s">
        <v>14</v>
      </c>
      <c r="G61" s="499" t="s">
        <v>19</v>
      </c>
      <c r="H61" s="516" t="s">
        <v>28</v>
      </c>
      <c r="I61" s="516" t="s">
        <v>25</v>
      </c>
      <c r="J61" s="516">
        <v>4</v>
      </c>
      <c r="K61" s="516" t="s">
        <v>1205</v>
      </c>
      <c r="L61" s="516"/>
      <c r="M61" s="516"/>
      <c r="N61" s="516"/>
      <c r="O61" s="516"/>
      <c r="P61" s="516" t="s">
        <v>291</v>
      </c>
      <c r="Q61" s="516" t="s">
        <v>288</v>
      </c>
      <c r="R61" s="517"/>
      <c r="S61" s="516"/>
      <c r="T61" s="515"/>
      <c r="U61" s="515"/>
      <c r="V61" s="514"/>
      <c r="W61" s="513"/>
    </row>
    <row r="62" spans="1:23" ht="15.6">
      <c r="A62" s="600" t="s">
        <v>402</v>
      </c>
      <c r="B62" s="518"/>
      <c r="C62" s="518"/>
      <c r="D62" s="514"/>
      <c r="E62" s="516" t="s">
        <v>17</v>
      </c>
      <c r="F62" s="516" t="s">
        <v>15</v>
      </c>
      <c r="G62" s="499" t="s">
        <v>19</v>
      </c>
      <c r="H62" s="516" t="s">
        <v>28</v>
      </c>
      <c r="I62" s="516" t="s">
        <v>445</v>
      </c>
      <c r="J62" s="516">
        <v>3</v>
      </c>
      <c r="K62" s="516"/>
      <c r="L62" s="516"/>
      <c r="M62" s="516"/>
      <c r="N62" s="516"/>
      <c r="O62" s="516"/>
      <c r="P62" s="516" t="s">
        <v>291</v>
      </c>
      <c r="Q62" s="516" t="s">
        <v>288</v>
      </c>
      <c r="R62" s="517"/>
      <c r="S62" s="516"/>
      <c r="T62" s="515"/>
      <c r="U62" s="515"/>
      <c r="V62" s="514"/>
      <c r="W62" s="513"/>
    </row>
    <row r="63" spans="1:23" ht="15.6">
      <c r="A63" s="600" t="s">
        <v>403</v>
      </c>
      <c r="B63" s="518"/>
      <c r="C63" s="518" t="s">
        <v>451</v>
      </c>
      <c r="D63" s="514"/>
      <c r="E63" s="516" t="s">
        <v>17</v>
      </c>
      <c r="F63" s="516" t="s">
        <v>14</v>
      </c>
      <c r="G63" s="499" t="s">
        <v>20</v>
      </c>
      <c r="H63" s="499" t="s">
        <v>304</v>
      </c>
      <c r="I63" s="499" t="s">
        <v>24</v>
      </c>
      <c r="J63" s="516">
        <v>3</v>
      </c>
      <c r="K63" s="516"/>
      <c r="L63" s="516"/>
      <c r="M63" s="516"/>
      <c r="N63" s="516" t="s">
        <v>499</v>
      </c>
      <c r="O63" s="516"/>
      <c r="P63" s="516" t="s">
        <v>291</v>
      </c>
      <c r="Q63" s="516" t="s">
        <v>288</v>
      </c>
      <c r="R63" s="517" t="s">
        <v>1335</v>
      </c>
      <c r="S63" s="516"/>
      <c r="T63" s="515"/>
      <c r="U63" s="515"/>
      <c r="V63" s="514"/>
      <c r="W63" s="513"/>
    </row>
    <row r="64" spans="1:23" ht="15.6">
      <c r="A64" s="600" t="s">
        <v>404</v>
      </c>
      <c r="B64" s="518"/>
      <c r="C64" s="518" t="s">
        <v>452</v>
      </c>
      <c r="D64" s="514"/>
      <c r="E64" s="516" t="s">
        <v>17</v>
      </c>
      <c r="F64" s="516" t="s">
        <v>14</v>
      </c>
      <c r="G64" s="499" t="s">
        <v>262</v>
      </c>
      <c r="H64" s="499" t="s">
        <v>28</v>
      </c>
      <c r="I64" s="499" t="s">
        <v>24</v>
      </c>
      <c r="J64" s="516">
        <v>2</v>
      </c>
      <c r="K64" s="516"/>
      <c r="L64" s="516"/>
      <c r="M64" s="516"/>
      <c r="N64" s="516" t="s">
        <v>499</v>
      </c>
      <c r="O64" s="516"/>
      <c r="P64" s="516" t="s">
        <v>291</v>
      </c>
      <c r="Q64" s="516" t="s">
        <v>288</v>
      </c>
      <c r="R64" s="517"/>
      <c r="S64" s="516"/>
      <c r="T64" s="515"/>
      <c r="U64" s="515"/>
      <c r="V64" s="514"/>
      <c r="W64" s="513"/>
    </row>
    <row r="65" spans="1:23" ht="15.6">
      <c r="A65" s="600" t="s">
        <v>635</v>
      </c>
      <c r="B65" s="518"/>
      <c r="C65" s="518"/>
      <c r="D65" s="514"/>
      <c r="E65" s="516" t="s">
        <v>17</v>
      </c>
      <c r="F65" s="516" t="s">
        <v>15</v>
      </c>
      <c r="G65" s="499" t="s">
        <v>262</v>
      </c>
      <c r="H65" s="499" t="s">
        <v>28</v>
      </c>
      <c r="I65" s="499" t="s">
        <v>24</v>
      </c>
      <c r="J65" s="516">
        <v>2</v>
      </c>
      <c r="K65" s="516"/>
      <c r="L65" s="516"/>
      <c r="M65" s="516"/>
      <c r="N65" s="516" t="s">
        <v>499</v>
      </c>
      <c r="O65" s="516"/>
      <c r="P65" s="516" t="s">
        <v>291</v>
      </c>
      <c r="Q65" s="516" t="s">
        <v>288</v>
      </c>
      <c r="R65" s="517"/>
      <c r="S65" s="516"/>
      <c r="T65" s="515"/>
      <c r="U65" s="515"/>
      <c r="V65" s="514"/>
      <c r="W65" s="513"/>
    </row>
    <row r="66" spans="1:23" ht="15.6">
      <c r="A66" s="600" t="s">
        <v>636</v>
      </c>
      <c r="B66" s="518"/>
      <c r="C66" s="518" t="s">
        <v>453</v>
      </c>
      <c r="D66" s="514"/>
      <c r="E66" s="516" t="s">
        <v>18</v>
      </c>
      <c r="F66" s="516" t="s">
        <v>16</v>
      </c>
      <c r="G66" s="499" t="s">
        <v>20</v>
      </c>
      <c r="H66" s="499" t="s">
        <v>304</v>
      </c>
      <c r="I66" s="499" t="s">
        <v>24</v>
      </c>
      <c r="J66" s="516">
        <v>4</v>
      </c>
      <c r="K66" s="516"/>
      <c r="L66" s="516"/>
      <c r="M66" s="516"/>
      <c r="N66" s="516"/>
      <c r="O66" s="516"/>
      <c r="P66" s="516" t="s">
        <v>291</v>
      </c>
      <c r="Q66" s="516" t="s">
        <v>288</v>
      </c>
      <c r="R66" s="517"/>
      <c r="S66" s="516"/>
      <c r="T66" s="515"/>
      <c r="U66" s="515"/>
      <c r="V66" s="514"/>
      <c r="W66" s="513"/>
    </row>
    <row r="67" spans="1:23" ht="15.6">
      <c r="A67" s="600" t="s">
        <v>405</v>
      </c>
      <c r="B67" s="518"/>
      <c r="C67" s="518" t="s">
        <v>455</v>
      </c>
      <c r="D67" s="514"/>
      <c r="E67" s="516" t="s">
        <v>17</v>
      </c>
      <c r="F67" s="516" t="s">
        <v>15</v>
      </c>
      <c r="G67" s="499" t="s">
        <v>19</v>
      </c>
      <c r="H67" s="499" t="s">
        <v>28</v>
      </c>
      <c r="I67" s="499" t="s">
        <v>24</v>
      </c>
      <c r="J67" s="516"/>
      <c r="K67" s="516"/>
      <c r="L67" s="516"/>
      <c r="M67" s="516"/>
      <c r="N67" s="516"/>
      <c r="O67" s="516" t="s">
        <v>28</v>
      </c>
      <c r="P67" s="516" t="s">
        <v>291</v>
      </c>
      <c r="Q67" s="516" t="s">
        <v>288</v>
      </c>
      <c r="R67" s="517"/>
      <c r="S67" s="516"/>
      <c r="T67" s="515"/>
      <c r="U67" s="515"/>
      <c r="V67" s="514"/>
      <c r="W67" s="513"/>
    </row>
    <row r="68" spans="1:23" ht="15.6">
      <c r="A68" s="600" t="s">
        <v>468</v>
      </c>
      <c r="B68" s="518"/>
      <c r="C68" s="518" t="s">
        <v>385</v>
      </c>
      <c r="D68" s="514"/>
      <c r="E68" s="516" t="s">
        <v>18</v>
      </c>
      <c r="F68" s="516" t="s">
        <v>15</v>
      </c>
      <c r="G68" s="499" t="s">
        <v>23</v>
      </c>
      <c r="H68" s="499" t="s">
        <v>28</v>
      </c>
      <c r="I68" s="499" t="s">
        <v>24</v>
      </c>
      <c r="J68" s="516">
        <v>3</v>
      </c>
      <c r="K68" s="516"/>
      <c r="L68" s="516"/>
      <c r="M68" s="516"/>
      <c r="N68" s="516"/>
      <c r="O68" s="516"/>
      <c r="P68" s="516" t="s">
        <v>291</v>
      </c>
      <c r="Q68" s="516" t="s">
        <v>288</v>
      </c>
      <c r="R68" s="517"/>
      <c r="S68" s="516"/>
      <c r="T68" s="515"/>
      <c r="U68" s="515"/>
      <c r="V68" s="514"/>
      <c r="W68" s="513"/>
    </row>
    <row r="69" spans="1:23" ht="15.6">
      <c r="A69" s="600" t="s">
        <v>406</v>
      </c>
      <c r="B69" s="518"/>
      <c r="C69" s="518"/>
      <c r="D69" s="514"/>
      <c r="E69" s="516" t="s">
        <v>18</v>
      </c>
      <c r="F69" s="516" t="s">
        <v>14</v>
      </c>
      <c r="G69" s="499" t="s">
        <v>19</v>
      </c>
      <c r="H69" s="499" t="s">
        <v>28</v>
      </c>
      <c r="I69" s="499" t="s">
        <v>26</v>
      </c>
      <c r="J69" s="516">
        <v>3</v>
      </c>
      <c r="K69" s="516"/>
      <c r="L69" s="516"/>
      <c r="M69" s="516"/>
      <c r="N69" s="516"/>
      <c r="O69" s="516"/>
      <c r="P69" s="516" t="s">
        <v>291</v>
      </c>
      <c r="Q69" s="516" t="s">
        <v>288</v>
      </c>
      <c r="R69" s="517"/>
      <c r="S69" s="516"/>
      <c r="T69" s="515"/>
      <c r="U69" s="515"/>
      <c r="V69" s="514"/>
      <c r="W69" s="513"/>
    </row>
    <row r="70" spans="1:23" ht="15.6">
      <c r="A70" s="600" t="s">
        <v>467</v>
      </c>
      <c r="B70" s="518"/>
      <c r="C70" s="518"/>
      <c r="D70" s="514"/>
      <c r="E70" s="516" t="s">
        <v>18</v>
      </c>
      <c r="F70" s="516" t="s">
        <v>15</v>
      </c>
      <c r="G70" s="499" t="s">
        <v>19</v>
      </c>
      <c r="H70" s="499" t="s">
        <v>28</v>
      </c>
      <c r="I70" s="499" t="s">
        <v>445</v>
      </c>
      <c r="J70" s="516">
        <v>3</v>
      </c>
      <c r="K70" s="516"/>
      <c r="L70" s="516"/>
      <c r="M70" s="516"/>
      <c r="N70" s="516"/>
      <c r="O70" s="516"/>
      <c r="P70" s="516" t="s">
        <v>291</v>
      </c>
      <c r="Q70" s="516" t="s">
        <v>288</v>
      </c>
      <c r="R70" s="517"/>
      <c r="S70" s="516"/>
      <c r="T70" s="515"/>
      <c r="U70" s="515"/>
      <c r="V70" s="514"/>
      <c r="W70" s="513"/>
    </row>
    <row r="71" spans="1:23" ht="15.6">
      <c r="A71" s="600" t="s">
        <v>469</v>
      </c>
      <c r="B71" s="518"/>
      <c r="C71" s="518"/>
      <c r="D71" s="514"/>
      <c r="E71" s="516" t="s">
        <v>18</v>
      </c>
      <c r="F71" s="516" t="s">
        <v>16</v>
      </c>
      <c r="G71" s="499" t="s">
        <v>57</v>
      </c>
      <c r="H71" s="499" t="s">
        <v>29</v>
      </c>
      <c r="I71" s="499" t="s">
        <v>783</v>
      </c>
      <c r="J71" s="516">
        <v>4</v>
      </c>
      <c r="K71" s="516"/>
      <c r="L71" s="516"/>
      <c r="M71" s="516"/>
      <c r="N71" s="516"/>
      <c r="O71" s="516"/>
      <c r="P71" s="516" t="s">
        <v>291</v>
      </c>
      <c r="Q71" s="516" t="s">
        <v>288</v>
      </c>
      <c r="R71" s="517"/>
      <c r="S71" s="516"/>
      <c r="T71" s="515"/>
      <c r="U71" s="515"/>
      <c r="V71" s="514"/>
      <c r="W71" s="513"/>
    </row>
    <row r="72" spans="1:23" ht="15.6">
      <c r="A72" s="600" t="s">
        <v>407</v>
      </c>
      <c r="B72" s="518"/>
      <c r="C72" s="518"/>
      <c r="D72" s="514"/>
      <c r="E72" s="516" t="s">
        <v>18</v>
      </c>
      <c r="F72" s="516" t="s">
        <v>16</v>
      </c>
      <c r="G72" s="499" t="s">
        <v>57</v>
      </c>
      <c r="H72" s="499" t="s">
        <v>29</v>
      </c>
      <c r="I72" s="499" t="s">
        <v>783</v>
      </c>
      <c r="J72" s="516">
        <v>4</v>
      </c>
      <c r="K72" s="516"/>
      <c r="L72" s="516"/>
      <c r="M72" s="516"/>
      <c r="N72" s="516"/>
      <c r="O72" s="516"/>
      <c r="P72" s="516" t="s">
        <v>291</v>
      </c>
      <c r="Q72" s="516" t="s">
        <v>288</v>
      </c>
      <c r="R72" s="517"/>
      <c r="S72" s="516"/>
      <c r="T72" s="515"/>
      <c r="U72" s="515"/>
      <c r="V72" s="514"/>
      <c r="W72" s="513"/>
    </row>
    <row r="73" spans="1:23" ht="15.6">
      <c r="A73" s="600" t="s">
        <v>408</v>
      </c>
      <c r="B73" s="518"/>
      <c r="C73" s="518" t="s">
        <v>386</v>
      </c>
      <c r="D73" s="514"/>
      <c r="E73" s="516" t="s">
        <v>18</v>
      </c>
      <c r="F73" s="516" t="s">
        <v>14</v>
      </c>
      <c r="G73" s="499" t="s">
        <v>22</v>
      </c>
      <c r="H73" s="499" t="s">
        <v>28</v>
      </c>
      <c r="I73" s="499" t="s">
        <v>24</v>
      </c>
      <c r="J73" s="516">
        <v>3</v>
      </c>
      <c r="K73" s="516"/>
      <c r="L73" s="516"/>
      <c r="M73" s="516"/>
      <c r="N73" s="516"/>
      <c r="O73" s="516"/>
      <c r="P73" s="516" t="s">
        <v>291</v>
      </c>
      <c r="Q73" s="516" t="s">
        <v>288</v>
      </c>
      <c r="R73" s="517"/>
      <c r="S73" s="516"/>
      <c r="T73" s="515"/>
      <c r="U73" s="515"/>
      <c r="V73" s="514"/>
      <c r="W73" s="513"/>
    </row>
    <row r="74" spans="1:23" ht="27.6">
      <c r="A74" s="600" t="s">
        <v>409</v>
      </c>
      <c r="B74" s="518"/>
      <c r="C74" s="518"/>
      <c r="D74" s="514"/>
      <c r="E74" s="516" t="s">
        <v>17</v>
      </c>
      <c r="F74" s="516" t="s">
        <v>14</v>
      </c>
      <c r="G74" s="499" t="s">
        <v>19</v>
      </c>
      <c r="H74" s="499" t="s">
        <v>28</v>
      </c>
      <c r="I74" s="499" t="s">
        <v>819</v>
      </c>
      <c r="J74" s="516">
        <v>3</v>
      </c>
      <c r="K74" s="516"/>
      <c r="L74" s="516"/>
      <c r="M74" s="516"/>
      <c r="N74" s="516"/>
      <c r="O74" s="516"/>
      <c r="P74" s="516" t="s">
        <v>291</v>
      </c>
      <c r="Q74" s="516" t="s">
        <v>288</v>
      </c>
      <c r="R74" s="517"/>
      <c r="S74" s="516"/>
      <c r="T74" s="515"/>
      <c r="U74" s="515"/>
      <c r="V74" s="514"/>
      <c r="W74" s="513"/>
    </row>
    <row r="75" spans="1:23" ht="15.6">
      <c r="A75" s="600" t="s">
        <v>410</v>
      </c>
      <c r="B75" s="518"/>
      <c r="C75" s="518"/>
      <c r="D75" s="514"/>
      <c r="E75" s="516" t="s">
        <v>18</v>
      </c>
      <c r="F75" s="516" t="s">
        <v>15</v>
      </c>
      <c r="G75" s="499" t="s">
        <v>19</v>
      </c>
      <c r="H75" s="499" t="s">
        <v>28</v>
      </c>
      <c r="I75" s="499" t="s">
        <v>24</v>
      </c>
      <c r="J75" s="516">
        <v>1</v>
      </c>
      <c r="K75" s="516"/>
      <c r="L75" s="516"/>
      <c r="M75" s="516"/>
      <c r="N75" s="516" t="s">
        <v>499</v>
      </c>
      <c r="O75" s="516"/>
      <c r="P75" s="516" t="s">
        <v>291</v>
      </c>
      <c r="Q75" s="516" t="s">
        <v>288</v>
      </c>
      <c r="R75" s="517"/>
      <c r="S75" s="516"/>
      <c r="T75" s="515"/>
      <c r="U75" s="515"/>
      <c r="V75" s="514"/>
      <c r="W75" s="513"/>
    </row>
    <row r="76" spans="1:23" ht="15.6">
      <c r="A76" s="600" t="s">
        <v>411</v>
      </c>
      <c r="B76" s="518"/>
      <c r="C76" s="518" t="s">
        <v>387</v>
      </c>
      <c r="D76" s="514"/>
      <c r="E76" s="516" t="s">
        <v>18</v>
      </c>
      <c r="F76" s="516" t="s">
        <v>14</v>
      </c>
      <c r="G76" s="499" t="s">
        <v>22</v>
      </c>
      <c r="H76" s="499" t="s">
        <v>28</v>
      </c>
      <c r="I76" s="499" t="s">
        <v>24</v>
      </c>
      <c r="J76" s="516">
        <v>3</v>
      </c>
      <c r="K76" s="516"/>
      <c r="L76" s="516"/>
      <c r="M76" s="516"/>
      <c r="N76" s="516"/>
      <c r="O76" s="516"/>
      <c r="P76" s="516" t="s">
        <v>291</v>
      </c>
      <c r="Q76" s="516" t="s">
        <v>288</v>
      </c>
      <c r="R76" s="517"/>
      <c r="S76" s="516"/>
      <c r="T76" s="515"/>
      <c r="U76" s="515"/>
      <c r="V76" s="514"/>
      <c r="W76" s="513"/>
    </row>
    <row r="77" spans="1:23" ht="15.6">
      <c r="A77" s="600" t="s">
        <v>412</v>
      </c>
      <c r="B77" s="518"/>
      <c r="C77" s="518"/>
      <c r="D77" s="514"/>
      <c r="E77" s="516" t="s">
        <v>18</v>
      </c>
      <c r="F77" s="516" t="s">
        <v>16</v>
      </c>
      <c r="G77" s="499" t="s">
        <v>22</v>
      </c>
      <c r="H77" s="499" t="s">
        <v>28</v>
      </c>
      <c r="I77" s="499" t="s">
        <v>24</v>
      </c>
      <c r="J77" s="516">
        <v>1</v>
      </c>
      <c r="K77" s="516"/>
      <c r="L77" s="516"/>
      <c r="M77" s="516"/>
      <c r="N77" s="516" t="s">
        <v>499</v>
      </c>
      <c r="O77" s="516"/>
      <c r="P77" s="516" t="s">
        <v>291</v>
      </c>
      <c r="Q77" s="516" t="s">
        <v>288</v>
      </c>
      <c r="R77" s="517"/>
      <c r="S77" s="516"/>
      <c r="T77" s="515"/>
      <c r="U77" s="515"/>
      <c r="V77" s="514"/>
      <c r="W77" s="513"/>
    </row>
    <row r="78" spans="1:23" ht="15.6">
      <c r="A78" s="600" t="s">
        <v>413</v>
      </c>
      <c r="B78" s="518"/>
      <c r="C78" s="518" t="s">
        <v>388</v>
      </c>
      <c r="D78" s="514"/>
      <c r="E78" s="516" t="s">
        <v>17</v>
      </c>
      <c r="F78" s="516" t="s">
        <v>14</v>
      </c>
      <c r="G78" s="499" t="s">
        <v>19</v>
      </c>
      <c r="H78" s="499" t="s">
        <v>28</v>
      </c>
      <c r="I78" s="499" t="s">
        <v>24</v>
      </c>
      <c r="J78" s="516"/>
      <c r="K78" s="516"/>
      <c r="L78" s="516"/>
      <c r="M78" s="516"/>
      <c r="N78" s="516"/>
      <c r="O78" s="516" t="s">
        <v>28</v>
      </c>
      <c r="P78" s="516" t="s">
        <v>291</v>
      </c>
      <c r="Q78" s="516" t="s">
        <v>288</v>
      </c>
      <c r="R78" s="517"/>
      <c r="S78" s="516"/>
      <c r="T78" s="515"/>
      <c r="U78" s="515"/>
      <c r="V78" s="514"/>
      <c r="W78" s="513"/>
    </row>
    <row r="79" spans="1:23" ht="15.6">
      <c r="A79" s="600" t="s">
        <v>414</v>
      </c>
      <c r="B79" s="518"/>
      <c r="C79" s="518" t="s">
        <v>387</v>
      </c>
      <c r="D79" s="514"/>
      <c r="E79" s="516" t="s">
        <v>17</v>
      </c>
      <c r="F79" s="516" t="s">
        <v>15</v>
      </c>
      <c r="G79" s="499" t="s">
        <v>22</v>
      </c>
      <c r="H79" s="499" t="s">
        <v>28</v>
      </c>
      <c r="I79" s="499" t="s">
        <v>24</v>
      </c>
      <c r="J79" s="516">
        <v>3</v>
      </c>
      <c r="K79" s="516"/>
      <c r="L79" s="516"/>
      <c r="M79" s="516"/>
      <c r="N79" s="516"/>
      <c r="O79" s="516"/>
      <c r="P79" s="516" t="s">
        <v>291</v>
      </c>
      <c r="Q79" s="516" t="s">
        <v>288</v>
      </c>
      <c r="R79" s="517"/>
      <c r="S79" s="516"/>
      <c r="T79" s="515"/>
      <c r="U79" s="515"/>
      <c r="V79" s="514"/>
      <c r="W79" s="513"/>
    </row>
    <row r="80" spans="1:23" ht="15.6">
      <c r="A80" s="600" t="s">
        <v>415</v>
      </c>
      <c r="B80" s="518"/>
      <c r="C80" s="518" t="s">
        <v>388</v>
      </c>
      <c r="D80" s="514"/>
      <c r="E80" s="516" t="s">
        <v>17</v>
      </c>
      <c r="F80" s="516" t="s">
        <v>14</v>
      </c>
      <c r="G80" s="499" t="s">
        <v>22</v>
      </c>
      <c r="H80" s="499" t="s">
        <v>28</v>
      </c>
      <c r="I80" s="499" t="s">
        <v>24</v>
      </c>
      <c r="J80" s="516">
        <v>4</v>
      </c>
      <c r="K80" s="516"/>
      <c r="L80" s="516"/>
      <c r="M80" s="516"/>
      <c r="N80" s="516"/>
      <c r="O80" s="516"/>
      <c r="P80" s="516" t="s">
        <v>291</v>
      </c>
      <c r="Q80" s="516" t="s">
        <v>288</v>
      </c>
      <c r="R80" s="517"/>
      <c r="S80" s="516"/>
      <c r="T80" s="515"/>
      <c r="U80" s="515"/>
      <c r="V80" s="514"/>
      <c r="W80" s="513"/>
    </row>
    <row r="81" spans="1:23" ht="15.6">
      <c r="A81" s="600" t="s">
        <v>416</v>
      </c>
      <c r="B81" s="518"/>
      <c r="C81" s="518"/>
      <c r="D81" s="514"/>
      <c r="E81" s="516" t="s">
        <v>17</v>
      </c>
      <c r="F81" s="516" t="s">
        <v>15</v>
      </c>
      <c r="G81" s="499" t="s">
        <v>22</v>
      </c>
      <c r="H81" s="499" t="s">
        <v>28</v>
      </c>
      <c r="I81" s="499" t="s">
        <v>24</v>
      </c>
      <c r="J81" s="516"/>
      <c r="K81" s="516"/>
      <c r="L81" s="516"/>
      <c r="M81" s="516"/>
      <c r="N81" s="516"/>
      <c r="O81" s="516"/>
      <c r="P81" s="516" t="s">
        <v>291</v>
      </c>
      <c r="Q81" s="516" t="s">
        <v>288</v>
      </c>
      <c r="R81" s="517"/>
      <c r="S81" s="516"/>
      <c r="T81" s="515"/>
      <c r="U81" s="515"/>
      <c r="V81" s="514"/>
      <c r="W81" s="513"/>
    </row>
    <row r="82" spans="1:23" ht="15.6">
      <c r="A82" s="600" t="s">
        <v>417</v>
      </c>
      <c r="B82" s="518"/>
      <c r="C82" s="518" t="s">
        <v>389</v>
      </c>
      <c r="D82" s="514"/>
      <c r="E82" s="516" t="s">
        <v>17</v>
      </c>
      <c r="F82" s="516" t="s">
        <v>16</v>
      </c>
      <c r="G82" s="499" t="s">
        <v>19</v>
      </c>
      <c r="H82" s="499" t="s">
        <v>28</v>
      </c>
      <c r="I82" s="499" t="s">
        <v>24</v>
      </c>
      <c r="J82" s="516">
        <v>3</v>
      </c>
      <c r="K82" s="516"/>
      <c r="L82" s="516"/>
      <c r="M82" s="516"/>
      <c r="N82" s="516"/>
      <c r="O82" s="516"/>
      <c r="P82" s="516" t="s">
        <v>291</v>
      </c>
      <c r="Q82" s="516" t="s">
        <v>288</v>
      </c>
      <c r="R82" s="517" t="s">
        <v>1334</v>
      </c>
      <c r="S82" s="516"/>
      <c r="T82" s="515"/>
      <c r="U82" s="515"/>
      <c r="V82" s="514"/>
      <c r="W82" s="513"/>
    </row>
    <row r="83" spans="1:23" ht="15.6">
      <c r="A83" s="600" t="s">
        <v>418</v>
      </c>
      <c r="B83" s="518"/>
      <c r="C83" s="518"/>
      <c r="D83" s="514"/>
      <c r="E83" s="516" t="s">
        <v>17</v>
      </c>
      <c r="F83" s="516" t="s">
        <v>15</v>
      </c>
      <c r="G83" s="499" t="s">
        <v>22</v>
      </c>
      <c r="H83" s="499" t="s">
        <v>28</v>
      </c>
      <c r="I83" s="499" t="s">
        <v>24</v>
      </c>
      <c r="J83" s="516">
        <v>3</v>
      </c>
      <c r="K83" s="516"/>
      <c r="L83" s="516"/>
      <c r="M83" s="516"/>
      <c r="N83" s="516"/>
      <c r="O83" s="516"/>
      <c r="P83" s="516" t="s">
        <v>291</v>
      </c>
      <c r="Q83" s="516" t="s">
        <v>288</v>
      </c>
      <c r="R83" s="517"/>
      <c r="S83" s="516"/>
      <c r="T83" s="515"/>
      <c r="U83" s="515"/>
      <c r="V83" s="514"/>
      <c r="W83" s="513"/>
    </row>
    <row r="84" spans="1:23" ht="15.6">
      <c r="A84" s="600" t="s">
        <v>419</v>
      </c>
      <c r="B84" s="518"/>
      <c r="C84" s="518"/>
      <c r="D84" s="514"/>
      <c r="E84" s="516" t="s">
        <v>17</v>
      </c>
      <c r="F84" s="516" t="s">
        <v>15</v>
      </c>
      <c r="G84" s="499" t="s">
        <v>19</v>
      </c>
      <c r="H84" s="499" t="s">
        <v>28</v>
      </c>
      <c r="I84" s="499" t="s">
        <v>24</v>
      </c>
      <c r="J84" s="516">
        <v>1</v>
      </c>
      <c r="K84" s="516"/>
      <c r="L84" s="516"/>
      <c r="M84" s="516"/>
      <c r="N84" s="516" t="s">
        <v>499</v>
      </c>
      <c r="O84" s="516"/>
      <c r="P84" s="516" t="s">
        <v>291</v>
      </c>
      <c r="Q84" s="516" t="s">
        <v>288</v>
      </c>
      <c r="R84" s="517"/>
      <c r="S84" s="516"/>
      <c r="T84" s="515"/>
      <c r="U84" s="515"/>
      <c r="V84" s="514"/>
      <c r="W84" s="513"/>
    </row>
    <row r="85" spans="1:23" ht="15.6">
      <c r="A85" s="600" t="s">
        <v>420</v>
      </c>
      <c r="B85" s="518"/>
      <c r="C85" s="518" t="s">
        <v>390</v>
      </c>
      <c r="D85" s="514"/>
      <c r="E85" s="516" t="s">
        <v>18</v>
      </c>
      <c r="F85" s="516" t="s">
        <v>14</v>
      </c>
      <c r="G85" s="499" t="s">
        <v>19</v>
      </c>
      <c r="H85" s="499" t="s">
        <v>28</v>
      </c>
      <c r="I85" s="499" t="s">
        <v>24</v>
      </c>
      <c r="J85" s="516">
        <v>3</v>
      </c>
      <c r="K85" s="516"/>
      <c r="L85" s="516"/>
      <c r="M85" s="516"/>
      <c r="N85" s="516"/>
      <c r="O85" s="516"/>
      <c r="P85" s="516" t="s">
        <v>286</v>
      </c>
      <c r="Q85" s="516" t="s">
        <v>290</v>
      </c>
      <c r="R85" s="517"/>
      <c r="S85" s="516"/>
      <c r="T85" s="515"/>
      <c r="U85" s="515"/>
      <c r="V85" s="514"/>
      <c r="W85" s="513"/>
    </row>
    <row r="86" spans="1:23" ht="15.6">
      <c r="A86" s="600" t="s">
        <v>421</v>
      </c>
      <c r="B86" s="518"/>
      <c r="C86" s="518"/>
      <c r="D86" s="514"/>
      <c r="E86" s="516" t="s">
        <v>18</v>
      </c>
      <c r="F86" s="516" t="s">
        <v>15</v>
      </c>
      <c r="G86" s="499" t="s">
        <v>19</v>
      </c>
      <c r="H86" s="499" t="s">
        <v>28</v>
      </c>
      <c r="I86" s="499" t="s">
        <v>24</v>
      </c>
      <c r="J86" s="516">
        <v>2</v>
      </c>
      <c r="K86" s="516"/>
      <c r="L86" s="516"/>
      <c r="M86" s="516"/>
      <c r="N86" s="516" t="s">
        <v>499</v>
      </c>
      <c r="O86" s="516"/>
      <c r="P86" s="516" t="s">
        <v>286</v>
      </c>
      <c r="Q86" s="516" t="s">
        <v>290</v>
      </c>
      <c r="R86" s="517"/>
      <c r="S86" s="516"/>
      <c r="T86" s="515"/>
      <c r="U86" s="515"/>
      <c r="V86" s="514"/>
      <c r="W86" s="513"/>
    </row>
    <row r="87" spans="1:23" ht="27.6">
      <c r="A87" s="600" t="s">
        <v>422</v>
      </c>
      <c r="B87" s="518"/>
      <c r="C87" s="518" t="s">
        <v>391</v>
      </c>
      <c r="D87" s="514"/>
      <c r="E87" s="516" t="s">
        <v>17</v>
      </c>
      <c r="F87" s="516" t="s">
        <v>14</v>
      </c>
      <c r="G87" s="499" t="s">
        <v>19</v>
      </c>
      <c r="H87" s="499" t="s">
        <v>28</v>
      </c>
      <c r="I87" s="499" t="s">
        <v>841</v>
      </c>
      <c r="J87" s="516">
        <v>4</v>
      </c>
      <c r="K87" s="516"/>
      <c r="L87" s="516"/>
      <c r="M87" s="516"/>
      <c r="N87" s="516"/>
      <c r="O87" s="516"/>
      <c r="P87" s="516" t="s">
        <v>286</v>
      </c>
      <c r="Q87" s="516" t="s">
        <v>290</v>
      </c>
      <c r="R87" s="517"/>
      <c r="S87" s="516"/>
      <c r="T87" s="515"/>
      <c r="U87" s="515"/>
      <c r="V87" s="514"/>
      <c r="W87" s="513"/>
    </row>
    <row r="88" spans="1:23" ht="15.6">
      <c r="A88" s="600" t="s">
        <v>1110</v>
      </c>
      <c r="B88" s="518"/>
      <c r="C88" s="518" t="s">
        <v>392</v>
      </c>
      <c r="D88" s="514"/>
      <c r="E88" s="516" t="s">
        <v>17</v>
      </c>
      <c r="F88" s="516" t="s">
        <v>14</v>
      </c>
      <c r="G88" s="499" t="s">
        <v>19</v>
      </c>
      <c r="H88" s="499" t="s">
        <v>28</v>
      </c>
      <c r="I88" s="499" t="s">
        <v>24</v>
      </c>
      <c r="J88" s="516">
        <v>4</v>
      </c>
      <c r="K88" s="516"/>
      <c r="L88" s="516"/>
      <c r="M88" s="516"/>
      <c r="N88" s="516"/>
      <c r="O88" s="516"/>
      <c r="P88" s="516" t="s">
        <v>286</v>
      </c>
      <c r="Q88" s="516" t="s">
        <v>290</v>
      </c>
      <c r="R88" s="517"/>
      <c r="S88" s="516"/>
      <c r="T88" s="515"/>
      <c r="U88" s="515"/>
      <c r="V88" s="514"/>
      <c r="W88" s="513"/>
    </row>
    <row r="89" spans="1:23" ht="15.6">
      <c r="A89" s="600" t="s">
        <v>1156</v>
      </c>
      <c r="B89" s="518"/>
      <c r="C89" s="518" t="s">
        <v>393</v>
      </c>
      <c r="D89" s="514"/>
      <c r="E89" s="516" t="s">
        <v>18</v>
      </c>
      <c r="F89" s="516" t="s">
        <v>15</v>
      </c>
      <c r="G89" s="499" t="s">
        <v>19</v>
      </c>
      <c r="H89" s="499" t="s">
        <v>28</v>
      </c>
      <c r="I89" s="499" t="s">
        <v>24</v>
      </c>
      <c r="J89" s="516">
        <v>3</v>
      </c>
      <c r="K89" s="516"/>
      <c r="L89" s="516"/>
      <c r="M89" s="516"/>
      <c r="N89" s="516"/>
      <c r="O89" s="516"/>
      <c r="P89" s="516" t="s">
        <v>286</v>
      </c>
      <c r="Q89" s="516" t="s">
        <v>290</v>
      </c>
      <c r="R89" s="517"/>
      <c r="S89" s="516"/>
      <c r="T89" s="515"/>
      <c r="U89" s="515"/>
      <c r="V89" s="514"/>
      <c r="W89" s="513"/>
    </row>
    <row r="90" spans="1:23" ht="15.6">
      <c r="A90" s="600" t="s">
        <v>1109</v>
      </c>
      <c r="B90" s="518"/>
      <c r="C90" s="518" t="s">
        <v>459</v>
      </c>
      <c r="D90" s="514"/>
      <c r="E90" s="516" t="s">
        <v>18</v>
      </c>
      <c r="F90" s="516" t="s">
        <v>14</v>
      </c>
      <c r="G90" s="499" t="s">
        <v>19</v>
      </c>
      <c r="H90" s="499" t="s">
        <v>28</v>
      </c>
      <c r="I90" s="499" t="s">
        <v>24</v>
      </c>
      <c r="J90" s="516">
        <v>3</v>
      </c>
      <c r="K90" s="516"/>
      <c r="L90" s="516"/>
      <c r="M90" s="516"/>
      <c r="N90" s="516"/>
      <c r="O90" s="516"/>
      <c r="P90" s="516" t="s">
        <v>286</v>
      </c>
      <c r="Q90" s="516" t="s">
        <v>290</v>
      </c>
      <c r="R90" s="517"/>
      <c r="S90" s="516"/>
      <c r="T90" s="515"/>
      <c r="U90" s="515"/>
      <c r="V90" s="514"/>
      <c r="W90" s="513"/>
    </row>
    <row r="91" spans="1:23" ht="15.6">
      <c r="A91" s="600" t="s">
        <v>1108</v>
      </c>
      <c r="B91" s="518"/>
      <c r="C91" s="518" t="s">
        <v>459</v>
      </c>
      <c r="D91" s="514"/>
      <c r="E91" s="516" t="s">
        <v>18</v>
      </c>
      <c r="F91" s="516" t="s">
        <v>15</v>
      </c>
      <c r="G91" s="499" t="s">
        <v>19</v>
      </c>
      <c r="H91" s="499" t="s">
        <v>28</v>
      </c>
      <c r="I91" s="499" t="s">
        <v>24</v>
      </c>
      <c r="J91" s="516">
        <v>3</v>
      </c>
      <c r="K91" s="516"/>
      <c r="L91" s="516"/>
      <c r="M91" s="516"/>
      <c r="N91" s="516"/>
      <c r="O91" s="516"/>
      <c r="P91" s="516" t="s">
        <v>286</v>
      </c>
      <c r="Q91" s="516" t="s">
        <v>290</v>
      </c>
      <c r="R91" s="517"/>
      <c r="S91" s="516"/>
      <c r="T91" s="515"/>
      <c r="U91" s="515"/>
      <c r="V91" s="514"/>
      <c r="W91" s="513"/>
    </row>
    <row r="92" spans="1:23" ht="15.6">
      <c r="A92" s="600" t="s">
        <v>1107</v>
      </c>
      <c r="B92" s="518"/>
      <c r="C92" s="518" t="s">
        <v>460</v>
      </c>
      <c r="D92" s="514"/>
      <c r="E92" s="516" t="s">
        <v>17</v>
      </c>
      <c r="F92" s="516" t="s">
        <v>14</v>
      </c>
      <c r="G92" s="499" t="s">
        <v>19</v>
      </c>
      <c r="H92" s="499" t="s">
        <v>28</v>
      </c>
      <c r="I92" s="499" t="s">
        <v>24</v>
      </c>
      <c r="J92" s="516">
        <v>3</v>
      </c>
      <c r="K92" s="516"/>
      <c r="L92" s="516"/>
      <c r="M92" s="516"/>
      <c r="N92" s="516"/>
      <c r="O92" s="516"/>
      <c r="P92" s="516" t="s">
        <v>286</v>
      </c>
      <c r="Q92" s="516" t="s">
        <v>290</v>
      </c>
      <c r="R92" s="517"/>
      <c r="S92" s="516"/>
      <c r="T92" s="515"/>
      <c r="U92" s="515"/>
      <c r="V92" s="514"/>
      <c r="W92" s="513"/>
    </row>
    <row r="93" spans="1:23" ht="15.6">
      <c r="A93" s="600" t="s">
        <v>1106</v>
      </c>
      <c r="B93" s="518"/>
      <c r="C93" s="518" t="s">
        <v>460</v>
      </c>
      <c r="D93" s="514"/>
      <c r="E93" s="516" t="s">
        <v>17</v>
      </c>
      <c r="F93" s="516" t="s">
        <v>15</v>
      </c>
      <c r="G93" s="499" t="s">
        <v>19</v>
      </c>
      <c r="H93" s="499" t="s">
        <v>28</v>
      </c>
      <c r="I93" s="499" t="s">
        <v>24</v>
      </c>
      <c r="J93" s="516">
        <v>3</v>
      </c>
      <c r="K93" s="516"/>
      <c r="L93" s="516"/>
      <c r="M93" s="516"/>
      <c r="N93" s="516"/>
      <c r="O93" s="516"/>
      <c r="P93" s="516" t="s">
        <v>286</v>
      </c>
      <c r="Q93" s="516" t="s">
        <v>290</v>
      </c>
      <c r="R93" s="517"/>
      <c r="S93" s="516"/>
      <c r="T93" s="515"/>
      <c r="U93" s="515"/>
      <c r="V93" s="514"/>
      <c r="W93" s="513"/>
    </row>
    <row r="94" spans="1:23" ht="15.6">
      <c r="A94" s="600" t="s">
        <v>1105</v>
      </c>
      <c r="B94" s="518"/>
      <c r="C94" s="518" t="s">
        <v>461</v>
      </c>
      <c r="D94" s="514"/>
      <c r="E94" s="516" t="s">
        <v>17</v>
      </c>
      <c r="F94" s="516" t="s">
        <v>15</v>
      </c>
      <c r="G94" s="499" t="s">
        <v>19</v>
      </c>
      <c r="H94" s="499" t="s">
        <v>28</v>
      </c>
      <c r="I94" s="499" t="s">
        <v>24</v>
      </c>
      <c r="J94" s="516">
        <v>3</v>
      </c>
      <c r="K94" s="516"/>
      <c r="L94" s="516"/>
      <c r="M94" s="516"/>
      <c r="N94" s="516"/>
      <c r="O94" s="516"/>
      <c r="P94" s="516" t="s">
        <v>286</v>
      </c>
      <c r="Q94" s="516" t="s">
        <v>290</v>
      </c>
      <c r="R94" s="517"/>
      <c r="S94" s="516"/>
      <c r="T94" s="515"/>
      <c r="U94" s="515"/>
      <c r="V94" s="514"/>
      <c r="W94" s="513"/>
    </row>
    <row r="95" spans="1:23" ht="15.6">
      <c r="A95" s="600" t="s">
        <v>1104</v>
      </c>
      <c r="B95" s="518"/>
      <c r="C95" s="518" t="s">
        <v>462</v>
      </c>
      <c r="D95" s="514"/>
      <c r="E95" s="516" t="s">
        <v>17</v>
      </c>
      <c r="F95" s="516" t="s">
        <v>14</v>
      </c>
      <c r="G95" s="499" t="s">
        <v>19</v>
      </c>
      <c r="H95" s="499" t="s">
        <v>28</v>
      </c>
      <c r="I95" s="499" t="s">
        <v>24</v>
      </c>
      <c r="J95" s="516">
        <v>3</v>
      </c>
      <c r="K95" s="516"/>
      <c r="L95" s="516"/>
      <c r="M95" s="516"/>
      <c r="N95" s="516"/>
      <c r="O95" s="516"/>
      <c r="P95" s="516" t="s">
        <v>286</v>
      </c>
      <c r="Q95" s="516" t="s">
        <v>290</v>
      </c>
      <c r="R95" s="517"/>
      <c r="S95" s="516"/>
      <c r="T95" s="515"/>
      <c r="U95" s="515"/>
      <c r="V95" s="514"/>
      <c r="W95" s="513"/>
    </row>
    <row r="96" spans="1:23" ht="15.6">
      <c r="A96" s="600" t="s">
        <v>1103</v>
      </c>
      <c r="B96" s="518"/>
      <c r="C96" s="518" t="s">
        <v>1333</v>
      </c>
      <c r="D96" s="514"/>
      <c r="E96" s="516" t="s">
        <v>17</v>
      </c>
      <c r="F96" s="516" t="s">
        <v>14</v>
      </c>
      <c r="G96" s="499" t="s">
        <v>19</v>
      </c>
      <c r="H96" s="499" t="s">
        <v>28</v>
      </c>
      <c r="I96" s="499" t="s">
        <v>24</v>
      </c>
      <c r="J96" s="516">
        <v>4</v>
      </c>
      <c r="K96" s="516"/>
      <c r="L96" s="516"/>
      <c r="M96" s="516"/>
      <c r="N96" s="516"/>
      <c r="O96" s="516"/>
      <c r="P96" s="516" t="s">
        <v>286</v>
      </c>
      <c r="Q96" s="516" t="s">
        <v>290</v>
      </c>
      <c r="R96" s="517"/>
      <c r="S96" s="516"/>
      <c r="T96" s="515"/>
      <c r="U96" s="515"/>
      <c r="V96" s="514"/>
      <c r="W96" s="513"/>
    </row>
    <row r="97" spans="1:23" ht="15.6">
      <c r="A97" s="600" t="s">
        <v>1102</v>
      </c>
      <c r="B97" s="518"/>
      <c r="C97" s="518"/>
      <c r="D97" s="514"/>
      <c r="E97" s="516" t="s">
        <v>18</v>
      </c>
      <c r="F97" s="516" t="s">
        <v>15</v>
      </c>
      <c r="G97" s="499" t="s">
        <v>19</v>
      </c>
      <c r="H97" s="499" t="s">
        <v>28</v>
      </c>
      <c r="I97" s="499" t="s">
        <v>24</v>
      </c>
      <c r="J97" s="516">
        <v>3</v>
      </c>
      <c r="K97" s="516"/>
      <c r="L97" s="516"/>
      <c r="M97" s="516"/>
      <c r="N97" s="516"/>
      <c r="O97" s="516"/>
      <c r="P97" s="516" t="s">
        <v>286</v>
      </c>
      <c r="Q97" s="516" t="s">
        <v>290</v>
      </c>
      <c r="R97" s="517"/>
      <c r="S97" s="516"/>
      <c r="T97" s="515"/>
      <c r="U97" s="515"/>
      <c r="V97" s="514"/>
      <c r="W97" s="513"/>
    </row>
    <row r="98" spans="1:23" ht="15.6">
      <c r="A98" s="600" t="s">
        <v>1101</v>
      </c>
      <c r="B98" s="518"/>
      <c r="C98" s="518" t="s">
        <v>394</v>
      </c>
      <c r="D98" s="514"/>
      <c r="E98" s="516" t="s">
        <v>18</v>
      </c>
      <c r="F98" s="516" t="s">
        <v>14</v>
      </c>
      <c r="G98" s="499" t="s">
        <v>19</v>
      </c>
      <c r="H98" s="499" t="s">
        <v>28</v>
      </c>
      <c r="I98" s="499" t="s">
        <v>24</v>
      </c>
      <c r="J98" s="516"/>
      <c r="K98" s="516"/>
      <c r="L98" s="516"/>
      <c r="M98" s="516"/>
      <c r="N98" s="516"/>
      <c r="O98" s="516" t="s">
        <v>28</v>
      </c>
      <c r="P98" s="516" t="s">
        <v>291</v>
      </c>
      <c r="Q98" s="516" t="s">
        <v>290</v>
      </c>
      <c r="R98" s="517"/>
      <c r="S98" s="516"/>
      <c r="T98" s="515"/>
      <c r="U98" s="515"/>
      <c r="V98" s="514"/>
      <c r="W98" s="513"/>
    </row>
    <row r="99" spans="1:23" ht="15.6">
      <c r="A99" s="600" t="s">
        <v>1100</v>
      </c>
      <c r="B99" s="518"/>
      <c r="C99" s="518" t="s">
        <v>394</v>
      </c>
      <c r="D99" s="514"/>
      <c r="E99" s="516" t="s">
        <v>18</v>
      </c>
      <c r="F99" s="516" t="s">
        <v>15</v>
      </c>
      <c r="G99" s="499" t="s">
        <v>19</v>
      </c>
      <c r="H99" s="499" t="s">
        <v>28</v>
      </c>
      <c r="I99" s="499" t="s">
        <v>24</v>
      </c>
      <c r="J99" s="516">
        <v>2</v>
      </c>
      <c r="K99" s="516"/>
      <c r="L99" s="516"/>
      <c r="M99" s="516"/>
      <c r="N99" s="516"/>
      <c r="O99" s="516"/>
      <c r="P99" s="516" t="s">
        <v>291</v>
      </c>
      <c r="Q99" s="516" t="s">
        <v>290</v>
      </c>
      <c r="R99" s="517"/>
      <c r="S99" s="516"/>
      <c r="T99" s="515"/>
      <c r="U99" s="515"/>
      <c r="V99" s="514"/>
      <c r="W99" s="513"/>
    </row>
    <row r="100" spans="1:23" ht="15.6">
      <c r="A100" s="600" t="s">
        <v>1097</v>
      </c>
      <c r="B100" s="518"/>
      <c r="C100" s="518" t="s">
        <v>394</v>
      </c>
      <c r="D100" s="514"/>
      <c r="E100" s="516" t="s">
        <v>18</v>
      </c>
      <c r="F100" s="516" t="s">
        <v>15</v>
      </c>
      <c r="G100" s="499" t="s">
        <v>19</v>
      </c>
      <c r="H100" s="499" t="s">
        <v>28</v>
      </c>
      <c r="I100" s="499" t="s">
        <v>24</v>
      </c>
      <c r="J100" s="516">
        <v>2</v>
      </c>
      <c r="K100" s="516"/>
      <c r="L100" s="516"/>
      <c r="M100" s="516"/>
      <c r="N100" s="516"/>
      <c r="O100" s="516"/>
      <c r="P100" s="516" t="s">
        <v>291</v>
      </c>
      <c r="Q100" s="516" t="s">
        <v>290</v>
      </c>
      <c r="R100" s="517"/>
      <c r="S100" s="516"/>
      <c r="T100" s="515"/>
      <c r="U100" s="515"/>
      <c r="V100" s="514"/>
      <c r="W100" s="513"/>
    </row>
    <row r="101" spans="1:23" ht="15.6">
      <c r="A101" s="600" t="s">
        <v>1096</v>
      </c>
      <c r="B101" s="518"/>
      <c r="C101" s="518" t="s">
        <v>394</v>
      </c>
      <c r="D101" s="514"/>
      <c r="E101" s="516" t="s">
        <v>18</v>
      </c>
      <c r="F101" s="516" t="s">
        <v>14</v>
      </c>
      <c r="G101" s="499" t="s">
        <v>19</v>
      </c>
      <c r="H101" s="499" t="s">
        <v>28</v>
      </c>
      <c r="I101" s="499" t="s">
        <v>24</v>
      </c>
      <c r="J101" s="516">
        <v>3</v>
      </c>
      <c r="K101" s="516"/>
      <c r="L101" s="516"/>
      <c r="M101" s="516"/>
      <c r="N101" s="516"/>
      <c r="O101" s="516"/>
      <c r="P101" s="516" t="s">
        <v>291</v>
      </c>
      <c r="Q101" s="516" t="s">
        <v>290</v>
      </c>
      <c r="R101" s="517"/>
      <c r="S101" s="516"/>
      <c r="T101" s="515"/>
      <c r="U101" s="515"/>
      <c r="V101" s="514"/>
      <c r="W101" s="513"/>
    </row>
    <row r="102" spans="1:23" ht="15.6">
      <c r="A102" s="600" t="s">
        <v>1095</v>
      </c>
      <c r="B102" s="518"/>
      <c r="C102" s="518" t="s">
        <v>394</v>
      </c>
      <c r="D102" s="514"/>
      <c r="E102" s="516" t="s">
        <v>18</v>
      </c>
      <c r="F102" s="516" t="s">
        <v>15</v>
      </c>
      <c r="G102" s="499" t="s">
        <v>19</v>
      </c>
      <c r="H102" s="499" t="s">
        <v>28</v>
      </c>
      <c r="I102" s="499" t="s">
        <v>24</v>
      </c>
      <c r="J102" s="516">
        <v>3</v>
      </c>
      <c r="K102" s="516"/>
      <c r="L102" s="516"/>
      <c r="M102" s="516"/>
      <c r="N102" s="516"/>
      <c r="O102" s="516"/>
      <c r="P102" s="516" t="s">
        <v>291</v>
      </c>
      <c r="Q102" s="516" t="s">
        <v>290</v>
      </c>
      <c r="R102" s="517"/>
      <c r="S102" s="516"/>
      <c r="T102" s="515"/>
      <c r="U102" s="515"/>
      <c r="V102" s="514"/>
      <c r="W102" s="513"/>
    </row>
    <row r="103" spans="1:23" ht="15.6">
      <c r="A103" s="600" t="s">
        <v>1091</v>
      </c>
      <c r="B103" s="518"/>
      <c r="C103" s="518" t="s">
        <v>464</v>
      </c>
      <c r="D103" s="514"/>
      <c r="E103" s="516" t="s">
        <v>18</v>
      </c>
      <c r="F103" s="516" t="s">
        <v>14</v>
      </c>
      <c r="G103" s="499" t="s">
        <v>19</v>
      </c>
      <c r="H103" s="499" t="s">
        <v>28</v>
      </c>
      <c r="I103" s="499" t="s">
        <v>24</v>
      </c>
      <c r="J103" s="516">
        <v>3</v>
      </c>
      <c r="K103" s="516"/>
      <c r="L103" s="516"/>
      <c r="M103" s="516"/>
      <c r="N103" s="516"/>
      <c r="O103" s="516"/>
      <c r="P103" s="516" t="s">
        <v>291</v>
      </c>
      <c r="Q103" s="516" t="s">
        <v>290</v>
      </c>
      <c r="R103" s="517"/>
      <c r="S103" s="516"/>
      <c r="T103" s="515"/>
      <c r="U103" s="515"/>
      <c r="V103" s="514"/>
      <c r="W103" s="513"/>
    </row>
    <row r="104" spans="1:23" ht="15.6">
      <c r="A104" s="600" t="s">
        <v>1090</v>
      </c>
      <c r="B104" s="518"/>
      <c r="C104" s="518" t="s">
        <v>465</v>
      </c>
      <c r="D104" s="514"/>
      <c r="E104" s="516" t="s">
        <v>18</v>
      </c>
      <c r="F104" s="516" t="s">
        <v>15</v>
      </c>
      <c r="G104" s="499" t="s">
        <v>19</v>
      </c>
      <c r="H104" s="499" t="s">
        <v>28</v>
      </c>
      <c r="I104" s="499" t="s">
        <v>24</v>
      </c>
      <c r="J104" s="516"/>
      <c r="K104" s="516"/>
      <c r="L104" s="516"/>
      <c r="M104" s="516"/>
      <c r="N104" s="516"/>
      <c r="O104" s="516" t="s">
        <v>28</v>
      </c>
      <c r="P104" s="516" t="s">
        <v>291</v>
      </c>
      <c r="Q104" s="516" t="s">
        <v>289</v>
      </c>
      <c r="R104" s="517"/>
      <c r="S104" s="516"/>
      <c r="T104" s="515"/>
      <c r="U104" s="515"/>
      <c r="V104" s="514"/>
      <c r="W104" s="513"/>
    </row>
    <row r="105" spans="1:23" ht="15.6">
      <c r="A105" s="600" t="s">
        <v>1089</v>
      </c>
      <c r="B105" s="518"/>
      <c r="C105" s="518" t="s">
        <v>466</v>
      </c>
      <c r="D105" s="514"/>
      <c r="E105" s="516" t="s">
        <v>17</v>
      </c>
      <c r="F105" s="516" t="s">
        <v>14</v>
      </c>
      <c r="G105" s="499" t="s">
        <v>19</v>
      </c>
      <c r="H105" s="499" t="s">
        <v>28</v>
      </c>
      <c r="I105" s="499" t="s">
        <v>24</v>
      </c>
      <c r="J105" s="516">
        <v>2</v>
      </c>
      <c r="K105" s="516"/>
      <c r="L105" s="516"/>
      <c r="M105" s="516"/>
      <c r="N105" s="516" t="s">
        <v>499</v>
      </c>
      <c r="O105" s="516"/>
      <c r="P105" s="516" t="s">
        <v>291</v>
      </c>
      <c r="Q105" s="516" t="s">
        <v>289</v>
      </c>
      <c r="R105" s="517"/>
      <c r="S105" s="516"/>
      <c r="T105" s="515"/>
      <c r="U105" s="515"/>
      <c r="V105" s="514"/>
      <c r="W105" s="513"/>
    </row>
    <row r="106" spans="1:23" ht="15.6">
      <c r="A106" s="600" t="s">
        <v>1088</v>
      </c>
      <c r="B106" s="518"/>
      <c r="C106" s="518" t="s">
        <v>466</v>
      </c>
      <c r="D106" s="514"/>
      <c r="E106" s="516" t="s">
        <v>17</v>
      </c>
      <c r="F106" s="516" t="s">
        <v>15</v>
      </c>
      <c r="G106" s="499" t="s">
        <v>19</v>
      </c>
      <c r="H106" s="499" t="s">
        <v>28</v>
      </c>
      <c r="I106" s="499" t="s">
        <v>24</v>
      </c>
      <c r="J106" s="516">
        <v>1</v>
      </c>
      <c r="K106" s="516"/>
      <c r="L106" s="516"/>
      <c r="M106" s="516"/>
      <c r="N106" s="516" t="s">
        <v>499</v>
      </c>
      <c r="O106" s="516"/>
      <c r="P106" s="516" t="s">
        <v>291</v>
      </c>
      <c r="Q106" s="516" t="s">
        <v>289</v>
      </c>
      <c r="R106" s="517"/>
      <c r="S106" s="516"/>
      <c r="T106" s="515"/>
      <c r="U106" s="515"/>
      <c r="V106" s="514"/>
      <c r="W106" s="513"/>
    </row>
    <row r="107" spans="1:23" ht="15.6">
      <c r="A107" s="600" t="s">
        <v>1087</v>
      </c>
      <c r="B107" s="518"/>
      <c r="C107" s="518" t="s">
        <v>395</v>
      </c>
      <c r="D107" s="514"/>
      <c r="E107" s="516" t="s">
        <v>18</v>
      </c>
      <c r="F107" s="516" t="s">
        <v>15</v>
      </c>
      <c r="G107" s="499" t="s">
        <v>19</v>
      </c>
      <c r="H107" s="499" t="s">
        <v>28</v>
      </c>
      <c r="I107" s="499" t="s">
        <v>24</v>
      </c>
      <c r="J107" s="516">
        <v>3</v>
      </c>
      <c r="K107" s="516"/>
      <c r="L107" s="516"/>
      <c r="M107" s="516"/>
      <c r="N107" s="516"/>
      <c r="O107" s="516"/>
      <c r="P107" s="516" t="s">
        <v>291</v>
      </c>
      <c r="Q107" s="516" t="s">
        <v>289</v>
      </c>
      <c r="R107" s="517"/>
      <c r="S107" s="516"/>
      <c r="T107" s="515"/>
      <c r="U107" s="515"/>
      <c r="V107" s="514"/>
      <c r="W107" s="513"/>
    </row>
    <row r="108" spans="1:23" ht="15.6">
      <c r="A108" s="600" t="s">
        <v>1086</v>
      </c>
      <c r="B108" s="518"/>
      <c r="C108" s="518" t="s">
        <v>395</v>
      </c>
      <c r="D108" s="514"/>
      <c r="E108" s="516" t="s">
        <v>18</v>
      </c>
      <c r="F108" s="516" t="s">
        <v>14</v>
      </c>
      <c r="G108" s="499" t="s">
        <v>19</v>
      </c>
      <c r="H108" s="499" t="s">
        <v>28</v>
      </c>
      <c r="I108" s="499" t="s">
        <v>24</v>
      </c>
      <c r="J108" s="516">
        <v>3</v>
      </c>
      <c r="K108" s="516"/>
      <c r="L108" s="516"/>
      <c r="M108" s="516"/>
      <c r="N108" s="516"/>
      <c r="O108" s="516"/>
      <c r="P108" s="516" t="s">
        <v>291</v>
      </c>
      <c r="Q108" s="516" t="s">
        <v>289</v>
      </c>
      <c r="R108" s="517"/>
      <c r="S108" s="516"/>
      <c r="T108" s="515"/>
      <c r="U108" s="515"/>
      <c r="V108" s="514"/>
      <c r="W108" s="513"/>
    </row>
    <row r="109" spans="1:23" ht="15.6">
      <c r="A109" s="600" t="s">
        <v>1085</v>
      </c>
      <c r="B109" s="518"/>
      <c r="C109" s="518" t="s">
        <v>396</v>
      </c>
      <c r="D109" s="514"/>
      <c r="E109" s="516" t="s">
        <v>17</v>
      </c>
      <c r="F109" s="516" t="s">
        <v>16</v>
      </c>
      <c r="G109" s="499" t="s">
        <v>23</v>
      </c>
      <c r="H109" s="499" t="s">
        <v>304</v>
      </c>
      <c r="I109" s="499" t="s">
        <v>24</v>
      </c>
      <c r="J109" s="516"/>
      <c r="K109" s="516"/>
      <c r="L109" s="516"/>
      <c r="M109" s="516"/>
      <c r="N109" s="516"/>
      <c r="O109" s="516" t="s">
        <v>48</v>
      </c>
      <c r="P109" s="516" t="s">
        <v>291</v>
      </c>
      <c r="Q109" s="516" t="s">
        <v>289</v>
      </c>
      <c r="R109" s="517"/>
      <c r="S109" s="516"/>
      <c r="T109" s="515"/>
      <c r="U109" s="515"/>
      <c r="V109" s="514"/>
      <c r="W109" s="513"/>
    </row>
    <row r="110" spans="1:23" ht="15.6">
      <c r="A110" s="600" t="s">
        <v>1084</v>
      </c>
      <c r="B110" s="518"/>
      <c r="C110" s="518" t="s">
        <v>397</v>
      </c>
      <c r="D110" s="514"/>
      <c r="E110" s="516" t="s">
        <v>18</v>
      </c>
      <c r="F110" s="516" t="s">
        <v>14</v>
      </c>
      <c r="G110" s="499" t="s">
        <v>22</v>
      </c>
      <c r="H110" s="499" t="s">
        <v>28</v>
      </c>
      <c r="I110" s="499" t="s">
        <v>24</v>
      </c>
      <c r="J110" s="516"/>
      <c r="K110" s="516"/>
      <c r="L110" s="516"/>
      <c r="M110" s="516"/>
      <c r="N110" s="516"/>
      <c r="O110" s="516" t="s">
        <v>28</v>
      </c>
      <c r="P110" s="516" t="s">
        <v>291</v>
      </c>
      <c r="Q110" s="516" t="s">
        <v>288</v>
      </c>
      <c r="R110" s="517"/>
      <c r="S110" s="516"/>
      <c r="T110" s="515"/>
      <c r="U110" s="515"/>
      <c r="V110" s="514"/>
      <c r="W110" s="513"/>
    </row>
    <row r="111" spans="1:23" ht="15.6">
      <c r="A111" s="600" t="s">
        <v>1083</v>
      </c>
      <c r="B111" s="518"/>
      <c r="C111" s="518" t="s">
        <v>397</v>
      </c>
      <c r="D111" s="514"/>
      <c r="E111" s="516" t="s">
        <v>18</v>
      </c>
      <c r="F111" s="516" t="s">
        <v>15</v>
      </c>
      <c r="G111" s="499" t="s">
        <v>22</v>
      </c>
      <c r="H111" s="499" t="s">
        <v>28</v>
      </c>
      <c r="I111" s="499" t="s">
        <v>25</v>
      </c>
      <c r="J111" s="516"/>
      <c r="K111" s="516"/>
      <c r="L111" s="516"/>
      <c r="M111" s="516"/>
      <c r="N111" s="516"/>
      <c r="O111" s="516" t="s">
        <v>28</v>
      </c>
      <c r="P111" s="516" t="s">
        <v>291</v>
      </c>
      <c r="Q111" s="516" t="s">
        <v>288</v>
      </c>
      <c r="R111" s="517"/>
      <c r="S111" s="516"/>
      <c r="T111" s="515"/>
      <c r="U111" s="515"/>
      <c r="V111" s="514"/>
      <c r="W111" s="513"/>
    </row>
    <row r="112" spans="1:23" ht="15.6">
      <c r="A112" s="600" t="s">
        <v>1082</v>
      </c>
      <c r="B112" s="518"/>
      <c r="C112" s="518" t="s">
        <v>398</v>
      </c>
      <c r="D112" s="514"/>
      <c r="E112" s="516" t="s">
        <v>18</v>
      </c>
      <c r="F112" s="516" t="s">
        <v>14</v>
      </c>
      <c r="G112" s="499" t="s">
        <v>22</v>
      </c>
      <c r="H112" s="499" t="s">
        <v>28</v>
      </c>
      <c r="I112" s="499" t="s">
        <v>24</v>
      </c>
      <c r="J112" s="516"/>
      <c r="K112" s="516"/>
      <c r="L112" s="516"/>
      <c r="M112" s="516"/>
      <c r="N112" s="516"/>
      <c r="O112" s="516" t="s">
        <v>28</v>
      </c>
      <c r="P112" s="516" t="s">
        <v>291</v>
      </c>
      <c r="Q112" s="516" t="s">
        <v>288</v>
      </c>
      <c r="R112" s="517"/>
      <c r="S112" s="516"/>
      <c r="T112" s="515"/>
      <c r="U112" s="515"/>
      <c r="V112" s="514"/>
      <c r="W112" s="513"/>
    </row>
    <row r="113" spans="1:23" ht="15.6">
      <c r="A113" s="600" t="s">
        <v>1081</v>
      </c>
      <c r="B113" s="518"/>
      <c r="C113" s="518" t="s">
        <v>398</v>
      </c>
      <c r="D113" s="514"/>
      <c r="E113" s="516" t="s">
        <v>18</v>
      </c>
      <c r="F113" s="516" t="s">
        <v>15</v>
      </c>
      <c r="G113" s="499" t="s">
        <v>22</v>
      </c>
      <c r="H113" s="499" t="s">
        <v>28</v>
      </c>
      <c r="I113" s="499" t="s">
        <v>24</v>
      </c>
      <c r="J113" s="516"/>
      <c r="K113" s="516"/>
      <c r="L113" s="516"/>
      <c r="M113" s="516"/>
      <c r="N113" s="516"/>
      <c r="O113" s="516" t="s">
        <v>28</v>
      </c>
      <c r="P113" s="516" t="s">
        <v>291</v>
      </c>
      <c r="Q113" s="516" t="s">
        <v>288</v>
      </c>
      <c r="R113" s="517"/>
      <c r="S113" s="516"/>
      <c r="T113" s="515"/>
      <c r="U113" s="515"/>
      <c r="V113" s="514"/>
      <c r="W113" s="513"/>
    </row>
    <row r="114" spans="1:23" ht="15.6">
      <c r="A114" s="600" t="s">
        <v>1079</v>
      </c>
      <c r="B114" s="518"/>
      <c r="C114" s="518" t="s">
        <v>399</v>
      </c>
      <c r="D114" s="514"/>
      <c r="E114" s="516" t="s">
        <v>18</v>
      </c>
      <c r="F114" s="516" t="s">
        <v>14</v>
      </c>
      <c r="G114" s="499" t="s">
        <v>22</v>
      </c>
      <c r="H114" s="499" t="s">
        <v>28</v>
      </c>
      <c r="I114" s="499" t="s">
        <v>24</v>
      </c>
      <c r="J114" s="516"/>
      <c r="K114" s="516"/>
      <c r="L114" s="516"/>
      <c r="M114" s="516"/>
      <c r="N114" s="516"/>
      <c r="O114" s="516" t="s">
        <v>28</v>
      </c>
      <c r="P114" s="516" t="s">
        <v>291</v>
      </c>
      <c r="Q114" s="516" t="s">
        <v>288</v>
      </c>
      <c r="R114" s="517"/>
      <c r="S114" s="516"/>
      <c r="T114" s="515"/>
      <c r="U114" s="515"/>
      <c r="V114" s="514"/>
      <c r="W114" s="513"/>
    </row>
    <row r="115" spans="1:23" ht="15.6">
      <c r="A115" s="600" t="s">
        <v>1078</v>
      </c>
      <c r="B115" s="518"/>
      <c r="C115" s="518" t="s">
        <v>399</v>
      </c>
      <c r="D115" s="514"/>
      <c r="E115" s="516" t="s">
        <v>18</v>
      </c>
      <c r="F115" s="516" t="s">
        <v>15</v>
      </c>
      <c r="G115" s="499" t="s">
        <v>22</v>
      </c>
      <c r="H115" s="499" t="s">
        <v>28</v>
      </c>
      <c r="I115" s="499" t="s">
        <v>24</v>
      </c>
      <c r="J115" s="516"/>
      <c r="K115" s="516"/>
      <c r="L115" s="516"/>
      <c r="M115" s="516"/>
      <c r="N115" s="516"/>
      <c r="O115" s="516" t="s">
        <v>28</v>
      </c>
      <c r="P115" s="516" t="s">
        <v>291</v>
      </c>
      <c r="Q115" s="516" t="s">
        <v>288</v>
      </c>
      <c r="R115" s="517"/>
      <c r="S115" s="516"/>
      <c r="T115" s="515"/>
      <c r="U115" s="515"/>
      <c r="V115" s="514"/>
      <c r="W115" s="513"/>
    </row>
    <row r="116" spans="1:23" ht="15.6">
      <c r="A116" s="600" t="s">
        <v>1077</v>
      </c>
      <c r="B116" s="518"/>
      <c r="C116" s="518" t="s">
        <v>400</v>
      </c>
      <c r="D116" s="514"/>
      <c r="E116" s="516" t="s">
        <v>18</v>
      </c>
      <c r="F116" s="516" t="s">
        <v>14</v>
      </c>
      <c r="G116" s="499" t="s">
        <v>22</v>
      </c>
      <c r="H116" s="499" t="s">
        <v>28</v>
      </c>
      <c r="I116" s="499" t="s">
        <v>24</v>
      </c>
      <c r="J116" s="516"/>
      <c r="K116" s="516"/>
      <c r="L116" s="516"/>
      <c r="M116" s="516"/>
      <c r="N116" s="516"/>
      <c r="O116" s="516" t="s">
        <v>28</v>
      </c>
      <c r="P116" s="516" t="s">
        <v>291</v>
      </c>
      <c r="Q116" s="516" t="s">
        <v>288</v>
      </c>
      <c r="R116" s="517"/>
      <c r="S116" s="516"/>
      <c r="T116" s="515"/>
      <c r="U116" s="515"/>
      <c r="V116" s="514"/>
      <c r="W116" s="513"/>
    </row>
    <row r="117" spans="1:23" ht="15.6">
      <c r="A117" s="600" t="s">
        <v>1076</v>
      </c>
      <c r="B117" s="518"/>
      <c r="C117" s="518" t="s">
        <v>400</v>
      </c>
      <c r="D117" s="514"/>
      <c r="E117" s="516" t="s">
        <v>18</v>
      </c>
      <c r="F117" s="516" t="s">
        <v>15</v>
      </c>
      <c r="G117" s="499" t="s">
        <v>22</v>
      </c>
      <c r="H117" s="499" t="s">
        <v>28</v>
      </c>
      <c r="I117" s="499" t="s">
        <v>24</v>
      </c>
      <c r="J117" s="516"/>
      <c r="K117" s="516"/>
      <c r="L117" s="516"/>
      <c r="M117" s="516"/>
      <c r="N117" s="516"/>
      <c r="O117" s="516" t="s">
        <v>28</v>
      </c>
      <c r="P117" s="516" t="s">
        <v>291</v>
      </c>
      <c r="Q117" s="516" t="s">
        <v>288</v>
      </c>
      <c r="R117" s="517"/>
      <c r="S117" s="516"/>
      <c r="T117" s="515"/>
      <c r="U117" s="515"/>
      <c r="V117" s="514"/>
      <c r="W117" s="513"/>
    </row>
    <row r="118" spans="1:23" ht="15.6">
      <c r="A118" s="600" t="s">
        <v>1075</v>
      </c>
      <c r="B118" s="518"/>
      <c r="C118" s="518" t="s">
        <v>401</v>
      </c>
      <c r="D118" s="514"/>
      <c r="E118" s="516" t="s">
        <v>17</v>
      </c>
      <c r="F118" s="516" t="s">
        <v>16</v>
      </c>
      <c r="G118" s="499" t="s">
        <v>57</v>
      </c>
      <c r="H118" s="499" t="s">
        <v>61</v>
      </c>
      <c r="I118" s="499" t="s">
        <v>783</v>
      </c>
      <c r="J118" s="516">
        <v>4</v>
      </c>
      <c r="K118" s="516"/>
      <c r="L118" s="516"/>
      <c r="M118" s="516"/>
      <c r="N118" s="516"/>
      <c r="O118" s="516"/>
      <c r="P118" s="516" t="s">
        <v>291</v>
      </c>
      <c r="Q118" s="516" t="s">
        <v>288</v>
      </c>
      <c r="R118" s="517" t="s">
        <v>1332</v>
      </c>
      <c r="S118" s="516"/>
      <c r="T118" s="515"/>
      <c r="U118" s="515"/>
      <c r="V118" s="514"/>
      <c r="W118" s="513"/>
    </row>
    <row r="119" spans="1:23" ht="15.6">
      <c r="A119" s="600" t="s">
        <v>1074</v>
      </c>
      <c r="B119" s="518"/>
      <c r="C119" s="518" t="s">
        <v>401</v>
      </c>
      <c r="D119" s="514"/>
      <c r="E119" s="516" t="s">
        <v>17</v>
      </c>
      <c r="F119" s="516" t="s">
        <v>16</v>
      </c>
      <c r="G119" s="499" t="s">
        <v>57</v>
      </c>
      <c r="H119" s="499" t="s">
        <v>61</v>
      </c>
      <c r="I119" s="499" t="s">
        <v>783</v>
      </c>
      <c r="J119" s="516">
        <v>4</v>
      </c>
      <c r="K119" s="516"/>
      <c r="L119" s="516"/>
      <c r="M119" s="516"/>
      <c r="N119" s="516"/>
      <c r="O119" s="516"/>
      <c r="P119" s="516" t="s">
        <v>291</v>
      </c>
      <c r="Q119" s="516" t="s">
        <v>288</v>
      </c>
      <c r="R119" s="517" t="s">
        <v>1331</v>
      </c>
      <c r="S119" s="516"/>
      <c r="T119" s="515"/>
      <c r="U119" s="515"/>
      <c r="V119" s="514"/>
      <c r="W119" s="513"/>
    </row>
    <row r="120" spans="1:23" ht="15.6">
      <c r="A120" s="600" t="s">
        <v>1073</v>
      </c>
      <c r="B120" s="518"/>
      <c r="C120" s="518" t="s">
        <v>402</v>
      </c>
      <c r="D120" s="514"/>
      <c r="E120" s="516" t="s">
        <v>18</v>
      </c>
      <c r="F120" s="516" t="s">
        <v>14</v>
      </c>
      <c r="G120" s="499" t="s">
        <v>22</v>
      </c>
      <c r="H120" s="499" t="s">
        <v>28</v>
      </c>
      <c r="I120" s="499" t="s">
        <v>24</v>
      </c>
      <c r="J120" s="516">
        <v>4</v>
      </c>
      <c r="K120" s="516"/>
      <c r="L120" s="516"/>
      <c r="M120" s="516"/>
      <c r="N120" s="516"/>
      <c r="O120" s="516"/>
      <c r="P120" s="516" t="s">
        <v>291</v>
      </c>
      <c r="Q120" s="516" t="s">
        <v>288</v>
      </c>
      <c r="R120" s="517"/>
      <c r="S120" s="516"/>
      <c r="T120" s="515"/>
      <c r="U120" s="515"/>
      <c r="V120" s="514"/>
      <c r="W120" s="513"/>
    </row>
    <row r="121" spans="1:23" ht="15.6">
      <c r="A121" s="600" t="s">
        <v>1072</v>
      </c>
      <c r="B121" s="518"/>
      <c r="C121" s="518" t="s">
        <v>402</v>
      </c>
      <c r="D121" s="514"/>
      <c r="E121" s="516" t="s">
        <v>18</v>
      </c>
      <c r="F121" s="516" t="s">
        <v>15</v>
      </c>
      <c r="G121" s="499" t="s">
        <v>22</v>
      </c>
      <c r="H121" s="499" t="s">
        <v>28</v>
      </c>
      <c r="I121" s="499" t="s">
        <v>24</v>
      </c>
      <c r="J121" s="516">
        <v>4</v>
      </c>
      <c r="K121" s="516"/>
      <c r="L121" s="516"/>
      <c r="M121" s="516"/>
      <c r="N121" s="516"/>
      <c r="O121" s="516"/>
      <c r="P121" s="516" t="s">
        <v>291</v>
      </c>
      <c r="Q121" s="516" t="s">
        <v>288</v>
      </c>
      <c r="R121" s="523" t="s">
        <v>1330</v>
      </c>
      <c r="S121" s="516"/>
      <c r="T121" s="515"/>
      <c r="U121" s="515"/>
      <c r="V121" s="514"/>
      <c r="W121" s="513"/>
    </row>
    <row r="122" spans="1:23" ht="15.6">
      <c r="A122" s="600" t="s">
        <v>1071</v>
      </c>
      <c r="B122" s="518"/>
      <c r="C122" s="518" t="s">
        <v>403</v>
      </c>
      <c r="D122" s="514"/>
      <c r="E122" s="516" t="s">
        <v>17</v>
      </c>
      <c r="F122" s="516" t="s">
        <v>14</v>
      </c>
      <c r="G122" s="499" t="s">
        <v>23</v>
      </c>
      <c r="H122" s="499" t="s">
        <v>29</v>
      </c>
      <c r="I122" s="499" t="s">
        <v>25</v>
      </c>
      <c r="J122" s="516"/>
      <c r="K122" s="516"/>
      <c r="L122" s="516"/>
      <c r="M122" s="516"/>
      <c r="N122" s="516"/>
      <c r="O122" s="516" t="s">
        <v>29</v>
      </c>
      <c r="P122" s="516" t="s">
        <v>291</v>
      </c>
      <c r="Q122" s="516" t="s">
        <v>288</v>
      </c>
      <c r="R122" s="517"/>
      <c r="S122" s="516"/>
      <c r="T122" s="515"/>
      <c r="U122" s="515"/>
      <c r="V122" s="514"/>
      <c r="W122" s="513"/>
    </row>
    <row r="123" spans="1:23" ht="15.6">
      <c r="A123" s="600" t="s">
        <v>1070</v>
      </c>
      <c r="B123" s="518"/>
      <c r="C123" s="518" t="s">
        <v>403</v>
      </c>
      <c r="D123" s="514"/>
      <c r="E123" s="516" t="s">
        <v>17</v>
      </c>
      <c r="F123" s="516" t="s">
        <v>15</v>
      </c>
      <c r="G123" s="499" t="s">
        <v>23</v>
      </c>
      <c r="H123" s="499" t="s">
        <v>29</v>
      </c>
      <c r="I123" s="499" t="s">
        <v>26</v>
      </c>
      <c r="J123" s="516"/>
      <c r="K123" s="516"/>
      <c r="L123" s="516"/>
      <c r="M123" s="516"/>
      <c r="N123" s="516"/>
      <c r="O123" s="516" t="s">
        <v>29</v>
      </c>
      <c r="P123" s="516" t="s">
        <v>291</v>
      </c>
      <c r="Q123" s="516" t="s">
        <v>288</v>
      </c>
      <c r="R123" s="517"/>
      <c r="S123" s="516"/>
      <c r="T123" s="515"/>
      <c r="U123" s="515"/>
      <c r="V123" s="514"/>
      <c r="W123" s="513"/>
    </row>
    <row r="124" spans="1:23" ht="15.6">
      <c r="A124" s="600" t="s">
        <v>1069</v>
      </c>
      <c r="B124" s="518"/>
      <c r="C124" s="518" t="s">
        <v>404</v>
      </c>
      <c r="D124" s="514"/>
      <c r="E124" s="516" t="s">
        <v>18</v>
      </c>
      <c r="F124" s="516" t="s">
        <v>14</v>
      </c>
      <c r="G124" s="499" t="s">
        <v>19</v>
      </c>
      <c r="H124" s="499" t="s">
        <v>28</v>
      </c>
      <c r="I124" s="499" t="s">
        <v>24</v>
      </c>
      <c r="J124" s="516"/>
      <c r="K124" s="516"/>
      <c r="L124" s="516"/>
      <c r="M124" s="516"/>
      <c r="N124" s="516"/>
      <c r="O124" s="516" t="s">
        <v>28</v>
      </c>
      <c r="P124" s="516" t="s">
        <v>291</v>
      </c>
      <c r="Q124" s="516" t="s">
        <v>288</v>
      </c>
      <c r="R124" s="517"/>
      <c r="S124" s="516"/>
      <c r="T124" s="515"/>
      <c r="U124" s="515"/>
      <c r="V124" s="514"/>
      <c r="W124" s="513"/>
    </row>
    <row r="125" spans="1:23" ht="15.6">
      <c r="A125" s="600" t="s">
        <v>1068</v>
      </c>
      <c r="B125" s="518"/>
      <c r="C125" s="518" t="s">
        <v>404</v>
      </c>
      <c r="D125" s="514"/>
      <c r="E125" s="516" t="s">
        <v>18</v>
      </c>
      <c r="F125" s="516" t="s">
        <v>15</v>
      </c>
      <c r="G125" s="499" t="s">
        <v>19</v>
      </c>
      <c r="H125" s="499" t="s">
        <v>28</v>
      </c>
      <c r="I125" s="499" t="s">
        <v>24</v>
      </c>
      <c r="J125" s="516"/>
      <c r="K125" s="516"/>
      <c r="L125" s="516"/>
      <c r="M125" s="516"/>
      <c r="N125" s="516"/>
      <c r="O125" s="516" t="s">
        <v>28</v>
      </c>
      <c r="P125" s="516" t="s">
        <v>291</v>
      </c>
      <c r="Q125" s="516" t="s">
        <v>288</v>
      </c>
      <c r="R125" s="517"/>
      <c r="S125" s="516"/>
      <c r="T125" s="515"/>
      <c r="U125" s="515"/>
      <c r="V125" s="514"/>
      <c r="W125" s="513"/>
    </row>
    <row r="126" spans="1:23" ht="15.6">
      <c r="A126" s="600" t="s">
        <v>1067</v>
      </c>
      <c r="B126" s="518"/>
      <c r="C126" s="518" t="s">
        <v>635</v>
      </c>
      <c r="D126" s="514"/>
      <c r="E126" s="516" t="s">
        <v>17</v>
      </c>
      <c r="F126" s="516" t="s">
        <v>14</v>
      </c>
      <c r="G126" s="499" t="s">
        <v>19</v>
      </c>
      <c r="H126" s="499" t="s">
        <v>28</v>
      </c>
      <c r="I126" s="499" t="s">
        <v>24</v>
      </c>
      <c r="J126" s="516"/>
      <c r="K126" s="516"/>
      <c r="L126" s="516"/>
      <c r="M126" s="516"/>
      <c r="N126" s="516"/>
      <c r="O126" s="516" t="s">
        <v>28</v>
      </c>
      <c r="P126" s="516" t="s">
        <v>291</v>
      </c>
      <c r="Q126" s="516" t="s">
        <v>288</v>
      </c>
      <c r="R126" s="517"/>
      <c r="S126" s="516"/>
      <c r="T126" s="515"/>
      <c r="U126" s="515"/>
      <c r="V126" s="514"/>
      <c r="W126" s="513"/>
    </row>
    <row r="127" spans="1:23" ht="15.6">
      <c r="A127" s="600" t="s">
        <v>1066</v>
      </c>
      <c r="B127" s="518"/>
      <c r="C127" s="518" t="s">
        <v>635</v>
      </c>
      <c r="D127" s="514"/>
      <c r="E127" s="516" t="s">
        <v>17</v>
      </c>
      <c r="F127" s="516" t="s">
        <v>15</v>
      </c>
      <c r="G127" s="499" t="s">
        <v>19</v>
      </c>
      <c r="H127" s="499" t="s">
        <v>28</v>
      </c>
      <c r="I127" s="499" t="s">
        <v>24</v>
      </c>
      <c r="J127" s="516"/>
      <c r="K127" s="516"/>
      <c r="L127" s="516"/>
      <c r="M127" s="516"/>
      <c r="N127" s="516"/>
      <c r="O127" s="516" t="s">
        <v>28</v>
      </c>
      <c r="P127" s="516" t="s">
        <v>291</v>
      </c>
      <c r="Q127" s="516" t="s">
        <v>288</v>
      </c>
      <c r="R127" s="517"/>
      <c r="S127" s="516"/>
      <c r="T127" s="515"/>
      <c r="U127" s="515"/>
      <c r="V127" s="514"/>
      <c r="W127" s="513"/>
    </row>
    <row r="128" spans="1:23" ht="15.6">
      <c r="A128" s="600" t="s">
        <v>1065</v>
      </c>
      <c r="B128" s="518"/>
      <c r="C128" s="518" t="s">
        <v>636</v>
      </c>
      <c r="D128" s="514"/>
      <c r="E128" s="516" t="s">
        <v>18</v>
      </c>
      <c r="F128" s="516" t="s">
        <v>14</v>
      </c>
      <c r="G128" s="499" t="s">
        <v>19</v>
      </c>
      <c r="H128" s="499" t="s">
        <v>28</v>
      </c>
      <c r="I128" s="499" t="s">
        <v>24</v>
      </c>
      <c r="J128" s="516"/>
      <c r="K128" s="516"/>
      <c r="L128" s="516"/>
      <c r="M128" s="516"/>
      <c r="N128" s="516"/>
      <c r="O128" s="516" t="s">
        <v>28</v>
      </c>
      <c r="P128" s="516" t="s">
        <v>291</v>
      </c>
      <c r="Q128" s="516" t="s">
        <v>288</v>
      </c>
      <c r="R128" s="517"/>
      <c r="S128" s="516"/>
      <c r="T128" s="515"/>
      <c r="U128" s="515"/>
      <c r="V128" s="514"/>
      <c r="W128" s="513"/>
    </row>
    <row r="129" spans="1:23" ht="15.6">
      <c r="A129" s="600" t="s">
        <v>1064</v>
      </c>
      <c r="B129" s="518"/>
      <c r="C129" s="518" t="s">
        <v>405</v>
      </c>
      <c r="D129" s="514"/>
      <c r="E129" s="516" t="s">
        <v>18</v>
      </c>
      <c r="F129" s="516" t="s">
        <v>15</v>
      </c>
      <c r="G129" s="499" t="s">
        <v>19</v>
      </c>
      <c r="H129" s="499" t="s">
        <v>28</v>
      </c>
      <c r="I129" s="499" t="s">
        <v>24</v>
      </c>
      <c r="J129" s="516"/>
      <c r="K129" s="516"/>
      <c r="L129" s="516"/>
      <c r="M129" s="516"/>
      <c r="N129" s="516"/>
      <c r="O129" s="516" t="s">
        <v>28</v>
      </c>
      <c r="P129" s="516" t="s">
        <v>291</v>
      </c>
      <c r="Q129" s="516" t="s">
        <v>288</v>
      </c>
      <c r="R129" s="517"/>
      <c r="S129" s="516"/>
      <c r="T129" s="515"/>
      <c r="U129" s="515"/>
      <c r="V129" s="514"/>
      <c r="W129" s="513"/>
    </row>
    <row r="130" spans="1:23" ht="15.6">
      <c r="A130" s="600" t="s">
        <v>1063</v>
      </c>
      <c r="B130" s="518"/>
      <c r="C130" s="518" t="s">
        <v>468</v>
      </c>
      <c r="D130" s="514"/>
      <c r="E130" s="516" t="s">
        <v>18</v>
      </c>
      <c r="F130" s="516" t="s">
        <v>14</v>
      </c>
      <c r="G130" s="499" t="s">
        <v>19</v>
      </c>
      <c r="H130" s="499" t="s">
        <v>28</v>
      </c>
      <c r="I130" s="499" t="s">
        <v>24</v>
      </c>
      <c r="J130" s="516">
        <v>3</v>
      </c>
      <c r="K130" s="516"/>
      <c r="L130" s="516"/>
      <c r="M130" s="516"/>
      <c r="N130" s="516"/>
      <c r="O130" s="516"/>
      <c r="P130" s="516" t="s">
        <v>291</v>
      </c>
      <c r="Q130" s="516" t="s">
        <v>288</v>
      </c>
      <c r="R130" s="517"/>
      <c r="S130" s="516"/>
      <c r="T130" s="515"/>
      <c r="U130" s="515"/>
      <c r="V130" s="514"/>
      <c r="W130" s="513"/>
    </row>
    <row r="131" spans="1:23" ht="15.6">
      <c r="A131" s="600" t="s">
        <v>1062</v>
      </c>
      <c r="B131" s="518"/>
      <c r="C131" s="518" t="s">
        <v>468</v>
      </c>
      <c r="D131" s="514"/>
      <c r="E131" s="516" t="s">
        <v>18</v>
      </c>
      <c r="F131" s="516" t="s">
        <v>15</v>
      </c>
      <c r="G131" s="499" t="s">
        <v>19</v>
      </c>
      <c r="H131" s="499" t="s">
        <v>28</v>
      </c>
      <c r="I131" s="499" t="s">
        <v>24</v>
      </c>
      <c r="J131" s="516">
        <v>3</v>
      </c>
      <c r="K131" s="516"/>
      <c r="L131" s="516"/>
      <c r="M131" s="516"/>
      <c r="N131" s="516"/>
      <c r="O131" s="516"/>
      <c r="P131" s="516" t="s">
        <v>291</v>
      </c>
      <c r="Q131" s="516" t="s">
        <v>288</v>
      </c>
      <c r="R131" s="517"/>
      <c r="S131" s="516"/>
      <c r="T131" s="515"/>
      <c r="U131" s="515"/>
      <c r="V131" s="514"/>
      <c r="W131" s="513"/>
    </row>
    <row r="132" spans="1:23" ht="15.6">
      <c r="A132" s="600" t="s">
        <v>1061</v>
      </c>
      <c r="B132" s="518"/>
      <c r="C132" s="518" t="s">
        <v>406</v>
      </c>
      <c r="D132" s="514"/>
      <c r="E132" s="516" t="s">
        <v>17</v>
      </c>
      <c r="F132" s="516" t="s">
        <v>14</v>
      </c>
      <c r="G132" s="499" t="s">
        <v>19</v>
      </c>
      <c r="H132" s="499" t="s">
        <v>28</v>
      </c>
      <c r="I132" s="499" t="s">
        <v>447</v>
      </c>
      <c r="J132" s="516">
        <v>4</v>
      </c>
      <c r="K132" s="516"/>
      <c r="L132" s="516"/>
      <c r="M132" s="516"/>
      <c r="N132" s="516"/>
      <c r="O132" s="516"/>
      <c r="P132" s="516" t="s">
        <v>286</v>
      </c>
      <c r="Q132" s="516" t="s">
        <v>290</v>
      </c>
      <c r="R132" s="517"/>
      <c r="S132" s="516"/>
      <c r="T132" s="515"/>
      <c r="U132" s="515"/>
      <c r="V132" s="514"/>
      <c r="W132" s="513"/>
    </row>
    <row r="133" spans="1:23" ht="15.6">
      <c r="A133" s="600" t="s">
        <v>1060</v>
      </c>
      <c r="B133" s="518"/>
      <c r="C133" s="518" t="s">
        <v>406</v>
      </c>
      <c r="D133" s="514"/>
      <c r="E133" s="516" t="s">
        <v>18</v>
      </c>
      <c r="F133" s="516" t="s">
        <v>15</v>
      </c>
      <c r="G133" s="499" t="s">
        <v>19</v>
      </c>
      <c r="H133" s="499" t="s">
        <v>28</v>
      </c>
      <c r="I133" s="499" t="s">
        <v>25</v>
      </c>
      <c r="J133" s="516"/>
      <c r="K133" s="516"/>
      <c r="L133" s="516"/>
      <c r="M133" s="516"/>
      <c r="N133" s="516"/>
      <c r="O133" s="516" t="s">
        <v>28</v>
      </c>
      <c r="P133" s="516" t="s">
        <v>286</v>
      </c>
      <c r="Q133" s="516" t="s">
        <v>290</v>
      </c>
      <c r="R133" s="517"/>
      <c r="S133" s="516"/>
      <c r="T133" s="515"/>
      <c r="U133" s="515"/>
      <c r="V133" s="514"/>
      <c r="W133" s="513"/>
    </row>
    <row r="134" spans="1:23" ht="15.6">
      <c r="A134" s="600" t="s">
        <v>1059</v>
      </c>
      <c r="B134" s="518"/>
      <c r="C134" s="518" t="s">
        <v>467</v>
      </c>
      <c r="D134" s="514"/>
      <c r="E134" s="516" t="s">
        <v>17</v>
      </c>
      <c r="F134" s="516" t="s">
        <v>15</v>
      </c>
      <c r="G134" s="499" t="s">
        <v>19</v>
      </c>
      <c r="H134" s="499" t="s">
        <v>28</v>
      </c>
      <c r="I134" s="499" t="s">
        <v>24</v>
      </c>
      <c r="J134" s="516">
        <v>4</v>
      </c>
      <c r="K134" s="516"/>
      <c r="L134" s="516"/>
      <c r="M134" s="516"/>
      <c r="N134" s="516"/>
      <c r="O134" s="516"/>
      <c r="P134" s="516" t="s">
        <v>286</v>
      </c>
      <c r="Q134" s="516" t="s">
        <v>290</v>
      </c>
      <c r="R134" s="517"/>
      <c r="S134" s="516"/>
      <c r="T134" s="515"/>
      <c r="U134" s="515"/>
      <c r="V134" s="514"/>
      <c r="W134" s="513"/>
    </row>
    <row r="135" spans="1:23" ht="15.6">
      <c r="A135" s="600" t="s">
        <v>1058</v>
      </c>
      <c r="B135" s="518"/>
      <c r="C135" s="518" t="s">
        <v>467</v>
      </c>
      <c r="D135" s="514"/>
      <c r="E135" s="516" t="s">
        <v>17</v>
      </c>
      <c r="F135" s="516" t="s">
        <v>15</v>
      </c>
      <c r="G135" s="499" t="s">
        <v>19</v>
      </c>
      <c r="H135" s="499" t="s">
        <v>28</v>
      </c>
      <c r="I135" s="499" t="s">
        <v>24</v>
      </c>
      <c r="J135" s="516">
        <v>4</v>
      </c>
      <c r="K135" s="516"/>
      <c r="L135" s="516"/>
      <c r="M135" s="516"/>
      <c r="N135" s="516"/>
      <c r="O135" s="516"/>
      <c r="P135" s="516" t="s">
        <v>286</v>
      </c>
      <c r="Q135" s="516" t="s">
        <v>290</v>
      </c>
      <c r="R135" s="517"/>
      <c r="S135" s="516"/>
      <c r="T135" s="515"/>
      <c r="U135" s="515"/>
      <c r="V135" s="514"/>
      <c r="W135" s="513"/>
    </row>
    <row r="136" spans="1:23" ht="15.6">
      <c r="A136" s="600" t="s">
        <v>480</v>
      </c>
      <c r="B136" s="518"/>
      <c r="C136" s="518" t="s">
        <v>469</v>
      </c>
      <c r="D136" s="514"/>
      <c r="E136" s="516" t="s">
        <v>17</v>
      </c>
      <c r="F136" s="516" t="s">
        <v>15</v>
      </c>
      <c r="G136" s="499" t="s">
        <v>19</v>
      </c>
      <c r="H136" s="499" t="s">
        <v>28</v>
      </c>
      <c r="I136" s="499" t="s">
        <v>445</v>
      </c>
      <c r="J136" s="516">
        <v>3</v>
      </c>
      <c r="K136" s="516"/>
      <c r="L136" s="516"/>
      <c r="M136" s="516"/>
      <c r="N136" s="516"/>
      <c r="O136" s="516"/>
      <c r="P136" s="516" t="s">
        <v>286</v>
      </c>
      <c r="Q136" s="516" t="s">
        <v>290</v>
      </c>
      <c r="R136" s="517"/>
      <c r="S136" s="516"/>
      <c r="T136" s="515"/>
      <c r="U136" s="515"/>
      <c r="V136" s="514"/>
      <c r="W136" s="513"/>
    </row>
    <row r="137" spans="1:23" ht="15.6">
      <c r="A137" s="600" t="s">
        <v>481</v>
      </c>
      <c r="B137" s="518"/>
      <c r="C137" s="518" t="s">
        <v>469</v>
      </c>
      <c r="D137" s="514"/>
      <c r="E137" s="516" t="s">
        <v>17</v>
      </c>
      <c r="F137" s="516" t="s">
        <v>14</v>
      </c>
      <c r="G137" s="499" t="s">
        <v>19</v>
      </c>
      <c r="H137" s="499" t="s">
        <v>28</v>
      </c>
      <c r="I137" s="499" t="s">
        <v>24</v>
      </c>
      <c r="J137" s="516">
        <v>3</v>
      </c>
      <c r="K137" s="516"/>
      <c r="L137" s="516"/>
      <c r="M137" s="516"/>
      <c r="N137" s="516"/>
      <c r="O137" s="516"/>
      <c r="P137" s="516" t="s">
        <v>286</v>
      </c>
      <c r="Q137" s="516" t="s">
        <v>290</v>
      </c>
      <c r="R137" s="517"/>
      <c r="S137" s="516"/>
      <c r="T137" s="515"/>
      <c r="U137" s="515"/>
      <c r="V137" s="514"/>
      <c r="W137" s="513"/>
    </row>
    <row r="138" spans="1:23" ht="15.6">
      <c r="A138" s="600" t="s">
        <v>1057</v>
      </c>
      <c r="B138" s="518"/>
      <c r="C138" s="518" t="s">
        <v>407</v>
      </c>
      <c r="D138" s="514"/>
      <c r="E138" s="516" t="s">
        <v>17</v>
      </c>
      <c r="F138" s="516" t="s">
        <v>15</v>
      </c>
      <c r="G138" s="499" t="s">
        <v>19</v>
      </c>
      <c r="H138" s="499" t="s">
        <v>28</v>
      </c>
      <c r="I138" s="499" t="s">
        <v>24</v>
      </c>
      <c r="J138" s="516">
        <v>3</v>
      </c>
      <c r="K138" s="516"/>
      <c r="L138" s="516"/>
      <c r="M138" s="516"/>
      <c r="N138" s="516"/>
      <c r="O138" s="516"/>
      <c r="P138" s="516" t="s">
        <v>286</v>
      </c>
      <c r="Q138" s="516" t="s">
        <v>290</v>
      </c>
      <c r="R138" s="517"/>
      <c r="S138" s="516"/>
      <c r="T138" s="515"/>
      <c r="U138" s="515"/>
      <c r="V138" s="514"/>
      <c r="W138" s="513"/>
    </row>
    <row r="139" spans="1:23" ht="15.6">
      <c r="A139" s="600" t="s">
        <v>1056</v>
      </c>
      <c r="B139" s="518"/>
      <c r="C139" s="518" t="s">
        <v>407</v>
      </c>
      <c r="D139" s="514"/>
      <c r="E139" s="516" t="s">
        <v>18</v>
      </c>
      <c r="F139" s="516" t="s">
        <v>14</v>
      </c>
      <c r="G139" s="499" t="s">
        <v>19</v>
      </c>
      <c r="H139" s="499" t="s">
        <v>28</v>
      </c>
      <c r="I139" s="499" t="s">
        <v>24</v>
      </c>
      <c r="J139" s="516"/>
      <c r="K139" s="516"/>
      <c r="L139" s="516"/>
      <c r="M139" s="516"/>
      <c r="N139" s="516"/>
      <c r="O139" s="516" t="s">
        <v>28</v>
      </c>
      <c r="P139" s="516" t="s">
        <v>286</v>
      </c>
      <c r="Q139" s="516" t="s">
        <v>290</v>
      </c>
      <c r="R139" s="517"/>
      <c r="S139" s="516"/>
      <c r="T139" s="515"/>
      <c r="U139" s="515"/>
      <c r="V139" s="514"/>
      <c r="W139" s="513"/>
    </row>
    <row r="140" spans="1:23" ht="15.6">
      <c r="A140" s="600" t="s">
        <v>1055</v>
      </c>
      <c r="B140" s="518"/>
      <c r="C140" s="518" t="s">
        <v>408</v>
      </c>
      <c r="D140" s="514"/>
      <c r="E140" s="516" t="s">
        <v>18</v>
      </c>
      <c r="F140" s="516" t="s">
        <v>14</v>
      </c>
      <c r="G140" s="499" t="s">
        <v>19</v>
      </c>
      <c r="H140" s="499" t="s">
        <v>28</v>
      </c>
      <c r="I140" s="499" t="s">
        <v>24</v>
      </c>
      <c r="J140" s="516"/>
      <c r="K140" s="516"/>
      <c r="L140" s="516"/>
      <c r="M140" s="516"/>
      <c r="N140" s="516"/>
      <c r="O140" s="516" t="s">
        <v>28</v>
      </c>
      <c r="P140" s="516" t="s">
        <v>286</v>
      </c>
      <c r="Q140" s="516" t="s">
        <v>290</v>
      </c>
      <c r="R140" s="517"/>
      <c r="S140" s="516"/>
      <c r="T140" s="515"/>
      <c r="U140" s="515"/>
      <c r="V140" s="514"/>
      <c r="W140" s="513"/>
    </row>
    <row r="141" spans="1:23" ht="15.6">
      <c r="A141" s="600" t="s">
        <v>1054</v>
      </c>
      <c r="B141" s="518"/>
      <c r="C141" s="518" t="s">
        <v>408</v>
      </c>
      <c r="D141" s="514"/>
      <c r="E141" s="516" t="s">
        <v>18</v>
      </c>
      <c r="F141" s="516" t="s">
        <v>15</v>
      </c>
      <c r="G141" s="499" t="s">
        <v>19</v>
      </c>
      <c r="H141" s="499" t="s">
        <v>28</v>
      </c>
      <c r="I141" s="499" t="s">
        <v>24</v>
      </c>
      <c r="J141" s="516"/>
      <c r="K141" s="516"/>
      <c r="L141" s="516"/>
      <c r="M141" s="516"/>
      <c r="N141" s="516"/>
      <c r="O141" s="516" t="s">
        <v>28</v>
      </c>
      <c r="P141" s="516" t="s">
        <v>286</v>
      </c>
      <c r="Q141" s="516" t="s">
        <v>290</v>
      </c>
      <c r="R141" s="517"/>
      <c r="S141" s="516"/>
      <c r="T141" s="515"/>
      <c r="U141" s="515"/>
      <c r="V141" s="514"/>
      <c r="W141" s="513"/>
    </row>
    <row r="142" spans="1:23" ht="15.6">
      <c r="A142" s="600" t="s">
        <v>1053</v>
      </c>
      <c r="B142" s="518"/>
      <c r="C142" s="518" t="s">
        <v>409</v>
      </c>
      <c r="D142" s="514"/>
      <c r="E142" s="516" t="s">
        <v>18</v>
      </c>
      <c r="F142" s="516" t="s">
        <v>15</v>
      </c>
      <c r="G142" s="499" t="s">
        <v>19</v>
      </c>
      <c r="H142" s="499" t="s">
        <v>28</v>
      </c>
      <c r="I142" s="499" t="s">
        <v>24</v>
      </c>
      <c r="J142" s="516">
        <v>1</v>
      </c>
      <c r="K142" s="516"/>
      <c r="L142" s="516"/>
      <c r="M142" s="516"/>
      <c r="N142" s="516"/>
      <c r="O142" s="516"/>
      <c r="P142" s="516" t="s">
        <v>286</v>
      </c>
      <c r="Q142" s="516" t="s">
        <v>290</v>
      </c>
      <c r="R142" s="517"/>
      <c r="S142" s="516"/>
      <c r="T142" s="515"/>
      <c r="U142" s="515"/>
      <c r="V142" s="514"/>
      <c r="W142" s="513"/>
    </row>
    <row r="143" spans="1:23" ht="15.6">
      <c r="A143" s="600" t="s">
        <v>1052</v>
      </c>
      <c r="B143" s="518"/>
      <c r="C143" s="518" t="s">
        <v>410</v>
      </c>
      <c r="D143" s="514"/>
      <c r="E143" s="516" t="s">
        <v>18</v>
      </c>
      <c r="F143" s="516" t="s">
        <v>15</v>
      </c>
      <c r="G143" s="499" t="s">
        <v>19</v>
      </c>
      <c r="H143" s="499" t="s">
        <v>28</v>
      </c>
      <c r="I143" s="499" t="s">
        <v>24</v>
      </c>
      <c r="J143" s="516">
        <v>4</v>
      </c>
      <c r="K143" s="516"/>
      <c r="L143" s="516"/>
      <c r="M143" s="516"/>
      <c r="N143" s="516"/>
      <c r="O143" s="516"/>
      <c r="P143" s="516" t="s">
        <v>286</v>
      </c>
      <c r="Q143" s="516" t="s">
        <v>290</v>
      </c>
      <c r="R143" s="517"/>
      <c r="S143" s="516"/>
      <c r="T143" s="515"/>
      <c r="U143" s="515"/>
      <c r="V143" s="514"/>
      <c r="W143" s="513"/>
    </row>
    <row r="144" spans="1:23" ht="15.6">
      <c r="A144" s="600" t="s">
        <v>1051</v>
      </c>
      <c r="B144" s="518"/>
      <c r="C144" s="518" t="s">
        <v>410</v>
      </c>
      <c r="D144" s="514"/>
      <c r="E144" s="516" t="s">
        <v>18</v>
      </c>
      <c r="F144" s="516" t="s">
        <v>14</v>
      </c>
      <c r="G144" s="499" t="s">
        <v>19</v>
      </c>
      <c r="H144" s="499" t="s">
        <v>28</v>
      </c>
      <c r="I144" s="499" t="s">
        <v>24</v>
      </c>
      <c r="J144" s="516">
        <v>3</v>
      </c>
      <c r="K144" s="516"/>
      <c r="L144" s="516"/>
      <c r="M144" s="516"/>
      <c r="N144" s="516"/>
      <c r="O144" s="516"/>
      <c r="P144" s="516" t="s">
        <v>286</v>
      </c>
      <c r="Q144" s="516" t="s">
        <v>290</v>
      </c>
      <c r="R144" s="517"/>
      <c r="S144" s="516"/>
      <c r="T144" s="515"/>
      <c r="U144" s="515"/>
      <c r="V144" s="514"/>
      <c r="W144" s="513"/>
    </row>
    <row r="145" spans="1:23" ht="15.6">
      <c r="A145" s="600" t="s">
        <v>1050</v>
      </c>
      <c r="B145" s="518"/>
      <c r="C145" s="518" t="s">
        <v>411</v>
      </c>
      <c r="D145" s="514"/>
      <c r="E145" s="516" t="s">
        <v>18</v>
      </c>
      <c r="F145" s="516" t="s">
        <v>15</v>
      </c>
      <c r="G145" s="499" t="s">
        <v>19</v>
      </c>
      <c r="H145" s="499" t="s">
        <v>28</v>
      </c>
      <c r="I145" s="499" t="s">
        <v>24</v>
      </c>
      <c r="J145" s="516"/>
      <c r="K145" s="516"/>
      <c r="L145" s="516"/>
      <c r="M145" s="516"/>
      <c r="N145" s="516"/>
      <c r="O145" s="516" t="s">
        <v>28</v>
      </c>
      <c r="P145" s="516" t="s">
        <v>286</v>
      </c>
      <c r="Q145" s="516" t="s">
        <v>290</v>
      </c>
      <c r="R145" s="517"/>
      <c r="S145" s="516"/>
      <c r="T145" s="515"/>
      <c r="U145" s="515"/>
      <c r="V145" s="514"/>
      <c r="W145" s="513"/>
    </row>
    <row r="146" spans="1:23" ht="15.6">
      <c r="A146" s="600" t="s">
        <v>1049</v>
      </c>
      <c r="B146" s="518"/>
      <c r="C146" s="518" t="s">
        <v>411</v>
      </c>
      <c r="D146" s="514"/>
      <c r="E146" s="516" t="s">
        <v>18</v>
      </c>
      <c r="F146" s="516" t="s">
        <v>14</v>
      </c>
      <c r="G146" s="499" t="s">
        <v>19</v>
      </c>
      <c r="H146" s="499" t="s">
        <v>28</v>
      </c>
      <c r="I146" s="499" t="s">
        <v>24</v>
      </c>
      <c r="J146" s="516"/>
      <c r="K146" s="516"/>
      <c r="L146" s="516"/>
      <c r="M146" s="516"/>
      <c r="N146" s="516"/>
      <c r="O146" s="516" t="s">
        <v>28</v>
      </c>
      <c r="P146" s="516" t="s">
        <v>286</v>
      </c>
      <c r="Q146" s="516" t="s">
        <v>290</v>
      </c>
      <c r="R146" s="517"/>
      <c r="S146" s="516"/>
      <c r="T146" s="515"/>
      <c r="U146" s="515"/>
      <c r="V146" s="514"/>
      <c r="W146" s="513"/>
    </row>
    <row r="147" spans="1:23" ht="15.6">
      <c r="A147" s="600" t="s">
        <v>1046</v>
      </c>
      <c r="B147" s="518"/>
      <c r="C147" s="518" t="s">
        <v>412</v>
      </c>
      <c r="D147" s="514"/>
      <c r="E147" s="516" t="s">
        <v>17</v>
      </c>
      <c r="F147" s="516" t="s">
        <v>14</v>
      </c>
      <c r="G147" s="499" t="s">
        <v>19</v>
      </c>
      <c r="H147" s="499" t="s">
        <v>28</v>
      </c>
      <c r="I147" s="499" t="s">
        <v>24</v>
      </c>
      <c r="J147" s="516">
        <v>4</v>
      </c>
      <c r="K147" s="516"/>
      <c r="L147" s="516"/>
      <c r="M147" s="516"/>
      <c r="N147" s="516"/>
      <c r="O147" s="516"/>
      <c r="P147" s="516" t="s">
        <v>286</v>
      </c>
      <c r="Q147" s="516" t="s">
        <v>290</v>
      </c>
      <c r="R147" s="517"/>
      <c r="S147" s="516"/>
      <c r="T147" s="515"/>
      <c r="U147" s="515"/>
      <c r="V147" s="514"/>
      <c r="W147" s="513"/>
    </row>
    <row r="148" spans="1:23" ht="15.6">
      <c r="A148" s="600" t="s">
        <v>1045</v>
      </c>
      <c r="B148" s="518"/>
      <c r="C148" s="518" t="s">
        <v>412</v>
      </c>
      <c r="D148" s="514"/>
      <c r="E148" s="516" t="s">
        <v>17</v>
      </c>
      <c r="F148" s="516" t="s">
        <v>15</v>
      </c>
      <c r="G148" s="499" t="s">
        <v>19</v>
      </c>
      <c r="H148" s="499" t="s">
        <v>28</v>
      </c>
      <c r="I148" s="499" t="s">
        <v>24</v>
      </c>
      <c r="J148" s="516">
        <v>3</v>
      </c>
      <c r="K148" s="516"/>
      <c r="L148" s="516"/>
      <c r="M148" s="516"/>
      <c r="N148" s="516"/>
      <c r="O148" s="516"/>
      <c r="P148" s="516" t="s">
        <v>286</v>
      </c>
      <c r="Q148" s="516" t="s">
        <v>290</v>
      </c>
      <c r="R148" s="517"/>
      <c r="S148" s="516"/>
      <c r="T148" s="515"/>
      <c r="U148" s="515"/>
      <c r="V148" s="514"/>
      <c r="W148" s="513"/>
    </row>
    <row r="149" spans="1:23" ht="15.6">
      <c r="A149" s="600" t="s">
        <v>1044</v>
      </c>
      <c r="B149" s="518"/>
      <c r="C149" s="518" t="s">
        <v>412</v>
      </c>
      <c r="D149" s="514"/>
      <c r="E149" s="516" t="s">
        <v>17</v>
      </c>
      <c r="F149" s="516" t="s">
        <v>14</v>
      </c>
      <c r="G149" s="499" t="s">
        <v>19</v>
      </c>
      <c r="H149" s="499" t="s">
        <v>28</v>
      </c>
      <c r="I149" s="499" t="s">
        <v>24</v>
      </c>
      <c r="J149" s="516"/>
      <c r="K149" s="516"/>
      <c r="L149" s="516"/>
      <c r="M149" s="516"/>
      <c r="N149" s="516"/>
      <c r="O149" s="516" t="s">
        <v>28</v>
      </c>
      <c r="P149" s="516" t="s">
        <v>286</v>
      </c>
      <c r="Q149" s="516" t="s">
        <v>290</v>
      </c>
      <c r="R149" s="517"/>
      <c r="S149" s="516"/>
      <c r="T149" s="515"/>
      <c r="U149" s="515"/>
      <c r="V149" s="514"/>
      <c r="W149" s="513"/>
    </row>
    <row r="150" spans="1:23" ht="15.6">
      <c r="A150" s="600" t="s">
        <v>1043</v>
      </c>
      <c r="B150" s="518"/>
      <c r="C150" s="518" t="s">
        <v>412</v>
      </c>
      <c r="D150" s="514"/>
      <c r="E150" s="516" t="s">
        <v>17</v>
      </c>
      <c r="F150" s="516" t="s">
        <v>15</v>
      </c>
      <c r="G150" s="499" t="s">
        <v>19</v>
      </c>
      <c r="H150" s="499" t="s">
        <v>28</v>
      </c>
      <c r="I150" s="499" t="s">
        <v>24</v>
      </c>
      <c r="J150" s="516"/>
      <c r="K150" s="516"/>
      <c r="L150" s="516"/>
      <c r="M150" s="516"/>
      <c r="N150" s="516"/>
      <c r="O150" s="516" t="s">
        <v>28</v>
      </c>
      <c r="P150" s="516" t="s">
        <v>286</v>
      </c>
      <c r="Q150" s="516" t="s">
        <v>290</v>
      </c>
      <c r="R150" s="517"/>
      <c r="S150" s="516"/>
      <c r="T150" s="515"/>
      <c r="U150" s="515"/>
      <c r="V150" s="514"/>
      <c r="W150" s="513"/>
    </row>
    <row r="151" spans="1:23" ht="15.6">
      <c r="A151" s="600" t="s">
        <v>1131</v>
      </c>
      <c r="B151" s="518"/>
      <c r="C151" s="518" t="s">
        <v>413</v>
      </c>
      <c r="D151" s="514"/>
      <c r="E151" s="516" t="s">
        <v>18</v>
      </c>
      <c r="F151" s="516" t="s">
        <v>15</v>
      </c>
      <c r="G151" s="499" t="s">
        <v>19</v>
      </c>
      <c r="H151" s="499" t="s">
        <v>28</v>
      </c>
      <c r="I151" s="499" t="s">
        <v>24</v>
      </c>
      <c r="J151" s="516">
        <v>3</v>
      </c>
      <c r="K151" s="516"/>
      <c r="L151" s="516"/>
      <c r="M151" s="516"/>
      <c r="N151" s="516"/>
      <c r="O151" s="516"/>
      <c r="P151" s="516" t="s">
        <v>286</v>
      </c>
      <c r="Q151" s="516" t="s">
        <v>290</v>
      </c>
      <c r="R151" s="517"/>
      <c r="S151" s="516"/>
      <c r="T151" s="515"/>
      <c r="U151" s="515"/>
      <c r="V151" s="514"/>
      <c r="W151" s="513"/>
    </row>
    <row r="152" spans="1:23" ht="15.6">
      <c r="A152" s="600" t="s">
        <v>1042</v>
      </c>
      <c r="B152" s="518"/>
      <c r="C152" s="518" t="s">
        <v>413</v>
      </c>
      <c r="D152" s="514"/>
      <c r="E152" s="516" t="s">
        <v>18</v>
      </c>
      <c r="F152" s="516" t="s">
        <v>14</v>
      </c>
      <c r="G152" s="499" t="s">
        <v>19</v>
      </c>
      <c r="H152" s="499" t="s">
        <v>28</v>
      </c>
      <c r="I152" s="499" t="s">
        <v>24</v>
      </c>
      <c r="J152" s="516">
        <v>4</v>
      </c>
      <c r="K152" s="516"/>
      <c r="L152" s="516"/>
      <c r="M152" s="516"/>
      <c r="N152" s="516"/>
      <c r="O152" s="516"/>
      <c r="P152" s="516" t="s">
        <v>286</v>
      </c>
      <c r="Q152" s="516" t="s">
        <v>290</v>
      </c>
      <c r="R152" s="517"/>
      <c r="S152" s="516"/>
      <c r="T152" s="515"/>
      <c r="U152" s="515"/>
      <c r="V152" s="514"/>
      <c r="W152" s="513"/>
    </row>
    <row r="153" spans="1:23" ht="15.6">
      <c r="A153" s="600" t="s">
        <v>1041</v>
      </c>
      <c r="B153" s="518"/>
      <c r="C153" s="518" t="s">
        <v>414</v>
      </c>
      <c r="D153" s="514"/>
      <c r="E153" s="516" t="s">
        <v>17</v>
      </c>
      <c r="F153" s="516" t="s">
        <v>14</v>
      </c>
      <c r="G153" s="499" t="s">
        <v>19</v>
      </c>
      <c r="H153" s="499" t="s">
        <v>28</v>
      </c>
      <c r="I153" s="499" t="s">
        <v>24</v>
      </c>
      <c r="J153" s="516"/>
      <c r="K153" s="516"/>
      <c r="L153" s="516"/>
      <c r="M153" s="516"/>
      <c r="N153" s="516"/>
      <c r="O153" s="516" t="s">
        <v>28</v>
      </c>
      <c r="P153" s="516" t="s">
        <v>286</v>
      </c>
      <c r="Q153" s="516" t="s">
        <v>290</v>
      </c>
      <c r="R153" s="517"/>
      <c r="S153" s="516"/>
      <c r="T153" s="515"/>
      <c r="U153" s="515"/>
      <c r="V153" s="514"/>
      <c r="W153" s="513"/>
    </row>
    <row r="154" spans="1:23" ht="15.6">
      <c r="A154" s="600" t="s">
        <v>1040</v>
      </c>
      <c r="B154" s="518"/>
      <c r="C154" s="518" t="s">
        <v>414</v>
      </c>
      <c r="D154" s="514"/>
      <c r="E154" s="516" t="s">
        <v>17</v>
      </c>
      <c r="F154" s="516" t="s">
        <v>15</v>
      </c>
      <c r="G154" s="499" t="s">
        <v>19</v>
      </c>
      <c r="H154" s="499" t="s">
        <v>28</v>
      </c>
      <c r="I154" s="499" t="s">
        <v>24</v>
      </c>
      <c r="J154" s="516"/>
      <c r="K154" s="516"/>
      <c r="L154" s="516"/>
      <c r="M154" s="516"/>
      <c r="N154" s="516"/>
      <c r="O154" s="516" t="s">
        <v>28</v>
      </c>
      <c r="P154" s="516" t="s">
        <v>286</v>
      </c>
      <c r="Q154" s="516" t="s">
        <v>290</v>
      </c>
      <c r="R154" s="517"/>
      <c r="S154" s="516"/>
      <c r="T154" s="515"/>
      <c r="U154" s="515"/>
      <c r="V154" s="514"/>
      <c r="W154" s="513"/>
    </row>
    <row r="155" spans="1:23" ht="15.6">
      <c r="A155" s="600" t="s">
        <v>1039</v>
      </c>
      <c r="B155" s="518"/>
      <c r="C155" s="518" t="s">
        <v>415</v>
      </c>
      <c r="D155" s="514"/>
      <c r="E155" s="516" t="s">
        <v>17</v>
      </c>
      <c r="F155" s="516" t="s">
        <v>14</v>
      </c>
      <c r="G155" s="499" t="s">
        <v>19</v>
      </c>
      <c r="H155" s="499" t="s">
        <v>28</v>
      </c>
      <c r="I155" s="499" t="s">
        <v>24</v>
      </c>
      <c r="J155" s="516">
        <v>4</v>
      </c>
      <c r="K155" s="516"/>
      <c r="L155" s="516"/>
      <c r="M155" s="516"/>
      <c r="N155" s="516"/>
      <c r="O155" s="516"/>
      <c r="P155" s="516" t="s">
        <v>286</v>
      </c>
      <c r="Q155" s="516" t="s">
        <v>290</v>
      </c>
      <c r="R155" s="517"/>
      <c r="S155" s="516"/>
      <c r="T155" s="515"/>
      <c r="U155" s="515"/>
      <c r="V155" s="514"/>
      <c r="W155" s="513"/>
    </row>
    <row r="156" spans="1:23" ht="15.6">
      <c r="A156" s="600" t="s">
        <v>1038</v>
      </c>
      <c r="B156" s="518"/>
      <c r="C156" s="518" t="s">
        <v>415</v>
      </c>
      <c r="D156" s="514"/>
      <c r="E156" s="516" t="s">
        <v>18</v>
      </c>
      <c r="F156" s="516" t="s">
        <v>15</v>
      </c>
      <c r="G156" s="499" t="s">
        <v>19</v>
      </c>
      <c r="H156" s="499" t="s">
        <v>28</v>
      </c>
      <c r="I156" s="499" t="s">
        <v>24</v>
      </c>
      <c r="J156" s="516">
        <v>3</v>
      </c>
      <c r="K156" s="516"/>
      <c r="L156" s="516"/>
      <c r="M156" s="516"/>
      <c r="N156" s="516"/>
      <c r="O156" s="516"/>
      <c r="P156" s="516" t="s">
        <v>286</v>
      </c>
      <c r="Q156" s="516" t="s">
        <v>290</v>
      </c>
      <c r="R156" s="517"/>
      <c r="S156" s="516"/>
      <c r="T156" s="515"/>
      <c r="U156" s="515"/>
      <c r="V156" s="514"/>
      <c r="W156" s="513"/>
    </row>
    <row r="157" spans="1:23" ht="15.6">
      <c r="A157" s="600" t="s">
        <v>1037</v>
      </c>
      <c r="B157" s="518"/>
      <c r="C157" s="518" t="s">
        <v>416</v>
      </c>
      <c r="D157" s="514"/>
      <c r="E157" s="516" t="s">
        <v>18</v>
      </c>
      <c r="F157" s="516" t="s">
        <v>14</v>
      </c>
      <c r="G157" s="499" t="s">
        <v>19</v>
      </c>
      <c r="H157" s="499" t="s">
        <v>28</v>
      </c>
      <c r="I157" s="499" t="s">
        <v>24</v>
      </c>
      <c r="J157" s="516"/>
      <c r="K157" s="516"/>
      <c r="L157" s="516"/>
      <c r="M157" s="516"/>
      <c r="N157" s="516"/>
      <c r="O157" s="516" t="s">
        <v>28</v>
      </c>
      <c r="P157" s="516" t="s">
        <v>286</v>
      </c>
      <c r="Q157" s="516" t="s">
        <v>290</v>
      </c>
      <c r="R157" s="517"/>
      <c r="S157" s="516"/>
      <c r="T157" s="515"/>
      <c r="U157" s="515"/>
      <c r="V157" s="514"/>
      <c r="W157" s="513"/>
    </row>
    <row r="158" spans="1:23" ht="15.6">
      <c r="A158" s="600" t="s">
        <v>1036</v>
      </c>
      <c r="B158" s="518"/>
      <c r="C158" s="518" t="s">
        <v>416</v>
      </c>
      <c r="D158" s="514"/>
      <c r="E158" s="516" t="s">
        <v>18</v>
      </c>
      <c r="F158" s="516" t="s">
        <v>15</v>
      </c>
      <c r="G158" s="499" t="s">
        <v>19</v>
      </c>
      <c r="H158" s="499" t="s">
        <v>28</v>
      </c>
      <c r="I158" s="499" t="s">
        <v>24</v>
      </c>
      <c r="J158" s="516"/>
      <c r="K158" s="516"/>
      <c r="L158" s="516"/>
      <c r="M158" s="516"/>
      <c r="N158" s="516"/>
      <c r="O158" s="516" t="s">
        <v>28</v>
      </c>
      <c r="P158" s="516" t="s">
        <v>286</v>
      </c>
      <c r="Q158" s="516" t="s">
        <v>290</v>
      </c>
      <c r="R158" s="517"/>
      <c r="S158" s="516"/>
      <c r="T158" s="515"/>
      <c r="U158" s="515"/>
      <c r="V158" s="514"/>
      <c r="W158" s="513"/>
    </row>
    <row r="159" spans="1:23" ht="15.6">
      <c r="A159" s="600" t="s">
        <v>1035</v>
      </c>
      <c r="B159" s="518"/>
      <c r="C159" s="518" t="s">
        <v>417</v>
      </c>
      <c r="D159" s="514"/>
      <c r="E159" s="516" t="s">
        <v>18</v>
      </c>
      <c r="F159" s="516" t="s">
        <v>14</v>
      </c>
      <c r="G159" s="499" t="s">
        <v>19</v>
      </c>
      <c r="H159" s="499" t="s">
        <v>28</v>
      </c>
      <c r="I159" s="499" t="s">
        <v>24</v>
      </c>
      <c r="J159" s="516">
        <v>3</v>
      </c>
      <c r="K159" s="516"/>
      <c r="L159" s="516"/>
      <c r="M159" s="516"/>
      <c r="N159" s="516"/>
      <c r="O159" s="516"/>
      <c r="P159" s="516" t="s">
        <v>286</v>
      </c>
      <c r="Q159" s="516" t="s">
        <v>290</v>
      </c>
      <c r="R159" s="517"/>
      <c r="S159" s="516"/>
      <c r="T159" s="515"/>
      <c r="U159" s="515"/>
      <c r="V159" s="514"/>
      <c r="W159" s="513"/>
    </row>
    <row r="160" spans="1:23" ht="15.6">
      <c r="A160" s="600" t="s">
        <v>1034</v>
      </c>
      <c r="B160" s="518"/>
      <c r="C160" s="518" t="s">
        <v>417</v>
      </c>
      <c r="D160" s="514"/>
      <c r="E160" s="516" t="s">
        <v>17</v>
      </c>
      <c r="F160" s="516" t="s">
        <v>15</v>
      </c>
      <c r="G160" s="499" t="s">
        <v>19</v>
      </c>
      <c r="H160" s="499" t="s">
        <v>28</v>
      </c>
      <c r="I160" s="499" t="s">
        <v>24</v>
      </c>
      <c r="J160" s="516">
        <v>3</v>
      </c>
      <c r="K160" s="516"/>
      <c r="L160" s="516"/>
      <c r="M160" s="516"/>
      <c r="N160" s="516"/>
      <c r="O160" s="516"/>
      <c r="P160" s="516" t="s">
        <v>286</v>
      </c>
      <c r="Q160" s="516" t="s">
        <v>290</v>
      </c>
      <c r="R160" s="517"/>
      <c r="S160" s="516"/>
      <c r="T160" s="515"/>
      <c r="U160" s="515"/>
      <c r="V160" s="514"/>
      <c r="W160" s="513"/>
    </row>
    <row r="161" spans="1:23" ht="15.6">
      <c r="A161" s="600" t="s">
        <v>1033</v>
      </c>
      <c r="B161" s="518"/>
      <c r="C161" s="518" t="s">
        <v>418</v>
      </c>
      <c r="D161" s="514"/>
      <c r="E161" s="516" t="s">
        <v>18</v>
      </c>
      <c r="F161" s="516" t="s">
        <v>14</v>
      </c>
      <c r="G161" s="499" t="s">
        <v>19</v>
      </c>
      <c r="H161" s="499" t="s">
        <v>28</v>
      </c>
      <c r="I161" s="499" t="s">
        <v>24</v>
      </c>
      <c r="J161" s="516"/>
      <c r="K161" s="516"/>
      <c r="L161" s="516"/>
      <c r="M161" s="516"/>
      <c r="N161" s="516"/>
      <c r="O161" s="516" t="s">
        <v>28</v>
      </c>
      <c r="P161" s="516" t="s">
        <v>286</v>
      </c>
      <c r="Q161" s="516" t="s">
        <v>290</v>
      </c>
      <c r="R161" s="517"/>
      <c r="S161" s="516"/>
      <c r="T161" s="515"/>
      <c r="U161" s="515"/>
      <c r="V161" s="514"/>
      <c r="W161" s="513"/>
    </row>
    <row r="162" spans="1:23" ht="15.6">
      <c r="A162" s="600" t="s">
        <v>1032</v>
      </c>
      <c r="B162" s="518"/>
      <c r="C162" s="518" t="s">
        <v>418</v>
      </c>
      <c r="D162" s="514"/>
      <c r="E162" s="516" t="s">
        <v>18</v>
      </c>
      <c r="F162" s="516" t="s">
        <v>15</v>
      </c>
      <c r="G162" s="499" t="s">
        <v>19</v>
      </c>
      <c r="H162" s="499" t="s">
        <v>28</v>
      </c>
      <c r="I162" s="499" t="s">
        <v>24</v>
      </c>
      <c r="J162" s="516"/>
      <c r="K162" s="516"/>
      <c r="L162" s="516"/>
      <c r="M162" s="516"/>
      <c r="N162" s="516"/>
      <c r="O162" s="516" t="s">
        <v>28</v>
      </c>
      <c r="P162" s="516" t="s">
        <v>286</v>
      </c>
      <c r="Q162" s="516" t="s">
        <v>290</v>
      </c>
      <c r="R162" s="517"/>
      <c r="S162" s="516"/>
      <c r="T162" s="515"/>
      <c r="U162" s="515"/>
      <c r="V162" s="514"/>
      <c r="W162" s="513"/>
    </row>
    <row r="163" spans="1:23" ht="27.6">
      <c r="A163" s="600" t="s">
        <v>1031</v>
      </c>
      <c r="B163" s="518"/>
      <c r="C163" s="518" t="s">
        <v>419</v>
      </c>
      <c r="D163" s="514"/>
      <c r="E163" s="516" t="s">
        <v>18</v>
      </c>
      <c r="F163" s="516" t="s">
        <v>14</v>
      </c>
      <c r="G163" s="499" t="s">
        <v>19</v>
      </c>
      <c r="H163" s="499" t="s">
        <v>28</v>
      </c>
      <c r="I163" s="499" t="s">
        <v>841</v>
      </c>
      <c r="J163" s="516">
        <v>4</v>
      </c>
      <c r="K163" s="516"/>
      <c r="L163" s="516"/>
      <c r="M163" s="516"/>
      <c r="N163" s="516"/>
      <c r="O163" s="516"/>
      <c r="P163" s="516" t="s">
        <v>286</v>
      </c>
      <c r="Q163" s="516" t="s">
        <v>290</v>
      </c>
      <c r="R163" s="517"/>
      <c r="S163" s="516"/>
      <c r="T163" s="515"/>
      <c r="U163" s="515"/>
      <c r="V163" s="514"/>
      <c r="W163" s="513"/>
    </row>
    <row r="164" spans="1:23" ht="15.6">
      <c r="A164" s="600" t="s">
        <v>1030</v>
      </c>
      <c r="B164" s="518"/>
      <c r="C164" s="518" t="s">
        <v>419</v>
      </c>
      <c r="D164" s="514"/>
      <c r="E164" s="516" t="s">
        <v>18</v>
      </c>
      <c r="F164" s="516" t="s">
        <v>15</v>
      </c>
      <c r="G164" s="499" t="s">
        <v>19</v>
      </c>
      <c r="H164" s="499" t="s">
        <v>28</v>
      </c>
      <c r="I164" s="499" t="s">
        <v>24</v>
      </c>
      <c r="J164" s="516">
        <v>4</v>
      </c>
      <c r="K164" s="516"/>
      <c r="L164" s="516"/>
      <c r="M164" s="516"/>
      <c r="N164" s="516"/>
      <c r="O164" s="516"/>
      <c r="P164" s="516" t="s">
        <v>286</v>
      </c>
      <c r="Q164" s="516" t="s">
        <v>290</v>
      </c>
      <c r="R164" s="517"/>
      <c r="S164" s="516"/>
      <c r="T164" s="515"/>
      <c r="U164" s="515"/>
      <c r="V164" s="514"/>
      <c r="W164" s="513"/>
    </row>
    <row r="165" spans="1:23" ht="15.6">
      <c r="A165" s="600" t="s">
        <v>1029</v>
      </c>
      <c r="B165" s="518"/>
      <c r="C165" s="518" t="s">
        <v>420</v>
      </c>
      <c r="D165" s="514"/>
      <c r="E165" s="516" t="s">
        <v>17</v>
      </c>
      <c r="F165" s="516" t="s">
        <v>14</v>
      </c>
      <c r="G165" s="499" t="s">
        <v>19</v>
      </c>
      <c r="H165" s="499" t="s">
        <v>28</v>
      </c>
      <c r="I165" s="499" t="s">
        <v>24</v>
      </c>
      <c r="J165" s="516">
        <v>3</v>
      </c>
      <c r="K165" s="516"/>
      <c r="L165" s="516"/>
      <c r="M165" s="516"/>
      <c r="N165" s="516"/>
      <c r="O165" s="516"/>
      <c r="P165" s="516" t="s">
        <v>286</v>
      </c>
      <c r="Q165" s="516" t="s">
        <v>290</v>
      </c>
      <c r="R165" s="517"/>
      <c r="S165" s="516"/>
      <c r="T165" s="515"/>
      <c r="U165" s="515"/>
      <c r="V165" s="514"/>
      <c r="W165" s="513"/>
    </row>
    <row r="166" spans="1:23" ht="15.6">
      <c r="A166" s="600" t="s">
        <v>1028</v>
      </c>
      <c r="B166" s="518"/>
      <c r="C166" s="518" t="s">
        <v>420</v>
      </c>
      <c r="D166" s="514"/>
      <c r="E166" s="516" t="s">
        <v>17</v>
      </c>
      <c r="F166" s="516" t="s">
        <v>15</v>
      </c>
      <c r="G166" s="499" t="s">
        <v>19</v>
      </c>
      <c r="H166" s="499" t="s">
        <v>28</v>
      </c>
      <c r="I166" s="499" t="s">
        <v>445</v>
      </c>
      <c r="J166" s="516"/>
      <c r="K166" s="516"/>
      <c r="L166" s="516"/>
      <c r="M166" s="516"/>
      <c r="N166" s="516"/>
      <c r="O166" s="516" t="s">
        <v>28</v>
      </c>
      <c r="P166" s="516" t="s">
        <v>286</v>
      </c>
      <c r="Q166" s="516" t="s">
        <v>290</v>
      </c>
      <c r="R166" s="517"/>
      <c r="S166" s="516"/>
      <c r="T166" s="515"/>
      <c r="U166" s="515"/>
      <c r="V166" s="514"/>
      <c r="W166" s="513"/>
    </row>
    <row r="167" spans="1:23" ht="15.6">
      <c r="A167" s="600" t="s">
        <v>1027</v>
      </c>
      <c r="B167" s="518"/>
      <c r="C167" s="518" t="s">
        <v>421</v>
      </c>
      <c r="D167" s="514"/>
      <c r="E167" s="516" t="s">
        <v>17</v>
      </c>
      <c r="F167" s="516" t="s">
        <v>14</v>
      </c>
      <c r="G167" s="499" t="s">
        <v>19</v>
      </c>
      <c r="H167" s="499" t="s">
        <v>28</v>
      </c>
      <c r="I167" s="499" t="s">
        <v>24</v>
      </c>
      <c r="J167" s="516"/>
      <c r="K167" s="516"/>
      <c r="L167" s="516"/>
      <c r="M167" s="516"/>
      <c r="N167" s="516"/>
      <c r="O167" s="516" t="s">
        <v>28</v>
      </c>
      <c r="P167" s="516" t="s">
        <v>286</v>
      </c>
      <c r="Q167" s="516" t="s">
        <v>290</v>
      </c>
      <c r="R167" s="517"/>
      <c r="S167" s="516"/>
      <c r="T167" s="515"/>
      <c r="U167" s="515"/>
      <c r="V167" s="514"/>
      <c r="W167" s="513"/>
    </row>
    <row r="168" spans="1:23" ht="15.6">
      <c r="A168" s="600" t="s">
        <v>1026</v>
      </c>
      <c r="B168" s="518"/>
      <c r="C168" s="518" t="s">
        <v>421</v>
      </c>
      <c r="D168" s="514"/>
      <c r="E168" s="516" t="s">
        <v>17</v>
      </c>
      <c r="F168" s="516" t="s">
        <v>15</v>
      </c>
      <c r="G168" s="499" t="s">
        <v>19</v>
      </c>
      <c r="H168" s="499" t="s">
        <v>28</v>
      </c>
      <c r="I168" s="499" t="s">
        <v>24</v>
      </c>
      <c r="J168" s="516"/>
      <c r="K168" s="516"/>
      <c r="L168" s="516"/>
      <c r="M168" s="516"/>
      <c r="N168" s="516"/>
      <c r="O168" s="516" t="s">
        <v>28</v>
      </c>
      <c r="P168" s="516" t="s">
        <v>286</v>
      </c>
      <c r="Q168" s="516" t="s">
        <v>290</v>
      </c>
      <c r="R168" s="517"/>
      <c r="S168" s="516"/>
      <c r="T168" s="515"/>
      <c r="U168" s="515"/>
      <c r="V168" s="514"/>
      <c r="W168" s="513"/>
    </row>
    <row r="169" spans="1:23" ht="27.6">
      <c r="A169" s="600" t="s">
        <v>1025</v>
      </c>
      <c r="B169" s="518"/>
      <c r="C169" s="518" t="s">
        <v>422</v>
      </c>
      <c r="D169" s="514"/>
      <c r="E169" s="516" t="s">
        <v>17</v>
      </c>
      <c r="F169" s="516" t="s">
        <v>14</v>
      </c>
      <c r="G169" s="499" t="s">
        <v>19</v>
      </c>
      <c r="H169" s="499" t="s">
        <v>28</v>
      </c>
      <c r="I169" s="499" t="s">
        <v>819</v>
      </c>
      <c r="J169" s="516"/>
      <c r="K169" s="516"/>
      <c r="L169" s="516"/>
      <c r="M169" s="516"/>
      <c r="N169" s="516"/>
      <c r="O169" s="516" t="s">
        <v>28</v>
      </c>
      <c r="P169" s="516" t="s">
        <v>286</v>
      </c>
      <c r="Q169" s="516" t="s">
        <v>290</v>
      </c>
      <c r="R169" s="517"/>
      <c r="S169" s="516"/>
      <c r="T169" s="515"/>
      <c r="U169" s="515"/>
      <c r="V169" s="514"/>
      <c r="W169" s="513"/>
    </row>
    <row r="170" spans="1:23" ht="15.6">
      <c r="A170" s="600" t="s">
        <v>1024</v>
      </c>
      <c r="B170" s="518"/>
      <c r="C170" s="518" t="s">
        <v>422</v>
      </c>
      <c r="D170" s="514"/>
      <c r="E170" s="516" t="s">
        <v>17</v>
      </c>
      <c r="F170" s="516" t="s">
        <v>15</v>
      </c>
      <c r="G170" s="499" t="s">
        <v>19</v>
      </c>
      <c r="H170" s="499" t="s">
        <v>28</v>
      </c>
      <c r="I170" s="499" t="s">
        <v>24</v>
      </c>
      <c r="J170" s="516"/>
      <c r="K170" s="516"/>
      <c r="L170" s="516"/>
      <c r="M170" s="516"/>
      <c r="N170" s="516"/>
      <c r="O170" s="516" t="s">
        <v>28</v>
      </c>
      <c r="P170" s="516" t="s">
        <v>286</v>
      </c>
      <c r="Q170" s="516" t="s">
        <v>290</v>
      </c>
      <c r="R170" s="517"/>
      <c r="S170" s="516"/>
      <c r="T170" s="515"/>
      <c r="U170" s="515"/>
      <c r="V170" s="514"/>
      <c r="W170" s="513"/>
    </row>
    <row r="171" spans="1:23" ht="15.6">
      <c r="A171" s="600" t="s">
        <v>1023</v>
      </c>
      <c r="B171" s="518"/>
      <c r="C171" s="518" t="s">
        <v>1110</v>
      </c>
      <c r="D171" s="514"/>
      <c r="E171" s="516" t="s">
        <v>17</v>
      </c>
      <c r="F171" s="516" t="s">
        <v>14</v>
      </c>
      <c r="G171" s="499" t="s">
        <v>19</v>
      </c>
      <c r="H171" s="499" t="s">
        <v>28</v>
      </c>
      <c r="I171" s="499" t="s">
        <v>24</v>
      </c>
      <c r="J171" s="516">
        <v>4</v>
      </c>
      <c r="K171" s="516"/>
      <c r="L171" s="516"/>
      <c r="M171" s="516"/>
      <c r="N171" s="516"/>
      <c r="O171" s="516"/>
      <c r="P171" s="516" t="s">
        <v>287</v>
      </c>
      <c r="Q171" s="516" t="s">
        <v>290</v>
      </c>
      <c r="R171" s="517"/>
      <c r="S171" s="516"/>
      <c r="T171" s="515"/>
      <c r="U171" s="515"/>
      <c r="V171" s="514"/>
      <c r="W171" s="513"/>
    </row>
    <row r="172" spans="1:23" ht="27.6">
      <c r="A172" s="600" t="s">
        <v>1022</v>
      </c>
      <c r="B172" s="518"/>
      <c r="C172" s="518" t="s">
        <v>1110</v>
      </c>
      <c r="D172" s="514"/>
      <c r="E172" s="516" t="s">
        <v>17</v>
      </c>
      <c r="F172" s="516" t="s">
        <v>15</v>
      </c>
      <c r="G172" s="499" t="s">
        <v>19</v>
      </c>
      <c r="H172" s="499" t="s">
        <v>28</v>
      </c>
      <c r="I172" s="499" t="s">
        <v>841</v>
      </c>
      <c r="J172" s="516">
        <v>3</v>
      </c>
      <c r="K172" s="516"/>
      <c r="L172" s="516"/>
      <c r="M172" s="516"/>
      <c r="N172" s="516"/>
      <c r="O172" s="516"/>
      <c r="P172" s="516" t="s">
        <v>287</v>
      </c>
      <c r="Q172" s="516" t="s">
        <v>290</v>
      </c>
      <c r="R172" s="517"/>
      <c r="S172" s="516"/>
      <c r="T172" s="515"/>
      <c r="U172" s="515"/>
      <c r="V172" s="514"/>
      <c r="W172" s="513"/>
    </row>
    <row r="173" spans="1:23" ht="15.6">
      <c r="A173" s="600" t="s">
        <v>1021</v>
      </c>
      <c r="B173" s="518"/>
      <c r="C173" s="518" t="s">
        <v>1156</v>
      </c>
      <c r="D173" s="514"/>
      <c r="E173" s="516" t="s">
        <v>17</v>
      </c>
      <c r="F173" s="516" t="s">
        <v>14</v>
      </c>
      <c r="G173" s="499" t="s">
        <v>19</v>
      </c>
      <c r="H173" s="499" t="s">
        <v>28</v>
      </c>
      <c r="I173" s="499" t="s">
        <v>24</v>
      </c>
      <c r="J173" s="516"/>
      <c r="K173" s="516"/>
      <c r="L173" s="516"/>
      <c r="M173" s="516"/>
      <c r="N173" s="516"/>
      <c r="O173" s="516" t="s">
        <v>28</v>
      </c>
      <c r="P173" s="516" t="s">
        <v>287</v>
      </c>
      <c r="Q173" s="516" t="s">
        <v>290</v>
      </c>
      <c r="R173" s="517"/>
      <c r="S173" s="516"/>
      <c r="T173" s="515"/>
      <c r="U173" s="515"/>
      <c r="V173" s="514"/>
      <c r="W173" s="513"/>
    </row>
    <row r="174" spans="1:23" ht="15.6">
      <c r="A174" s="600" t="s">
        <v>1016</v>
      </c>
      <c r="B174" s="518"/>
      <c r="C174" s="518" t="s">
        <v>1156</v>
      </c>
      <c r="D174" s="514"/>
      <c r="E174" s="516" t="s">
        <v>17</v>
      </c>
      <c r="F174" s="516" t="s">
        <v>15</v>
      </c>
      <c r="G174" s="499" t="s">
        <v>19</v>
      </c>
      <c r="H174" s="499" t="s">
        <v>28</v>
      </c>
      <c r="I174" s="499" t="s">
        <v>24</v>
      </c>
      <c r="J174" s="516"/>
      <c r="K174" s="516"/>
      <c r="L174" s="516"/>
      <c r="M174" s="516"/>
      <c r="N174" s="516"/>
      <c r="O174" s="516" t="s">
        <v>28</v>
      </c>
      <c r="P174" s="516" t="s">
        <v>287</v>
      </c>
      <c r="Q174" s="516" t="s">
        <v>290</v>
      </c>
      <c r="R174" s="517"/>
      <c r="S174" s="516"/>
      <c r="T174" s="515"/>
      <c r="U174" s="515"/>
      <c r="V174" s="514"/>
      <c r="W174" s="513"/>
    </row>
    <row r="175" spans="1:23" ht="15.6">
      <c r="A175" s="600" t="s">
        <v>1015</v>
      </c>
      <c r="B175" s="518"/>
      <c r="C175" s="518" t="s">
        <v>1109</v>
      </c>
      <c r="D175" s="514"/>
      <c r="E175" s="516" t="s">
        <v>17</v>
      </c>
      <c r="F175" s="516" t="s">
        <v>14</v>
      </c>
      <c r="G175" s="499" t="s">
        <v>19</v>
      </c>
      <c r="H175" s="499" t="s">
        <v>28</v>
      </c>
      <c r="I175" s="499" t="s">
        <v>24</v>
      </c>
      <c r="J175" s="516">
        <v>4</v>
      </c>
      <c r="K175" s="516"/>
      <c r="L175" s="516"/>
      <c r="M175" s="516"/>
      <c r="N175" s="516"/>
      <c r="O175" s="516"/>
      <c r="P175" s="516" t="s">
        <v>287</v>
      </c>
      <c r="Q175" s="516" t="s">
        <v>290</v>
      </c>
      <c r="R175" s="517"/>
      <c r="S175" s="516"/>
      <c r="T175" s="515"/>
      <c r="U175" s="515"/>
      <c r="V175" s="514"/>
      <c r="W175" s="513"/>
    </row>
    <row r="176" spans="1:23" ht="15.6">
      <c r="A176" s="600" t="s">
        <v>1014</v>
      </c>
      <c r="B176" s="518"/>
      <c r="C176" s="518" t="s">
        <v>1109</v>
      </c>
      <c r="D176" s="514"/>
      <c r="E176" s="516" t="s">
        <v>17</v>
      </c>
      <c r="F176" s="516" t="s">
        <v>15</v>
      </c>
      <c r="G176" s="499" t="s">
        <v>19</v>
      </c>
      <c r="H176" s="499" t="s">
        <v>28</v>
      </c>
      <c r="I176" s="499" t="s">
        <v>24</v>
      </c>
      <c r="J176" s="516">
        <v>3</v>
      </c>
      <c r="K176" s="516"/>
      <c r="L176" s="516"/>
      <c r="M176" s="516"/>
      <c r="N176" s="516"/>
      <c r="O176" s="516"/>
      <c r="P176" s="516" t="s">
        <v>287</v>
      </c>
      <c r="Q176" s="516" t="s">
        <v>290</v>
      </c>
      <c r="R176" s="517"/>
      <c r="S176" s="516"/>
      <c r="T176" s="515"/>
      <c r="U176" s="515"/>
      <c r="V176" s="514"/>
      <c r="W176" s="513"/>
    </row>
    <row r="177" spans="1:23" ht="15.6">
      <c r="A177" s="600" t="s">
        <v>1013</v>
      </c>
      <c r="B177" s="518"/>
      <c r="C177" s="518" t="s">
        <v>1108</v>
      </c>
      <c r="D177" s="514"/>
      <c r="E177" s="516" t="s">
        <v>17</v>
      </c>
      <c r="F177" s="516" t="s">
        <v>15</v>
      </c>
      <c r="G177" s="499" t="s">
        <v>19</v>
      </c>
      <c r="H177" s="499" t="s">
        <v>28</v>
      </c>
      <c r="I177" s="499" t="s">
        <v>24</v>
      </c>
      <c r="J177" s="516">
        <v>3</v>
      </c>
      <c r="K177" s="516"/>
      <c r="L177" s="516"/>
      <c r="M177" s="516"/>
      <c r="N177" s="516"/>
      <c r="O177" s="516"/>
      <c r="P177" s="516" t="s">
        <v>287</v>
      </c>
      <c r="Q177" s="516" t="s">
        <v>290</v>
      </c>
      <c r="R177" s="517"/>
      <c r="S177" s="516"/>
      <c r="T177" s="515"/>
      <c r="U177" s="515"/>
      <c r="V177" s="514"/>
      <c r="W177" s="513"/>
    </row>
    <row r="178" spans="1:23" ht="15.6">
      <c r="A178" s="600" t="s">
        <v>1012</v>
      </c>
      <c r="B178" s="518"/>
      <c r="C178" s="518" t="s">
        <v>1108</v>
      </c>
      <c r="D178" s="514"/>
      <c r="E178" s="516" t="s">
        <v>17</v>
      </c>
      <c r="F178" s="516" t="s">
        <v>14</v>
      </c>
      <c r="G178" s="499" t="s">
        <v>19</v>
      </c>
      <c r="H178" s="499" t="s">
        <v>28</v>
      </c>
      <c r="I178" s="499" t="s">
        <v>24</v>
      </c>
      <c r="J178" s="516">
        <v>3</v>
      </c>
      <c r="K178" s="516"/>
      <c r="L178" s="516"/>
      <c r="M178" s="516"/>
      <c r="N178" s="516"/>
      <c r="O178" s="516"/>
      <c r="P178" s="516" t="s">
        <v>287</v>
      </c>
      <c r="Q178" s="516" t="s">
        <v>290</v>
      </c>
      <c r="R178" s="517"/>
      <c r="S178" s="516"/>
      <c r="T178" s="515"/>
      <c r="U178" s="515"/>
      <c r="V178" s="514"/>
      <c r="W178" s="513"/>
    </row>
    <row r="179" spans="1:23" ht="15.6">
      <c r="A179" s="600" t="s">
        <v>1011</v>
      </c>
      <c r="B179" s="518"/>
      <c r="C179" s="518" t="s">
        <v>1108</v>
      </c>
      <c r="D179" s="514"/>
      <c r="E179" s="516" t="s">
        <v>18</v>
      </c>
      <c r="F179" s="516" t="s">
        <v>15</v>
      </c>
      <c r="G179" s="499" t="s">
        <v>19</v>
      </c>
      <c r="H179" s="499" t="s">
        <v>28</v>
      </c>
      <c r="I179" s="499" t="s">
        <v>24</v>
      </c>
      <c r="J179" s="516">
        <v>4</v>
      </c>
      <c r="K179" s="516"/>
      <c r="L179" s="516"/>
      <c r="M179" s="516"/>
      <c r="N179" s="516"/>
      <c r="O179" s="516"/>
      <c r="P179" s="516" t="s">
        <v>287</v>
      </c>
      <c r="Q179" s="516" t="s">
        <v>290</v>
      </c>
      <c r="R179" s="517"/>
      <c r="S179" s="516"/>
      <c r="T179" s="515"/>
      <c r="U179" s="515"/>
      <c r="V179" s="514"/>
      <c r="W179" s="513"/>
    </row>
    <row r="180" spans="1:23" ht="15.6">
      <c r="A180" s="600" t="s">
        <v>1010</v>
      </c>
      <c r="B180" s="518"/>
      <c r="C180" s="518" t="s">
        <v>1107</v>
      </c>
      <c r="D180" s="514"/>
      <c r="E180" s="516" t="s">
        <v>17</v>
      </c>
      <c r="F180" s="516" t="s">
        <v>15</v>
      </c>
      <c r="G180" s="499" t="s">
        <v>19</v>
      </c>
      <c r="H180" s="499" t="s">
        <v>28</v>
      </c>
      <c r="I180" s="499" t="s">
        <v>24</v>
      </c>
      <c r="J180" s="516"/>
      <c r="K180" s="516"/>
      <c r="L180" s="516"/>
      <c r="M180" s="516"/>
      <c r="N180" s="516"/>
      <c r="O180" s="516" t="s">
        <v>28</v>
      </c>
      <c r="P180" s="516" t="s">
        <v>287</v>
      </c>
      <c r="Q180" s="516" t="s">
        <v>290</v>
      </c>
      <c r="R180" s="517"/>
      <c r="S180" s="516"/>
      <c r="T180" s="515"/>
      <c r="U180" s="515"/>
      <c r="V180" s="514"/>
      <c r="W180" s="513"/>
    </row>
    <row r="181" spans="1:23" ht="15.6">
      <c r="A181" s="600" t="s">
        <v>1009</v>
      </c>
      <c r="B181" s="518"/>
      <c r="C181" s="518" t="s">
        <v>1107</v>
      </c>
      <c r="D181" s="514"/>
      <c r="E181" s="516" t="s">
        <v>17</v>
      </c>
      <c r="F181" s="516" t="s">
        <v>14</v>
      </c>
      <c r="G181" s="499" t="s">
        <v>19</v>
      </c>
      <c r="H181" s="499" t="s">
        <v>28</v>
      </c>
      <c r="I181" s="499" t="s">
        <v>24</v>
      </c>
      <c r="J181" s="516"/>
      <c r="K181" s="516"/>
      <c r="L181" s="516"/>
      <c r="M181" s="516"/>
      <c r="N181" s="516"/>
      <c r="O181" s="516" t="s">
        <v>28</v>
      </c>
      <c r="P181" s="516" t="s">
        <v>287</v>
      </c>
      <c r="Q181" s="516" t="s">
        <v>290</v>
      </c>
      <c r="R181" s="517"/>
      <c r="S181" s="516"/>
      <c r="T181" s="515"/>
      <c r="U181" s="515"/>
      <c r="V181" s="514"/>
      <c r="W181" s="513"/>
    </row>
    <row r="182" spans="1:23" ht="15.6">
      <c r="A182" s="600" t="s">
        <v>1008</v>
      </c>
      <c r="B182" s="518"/>
      <c r="C182" s="518" t="s">
        <v>1106</v>
      </c>
      <c r="D182" s="514"/>
      <c r="E182" s="516" t="s">
        <v>18</v>
      </c>
      <c r="F182" s="516" t="s">
        <v>15</v>
      </c>
      <c r="G182" s="499" t="s">
        <v>19</v>
      </c>
      <c r="H182" s="499" t="s">
        <v>28</v>
      </c>
      <c r="I182" s="499" t="s">
        <v>24</v>
      </c>
      <c r="J182" s="516">
        <v>3</v>
      </c>
      <c r="K182" s="516"/>
      <c r="L182" s="516"/>
      <c r="M182" s="516"/>
      <c r="N182" s="516"/>
      <c r="O182" s="516"/>
      <c r="P182" s="516" t="s">
        <v>287</v>
      </c>
      <c r="Q182" s="516" t="s">
        <v>290</v>
      </c>
      <c r="R182" s="517"/>
      <c r="S182" s="516"/>
      <c r="T182" s="515"/>
      <c r="U182" s="515"/>
      <c r="V182" s="514"/>
      <c r="W182" s="513"/>
    </row>
    <row r="183" spans="1:23" ht="15.6">
      <c r="A183" s="600" t="s">
        <v>1007</v>
      </c>
      <c r="B183" s="518"/>
      <c r="C183" s="518" t="s">
        <v>1105</v>
      </c>
      <c r="D183" s="514"/>
      <c r="E183" s="516" t="s">
        <v>17</v>
      </c>
      <c r="F183" s="516" t="s">
        <v>14</v>
      </c>
      <c r="G183" s="499" t="s">
        <v>19</v>
      </c>
      <c r="H183" s="499" t="s">
        <v>28</v>
      </c>
      <c r="I183" s="499" t="s">
        <v>24</v>
      </c>
      <c r="J183" s="516">
        <v>4</v>
      </c>
      <c r="K183" s="516"/>
      <c r="L183" s="516"/>
      <c r="M183" s="516"/>
      <c r="N183" s="516"/>
      <c r="O183" s="516"/>
      <c r="P183" s="516" t="s">
        <v>287</v>
      </c>
      <c r="Q183" s="516" t="s">
        <v>290</v>
      </c>
      <c r="R183" s="517"/>
      <c r="S183" s="516"/>
      <c r="T183" s="515"/>
      <c r="U183" s="515"/>
      <c r="V183" s="514"/>
      <c r="W183" s="513"/>
    </row>
    <row r="184" spans="1:23" ht="27.6">
      <c r="A184" s="600" t="s">
        <v>1006</v>
      </c>
      <c r="B184" s="518"/>
      <c r="C184" s="518" t="s">
        <v>1105</v>
      </c>
      <c r="D184" s="514"/>
      <c r="E184" s="516" t="s">
        <v>17</v>
      </c>
      <c r="F184" s="516" t="s">
        <v>15</v>
      </c>
      <c r="G184" s="499" t="s">
        <v>19</v>
      </c>
      <c r="H184" s="499" t="s">
        <v>28</v>
      </c>
      <c r="I184" s="499" t="s">
        <v>841</v>
      </c>
      <c r="J184" s="516"/>
      <c r="K184" s="516"/>
      <c r="L184" s="516"/>
      <c r="M184" s="516"/>
      <c r="N184" s="516"/>
      <c r="O184" s="516" t="s">
        <v>28</v>
      </c>
      <c r="P184" s="516" t="s">
        <v>287</v>
      </c>
      <c r="Q184" s="516" t="s">
        <v>290</v>
      </c>
      <c r="R184" s="517"/>
      <c r="S184" s="516"/>
      <c r="T184" s="515"/>
      <c r="U184" s="515"/>
      <c r="V184" s="514"/>
      <c r="W184" s="513"/>
    </row>
    <row r="185" spans="1:23" ht="15.6">
      <c r="A185" s="600" t="s">
        <v>1005</v>
      </c>
      <c r="B185" s="518"/>
      <c r="C185" s="518" t="s">
        <v>1104</v>
      </c>
      <c r="D185" s="514"/>
      <c r="E185" s="516" t="s">
        <v>18</v>
      </c>
      <c r="F185" s="516" t="s">
        <v>14</v>
      </c>
      <c r="G185" s="499" t="s">
        <v>19</v>
      </c>
      <c r="H185" s="499" t="s">
        <v>28</v>
      </c>
      <c r="I185" s="499" t="s">
        <v>447</v>
      </c>
      <c r="J185" s="516">
        <v>4</v>
      </c>
      <c r="K185" s="516"/>
      <c r="L185" s="516"/>
      <c r="M185" s="516"/>
      <c r="N185" s="516" t="s">
        <v>36</v>
      </c>
      <c r="O185" s="516"/>
      <c r="P185" s="516" t="s">
        <v>287</v>
      </c>
      <c r="Q185" s="516" t="s">
        <v>290</v>
      </c>
      <c r="R185" s="517"/>
      <c r="S185" s="516"/>
      <c r="T185" s="515"/>
      <c r="U185" s="515"/>
      <c r="V185" s="514"/>
      <c r="W185" s="513"/>
    </row>
    <row r="186" spans="1:23" ht="27.6">
      <c r="A186" s="600" t="s">
        <v>1004</v>
      </c>
      <c r="B186" s="518"/>
      <c r="C186" s="518" t="s">
        <v>1104</v>
      </c>
      <c r="D186" s="514"/>
      <c r="E186" s="516" t="s">
        <v>18</v>
      </c>
      <c r="F186" s="516" t="s">
        <v>15</v>
      </c>
      <c r="G186" s="499" t="s">
        <v>19</v>
      </c>
      <c r="H186" s="499" t="s">
        <v>28</v>
      </c>
      <c r="I186" s="499" t="s">
        <v>841</v>
      </c>
      <c r="J186" s="516">
        <v>3</v>
      </c>
      <c r="K186" s="516"/>
      <c r="L186" s="516"/>
      <c r="M186" s="516"/>
      <c r="N186" s="516" t="s">
        <v>36</v>
      </c>
      <c r="O186" s="516"/>
      <c r="P186" s="516" t="s">
        <v>287</v>
      </c>
      <c r="Q186" s="516" t="s">
        <v>290</v>
      </c>
      <c r="R186" s="517"/>
      <c r="S186" s="516"/>
      <c r="T186" s="515"/>
      <c r="U186" s="515"/>
      <c r="V186" s="514"/>
      <c r="W186" s="513"/>
    </row>
    <row r="187" spans="1:23" ht="15.6">
      <c r="A187" s="600" t="s">
        <v>1002</v>
      </c>
      <c r="B187" s="518"/>
      <c r="C187" s="518" t="s">
        <v>1104</v>
      </c>
      <c r="D187" s="514"/>
      <c r="E187" s="516" t="s">
        <v>18</v>
      </c>
      <c r="F187" s="516" t="s">
        <v>14</v>
      </c>
      <c r="G187" s="499" t="s">
        <v>19</v>
      </c>
      <c r="H187" s="499" t="s">
        <v>28</v>
      </c>
      <c r="I187" s="499" t="s">
        <v>24</v>
      </c>
      <c r="J187" s="516"/>
      <c r="K187" s="516"/>
      <c r="L187" s="516"/>
      <c r="M187" s="516"/>
      <c r="N187" s="516"/>
      <c r="O187" s="516" t="s">
        <v>28</v>
      </c>
      <c r="P187" s="516" t="s">
        <v>286</v>
      </c>
      <c r="Q187" s="516" t="s">
        <v>289</v>
      </c>
      <c r="R187" s="517"/>
      <c r="S187" s="516"/>
      <c r="T187" s="515"/>
      <c r="U187" s="515"/>
      <c r="V187" s="514"/>
      <c r="W187" s="513"/>
    </row>
    <row r="188" spans="1:23" ht="15.6">
      <c r="A188" s="600" t="s">
        <v>1001</v>
      </c>
      <c r="B188" s="518"/>
      <c r="C188" s="518" t="s">
        <v>1104</v>
      </c>
      <c r="D188" s="514"/>
      <c r="E188" s="516" t="s">
        <v>18</v>
      </c>
      <c r="F188" s="516" t="s">
        <v>15</v>
      </c>
      <c r="G188" s="499" t="s">
        <v>19</v>
      </c>
      <c r="H188" s="499" t="s">
        <v>28</v>
      </c>
      <c r="I188" s="499" t="s">
        <v>24</v>
      </c>
      <c r="J188" s="516"/>
      <c r="K188" s="516"/>
      <c r="L188" s="516"/>
      <c r="M188" s="516"/>
      <c r="N188" s="516"/>
      <c r="O188" s="516" t="s">
        <v>28</v>
      </c>
      <c r="P188" s="516" t="s">
        <v>286</v>
      </c>
      <c r="Q188" s="516" t="s">
        <v>289</v>
      </c>
      <c r="R188" s="517"/>
      <c r="S188" s="516"/>
      <c r="T188" s="515"/>
      <c r="U188" s="515"/>
      <c r="V188" s="514"/>
      <c r="W188" s="513"/>
    </row>
    <row r="189" spans="1:23" ht="15.6">
      <c r="A189" s="600" t="s">
        <v>1000</v>
      </c>
      <c r="B189" s="518"/>
      <c r="C189" s="518" t="s">
        <v>1103</v>
      </c>
      <c r="D189" s="514"/>
      <c r="E189" s="516" t="s">
        <v>18</v>
      </c>
      <c r="F189" s="516" t="s">
        <v>14</v>
      </c>
      <c r="G189" s="499" t="s">
        <v>19</v>
      </c>
      <c r="H189" s="499" t="s">
        <v>28</v>
      </c>
      <c r="I189" s="499" t="s">
        <v>447</v>
      </c>
      <c r="J189" s="516"/>
      <c r="K189" s="516"/>
      <c r="L189" s="516"/>
      <c r="M189" s="516" t="s">
        <v>50</v>
      </c>
      <c r="N189" s="516"/>
      <c r="O189" s="516" t="s">
        <v>28</v>
      </c>
      <c r="P189" s="516" t="s">
        <v>286</v>
      </c>
      <c r="Q189" s="516" t="s">
        <v>289</v>
      </c>
      <c r="R189" s="517"/>
      <c r="S189" s="516"/>
      <c r="T189" s="515"/>
      <c r="U189" s="515"/>
      <c r="V189" s="514"/>
      <c r="W189" s="513"/>
    </row>
    <row r="190" spans="1:23" ht="15.6">
      <c r="A190" s="600" t="s">
        <v>999</v>
      </c>
      <c r="B190" s="518"/>
      <c r="C190" s="518" t="s">
        <v>1103</v>
      </c>
      <c r="D190" s="514"/>
      <c r="E190" s="516" t="s">
        <v>18</v>
      </c>
      <c r="F190" s="516" t="s">
        <v>15</v>
      </c>
      <c r="G190" s="499" t="s">
        <v>19</v>
      </c>
      <c r="H190" s="499" t="s">
        <v>28</v>
      </c>
      <c r="I190" s="499" t="s">
        <v>25</v>
      </c>
      <c r="J190" s="516"/>
      <c r="K190" s="516"/>
      <c r="L190" s="516"/>
      <c r="M190" s="516" t="s">
        <v>50</v>
      </c>
      <c r="N190" s="516"/>
      <c r="O190" s="516" t="s">
        <v>28</v>
      </c>
      <c r="P190" s="516" t="s">
        <v>286</v>
      </c>
      <c r="Q190" s="516" t="s">
        <v>289</v>
      </c>
      <c r="R190" s="517"/>
      <c r="S190" s="516"/>
      <c r="T190" s="515"/>
      <c r="U190" s="515"/>
      <c r="V190" s="514"/>
      <c r="W190" s="513"/>
    </row>
    <row r="191" spans="1:23" ht="15.6">
      <c r="A191" s="600" t="s">
        <v>998</v>
      </c>
      <c r="B191" s="518"/>
      <c r="C191" s="518" t="s">
        <v>1102</v>
      </c>
      <c r="D191" s="514"/>
      <c r="E191" s="516" t="s">
        <v>17</v>
      </c>
      <c r="F191" s="516" t="s">
        <v>14</v>
      </c>
      <c r="G191" s="499" t="s">
        <v>19</v>
      </c>
      <c r="H191" s="499" t="s">
        <v>28</v>
      </c>
      <c r="I191" s="499" t="s">
        <v>24</v>
      </c>
      <c r="J191" s="516"/>
      <c r="K191" s="516"/>
      <c r="L191" s="516"/>
      <c r="M191" s="516" t="s">
        <v>50</v>
      </c>
      <c r="N191" s="516"/>
      <c r="O191" s="516" t="s">
        <v>28</v>
      </c>
      <c r="P191" s="516" t="s">
        <v>286</v>
      </c>
      <c r="Q191" s="516" t="s">
        <v>289</v>
      </c>
      <c r="R191" s="517"/>
      <c r="S191" s="516"/>
      <c r="T191" s="515"/>
      <c r="U191" s="515"/>
      <c r="V191" s="514"/>
      <c r="W191" s="513"/>
    </row>
    <row r="192" spans="1:23" ht="15.6">
      <c r="A192" s="600" t="s">
        <v>1121</v>
      </c>
      <c r="B192" s="518"/>
      <c r="C192" s="518" t="s">
        <v>1102</v>
      </c>
      <c r="D192" s="514"/>
      <c r="E192" s="516" t="s">
        <v>17</v>
      </c>
      <c r="F192" s="516" t="s">
        <v>15</v>
      </c>
      <c r="G192" s="499" t="s">
        <v>19</v>
      </c>
      <c r="H192" s="499" t="s">
        <v>28</v>
      </c>
      <c r="I192" s="499" t="s">
        <v>24</v>
      </c>
      <c r="J192" s="516"/>
      <c r="K192" s="516"/>
      <c r="L192" s="516"/>
      <c r="M192" s="516" t="s">
        <v>50</v>
      </c>
      <c r="N192" s="516"/>
      <c r="O192" s="516" t="s">
        <v>28</v>
      </c>
      <c r="P192" s="516" t="s">
        <v>286</v>
      </c>
      <c r="Q192" s="516" t="s">
        <v>289</v>
      </c>
      <c r="R192" s="517"/>
      <c r="S192" s="516"/>
      <c r="T192" s="515"/>
      <c r="U192" s="515"/>
      <c r="V192" s="514"/>
      <c r="W192" s="513"/>
    </row>
    <row r="193" spans="1:23" ht="27.6">
      <c r="A193" s="600" t="s">
        <v>997</v>
      </c>
      <c r="B193" s="518"/>
      <c r="C193" s="518" t="s">
        <v>1101</v>
      </c>
      <c r="D193" s="514"/>
      <c r="E193" s="499" t="s">
        <v>1274</v>
      </c>
      <c r="F193" s="516" t="s">
        <v>14</v>
      </c>
      <c r="G193" s="499" t="s">
        <v>1329</v>
      </c>
      <c r="H193" s="499" t="s">
        <v>29</v>
      </c>
      <c r="I193" s="499" t="s">
        <v>24</v>
      </c>
      <c r="J193" s="516"/>
      <c r="K193" s="516"/>
      <c r="L193" s="516"/>
      <c r="M193" s="516"/>
      <c r="N193" s="516"/>
      <c r="O193" s="499" t="s">
        <v>29</v>
      </c>
      <c r="P193" s="516" t="s">
        <v>286</v>
      </c>
      <c r="Q193" s="516" t="s">
        <v>289</v>
      </c>
      <c r="R193" s="517"/>
      <c r="S193" s="516"/>
      <c r="T193" s="515"/>
      <c r="U193" s="515"/>
      <c r="V193" s="514"/>
      <c r="W193" s="513"/>
    </row>
    <row r="194" spans="1:23" ht="27.6">
      <c r="A194" s="600" t="s">
        <v>996</v>
      </c>
      <c r="B194" s="518"/>
      <c r="C194" s="518" t="s">
        <v>1101</v>
      </c>
      <c r="D194" s="514"/>
      <c r="E194" s="499" t="s">
        <v>1274</v>
      </c>
      <c r="F194" s="516" t="s">
        <v>15</v>
      </c>
      <c r="G194" s="499" t="s">
        <v>1329</v>
      </c>
      <c r="H194" s="499" t="s">
        <v>29</v>
      </c>
      <c r="I194" s="499" t="s">
        <v>24</v>
      </c>
      <c r="J194" s="516"/>
      <c r="K194" s="516"/>
      <c r="L194" s="516"/>
      <c r="M194" s="516"/>
      <c r="N194" s="516"/>
      <c r="O194" s="499" t="s">
        <v>29</v>
      </c>
      <c r="P194" s="516" t="s">
        <v>286</v>
      </c>
      <c r="Q194" s="516" t="s">
        <v>289</v>
      </c>
      <c r="R194" s="517"/>
      <c r="S194" s="516"/>
      <c r="T194" s="515"/>
      <c r="U194" s="515"/>
      <c r="V194" s="514"/>
      <c r="W194" s="513"/>
    </row>
    <row r="195" spans="1:23" ht="15.6">
      <c r="A195" s="600" t="s">
        <v>995</v>
      </c>
      <c r="B195" s="518"/>
      <c r="C195" s="518" t="s">
        <v>1100</v>
      </c>
      <c r="D195" s="514"/>
      <c r="E195" s="516" t="s">
        <v>17</v>
      </c>
      <c r="F195" s="516" t="s">
        <v>16</v>
      </c>
      <c r="G195" s="499" t="s">
        <v>20</v>
      </c>
      <c r="H195" s="499" t="s">
        <v>304</v>
      </c>
      <c r="I195" s="499" t="s">
        <v>24</v>
      </c>
      <c r="J195" s="516"/>
      <c r="K195" s="516"/>
      <c r="L195" s="516"/>
      <c r="M195" s="516"/>
      <c r="N195" s="516"/>
      <c r="O195" s="499" t="s">
        <v>48</v>
      </c>
      <c r="P195" s="516" t="s">
        <v>291</v>
      </c>
      <c r="Q195" s="516" t="s">
        <v>288</v>
      </c>
      <c r="R195" s="517"/>
      <c r="S195" s="516"/>
      <c r="T195" s="515"/>
      <c r="U195" s="515"/>
      <c r="V195" s="514"/>
      <c r="W195" s="513"/>
    </row>
    <row r="196" spans="1:23" ht="15.6">
      <c r="A196" s="600" t="s">
        <v>994</v>
      </c>
      <c r="B196" s="518"/>
      <c r="C196" s="518" t="s">
        <v>1097</v>
      </c>
      <c r="D196" s="514"/>
      <c r="E196" s="516" t="s">
        <v>17</v>
      </c>
      <c r="F196" s="516" t="s">
        <v>14</v>
      </c>
      <c r="G196" s="499" t="s">
        <v>22</v>
      </c>
      <c r="H196" s="499" t="s">
        <v>28</v>
      </c>
      <c r="I196" s="499" t="s">
        <v>24</v>
      </c>
      <c r="J196" s="516"/>
      <c r="K196" s="516"/>
      <c r="L196" s="516"/>
      <c r="M196" s="516"/>
      <c r="N196" s="516"/>
      <c r="O196" s="516" t="s">
        <v>28</v>
      </c>
      <c r="P196" s="516" t="s">
        <v>291</v>
      </c>
      <c r="Q196" s="516" t="s">
        <v>288</v>
      </c>
      <c r="R196" s="517"/>
      <c r="S196" s="516"/>
      <c r="T196" s="515"/>
      <c r="U196" s="515"/>
      <c r="V196" s="514"/>
      <c r="W196" s="513"/>
    </row>
    <row r="197" spans="1:23" ht="15.6">
      <c r="A197" s="600" t="s">
        <v>993</v>
      </c>
      <c r="B197" s="518"/>
      <c r="C197" s="518" t="s">
        <v>1097</v>
      </c>
      <c r="D197" s="514"/>
      <c r="E197" s="516" t="s">
        <v>17</v>
      </c>
      <c r="F197" s="516" t="s">
        <v>15</v>
      </c>
      <c r="G197" s="499" t="s">
        <v>22</v>
      </c>
      <c r="H197" s="499" t="s">
        <v>28</v>
      </c>
      <c r="I197" s="499" t="s">
        <v>24</v>
      </c>
      <c r="J197" s="516"/>
      <c r="K197" s="516"/>
      <c r="L197" s="516"/>
      <c r="M197" s="516"/>
      <c r="N197" s="516"/>
      <c r="O197" s="516" t="s">
        <v>28</v>
      </c>
      <c r="P197" s="516" t="s">
        <v>291</v>
      </c>
      <c r="Q197" s="516" t="s">
        <v>288</v>
      </c>
      <c r="R197" s="517"/>
      <c r="S197" s="516"/>
      <c r="T197" s="515"/>
      <c r="U197" s="515"/>
      <c r="V197" s="514"/>
      <c r="W197" s="513"/>
    </row>
    <row r="198" spans="1:23" ht="15.6">
      <c r="A198" s="600" t="s">
        <v>992</v>
      </c>
      <c r="B198" s="518"/>
      <c r="C198" s="518" t="s">
        <v>1097</v>
      </c>
      <c r="D198" s="514"/>
      <c r="E198" s="516" t="s">
        <v>17</v>
      </c>
      <c r="F198" s="516" t="s">
        <v>15</v>
      </c>
      <c r="G198" s="499" t="s">
        <v>22</v>
      </c>
      <c r="H198" s="499" t="s">
        <v>28</v>
      </c>
      <c r="I198" s="499" t="s">
        <v>24</v>
      </c>
      <c r="J198" s="516"/>
      <c r="K198" s="516"/>
      <c r="L198" s="516"/>
      <c r="M198" s="516"/>
      <c r="N198" s="516"/>
      <c r="O198" s="516" t="s">
        <v>28</v>
      </c>
      <c r="P198" s="516" t="s">
        <v>291</v>
      </c>
      <c r="Q198" s="516" t="s">
        <v>288</v>
      </c>
      <c r="R198" s="517"/>
      <c r="S198" s="516"/>
      <c r="T198" s="515"/>
      <c r="U198" s="515"/>
      <c r="V198" s="514"/>
      <c r="W198" s="513"/>
    </row>
    <row r="199" spans="1:23" ht="15.6">
      <c r="A199" s="600" t="s">
        <v>991</v>
      </c>
      <c r="B199" s="518"/>
      <c r="C199" s="518" t="s">
        <v>1096</v>
      </c>
      <c r="D199" s="514"/>
      <c r="E199" s="516" t="s">
        <v>17</v>
      </c>
      <c r="F199" s="516" t="s">
        <v>14</v>
      </c>
      <c r="G199" s="499" t="s">
        <v>22</v>
      </c>
      <c r="H199" s="499" t="s">
        <v>28</v>
      </c>
      <c r="I199" s="499" t="s">
        <v>26</v>
      </c>
      <c r="J199" s="516"/>
      <c r="K199" s="516"/>
      <c r="L199" s="516"/>
      <c r="M199" s="516"/>
      <c r="N199" s="516"/>
      <c r="O199" s="516" t="s">
        <v>28</v>
      </c>
      <c r="P199" s="516" t="s">
        <v>291</v>
      </c>
      <c r="Q199" s="516" t="s">
        <v>288</v>
      </c>
      <c r="R199" s="517"/>
      <c r="S199" s="516"/>
      <c r="T199" s="515"/>
      <c r="U199" s="515"/>
      <c r="V199" s="514"/>
      <c r="W199" s="513"/>
    </row>
    <row r="200" spans="1:23" ht="15.6">
      <c r="A200" s="600" t="s">
        <v>990</v>
      </c>
      <c r="B200" s="518"/>
      <c r="C200" s="518" t="s">
        <v>1096</v>
      </c>
      <c r="D200" s="514"/>
      <c r="E200" s="516" t="s">
        <v>17</v>
      </c>
      <c r="F200" s="516" t="s">
        <v>15</v>
      </c>
      <c r="G200" s="499" t="s">
        <v>22</v>
      </c>
      <c r="H200" s="499" t="s">
        <v>28</v>
      </c>
      <c r="I200" s="499" t="s">
        <v>25</v>
      </c>
      <c r="J200" s="516"/>
      <c r="K200" s="516"/>
      <c r="L200" s="516"/>
      <c r="M200" s="516"/>
      <c r="N200" s="516"/>
      <c r="O200" s="516" t="s">
        <v>28</v>
      </c>
      <c r="P200" s="516" t="s">
        <v>291</v>
      </c>
      <c r="Q200" s="516" t="s">
        <v>288</v>
      </c>
      <c r="R200" s="517"/>
      <c r="S200" s="516"/>
      <c r="T200" s="515"/>
      <c r="U200" s="515"/>
      <c r="V200" s="514"/>
      <c r="W200" s="513"/>
    </row>
    <row r="201" spans="1:23" ht="15.6">
      <c r="A201" s="600" t="s">
        <v>989</v>
      </c>
      <c r="B201" s="518"/>
      <c r="C201" s="518" t="s">
        <v>1095</v>
      </c>
      <c r="D201" s="514"/>
      <c r="E201" s="516" t="s">
        <v>17</v>
      </c>
      <c r="F201" s="516" t="s">
        <v>14</v>
      </c>
      <c r="G201" s="499" t="s">
        <v>19</v>
      </c>
      <c r="H201" s="499" t="s">
        <v>28</v>
      </c>
      <c r="I201" s="499" t="s">
        <v>25</v>
      </c>
      <c r="J201" s="516">
        <v>3</v>
      </c>
      <c r="K201" s="516"/>
      <c r="L201" s="516"/>
      <c r="M201" s="516"/>
      <c r="N201" s="516"/>
      <c r="O201" s="516"/>
      <c r="P201" s="516" t="s">
        <v>286</v>
      </c>
      <c r="Q201" s="516" t="s">
        <v>288</v>
      </c>
      <c r="R201" s="517"/>
      <c r="S201" s="516"/>
      <c r="T201" s="515"/>
      <c r="U201" s="515"/>
      <c r="V201" s="514"/>
      <c r="W201" s="513"/>
    </row>
    <row r="202" spans="1:23" ht="15.6">
      <c r="A202" s="600" t="s">
        <v>988</v>
      </c>
      <c r="B202" s="518"/>
      <c r="C202" s="518" t="s">
        <v>1095</v>
      </c>
      <c r="D202" s="514"/>
      <c r="E202" s="516" t="s">
        <v>17</v>
      </c>
      <c r="F202" s="516" t="s">
        <v>15</v>
      </c>
      <c r="G202" s="499" t="s">
        <v>19</v>
      </c>
      <c r="H202" s="499" t="s">
        <v>28</v>
      </c>
      <c r="I202" s="499" t="s">
        <v>26</v>
      </c>
      <c r="J202" s="516">
        <v>4</v>
      </c>
      <c r="K202" s="516"/>
      <c r="L202" s="516"/>
      <c r="M202" s="516"/>
      <c r="N202" s="516"/>
      <c r="O202" s="516"/>
      <c r="P202" s="516" t="s">
        <v>286</v>
      </c>
      <c r="Q202" s="516" t="s">
        <v>288</v>
      </c>
      <c r="R202" s="517"/>
      <c r="S202" s="516"/>
      <c r="T202" s="515"/>
      <c r="U202" s="515"/>
      <c r="V202" s="514"/>
      <c r="W202" s="513"/>
    </row>
    <row r="203" spans="1:23" ht="15.6">
      <c r="A203" s="600" t="s">
        <v>987</v>
      </c>
      <c r="B203" s="518"/>
      <c r="C203" s="518" t="s">
        <v>1091</v>
      </c>
      <c r="D203" s="514"/>
      <c r="E203" s="516" t="s">
        <v>17</v>
      </c>
      <c r="F203" s="516" t="s">
        <v>14</v>
      </c>
      <c r="G203" s="499" t="s">
        <v>19</v>
      </c>
      <c r="H203" s="499" t="s">
        <v>28</v>
      </c>
      <c r="I203" s="499" t="s">
        <v>25</v>
      </c>
      <c r="J203" s="516">
        <v>3</v>
      </c>
      <c r="K203" s="516"/>
      <c r="L203" s="516"/>
      <c r="M203" s="516"/>
      <c r="N203" s="516"/>
      <c r="O203" s="516"/>
      <c r="P203" s="516" t="s">
        <v>286</v>
      </c>
      <c r="Q203" s="516" t="s">
        <v>288</v>
      </c>
      <c r="R203" s="517"/>
      <c r="S203" s="516"/>
      <c r="T203" s="515"/>
      <c r="U203" s="515"/>
      <c r="V203" s="514"/>
      <c r="W203" s="513"/>
    </row>
    <row r="204" spans="1:23" ht="15.6">
      <c r="A204" s="600" t="s">
        <v>986</v>
      </c>
      <c r="B204" s="518"/>
      <c r="C204" s="518" t="s">
        <v>1091</v>
      </c>
      <c r="D204" s="514"/>
      <c r="E204" s="516" t="s">
        <v>17</v>
      </c>
      <c r="F204" s="516" t="s">
        <v>15</v>
      </c>
      <c r="G204" s="499" t="s">
        <v>19</v>
      </c>
      <c r="H204" s="499" t="s">
        <v>28</v>
      </c>
      <c r="I204" s="499" t="s">
        <v>26</v>
      </c>
      <c r="J204" s="516">
        <v>3</v>
      </c>
      <c r="K204" s="516"/>
      <c r="L204" s="516"/>
      <c r="M204" s="516"/>
      <c r="N204" s="516"/>
      <c r="O204" s="516"/>
      <c r="P204" s="516" t="s">
        <v>286</v>
      </c>
      <c r="Q204" s="516" t="s">
        <v>288</v>
      </c>
      <c r="R204" s="517"/>
      <c r="S204" s="516"/>
      <c r="T204" s="515"/>
      <c r="U204" s="515"/>
      <c r="V204" s="514"/>
      <c r="W204" s="513"/>
    </row>
    <row r="205" spans="1:23" ht="15.6">
      <c r="A205" s="600" t="s">
        <v>985</v>
      </c>
      <c r="B205" s="518"/>
      <c r="C205" s="518" t="s">
        <v>1090</v>
      </c>
      <c r="D205" s="514"/>
      <c r="E205" s="516" t="s">
        <v>18</v>
      </c>
      <c r="F205" s="516" t="s">
        <v>14</v>
      </c>
      <c r="G205" s="499" t="s">
        <v>19</v>
      </c>
      <c r="H205" s="499" t="s">
        <v>28</v>
      </c>
      <c r="I205" s="499" t="s">
        <v>24</v>
      </c>
      <c r="J205" s="516">
        <v>3</v>
      </c>
      <c r="K205" s="516"/>
      <c r="L205" s="516"/>
      <c r="M205" s="516"/>
      <c r="N205" s="516"/>
      <c r="O205" s="516"/>
      <c r="P205" s="516" t="s">
        <v>286</v>
      </c>
      <c r="Q205" s="516" t="s">
        <v>290</v>
      </c>
      <c r="R205" s="517"/>
      <c r="S205" s="516"/>
      <c r="T205" s="515"/>
      <c r="U205" s="515"/>
      <c r="V205" s="514"/>
      <c r="W205" s="513"/>
    </row>
    <row r="206" spans="1:23" ht="15.6">
      <c r="A206" s="600" t="s">
        <v>984</v>
      </c>
      <c r="B206" s="518"/>
      <c r="C206" s="518" t="s">
        <v>1090</v>
      </c>
      <c r="D206" s="514"/>
      <c r="E206" s="516" t="s">
        <v>18</v>
      </c>
      <c r="F206" s="516" t="s">
        <v>15</v>
      </c>
      <c r="G206" s="499" t="s">
        <v>19</v>
      </c>
      <c r="H206" s="499" t="s">
        <v>28</v>
      </c>
      <c r="I206" s="499" t="s">
        <v>24</v>
      </c>
      <c r="J206" s="516">
        <v>3</v>
      </c>
      <c r="K206" s="516"/>
      <c r="L206" s="516"/>
      <c r="M206" s="516"/>
      <c r="N206" s="516"/>
      <c r="O206" s="516"/>
      <c r="P206" s="516" t="s">
        <v>286</v>
      </c>
      <c r="Q206" s="516" t="s">
        <v>290</v>
      </c>
      <c r="R206" s="517"/>
      <c r="S206" s="516"/>
      <c r="T206" s="515"/>
      <c r="U206" s="515"/>
      <c r="V206" s="514"/>
      <c r="W206" s="513"/>
    </row>
    <row r="207" spans="1:23" ht="15.6">
      <c r="A207" s="600" t="s">
        <v>983</v>
      </c>
      <c r="B207" s="518"/>
      <c r="C207" s="518" t="s">
        <v>1089</v>
      </c>
      <c r="D207" s="514"/>
      <c r="E207" s="516" t="s">
        <v>18</v>
      </c>
      <c r="F207" s="516" t="s">
        <v>14</v>
      </c>
      <c r="G207" s="499" t="s">
        <v>19</v>
      </c>
      <c r="H207" s="499" t="s">
        <v>28</v>
      </c>
      <c r="I207" s="499" t="s">
        <v>24</v>
      </c>
      <c r="J207" s="516"/>
      <c r="K207" s="516"/>
      <c r="L207" s="516"/>
      <c r="M207" s="516"/>
      <c r="N207" s="516"/>
      <c r="O207" s="516" t="s">
        <v>28</v>
      </c>
      <c r="P207" s="516" t="s">
        <v>286</v>
      </c>
      <c r="Q207" s="516" t="s">
        <v>290</v>
      </c>
      <c r="R207" s="517"/>
      <c r="S207" s="516"/>
      <c r="T207" s="515"/>
      <c r="U207" s="515"/>
      <c r="V207" s="514"/>
      <c r="W207" s="513"/>
    </row>
    <row r="208" spans="1:23" ht="15.6">
      <c r="A208" s="600" t="s">
        <v>982</v>
      </c>
      <c r="B208" s="518"/>
      <c r="C208" s="518" t="s">
        <v>1089</v>
      </c>
      <c r="D208" s="514"/>
      <c r="E208" s="516" t="s">
        <v>18</v>
      </c>
      <c r="F208" s="522" t="s">
        <v>15</v>
      </c>
      <c r="G208" s="499" t="s">
        <v>19</v>
      </c>
      <c r="H208" s="499" t="s">
        <v>28</v>
      </c>
      <c r="I208" s="499" t="s">
        <v>24</v>
      </c>
      <c r="J208" s="516"/>
      <c r="K208" s="516"/>
      <c r="L208" s="516"/>
      <c r="M208" s="516"/>
      <c r="N208" s="516"/>
      <c r="O208" s="516" t="s">
        <v>28</v>
      </c>
      <c r="P208" s="516" t="s">
        <v>286</v>
      </c>
      <c r="Q208" s="516" t="s">
        <v>290</v>
      </c>
      <c r="R208" s="517"/>
      <c r="S208" s="516"/>
      <c r="T208" s="515"/>
      <c r="U208" s="515"/>
      <c r="V208" s="514"/>
      <c r="W208" s="513"/>
    </row>
    <row r="209" spans="1:23" ht="15.6">
      <c r="A209" s="600" t="s">
        <v>981</v>
      </c>
      <c r="B209" s="518"/>
      <c r="C209" s="518" t="s">
        <v>1328</v>
      </c>
      <c r="D209" s="514"/>
      <c r="E209" s="516" t="s">
        <v>18</v>
      </c>
      <c r="F209" s="516" t="s">
        <v>14</v>
      </c>
      <c r="G209" s="499" t="s">
        <v>19</v>
      </c>
      <c r="H209" s="499" t="s">
        <v>28</v>
      </c>
      <c r="I209" s="499" t="s">
        <v>24</v>
      </c>
      <c r="J209" s="516">
        <v>3</v>
      </c>
      <c r="K209" s="516"/>
      <c r="L209" s="516"/>
      <c r="M209" s="516"/>
      <c r="N209" s="516"/>
      <c r="O209" s="516"/>
      <c r="P209" s="516" t="s">
        <v>286</v>
      </c>
      <c r="Q209" s="516" t="s">
        <v>290</v>
      </c>
      <c r="R209" s="517"/>
      <c r="S209" s="516"/>
      <c r="T209" s="515"/>
      <c r="U209" s="515"/>
      <c r="V209" s="514"/>
      <c r="W209" s="513"/>
    </row>
    <row r="210" spans="1:23" ht="15.6">
      <c r="A210" s="600" t="s">
        <v>980</v>
      </c>
      <c r="B210" s="518"/>
      <c r="C210" s="518" t="s">
        <v>1328</v>
      </c>
      <c r="D210" s="514"/>
      <c r="E210" s="516" t="s">
        <v>18</v>
      </c>
      <c r="F210" s="516" t="s">
        <v>15</v>
      </c>
      <c r="G210" s="499" t="s">
        <v>19</v>
      </c>
      <c r="H210" s="499" t="s">
        <v>28</v>
      </c>
      <c r="I210" s="499" t="s">
        <v>24</v>
      </c>
      <c r="J210" s="516">
        <v>3</v>
      </c>
      <c r="K210" s="516"/>
      <c r="L210" s="516"/>
      <c r="M210" s="516"/>
      <c r="N210" s="516"/>
      <c r="O210" s="516"/>
      <c r="P210" s="516" t="s">
        <v>286</v>
      </c>
      <c r="Q210" s="516" t="s">
        <v>290</v>
      </c>
      <c r="R210" s="517"/>
      <c r="S210" s="516"/>
      <c r="T210" s="515"/>
      <c r="U210" s="515"/>
      <c r="V210" s="514"/>
      <c r="W210" s="513"/>
    </row>
    <row r="211" spans="1:23" ht="15.6">
      <c r="A211" s="600" t="s">
        <v>979</v>
      </c>
      <c r="B211" s="518"/>
      <c r="C211" s="518" t="s">
        <v>1086</v>
      </c>
      <c r="D211" s="514"/>
      <c r="E211" s="516" t="s">
        <v>18</v>
      </c>
      <c r="F211" s="516" t="s">
        <v>15</v>
      </c>
      <c r="G211" s="499" t="s">
        <v>19</v>
      </c>
      <c r="H211" s="499" t="s">
        <v>28</v>
      </c>
      <c r="I211" s="499" t="s">
        <v>24</v>
      </c>
      <c r="J211" s="516"/>
      <c r="K211" s="516"/>
      <c r="L211" s="516"/>
      <c r="M211" s="516"/>
      <c r="N211" s="516"/>
      <c r="O211" s="516" t="s">
        <v>28</v>
      </c>
      <c r="P211" s="516" t="s">
        <v>286</v>
      </c>
      <c r="Q211" s="516" t="s">
        <v>290</v>
      </c>
      <c r="R211" s="517"/>
      <c r="S211" s="516"/>
      <c r="T211" s="515"/>
      <c r="U211" s="515"/>
      <c r="V211" s="514"/>
      <c r="W211" s="513"/>
    </row>
    <row r="212" spans="1:23" ht="15.6">
      <c r="A212" s="600" t="s">
        <v>1189</v>
      </c>
      <c r="B212" s="518"/>
      <c r="C212" s="518" t="s">
        <v>1086</v>
      </c>
      <c r="D212" s="514"/>
      <c r="E212" s="516" t="s">
        <v>18</v>
      </c>
      <c r="F212" s="516" t="s">
        <v>14</v>
      </c>
      <c r="G212" s="499" t="s">
        <v>19</v>
      </c>
      <c r="H212" s="499" t="s">
        <v>28</v>
      </c>
      <c r="I212" s="499" t="s">
        <v>24</v>
      </c>
      <c r="J212" s="516"/>
      <c r="K212" s="516"/>
      <c r="L212" s="516"/>
      <c r="M212" s="516"/>
      <c r="N212" s="516"/>
      <c r="O212" s="516" t="s">
        <v>28</v>
      </c>
      <c r="P212" s="516" t="s">
        <v>286</v>
      </c>
      <c r="Q212" s="516" t="s">
        <v>290</v>
      </c>
      <c r="R212" s="517"/>
      <c r="S212" s="516"/>
      <c r="T212" s="515"/>
      <c r="U212" s="515"/>
      <c r="V212" s="514"/>
      <c r="W212" s="513"/>
    </row>
    <row r="213" spans="1:23" ht="15.6">
      <c r="A213" s="600" t="s">
        <v>977</v>
      </c>
      <c r="B213" s="518"/>
      <c r="C213" s="518" t="s">
        <v>1085</v>
      </c>
      <c r="D213" s="514"/>
      <c r="E213" s="516" t="s">
        <v>18</v>
      </c>
      <c r="F213" s="516" t="s">
        <v>14</v>
      </c>
      <c r="G213" s="499" t="s">
        <v>19</v>
      </c>
      <c r="H213" s="499" t="s">
        <v>28</v>
      </c>
      <c r="I213" s="499" t="s">
        <v>447</v>
      </c>
      <c r="J213" s="516">
        <v>4</v>
      </c>
      <c r="K213" s="516"/>
      <c r="L213" s="516"/>
      <c r="M213" s="516"/>
      <c r="N213" s="516" t="s">
        <v>36</v>
      </c>
      <c r="O213" s="516"/>
      <c r="P213" s="516" t="s">
        <v>286</v>
      </c>
      <c r="Q213" s="516" t="s">
        <v>290</v>
      </c>
      <c r="R213" s="517" t="s">
        <v>1327</v>
      </c>
      <c r="S213" s="516"/>
      <c r="T213" s="515"/>
      <c r="U213" s="515"/>
      <c r="V213" s="514"/>
      <c r="W213" s="513"/>
    </row>
    <row r="214" spans="1:23" ht="15.6">
      <c r="A214" s="600" t="s">
        <v>976</v>
      </c>
      <c r="B214" s="518"/>
      <c r="C214" s="518" t="s">
        <v>1085</v>
      </c>
      <c r="D214" s="514"/>
      <c r="E214" s="516" t="s">
        <v>18</v>
      </c>
      <c r="F214" s="516" t="s">
        <v>15</v>
      </c>
      <c r="G214" s="499" t="s">
        <v>19</v>
      </c>
      <c r="H214" s="499" t="s">
        <v>28</v>
      </c>
      <c r="I214" s="499" t="s">
        <v>24</v>
      </c>
      <c r="J214" s="516">
        <v>3</v>
      </c>
      <c r="K214" s="516"/>
      <c r="L214" s="516"/>
      <c r="M214" s="516"/>
      <c r="N214" s="516"/>
      <c r="O214" s="516"/>
      <c r="P214" s="516" t="s">
        <v>286</v>
      </c>
      <c r="Q214" s="516" t="s">
        <v>290</v>
      </c>
      <c r="R214" s="517"/>
      <c r="S214" s="516"/>
      <c r="T214" s="515"/>
      <c r="U214" s="515"/>
      <c r="V214" s="514"/>
      <c r="W214" s="513"/>
    </row>
    <row r="215" spans="1:23" ht="15.6">
      <c r="A215" s="600" t="s">
        <v>975</v>
      </c>
      <c r="B215" s="518"/>
      <c r="C215" s="518" t="s">
        <v>1326</v>
      </c>
      <c r="D215" s="514"/>
      <c r="E215" s="516" t="s">
        <v>18</v>
      </c>
      <c r="F215" s="516" t="s">
        <v>16</v>
      </c>
      <c r="G215" s="499" t="s">
        <v>19</v>
      </c>
      <c r="H215" s="499" t="s">
        <v>28</v>
      </c>
      <c r="I215" s="499" t="s">
        <v>26</v>
      </c>
      <c r="J215" s="516"/>
      <c r="K215" s="516"/>
      <c r="L215" s="516"/>
      <c r="M215" s="516"/>
      <c r="N215" s="516"/>
      <c r="O215" s="516" t="s">
        <v>28</v>
      </c>
      <c r="P215" s="516" t="s">
        <v>286</v>
      </c>
      <c r="Q215" s="516" t="s">
        <v>290</v>
      </c>
      <c r="R215" s="517"/>
      <c r="S215" s="516"/>
      <c r="T215" s="515"/>
      <c r="U215" s="515"/>
      <c r="V215" s="514"/>
      <c r="W215" s="513"/>
    </row>
    <row r="216" spans="1:23" ht="15.6">
      <c r="A216" s="600" t="s">
        <v>974</v>
      </c>
      <c r="B216" s="518"/>
      <c r="C216" s="518" t="s">
        <v>1084</v>
      </c>
      <c r="D216" s="514"/>
      <c r="E216" s="516" t="s">
        <v>18</v>
      </c>
      <c r="F216" s="516" t="s">
        <v>14</v>
      </c>
      <c r="G216" s="499" t="s">
        <v>22</v>
      </c>
      <c r="H216" s="499" t="s">
        <v>28</v>
      </c>
      <c r="I216" s="499" t="s">
        <v>445</v>
      </c>
      <c r="J216" s="516"/>
      <c r="K216" s="516"/>
      <c r="L216" s="516"/>
      <c r="M216" s="516"/>
      <c r="N216" s="516"/>
      <c r="O216" s="516" t="s">
        <v>28</v>
      </c>
      <c r="P216" s="516" t="s">
        <v>291</v>
      </c>
      <c r="Q216" s="516" t="s">
        <v>288</v>
      </c>
      <c r="R216" s="517"/>
      <c r="S216" s="516"/>
      <c r="T216" s="515"/>
      <c r="U216" s="515"/>
      <c r="V216" s="514"/>
      <c r="W216" s="513"/>
    </row>
    <row r="217" spans="1:23" ht="15.6">
      <c r="A217" s="600" t="s">
        <v>973</v>
      </c>
      <c r="B217" s="518"/>
      <c r="C217" s="518" t="s">
        <v>1084</v>
      </c>
      <c r="D217" s="514"/>
      <c r="E217" s="516" t="s">
        <v>18</v>
      </c>
      <c r="F217" s="516" t="s">
        <v>15</v>
      </c>
      <c r="G217" s="499" t="s">
        <v>22</v>
      </c>
      <c r="H217" s="499" t="s">
        <v>28</v>
      </c>
      <c r="I217" s="499" t="s">
        <v>24</v>
      </c>
      <c r="J217" s="516"/>
      <c r="K217" s="516"/>
      <c r="L217" s="516"/>
      <c r="M217" s="516"/>
      <c r="N217" s="516"/>
      <c r="O217" s="516" t="s">
        <v>28</v>
      </c>
      <c r="P217" s="516" t="s">
        <v>291</v>
      </c>
      <c r="Q217" s="516" t="s">
        <v>288</v>
      </c>
      <c r="R217" s="517"/>
      <c r="S217" s="516"/>
      <c r="T217" s="515"/>
      <c r="U217" s="515"/>
      <c r="V217" s="514"/>
      <c r="W217" s="513"/>
    </row>
    <row r="218" spans="1:23" ht="15.6">
      <c r="A218" s="600" t="s">
        <v>972</v>
      </c>
      <c r="B218" s="518"/>
      <c r="C218" s="518" t="s">
        <v>1083</v>
      </c>
      <c r="D218" s="514"/>
      <c r="E218" s="516" t="s">
        <v>18</v>
      </c>
      <c r="F218" s="516" t="s">
        <v>14</v>
      </c>
      <c r="G218" s="499" t="s">
        <v>22</v>
      </c>
      <c r="H218" s="499" t="s">
        <v>28</v>
      </c>
      <c r="I218" s="499" t="s">
        <v>24</v>
      </c>
      <c r="J218" s="516"/>
      <c r="K218" s="516"/>
      <c r="L218" s="516"/>
      <c r="M218" s="516"/>
      <c r="N218" s="516"/>
      <c r="O218" s="516" t="s">
        <v>28</v>
      </c>
      <c r="P218" s="516" t="s">
        <v>291</v>
      </c>
      <c r="Q218" s="516" t="s">
        <v>288</v>
      </c>
      <c r="R218" s="517"/>
      <c r="S218" s="516"/>
      <c r="T218" s="515"/>
      <c r="U218" s="515"/>
      <c r="V218" s="514"/>
      <c r="W218" s="513"/>
    </row>
    <row r="219" spans="1:23" ht="15.6">
      <c r="A219" s="600" t="s">
        <v>971</v>
      </c>
      <c r="B219" s="518"/>
      <c r="C219" s="518" t="s">
        <v>1083</v>
      </c>
      <c r="D219" s="514"/>
      <c r="E219" s="516" t="s">
        <v>18</v>
      </c>
      <c r="F219" s="516" t="s">
        <v>15</v>
      </c>
      <c r="G219" s="499" t="s">
        <v>22</v>
      </c>
      <c r="H219" s="499" t="s">
        <v>28</v>
      </c>
      <c r="I219" s="499" t="s">
        <v>24</v>
      </c>
      <c r="J219" s="516"/>
      <c r="K219" s="516"/>
      <c r="L219" s="516"/>
      <c r="M219" s="516"/>
      <c r="N219" s="516"/>
      <c r="O219" s="516" t="s">
        <v>28</v>
      </c>
      <c r="P219" s="516" t="s">
        <v>291</v>
      </c>
      <c r="Q219" s="516" t="s">
        <v>288</v>
      </c>
      <c r="R219" s="517"/>
      <c r="S219" s="516"/>
      <c r="T219" s="515"/>
      <c r="U219" s="515"/>
      <c r="V219" s="514"/>
      <c r="W219" s="513"/>
    </row>
    <row r="220" spans="1:23" ht="15.6">
      <c r="A220" s="600" t="s">
        <v>970</v>
      </c>
      <c r="B220" s="518"/>
      <c r="C220" s="518" t="s">
        <v>1082</v>
      </c>
      <c r="D220" s="514"/>
      <c r="E220" s="516" t="s">
        <v>18</v>
      </c>
      <c r="F220" s="516" t="s">
        <v>16</v>
      </c>
      <c r="G220" s="499" t="s">
        <v>20</v>
      </c>
      <c r="H220" s="499" t="s">
        <v>304</v>
      </c>
      <c r="I220" s="499" t="s">
        <v>24</v>
      </c>
      <c r="J220" s="516"/>
      <c r="K220" s="516"/>
      <c r="L220" s="516"/>
      <c r="M220" s="516"/>
      <c r="N220" s="516"/>
      <c r="O220" s="516" t="s">
        <v>48</v>
      </c>
      <c r="P220" s="516" t="s">
        <v>291</v>
      </c>
      <c r="Q220" s="516" t="s">
        <v>290</v>
      </c>
      <c r="R220" s="517"/>
      <c r="S220" s="516"/>
      <c r="T220" s="515"/>
      <c r="U220" s="515"/>
      <c r="V220" s="514"/>
      <c r="W220" s="513"/>
    </row>
    <row r="221" spans="1:23" ht="15.6">
      <c r="A221" s="600" t="s">
        <v>969</v>
      </c>
      <c r="B221" s="518"/>
      <c r="C221" s="518" t="s">
        <v>1081</v>
      </c>
      <c r="D221" s="514"/>
      <c r="E221" s="516" t="s">
        <v>17</v>
      </c>
      <c r="F221" s="516" t="s">
        <v>14</v>
      </c>
      <c r="G221" s="499" t="s">
        <v>19</v>
      </c>
      <c r="H221" s="499" t="s">
        <v>28</v>
      </c>
      <c r="I221" s="499" t="s">
        <v>24</v>
      </c>
      <c r="J221" s="516">
        <v>1</v>
      </c>
      <c r="K221" s="516"/>
      <c r="L221" s="516"/>
      <c r="M221" s="516"/>
      <c r="N221" s="516" t="s">
        <v>499</v>
      </c>
      <c r="O221" s="516"/>
      <c r="P221" s="516" t="s">
        <v>291</v>
      </c>
      <c r="Q221" s="516" t="s">
        <v>290</v>
      </c>
      <c r="R221" s="517"/>
      <c r="S221" s="516"/>
      <c r="T221" s="515"/>
      <c r="U221" s="515"/>
      <c r="V221" s="514"/>
      <c r="W221" s="513"/>
    </row>
    <row r="222" spans="1:23" ht="15.6">
      <c r="A222" s="600" t="s">
        <v>968</v>
      </c>
      <c r="B222" s="518"/>
      <c r="C222" s="518" t="s">
        <v>1081</v>
      </c>
      <c r="D222" s="514"/>
      <c r="E222" s="516" t="s">
        <v>17</v>
      </c>
      <c r="F222" s="516" t="s">
        <v>15</v>
      </c>
      <c r="G222" s="499" t="s">
        <v>19</v>
      </c>
      <c r="H222" s="499" t="s">
        <v>28</v>
      </c>
      <c r="I222" s="499" t="s">
        <v>24</v>
      </c>
      <c r="J222" s="516">
        <v>1</v>
      </c>
      <c r="K222" s="516"/>
      <c r="L222" s="516"/>
      <c r="M222" s="516"/>
      <c r="N222" s="516" t="s">
        <v>499</v>
      </c>
      <c r="O222" s="516"/>
      <c r="P222" s="516" t="s">
        <v>291</v>
      </c>
      <c r="Q222" s="516" t="s">
        <v>290</v>
      </c>
      <c r="R222" s="517"/>
      <c r="S222" s="516"/>
      <c r="T222" s="515"/>
      <c r="U222" s="515"/>
      <c r="V222" s="514"/>
      <c r="W222" s="513"/>
    </row>
    <row r="223" spans="1:23" ht="15.6">
      <c r="A223" s="600" t="s">
        <v>967</v>
      </c>
      <c r="B223" s="518"/>
      <c r="C223" s="518" t="s">
        <v>1079</v>
      </c>
      <c r="D223" s="514"/>
      <c r="E223" s="516" t="s">
        <v>18</v>
      </c>
      <c r="F223" s="516" t="s">
        <v>14</v>
      </c>
      <c r="G223" s="499" t="s">
        <v>22</v>
      </c>
      <c r="H223" s="499" t="s">
        <v>28</v>
      </c>
      <c r="I223" s="499" t="s">
        <v>24</v>
      </c>
      <c r="J223" s="516"/>
      <c r="K223" s="516"/>
      <c r="L223" s="516"/>
      <c r="M223" s="516"/>
      <c r="N223" s="516"/>
      <c r="O223" s="516" t="s">
        <v>28</v>
      </c>
      <c r="P223" s="516" t="s">
        <v>291</v>
      </c>
      <c r="Q223" s="516" t="s">
        <v>290</v>
      </c>
      <c r="R223" s="517"/>
      <c r="S223" s="516"/>
      <c r="T223" s="515"/>
      <c r="U223" s="515"/>
      <c r="V223" s="514"/>
      <c r="W223" s="513"/>
    </row>
    <row r="224" spans="1:23" ht="15.6">
      <c r="A224" s="600" t="s">
        <v>966</v>
      </c>
      <c r="B224" s="518"/>
      <c r="C224" s="518" t="s">
        <v>1079</v>
      </c>
      <c r="D224" s="514"/>
      <c r="E224" s="516" t="s">
        <v>18</v>
      </c>
      <c r="F224" s="516" t="s">
        <v>15</v>
      </c>
      <c r="G224" s="499" t="s">
        <v>22</v>
      </c>
      <c r="H224" s="499" t="s">
        <v>28</v>
      </c>
      <c r="I224" s="499" t="s">
        <v>24</v>
      </c>
      <c r="J224" s="516"/>
      <c r="K224" s="516"/>
      <c r="L224" s="516"/>
      <c r="M224" s="516"/>
      <c r="N224" s="516"/>
      <c r="O224" s="516" t="s">
        <v>28</v>
      </c>
      <c r="P224" s="516" t="s">
        <v>291</v>
      </c>
      <c r="Q224" s="516" t="s">
        <v>290</v>
      </c>
      <c r="R224" s="517"/>
      <c r="S224" s="516"/>
      <c r="T224" s="515"/>
      <c r="U224" s="515"/>
      <c r="V224" s="514"/>
      <c r="W224" s="513"/>
    </row>
    <row r="225" spans="1:23" ht="15.6">
      <c r="A225" s="600" t="s">
        <v>965</v>
      </c>
      <c r="B225" s="518"/>
      <c r="C225" s="518" t="s">
        <v>1078</v>
      </c>
      <c r="D225" s="514"/>
      <c r="E225" s="516" t="s">
        <v>17</v>
      </c>
      <c r="F225" s="516" t="s">
        <v>14</v>
      </c>
      <c r="G225" s="499" t="s">
        <v>19</v>
      </c>
      <c r="H225" s="499" t="s">
        <v>28</v>
      </c>
      <c r="I225" s="499" t="s">
        <v>24</v>
      </c>
      <c r="J225" s="516"/>
      <c r="K225" s="516"/>
      <c r="L225" s="516"/>
      <c r="M225" s="516"/>
      <c r="N225" s="516"/>
      <c r="O225" s="516" t="s">
        <v>28</v>
      </c>
      <c r="P225" s="516" t="s">
        <v>291</v>
      </c>
      <c r="Q225" s="516" t="s">
        <v>290</v>
      </c>
      <c r="R225" s="517"/>
      <c r="S225" s="516"/>
      <c r="T225" s="515"/>
      <c r="U225" s="515"/>
      <c r="V225" s="514"/>
      <c r="W225" s="513"/>
    </row>
    <row r="226" spans="1:23" ht="15.6">
      <c r="A226" s="600" t="s">
        <v>964</v>
      </c>
      <c r="B226" s="518"/>
      <c r="C226" s="518" t="s">
        <v>1078</v>
      </c>
      <c r="D226" s="514"/>
      <c r="E226" s="516" t="s">
        <v>17</v>
      </c>
      <c r="F226" s="516" t="s">
        <v>15</v>
      </c>
      <c r="G226" s="499" t="s">
        <v>19</v>
      </c>
      <c r="H226" s="499" t="s">
        <v>28</v>
      </c>
      <c r="I226" s="499" t="s">
        <v>24</v>
      </c>
      <c r="J226" s="516"/>
      <c r="K226" s="516"/>
      <c r="L226" s="516"/>
      <c r="M226" s="516"/>
      <c r="N226" s="516"/>
      <c r="O226" s="516" t="s">
        <v>28</v>
      </c>
      <c r="P226" s="516" t="s">
        <v>291</v>
      </c>
      <c r="Q226" s="516" t="s">
        <v>290</v>
      </c>
      <c r="R226" s="517"/>
      <c r="S226" s="516"/>
      <c r="T226" s="515"/>
      <c r="U226" s="515"/>
      <c r="V226" s="514"/>
      <c r="W226" s="513"/>
    </row>
    <row r="227" spans="1:23" ht="15.6">
      <c r="A227" s="600" t="s">
        <v>963</v>
      </c>
      <c r="B227" s="518"/>
      <c r="C227" s="518" t="s">
        <v>1077</v>
      </c>
      <c r="D227" s="514"/>
      <c r="E227" s="516" t="s">
        <v>18</v>
      </c>
      <c r="F227" s="516" t="s">
        <v>14</v>
      </c>
      <c r="G227" s="499" t="s">
        <v>22</v>
      </c>
      <c r="H227" s="499" t="s">
        <v>28</v>
      </c>
      <c r="I227" s="499" t="s">
        <v>24</v>
      </c>
      <c r="J227" s="516">
        <v>4</v>
      </c>
      <c r="K227" s="516"/>
      <c r="L227" s="516"/>
      <c r="M227" s="516"/>
      <c r="N227" s="516"/>
      <c r="O227" s="516"/>
      <c r="P227" s="516" t="s">
        <v>291</v>
      </c>
      <c r="Q227" s="516" t="s">
        <v>290</v>
      </c>
      <c r="R227" s="517"/>
      <c r="S227" s="516"/>
      <c r="T227" s="515"/>
      <c r="U227" s="515"/>
      <c r="V227" s="514"/>
      <c r="W227" s="513"/>
    </row>
    <row r="228" spans="1:23" ht="15.6">
      <c r="A228" s="600" t="s">
        <v>962</v>
      </c>
      <c r="B228" s="518"/>
      <c r="C228" s="518" t="s">
        <v>1077</v>
      </c>
      <c r="D228" s="514"/>
      <c r="E228" s="516" t="s">
        <v>18</v>
      </c>
      <c r="F228" s="516" t="s">
        <v>15</v>
      </c>
      <c r="G228" s="499" t="s">
        <v>22</v>
      </c>
      <c r="H228" s="499" t="s">
        <v>28</v>
      </c>
      <c r="I228" s="499" t="s">
        <v>24</v>
      </c>
      <c r="J228" s="516">
        <v>3</v>
      </c>
      <c r="K228" s="516"/>
      <c r="L228" s="516"/>
      <c r="M228" s="516"/>
      <c r="N228" s="516"/>
      <c r="O228" s="516"/>
      <c r="P228" s="516" t="s">
        <v>291</v>
      </c>
      <c r="Q228" s="516" t="s">
        <v>290</v>
      </c>
      <c r="R228" s="517"/>
      <c r="S228" s="516"/>
      <c r="T228" s="515"/>
      <c r="U228" s="515"/>
      <c r="V228" s="514"/>
      <c r="W228" s="513"/>
    </row>
    <row r="229" spans="1:23" ht="15.6">
      <c r="A229" s="600" t="s">
        <v>961</v>
      </c>
      <c r="B229" s="518"/>
      <c r="C229" s="518" t="s">
        <v>1325</v>
      </c>
      <c r="D229" s="514"/>
      <c r="E229" s="516" t="s">
        <v>18</v>
      </c>
      <c r="F229" s="516" t="s">
        <v>14</v>
      </c>
      <c r="G229" s="499" t="s">
        <v>22</v>
      </c>
      <c r="H229" s="499" t="s">
        <v>28</v>
      </c>
      <c r="I229" s="499" t="s">
        <v>24</v>
      </c>
      <c r="J229" s="516">
        <v>4</v>
      </c>
      <c r="K229" s="516"/>
      <c r="L229" s="516"/>
      <c r="M229" s="516"/>
      <c r="N229" s="516"/>
      <c r="O229" s="516"/>
      <c r="P229" s="516" t="s">
        <v>291</v>
      </c>
      <c r="Q229" s="516" t="s">
        <v>290</v>
      </c>
      <c r="R229" s="517"/>
      <c r="S229" s="516"/>
      <c r="T229" s="515"/>
      <c r="U229" s="515"/>
      <c r="V229" s="514"/>
      <c r="W229" s="513"/>
    </row>
    <row r="230" spans="1:23" ht="15.6">
      <c r="A230" s="600" t="s">
        <v>960</v>
      </c>
      <c r="B230" s="518"/>
      <c r="C230" s="518" t="s">
        <v>1325</v>
      </c>
      <c r="D230" s="514"/>
      <c r="E230" s="516" t="s">
        <v>18</v>
      </c>
      <c r="F230" s="516" t="s">
        <v>15</v>
      </c>
      <c r="G230" s="499" t="s">
        <v>22</v>
      </c>
      <c r="H230" s="499" t="s">
        <v>28</v>
      </c>
      <c r="I230" s="499" t="s">
        <v>24</v>
      </c>
      <c r="J230" s="516">
        <v>4</v>
      </c>
      <c r="K230" s="516"/>
      <c r="L230" s="516"/>
      <c r="M230" s="516"/>
      <c r="N230" s="516"/>
      <c r="O230" s="516"/>
      <c r="P230" s="516" t="s">
        <v>291</v>
      </c>
      <c r="Q230" s="516" t="s">
        <v>290</v>
      </c>
      <c r="R230" s="517"/>
      <c r="S230" s="516"/>
      <c r="T230" s="515"/>
      <c r="U230" s="515"/>
      <c r="V230" s="514"/>
      <c r="W230" s="513"/>
    </row>
    <row r="231" spans="1:23" ht="15.6">
      <c r="A231" s="600" t="s">
        <v>959</v>
      </c>
      <c r="B231" s="518"/>
      <c r="C231" s="518" t="s">
        <v>1075</v>
      </c>
      <c r="D231" s="514"/>
      <c r="E231" s="516" t="s">
        <v>17</v>
      </c>
      <c r="F231" s="516" t="s">
        <v>16</v>
      </c>
      <c r="G231" s="499" t="s">
        <v>20</v>
      </c>
      <c r="H231" s="499" t="s">
        <v>304</v>
      </c>
      <c r="I231" s="499" t="s">
        <v>24</v>
      </c>
      <c r="J231" s="516"/>
      <c r="K231" s="516"/>
      <c r="L231" s="516"/>
      <c r="M231" s="516"/>
      <c r="N231" s="516"/>
      <c r="O231" s="516" t="s">
        <v>48</v>
      </c>
      <c r="P231" s="516" t="s">
        <v>291</v>
      </c>
      <c r="Q231" s="516" t="s">
        <v>290</v>
      </c>
      <c r="R231" s="517"/>
      <c r="S231" s="516"/>
      <c r="T231" s="515"/>
      <c r="U231" s="515"/>
      <c r="V231" s="514"/>
      <c r="W231" s="513"/>
    </row>
    <row r="232" spans="1:23" ht="15.6">
      <c r="A232" s="600" t="s">
        <v>957</v>
      </c>
      <c r="B232" s="518"/>
      <c r="C232" s="518" t="s">
        <v>1074</v>
      </c>
      <c r="D232" s="514"/>
      <c r="E232" s="516" t="s">
        <v>18</v>
      </c>
      <c r="F232" s="516" t="s">
        <v>15</v>
      </c>
      <c r="G232" s="499" t="s">
        <v>19</v>
      </c>
      <c r="H232" s="499" t="s">
        <v>28</v>
      </c>
      <c r="I232" s="499" t="s">
        <v>24</v>
      </c>
      <c r="J232" s="516">
        <v>3</v>
      </c>
      <c r="K232" s="516"/>
      <c r="L232" s="516"/>
      <c r="M232" s="516" t="s">
        <v>50</v>
      </c>
      <c r="N232" s="516"/>
      <c r="O232" s="516"/>
      <c r="P232" s="516" t="s">
        <v>291</v>
      </c>
      <c r="Q232" s="516" t="s">
        <v>290</v>
      </c>
      <c r="R232" s="517"/>
      <c r="S232" s="516"/>
      <c r="T232" s="515"/>
      <c r="U232" s="515"/>
      <c r="V232" s="514"/>
      <c r="W232" s="513"/>
    </row>
    <row r="233" spans="1:23" ht="15.6">
      <c r="A233" s="600" t="s">
        <v>956</v>
      </c>
      <c r="B233" s="518"/>
      <c r="C233" s="518" t="s">
        <v>1073</v>
      </c>
      <c r="D233" s="514"/>
      <c r="E233" s="516" t="s">
        <v>17</v>
      </c>
      <c r="F233" s="516" t="s">
        <v>14</v>
      </c>
      <c r="G233" s="499" t="s">
        <v>21</v>
      </c>
      <c r="H233" s="499" t="s">
        <v>28</v>
      </c>
      <c r="I233" s="499" t="s">
        <v>24</v>
      </c>
      <c r="J233" s="516">
        <v>3</v>
      </c>
      <c r="K233" s="516"/>
      <c r="L233" s="516"/>
      <c r="M233" s="516"/>
      <c r="N233" s="516"/>
      <c r="O233" s="516"/>
      <c r="P233" s="516" t="s">
        <v>286</v>
      </c>
      <c r="Q233" s="516" t="s">
        <v>290</v>
      </c>
      <c r="R233" s="517"/>
      <c r="S233" s="516"/>
      <c r="T233" s="515"/>
      <c r="U233" s="515"/>
      <c r="V233" s="514"/>
      <c r="W233" s="513"/>
    </row>
    <row r="234" spans="1:23" ht="15.6">
      <c r="A234" s="600" t="s">
        <v>955</v>
      </c>
      <c r="B234" s="518"/>
      <c r="C234" s="518" t="s">
        <v>1072</v>
      </c>
      <c r="D234" s="514"/>
      <c r="E234" s="516" t="s">
        <v>17</v>
      </c>
      <c r="F234" s="516" t="s">
        <v>14</v>
      </c>
      <c r="G234" s="499" t="s">
        <v>19</v>
      </c>
      <c r="H234" s="499" t="s">
        <v>28</v>
      </c>
      <c r="I234" s="499" t="s">
        <v>24</v>
      </c>
      <c r="J234" s="516">
        <v>3</v>
      </c>
      <c r="K234" s="516"/>
      <c r="L234" s="516"/>
      <c r="M234" s="516"/>
      <c r="N234" s="516"/>
      <c r="O234" s="516"/>
      <c r="P234" s="516" t="s">
        <v>286</v>
      </c>
      <c r="Q234" s="516" t="s">
        <v>290</v>
      </c>
      <c r="R234" s="517"/>
      <c r="S234" s="516"/>
      <c r="T234" s="515"/>
      <c r="U234" s="515"/>
      <c r="V234" s="514"/>
      <c r="W234" s="513"/>
    </row>
    <row r="235" spans="1:23" ht="15.6">
      <c r="A235" s="600" t="s">
        <v>954</v>
      </c>
      <c r="B235" s="518"/>
      <c r="C235" s="518" t="s">
        <v>1072</v>
      </c>
      <c r="D235" s="514"/>
      <c r="E235" s="516" t="s">
        <v>17</v>
      </c>
      <c r="F235" s="516" t="s">
        <v>15</v>
      </c>
      <c r="G235" s="499" t="s">
        <v>19</v>
      </c>
      <c r="H235" s="499" t="s">
        <v>28</v>
      </c>
      <c r="I235" s="499" t="s">
        <v>24</v>
      </c>
      <c r="J235" s="516">
        <v>4</v>
      </c>
      <c r="K235" s="516"/>
      <c r="L235" s="516"/>
      <c r="M235" s="516"/>
      <c r="N235" s="516"/>
      <c r="O235" s="516"/>
      <c r="P235" s="516" t="s">
        <v>286</v>
      </c>
      <c r="Q235" s="516" t="s">
        <v>290</v>
      </c>
      <c r="R235" s="517"/>
      <c r="S235" s="516"/>
      <c r="T235" s="515"/>
      <c r="U235" s="515"/>
      <c r="V235" s="514"/>
      <c r="W235" s="513"/>
    </row>
    <row r="236" spans="1:23" ht="15.6">
      <c r="A236" s="600" t="s">
        <v>951</v>
      </c>
      <c r="B236" s="518"/>
      <c r="C236" s="518" t="s">
        <v>1071</v>
      </c>
      <c r="D236" s="514"/>
      <c r="E236" s="516" t="s">
        <v>18</v>
      </c>
      <c r="F236" s="516" t="s">
        <v>15</v>
      </c>
      <c r="G236" s="499" t="s">
        <v>19</v>
      </c>
      <c r="H236" s="499" t="s">
        <v>28</v>
      </c>
      <c r="I236" s="499" t="s">
        <v>24</v>
      </c>
      <c r="J236" s="516"/>
      <c r="K236" s="516"/>
      <c r="L236" s="516"/>
      <c r="M236" s="516"/>
      <c r="N236" s="516"/>
      <c r="O236" s="516" t="s">
        <v>28</v>
      </c>
      <c r="P236" s="516" t="s">
        <v>286</v>
      </c>
      <c r="Q236" s="516" t="s">
        <v>290</v>
      </c>
      <c r="R236" s="517"/>
      <c r="S236" s="516"/>
      <c r="T236" s="515"/>
      <c r="U236" s="515"/>
      <c r="V236" s="514"/>
      <c r="W236" s="513"/>
    </row>
    <row r="237" spans="1:23" ht="15.6">
      <c r="A237" s="600" t="s">
        <v>950</v>
      </c>
      <c r="B237" s="518"/>
      <c r="C237" s="518" t="s">
        <v>1070</v>
      </c>
      <c r="D237" s="514"/>
      <c r="E237" s="516" t="s">
        <v>17</v>
      </c>
      <c r="F237" s="516" t="s">
        <v>14</v>
      </c>
      <c r="G237" s="499" t="s">
        <v>19</v>
      </c>
      <c r="H237" s="499" t="s">
        <v>28</v>
      </c>
      <c r="I237" s="499" t="s">
        <v>24</v>
      </c>
      <c r="J237" s="516">
        <v>3</v>
      </c>
      <c r="K237" s="516"/>
      <c r="L237" s="516"/>
      <c r="M237" s="516"/>
      <c r="N237" s="516"/>
      <c r="O237" s="516"/>
      <c r="P237" s="516" t="s">
        <v>286</v>
      </c>
      <c r="Q237" s="516" t="s">
        <v>290</v>
      </c>
      <c r="R237" s="517"/>
      <c r="S237" s="516"/>
      <c r="T237" s="515"/>
      <c r="U237" s="515"/>
      <c r="V237" s="514"/>
      <c r="W237" s="513"/>
    </row>
    <row r="238" spans="1:23" ht="15.6">
      <c r="A238" s="600" t="s">
        <v>949</v>
      </c>
      <c r="B238" s="518"/>
      <c r="C238" s="518" t="s">
        <v>1070</v>
      </c>
      <c r="D238" s="514"/>
      <c r="E238" s="516" t="s">
        <v>18</v>
      </c>
      <c r="F238" s="516" t="s">
        <v>15</v>
      </c>
      <c r="G238" s="499" t="s">
        <v>19</v>
      </c>
      <c r="H238" s="499" t="s">
        <v>28</v>
      </c>
      <c r="I238" s="499" t="s">
        <v>24</v>
      </c>
      <c r="J238" s="516"/>
      <c r="K238" s="516"/>
      <c r="L238" s="516"/>
      <c r="M238" s="516"/>
      <c r="N238" s="516"/>
      <c r="O238" s="516" t="s">
        <v>28</v>
      </c>
      <c r="P238" s="516" t="s">
        <v>286</v>
      </c>
      <c r="Q238" s="516" t="s">
        <v>290</v>
      </c>
      <c r="R238" s="517"/>
      <c r="S238" s="516"/>
      <c r="T238" s="515"/>
      <c r="U238" s="515"/>
      <c r="V238" s="514"/>
      <c r="W238" s="513"/>
    </row>
    <row r="239" spans="1:23" ht="15.6">
      <c r="A239" s="600" t="s">
        <v>948</v>
      </c>
      <c r="B239" s="518"/>
      <c r="C239" s="518" t="s">
        <v>1069</v>
      </c>
      <c r="D239" s="514"/>
      <c r="E239" s="516" t="s">
        <v>18</v>
      </c>
      <c r="F239" s="516" t="s">
        <v>14</v>
      </c>
      <c r="G239" s="499" t="s">
        <v>19</v>
      </c>
      <c r="H239" s="499" t="s">
        <v>28</v>
      </c>
      <c r="I239" s="499" t="s">
        <v>24</v>
      </c>
      <c r="J239" s="516"/>
      <c r="K239" s="516"/>
      <c r="L239" s="516"/>
      <c r="M239" s="516"/>
      <c r="N239" s="516"/>
      <c r="O239" s="516" t="s">
        <v>28</v>
      </c>
      <c r="P239" s="516" t="s">
        <v>286</v>
      </c>
      <c r="Q239" s="516" t="s">
        <v>290</v>
      </c>
      <c r="R239" s="517"/>
      <c r="S239" s="516"/>
      <c r="T239" s="515"/>
      <c r="U239" s="515"/>
      <c r="V239" s="514"/>
      <c r="W239" s="513"/>
    </row>
    <row r="240" spans="1:23" ht="15.6">
      <c r="A240" s="600" t="s">
        <v>947</v>
      </c>
      <c r="B240" s="518"/>
      <c r="C240" s="518" t="s">
        <v>1069</v>
      </c>
      <c r="D240" s="514"/>
      <c r="E240" s="516" t="s">
        <v>18</v>
      </c>
      <c r="F240" s="516" t="s">
        <v>15</v>
      </c>
      <c r="G240" s="499" t="s">
        <v>19</v>
      </c>
      <c r="H240" s="499" t="s">
        <v>28</v>
      </c>
      <c r="I240" s="499" t="s">
        <v>24</v>
      </c>
      <c r="J240" s="516"/>
      <c r="K240" s="516"/>
      <c r="L240" s="516"/>
      <c r="M240" s="516"/>
      <c r="N240" s="516"/>
      <c r="O240" s="516" t="s">
        <v>28</v>
      </c>
      <c r="P240" s="516" t="s">
        <v>286</v>
      </c>
      <c r="Q240" s="516" t="s">
        <v>290</v>
      </c>
      <c r="R240" s="517"/>
      <c r="S240" s="516"/>
      <c r="T240" s="515"/>
      <c r="U240" s="515"/>
      <c r="V240" s="514"/>
      <c r="W240" s="513"/>
    </row>
    <row r="241" spans="1:23" ht="15.6">
      <c r="A241" s="600" t="s">
        <v>946</v>
      </c>
      <c r="B241" s="518"/>
      <c r="C241" s="518" t="s">
        <v>1068</v>
      </c>
      <c r="D241" s="514"/>
      <c r="E241" s="516" t="s">
        <v>18</v>
      </c>
      <c r="F241" s="516" t="s">
        <v>14</v>
      </c>
      <c r="G241" s="499" t="s">
        <v>19</v>
      </c>
      <c r="H241" s="499" t="s">
        <v>28</v>
      </c>
      <c r="I241" s="499" t="s">
        <v>24</v>
      </c>
      <c r="J241" s="516"/>
      <c r="K241" s="516"/>
      <c r="L241" s="516"/>
      <c r="M241" s="516"/>
      <c r="N241" s="516"/>
      <c r="O241" s="516" t="s">
        <v>28</v>
      </c>
      <c r="P241" s="516" t="s">
        <v>286</v>
      </c>
      <c r="Q241" s="516" t="s">
        <v>290</v>
      </c>
      <c r="R241" s="517"/>
      <c r="S241" s="516"/>
      <c r="T241" s="515"/>
      <c r="U241" s="515"/>
      <c r="V241" s="514"/>
      <c r="W241" s="513"/>
    </row>
    <row r="242" spans="1:23" ht="15.6">
      <c r="A242" s="600" t="s">
        <v>945</v>
      </c>
      <c r="B242" s="518"/>
      <c r="C242" s="518" t="s">
        <v>1068</v>
      </c>
      <c r="D242" s="514"/>
      <c r="E242" s="516" t="s">
        <v>18</v>
      </c>
      <c r="F242" s="516" t="s">
        <v>15</v>
      </c>
      <c r="G242" s="499" t="s">
        <v>19</v>
      </c>
      <c r="H242" s="499" t="s">
        <v>28</v>
      </c>
      <c r="I242" s="499" t="s">
        <v>24</v>
      </c>
      <c r="J242" s="516"/>
      <c r="K242" s="516"/>
      <c r="L242" s="516"/>
      <c r="M242" s="516"/>
      <c r="N242" s="516"/>
      <c r="O242" s="516" t="s">
        <v>28</v>
      </c>
      <c r="P242" s="516" t="s">
        <v>286</v>
      </c>
      <c r="Q242" s="516" t="s">
        <v>290</v>
      </c>
      <c r="R242" s="517"/>
      <c r="S242" s="516"/>
      <c r="T242" s="515"/>
      <c r="U242" s="515"/>
      <c r="V242" s="514"/>
      <c r="W242" s="513"/>
    </row>
    <row r="243" spans="1:23" ht="15.6">
      <c r="A243" s="600" t="s">
        <v>943</v>
      </c>
      <c r="B243" s="518"/>
      <c r="C243" s="518" t="s">
        <v>1067</v>
      </c>
      <c r="D243" s="514"/>
      <c r="E243" s="516" t="s">
        <v>18</v>
      </c>
      <c r="F243" s="516" t="s">
        <v>15</v>
      </c>
      <c r="G243" s="499" t="s">
        <v>19</v>
      </c>
      <c r="H243" s="499" t="s">
        <v>28</v>
      </c>
      <c r="I243" s="499" t="s">
        <v>24</v>
      </c>
      <c r="J243" s="516">
        <v>3</v>
      </c>
      <c r="K243" s="516"/>
      <c r="L243" s="516"/>
      <c r="M243" s="516"/>
      <c r="N243" s="516"/>
      <c r="O243" s="516"/>
      <c r="P243" s="516" t="s">
        <v>286</v>
      </c>
      <c r="Q243" s="516" t="s">
        <v>290</v>
      </c>
      <c r="R243" s="517"/>
      <c r="S243" s="516"/>
      <c r="T243" s="515"/>
      <c r="U243" s="515"/>
      <c r="V243" s="514"/>
      <c r="W243" s="513"/>
    </row>
    <row r="244" spans="1:23" ht="15.6">
      <c r="A244" s="600" t="s">
        <v>941</v>
      </c>
      <c r="B244" s="518"/>
      <c r="C244" s="518" t="s">
        <v>1067</v>
      </c>
      <c r="D244" s="514"/>
      <c r="E244" s="516" t="s">
        <v>18</v>
      </c>
      <c r="F244" s="516" t="s">
        <v>14</v>
      </c>
      <c r="G244" s="499" t="s">
        <v>19</v>
      </c>
      <c r="H244" s="499" t="s">
        <v>28</v>
      </c>
      <c r="I244" s="499" t="s">
        <v>24</v>
      </c>
      <c r="J244" s="516">
        <v>2</v>
      </c>
      <c r="K244" s="516"/>
      <c r="L244" s="516"/>
      <c r="M244" s="516"/>
      <c r="N244" s="516" t="s">
        <v>499</v>
      </c>
      <c r="O244" s="516"/>
      <c r="P244" s="516" t="s">
        <v>286</v>
      </c>
      <c r="Q244" s="516" t="s">
        <v>290</v>
      </c>
      <c r="R244" s="517"/>
      <c r="S244" s="516"/>
      <c r="T244" s="515"/>
      <c r="U244" s="515"/>
      <c r="V244" s="514"/>
      <c r="W244" s="513"/>
    </row>
    <row r="245" spans="1:23" ht="15.6">
      <c r="A245" s="600" t="s">
        <v>940</v>
      </c>
      <c r="B245" s="518"/>
      <c r="C245" s="518" t="s">
        <v>1066</v>
      </c>
      <c r="D245" s="514"/>
      <c r="E245" s="516" t="s">
        <v>18</v>
      </c>
      <c r="F245" s="516" t="s">
        <v>15</v>
      </c>
      <c r="G245" s="499" t="s">
        <v>19</v>
      </c>
      <c r="H245" s="499" t="s">
        <v>28</v>
      </c>
      <c r="I245" s="499" t="s">
        <v>24</v>
      </c>
      <c r="J245" s="516">
        <v>3</v>
      </c>
      <c r="K245" s="516"/>
      <c r="L245" s="516"/>
      <c r="M245" s="516"/>
      <c r="N245" s="516"/>
      <c r="O245" s="516"/>
      <c r="P245" s="516" t="s">
        <v>286</v>
      </c>
      <c r="Q245" s="516" t="s">
        <v>290</v>
      </c>
      <c r="R245" s="517"/>
      <c r="S245" s="516"/>
      <c r="T245" s="515"/>
      <c r="U245" s="515"/>
      <c r="V245" s="514"/>
      <c r="W245" s="513"/>
    </row>
    <row r="246" spans="1:23" ht="15.6">
      <c r="A246" s="600" t="s">
        <v>939</v>
      </c>
      <c r="B246" s="518"/>
      <c r="C246" s="518" t="s">
        <v>1065</v>
      </c>
      <c r="D246" s="514"/>
      <c r="E246" s="516" t="s">
        <v>18</v>
      </c>
      <c r="F246" s="516" t="s">
        <v>14</v>
      </c>
      <c r="G246" s="499" t="s">
        <v>19</v>
      </c>
      <c r="H246" s="499" t="s">
        <v>28</v>
      </c>
      <c r="I246" s="499" t="s">
        <v>24</v>
      </c>
      <c r="J246" s="516">
        <v>3</v>
      </c>
      <c r="K246" s="516"/>
      <c r="L246" s="516"/>
      <c r="M246" s="516"/>
      <c r="N246" s="516"/>
      <c r="O246" s="516"/>
      <c r="P246" s="516" t="s">
        <v>286</v>
      </c>
      <c r="Q246" s="516" t="s">
        <v>290</v>
      </c>
      <c r="R246" s="517"/>
      <c r="S246" s="516"/>
      <c r="T246" s="515"/>
      <c r="U246" s="515"/>
      <c r="V246" s="514"/>
      <c r="W246" s="513"/>
    </row>
    <row r="247" spans="1:23" ht="15.6">
      <c r="A247" s="600" t="s">
        <v>938</v>
      </c>
      <c r="B247" s="518"/>
      <c r="C247" s="518" t="s">
        <v>1064</v>
      </c>
      <c r="D247" s="514"/>
      <c r="E247" s="516" t="s">
        <v>18</v>
      </c>
      <c r="F247" s="516" t="s">
        <v>14</v>
      </c>
      <c r="G247" s="499" t="s">
        <v>19</v>
      </c>
      <c r="H247" s="499" t="s">
        <v>28</v>
      </c>
      <c r="I247" s="499" t="s">
        <v>24</v>
      </c>
      <c r="J247" s="516">
        <v>3</v>
      </c>
      <c r="K247" s="516"/>
      <c r="L247" s="516"/>
      <c r="M247" s="516"/>
      <c r="N247" s="516"/>
      <c r="O247" s="516"/>
      <c r="P247" s="516" t="s">
        <v>286</v>
      </c>
      <c r="Q247" s="516" t="s">
        <v>290</v>
      </c>
      <c r="R247" s="517"/>
      <c r="S247" s="516"/>
      <c r="T247" s="515"/>
      <c r="U247" s="515"/>
      <c r="V247" s="514"/>
      <c r="W247" s="513"/>
    </row>
    <row r="248" spans="1:23" ht="15.6">
      <c r="A248" s="600" t="s">
        <v>937</v>
      </c>
      <c r="B248" s="518"/>
      <c r="C248" s="518" t="s">
        <v>1064</v>
      </c>
      <c r="D248" s="514"/>
      <c r="E248" s="516" t="s">
        <v>18</v>
      </c>
      <c r="F248" s="516" t="s">
        <v>15</v>
      </c>
      <c r="G248" s="499" t="s">
        <v>19</v>
      </c>
      <c r="H248" s="499" t="s">
        <v>28</v>
      </c>
      <c r="I248" s="499" t="s">
        <v>24</v>
      </c>
      <c r="J248" s="516">
        <v>3</v>
      </c>
      <c r="K248" s="516"/>
      <c r="L248" s="516"/>
      <c r="M248" s="516"/>
      <c r="N248" s="516"/>
      <c r="O248" s="516"/>
      <c r="P248" s="516" t="s">
        <v>286</v>
      </c>
      <c r="Q248" s="516" t="s">
        <v>290</v>
      </c>
      <c r="R248" s="517"/>
      <c r="S248" s="516"/>
      <c r="T248" s="515"/>
      <c r="U248" s="515"/>
      <c r="V248" s="514"/>
      <c r="W248" s="513"/>
    </row>
    <row r="249" spans="1:23" ht="15.6">
      <c r="A249" s="600" t="s">
        <v>936</v>
      </c>
      <c r="B249" s="518"/>
      <c r="C249" s="518" t="s">
        <v>1063</v>
      </c>
      <c r="D249" s="514"/>
      <c r="E249" s="516" t="s">
        <v>18</v>
      </c>
      <c r="F249" s="516" t="s">
        <v>14</v>
      </c>
      <c r="G249" s="499" t="s">
        <v>19</v>
      </c>
      <c r="H249" s="499" t="s">
        <v>28</v>
      </c>
      <c r="I249" s="499" t="s">
        <v>24</v>
      </c>
      <c r="J249" s="516"/>
      <c r="K249" s="516"/>
      <c r="L249" s="516"/>
      <c r="M249" s="516"/>
      <c r="N249" s="516"/>
      <c r="O249" s="516" t="s">
        <v>28</v>
      </c>
      <c r="P249" s="516" t="s">
        <v>286</v>
      </c>
      <c r="Q249" s="516" t="s">
        <v>290</v>
      </c>
      <c r="R249" s="517"/>
      <c r="S249" s="516"/>
      <c r="T249" s="515"/>
      <c r="U249" s="515"/>
      <c r="V249" s="514"/>
      <c r="W249" s="513"/>
    </row>
    <row r="250" spans="1:23" ht="15.6">
      <c r="A250" s="600" t="s">
        <v>935</v>
      </c>
      <c r="B250" s="518"/>
      <c r="C250" s="518" t="s">
        <v>1063</v>
      </c>
      <c r="D250" s="514"/>
      <c r="E250" s="516" t="s">
        <v>18</v>
      </c>
      <c r="F250" s="516" t="s">
        <v>15</v>
      </c>
      <c r="G250" s="499" t="s">
        <v>19</v>
      </c>
      <c r="H250" s="499" t="s">
        <v>28</v>
      </c>
      <c r="I250" s="499" t="s">
        <v>24</v>
      </c>
      <c r="J250" s="516"/>
      <c r="K250" s="516"/>
      <c r="L250" s="516"/>
      <c r="M250" s="516"/>
      <c r="N250" s="516"/>
      <c r="O250" s="516" t="s">
        <v>28</v>
      </c>
      <c r="P250" s="516" t="s">
        <v>286</v>
      </c>
      <c r="Q250" s="516" t="s">
        <v>290</v>
      </c>
      <c r="R250" s="517"/>
      <c r="S250" s="516"/>
      <c r="T250" s="515"/>
      <c r="U250" s="515"/>
      <c r="V250" s="514"/>
      <c r="W250" s="513"/>
    </row>
    <row r="251" spans="1:23" ht="15.6">
      <c r="A251" s="600" t="s">
        <v>933</v>
      </c>
      <c r="B251" s="518"/>
      <c r="C251" s="518" t="s">
        <v>1062</v>
      </c>
      <c r="D251" s="514"/>
      <c r="E251" s="516" t="s">
        <v>18</v>
      </c>
      <c r="F251" s="516" t="s">
        <v>15</v>
      </c>
      <c r="G251" s="499" t="s">
        <v>19</v>
      </c>
      <c r="H251" s="499" t="s">
        <v>28</v>
      </c>
      <c r="I251" s="499" t="s">
        <v>24</v>
      </c>
      <c r="J251" s="516">
        <v>3</v>
      </c>
      <c r="K251" s="516"/>
      <c r="L251" s="516"/>
      <c r="M251" s="516"/>
      <c r="N251" s="516"/>
      <c r="O251" s="516"/>
      <c r="P251" s="516" t="s">
        <v>286</v>
      </c>
      <c r="Q251" s="516" t="s">
        <v>290</v>
      </c>
      <c r="R251" s="517"/>
      <c r="S251" s="516"/>
      <c r="T251" s="515"/>
      <c r="U251" s="515"/>
      <c r="V251" s="514"/>
      <c r="W251" s="513"/>
    </row>
    <row r="252" spans="1:23" ht="15.6">
      <c r="A252" s="600" t="s">
        <v>932</v>
      </c>
      <c r="B252" s="518"/>
      <c r="C252" s="518" t="s">
        <v>1062</v>
      </c>
      <c r="D252" s="514"/>
      <c r="E252" s="516" t="s">
        <v>17</v>
      </c>
      <c r="F252" s="516" t="s">
        <v>14</v>
      </c>
      <c r="G252" s="499" t="s">
        <v>19</v>
      </c>
      <c r="H252" s="499" t="s">
        <v>28</v>
      </c>
      <c r="I252" s="499" t="s">
        <v>24</v>
      </c>
      <c r="J252" s="516">
        <v>3</v>
      </c>
      <c r="K252" s="516"/>
      <c r="L252" s="516"/>
      <c r="M252" s="516" t="s">
        <v>50</v>
      </c>
      <c r="N252" s="516"/>
      <c r="O252" s="516"/>
      <c r="P252" s="516" t="s">
        <v>286</v>
      </c>
      <c r="Q252" s="516" t="s">
        <v>290</v>
      </c>
      <c r="R252" s="517"/>
      <c r="S252" s="516"/>
      <c r="T252" s="515"/>
      <c r="U252" s="515"/>
      <c r="V252" s="514"/>
      <c r="W252" s="513"/>
    </row>
    <row r="253" spans="1:23" ht="15.6">
      <c r="A253" s="600" t="s">
        <v>931</v>
      </c>
      <c r="B253" s="518"/>
      <c r="C253" s="518" t="s">
        <v>1061</v>
      </c>
      <c r="D253" s="514"/>
      <c r="E253" s="516" t="s">
        <v>18</v>
      </c>
      <c r="F253" s="516" t="s">
        <v>14</v>
      </c>
      <c r="G253" s="499" t="s">
        <v>19</v>
      </c>
      <c r="H253" s="499" t="s">
        <v>28</v>
      </c>
      <c r="I253" s="499" t="s">
        <v>24</v>
      </c>
      <c r="J253" s="516"/>
      <c r="K253" s="516"/>
      <c r="L253" s="516"/>
      <c r="M253" s="516"/>
      <c r="N253" s="516"/>
      <c r="O253" s="516" t="s">
        <v>28</v>
      </c>
      <c r="P253" s="516" t="s">
        <v>286</v>
      </c>
      <c r="Q253" s="516" t="s">
        <v>290</v>
      </c>
      <c r="R253" s="517"/>
      <c r="S253" s="516"/>
      <c r="T253" s="515"/>
      <c r="U253" s="515"/>
      <c r="V253" s="514"/>
      <c r="W253" s="513"/>
    </row>
    <row r="254" spans="1:23" ht="15.6">
      <c r="A254" s="600" t="s">
        <v>930</v>
      </c>
      <c r="B254" s="518"/>
      <c r="C254" s="518" t="s">
        <v>1061</v>
      </c>
      <c r="D254" s="514"/>
      <c r="E254" s="516" t="s">
        <v>18</v>
      </c>
      <c r="F254" s="516" t="s">
        <v>15</v>
      </c>
      <c r="G254" s="499" t="s">
        <v>19</v>
      </c>
      <c r="H254" s="499" t="s">
        <v>28</v>
      </c>
      <c r="I254" s="499" t="s">
        <v>24</v>
      </c>
      <c r="J254" s="516"/>
      <c r="K254" s="516"/>
      <c r="L254" s="516"/>
      <c r="M254" s="516"/>
      <c r="N254" s="516"/>
      <c r="O254" s="516" t="s">
        <v>28</v>
      </c>
      <c r="P254" s="516" t="s">
        <v>286</v>
      </c>
      <c r="Q254" s="516" t="s">
        <v>290</v>
      </c>
      <c r="R254" s="517"/>
      <c r="S254" s="516"/>
      <c r="T254" s="515"/>
      <c r="U254" s="515"/>
      <c r="V254" s="514"/>
      <c r="W254" s="513"/>
    </row>
    <row r="255" spans="1:23" ht="15.6">
      <c r="A255" s="600" t="s">
        <v>929</v>
      </c>
      <c r="B255" s="518"/>
      <c r="C255" s="518" t="s">
        <v>1060</v>
      </c>
      <c r="D255" s="514"/>
      <c r="E255" s="516" t="s">
        <v>18</v>
      </c>
      <c r="F255" s="516" t="s">
        <v>15</v>
      </c>
      <c r="G255" s="499" t="s">
        <v>19</v>
      </c>
      <c r="H255" s="499" t="s">
        <v>28</v>
      </c>
      <c r="I255" s="499" t="s">
        <v>24</v>
      </c>
      <c r="J255" s="516"/>
      <c r="K255" s="516"/>
      <c r="L255" s="516"/>
      <c r="M255" s="516"/>
      <c r="N255" s="516"/>
      <c r="O255" s="516" t="s">
        <v>28</v>
      </c>
      <c r="P255" s="516" t="s">
        <v>286</v>
      </c>
      <c r="Q255" s="516" t="s">
        <v>290</v>
      </c>
      <c r="R255" s="517"/>
      <c r="S255" s="516"/>
      <c r="T255" s="515"/>
      <c r="U255" s="515"/>
      <c r="V255" s="514"/>
      <c r="W255" s="513"/>
    </row>
    <row r="256" spans="1:23" ht="15.6">
      <c r="A256" s="600" t="s">
        <v>1179</v>
      </c>
      <c r="B256" s="518"/>
      <c r="C256" s="518" t="s">
        <v>1060</v>
      </c>
      <c r="D256" s="514"/>
      <c r="E256" s="516" t="s">
        <v>18</v>
      </c>
      <c r="F256" s="516" t="s">
        <v>14</v>
      </c>
      <c r="G256" s="499" t="s">
        <v>19</v>
      </c>
      <c r="H256" s="499" t="s">
        <v>28</v>
      </c>
      <c r="I256" s="499" t="s">
        <v>24</v>
      </c>
      <c r="J256" s="516"/>
      <c r="K256" s="516"/>
      <c r="L256" s="516"/>
      <c r="M256" s="516"/>
      <c r="N256" s="516"/>
      <c r="O256" s="516" t="s">
        <v>28</v>
      </c>
      <c r="P256" s="516" t="s">
        <v>286</v>
      </c>
      <c r="Q256" s="516" t="s">
        <v>290</v>
      </c>
      <c r="R256" s="517"/>
      <c r="S256" s="516"/>
      <c r="T256" s="515"/>
      <c r="U256" s="515"/>
      <c r="V256" s="514"/>
      <c r="W256" s="513"/>
    </row>
    <row r="257" spans="1:23" ht="15.6">
      <c r="A257" s="600" t="s">
        <v>928</v>
      </c>
      <c r="B257" s="518"/>
      <c r="C257" s="518" t="s">
        <v>1058</v>
      </c>
      <c r="D257" s="514"/>
      <c r="E257" s="516" t="s">
        <v>18</v>
      </c>
      <c r="F257" s="516" t="s">
        <v>14</v>
      </c>
      <c r="G257" s="499" t="s">
        <v>19</v>
      </c>
      <c r="H257" s="499" t="s">
        <v>28</v>
      </c>
      <c r="I257" s="499" t="s">
        <v>24</v>
      </c>
      <c r="J257" s="516"/>
      <c r="K257" s="516"/>
      <c r="L257" s="516"/>
      <c r="M257" s="516"/>
      <c r="N257" s="516"/>
      <c r="O257" s="516" t="s">
        <v>28</v>
      </c>
      <c r="P257" s="516" t="s">
        <v>286</v>
      </c>
      <c r="Q257" s="516" t="s">
        <v>290</v>
      </c>
      <c r="R257" s="517"/>
      <c r="S257" s="516"/>
      <c r="T257" s="515"/>
      <c r="U257" s="515"/>
      <c r="V257" s="514"/>
      <c r="W257" s="513"/>
    </row>
    <row r="258" spans="1:23" ht="15.6">
      <c r="A258" s="600" t="s">
        <v>927</v>
      </c>
      <c r="B258" s="518"/>
      <c r="C258" s="518" t="s">
        <v>1058</v>
      </c>
      <c r="D258" s="514"/>
      <c r="E258" s="516" t="s">
        <v>18</v>
      </c>
      <c r="F258" s="516" t="s">
        <v>15</v>
      </c>
      <c r="G258" s="499" t="s">
        <v>19</v>
      </c>
      <c r="H258" s="499" t="s">
        <v>28</v>
      </c>
      <c r="I258" s="499" t="s">
        <v>24</v>
      </c>
      <c r="J258" s="516"/>
      <c r="K258" s="516"/>
      <c r="L258" s="516"/>
      <c r="M258" s="516"/>
      <c r="N258" s="516"/>
      <c r="O258" s="516" t="s">
        <v>28</v>
      </c>
      <c r="P258" s="516" t="s">
        <v>286</v>
      </c>
      <c r="Q258" s="516" t="s">
        <v>290</v>
      </c>
      <c r="R258" s="517"/>
      <c r="S258" s="516"/>
      <c r="T258" s="515"/>
      <c r="U258" s="515"/>
      <c r="V258" s="514"/>
      <c r="W258" s="513"/>
    </row>
    <row r="259" spans="1:23" ht="15.6">
      <c r="A259" s="600" t="s">
        <v>925</v>
      </c>
      <c r="B259" s="518"/>
      <c r="C259" s="518" t="s">
        <v>480</v>
      </c>
      <c r="D259" s="514"/>
      <c r="E259" s="516" t="s">
        <v>17</v>
      </c>
      <c r="F259" s="516" t="s">
        <v>14</v>
      </c>
      <c r="G259" s="499" t="s">
        <v>19</v>
      </c>
      <c r="H259" s="499" t="s">
        <v>28</v>
      </c>
      <c r="I259" s="499" t="s">
        <v>24</v>
      </c>
      <c r="J259" s="516">
        <v>4</v>
      </c>
      <c r="K259" s="516"/>
      <c r="L259" s="516"/>
      <c r="M259" s="516"/>
      <c r="N259" s="516"/>
      <c r="O259" s="516"/>
      <c r="P259" s="516" t="s">
        <v>286</v>
      </c>
      <c r="Q259" s="516" t="s">
        <v>290</v>
      </c>
      <c r="R259" s="517"/>
      <c r="S259" s="516"/>
      <c r="T259" s="515"/>
      <c r="U259" s="515"/>
      <c r="V259" s="514"/>
      <c r="W259" s="513"/>
    </row>
    <row r="260" spans="1:23" ht="15.6">
      <c r="A260" s="600" t="s">
        <v>924</v>
      </c>
      <c r="B260" s="518"/>
      <c r="C260" s="518" t="s">
        <v>480</v>
      </c>
      <c r="D260" s="514"/>
      <c r="E260" s="516" t="s">
        <v>17</v>
      </c>
      <c r="F260" s="516" t="s">
        <v>15</v>
      </c>
      <c r="G260" s="499" t="s">
        <v>19</v>
      </c>
      <c r="H260" s="499" t="s">
        <v>28</v>
      </c>
      <c r="I260" s="499" t="s">
        <v>24</v>
      </c>
      <c r="J260" s="516">
        <v>4</v>
      </c>
      <c r="K260" s="516"/>
      <c r="L260" s="516"/>
      <c r="M260" s="516"/>
      <c r="N260" s="516"/>
      <c r="O260" s="516"/>
      <c r="P260" s="516" t="s">
        <v>286</v>
      </c>
      <c r="Q260" s="516" t="s">
        <v>290</v>
      </c>
      <c r="R260" s="517"/>
      <c r="S260" s="516"/>
      <c r="T260" s="515"/>
      <c r="U260" s="515"/>
      <c r="V260" s="514"/>
      <c r="W260" s="513"/>
    </row>
    <row r="261" spans="1:23" ht="15.6">
      <c r="A261" s="600" t="s">
        <v>923</v>
      </c>
      <c r="B261" s="518"/>
      <c r="C261" s="518" t="s">
        <v>481</v>
      </c>
      <c r="D261" s="514"/>
      <c r="E261" s="516" t="s">
        <v>17</v>
      </c>
      <c r="F261" s="516" t="s">
        <v>15</v>
      </c>
      <c r="G261" s="499" t="s">
        <v>19</v>
      </c>
      <c r="H261" s="499" t="s">
        <v>28</v>
      </c>
      <c r="I261" s="499" t="s">
        <v>24</v>
      </c>
      <c r="J261" s="516">
        <v>4</v>
      </c>
      <c r="K261" s="516"/>
      <c r="L261" s="516"/>
      <c r="M261" s="516"/>
      <c r="N261" s="516"/>
      <c r="O261" s="516"/>
      <c r="P261" s="516" t="s">
        <v>286</v>
      </c>
      <c r="Q261" s="516" t="s">
        <v>290</v>
      </c>
      <c r="R261" s="517"/>
      <c r="S261" s="516"/>
      <c r="T261" s="515"/>
      <c r="U261" s="515"/>
      <c r="V261" s="514"/>
      <c r="W261" s="513"/>
    </row>
    <row r="262" spans="1:23" ht="15.6">
      <c r="A262" s="600" t="s">
        <v>922</v>
      </c>
      <c r="B262" s="518"/>
      <c r="C262" s="518" t="s">
        <v>481</v>
      </c>
      <c r="D262" s="514"/>
      <c r="E262" s="516" t="s">
        <v>17</v>
      </c>
      <c r="F262" s="516" t="s">
        <v>14</v>
      </c>
      <c r="G262" s="499" t="s">
        <v>19</v>
      </c>
      <c r="H262" s="499" t="s">
        <v>28</v>
      </c>
      <c r="I262" s="499" t="s">
        <v>24</v>
      </c>
      <c r="J262" s="516">
        <v>3</v>
      </c>
      <c r="K262" s="516"/>
      <c r="L262" s="516"/>
      <c r="M262" s="516"/>
      <c r="N262" s="516"/>
      <c r="O262" s="516"/>
      <c r="P262" s="516" t="s">
        <v>286</v>
      </c>
      <c r="Q262" s="516" t="s">
        <v>290</v>
      </c>
      <c r="R262" s="517"/>
      <c r="S262" s="516"/>
      <c r="T262" s="515"/>
      <c r="U262" s="515"/>
      <c r="V262" s="514"/>
      <c r="W262" s="513"/>
    </row>
    <row r="263" spans="1:23" ht="15.6">
      <c r="A263" s="600" t="s">
        <v>918</v>
      </c>
      <c r="B263" s="518"/>
      <c r="C263" s="518" t="s">
        <v>1057</v>
      </c>
      <c r="D263" s="514"/>
      <c r="E263" s="516" t="s">
        <v>17</v>
      </c>
      <c r="F263" s="516" t="s">
        <v>14</v>
      </c>
      <c r="G263" s="499" t="s">
        <v>19</v>
      </c>
      <c r="H263" s="499" t="s">
        <v>28</v>
      </c>
      <c r="I263" s="499" t="s">
        <v>24</v>
      </c>
      <c r="J263" s="516"/>
      <c r="K263" s="516"/>
      <c r="L263" s="516"/>
      <c r="M263" s="516"/>
      <c r="N263" s="516"/>
      <c r="O263" s="516" t="s">
        <v>28</v>
      </c>
      <c r="P263" s="516" t="s">
        <v>286</v>
      </c>
      <c r="Q263" s="516" t="s">
        <v>290</v>
      </c>
      <c r="R263" s="517"/>
      <c r="S263" s="516"/>
      <c r="T263" s="515"/>
      <c r="U263" s="515"/>
      <c r="V263" s="514"/>
      <c r="W263" s="513"/>
    </row>
    <row r="264" spans="1:23" ht="15.6">
      <c r="A264" s="600" t="s">
        <v>917</v>
      </c>
      <c r="B264" s="518"/>
      <c r="C264" s="518" t="s">
        <v>1057</v>
      </c>
      <c r="D264" s="514"/>
      <c r="E264" s="516" t="s">
        <v>17</v>
      </c>
      <c r="F264" s="516" t="s">
        <v>15</v>
      </c>
      <c r="G264" s="499" t="s">
        <v>19</v>
      </c>
      <c r="H264" s="499" t="s">
        <v>28</v>
      </c>
      <c r="I264" s="499" t="s">
        <v>24</v>
      </c>
      <c r="J264" s="516"/>
      <c r="K264" s="516"/>
      <c r="L264" s="516"/>
      <c r="M264" s="516"/>
      <c r="N264" s="516"/>
      <c r="O264" s="516" t="s">
        <v>28</v>
      </c>
      <c r="P264" s="516" t="s">
        <v>286</v>
      </c>
      <c r="Q264" s="516" t="s">
        <v>290</v>
      </c>
      <c r="R264" s="517"/>
      <c r="S264" s="516"/>
      <c r="T264" s="515"/>
      <c r="U264" s="515"/>
      <c r="V264" s="514"/>
      <c r="W264" s="513"/>
    </row>
    <row r="265" spans="1:23" ht="15.6">
      <c r="A265" s="600" t="s">
        <v>916</v>
      </c>
      <c r="B265" s="518"/>
      <c r="C265" s="518" t="s">
        <v>1056</v>
      </c>
      <c r="D265" s="514"/>
      <c r="E265" s="516" t="s">
        <v>18</v>
      </c>
      <c r="F265" s="516" t="s">
        <v>15</v>
      </c>
      <c r="G265" s="499" t="s">
        <v>19</v>
      </c>
      <c r="H265" s="499" t="s">
        <v>28</v>
      </c>
      <c r="I265" s="499" t="s">
        <v>24</v>
      </c>
      <c r="J265" s="516"/>
      <c r="K265" s="516"/>
      <c r="L265" s="516"/>
      <c r="M265" s="516"/>
      <c r="N265" s="516"/>
      <c r="O265" s="516" t="s">
        <v>28</v>
      </c>
      <c r="P265" s="516" t="s">
        <v>286</v>
      </c>
      <c r="Q265" s="516" t="s">
        <v>290</v>
      </c>
      <c r="R265" s="517"/>
      <c r="S265" s="516"/>
      <c r="T265" s="515"/>
      <c r="U265" s="515"/>
      <c r="V265" s="514"/>
      <c r="W265" s="513"/>
    </row>
    <row r="266" spans="1:23" ht="15.6">
      <c r="A266" s="600" t="s">
        <v>915</v>
      </c>
      <c r="B266" s="518"/>
      <c r="C266" s="518" t="s">
        <v>1056</v>
      </c>
      <c r="D266" s="514"/>
      <c r="E266" s="516" t="s">
        <v>17</v>
      </c>
      <c r="F266" s="516" t="s">
        <v>14</v>
      </c>
      <c r="G266" s="499" t="s">
        <v>19</v>
      </c>
      <c r="H266" s="499" t="s">
        <v>28</v>
      </c>
      <c r="I266" s="499" t="s">
        <v>24</v>
      </c>
      <c r="J266" s="516">
        <v>3</v>
      </c>
      <c r="K266" s="516"/>
      <c r="L266" s="516"/>
      <c r="M266" s="516"/>
      <c r="N266" s="516"/>
      <c r="O266" s="516"/>
      <c r="P266" s="516" t="s">
        <v>286</v>
      </c>
      <c r="Q266" s="516" t="s">
        <v>290</v>
      </c>
      <c r="R266" s="517"/>
      <c r="S266" s="516"/>
      <c r="T266" s="515"/>
      <c r="U266" s="515"/>
      <c r="V266" s="514"/>
      <c r="W266" s="513"/>
    </row>
    <row r="267" spans="1:23" ht="15.6">
      <c r="A267" s="600" t="s">
        <v>914</v>
      </c>
      <c r="B267" s="518"/>
      <c r="C267" s="518" t="s">
        <v>1055</v>
      </c>
      <c r="D267" s="514"/>
      <c r="E267" s="516" t="s">
        <v>18</v>
      </c>
      <c r="F267" s="516" t="s">
        <v>15</v>
      </c>
      <c r="G267" s="499" t="s">
        <v>19</v>
      </c>
      <c r="H267" s="499" t="s">
        <v>28</v>
      </c>
      <c r="I267" s="499" t="s">
        <v>24</v>
      </c>
      <c r="J267" s="516"/>
      <c r="K267" s="516"/>
      <c r="L267" s="516"/>
      <c r="M267" s="516"/>
      <c r="N267" s="516"/>
      <c r="O267" s="516" t="s">
        <v>28</v>
      </c>
      <c r="P267" s="516" t="s">
        <v>286</v>
      </c>
      <c r="Q267" s="516" t="s">
        <v>290</v>
      </c>
      <c r="R267" s="517"/>
      <c r="S267" s="516"/>
      <c r="T267" s="515"/>
      <c r="U267" s="515"/>
      <c r="V267" s="514"/>
      <c r="W267" s="513"/>
    </row>
    <row r="268" spans="1:23" ht="15.6">
      <c r="A268" s="600" t="s">
        <v>913</v>
      </c>
      <c r="B268" s="518"/>
      <c r="C268" s="518" t="s">
        <v>1054</v>
      </c>
      <c r="D268" s="514"/>
      <c r="E268" s="516" t="s">
        <v>17</v>
      </c>
      <c r="F268" s="516" t="s">
        <v>14</v>
      </c>
      <c r="G268" s="499" t="s">
        <v>19</v>
      </c>
      <c r="H268" s="499" t="s">
        <v>28</v>
      </c>
      <c r="I268" s="499" t="s">
        <v>24</v>
      </c>
      <c r="J268" s="516">
        <v>4</v>
      </c>
      <c r="K268" s="516"/>
      <c r="L268" s="516"/>
      <c r="M268" s="516"/>
      <c r="N268" s="516"/>
      <c r="O268" s="516"/>
      <c r="P268" s="516" t="s">
        <v>286</v>
      </c>
      <c r="Q268" s="516" t="s">
        <v>290</v>
      </c>
      <c r="R268" s="517"/>
      <c r="S268" s="516"/>
      <c r="T268" s="515"/>
      <c r="U268" s="515"/>
      <c r="V268" s="514"/>
      <c r="W268" s="513"/>
    </row>
    <row r="269" spans="1:23" ht="15.6">
      <c r="A269" s="600" t="s">
        <v>912</v>
      </c>
      <c r="B269" s="518"/>
      <c r="C269" s="518" t="s">
        <v>1053</v>
      </c>
      <c r="D269" s="514"/>
      <c r="E269" s="516" t="s">
        <v>17</v>
      </c>
      <c r="F269" s="516" t="s">
        <v>14</v>
      </c>
      <c r="G269" s="499" t="s">
        <v>19</v>
      </c>
      <c r="H269" s="499" t="s">
        <v>28</v>
      </c>
      <c r="I269" s="499" t="s">
        <v>24</v>
      </c>
      <c r="J269" s="516"/>
      <c r="K269" s="516"/>
      <c r="L269" s="516"/>
      <c r="M269" s="516"/>
      <c r="N269" s="516"/>
      <c r="O269" s="516" t="s">
        <v>28</v>
      </c>
      <c r="P269" s="516" t="s">
        <v>286</v>
      </c>
      <c r="Q269" s="516" t="s">
        <v>290</v>
      </c>
      <c r="R269" s="517"/>
      <c r="S269" s="516"/>
      <c r="T269" s="515"/>
      <c r="U269" s="515"/>
      <c r="V269" s="514"/>
      <c r="W269" s="513"/>
    </row>
    <row r="270" spans="1:23" ht="15.6">
      <c r="A270" s="600" t="s">
        <v>911</v>
      </c>
      <c r="B270" s="518"/>
      <c r="C270" s="518" t="s">
        <v>1053</v>
      </c>
      <c r="D270" s="514"/>
      <c r="E270" s="516" t="s">
        <v>17</v>
      </c>
      <c r="F270" s="516" t="s">
        <v>15</v>
      </c>
      <c r="G270" s="499" t="s">
        <v>19</v>
      </c>
      <c r="H270" s="499" t="s">
        <v>28</v>
      </c>
      <c r="I270" s="499" t="s">
        <v>24</v>
      </c>
      <c r="J270" s="516"/>
      <c r="K270" s="516"/>
      <c r="L270" s="516"/>
      <c r="M270" s="516"/>
      <c r="N270" s="516"/>
      <c r="O270" s="516" t="s">
        <v>28</v>
      </c>
      <c r="P270" s="516" t="s">
        <v>286</v>
      </c>
      <c r="Q270" s="516" t="s">
        <v>290</v>
      </c>
      <c r="R270" s="517"/>
      <c r="S270" s="516"/>
      <c r="T270" s="515"/>
      <c r="U270" s="515"/>
      <c r="V270" s="514"/>
      <c r="W270" s="513"/>
    </row>
    <row r="271" spans="1:23" ht="15.6">
      <c r="A271" s="600" t="s">
        <v>910</v>
      </c>
      <c r="B271" s="518"/>
      <c r="C271" s="518" t="s">
        <v>1052</v>
      </c>
      <c r="D271" s="514"/>
      <c r="E271" s="516" t="s">
        <v>17</v>
      </c>
      <c r="F271" s="516" t="s">
        <v>15</v>
      </c>
      <c r="G271" s="499" t="s">
        <v>19</v>
      </c>
      <c r="H271" s="499" t="s">
        <v>28</v>
      </c>
      <c r="I271" s="499" t="s">
        <v>24</v>
      </c>
      <c r="J271" s="516">
        <v>4</v>
      </c>
      <c r="K271" s="516"/>
      <c r="L271" s="516"/>
      <c r="M271" s="516"/>
      <c r="N271" s="516"/>
      <c r="O271" s="516"/>
      <c r="P271" s="516" t="s">
        <v>286</v>
      </c>
      <c r="Q271" s="516" t="s">
        <v>290</v>
      </c>
      <c r="R271" s="517"/>
      <c r="S271" s="516"/>
      <c r="T271" s="515"/>
      <c r="U271" s="515"/>
      <c r="V271" s="514"/>
      <c r="W271" s="513"/>
    </row>
    <row r="272" spans="1:23" ht="15.6">
      <c r="A272" s="600" t="s">
        <v>909</v>
      </c>
      <c r="B272" s="518"/>
      <c r="C272" s="518" t="s">
        <v>1052</v>
      </c>
      <c r="D272" s="514"/>
      <c r="E272" s="516" t="s">
        <v>17</v>
      </c>
      <c r="F272" s="516" t="s">
        <v>14</v>
      </c>
      <c r="G272" s="499" t="s">
        <v>19</v>
      </c>
      <c r="H272" s="499" t="s">
        <v>28</v>
      </c>
      <c r="I272" s="499" t="s">
        <v>24</v>
      </c>
      <c r="J272" s="516">
        <v>4</v>
      </c>
      <c r="K272" s="516"/>
      <c r="L272" s="516"/>
      <c r="M272" s="516"/>
      <c r="N272" s="516"/>
      <c r="O272" s="516"/>
      <c r="P272" s="516" t="s">
        <v>286</v>
      </c>
      <c r="Q272" s="516" t="s">
        <v>290</v>
      </c>
      <c r="R272" s="517"/>
      <c r="S272" s="516"/>
      <c r="T272" s="515"/>
      <c r="U272" s="515"/>
      <c r="V272" s="514"/>
      <c r="W272" s="513"/>
    </row>
    <row r="273" spans="1:23" ht="15.6">
      <c r="A273" s="600" t="s">
        <v>908</v>
      </c>
      <c r="B273" s="518"/>
      <c r="C273" s="518" t="s">
        <v>1050</v>
      </c>
      <c r="D273" s="514"/>
      <c r="E273" s="516" t="s">
        <v>17</v>
      </c>
      <c r="F273" s="516" t="s">
        <v>14</v>
      </c>
      <c r="G273" s="499" t="s">
        <v>19</v>
      </c>
      <c r="H273" s="499" t="s">
        <v>28</v>
      </c>
      <c r="I273" s="499" t="s">
        <v>24</v>
      </c>
      <c r="J273" s="516">
        <v>3</v>
      </c>
      <c r="K273" s="516"/>
      <c r="L273" s="516"/>
      <c r="M273" s="516"/>
      <c r="N273" s="516"/>
      <c r="O273" s="516"/>
      <c r="P273" s="516" t="s">
        <v>286</v>
      </c>
      <c r="Q273" s="516" t="s">
        <v>290</v>
      </c>
      <c r="R273" s="517"/>
      <c r="S273" s="516"/>
      <c r="T273" s="515"/>
      <c r="U273" s="515"/>
      <c r="V273" s="514"/>
      <c r="W273" s="513"/>
    </row>
    <row r="274" spans="1:23" ht="15.6">
      <c r="A274" s="600" t="s">
        <v>907</v>
      </c>
      <c r="B274" s="518"/>
      <c r="C274" s="518" t="s">
        <v>1050</v>
      </c>
      <c r="D274" s="514"/>
      <c r="E274" s="516" t="s">
        <v>17</v>
      </c>
      <c r="F274" s="516" t="s">
        <v>15</v>
      </c>
      <c r="G274" s="499" t="s">
        <v>19</v>
      </c>
      <c r="H274" s="499" t="s">
        <v>28</v>
      </c>
      <c r="I274" s="499" t="s">
        <v>24</v>
      </c>
      <c r="J274" s="516">
        <v>4</v>
      </c>
      <c r="K274" s="516"/>
      <c r="L274" s="516"/>
      <c r="M274" s="516"/>
      <c r="N274" s="516"/>
      <c r="O274" s="516"/>
      <c r="P274" s="516" t="s">
        <v>286</v>
      </c>
      <c r="Q274" s="516" t="s">
        <v>290</v>
      </c>
      <c r="R274" s="517"/>
      <c r="S274" s="516"/>
      <c r="T274" s="515"/>
      <c r="U274" s="515"/>
      <c r="V274" s="514"/>
      <c r="W274" s="513"/>
    </row>
    <row r="275" spans="1:23" ht="15.6">
      <c r="A275" s="600" t="s">
        <v>906</v>
      </c>
      <c r="B275" s="518"/>
      <c r="C275" s="518" t="s">
        <v>1049</v>
      </c>
      <c r="D275" s="514"/>
      <c r="E275" s="516" t="s">
        <v>17</v>
      </c>
      <c r="F275" s="516" t="s">
        <v>15</v>
      </c>
      <c r="G275" s="499" t="s">
        <v>19</v>
      </c>
      <c r="H275" s="499" t="s">
        <v>28</v>
      </c>
      <c r="I275" s="499" t="s">
        <v>24</v>
      </c>
      <c r="J275" s="516">
        <v>4</v>
      </c>
      <c r="K275" s="516"/>
      <c r="L275" s="516"/>
      <c r="M275" s="516"/>
      <c r="N275" s="516"/>
      <c r="O275" s="516"/>
      <c r="P275" s="516" t="s">
        <v>286</v>
      </c>
      <c r="Q275" s="516" t="s">
        <v>290</v>
      </c>
      <c r="R275" s="517"/>
      <c r="S275" s="516"/>
      <c r="T275" s="515"/>
      <c r="U275" s="515"/>
      <c r="V275" s="514"/>
      <c r="W275" s="513"/>
    </row>
    <row r="276" spans="1:23" ht="15.6">
      <c r="A276" s="600" t="s">
        <v>905</v>
      </c>
      <c r="B276" s="518"/>
      <c r="C276" s="518" t="s">
        <v>1049</v>
      </c>
      <c r="D276" s="514"/>
      <c r="E276" s="516" t="s">
        <v>17</v>
      </c>
      <c r="F276" s="516" t="s">
        <v>14</v>
      </c>
      <c r="G276" s="499" t="s">
        <v>19</v>
      </c>
      <c r="H276" s="499" t="s">
        <v>28</v>
      </c>
      <c r="I276" s="499" t="s">
        <v>24</v>
      </c>
      <c r="J276" s="516">
        <v>4</v>
      </c>
      <c r="K276" s="516"/>
      <c r="L276" s="516"/>
      <c r="M276" s="516"/>
      <c r="N276" s="516"/>
      <c r="O276" s="516"/>
      <c r="P276" s="516" t="s">
        <v>286</v>
      </c>
      <c r="Q276" s="516" t="s">
        <v>290</v>
      </c>
      <c r="R276" s="517"/>
      <c r="S276" s="516"/>
      <c r="T276" s="515"/>
      <c r="U276" s="515"/>
      <c r="V276" s="514"/>
      <c r="W276" s="513"/>
    </row>
    <row r="277" spans="1:23" ht="15.6">
      <c r="A277" s="600" t="s">
        <v>904</v>
      </c>
      <c r="B277" s="518"/>
      <c r="C277" s="518" t="s">
        <v>1046</v>
      </c>
      <c r="D277" s="514"/>
      <c r="E277" s="516" t="s">
        <v>18</v>
      </c>
      <c r="F277" s="516" t="s">
        <v>14</v>
      </c>
      <c r="G277" s="499" t="s">
        <v>19</v>
      </c>
      <c r="H277" s="499" t="s">
        <v>28</v>
      </c>
      <c r="I277" s="499" t="s">
        <v>24</v>
      </c>
      <c r="J277" s="516"/>
      <c r="K277" s="516"/>
      <c r="L277" s="516"/>
      <c r="M277" s="516"/>
      <c r="N277" s="516"/>
      <c r="O277" s="516" t="s">
        <v>28</v>
      </c>
      <c r="P277" s="516" t="s">
        <v>286</v>
      </c>
      <c r="Q277" s="516" t="s">
        <v>290</v>
      </c>
      <c r="R277" s="517"/>
      <c r="S277" s="516"/>
      <c r="T277" s="515"/>
      <c r="U277" s="515"/>
      <c r="V277" s="514"/>
      <c r="W277" s="513"/>
    </row>
    <row r="278" spans="1:23" ht="15.6">
      <c r="A278" s="600" t="s">
        <v>903</v>
      </c>
      <c r="B278" s="518"/>
      <c r="C278" s="518" t="s">
        <v>1046</v>
      </c>
      <c r="D278" s="514"/>
      <c r="E278" s="516" t="s">
        <v>18</v>
      </c>
      <c r="F278" s="516" t="s">
        <v>15</v>
      </c>
      <c r="G278" s="499" t="s">
        <v>19</v>
      </c>
      <c r="H278" s="499" t="s">
        <v>28</v>
      </c>
      <c r="I278" s="499" t="s">
        <v>24</v>
      </c>
      <c r="J278" s="516"/>
      <c r="K278" s="516"/>
      <c r="L278" s="516"/>
      <c r="M278" s="516"/>
      <c r="N278" s="516"/>
      <c r="O278" s="516" t="s">
        <v>28</v>
      </c>
      <c r="P278" s="516" t="s">
        <v>286</v>
      </c>
      <c r="Q278" s="516" t="s">
        <v>290</v>
      </c>
      <c r="R278" s="517"/>
      <c r="S278" s="516"/>
      <c r="T278" s="515"/>
      <c r="U278" s="515"/>
      <c r="V278" s="514"/>
      <c r="W278" s="513"/>
    </row>
    <row r="279" spans="1:23" ht="15.6">
      <c r="A279" s="600" t="s">
        <v>902</v>
      </c>
      <c r="B279" s="518"/>
      <c r="C279" s="518" t="s">
        <v>1045</v>
      </c>
      <c r="D279" s="514"/>
      <c r="E279" s="516" t="s">
        <v>17</v>
      </c>
      <c r="F279" s="516" t="s">
        <v>14</v>
      </c>
      <c r="G279" s="499" t="s">
        <v>19</v>
      </c>
      <c r="H279" s="499" t="s">
        <v>28</v>
      </c>
      <c r="I279" s="499" t="s">
        <v>24</v>
      </c>
      <c r="J279" s="516">
        <v>3</v>
      </c>
      <c r="K279" s="516"/>
      <c r="L279" s="516"/>
      <c r="M279" s="516"/>
      <c r="N279" s="516"/>
      <c r="O279" s="516"/>
      <c r="P279" s="516" t="s">
        <v>286</v>
      </c>
      <c r="Q279" s="516" t="s">
        <v>290</v>
      </c>
      <c r="R279" s="517"/>
      <c r="S279" s="516"/>
      <c r="T279" s="515"/>
      <c r="U279" s="515"/>
      <c r="V279" s="514"/>
      <c r="W279" s="513"/>
    </row>
    <row r="280" spans="1:23" ht="15.6">
      <c r="A280" s="600" t="s">
        <v>901</v>
      </c>
      <c r="B280" s="518"/>
      <c r="C280" s="518" t="s">
        <v>1045</v>
      </c>
      <c r="D280" s="514"/>
      <c r="E280" s="516" t="s">
        <v>17</v>
      </c>
      <c r="F280" s="516" t="s">
        <v>15</v>
      </c>
      <c r="G280" s="499" t="s">
        <v>19</v>
      </c>
      <c r="H280" s="499" t="s">
        <v>28</v>
      </c>
      <c r="I280" s="499" t="s">
        <v>24</v>
      </c>
      <c r="J280" s="516">
        <v>3</v>
      </c>
      <c r="K280" s="516"/>
      <c r="L280" s="516"/>
      <c r="M280" s="516"/>
      <c r="N280" s="516"/>
      <c r="O280" s="516"/>
      <c r="P280" s="516" t="s">
        <v>286</v>
      </c>
      <c r="Q280" s="516" t="s">
        <v>290</v>
      </c>
      <c r="R280" s="517"/>
      <c r="S280" s="516"/>
      <c r="T280" s="515"/>
      <c r="U280" s="515"/>
      <c r="V280" s="514"/>
      <c r="W280" s="513"/>
    </row>
    <row r="281" spans="1:23" ht="15.6">
      <c r="A281" s="600" t="s">
        <v>900</v>
      </c>
      <c r="B281" s="518"/>
      <c r="C281" s="518" t="s">
        <v>1044</v>
      </c>
      <c r="D281" s="514"/>
      <c r="E281" s="516" t="s">
        <v>18</v>
      </c>
      <c r="F281" s="516" t="s">
        <v>16</v>
      </c>
      <c r="G281" s="499" t="s">
        <v>19</v>
      </c>
      <c r="H281" s="499" t="s">
        <v>28</v>
      </c>
      <c r="I281" s="499" t="s">
        <v>24</v>
      </c>
      <c r="J281" s="516">
        <v>3</v>
      </c>
      <c r="K281" s="516"/>
      <c r="L281" s="516"/>
      <c r="M281" s="516"/>
      <c r="N281" s="516"/>
      <c r="O281" s="516"/>
      <c r="P281" s="516" t="s">
        <v>286</v>
      </c>
      <c r="Q281" s="516" t="s">
        <v>290</v>
      </c>
      <c r="R281" s="517"/>
      <c r="S281" s="516"/>
      <c r="T281" s="515"/>
      <c r="U281" s="515"/>
      <c r="V281" s="514"/>
      <c r="W281" s="513"/>
    </row>
    <row r="282" spans="1:23" ht="15.6">
      <c r="A282" s="600" t="s">
        <v>1177</v>
      </c>
      <c r="B282" s="518"/>
      <c r="C282" s="518" t="s">
        <v>1043</v>
      </c>
      <c r="D282" s="514"/>
      <c r="E282" s="516" t="s">
        <v>17</v>
      </c>
      <c r="F282" s="516" t="s">
        <v>15</v>
      </c>
      <c r="G282" s="499" t="s">
        <v>19</v>
      </c>
      <c r="H282" s="499" t="s">
        <v>28</v>
      </c>
      <c r="I282" s="499" t="s">
        <v>24</v>
      </c>
      <c r="J282" s="516">
        <v>4</v>
      </c>
      <c r="K282" s="516"/>
      <c r="L282" s="516"/>
      <c r="M282" s="516"/>
      <c r="N282" s="516"/>
      <c r="O282" s="516"/>
      <c r="P282" s="516" t="s">
        <v>286</v>
      </c>
      <c r="Q282" s="516" t="s">
        <v>290</v>
      </c>
      <c r="R282" s="517"/>
      <c r="S282" s="516"/>
      <c r="T282" s="515"/>
      <c r="U282" s="515"/>
      <c r="V282" s="514"/>
      <c r="W282" s="513"/>
    </row>
    <row r="283" spans="1:23" ht="15.6">
      <c r="A283" s="600" t="s">
        <v>899</v>
      </c>
      <c r="B283" s="518"/>
      <c r="C283" s="518" t="s">
        <v>1131</v>
      </c>
      <c r="D283" s="514"/>
      <c r="E283" s="516" t="s">
        <v>17</v>
      </c>
      <c r="F283" s="516" t="s">
        <v>14</v>
      </c>
      <c r="G283" s="499" t="s">
        <v>19</v>
      </c>
      <c r="H283" s="499" t="s">
        <v>28</v>
      </c>
      <c r="I283" s="499" t="s">
        <v>24</v>
      </c>
      <c r="J283" s="516">
        <v>4</v>
      </c>
      <c r="K283" s="516"/>
      <c r="L283" s="516"/>
      <c r="M283" s="516"/>
      <c r="N283" s="516"/>
      <c r="O283" s="516"/>
      <c r="P283" s="516" t="s">
        <v>286</v>
      </c>
      <c r="Q283" s="516" t="s">
        <v>290</v>
      </c>
      <c r="R283" s="517"/>
      <c r="S283" s="516"/>
      <c r="T283" s="515"/>
      <c r="U283" s="515"/>
      <c r="V283" s="514"/>
      <c r="W283" s="513"/>
    </row>
    <row r="284" spans="1:23" ht="15.6">
      <c r="A284" s="600" t="s">
        <v>898</v>
      </c>
      <c r="B284" s="518"/>
      <c r="C284" s="518" t="s">
        <v>1042</v>
      </c>
      <c r="D284" s="514"/>
      <c r="E284" s="516" t="s">
        <v>18</v>
      </c>
      <c r="F284" s="516" t="s">
        <v>14</v>
      </c>
      <c r="G284" s="499" t="s">
        <v>19</v>
      </c>
      <c r="H284" s="499" t="s">
        <v>28</v>
      </c>
      <c r="I284" s="499" t="s">
        <v>24</v>
      </c>
      <c r="J284" s="516"/>
      <c r="K284" s="516"/>
      <c r="L284" s="516"/>
      <c r="M284" s="516"/>
      <c r="N284" s="516"/>
      <c r="O284" s="516" t="s">
        <v>28</v>
      </c>
      <c r="P284" s="516" t="s">
        <v>286</v>
      </c>
      <c r="Q284" s="516" t="s">
        <v>290</v>
      </c>
      <c r="R284" s="517"/>
      <c r="S284" s="516"/>
      <c r="T284" s="515"/>
      <c r="U284" s="515"/>
      <c r="V284" s="514"/>
      <c r="W284" s="513"/>
    </row>
    <row r="285" spans="1:23" ht="15.6">
      <c r="A285" s="600" t="s">
        <v>894</v>
      </c>
      <c r="B285" s="518"/>
      <c r="C285" s="518" t="s">
        <v>1042</v>
      </c>
      <c r="D285" s="514"/>
      <c r="E285" s="516" t="s">
        <v>18</v>
      </c>
      <c r="F285" s="516" t="s">
        <v>15</v>
      </c>
      <c r="G285" s="499" t="s">
        <v>19</v>
      </c>
      <c r="H285" s="499" t="s">
        <v>28</v>
      </c>
      <c r="I285" s="499" t="s">
        <v>24</v>
      </c>
      <c r="J285" s="516"/>
      <c r="K285" s="516"/>
      <c r="L285" s="516"/>
      <c r="M285" s="516"/>
      <c r="N285" s="516"/>
      <c r="O285" s="516" t="s">
        <v>28</v>
      </c>
      <c r="P285" s="516" t="s">
        <v>286</v>
      </c>
      <c r="Q285" s="516" t="s">
        <v>290</v>
      </c>
      <c r="R285" s="517"/>
      <c r="S285" s="516"/>
      <c r="T285" s="515"/>
      <c r="U285" s="515"/>
      <c r="V285" s="514"/>
      <c r="W285" s="513"/>
    </row>
    <row r="286" spans="1:23" ht="15.6">
      <c r="A286" s="600" t="s">
        <v>893</v>
      </c>
      <c r="B286" s="518"/>
      <c r="C286" s="518" t="s">
        <v>1041</v>
      </c>
      <c r="D286" s="514"/>
      <c r="E286" s="516" t="s">
        <v>18</v>
      </c>
      <c r="F286" s="516" t="s">
        <v>15</v>
      </c>
      <c r="G286" s="499" t="s">
        <v>19</v>
      </c>
      <c r="H286" s="499" t="s">
        <v>28</v>
      </c>
      <c r="I286" s="499" t="s">
        <v>24</v>
      </c>
      <c r="J286" s="516">
        <v>3</v>
      </c>
      <c r="K286" s="516"/>
      <c r="L286" s="516"/>
      <c r="M286" s="516"/>
      <c r="N286" s="516"/>
      <c r="O286" s="516"/>
      <c r="P286" s="516" t="s">
        <v>286</v>
      </c>
      <c r="Q286" s="516" t="s">
        <v>290</v>
      </c>
      <c r="R286" s="517"/>
      <c r="S286" s="516"/>
      <c r="T286" s="515"/>
      <c r="U286" s="515"/>
      <c r="V286" s="514"/>
      <c r="W286" s="513"/>
    </row>
    <row r="287" spans="1:23" ht="15.6">
      <c r="A287" s="600" t="s">
        <v>1175</v>
      </c>
      <c r="B287" s="518"/>
      <c r="C287" s="518" t="s">
        <v>1041</v>
      </c>
      <c r="D287" s="514"/>
      <c r="E287" s="516" t="s">
        <v>17</v>
      </c>
      <c r="F287" s="516" t="s">
        <v>14</v>
      </c>
      <c r="G287" s="499" t="s">
        <v>19</v>
      </c>
      <c r="H287" s="499" t="s">
        <v>28</v>
      </c>
      <c r="I287" s="499" t="s">
        <v>24</v>
      </c>
      <c r="J287" s="516">
        <v>4</v>
      </c>
      <c r="K287" s="516"/>
      <c r="L287" s="516"/>
      <c r="M287" s="516"/>
      <c r="N287" s="516"/>
      <c r="O287" s="516"/>
      <c r="P287" s="516" t="s">
        <v>286</v>
      </c>
      <c r="Q287" s="516" t="s">
        <v>290</v>
      </c>
      <c r="R287" s="517"/>
      <c r="S287" s="516"/>
      <c r="T287" s="515"/>
      <c r="U287" s="515"/>
      <c r="V287" s="514"/>
      <c r="W287" s="513"/>
    </row>
    <row r="288" spans="1:23" ht="15.6">
      <c r="A288" s="600" t="s">
        <v>1174</v>
      </c>
      <c r="B288" s="518"/>
      <c r="C288" s="518" t="s">
        <v>1040</v>
      </c>
      <c r="D288" s="514"/>
      <c r="E288" s="516" t="s">
        <v>18</v>
      </c>
      <c r="F288" s="516" t="s">
        <v>15</v>
      </c>
      <c r="G288" s="499" t="s">
        <v>19</v>
      </c>
      <c r="H288" s="499" t="s">
        <v>28</v>
      </c>
      <c r="I288" s="499" t="s">
        <v>24</v>
      </c>
      <c r="J288" s="516">
        <v>3</v>
      </c>
      <c r="K288" s="516"/>
      <c r="L288" s="516"/>
      <c r="M288" s="516"/>
      <c r="N288" s="516"/>
      <c r="O288" s="516"/>
      <c r="P288" s="516" t="s">
        <v>286</v>
      </c>
      <c r="Q288" s="516" t="s">
        <v>290</v>
      </c>
      <c r="R288" s="517"/>
      <c r="S288" s="516"/>
      <c r="T288" s="515"/>
      <c r="U288" s="515"/>
      <c r="V288" s="514"/>
      <c r="W288" s="513"/>
    </row>
    <row r="289" spans="1:23" ht="15.6">
      <c r="A289" s="600" t="s">
        <v>892</v>
      </c>
      <c r="B289" s="518"/>
      <c r="C289" s="518" t="s">
        <v>1040</v>
      </c>
      <c r="D289" s="514"/>
      <c r="E289" s="516" t="s">
        <v>18</v>
      </c>
      <c r="F289" s="516" t="s">
        <v>14</v>
      </c>
      <c r="G289" s="499" t="s">
        <v>19</v>
      </c>
      <c r="H289" s="499" t="s">
        <v>28</v>
      </c>
      <c r="I289" s="499" t="s">
        <v>24</v>
      </c>
      <c r="J289" s="516">
        <v>4</v>
      </c>
      <c r="K289" s="516"/>
      <c r="L289" s="516"/>
      <c r="M289" s="516"/>
      <c r="N289" s="516"/>
      <c r="O289" s="516"/>
      <c r="P289" s="516" t="s">
        <v>286</v>
      </c>
      <c r="Q289" s="516" t="s">
        <v>290</v>
      </c>
      <c r="R289" s="517"/>
      <c r="S289" s="516"/>
      <c r="T289" s="515"/>
      <c r="U289" s="515"/>
      <c r="V289" s="514"/>
      <c r="W289" s="513"/>
    </row>
    <row r="290" spans="1:23" ht="15.6">
      <c r="A290" s="600" t="s">
        <v>891</v>
      </c>
      <c r="B290" s="518"/>
      <c r="C290" s="518" t="s">
        <v>1039</v>
      </c>
      <c r="D290" s="514"/>
      <c r="E290" s="516" t="s">
        <v>18</v>
      </c>
      <c r="F290" s="516" t="s">
        <v>14</v>
      </c>
      <c r="G290" s="499" t="s">
        <v>19</v>
      </c>
      <c r="H290" s="499" t="s">
        <v>28</v>
      </c>
      <c r="I290" s="499" t="s">
        <v>24</v>
      </c>
      <c r="J290" s="516"/>
      <c r="K290" s="516"/>
      <c r="L290" s="516"/>
      <c r="M290" s="516"/>
      <c r="N290" s="516"/>
      <c r="O290" s="516" t="s">
        <v>28</v>
      </c>
      <c r="P290" s="516" t="s">
        <v>286</v>
      </c>
      <c r="Q290" s="516" t="s">
        <v>290</v>
      </c>
      <c r="R290" s="517"/>
      <c r="S290" s="516"/>
      <c r="T290" s="515"/>
      <c r="U290" s="515"/>
      <c r="V290" s="514"/>
      <c r="W290" s="513"/>
    </row>
    <row r="291" spans="1:23" ht="15.6">
      <c r="A291" s="600" t="s">
        <v>888</v>
      </c>
      <c r="B291" s="518"/>
      <c r="C291" s="518" t="s">
        <v>1039</v>
      </c>
      <c r="D291" s="514"/>
      <c r="E291" s="516" t="s">
        <v>18</v>
      </c>
      <c r="F291" s="516" t="s">
        <v>15</v>
      </c>
      <c r="G291" s="499" t="s">
        <v>19</v>
      </c>
      <c r="H291" s="499" t="s">
        <v>28</v>
      </c>
      <c r="I291" s="499" t="s">
        <v>24</v>
      </c>
      <c r="J291" s="516"/>
      <c r="K291" s="516"/>
      <c r="L291" s="516"/>
      <c r="M291" s="516"/>
      <c r="N291" s="516"/>
      <c r="O291" s="516" t="s">
        <v>28</v>
      </c>
      <c r="P291" s="516" t="s">
        <v>286</v>
      </c>
      <c r="Q291" s="516" t="s">
        <v>290</v>
      </c>
      <c r="R291" s="517"/>
      <c r="S291" s="516"/>
      <c r="T291" s="515"/>
      <c r="U291" s="515"/>
      <c r="V291" s="514"/>
      <c r="W291" s="513"/>
    </row>
    <row r="292" spans="1:23" ht="15.6">
      <c r="A292" s="600" t="s">
        <v>887</v>
      </c>
      <c r="B292" s="518"/>
      <c r="C292" s="518" t="s">
        <v>1038</v>
      </c>
      <c r="D292" s="514"/>
      <c r="E292" s="516" t="s">
        <v>17</v>
      </c>
      <c r="F292" s="516" t="s">
        <v>14</v>
      </c>
      <c r="G292" s="499" t="s">
        <v>19</v>
      </c>
      <c r="H292" s="499" t="s">
        <v>28</v>
      </c>
      <c r="I292" s="499" t="s">
        <v>24</v>
      </c>
      <c r="J292" s="516">
        <v>4</v>
      </c>
      <c r="K292" s="516"/>
      <c r="L292" s="516"/>
      <c r="M292" s="516"/>
      <c r="N292" s="516"/>
      <c r="O292" s="516"/>
      <c r="P292" s="516" t="s">
        <v>286</v>
      </c>
      <c r="Q292" s="516" t="s">
        <v>290</v>
      </c>
      <c r="R292" s="517"/>
      <c r="S292" s="516"/>
      <c r="T292" s="515"/>
      <c r="U292" s="515"/>
      <c r="V292" s="514"/>
      <c r="W292" s="513"/>
    </row>
    <row r="293" spans="1:23" ht="15.6">
      <c r="A293" s="600" t="s">
        <v>886</v>
      </c>
      <c r="B293" s="518"/>
      <c r="C293" s="518" t="s">
        <v>1038</v>
      </c>
      <c r="D293" s="514"/>
      <c r="E293" s="516" t="s">
        <v>17</v>
      </c>
      <c r="F293" s="516" t="s">
        <v>15</v>
      </c>
      <c r="G293" s="499" t="s">
        <v>19</v>
      </c>
      <c r="H293" s="499" t="s">
        <v>28</v>
      </c>
      <c r="I293" s="499" t="s">
        <v>24</v>
      </c>
      <c r="J293" s="516"/>
      <c r="K293" s="516"/>
      <c r="L293" s="516"/>
      <c r="M293" s="516"/>
      <c r="N293" s="516"/>
      <c r="O293" s="516" t="s">
        <v>28</v>
      </c>
      <c r="P293" s="516" t="s">
        <v>286</v>
      </c>
      <c r="Q293" s="516" t="s">
        <v>290</v>
      </c>
      <c r="R293" s="517"/>
      <c r="S293" s="516"/>
      <c r="T293" s="515"/>
      <c r="U293" s="515"/>
      <c r="V293" s="514"/>
      <c r="W293" s="513"/>
    </row>
    <row r="294" spans="1:23" ht="15.6">
      <c r="A294" s="600" t="s">
        <v>885</v>
      </c>
      <c r="B294" s="518"/>
      <c r="C294" s="518" t="s">
        <v>1037</v>
      </c>
      <c r="D294" s="514"/>
      <c r="E294" s="516" t="s">
        <v>17</v>
      </c>
      <c r="F294" s="516" t="s">
        <v>14</v>
      </c>
      <c r="G294" s="499" t="s">
        <v>19</v>
      </c>
      <c r="H294" s="499" t="s">
        <v>28</v>
      </c>
      <c r="I294" s="499" t="s">
        <v>24</v>
      </c>
      <c r="J294" s="516">
        <v>4</v>
      </c>
      <c r="K294" s="516"/>
      <c r="L294" s="516"/>
      <c r="M294" s="516"/>
      <c r="N294" s="516"/>
      <c r="O294" s="516"/>
      <c r="P294" s="516" t="s">
        <v>286</v>
      </c>
      <c r="Q294" s="516" t="s">
        <v>290</v>
      </c>
      <c r="R294" s="517"/>
      <c r="S294" s="516"/>
      <c r="T294" s="515"/>
      <c r="U294" s="515"/>
      <c r="V294" s="514"/>
      <c r="W294" s="513"/>
    </row>
    <row r="295" spans="1:23" ht="15.6">
      <c r="A295" s="600" t="s">
        <v>883</v>
      </c>
      <c r="B295" s="518"/>
      <c r="C295" s="518" t="s">
        <v>1036</v>
      </c>
      <c r="D295" s="514"/>
      <c r="E295" s="516" t="s">
        <v>18</v>
      </c>
      <c r="F295" s="516" t="s">
        <v>14</v>
      </c>
      <c r="G295" s="499" t="s">
        <v>19</v>
      </c>
      <c r="H295" s="499" t="s">
        <v>28</v>
      </c>
      <c r="I295" s="499" t="s">
        <v>24</v>
      </c>
      <c r="J295" s="516">
        <v>4</v>
      </c>
      <c r="K295" s="516"/>
      <c r="L295" s="516"/>
      <c r="M295" s="516"/>
      <c r="N295" s="516"/>
      <c r="O295" s="516"/>
      <c r="P295" s="516" t="s">
        <v>286</v>
      </c>
      <c r="Q295" s="516" t="s">
        <v>290</v>
      </c>
      <c r="R295" s="517"/>
      <c r="S295" s="516"/>
      <c r="T295" s="515"/>
      <c r="U295" s="515"/>
      <c r="V295" s="514"/>
      <c r="W295" s="513"/>
    </row>
    <row r="296" spans="1:23" ht="15.6">
      <c r="A296" s="600" t="s">
        <v>882</v>
      </c>
      <c r="B296" s="518"/>
      <c r="C296" s="518" t="s">
        <v>1036</v>
      </c>
      <c r="D296" s="514"/>
      <c r="E296" s="516" t="s">
        <v>18</v>
      </c>
      <c r="F296" s="516" t="s">
        <v>15</v>
      </c>
      <c r="G296" s="499" t="s">
        <v>19</v>
      </c>
      <c r="H296" s="499" t="s">
        <v>28</v>
      </c>
      <c r="I296" s="499" t="s">
        <v>24</v>
      </c>
      <c r="J296" s="516">
        <v>4</v>
      </c>
      <c r="K296" s="516"/>
      <c r="L296" s="516"/>
      <c r="M296" s="516"/>
      <c r="N296" s="516"/>
      <c r="O296" s="516"/>
      <c r="P296" s="516" t="s">
        <v>286</v>
      </c>
      <c r="Q296" s="516" t="s">
        <v>290</v>
      </c>
      <c r="R296" s="517"/>
      <c r="S296" s="516"/>
      <c r="T296" s="515"/>
      <c r="U296" s="515"/>
      <c r="V296" s="514"/>
      <c r="W296" s="513"/>
    </row>
    <row r="297" spans="1:23" ht="15.6">
      <c r="A297" s="600" t="s">
        <v>881</v>
      </c>
      <c r="B297" s="518"/>
      <c r="C297" s="518" t="s">
        <v>1035</v>
      </c>
      <c r="D297" s="514"/>
      <c r="E297" s="516" t="s">
        <v>17</v>
      </c>
      <c r="F297" s="516" t="s">
        <v>15</v>
      </c>
      <c r="G297" s="499" t="s">
        <v>19</v>
      </c>
      <c r="H297" s="499" t="s">
        <v>28</v>
      </c>
      <c r="I297" s="499" t="s">
        <v>24</v>
      </c>
      <c r="J297" s="516">
        <v>3</v>
      </c>
      <c r="K297" s="516"/>
      <c r="L297" s="516"/>
      <c r="M297" s="516"/>
      <c r="N297" s="516"/>
      <c r="O297" s="516"/>
      <c r="P297" s="516" t="s">
        <v>286</v>
      </c>
      <c r="Q297" s="516" t="s">
        <v>290</v>
      </c>
      <c r="R297" s="517"/>
      <c r="S297" s="516"/>
      <c r="T297" s="515"/>
      <c r="U297" s="515"/>
      <c r="V297" s="514"/>
      <c r="W297" s="513"/>
    </row>
    <row r="298" spans="1:23" ht="15.6">
      <c r="A298" s="600" t="s">
        <v>880</v>
      </c>
      <c r="B298" s="518"/>
      <c r="C298" s="518" t="s">
        <v>1035</v>
      </c>
      <c r="D298" s="514"/>
      <c r="E298" s="516" t="s">
        <v>17</v>
      </c>
      <c r="F298" s="516" t="s">
        <v>14</v>
      </c>
      <c r="G298" s="499" t="s">
        <v>19</v>
      </c>
      <c r="H298" s="499" t="s">
        <v>28</v>
      </c>
      <c r="I298" s="499" t="s">
        <v>24</v>
      </c>
      <c r="J298" s="516"/>
      <c r="K298" s="516"/>
      <c r="L298" s="516"/>
      <c r="M298" s="516"/>
      <c r="N298" s="516"/>
      <c r="O298" s="516" t="s">
        <v>28</v>
      </c>
      <c r="P298" s="516" t="s">
        <v>286</v>
      </c>
      <c r="Q298" s="516" t="s">
        <v>290</v>
      </c>
      <c r="R298" s="517"/>
      <c r="S298" s="516"/>
      <c r="T298" s="515"/>
      <c r="U298" s="515"/>
      <c r="V298" s="514"/>
      <c r="W298" s="513"/>
    </row>
    <row r="299" spans="1:23" ht="15.6">
      <c r="A299" s="600" t="s">
        <v>879</v>
      </c>
      <c r="B299" s="518"/>
      <c r="C299" s="518" t="s">
        <v>1034</v>
      </c>
      <c r="D299" s="514"/>
      <c r="E299" s="516" t="s">
        <v>18</v>
      </c>
      <c r="F299" s="516" t="s">
        <v>15</v>
      </c>
      <c r="G299" s="499" t="s">
        <v>19</v>
      </c>
      <c r="H299" s="499" t="s">
        <v>28</v>
      </c>
      <c r="I299" s="499" t="s">
        <v>24</v>
      </c>
      <c r="J299" s="516">
        <v>3</v>
      </c>
      <c r="K299" s="516"/>
      <c r="L299" s="516"/>
      <c r="M299" s="516"/>
      <c r="N299" s="516"/>
      <c r="O299" s="516"/>
      <c r="P299" s="516" t="s">
        <v>286</v>
      </c>
      <c r="Q299" s="516" t="s">
        <v>290</v>
      </c>
      <c r="R299" s="517"/>
      <c r="S299" s="516"/>
      <c r="T299" s="515"/>
      <c r="U299" s="515"/>
      <c r="V299" s="514"/>
      <c r="W299" s="513"/>
    </row>
    <row r="300" spans="1:23" ht="15.6">
      <c r="A300" s="600" t="s">
        <v>878</v>
      </c>
      <c r="B300" s="518"/>
      <c r="C300" s="518" t="s">
        <v>1034</v>
      </c>
      <c r="D300" s="514"/>
      <c r="E300" s="516" t="s">
        <v>17</v>
      </c>
      <c r="F300" s="516" t="s">
        <v>14</v>
      </c>
      <c r="G300" s="499" t="s">
        <v>19</v>
      </c>
      <c r="H300" s="499" t="s">
        <v>28</v>
      </c>
      <c r="I300" s="499" t="s">
        <v>24</v>
      </c>
      <c r="J300" s="516">
        <v>4</v>
      </c>
      <c r="K300" s="516"/>
      <c r="L300" s="516"/>
      <c r="M300" s="516"/>
      <c r="N300" s="516"/>
      <c r="O300" s="516"/>
      <c r="P300" s="516" t="s">
        <v>286</v>
      </c>
      <c r="Q300" s="516" t="s">
        <v>290</v>
      </c>
      <c r="R300" s="517"/>
      <c r="S300" s="516"/>
      <c r="T300" s="515"/>
      <c r="U300" s="515"/>
      <c r="V300" s="514"/>
      <c r="W300" s="513"/>
    </row>
    <row r="301" spans="1:23" ht="15.6">
      <c r="A301" s="600" t="s">
        <v>877</v>
      </c>
      <c r="B301" s="518"/>
      <c r="C301" s="518" t="s">
        <v>1033</v>
      </c>
      <c r="D301" s="514"/>
      <c r="E301" s="516" t="s">
        <v>18</v>
      </c>
      <c r="F301" s="516" t="s">
        <v>14</v>
      </c>
      <c r="G301" s="499" t="s">
        <v>19</v>
      </c>
      <c r="H301" s="499" t="s">
        <v>28</v>
      </c>
      <c r="I301" s="499" t="s">
        <v>24</v>
      </c>
      <c r="J301" s="516"/>
      <c r="K301" s="516"/>
      <c r="L301" s="516"/>
      <c r="M301" s="516"/>
      <c r="N301" s="516"/>
      <c r="O301" s="516" t="s">
        <v>28</v>
      </c>
      <c r="P301" s="516" t="s">
        <v>286</v>
      </c>
      <c r="Q301" s="516" t="s">
        <v>290</v>
      </c>
      <c r="R301" s="517"/>
      <c r="S301" s="516"/>
      <c r="T301" s="515"/>
      <c r="U301" s="515"/>
      <c r="V301" s="514"/>
      <c r="W301" s="513"/>
    </row>
    <row r="302" spans="1:23" ht="15.6">
      <c r="A302" s="600" t="s">
        <v>875</v>
      </c>
      <c r="B302" s="518"/>
      <c r="C302" s="518" t="s">
        <v>1033</v>
      </c>
      <c r="D302" s="514"/>
      <c r="E302" s="516" t="s">
        <v>18</v>
      </c>
      <c r="F302" s="516" t="s">
        <v>15</v>
      </c>
      <c r="G302" s="499" t="s">
        <v>19</v>
      </c>
      <c r="H302" s="499" t="s">
        <v>28</v>
      </c>
      <c r="I302" s="499" t="s">
        <v>24</v>
      </c>
      <c r="J302" s="516"/>
      <c r="K302" s="516"/>
      <c r="L302" s="516"/>
      <c r="M302" s="516"/>
      <c r="N302" s="516"/>
      <c r="O302" s="516" t="s">
        <v>28</v>
      </c>
      <c r="P302" s="516" t="s">
        <v>286</v>
      </c>
      <c r="Q302" s="516" t="s">
        <v>290</v>
      </c>
      <c r="R302" s="517"/>
      <c r="S302" s="516"/>
      <c r="T302" s="515"/>
      <c r="U302" s="515"/>
      <c r="V302" s="514"/>
      <c r="W302" s="513"/>
    </row>
    <row r="303" spans="1:23" ht="15.6">
      <c r="A303" s="600" t="s">
        <v>874</v>
      </c>
      <c r="B303" s="518"/>
      <c r="C303" s="518" t="s">
        <v>1032</v>
      </c>
      <c r="D303" s="514"/>
      <c r="E303" s="516" t="s">
        <v>17</v>
      </c>
      <c r="F303" s="516" t="s">
        <v>14</v>
      </c>
      <c r="G303" s="499" t="s">
        <v>19</v>
      </c>
      <c r="H303" s="499" t="s">
        <v>28</v>
      </c>
      <c r="I303" s="499" t="s">
        <v>24</v>
      </c>
      <c r="J303" s="516">
        <v>4</v>
      </c>
      <c r="K303" s="516"/>
      <c r="L303" s="516"/>
      <c r="M303" s="516"/>
      <c r="N303" s="516"/>
      <c r="O303" s="516"/>
      <c r="P303" s="516" t="s">
        <v>286</v>
      </c>
      <c r="Q303" s="516" t="s">
        <v>290</v>
      </c>
      <c r="R303" s="517"/>
      <c r="S303" s="516"/>
      <c r="T303" s="515"/>
      <c r="U303" s="515"/>
      <c r="V303" s="514"/>
      <c r="W303" s="513"/>
    </row>
    <row r="304" spans="1:23" ht="15.6">
      <c r="A304" s="600" t="s">
        <v>873</v>
      </c>
      <c r="B304" s="518"/>
      <c r="C304" s="518" t="s">
        <v>1032</v>
      </c>
      <c r="D304" s="514"/>
      <c r="E304" s="516" t="s">
        <v>17</v>
      </c>
      <c r="F304" s="516" t="s">
        <v>15</v>
      </c>
      <c r="G304" s="499" t="s">
        <v>19</v>
      </c>
      <c r="H304" s="499" t="s">
        <v>28</v>
      </c>
      <c r="I304" s="499" t="s">
        <v>24</v>
      </c>
      <c r="J304" s="516">
        <v>4</v>
      </c>
      <c r="K304" s="516"/>
      <c r="L304" s="516"/>
      <c r="M304" s="516"/>
      <c r="N304" s="516"/>
      <c r="O304" s="516"/>
      <c r="P304" s="516" t="s">
        <v>286</v>
      </c>
      <c r="Q304" s="516" t="s">
        <v>290</v>
      </c>
      <c r="R304" s="517"/>
      <c r="S304" s="516"/>
      <c r="T304" s="515"/>
      <c r="U304" s="515"/>
      <c r="V304" s="514"/>
      <c r="W304" s="513"/>
    </row>
    <row r="305" spans="1:23" ht="15.6">
      <c r="A305" s="600" t="s">
        <v>872</v>
      </c>
      <c r="B305" s="518"/>
      <c r="C305" s="518" t="s">
        <v>1031</v>
      </c>
      <c r="D305" s="514"/>
      <c r="E305" s="516" t="s">
        <v>17</v>
      </c>
      <c r="F305" s="516" t="s">
        <v>15</v>
      </c>
      <c r="G305" s="499" t="s">
        <v>19</v>
      </c>
      <c r="H305" s="499" t="s">
        <v>28</v>
      </c>
      <c r="I305" s="499" t="s">
        <v>24</v>
      </c>
      <c r="J305" s="516">
        <v>3</v>
      </c>
      <c r="K305" s="516"/>
      <c r="L305" s="516"/>
      <c r="M305" s="516"/>
      <c r="N305" s="516"/>
      <c r="O305" s="516"/>
      <c r="P305" s="516" t="s">
        <v>286</v>
      </c>
      <c r="Q305" s="516" t="s">
        <v>290</v>
      </c>
      <c r="R305" s="517"/>
      <c r="S305" s="516"/>
      <c r="T305" s="515"/>
      <c r="U305" s="515"/>
      <c r="V305" s="514"/>
      <c r="W305" s="513"/>
    </row>
    <row r="306" spans="1:23" ht="15.6">
      <c r="A306" s="600" t="s">
        <v>871</v>
      </c>
      <c r="B306" s="518"/>
      <c r="C306" s="518" t="s">
        <v>1031</v>
      </c>
      <c r="D306" s="514"/>
      <c r="E306" s="516" t="s">
        <v>17</v>
      </c>
      <c r="F306" s="516" t="s">
        <v>14</v>
      </c>
      <c r="G306" s="499" t="s">
        <v>19</v>
      </c>
      <c r="H306" s="499" t="s">
        <v>28</v>
      </c>
      <c r="I306" s="499" t="s">
        <v>24</v>
      </c>
      <c r="J306" s="516">
        <v>4</v>
      </c>
      <c r="K306" s="516"/>
      <c r="L306" s="516"/>
      <c r="M306" s="516"/>
      <c r="N306" s="516"/>
      <c r="O306" s="516"/>
      <c r="P306" s="516" t="s">
        <v>286</v>
      </c>
      <c r="Q306" s="516" t="s">
        <v>290</v>
      </c>
      <c r="R306" s="517"/>
      <c r="S306" s="516"/>
      <c r="T306" s="515"/>
      <c r="U306" s="515"/>
      <c r="V306" s="514"/>
      <c r="W306" s="513"/>
    </row>
    <row r="307" spans="1:23" ht="15.6">
      <c r="A307" s="600" t="s">
        <v>867</v>
      </c>
      <c r="B307" s="518"/>
      <c r="C307" s="518" t="s">
        <v>1030</v>
      </c>
      <c r="D307" s="514"/>
      <c r="E307" s="516" t="s">
        <v>18</v>
      </c>
      <c r="F307" s="516" t="s">
        <v>14</v>
      </c>
      <c r="G307" s="499" t="s">
        <v>19</v>
      </c>
      <c r="H307" s="499" t="s">
        <v>28</v>
      </c>
      <c r="I307" s="499" t="s">
        <v>24</v>
      </c>
      <c r="J307" s="516">
        <v>1</v>
      </c>
      <c r="K307" s="516"/>
      <c r="L307" s="516"/>
      <c r="M307" s="516"/>
      <c r="N307" s="516" t="s">
        <v>499</v>
      </c>
      <c r="O307" s="516"/>
      <c r="P307" s="516" t="s">
        <v>286</v>
      </c>
      <c r="Q307" s="516" t="s">
        <v>290</v>
      </c>
      <c r="R307" s="517"/>
      <c r="S307" s="516"/>
      <c r="T307" s="515"/>
      <c r="U307" s="515"/>
      <c r="V307" s="514"/>
      <c r="W307" s="513"/>
    </row>
    <row r="308" spans="1:23" ht="15.6">
      <c r="A308" s="600" t="s">
        <v>866</v>
      </c>
      <c r="B308" s="518"/>
      <c r="C308" s="518" t="s">
        <v>1030</v>
      </c>
      <c r="D308" s="514"/>
      <c r="E308" s="516" t="s">
        <v>18</v>
      </c>
      <c r="F308" s="516" t="s">
        <v>15</v>
      </c>
      <c r="G308" s="499" t="s">
        <v>19</v>
      </c>
      <c r="H308" s="499" t="s">
        <v>28</v>
      </c>
      <c r="I308" s="499" t="s">
        <v>24</v>
      </c>
      <c r="J308" s="516">
        <v>1</v>
      </c>
      <c r="K308" s="516"/>
      <c r="L308" s="516"/>
      <c r="M308" s="516"/>
      <c r="N308" s="516" t="s">
        <v>499</v>
      </c>
      <c r="O308" s="516"/>
      <c r="P308" s="516" t="s">
        <v>286</v>
      </c>
      <c r="Q308" s="516" t="s">
        <v>290</v>
      </c>
      <c r="R308" s="517"/>
      <c r="S308" s="516"/>
      <c r="T308" s="515"/>
      <c r="U308" s="515"/>
      <c r="V308" s="514"/>
      <c r="W308" s="513"/>
    </row>
    <row r="309" spans="1:23" ht="15.6">
      <c r="A309" s="600" t="s">
        <v>865</v>
      </c>
      <c r="B309" s="518"/>
      <c r="C309" s="518" t="s">
        <v>1029</v>
      </c>
      <c r="D309" s="514"/>
      <c r="E309" s="516" t="s">
        <v>17</v>
      </c>
      <c r="F309" s="516" t="s">
        <v>14</v>
      </c>
      <c r="G309" s="499" t="s">
        <v>19</v>
      </c>
      <c r="H309" s="499" t="s">
        <v>28</v>
      </c>
      <c r="I309" s="499" t="s">
        <v>24</v>
      </c>
      <c r="J309" s="516">
        <v>4</v>
      </c>
      <c r="K309" s="516"/>
      <c r="L309" s="516"/>
      <c r="M309" s="516"/>
      <c r="N309" s="516"/>
      <c r="O309" s="516"/>
      <c r="P309" s="516" t="s">
        <v>286</v>
      </c>
      <c r="Q309" s="516" t="s">
        <v>290</v>
      </c>
      <c r="R309" s="517"/>
      <c r="S309" s="516"/>
      <c r="T309" s="515"/>
      <c r="U309" s="515"/>
      <c r="V309" s="514"/>
      <c r="W309" s="513"/>
    </row>
    <row r="310" spans="1:23" ht="15.6">
      <c r="A310" s="600" t="s">
        <v>864</v>
      </c>
      <c r="B310" s="518"/>
      <c r="C310" s="518" t="s">
        <v>1029</v>
      </c>
      <c r="D310" s="514"/>
      <c r="E310" s="516" t="s">
        <v>17</v>
      </c>
      <c r="F310" s="516" t="s">
        <v>15</v>
      </c>
      <c r="G310" s="499" t="s">
        <v>19</v>
      </c>
      <c r="H310" s="499" t="s">
        <v>28</v>
      </c>
      <c r="I310" s="499" t="s">
        <v>24</v>
      </c>
      <c r="J310" s="516">
        <v>3</v>
      </c>
      <c r="K310" s="516"/>
      <c r="L310" s="516"/>
      <c r="M310" s="516"/>
      <c r="N310" s="516"/>
      <c r="O310" s="516"/>
      <c r="P310" s="516" t="s">
        <v>286</v>
      </c>
      <c r="Q310" s="516" t="s">
        <v>290</v>
      </c>
      <c r="R310" s="517"/>
      <c r="S310" s="516"/>
      <c r="T310" s="515"/>
      <c r="U310" s="515"/>
      <c r="V310" s="514"/>
      <c r="W310" s="513"/>
    </row>
    <row r="311" spans="1:23" ht="15.6">
      <c r="A311" s="600" t="s">
        <v>863</v>
      </c>
      <c r="B311" s="518"/>
      <c r="C311" s="518" t="s">
        <v>1028</v>
      </c>
      <c r="D311" s="514"/>
      <c r="E311" s="516" t="s">
        <v>17</v>
      </c>
      <c r="F311" s="516" t="s">
        <v>14</v>
      </c>
      <c r="G311" s="499" t="s">
        <v>19</v>
      </c>
      <c r="H311" s="499" t="s">
        <v>28</v>
      </c>
      <c r="I311" s="499" t="s">
        <v>24</v>
      </c>
      <c r="J311" s="516">
        <v>4</v>
      </c>
      <c r="K311" s="516"/>
      <c r="L311" s="516"/>
      <c r="M311" s="516"/>
      <c r="N311" s="516"/>
      <c r="O311" s="516"/>
      <c r="P311" s="516" t="s">
        <v>286</v>
      </c>
      <c r="Q311" s="516" t="s">
        <v>290</v>
      </c>
      <c r="R311" s="517"/>
      <c r="S311" s="516"/>
      <c r="T311" s="515"/>
      <c r="U311" s="515"/>
      <c r="V311" s="514"/>
      <c r="W311" s="513"/>
    </row>
    <row r="312" spans="1:23" ht="15.6">
      <c r="A312" s="600" t="s">
        <v>862</v>
      </c>
      <c r="B312" s="518"/>
      <c r="C312" s="518" t="s">
        <v>1028</v>
      </c>
      <c r="D312" s="514"/>
      <c r="E312" s="516" t="s">
        <v>17</v>
      </c>
      <c r="F312" s="516" t="s">
        <v>15</v>
      </c>
      <c r="G312" s="499" t="s">
        <v>19</v>
      </c>
      <c r="H312" s="499" t="s">
        <v>28</v>
      </c>
      <c r="I312" s="499" t="s">
        <v>24</v>
      </c>
      <c r="J312" s="516">
        <v>4</v>
      </c>
      <c r="K312" s="516"/>
      <c r="L312" s="516"/>
      <c r="M312" s="516"/>
      <c r="N312" s="516"/>
      <c r="O312" s="516"/>
      <c r="P312" s="516" t="s">
        <v>286</v>
      </c>
      <c r="Q312" s="516" t="s">
        <v>290</v>
      </c>
      <c r="R312" s="517"/>
      <c r="S312" s="516"/>
      <c r="T312" s="515"/>
      <c r="U312" s="515"/>
      <c r="V312" s="514"/>
      <c r="W312" s="513"/>
    </row>
    <row r="313" spans="1:23" ht="15.6">
      <c r="A313" s="600" t="s">
        <v>861</v>
      </c>
      <c r="B313" s="518"/>
      <c r="C313" s="518" t="s">
        <v>1027</v>
      </c>
      <c r="D313" s="514"/>
      <c r="E313" s="516" t="s">
        <v>17</v>
      </c>
      <c r="F313" s="516" t="s">
        <v>14</v>
      </c>
      <c r="G313" s="499" t="s">
        <v>19</v>
      </c>
      <c r="H313" s="499" t="s">
        <v>28</v>
      </c>
      <c r="I313" s="499" t="s">
        <v>24</v>
      </c>
      <c r="J313" s="516"/>
      <c r="K313" s="516"/>
      <c r="L313" s="516"/>
      <c r="M313" s="516"/>
      <c r="N313" s="516"/>
      <c r="O313" s="516" t="s">
        <v>28</v>
      </c>
      <c r="P313" s="516" t="s">
        <v>286</v>
      </c>
      <c r="Q313" s="516" t="s">
        <v>290</v>
      </c>
      <c r="R313" s="517"/>
      <c r="S313" s="516"/>
      <c r="T313" s="515"/>
      <c r="U313" s="515"/>
      <c r="V313" s="514"/>
      <c r="W313" s="513"/>
    </row>
    <row r="314" spans="1:23" ht="15.6">
      <c r="A314" s="600" t="s">
        <v>860</v>
      </c>
      <c r="B314" s="518"/>
      <c r="C314" s="518" t="s">
        <v>1027</v>
      </c>
      <c r="D314" s="514"/>
      <c r="E314" s="516" t="s">
        <v>17</v>
      </c>
      <c r="F314" s="516" t="s">
        <v>15</v>
      </c>
      <c r="G314" s="499" t="s">
        <v>19</v>
      </c>
      <c r="H314" s="499" t="s">
        <v>28</v>
      </c>
      <c r="I314" s="499" t="s">
        <v>24</v>
      </c>
      <c r="J314" s="516"/>
      <c r="K314" s="516"/>
      <c r="L314" s="516"/>
      <c r="M314" s="516"/>
      <c r="N314" s="516"/>
      <c r="O314" s="516" t="s">
        <v>28</v>
      </c>
      <c r="P314" s="516" t="s">
        <v>286</v>
      </c>
      <c r="Q314" s="516" t="s">
        <v>290</v>
      </c>
      <c r="R314" s="517"/>
      <c r="S314" s="516"/>
      <c r="T314" s="515"/>
      <c r="U314" s="515"/>
      <c r="V314" s="514"/>
      <c r="W314" s="513"/>
    </row>
    <row r="315" spans="1:23" ht="15.6">
      <c r="A315" s="600" t="s">
        <v>859</v>
      </c>
      <c r="B315" s="518"/>
      <c r="C315" s="518" t="s">
        <v>1026</v>
      </c>
      <c r="D315" s="514"/>
      <c r="E315" s="516" t="s">
        <v>18</v>
      </c>
      <c r="F315" s="516" t="s">
        <v>15</v>
      </c>
      <c r="G315" s="499" t="s">
        <v>19</v>
      </c>
      <c r="H315" s="499" t="s">
        <v>28</v>
      </c>
      <c r="I315" s="499" t="s">
        <v>24</v>
      </c>
      <c r="J315" s="516">
        <v>1</v>
      </c>
      <c r="K315" s="516"/>
      <c r="L315" s="516"/>
      <c r="M315" s="516"/>
      <c r="N315" s="516" t="s">
        <v>39</v>
      </c>
      <c r="O315" s="516"/>
      <c r="P315" s="516" t="s">
        <v>286</v>
      </c>
      <c r="Q315" s="516" t="s">
        <v>290</v>
      </c>
      <c r="R315" s="517"/>
      <c r="S315" s="516"/>
      <c r="T315" s="515"/>
      <c r="U315" s="515"/>
      <c r="V315" s="514"/>
      <c r="W315" s="513"/>
    </row>
    <row r="316" spans="1:23" ht="15.6">
      <c r="A316" s="600" t="s">
        <v>857</v>
      </c>
      <c r="B316" s="518"/>
      <c r="C316" s="518" t="s">
        <v>1026</v>
      </c>
      <c r="D316" s="514"/>
      <c r="E316" s="516" t="s">
        <v>17</v>
      </c>
      <c r="F316" s="516" t="s">
        <v>14</v>
      </c>
      <c r="G316" s="499" t="s">
        <v>19</v>
      </c>
      <c r="H316" s="499" t="s">
        <v>28</v>
      </c>
      <c r="I316" s="499" t="s">
        <v>24</v>
      </c>
      <c r="J316" s="516">
        <v>1</v>
      </c>
      <c r="K316" s="516"/>
      <c r="L316" s="516"/>
      <c r="M316" s="516"/>
      <c r="N316" s="516" t="s">
        <v>39</v>
      </c>
      <c r="O316" s="516"/>
      <c r="P316" s="516" t="s">
        <v>286</v>
      </c>
      <c r="Q316" s="516" t="s">
        <v>290</v>
      </c>
      <c r="R316" s="517"/>
      <c r="S316" s="516"/>
      <c r="T316" s="515"/>
      <c r="U316" s="515"/>
      <c r="V316" s="514"/>
      <c r="W316" s="513"/>
    </row>
    <row r="317" spans="1:23" ht="15.6">
      <c r="A317" s="600" t="s">
        <v>856</v>
      </c>
      <c r="B317" s="518"/>
      <c r="C317" s="518" t="s">
        <v>1026</v>
      </c>
      <c r="D317" s="514"/>
      <c r="E317" s="516" t="s">
        <v>17</v>
      </c>
      <c r="F317" s="516" t="s">
        <v>15</v>
      </c>
      <c r="G317" s="499" t="s">
        <v>19</v>
      </c>
      <c r="H317" s="499" t="s">
        <v>28</v>
      </c>
      <c r="I317" s="499" t="s">
        <v>24</v>
      </c>
      <c r="J317" s="516">
        <v>3</v>
      </c>
      <c r="K317" s="516"/>
      <c r="L317" s="516"/>
      <c r="M317" s="516"/>
      <c r="N317" s="516"/>
      <c r="O317" s="516"/>
      <c r="P317" s="516" t="s">
        <v>286</v>
      </c>
      <c r="Q317" s="516" t="s">
        <v>290</v>
      </c>
      <c r="R317" s="517"/>
      <c r="S317" s="516"/>
      <c r="T317" s="515"/>
      <c r="U317" s="515"/>
      <c r="V317" s="514"/>
      <c r="W317" s="513"/>
    </row>
    <row r="318" spans="1:23" ht="15.6">
      <c r="A318" s="600" t="s">
        <v>855</v>
      </c>
      <c r="B318" s="518"/>
      <c r="C318" s="518" t="s">
        <v>1025</v>
      </c>
      <c r="D318" s="514"/>
      <c r="E318" s="516" t="s">
        <v>17</v>
      </c>
      <c r="F318" s="516" t="s">
        <v>14</v>
      </c>
      <c r="G318" s="499" t="s">
        <v>19</v>
      </c>
      <c r="H318" s="499" t="s">
        <v>28</v>
      </c>
      <c r="I318" s="499" t="s">
        <v>24</v>
      </c>
      <c r="J318" s="516">
        <v>3</v>
      </c>
      <c r="K318" s="516"/>
      <c r="L318" s="516"/>
      <c r="M318" s="516"/>
      <c r="N318" s="516"/>
      <c r="O318" s="516"/>
      <c r="P318" s="516" t="s">
        <v>286</v>
      </c>
      <c r="Q318" s="516" t="s">
        <v>290</v>
      </c>
      <c r="R318" s="517"/>
      <c r="S318" s="516"/>
      <c r="T318" s="515"/>
      <c r="U318" s="515"/>
      <c r="V318" s="514"/>
      <c r="W318" s="513"/>
    </row>
    <row r="319" spans="1:23" ht="15.6">
      <c r="A319" s="600" t="s">
        <v>854</v>
      </c>
      <c r="B319" s="518"/>
      <c r="C319" s="518" t="s">
        <v>1025</v>
      </c>
      <c r="D319" s="514"/>
      <c r="E319" s="516" t="s">
        <v>17</v>
      </c>
      <c r="F319" s="516" t="s">
        <v>15</v>
      </c>
      <c r="G319" s="499" t="s">
        <v>19</v>
      </c>
      <c r="H319" s="499" t="s">
        <v>28</v>
      </c>
      <c r="I319" s="499" t="s">
        <v>24</v>
      </c>
      <c r="J319" s="516"/>
      <c r="K319" s="516"/>
      <c r="L319" s="516"/>
      <c r="M319" s="516"/>
      <c r="N319" s="516"/>
      <c r="O319" s="516" t="s">
        <v>28</v>
      </c>
      <c r="P319" s="516" t="s">
        <v>286</v>
      </c>
      <c r="Q319" s="516" t="s">
        <v>290</v>
      </c>
      <c r="R319" s="517"/>
      <c r="S319" s="516"/>
      <c r="T319" s="515"/>
      <c r="U319" s="515"/>
      <c r="V319" s="514"/>
      <c r="W319" s="513"/>
    </row>
    <row r="320" spans="1:23" ht="15.6">
      <c r="A320" s="600" t="s">
        <v>853</v>
      </c>
      <c r="B320" s="518"/>
      <c r="C320" s="518" t="s">
        <v>1024</v>
      </c>
      <c r="D320" s="514"/>
      <c r="E320" s="516" t="s">
        <v>18</v>
      </c>
      <c r="F320" s="516" t="s">
        <v>14</v>
      </c>
      <c r="G320" s="499" t="s">
        <v>19</v>
      </c>
      <c r="H320" s="499" t="s">
        <v>28</v>
      </c>
      <c r="I320" s="499" t="s">
        <v>24</v>
      </c>
      <c r="J320" s="516">
        <v>3</v>
      </c>
      <c r="K320" s="516"/>
      <c r="L320" s="516"/>
      <c r="M320" s="516"/>
      <c r="N320" s="516"/>
      <c r="O320" s="516"/>
      <c r="P320" s="516" t="s">
        <v>286</v>
      </c>
      <c r="Q320" s="516" t="s">
        <v>290</v>
      </c>
      <c r="R320" s="517"/>
      <c r="S320" s="516"/>
      <c r="T320" s="515"/>
      <c r="U320" s="515"/>
      <c r="V320" s="514"/>
      <c r="W320" s="513"/>
    </row>
    <row r="321" spans="1:23" ht="15.6">
      <c r="A321" s="600" t="s">
        <v>852</v>
      </c>
      <c r="B321" s="518"/>
      <c r="C321" s="518" t="s">
        <v>1024</v>
      </c>
      <c r="D321" s="514"/>
      <c r="E321" s="516" t="s">
        <v>18</v>
      </c>
      <c r="F321" s="516" t="s">
        <v>15</v>
      </c>
      <c r="G321" s="499" t="s">
        <v>19</v>
      </c>
      <c r="H321" s="499" t="s">
        <v>28</v>
      </c>
      <c r="I321" s="499" t="s">
        <v>24</v>
      </c>
      <c r="J321" s="516">
        <v>4</v>
      </c>
      <c r="K321" s="516"/>
      <c r="L321" s="516"/>
      <c r="M321" s="516"/>
      <c r="N321" s="516"/>
      <c r="O321" s="516"/>
      <c r="P321" s="516" t="s">
        <v>286</v>
      </c>
      <c r="Q321" s="516" t="s">
        <v>290</v>
      </c>
      <c r="R321" s="517"/>
      <c r="S321" s="516"/>
      <c r="T321" s="515"/>
      <c r="U321" s="515"/>
      <c r="V321" s="514"/>
      <c r="W321" s="513"/>
    </row>
    <row r="322" spans="1:23" ht="15.6">
      <c r="A322" s="600" t="s">
        <v>851</v>
      </c>
      <c r="B322" s="518"/>
      <c r="C322" s="518" t="s">
        <v>1023</v>
      </c>
      <c r="D322" s="514"/>
      <c r="E322" s="516" t="s">
        <v>17</v>
      </c>
      <c r="F322" s="516" t="s">
        <v>14</v>
      </c>
      <c r="G322" s="499" t="s">
        <v>19</v>
      </c>
      <c r="H322" s="499" t="s">
        <v>28</v>
      </c>
      <c r="I322" s="499" t="s">
        <v>24</v>
      </c>
      <c r="J322" s="516"/>
      <c r="K322" s="516"/>
      <c r="L322" s="516"/>
      <c r="M322" s="516"/>
      <c r="N322" s="516"/>
      <c r="O322" s="516" t="s">
        <v>28</v>
      </c>
      <c r="P322" s="516" t="s">
        <v>286</v>
      </c>
      <c r="Q322" s="516" t="s">
        <v>290</v>
      </c>
      <c r="R322" s="517"/>
      <c r="S322" s="516"/>
      <c r="T322" s="515"/>
      <c r="U322" s="515"/>
      <c r="V322" s="514"/>
      <c r="W322" s="513"/>
    </row>
    <row r="323" spans="1:23" ht="15.6">
      <c r="A323" s="600" t="s">
        <v>850</v>
      </c>
      <c r="B323" s="518"/>
      <c r="C323" s="518" t="s">
        <v>1023</v>
      </c>
      <c r="D323" s="514"/>
      <c r="E323" s="516" t="s">
        <v>17</v>
      </c>
      <c r="F323" s="516" t="s">
        <v>15</v>
      </c>
      <c r="G323" s="499" t="s">
        <v>19</v>
      </c>
      <c r="H323" s="499" t="s">
        <v>28</v>
      </c>
      <c r="I323" s="499" t="s">
        <v>24</v>
      </c>
      <c r="J323" s="516"/>
      <c r="K323" s="516"/>
      <c r="L323" s="516"/>
      <c r="M323" s="516"/>
      <c r="N323" s="516"/>
      <c r="O323" s="516" t="s">
        <v>28</v>
      </c>
      <c r="P323" s="516" t="s">
        <v>286</v>
      </c>
      <c r="Q323" s="516" t="s">
        <v>290</v>
      </c>
      <c r="R323" s="517"/>
      <c r="S323" s="516"/>
      <c r="T323" s="515"/>
      <c r="U323" s="515"/>
      <c r="V323" s="514"/>
      <c r="W323" s="513"/>
    </row>
    <row r="324" spans="1:23" ht="15.6">
      <c r="A324" s="600" t="s">
        <v>308</v>
      </c>
      <c r="B324" s="518"/>
      <c r="C324" s="518" t="s">
        <v>1022</v>
      </c>
      <c r="D324" s="514"/>
      <c r="E324" s="516" t="s">
        <v>18</v>
      </c>
      <c r="F324" s="516" t="s">
        <v>14</v>
      </c>
      <c r="G324" s="499" t="s">
        <v>19</v>
      </c>
      <c r="H324" s="499" t="s">
        <v>28</v>
      </c>
      <c r="I324" s="499" t="s">
        <v>24</v>
      </c>
      <c r="J324" s="516">
        <v>4</v>
      </c>
      <c r="K324" s="516"/>
      <c r="L324" s="516"/>
      <c r="M324" s="516"/>
      <c r="N324" s="516"/>
      <c r="O324" s="516"/>
      <c r="P324" s="516" t="s">
        <v>291</v>
      </c>
      <c r="Q324" s="516" t="s">
        <v>288</v>
      </c>
      <c r="R324" s="517"/>
      <c r="S324" s="516"/>
      <c r="T324" s="515"/>
      <c r="U324" s="515"/>
      <c r="V324" s="514"/>
      <c r="W324" s="513"/>
    </row>
    <row r="325" spans="1:23" ht="27.6">
      <c r="A325" s="600" t="s">
        <v>848</v>
      </c>
      <c r="B325" s="518"/>
      <c r="C325" s="518" t="s">
        <v>1022</v>
      </c>
      <c r="D325" s="514"/>
      <c r="E325" s="516" t="s">
        <v>18</v>
      </c>
      <c r="F325" s="516" t="s">
        <v>15</v>
      </c>
      <c r="G325" s="499" t="s">
        <v>19</v>
      </c>
      <c r="H325" s="499" t="s">
        <v>28</v>
      </c>
      <c r="I325" s="499" t="s">
        <v>841</v>
      </c>
      <c r="J325" s="516">
        <v>3</v>
      </c>
      <c r="K325" s="516"/>
      <c r="L325" s="516"/>
      <c r="M325" s="516"/>
      <c r="N325" s="516"/>
      <c r="O325" s="516"/>
      <c r="P325" s="516" t="s">
        <v>291</v>
      </c>
      <c r="Q325" s="516" t="s">
        <v>288</v>
      </c>
      <c r="R325" s="517"/>
      <c r="S325" s="516"/>
      <c r="T325" s="515"/>
      <c r="U325" s="515"/>
      <c r="V325" s="514"/>
      <c r="W325" s="513"/>
    </row>
    <row r="326" spans="1:23" ht="15.6">
      <c r="A326" s="600" t="s">
        <v>310</v>
      </c>
      <c r="B326" s="518"/>
      <c r="C326" s="518" t="s">
        <v>1021</v>
      </c>
      <c r="D326" s="514"/>
      <c r="E326" s="516" t="s">
        <v>17</v>
      </c>
      <c r="F326" s="516" t="s">
        <v>14</v>
      </c>
      <c r="G326" s="499" t="s">
        <v>19</v>
      </c>
      <c r="H326" s="499" t="s">
        <v>28</v>
      </c>
      <c r="I326" s="499" t="s">
        <v>24</v>
      </c>
      <c r="J326" s="516">
        <v>1</v>
      </c>
      <c r="K326" s="516"/>
      <c r="L326" s="516"/>
      <c r="M326" s="516"/>
      <c r="N326" s="516" t="s">
        <v>39</v>
      </c>
      <c r="O326" s="516"/>
      <c r="P326" s="516" t="s">
        <v>291</v>
      </c>
      <c r="Q326" s="516" t="s">
        <v>288</v>
      </c>
      <c r="R326" s="517"/>
      <c r="S326" s="516"/>
      <c r="T326" s="515"/>
      <c r="U326" s="515"/>
      <c r="V326" s="514"/>
      <c r="W326" s="513"/>
    </row>
    <row r="327" spans="1:23" ht="15.6">
      <c r="A327" s="600" t="s">
        <v>309</v>
      </c>
      <c r="B327" s="518"/>
      <c r="C327" s="518" t="s">
        <v>1016</v>
      </c>
      <c r="D327" s="514"/>
      <c r="E327" s="516" t="s">
        <v>18</v>
      </c>
      <c r="F327" s="516" t="s">
        <v>14</v>
      </c>
      <c r="G327" s="499" t="s">
        <v>19</v>
      </c>
      <c r="H327" s="499" t="s">
        <v>28</v>
      </c>
      <c r="I327" s="499" t="s">
        <v>24</v>
      </c>
      <c r="J327" s="516">
        <v>3</v>
      </c>
      <c r="K327" s="516"/>
      <c r="L327" s="516"/>
      <c r="M327" s="516"/>
      <c r="N327" s="516"/>
      <c r="O327" s="516"/>
      <c r="P327" s="516" t="s">
        <v>291</v>
      </c>
      <c r="Q327" s="516" t="s">
        <v>288</v>
      </c>
      <c r="R327" s="517"/>
      <c r="S327" s="516"/>
      <c r="T327" s="515"/>
      <c r="U327" s="515"/>
      <c r="V327" s="514"/>
      <c r="W327" s="513"/>
    </row>
    <row r="328" spans="1:23" ht="15.6">
      <c r="A328" s="600" t="s">
        <v>311</v>
      </c>
      <c r="B328" s="518"/>
      <c r="C328" s="518" t="s">
        <v>1016</v>
      </c>
      <c r="D328" s="514"/>
      <c r="E328" s="516" t="s">
        <v>18</v>
      </c>
      <c r="F328" s="516" t="s">
        <v>15</v>
      </c>
      <c r="G328" s="499" t="s">
        <v>19</v>
      </c>
      <c r="H328" s="499" t="s">
        <v>28</v>
      </c>
      <c r="I328" s="499" t="s">
        <v>24</v>
      </c>
      <c r="J328" s="516"/>
      <c r="K328" s="516"/>
      <c r="L328" s="516"/>
      <c r="M328" s="516"/>
      <c r="N328" s="516"/>
      <c r="O328" s="516" t="s">
        <v>28</v>
      </c>
      <c r="P328" s="516" t="s">
        <v>291</v>
      </c>
      <c r="Q328" s="516" t="s">
        <v>288</v>
      </c>
      <c r="R328" s="517"/>
      <c r="S328" s="516"/>
      <c r="T328" s="515"/>
      <c r="U328" s="515"/>
      <c r="V328" s="514"/>
      <c r="W328" s="513"/>
    </row>
    <row r="329" spans="1:23" ht="15.6">
      <c r="A329" s="600" t="s">
        <v>312</v>
      </c>
      <c r="B329" s="518"/>
      <c r="C329" s="518" t="s">
        <v>1014</v>
      </c>
      <c r="D329" s="514"/>
      <c r="E329" s="516" t="s">
        <v>18</v>
      </c>
      <c r="F329" s="516" t="s">
        <v>14</v>
      </c>
      <c r="G329" s="499" t="s">
        <v>19</v>
      </c>
      <c r="H329" s="499" t="s">
        <v>28</v>
      </c>
      <c r="I329" s="499" t="s">
        <v>24</v>
      </c>
      <c r="J329" s="516"/>
      <c r="K329" s="516"/>
      <c r="L329" s="516"/>
      <c r="M329" s="516"/>
      <c r="N329" s="516"/>
      <c r="O329" s="516" t="s">
        <v>28</v>
      </c>
      <c r="P329" s="516" t="s">
        <v>291</v>
      </c>
      <c r="Q329" s="516" t="s">
        <v>288</v>
      </c>
      <c r="R329" s="517"/>
      <c r="S329" s="516"/>
      <c r="T329" s="515"/>
      <c r="U329" s="515"/>
      <c r="V329" s="514"/>
      <c r="W329" s="513"/>
    </row>
    <row r="330" spans="1:23" ht="15.6">
      <c r="A330" s="600" t="s">
        <v>313</v>
      </c>
      <c r="B330" s="518"/>
      <c r="C330" s="518" t="s">
        <v>1014</v>
      </c>
      <c r="D330" s="514"/>
      <c r="E330" s="516" t="s">
        <v>18</v>
      </c>
      <c r="F330" s="516" t="s">
        <v>15</v>
      </c>
      <c r="G330" s="499" t="s">
        <v>19</v>
      </c>
      <c r="H330" s="499" t="s">
        <v>28</v>
      </c>
      <c r="I330" s="499" t="s">
        <v>24</v>
      </c>
      <c r="J330" s="516"/>
      <c r="K330" s="516"/>
      <c r="L330" s="516"/>
      <c r="M330" s="516"/>
      <c r="N330" s="516"/>
      <c r="O330" s="516" t="s">
        <v>28</v>
      </c>
      <c r="P330" s="516" t="s">
        <v>291</v>
      </c>
      <c r="Q330" s="516" t="s">
        <v>288</v>
      </c>
      <c r="R330" s="517"/>
      <c r="S330" s="516"/>
      <c r="T330" s="515"/>
      <c r="U330" s="515"/>
      <c r="V330" s="514"/>
      <c r="W330" s="513"/>
    </row>
    <row r="331" spans="1:23" ht="24">
      <c r="A331" s="600" t="s">
        <v>314</v>
      </c>
      <c r="B331" s="518"/>
      <c r="C331" s="518" t="s">
        <v>1013</v>
      </c>
      <c r="D331" s="514"/>
      <c r="E331" s="516" t="s">
        <v>17</v>
      </c>
      <c r="F331" s="516" t="s">
        <v>14</v>
      </c>
      <c r="G331" s="499" t="s">
        <v>22</v>
      </c>
      <c r="H331" s="499" t="s">
        <v>28</v>
      </c>
      <c r="I331" s="499" t="s">
        <v>24</v>
      </c>
      <c r="J331" s="516">
        <v>4</v>
      </c>
      <c r="K331" s="516"/>
      <c r="L331" s="516"/>
      <c r="M331" s="516"/>
      <c r="N331" s="516" t="s">
        <v>1324</v>
      </c>
      <c r="O331" s="516"/>
      <c r="P331" s="516" t="s">
        <v>291</v>
      </c>
      <c r="Q331" s="516" t="s">
        <v>288</v>
      </c>
      <c r="R331" s="517" t="s">
        <v>1323</v>
      </c>
      <c r="S331" s="516"/>
      <c r="T331" s="515"/>
      <c r="U331" s="515"/>
      <c r="V331" s="514"/>
      <c r="W331" s="513"/>
    </row>
    <row r="332" spans="1:23" ht="24">
      <c r="A332" s="600" t="s">
        <v>315</v>
      </c>
      <c r="B332" s="518"/>
      <c r="C332" s="518" t="s">
        <v>1013</v>
      </c>
      <c r="D332" s="514"/>
      <c r="E332" s="516" t="s">
        <v>17</v>
      </c>
      <c r="F332" s="516" t="s">
        <v>15</v>
      </c>
      <c r="G332" s="499" t="s">
        <v>22</v>
      </c>
      <c r="H332" s="499" t="s">
        <v>28</v>
      </c>
      <c r="I332" s="499" t="s">
        <v>24</v>
      </c>
      <c r="J332" s="516">
        <v>3</v>
      </c>
      <c r="K332" s="516"/>
      <c r="L332" s="516"/>
      <c r="M332" s="516"/>
      <c r="N332" s="516" t="s">
        <v>1324</v>
      </c>
      <c r="O332" s="516"/>
      <c r="P332" s="516" t="s">
        <v>291</v>
      </c>
      <c r="Q332" s="516" t="s">
        <v>288</v>
      </c>
      <c r="R332" s="517" t="s">
        <v>1323</v>
      </c>
      <c r="S332" s="516"/>
      <c r="T332" s="515"/>
      <c r="U332" s="515"/>
      <c r="V332" s="514"/>
      <c r="W332" s="513"/>
    </row>
    <row r="333" spans="1:23" ht="15.6">
      <c r="A333" s="600" t="s">
        <v>316</v>
      </c>
      <c r="B333" s="518"/>
      <c r="C333" s="518" t="s">
        <v>1012</v>
      </c>
      <c r="D333" s="514"/>
      <c r="E333" s="516" t="s">
        <v>18</v>
      </c>
      <c r="F333" s="516" t="s">
        <v>14</v>
      </c>
      <c r="G333" s="516" t="s">
        <v>19</v>
      </c>
      <c r="H333" s="516" t="s">
        <v>28</v>
      </c>
      <c r="I333" s="516" t="s">
        <v>24</v>
      </c>
      <c r="J333" s="516">
        <v>3</v>
      </c>
      <c r="K333" s="516"/>
      <c r="L333" s="516"/>
      <c r="M333" s="516"/>
      <c r="N333" s="516"/>
      <c r="O333" s="516"/>
      <c r="P333" s="516" t="s">
        <v>291</v>
      </c>
      <c r="Q333" s="516" t="s">
        <v>288</v>
      </c>
      <c r="R333" s="517"/>
      <c r="S333" s="516"/>
      <c r="T333" s="515"/>
      <c r="U333" s="515"/>
      <c r="V333" s="514"/>
      <c r="W333" s="513"/>
    </row>
    <row r="334" spans="1:23" ht="15.6">
      <c r="A334" s="600" t="s">
        <v>317</v>
      </c>
      <c r="B334" s="518"/>
      <c r="C334" s="518" t="s">
        <v>1012</v>
      </c>
      <c r="D334" s="514"/>
      <c r="E334" s="516" t="s">
        <v>18</v>
      </c>
      <c r="F334" s="516" t="s">
        <v>15</v>
      </c>
      <c r="G334" s="516" t="s">
        <v>19</v>
      </c>
      <c r="H334" s="516" t="s">
        <v>28</v>
      </c>
      <c r="I334" s="516" t="s">
        <v>24</v>
      </c>
      <c r="J334" s="516">
        <v>4</v>
      </c>
      <c r="K334" s="516"/>
      <c r="L334" s="516"/>
      <c r="M334" s="516"/>
      <c r="N334" s="516"/>
      <c r="O334" s="516"/>
      <c r="P334" s="516" t="s">
        <v>291</v>
      </c>
      <c r="Q334" s="516" t="s">
        <v>288</v>
      </c>
      <c r="R334" s="517"/>
      <c r="S334" s="516"/>
      <c r="T334" s="515"/>
      <c r="U334" s="515"/>
      <c r="V334" s="514"/>
      <c r="W334" s="513"/>
    </row>
    <row r="335" spans="1:23" ht="15.6">
      <c r="A335" s="600" t="s">
        <v>318</v>
      </c>
      <c r="B335" s="518"/>
      <c r="C335" s="518" t="s">
        <v>1012</v>
      </c>
      <c r="D335" s="514"/>
      <c r="E335" s="516" t="s">
        <v>18</v>
      </c>
      <c r="F335" s="516" t="s">
        <v>14</v>
      </c>
      <c r="G335" s="516" t="s">
        <v>19</v>
      </c>
      <c r="H335" s="516" t="s">
        <v>28</v>
      </c>
      <c r="I335" s="516" t="s">
        <v>24</v>
      </c>
      <c r="J335" s="516">
        <v>3</v>
      </c>
      <c r="K335" s="516"/>
      <c r="L335" s="516"/>
      <c r="M335" s="516"/>
      <c r="N335" s="516"/>
      <c r="O335" s="516"/>
      <c r="P335" s="516" t="s">
        <v>291</v>
      </c>
      <c r="Q335" s="516" t="s">
        <v>289</v>
      </c>
      <c r="R335" s="517"/>
      <c r="S335" s="516"/>
      <c r="T335" s="515"/>
      <c r="U335" s="515"/>
      <c r="V335" s="514"/>
      <c r="W335" s="513"/>
    </row>
    <row r="336" spans="1:23" ht="15.6">
      <c r="A336" s="600" t="s">
        <v>319</v>
      </c>
      <c r="B336" s="518"/>
      <c r="C336" s="518" t="s">
        <v>1012</v>
      </c>
      <c r="D336" s="514"/>
      <c r="E336" s="516" t="s">
        <v>18</v>
      </c>
      <c r="F336" s="516" t="s">
        <v>15</v>
      </c>
      <c r="G336" s="516" t="s">
        <v>19</v>
      </c>
      <c r="H336" s="516" t="s">
        <v>28</v>
      </c>
      <c r="I336" s="519" t="s">
        <v>819</v>
      </c>
      <c r="J336" s="516">
        <v>3</v>
      </c>
      <c r="K336" s="516"/>
      <c r="L336" s="516"/>
      <c r="M336" s="516"/>
      <c r="N336" s="516"/>
      <c r="O336" s="516"/>
      <c r="P336" s="516" t="s">
        <v>291</v>
      </c>
      <c r="Q336" s="516" t="s">
        <v>289</v>
      </c>
      <c r="R336" s="517"/>
      <c r="S336" s="516"/>
      <c r="T336" s="515"/>
      <c r="U336" s="515"/>
      <c r="V336" s="514"/>
      <c r="W336" s="513"/>
    </row>
    <row r="337" spans="1:23" ht="15.6">
      <c r="A337" s="600" t="s">
        <v>320</v>
      </c>
      <c r="B337" s="518"/>
      <c r="C337" s="518" t="s">
        <v>1011</v>
      </c>
      <c r="D337" s="514"/>
      <c r="E337" s="516" t="s">
        <v>18</v>
      </c>
      <c r="F337" s="516" t="s">
        <v>14</v>
      </c>
      <c r="G337" s="516" t="s">
        <v>19</v>
      </c>
      <c r="H337" s="516" t="s">
        <v>28</v>
      </c>
      <c r="I337" s="516" t="s">
        <v>24</v>
      </c>
      <c r="J337" s="516">
        <v>3</v>
      </c>
      <c r="K337" s="516"/>
      <c r="L337" s="516"/>
      <c r="M337" s="516"/>
      <c r="N337" s="516"/>
      <c r="O337" s="516"/>
      <c r="P337" s="516" t="s">
        <v>291</v>
      </c>
      <c r="Q337" s="516" t="s">
        <v>289</v>
      </c>
      <c r="R337" s="517"/>
      <c r="S337" s="516"/>
      <c r="T337" s="515"/>
      <c r="U337" s="515"/>
      <c r="V337" s="514"/>
      <c r="W337" s="513"/>
    </row>
    <row r="338" spans="1:23" ht="15.6">
      <c r="A338" s="600" t="s">
        <v>321</v>
      </c>
      <c r="B338" s="518"/>
      <c r="C338" s="518" t="s">
        <v>1011</v>
      </c>
      <c r="D338" s="514"/>
      <c r="E338" s="516" t="s">
        <v>18</v>
      </c>
      <c r="F338" s="516" t="s">
        <v>15</v>
      </c>
      <c r="G338" s="516" t="s">
        <v>19</v>
      </c>
      <c r="H338" s="516" t="s">
        <v>28</v>
      </c>
      <c r="I338" s="516" t="s">
        <v>24</v>
      </c>
      <c r="J338" s="519">
        <v>3</v>
      </c>
      <c r="K338" s="516"/>
      <c r="L338" s="516"/>
      <c r="M338" s="516"/>
      <c r="N338" s="516"/>
      <c r="O338" s="516"/>
      <c r="P338" s="516" t="s">
        <v>291</v>
      </c>
      <c r="Q338" s="516" t="s">
        <v>289</v>
      </c>
      <c r="R338" s="517"/>
      <c r="S338" s="516"/>
      <c r="T338" s="515"/>
      <c r="U338" s="515"/>
      <c r="V338" s="514"/>
      <c r="W338" s="513"/>
    </row>
    <row r="339" spans="1:23" ht="15.6">
      <c r="A339" s="600" t="s">
        <v>322</v>
      </c>
      <c r="B339" s="518"/>
      <c r="C339" s="518" t="s">
        <v>1010</v>
      </c>
      <c r="D339" s="514"/>
      <c r="E339" s="516" t="s">
        <v>17</v>
      </c>
      <c r="F339" s="516" t="s">
        <v>14</v>
      </c>
      <c r="G339" s="516" t="s">
        <v>22</v>
      </c>
      <c r="H339" s="516" t="s">
        <v>28</v>
      </c>
      <c r="I339" s="516" t="s">
        <v>24</v>
      </c>
      <c r="J339" s="516">
        <v>3</v>
      </c>
      <c r="K339" s="516"/>
      <c r="L339" s="516"/>
      <c r="M339" s="516"/>
      <c r="N339" s="516"/>
      <c r="O339" s="516"/>
      <c r="P339" s="516" t="s">
        <v>291</v>
      </c>
      <c r="Q339" s="516" t="s">
        <v>289</v>
      </c>
      <c r="R339" s="517"/>
      <c r="S339" s="516"/>
      <c r="T339" s="515"/>
      <c r="U339" s="515"/>
      <c r="V339" s="514"/>
      <c r="W339" s="513"/>
    </row>
    <row r="340" spans="1:23" ht="15.6">
      <c r="A340" s="600" t="s">
        <v>323</v>
      </c>
      <c r="B340" s="518"/>
      <c r="C340" s="518" t="s">
        <v>1010</v>
      </c>
      <c r="D340" s="514"/>
      <c r="E340" s="516" t="s">
        <v>17</v>
      </c>
      <c r="F340" s="516" t="s">
        <v>15</v>
      </c>
      <c r="G340" s="516" t="s">
        <v>22</v>
      </c>
      <c r="H340" s="516" t="s">
        <v>28</v>
      </c>
      <c r="I340" s="516" t="s">
        <v>24</v>
      </c>
      <c r="J340" s="516">
        <v>3</v>
      </c>
      <c r="K340" s="516"/>
      <c r="L340" s="516"/>
      <c r="M340" s="516"/>
      <c r="N340" s="516"/>
      <c r="O340" s="516"/>
      <c r="P340" s="516" t="s">
        <v>291</v>
      </c>
      <c r="Q340" s="516" t="s">
        <v>289</v>
      </c>
      <c r="R340" s="517"/>
      <c r="S340" s="516"/>
      <c r="T340" s="515"/>
      <c r="U340" s="515"/>
      <c r="V340" s="514"/>
      <c r="W340" s="513"/>
    </row>
    <row r="341" spans="1:23" ht="15.6">
      <c r="A341" s="600" t="s">
        <v>324</v>
      </c>
      <c r="B341" s="518"/>
      <c r="C341" s="518" t="s">
        <v>1009</v>
      </c>
      <c r="D341" s="514"/>
      <c r="E341" s="516" t="s">
        <v>17</v>
      </c>
      <c r="F341" s="516" t="s">
        <v>14</v>
      </c>
      <c r="G341" s="516" t="s">
        <v>19</v>
      </c>
      <c r="H341" s="516" t="s">
        <v>28</v>
      </c>
      <c r="I341" s="516" t="s">
        <v>24</v>
      </c>
      <c r="J341" s="516">
        <v>3</v>
      </c>
      <c r="K341" s="516"/>
      <c r="L341" s="516"/>
      <c r="M341" s="516"/>
      <c r="N341" s="516"/>
      <c r="O341" s="516"/>
      <c r="P341" s="516" t="s">
        <v>291</v>
      </c>
      <c r="Q341" s="516" t="s">
        <v>289</v>
      </c>
      <c r="R341" s="517"/>
      <c r="S341" s="516"/>
      <c r="T341" s="515"/>
      <c r="U341" s="515"/>
      <c r="V341" s="514"/>
      <c r="W341" s="513"/>
    </row>
    <row r="342" spans="1:23" ht="15.6">
      <c r="A342" s="600" t="s">
        <v>325</v>
      </c>
      <c r="B342" s="518"/>
      <c r="C342" s="518" t="s">
        <v>1009</v>
      </c>
      <c r="D342" s="514"/>
      <c r="E342" s="516" t="s">
        <v>17</v>
      </c>
      <c r="F342" s="516" t="s">
        <v>15</v>
      </c>
      <c r="G342" s="516" t="s">
        <v>19</v>
      </c>
      <c r="H342" s="516" t="s">
        <v>28</v>
      </c>
      <c r="I342" s="516" t="s">
        <v>24</v>
      </c>
      <c r="J342" s="516"/>
      <c r="K342" s="516"/>
      <c r="L342" s="516"/>
      <c r="M342" s="516"/>
      <c r="N342" s="516"/>
      <c r="O342" s="516" t="s">
        <v>28</v>
      </c>
      <c r="P342" s="516" t="s">
        <v>291</v>
      </c>
      <c r="Q342" s="516" t="s">
        <v>289</v>
      </c>
      <c r="R342" s="517"/>
      <c r="S342" s="516"/>
      <c r="T342" s="515"/>
      <c r="U342" s="515"/>
      <c r="V342" s="514"/>
      <c r="W342" s="513"/>
    </row>
    <row r="343" spans="1:23" ht="15.6">
      <c r="A343" s="600" t="s">
        <v>326</v>
      </c>
      <c r="B343" s="518"/>
      <c r="C343" s="518" t="s">
        <v>1008</v>
      </c>
      <c r="D343" s="514"/>
      <c r="E343" s="516" t="s">
        <v>18</v>
      </c>
      <c r="F343" s="516" t="s">
        <v>14</v>
      </c>
      <c r="G343" s="516" t="s">
        <v>19</v>
      </c>
      <c r="H343" s="516" t="s">
        <v>28</v>
      </c>
      <c r="I343" s="516" t="s">
        <v>24</v>
      </c>
      <c r="J343" s="516"/>
      <c r="K343" s="516"/>
      <c r="L343" s="516"/>
      <c r="M343" s="516"/>
      <c r="N343" s="516"/>
      <c r="O343" s="516" t="s">
        <v>28</v>
      </c>
      <c r="P343" s="516" t="s">
        <v>291</v>
      </c>
      <c r="Q343" s="516" t="s">
        <v>289</v>
      </c>
      <c r="R343" s="517"/>
      <c r="S343" s="516"/>
      <c r="T343" s="515"/>
      <c r="U343" s="515"/>
      <c r="V343" s="514"/>
      <c r="W343" s="513"/>
    </row>
    <row r="344" spans="1:23" ht="15.6">
      <c r="A344" s="600" t="s">
        <v>327</v>
      </c>
      <c r="B344" s="518"/>
      <c r="C344" s="518" t="s">
        <v>1008</v>
      </c>
      <c r="D344" s="514"/>
      <c r="E344" s="516" t="s">
        <v>18</v>
      </c>
      <c r="F344" s="516" t="s">
        <v>15</v>
      </c>
      <c r="G344" s="516" t="s">
        <v>19</v>
      </c>
      <c r="H344" s="516" t="s">
        <v>28</v>
      </c>
      <c r="I344" s="516" t="s">
        <v>24</v>
      </c>
      <c r="J344" s="516"/>
      <c r="K344" s="516"/>
      <c r="L344" s="516"/>
      <c r="M344" s="516"/>
      <c r="N344" s="516"/>
      <c r="O344" s="516" t="s">
        <v>28</v>
      </c>
      <c r="P344" s="516" t="s">
        <v>291</v>
      </c>
      <c r="Q344" s="516" t="s">
        <v>289</v>
      </c>
      <c r="R344" s="517"/>
      <c r="S344" s="516"/>
      <c r="T344" s="515"/>
      <c r="U344" s="515"/>
      <c r="V344" s="514"/>
      <c r="W344" s="513"/>
    </row>
    <row r="345" spans="1:23" ht="15.6">
      <c r="A345" s="600" t="s">
        <v>328</v>
      </c>
      <c r="B345" s="518"/>
      <c r="C345" s="518" t="s">
        <v>1007</v>
      </c>
      <c r="D345" s="514"/>
      <c r="E345" s="516" t="s">
        <v>17</v>
      </c>
      <c r="F345" s="516" t="s">
        <v>16</v>
      </c>
      <c r="G345" s="516" t="s">
        <v>20</v>
      </c>
      <c r="H345" s="516" t="s">
        <v>304</v>
      </c>
      <c r="I345" s="516" t="s">
        <v>24</v>
      </c>
      <c r="J345" s="516"/>
      <c r="K345" s="516"/>
      <c r="L345" s="516"/>
      <c r="M345" s="516"/>
      <c r="N345" s="516"/>
      <c r="O345" s="516" t="s">
        <v>48</v>
      </c>
      <c r="P345" s="516" t="s">
        <v>291</v>
      </c>
      <c r="Q345" s="516" t="s">
        <v>289</v>
      </c>
      <c r="R345" s="517"/>
      <c r="S345" s="516"/>
      <c r="T345" s="515"/>
      <c r="U345" s="515"/>
      <c r="V345" s="514"/>
      <c r="W345" s="513"/>
    </row>
    <row r="346" spans="1:23" ht="15.6">
      <c r="A346" s="600" t="s">
        <v>329</v>
      </c>
      <c r="B346" s="518"/>
      <c r="C346" s="518" t="s">
        <v>1007</v>
      </c>
      <c r="D346" s="514"/>
      <c r="E346" s="516" t="s">
        <v>17</v>
      </c>
      <c r="F346" s="516" t="s">
        <v>14</v>
      </c>
      <c r="G346" s="516" t="s">
        <v>19</v>
      </c>
      <c r="H346" s="516" t="s">
        <v>28</v>
      </c>
      <c r="I346" s="516" t="s">
        <v>24</v>
      </c>
      <c r="J346" s="516">
        <v>4</v>
      </c>
      <c r="K346" s="516"/>
      <c r="L346" s="516"/>
      <c r="M346" s="516"/>
      <c r="N346" s="516"/>
      <c r="O346" s="516"/>
      <c r="P346" s="516" t="s">
        <v>291</v>
      </c>
      <c r="Q346" s="516" t="s">
        <v>289</v>
      </c>
      <c r="R346" s="517"/>
      <c r="S346" s="516"/>
      <c r="T346" s="515"/>
      <c r="U346" s="515"/>
      <c r="V346" s="514"/>
      <c r="W346" s="513"/>
    </row>
    <row r="347" spans="1:23" ht="15.6">
      <c r="A347" s="600" t="s">
        <v>842</v>
      </c>
      <c r="B347" s="518"/>
      <c r="C347" s="518" t="s">
        <v>1007</v>
      </c>
      <c r="D347" s="514"/>
      <c r="E347" s="516" t="s">
        <v>18</v>
      </c>
      <c r="F347" s="516" t="s">
        <v>15</v>
      </c>
      <c r="G347" s="516" t="s">
        <v>19</v>
      </c>
      <c r="H347" s="516" t="s">
        <v>28</v>
      </c>
      <c r="I347" s="516" t="s">
        <v>24</v>
      </c>
      <c r="J347" s="516">
        <v>4</v>
      </c>
      <c r="K347" s="516"/>
      <c r="L347" s="516"/>
      <c r="M347" s="516"/>
      <c r="N347" s="516"/>
      <c r="O347" s="516"/>
      <c r="P347" s="516" t="s">
        <v>291</v>
      </c>
      <c r="Q347" s="516" t="s">
        <v>289</v>
      </c>
      <c r="R347" s="517"/>
      <c r="S347" s="516"/>
      <c r="T347" s="515"/>
      <c r="U347" s="515"/>
      <c r="V347" s="514"/>
      <c r="W347" s="513"/>
    </row>
    <row r="348" spans="1:23" ht="15.6">
      <c r="A348" s="600" t="s">
        <v>330</v>
      </c>
      <c r="B348" s="518"/>
      <c r="C348" s="518" t="s">
        <v>1007</v>
      </c>
      <c r="D348" s="514"/>
      <c r="E348" s="516" t="s">
        <v>18</v>
      </c>
      <c r="F348" s="516" t="s">
        <v>14</v>
      </c>
      <c r="G348" s="516" t="s">
        <v>19</v>
      </c>
      <c r="H348" s="516" t="s">
        <v>28</v>
      </c>
      <c r="I348" s="516" t="s">
        <v>24</v>
      </c>
      <c r="J348" s="516">
        <v>1</v>
      </c>
      <c r="K348" s="516"/>
      <c r="L348" s="516"/>
      <c r="M348" s="516"/>
      <c r="N348" s="516" t="s">
        <v>39</v>
      </c>
      <c r="O348" s="516"/>
      <c r="P348" s="516" t="s">
        <v>291</v>
      </c>
      <c r="Q348" s="516" t="s">
        <v>289</v>
      </c>
      <c r="R348" s="517"/>
      <c r="S348" s="516"/>
      <c r="T348" s="515"/>
      <c r="U348" s="515"/>
      <c r="V348" s="514"/>
      <c r="W348" s="513"/>
    </row>
    <row r="349" spans="1:23" ht="15.6">
      <c r="A349" s="600" t="s">
        <v>331</v>
      </c>
      <c r="B349" s="518"/>
      <c r="C349" s="518" t="s">
        <v>1007</v>
      </c>
      <c r="D349" s="514"/>
      <c r="E349" s="516" t="s">
        <v>17</v>
      </c>
      <c r="F349" s="516" t="s">
        <v>15</v>
      </c>
      <c r="G349" s="516" t="s">
        <v>19</v>
      </c>
      <c r="H349" s="516" t="s">
        <v>28</v>
      </c>
      <c r="I349" s="516" t="s">
        <v>24</v>
      </c>
      <c r="J349" s="516">
        <v>1</v>
      </c>
      <c r="K349" s="516"/>
      <c r="L349" s="516"/>
      <c r="M349" s="516"/>
      <c r="N349" s="516" t="s">
        <v>39</v>
      </c>
      <c r="O349" s="516"/>
      <c r="P349" s="516" t="s">
        <v>291</v>
      </c>
      <c r="Q349" s="516" t="s">
        <v>289</v>
      </c>
      <c r="R349" s="517"/>
      <c r="S349" s="516"/>
      <c r="T349" s="515"/>
      <c r="U349" s="515"/>
      <c r="V349" s="514"/>
      <c r="W349" s="513"/>
    </row>
    <row r="350" spans="1:23" ht="15.6">
      <c r="A350" s="600" t="s">
        <v>334</v>
      </c>
      <c r="B350" s="518"/>
      <c r="C350" s="518" t="s">
        <v>1006</v>
      </c>
      <c r="D350" s="514"/>
      <c r="E350" s="516" t="s">
        <v>18</v>
      </c>
      <c r="F350" s="516" t="s">
        <v>14</v>
      </c>
      <c r="G350" s="516" t="s">
        <v>19</v>
      </c>
      <c r="H350" s="516" t="s">
        <v>28</v>
      </c>
      <c r="I350" s="516" t="s">
        <v>24</v>
      </c>
      <c r="J350" s="516"/>
      <c r="K350" s="516"/>
      <c r="L350" s="516"/>
      <c r="M350" s="516"/>
      <c r="N350" s="516"/>
      <c r="O350" s="516" t="s">
        <v>28</v>
      </c>
      <c r="P350" s="516" t="s">
        <v>291</v>
      </c>
      <c r="Q350" s="516" t="s">
        <v>288</v>
      </c>
      <c r="R350" s="517"/>
      <c r="S350" s="516"/>
      <c r="T350" s="515"/>
      <c r="U350" s="515"/>
      <c r="V350" s="514"/>
      <c r="W350" s="513"/>
    </row>
    <row r="351" spans="1:23" ht="15.6">
      <c r="A351" s="600" t="s">
        <v>335</v>
      </c>
      <c r="B351" s="518"/>
      <c r="C351" s="518" t="s">
        <v>1006</v>
      </c>
      <c r="D351" s="514"/>
      <c r="E351" s="516" t="s">
        <v>18</v>
      </c>
      <c r="F351" s="516" t="s">
        <v>15</v>
      </c>
      <c r="G351" s="516" t="s">
        <v>19</v>
      </c>
      <c r="H351" s="516" t="s">
        <v>28</v>
      </c>
      <c r="I351" s="516" t="s">
        <v>24</v>
      </c>
      <c r="J351" s="516"/>
      <c r="K351" s="516"/>
      <c r="L351" s="516"/>
      <c r="M351" s="516"/>
      <c r="N351" s="516"/>
      <c r="O351" s="516" t="s">
        <v>28</v>
      </c>
      <c r="P351" s="516" t="s">
        <v>291</v>
      </c>
      <c r="Q351" s="516" t="s">
        <v>288</v>
      </c>
      <c r="R351" s="517"/>
      <c r="S351" s="516"/>
      <c r="T351" s="515"/>
      <c r="U351" s="515"/>
      <c r="V351" s="514"/>
      <c r="W351" s="513"/>
    </row>
    <row r="352" spans="1:23" ht="15.6">
      <c r="A352" s="600" t="s">
        <v>333</v>
      </c>
      <c r="B352" s="518"/>
      <c r="C352" s="518" t="s">
        <v>1005</v>
      </c>
      <c r="D352" s="514"/>
      <c r="E352" s="516" t="s">
        <v>18</v>
      </c>
      <c r="F352" s="516" t="s">
        <v>14</v>
      </c>
      <c r="G352" s="516" t="s">
        <v>19</v>
      </c>
      <c r="H352" s="516" t="s">
        <v>28</v>
      </c>
      <c r="I352" s="516" t="s">
        <v>24</v>
      </c>
      <c r="J352" s="516">
        <v>3</v>
      </c>
      <c r="K352" s="516"/>
      <c r="L352" s="516"/>
      <c r="M352" s="516"/>
      <c r="N352" s="516"/>
      <c r="O352" s="516"/>
      <c r="P352" s="516" t="s">
        <v>291</v>
      </c>
      <c r="Q352" s="516" t="s">
        <v>288</v>
      </c>
      <c r="R352" s="517"/>
      <c r="S352" s="516"/>
      <c r="T352" s="515"/>
      <c r="U352" s="515"/>
      <c r="V352" s="514"/>
      <c r="W352" s="513"/>
    </row>
    <row r="353" spans="1:23" ht="15.6">
      <c r="A353" s="600" t="s">
        <v>336</v>
      </c>
      <c r="B353" s="518"/>
      <c r="C353" s="518" t="s">
        <v>1005</v>
      </c>
      <c r="D353" s="514"/>
      <c r="E353" s="516" t="s">
        <v>18</v>
      </c>
      <c r="F353" s="516" t="s">
        <v>15</v>
      </c>
      <c r="G353" s="516" t="s">
        <v>19</v>
      </c>
      <c r="H353" s="516" t="s">
        <v>28</v>
      </c>
      <c r="I353" s="516" t="s">
        <v>24</v>
      </c>
      <c r="J353" s="516">
        <v>4</v>
      </c>
      <c r="K353" s="516"/>
      <c r="L353" s="516"/>
      <c r="M353" s="516"/>
      <c r="N353" s="516"/>
      <c r="O353" s="516"/>
      <c r="P353" s="516" t="s">
        <v>291</v>
      </c>
      <c r="Q353" s="516" t="s">
        <v>288</v>
      </c>
      <c r="R353" s="517"/>
      <c r="S353" s="516"/>
      <c r="T353" s="515"/>
      <c r="U353" s="515"/>
      <c r="V353" s="514"/>
      <c r="W353" s="513"/>
    </row>
    <row r="354" spans="1:23" ht="15.6">
      <c r="A354" s="600" t="s">
        <v>337</v>
      </c>
      <c r="B354" s="518"/>
      <c r="C354" s="518" t="s">
        <v>1002</v>
      </c>
      <c r="D354" s="514"/>
      <c r="E354" s="516" t="s">
        <v>18</v>
      </c>
      <c r="F354" s="516" t="s">
        <v>14</v>
      </c>
      <c r="G354" s="516" t="s">
        <v>22</v>
      </c>
      <c r="H354" s="516" t="s">
        <v>28</v>
      </c>
      <c r="I354" s="516" t="s">
        <v>24</v>
      </c>
      <c r="J354" s="516">
        <v>4</v>
      </c>
      <c r="K354" s="516"/>
      <c r="L354" s="516"/>
      <c r="M354" s="516"/>
      <c r="N354" s="516"/>
      <c r="O354" s="516"/>
      <c r="P354" s="516" t="s">
        <v>291</v>
      </c>
      <c r="Q354" s="516" t="s">
        <v>288</v>
      </c>
      <c r="R354" s="517"/>
      <c r="S354" s="516"/>
      <c r="T354" s="515"/>
      <c r="U354" s="515"/>
      <c r="V354" s="514"/>
      <c r="W354" s="513"/>
    </row>
    <row r="355" spans="1:23" ht="15.6">
      <c r="A355" s="600" t="s">
        <v>834</v>
      </c>
      <c r="B355" s="518"/>
      <c r="C355" s="518" t="s">
        <v>1002</v>
      </c>
      <c r="D355" s="514"/>
      <c r="E355" s="516" t="s">
        <v>18</v>
      </c>
      <c r="F355" s="516" t="s">
        <v>15</v>
      </c>
      <c r="G355" s="516" t="s">
        <v>22</v>
      </c>
      <c r="H355" s="516" t="s">
        <v>28</v>
      </c>
      <c r="I355" s="516" t="s">
        <v>24</v>
      </c>
      <c r="J355" s="516">
        <v>4</v>
      </c>
      <c r="K355" s="516"/>
      <c r="L355" s="516"/>
      <c r="M355" s="516"/>
      <c r="N355" s="516"/>
      <c r="O355" s="516"/>
      <c r="P355" s="516" t="s">
        <v>291</v>
      </c>
      <c r="Q355" s="516" t="s">
        <v>288</v>
      </c>
      <c r="R355" s="517"/>
      <c r="S355" s="516"/>
      <c r="T355" s="515"/>
      <c r="U355" s="515"/>
      <c r="V355" s="514"/>
      <c r="W355" s="513"/>
    </row>
    <row r="356" spans="1:23" ht="15.6">
      <c r="A356" s="600" t="s">
        <v>338</v>
      </c>
      <c r="B356" s="518"/>
      <c r="C356" s="518" t="s">
        <v>1001</v>
      </c>
      <c r="D356" s="514"/>
      <c r="E356" s="516" t="s">
        <v>18</v>
      </c>
      <c r="F356" s="516" t="s">
        <v>14</v>
      </c>
      <c r="G356" s="516" t="s">
        <v>19</v>
      </c>
      <c r="H356" s="516" t="s">
        <v>28</v>
      </c>
      <c r="I356" s="516" t="s">
        <v>24</v>
      </c>
      <c r="J356" s="516"/>
      <c r="K356" s="516"/>
      <c r="L356" s="516"/>
      <c r="M356" s="516"/>
      <c r="N356" s="516"/>
      <c r="O356" s="516" t="s">
        <v>28</v>
      </c>
      <c r="P356" s="516" t="s">
        <v>291</v>
      </c>
      <c r="Q356" s="516" t="s">
        <v>288</v>
      </c>
      <c r="R356" s="517"/>
      <c r="S356" s="516"/>
      <c r="T356" s="515"/>
      <c r="U356" s="515"/>
      <c r="V356" s="514"/>
      <c r="W356" s="513"/>
    </row>
    <row r="357" spans="1:23" ht="15.6">
      <c r="A357" s="600" t="s">
        <v>339</v>
      </c>
      <c r="B357" s="518"/>
      <c r="C357" s="518" t="s">
        <v>1001</v>
      </c>
      <c r="D357" s="514"/>
      <c r="E357" s="516" t="s">
        <v>17</v>
      </c>
      <c r="F357" s="516" t="s">
        <v>15</v>
      </c>
      <c r="G357" s="516" t="s">
        <v>19</v>
      </c>
      <c r="H357" s="516" t="s">
        <v>28</v>
      </c>
      <c r="I357" s="516" t="s">
        <v>24</v>
      </c>
      <c r="J357" s="516"/>
      <c r="K357" s="516"/>
      <c r="L357" s="516"/>
      <c r="M357" s="516"/>
      <c r="N357" s="516"/>
      <c r="O357" s="516" t="s">
        <v>28</v>
      </c>
      <c r="P357" s="516" t="s">
        <v>291</v>
      </c>
      <c r="Q357" s="516" t="s">
        <v>288</v>
      </c>
      <c r="R357" s="517"/>
      <c r="S357" s="516"/>
      <c r="T357" s="515"/>
      <c r="U357" s="515"/>
      <c r="V357" s="514"/>
      <c r="W357" s="513"/>
    </row>
    <row r="358" spans="1:23" ht="15.6">
      <c r="A358" s="600" t="s">
        <v>340</v>
      </c>
      <c r="B358" s="518"/>
      <c r="C358" s="518" t="s">
        <v>1000</v>
      </c>
      <c r="D358" s="514"/>
      <c r="E358" s="516" t="s">
        <v>18</v>
      </c>
      <c r="F358" s="516" t="s">
        <v>14</v>
      </c>
      <c r="G358" s="516" t="s">
        <v>19</v>
      </c>
      <c r="H358" s="516" t="s">
        <v>28</v>
      </c>
      <c r="I358" s="516" t="s">
        <v>24</v>
      </c>
      <c r="J358" s="516">
        <v>4</v>
      </c>
      <c r="K358" s="516"/>
      <c r="L358" s="516"/>
      <c r="M358" s="516"/>
      <c r="N358" s="516"/>
      <c r="O358" s="516"/>
      <c r="P358" s="516" t="s">
        <v>291</v>
      </c>
      <c r="Q358" s="516" t="s">
        <v>288</v>
      </c>
      <c r="R358" s="517"/>
      <c r="S358" s="516"/>
      <c r="T358" s="515"/>
      <c r="U358" s="515"/>
      <c r="V358" s="514"/>
      <c r="W358" s="513"/>
    </row>
    <row r="359" spans="1:23" ht="15.6">
      <c r="A359" s="600" t="s">
        <v>341</v>
      </c>
      <c r="B359" s="518"/>
      <c r="C359" s="518" t="s">
        <v>1000</v>
      </c>
      <c r="D359" s="514"/>
      <c r="E359" s="516" t="s">
        <v>18</v>
      </c>
      <c r="F359" s="516" t="s">
        <v>15</v>
      </c>
      <c r="G359" s="516" t="s">
        <v>19</v>
      </c>
      <c r="H359" s="516" t="s">
        <v>28</v>
      </c>
      <c r="I359" s="516" t="s">
        <v>24</v>
      </c>
      <c r="J359" s="516">
        <v>4</v>
      </c>
      <c r="K359" s="516"/>
      <c r="L359" s="516"/>
      <c r="M359" s="516"/>
      <c r="N359" s="516"/>
      <c r="O359" s="516"/>
      <c r="P359" s="516" t="s">
        <v>291</v>
      </c>
      <c r="Q359" s="516" t="s">
        <v>288</v>
      </c>
      <c r="R359" s="517"/>
      <c r="S359" s="516"/>
      <c r="T359" s="515"/>
      <c r="U359" s="515"/>
      <c r="V359" s="514"/>
      <c r="W359" s="513"/>
    </row>
    <row r="360" spans="1:23" ht="15.6">
      <c r="A360" s="600" t="s">
        <v>342</v>
      </c>
      <c r="B360" s="518"/>
      <c r="C360" s="518" t="s">
        <v>1000</v>
      </c>
      <c r="D360" s="514"/>
      <c r="E360" s="516" t="s">
        <v>18</v>
      </c>
      <c r="F360" s="516" t="s">
        <v>16</v>
      </c>
      <c r="G360" s="516" t="s">
        <v>57</v>
      </c>
      <c r="H360" s="516" t="s">
        <v>61</v>
      </c>
      <c r="I360" s="516" t="s">
        <v>783</v>
      </c>
      <c r="J360" s="516">
        <v>4</v>
      </c>
      <c r="K360" s="516"/>
      <c r="L360" s="516"/>
      <c r="M360" s="516"/>
      <c r="N360" s="516"/>
      <c r="O360" s="516"/>
      <c r="P360" s="516" t="s">
        <v>291</v>
      </c>
      <c r="Q360" s="516" t="s">
        <v>288</v>
      </c>
      <c r="R360" s="517" t="s">
        <v>1322</v>
      </c>
      <c r="S360" s="516"/>
      <c r="T360" s="515"/>
      <c r="U360" s="515"/>
      <c r="V360" s="514"/>
      <c r="W360" s="513"/>
    </row>
    <row r="361" spans="1:23" ht="15.6">
      <c r="A361" s="600" t="s">
        <v>343</v>
      </c>
      <c r="B361" s="518"/>
      <c r="C361" s="518" t="s">
        <v>999</v>
      </c>
      <c r="D361" s="514"/>
      <c r="E361" s="516" t="s">
        <v>17</v>
      </c>
      <c r="F361" s="516" t="s">
        <v>14</v>
      </c>
      <c r="G361" s="516" t="s">
        <v>19</v>
      </c>
      <c r="H361" s="516" t="s">
        <v>28</v>
      </c>
      <c r="I361" s="516" t="s">
        <v>24</v>
      </c>
      <c r="J361" s="516"/>
      <c r="K361" s="516"/>
      <c r="L361" s="516"/>
      <c r="M361" s="516"/>
      <c r="N361" s="516"/>
      <c r="O361" s="516" t="s">
        <v>28</v>
      </c>
      <c r="P361" s="516" t="s">
        <v>291</v>
      </c>
      <c r="Q361" s="516" t="s">
        <v>288</v>
      </c>
      <c r="R361" s="517"/>
      <c r="S361" s="516"/>
      <c r="T361" s="515"/>
      <c r="U361" s="515"/>
      <c r="V361" s="514"/>
      <c r="W361" s="513"/>
    </row>
    <row r="362" spans="1:23" ht="15.6">
      <c r="A362" s="600" t="s">
        <v>344</v>
      </c>
      <c r="B362" s="518"/>
      <c r="C362" s="518" t="s">
        <v>998</v>
      </c>
      <c r="D362" s="514"/>
      <c r="E362" s="516" t="s">
        <v>18</v>
      </c>
      <c r="F362" s="516" t="s">
        <v>14</v>
      </c>
      <c r="G362" s="516" t="s">
        <v>19</v>
      </c>
      <c r="H362" s="516" t="s">
        <v>28</v>
      </c>
      <c r="I362" s="516" t="s">
        <v>819</v>
      </c>
      <c r="J362" s="516">
        <v>4</v>
      </c>
      <c r="K362" s="516"/>
      <c r="L362" s="516"/>
      <c r="M362" s="516"/>
      <c r="N362" s="516"/>
      <c r="O362" s="516"/>
      <c r="P362" s="516" t="s">
        <v>291</v>
      </c>
      <c r="Q362" s="516" t="s">
        <v>290</v>
      </c>
      <c r="R362" s="517"/>
      <c r="S362" s="516"/>
      <c r="T362" s="515"/>
      <c r="U362" s="515"/>
      <c r="V362" s="514"/>
      <c r="W362" s="513"/>
    </row>
    <row r="363" spans="1:23" ht="15.6">
      <c r="A363" s="600" t="s">
        <v>345</v>
      </c>
      <c r="B363" s="518"/>
      <c r="C363" s="518" t="s">
        <v>998</v>
      </c>
      <c r="D363" s="514"/>
      <c r="E363" s="516" t="s">
        <v>18</v>
      </c>
      <c r="F363" s="516" t="s">
        <v>15</v>
      </c>
      <c r="G363" s="516" t="s">
        <v>19</v>
      </c>
      <c r="H363" s="516" t="s">
        <v>28</v>
      </c>
      <c r="I363" s="516" t="s">
        <v>24</v>
      </c>
      <c r="J363" s="516">
        <v>4</v>
      </c>
      <c r="K363" s="516"/>
      <c r="L363" s="516"/>
      <c r="M363" s="516"/>
      <c r="N363" s="516"/>
      <c r="O363" s="516"/>
      <c r="P363" s="516" t="s">
        <v>291</v>
      </c>
      <c r="Q363" s="516" t="s">
        <v>290</v>
      </c>
      <c r="R363" s="517"/>
      <c r="S363" s="516"/>
      <c r="T363" s="515"/>
      <c r="U363" s="515"/>
      <c r="V363" s="514"/>
      <c r="W363" s="513"/>
    </row>
    <row r="364" spans="1:23" ht="15.6">
      <c r="A364" s="600" t="s">
        <v>346</v>
      </c>
      <c r="B364" s="518"/>
      <c r="C364" s="518" t="s">
        <v>997</v>
      </c>
      <c r="D364" s="514"/>
      <c r="E364" s="516" t="s">
        <v>18</v>
      </c>
      <c r="F364" s="516" t="s">
        <v>15</v>
      </c>
      <c r="G364" s="499" t="s">
        <v>19</v>
      </c>
      <c r="H364" s="499" t="s">
        <v>28</v>
      </c>
      <c r="I364" s="499" t="s">
        <v>24</v>
      </c>
      <c r="J364" s="516"/>
      <c r="K364" s="516"/>
      <c r="L364" s="516"/>
      <c r="M364" s="516"/>
      <c r="N364" s="516"/>
      <c r="O364" s="516" t="s">
        <v>28</v>
      </c>
      <c r="P364" s="516" t="s">
        <v>291</v>
      </c>
      <c r="Q364" s="516" t="s">
        <v>290</v>
      </c>
      <c r="R364" s="517"/>
      <c r="S364" s="516"/>
      <c r="T364" s="515"/>
      <c r="U364" s="515"/>
      <c r="V364" s="514"/>
      <c r="W364" s="513"/>
    </row>
    <row r="365" spans="1:23" ht="15.6">
      <c r="A365" s="600" t="s">
        <v>347</v>
      </c>
      <c r="B365" s="518"/>
      <c r="C365" s="518" t="s">
        <v>996</v>
      </c>
      <c r="D365" s="514"/>
      <c r="E365" s="516" t="s">
        <v>18</v>
      </c>
      <c r="F365" s="516" t="s">
        <v>14</v>
      </c>
      <c r="G365" s="499" t="s">
        <v>22</v>
      </c>
      <c r="H365" s="499" t="s">
        <v>28</v>
      </c>
      <c r="I365" s="499" t="s">
        <v>24</v>
      </c>
      <c r="J365" s="516">
        <v>4</v>
      </c>
      <c r="K365" s="516"/>
      <c r="L365" s="516"/>
      <c r="M365" s="516"/>
      <c r="N365" s="516"/>
      <c r="O365" s="516"/>
      <c r="P365" s="516" t="s">
        <v>291</v>
      </c>
      <c r="Q365" s="516" t="s">
        <v>290</v>
      </c>
      <c r="R365" s="517"/>
      <c r="S365" s="516"/>
      <c r="T365" s="515"/>
      <c r="U365" s="515"/>
      <c r="V365" s="514"/>
      <c r="W365" s="513"/>
    </row>
    <row r="366" spans="1:23" ht="15.6">
      <c r="A366" s="600" t="s">
        <v>348</v>
      </c>
      <c r="B366" s="518"/>
      <c r="C366" s="518" t="s">
        <v>996</v>
      </c>
      <c r="D366" s="514"/>
      <c r="E366" s="516" t="s">
        <v>18</v>
      </c>
      <c r="F366" s="516" t="s">
        <v>15</v>
      </c>
      <c r="G366" s="499" t="s">
        <v>22</v>
      </c>
      <c r="H366" s="499" t="s">
        <v>28</v>
      </c>
      <c r="I366" s="499" t="s">
        <v>24</v>
      </c>
      <c r="J366" s="516">
        <v>4</v>
      </c>
      <c r="K366" s="516"/>
      <c r="L366" s="516"/>
      <c r="M366" s="516"/>
      <c r="N366" s="516"/>
      <c r="O366" s="516"/>
      <c r="P366" s="516" t="s">
        <v>291</v>
      </c>
      <c r="Q366" s="516" t="s">
        <v>290</v>
      </c>
      <c r="R366" s="517"/>
      <c r="S366" s="516"/>
      <c r="T366" s="515"/>
      <c r="U366" s="515"/>
      <c r="V366" s="514"/>
      <c r="W366" s="513"/>
    </row>
    <row r="367" spans="1:23" ht="15.6">
      <c r="A367" s="600" t="s">
        <v>349</v>
      </c>
      <c r="B367" s="518"/>
      <c r="C367" s="518" t="s">
        <v>995</v>
      </c>
      <c r="D367" s="514"/>
      <c r="E367" s="516" t="s">
        <v>17</v>
      </c>
      <c r="F367" s="516" t="s">
        <v>14</v>
      </c>
      <c r="G367" s="499" t="s">
        <v>19</v>
      </c>
      <c r="H367" s="499" t="s">
        <v>28</v>
      </c>
      <c r="I367" s="499" t="s">
        <v>24</v>
      </c>
      <c r="J367" s="516"/>
      <c r="K367" s="516"/>
      <c r="L367" s="516"/>
      <c r="M367" s="516"/>
      <c r="N367" s="516"/>
      <c r="O367" s="516" t="s">
        <v>28</v>
      </c>
      <c r="P367" s="516" t="s">
        <v>291</v>
      </c>
      <c r="Q367" s="516" t="s">
        <v>289</v>
      </c>
      <c r="R367" s="517"/>
      <c r="S367" s="516"/>
      <c r="T367" s="515"/>
      <c r="U367" s="515"/>
      <c r="V367" s="514"/>
      <c r="W367" s="513"/>
    </row>
    <row r="368" spans="1:23" ht="15.6">
      <c r="A368" s="600" t="s">
        <v>350</v>
      </c>
      <c r="B368" s="518"/>
      <c r="C368" s="518" t="s">
        <v>995</v>
      </c>
      <c r="D368" s="514"/>
      <c r="E368" s="516" t="s">
        <v>17</v>
      </c>
      <c r="F368" s="516" t="s">
        <v>15</v>
      </c>
      <c r="G368" s="499" t="s">
        <v>19</v>
      </c>
      <c r="H368" s="499" t="s">
        <v>28</v>
      </c>
      <c r="I368" s="499" t="s">
        <v>24</v>
      </c>
      <c r="J368" s="516"/>
      <c r="K368" s="516"/>
      <c r="L368" s="516"/>
      <c r="M368" s="516"/>
      <c r="N368" s="516"/>
      <c r="O368" s="516" t="s">
        <v>28</v>
      </c>
      <c r="P368" s="516" t="s">
        <v>291</v>
      </c>
      <c r="Q368" s="516" t="s">
        <v>289</v>
      </c>
      <c r="R368" s="517"/>
      <c r="S368" s="516"/>
      <c r="T368" s="515"/>
      <c r="U368" s="515"/>
      <c r="V368" s="514"/>
      <c r="W368" s="513"/>
    </row>
    <row r="369" spans="1:23" ht="15.6">
      <c r="A369" s="600" t="s">
        <v>351</v>
      </c>
      <c r="B369" s="518"/>
      <c r="C369" s="518" t="s">
        <v>993</v>
      </c>
      <c r="D369" s="514"/>
      <c r="E369" s="516" t="s">
        <v>17</v>
      </c>
      <c r="F369" s="516" t="s">
        <v>14</v>
      </c>
      <c r="G369" s="499" t="s">
        <v>19</v>
      </c>
      <c r="H369" s="499" t="s">
        <v>28</v>
      </c>
      <c r="I369" s="499" t="s">
        <v>24</v>
      </c>
      <c r="J369" s="516"/>
      <c r="K369" s="516"/>
      <c r="L369" s="516"/>
      <c r="M369" s="516"/>
      <c r="N369" s="516"/>
      <c r="O369" s="516" t="s">
        <v>28</v>
      </c>
      <c r="P369" s="516" t="s">
        <v>291</v>
      </c>
      <c r="Q369" s="516" t="s">
        <v>289</v>
      </c>
      <c r="R369" s="517"/>
      <c r="S369" s="516"/>
      <c r="T369" s="515"/>
      <c r="U369" s="515"/>
      <c r="V369" s="514"/>
      <c r="W369" s="513"/>
    </row>
    <row r="370" spans="1:23" ht="15.6">
      <c r="A370" s="600" t="s">
        <v>352</v>
      </c>
      <c r="B370" s="518"/>
      <c r="C370" s="518" t="s">
        <v>993</v>
      </c>
      <c r="D370" s="514"/>
      <c r="E370" s="516" t="s">
        <v>17</v>
      </c>
      <c r="F370" s="516" t="s">
        <v>15</v>
      </c>
      <c r="G370" s="499" t="s">
        <v>19</v>
      </c>
      <c r="H370" s="499" t="s">
        <v>28</v>
      </c>
      <c r="I370" s="499" t="s">
        <v>24</v>
      </c>
      <c r="J370" s="516"/>
      <c r="K370" s="516"/>
      <c r="L370" s="516"/>
      <c r="M370" s="516"/>
      <c r="N370" s="516"/>
      <c r="O370" s="516" t="s">
        <v>28</v>
      </c>
      <c r="P370" s="516" t="s">
        <v>291</v>
      </c>
      <c r="Q370" s="516" t="s">
        <v>289</v>
      </c>
      <c r="R370" s="517"/>
      <c r="S370" s="516"/>
      <c r="T370" s="515"/>
      <c r="U370" s="515"/>
      <c r="V370" s="514"/>
      <c r="W370" s="513"/>
    </row>
    <row r="371" spans="1:23" ht="15.6">
      <c r="A371" s="600" t="s">
        <v>353</v>
      </c>
      <c r="B371" s="518"/>
      <c r="C371" s="518" t="s">
        <v>992</v>
      </c>
      <c r="D371" s="514"/>
      <c r="E371" s="516" t="s">
        <v>18</v>
      </c>
      <c r="F371" s="516" t="s">
        <v>14</v>
      </c>
      <c r="G371" s="499" t="s">
        <v>22</v>
      </c>
      <c r="H371" s="499" t="s">
        <v>28</v>
      </c>
      <c r="I371" s="499" t="s">
        <v>24</v>
      </c>
      <c r="J371" s="516">
        <v>4</v>
      </c>
      <c r="K371" s="516"/>
      <c r="L371" s="516"/>
      <c r="M371" s="516"/>
      <c r="N371" s="516"/>
      <c r="O371" s="516"/>
      <c r="P371" s="516" t="s">
        <v>291</v>
      </c>
      <c r="Q371" s="516" t="s">
        <v>289</v>
      </c>
      <c r="R371" s="517"/>
      <c r="S371" s="516"/>
      <c r="T371" s="515"/>
      <c r="U371" s="515"/>
      <c r="V371" s="514"/>
      <c r="W371" s="513"/>
    </row>
    <row r="372" spans="1:23" ht="15.6">
      <c r="A372" s="600" t="s">
        <v>354</v>
      </c>
      <c r="B372" s="518"/>
      <c r="C372" s="518" t="s">
        <v>992</v>
      </c>
      <c r="D372" s="514"/>
      <c r="E372" s="516" t="s">
        <v>18</v>
      </c>
      <c r="F372" s="516" t="s">
        <v>15</v>
      </c>
      <c r="G372" s="499" t="s">
        <v>22</v>
      </c>
      <c r="H372" s="499" t="s">
        <v>28</v>
      </c>
      <c r="I372" s="499" t="s">
        <v>24</v>
      </c>
      <c r="J372" s="516">
        <v>4</v>
      </c>
      <c r="K372" s="516"/>
      <c r="L372" s="516"/>
      <c r="M372" s="516"/>
      <c r="N372" s="516"/>
      <c r="O372" s="516"/>
      <c r="P372" s="516" t="s">
        <v>291</v>
      </c>
      <c r="Q372" s="516" t="s">
        <v>289</v>
      </c>
      <c r="R372" s="517"/>
      <c r="S372" s="516"/>
      <c r="T372" s="515"/>
      <c r="U372" s="515"/>
      <c r="V372" s="514"/>
      <c r="W372" s="513"/>
    </row>
    <row r="373" spans="1:23" ht="15.6">
      <c r="A373" s="600" t="s">
        <v>355</v>
      </c>
      <c r="B373" s="518"/>
      <c r="C373" s="518" t="s">
        <v>992</v>
      </c>
      <c r="D373" s="514"/>
      <c r="E373" s="516" t="s">
        <v>18</v>
      </c>
      <c r="F373" s="516" t="s">
        <v>14</v>
      </c>
      <c r="G373" s="499" t="s">
        <v>19</v>
      </c>
      <c r="H373" s="499" t="s">
        <v>28</v>
      </c>
      <c r="I373" s="499" t="s">
        <v>24</v>
      </c>
      <c r="J373" s="516">
        <v>3</v>
      </c>
      <c r="K373" s="516"/>
      <c r="L373" s="516"/>
      <c r="M373" s="516"/>
      <c r="N373" s="516" t="s">
        <v>39</v>
      </c>
      <c r="O373" s="516"/>
      <c r="P373" s="516" t="s">
        <v>291</v>
      </c>
      <c r="Q373" s="516" t="s">
        <v>289</v>
      </c>
      <c r="R373" s="517"/>
      <c r="S373" s="516"/>
      <c r="T373" s="515"/>
      <c r="U373" s="515"/>
      <c r="V373" s="514"/>
      <c r="W373" s="513"/>
    </row>
    <row r="374" spans="1:23" ht="27.6">
      <c r="A374" s="600" t="s">
        <v>356</v>
      </c>
      <c r="B374" s="518"/>
      <c r="C374" s="518" t="s">
        <v>991</v>
      </c>
      <c r="D374" s="514"/>
      <c r="E374" s="516" t="s">
        <v>17</v>
      </c>
      <c r="F374" s="516" t="s">
        <v>14</v>
      </c>
      <c r="G374" s="499" t="s">
        <v>19</v>
      </c>
      <c r="H374" s="499" t="s">
        <v>28</v>
      </c>
      <c r="I374" s="499" t="s">
        <v>841</v>
      </c>
      <c r="J374" s="516">
        <v>4</v>
      </c>
      <c r="K374" s="516"/>
      <c r="L374" s="516"/>
      <c r="M374" s="516"/>
      <c r="N374" s="516" t="s">
        <v>36</v>
      </c>
      <c r="O374" s="516" t="s">
        <v>28</v>
      </c>
      <c r="P374" s="516" t="s">
        <v>291</v>
      </c>
      <c r="Q374" s="516" t="s">
        <v>289</v>
      </c>
      <c r="R374" s="521" t="s">
        <v>1321</v>
      </c>
      <c r="S374" s="516"/>
      <c r="T374" s="515"/>
      <c r="U374" s="515"/>
      <c r="V374" s="514"/>
      <c r="W374" s="513"/>
    </row>
    <row r="375" spans="1:23" ht="15.6">
      <c r="A375" s="600" t="s">
        <v>357</v>
      </c>
      <c r="B375" s="518"/>
      <c r="C375" s="518" t="s">
        <v>990</v>
      </c>
      <c r="D375" s="514"/>
      <c r="E375" s="516" t="s">
        <v>18</v>
      </c>
      <c r="F375" s="516" t="s">
        <v>14</v>
      </c>
      <c r="G375" s="499" t="s">
        <v>22</v>
      </c>
      <c r="H375" s="499" t="s">
        <v>28</v>
      </c>
      <c r="I375" s="499" t="s">
        <v>24</v>
      </c>
      <c r="J375" s="516">
        <v>4</v>
      </c>
      <c r="K375" s="516"/>
      <c r="L375" s="516"/>
      <c r="M375" s="516"/>
      <c r="N375" s="516"/>
      <c r="O375" s="516"/>
      <c r="P375" s="516" t="s">
        <v>291</v>
      </c>
      <c r="Q375" s="516" t="s">
        <v>288</v>
      </c>
      <c r="R375" s="517"/>
      <c r="S375" s="516"/>
      <c r="T375" s="515"/>
      <c r="U375" s="515"/>
      <c r="V375" s="514"/>
      <c r="W375" s="513"/>
    </row>
    <row r="376" spans="1:23" ht="15.6">
      <c r="A376" s="600" t="s">
        <v>358</v>
      </c>
      <c r="B376" s="518"/>
      <c r="C376" s="518" t="s">
        <v>990</v>
      </c>
      <c r="D376" s="514"/>
      <c r="E376" s="516" t="s">
        <v>18</v>
      </c>
      <c r="F376" s="516" t="s">
        <v>15</v>
      </c>
      <c r="G376" s="499" t="s">
        <v>22</v>
      </c>
      <c r="H376" s="499" t="s">
        <v>28</v>
      </c>
      <c r="I376" s="499" t="s">
        <v>24</v>
      </c>
      <c r="J376" s="516">
        <v>4</v>
      </c>
      <c r="K376" s="516"/>
      <c r="L376" s="516"/>
      <c r="M376" s="516"/>
      <c r="N376" s="516"/>
      <c r="O376" s="516"/>
      <c r="P376" s="516" t="s">
        <v>291</v>
      </c>
      <c r="Q376" s="516" t="s">
        <v>288</v>
      </c>
      <c r="R376" s="517"/>
      <c r="S376" s="516"/>
      <c r="T376" s="515"/>
      <c r="U376" s="515"/>
      <c r="V376" s="514"/>
      <c r="W376" s="513"/>
    </row>
    <row r="377" spans="1:23" ht="15.6">
      <c r="A377" s="600" t="s">
        <v>359</v>
      </c>
      <c r="B377" s="518"/>
      <c r="C377" s="518" t="s">
        <v>989</v>
      </c>
      <c r="D377" s="514"/>
      <c r="E377" s="516" t="s">
        <v>18</v>
      </c>
      <c r="F377" s="516" t="s">
        <v>14</v>
      </c>
      <c r="G377" s="499" t="s">
        <v>22</v>
      </c>
      <c r="H377" s="499" t="s">
        <v>28</v>
      </c>
      <c r="I377" s="499" t="s">
        <v>24</v>
      </c>
      <c r="J377" s="516">
        <v>4</v>
      </c>
      <c r="K377" s="516"/>
      <c r="L377" s="516"/>
      <c r="M377" s="516"/>
      <c r="N377" s="516"/>
      <c r="O377" s="516"/>
      <c r="P377" s="516" t="s">
        <v>291</v>
      </c>
      <c r="Q377" s="516" t="s">
        <v>288</v>
      </c>
      <c r="R377" s="517"/>
      <c r="S377" s="516"/>
      <c r="T377" s="515"/>
      <c r="U377" s="515"/>
      <c r="V377" s="514"/>
      <c r="W377" s="513"/>
    </row>
    <row r="378" spans="1:23" ht="27.6">
      <c r="A378" s="600" t="s">
        <v>360</v>
      </c>
      <c r="B378" s="518"/>
      <c r="C378" s="518" t="s">
        <v>989</v>
      </c>
      <c r="D378" s="514"/>
      <c r="E378" s="516" t="s">
        <v>18</v>
      </c>
      <c r="F378" s="516" t="s">
        <v>15</v>
      </c>
      <c r="G378" s="499" t="s">
        <v>22</v>
      </c>
      <c r="H378" s="499" t="s">
        <v>28</v>
      </c>
      <c r="I378" s="499" t="s">
        <v>819</v>
      </c>
      <c r="J378" s="516">
        <v>4</v>
      </c>
      <c r="K378" s="516"/>
      <c r="L378" s="516"/>
      <c r="M378" s="516"/>
      <c r="N378" s="516"/>
      <c r="O378" s="516"/>
      <c r="P378" s="516" t="s">
        <v>291</v>
      </c>
      <c r="Q378" s="516" t="s">
        <v>288</v>
      </c>
      <c r="R378" s="517"/>
      <c r="S378" s="516"/>
      <c r="T378" s="515"/>
      <c r="U378" s="515"/>
      <c r="V378" s="514"/>
      <c r="W378" s="513"/>
    </row>
    <row r="379" spans="1:23" ht="15.6">
      <c r="A379" s="600" t="s">
        <v>361</v>
      </c>
      <c r="B379" s="518"/>
      <c r="C379" s="518" t="s">
        <v>988</v>
      </c>
      <c r="D379" s="514"/>
      <c r="E379" s="516" t="s">
        <v>17</v>
      </c>
      <c r="F379" s="516" t="s">
        <v>14</v>
      </c>
      <c r="G379" s="499" t="s">
        <v>22</v>
      </c>
      <c r="H379" s="499" t="s">
        <v>28</v>
      </c>
      <c r="I379" s="499" t="s">
        <v>24</v>
      </c>
      <c r="J379" s="516">
        <v>2</v>
      </c>
      <c r="K379" s="516"/>
      <c r="L379" s="516"/>
      <c r="M379" s="516"/>
      <c r="N379" s="516" t="s">
        <v>499</v>
      </c>
      <c r="O379" s="516"/>
      <c r="P379" s="516" t="s">
        <v>291</v>
      </c>
      <c r="Q379" s="516" t="s">
        <v>288</v>
      </c>
      <c r="R379" s="517" t="s">
        <v>1320</v>
      </c>
      <c r="S379" s="516"/>
      <c r="T379" s="515"/>
      <c r="U379" s="515"/>
      <c r="V379" s="514"/>
      <c r="W379" s="513"/>
    </row>
    <row r="380" spans="1:23" ht="15.6">
      <c r="A380" s="600" t="s">
        <v>362</v>
      </c>
      <c r="B380" s="518"/>
      <c r="C380" s="518" t="s">
        <v>988</v>
      </c>
      <c r="D380" s="514"/>
      <c r="E380" s="516" t="s">
        <v>18</v>
      </c>
      <c r="F380" s="516" t="s">
        <v>16</v>
      </c>
      <c r="G380" s="499" t="s">
        <v>22</v>
      </c>
      <c r="H380" s="499" t="s">
        <v>28</v>
      </c>
      <c r="I380" s="499" t="s">
        <v>24</v>
      </c>
      <c r="J380" s="516">
        <v>1</v>
      </c>
      <c r="K380" s="516" t="s">
        <v>58</v>
      </c>
      <c r="L380" s="516"/>
      <c r="M380" s="516"/>
      <c r="N380" s="516" t="s">
        <v>39</v>
      </c>
      <c r="O380" s="516"/>
      <c r="P380" s="516" t="s">
        <v>291</v>
      </c>
      <c r="Q380" s="516" t="s">
        <v>288</v>
      </c>
      <c r="R380" s="517"/>
      <c r="S380" s="516"/>
      <c r="T380" s="515"/>
      <c r="U380" s="515"/>
      <c r="V380" s="514"/>
      <c r="W380" s="513"/>
    </row>
    <row r="381" spans="1:23" ht="15.6">
      <c r="A381" s="600" t="s">
        <v>1441</v>
      </c>
      <c r="B381" s="518"/>
      <c r="C381" s="518" t="s">
        <v>988</v>
      </c>
      <c r="D381" s="514"/>
      <c r="E381" s="516" t="s">
        <v>18</v>
      </c>
      <c r="F381" s="516" t="s">
        <v>15</v>
      </c>
      <c r="G381" s="499" t="s">
        <v>22</v>
      </c>
      <c r="H381" s="499" t="s">
        <v>28</v>
      </c>
      <c r="I381" s="499" t="s">
        <v>24</v>
      </c>
      <c r="J381" s="516">
        <v>3</v>
      </c>
      <c r="K381" s="516" t="s">
        <v>1319</v>
      </c>
      <c r="L381" s="516"/>
      <c r="M381" s="516"/>
      <c r="N381" s="516"/>
      <c r="O381" s="516"/>
      <c r="P381" s="516" t="s">
        <v>291</v>
      </c>
      <c r="Q381" s="516" t="s">
        <v>288</v>
      </c>
      <c r="R381" s="517"/>
      <c r="S381" s="516"/>
      <c r="T381" s="515"/>
      <c r="U381" s="515"/>
      <c r="V381" s="514"/>
      <c r="W381" s="513"/>
    </row>
    <row r="382" spans="1:23" ht="15.6">
      <c r="A382" s="600" t="s">
        <v>363</v>
      </c>
      <c r="B382" s="518"/>
      <c r="C382" s="518" t="s">
        <v>987</v>
      </c>
      <c r="D382" s="514"/>
      <c r="E382" s="516" t="s">
        <v>17</v>
      </c>
      <c r="F382" s="516" t="s">
        <v>14</v>
      </c>
      <c r="G382" s="499" t="s">
        <v>22</v>
      </c>
      <c r="H382" s="499" t="s">
        <v>28</v>
      </c>
      <c r="I382" s="499" t="s">
        <v>24</v>
      </c>
      <c r="J382" s="516"/>
      <c r="K382" s="516"/>
      <c r="L382" s="516"/>
      <c r="M382" s="516"/>
      <c r="N382" s="516"/>
      <c r="O382" s="516" t="s">
        <v>28</v>
      </c>
      <c r="P382" s="516" t="s">
        <v>291</v>
      </c>
      <c r="Q382" s="516" t="s">
        <v>288</v>
      </c>
      <c r="R382" s="517"/>
      <c r="S382" s="516"/>
      <c r="T382" s="515"/>
      <c r="U382" s="515"/>
      <c r="V382" s="514"/>
      <c r="W382" s="513"/>
    </row>
    <row r="383" spans="1:23" ht="15.6">
      <c r="A383" s="600" t="s">
        <v>364</v>
      </c>
      <c r="B383" s="518"/>
      <c r="C383" s="518" t="s">
        <v>987</v>
      </c>
      <c r="D383" s="514"/>
      <c r="E383" s="516" t="s">
        <v>17</v>
      </c>
      <c r="F383" s="516" t="s">
        <v>15</v>
      </c>
      <c r="G383" s="499" t="s">
        <v>22</v>
      </c>
      <c r="H383" s="499" t="s">
        <v>28</v>
      </c>
      <c r="I383" s="499" t="s">
        <v>24</v>
      </c>
      <c r="J383" s="516"/>
      <c r="K383" s="516"/>
      <c r="L383" s="516"/>
      <c r="M383" s="516"/>
      <c r="N383" s="516"/>
      <c r="O383" s="516" t="s">
        <v>28</v>
      </c>
      <c r="P383" s="516" t="s">
        <v>291</v>
      </c>
      <c r="Q383" s="516" t="s">
        <v>288</v>
      </c>
      <c r="R383" s="517"/>
      <c r="S383" s="516"/>
      <c r="T383" s="515"/>
      <c r="U383" s="515"/>
      <c r="V383" s="514"/>
      <c r="W383" s="513"/>
    </row>
    <row r="384" spans="1:23" ht="15.6">
      <c r="A384" s="600" t="s">
        <v>365</v>
      </c>
      <c r="B384" s="518"/>
      <c r="C384" s="518" t="s">
        <v>985</v>
      </c>
      <c r="D384" s="514"/>
      <c r="E384" s="516" t="s">
        <v>17</v>
      </c>
      <c r="F384" s="516" t="s">
        <v>14</v>
      </c>
      <c r="G384" s="499" t="s">
        <v>22</v>
      </c>
      <c r="H384" s="499" t="s">
        <v>28</v>
      </c>
      <c r="I384" s="499" t="s">
        <v>24</v>
      </c>
      <c r="J384" s="516">
        <v>3</v>
      </c>
      <c r="K384" s="516" t="s">
        <v>35</v>
      </c>
      <c r="L384" s="516"/>
      <c r="M384" s="516"/>
      <c r="N384" s="516"/>
      <c r="O384" s="516"/>
      <c r="P384" s="516" t="s">
        <v>291</v>
      </c>
      <c r="Q384" s="516" t="s">
        <v>289</v>
      </c>
      <c r="R384" s="517"/>
      <c r="S384" s="516"/>
      <c r="T384" s="515"/>
      <c r="U384" s="515"/>
      <c r="V384" s="514"/>
      <c r="W384" s="513"/>
    </row>
    <row r="385" spans="1:23" ht="15.6">
      <c r="A385" s="600" t="s">
        <v>367</v>
      </c>
      <c r="B385" s="518"/>
      <c r="C385" s="518" t="s">
        <v>985</v>
      </c>
      <c r="D385" s="514"/>
      <c r="E385" s="516" t="s">
        <v>17</v>
      </c>
      <c r="F385" s="516" t="s">
        <v>15</v>
      </c>
      <c r="G385" s="499" t="s">
        <v>22</v>
      </c>
      <c r="H385" s="499" t="s">
        <v>28</v>
      </c>
      <c r="I385" s="499" t="s">
        <v>24</v>
      </c>
      <c r="J385" s="516">
        <v>3</v>
      </c>
      <c r="K385" s="516" t="s">
        <v>35</v>
      </c>
      <c r="L385" s="516"/>
      <c r="M385" s="516" t="s">
        <v>50</v>
      </c>
      <c r="N385" s="516"/>
      <c r="O385" s="516"/>
      <c r="P385" s="516" t="s">
        <v>291</v>
      </c>
      <c r="Q385" s="516" t="s">
        <v>289</v>
      </c>
      <c r="R385" s="517"/>
      <c r="S385" s="516"/>
      <c r="T385" s="515"/>
      <c r="U385" s="515"/>
      <c r="V385" s="514"/>
      <c r="W385" s="513"/>
    </row>
    <row r="386" spans="1:23" ht="15.6">
      <c r="A386" s="600" t="s">
        <v>366</v>
      </c>
      <c r="B386" s="518"/>
      <c r="C386" s="518" t="s">
        <v>984</v>
      </c>
      <c r="D386" s="514"/>
      <c r="E386" s="516" t="s">
        <v>17</v>
      </c>
      <c r="F386" s="516" t="s">
        <v>14</v>
      </c>
      <c r="G386" s="499" t="s">
        <v>19</v>
      </c>
      <c r="H386" s="499" t="s">
        <v>28</v>
      </c>
      <c r="I386" s="499" t="s">
        <v>24</v>
      </c>
      <c r="J386" s="516">
        <v>1</v>
      </c>
      <c r="K386" s="516"/>
      <c r="L386" s="516"/>
      <c r="M386" s="516"/>
      <c r="N386" s="516" t="s">
        <v>39</v>
      </c>
      <c r="O386" s="516"/>
      <c r="P386" s="516" t="s">
        <v>291</v>
      </c>
      <c r="Q386" s="516" t="s">
        <v>289</v>
      </c>
      <c r="R386" s="517" t="s">
        <v>1318</v>
      </c>
      <c r="S386" s="516"/>
      <c r="T386" s="515"/>
      <c r="U386" s="515"/>
      <c r="V386" s="514"/>
      <c r="W386" s="513"/>
    </row>
    <row r="387" spans="1:23" ht="15.6">
      <c r="A387" s="600" t="s">
        <v>368</v>
      </c>
      <c r="B387" s="518"/>
      <c r="C387" s="518" t="s">
        <v>984</v>
      </c>
      <c r="D387" s="514"/>
      <c r="E387" s="516" t="s">
        <v>17</v>
      </c>
      <c r="F387" s="516" t="s">
        <v>15</v>
      </c>
      <c r="G387" s="499" t="s">
        <v>19</v>
      </c>
      <c r="H387" s="499" t="s">
        <v>28</v>
      </c>
      <c r="I387" s="499" t="s">
        <v>24</v>
      </c>
      <c r="J387" s="516">
        <v>1</v>
      </c>
      <c r="K387" s="516"/>
      <c r="L387" s="516"/>
      <c r="M387" s="516"/>
      <c r="N387" s="516" t="s">
        <v>39</v>
      </c>
      <c r="O387" s="516"/>
      <c r="P387" s="516" t="s">
        <v>291</v>
      </c>
      <c r="Q387" s="516" t="s">
        <v>289</v>
      </c>
      <c r="R387" s="517" t="s">
        <v>1318</v>
      </c>
      <c r="S387" s="516"/>
      <c r="T387" s="515"/>
      <c r="U387" s="515"/>
      <c r="V387" s="514"/>
      <c r="W387" s="513"/>
    </row>
    <row r="388" spans="1:23" ht="15.6">
      <c r="A388" s="600" t="s">
        <v>369</v>
      </c>
      <c r="B388" s="518"/>
      <c r="C388" s="518" t="s">
        <v>982</v>
      </c>
      <c r="D388" s="514"/>
      <c r="E388" s="516" t="s">
        <v>18</v>
      </c>
      <c r="F388" s="516" t="s">
        <v>14</v>
      </c>
      <c r="G388" s="499" t="s">
        <v>22</v>
      </c>
      <c r="H388" s="499" t="s">
        <v>28</v>
      </c>
      <c r="I388" s="499" t="s">
        <v>24</v>
      </c>
      <c r="J388" s="516"/>
      <c r="K388" s="516"/>
      <c r="L388" s="516"/>
      <c r="M388" s="516"/>
      <c r="N388" s="516"/>
      <c r="O388" s="516" t="s">
        <v>28</v>
      </c>
      <c r="P388" s="516" t="s">
        <v>291</v>
      </c>
      <c r="Q388" s="516" t="s">
        <v>289</v>
      </c>
      <c r="R388" s="517"/>
      <c r="S388" s="516"/>
      <c r="T388" s="515"/>
      <c r="U388" s="515"/>
      <c r="V388" s="514"/>
      <c r="W388" s="513"/>
    </row>
    <row r="389" spans="1:23" ht="15.6">
      <c r="A389" s="600" t="s">
        <v>370</v>
      </c>
      <c r="B389" s="518"/>
      <c r="C389" s="518" t="s">
        <v>982</v>
      </c>
      <c r="D389" s="514"/>
      <c r="E389" s="516" t="s">
        <v>18</v>
      </c>
      <c r="F389" s="516" t="s">
        <v>15</v>
      </c>
      <c r="G389" s="499" t="s">
        <v>22</v>
      </c>
      <c r="H389" s="499" t="s">
        <v>28</v>
      </c>
      <c r="I389" s="499" t="s">
        <v>24</v>
      </c>
      <c r="J389" s="516"/>
      <c r="K389" s="516"/>
      <c r="L389" s="516"/>
      <c r="M389" s="516"/>
      <c r="N389" s="516"/>
      <c r="O389" s="516" t="s">
        <v>28</v>
      </c>
      <c r="P389" s="516" t="s">
        <v>291</v>
      </c>
      <c r="Q389" s="516" t="s">
        <v>289</v>
      </c>
      <c r="R389" s="517"/>
      <c r="S389" s="516"/>
      <c r="T389" s="515"/>
      <c r="U389" s="515"/>
      <c r="V389" s="514"/>
      <c r="W389" s="513"/>
    </row>
    <row r="390" spans="1:23" ht="15.6">
      <c r="A390" s="600" t="s">
        <v>371</v>
      </c>
      <c r="B390" s="518"/>
      <c r="C390" s="518" t="s">
        <v>981</v>
      </c>
      <c r="D390" s="514"/>
      <c r="E390" s="516" t="s">
        <v>17</v>
      </c>
      <c r="F390" s="516" t="s">
        <v>15</v>
      </c>
      <c r="G390" s="499" t="s">
        <v>19</v>
      </c>
      <c r="H390" s="499" t="s">
        <v>28</v>
      </c>
      <c r="I390" s="499" t="s">
        <v>24</v>
      </c>
      <c r="J390" s="516"/>
      <c r="K390" s="516"/>
      <c r="L390" s="516"/>
      <c r="M390" s="516"/>
      <c r="N390" s="516"/>
      <c r="O390" s="516" t="s">
        <v>28</v>
      </c>
      <c r="P390" s="516" t="s">
        <v>291</v>
      </c>
      <c r="Q390" s="516" t="s">
        <v>289</v>
      </c>
      <c r="R390" s="517"/>
      <c r="S390" s="516"/>
      <c r="T390" s="515"/>
      <c r="U390" s="515"/>
      <c r="V390" s="514"/>
      <c r="W390" s="513"/>
    </row>
    <row r="391" spans="1:23" ht="15.6">
      <c r="A391" s="600" t="s">
        <v>372</v>
      </c>
      <c r="B391" s="518"/>
      <c r="C391" s="518" t="s">
        <v>979</v>
      </c>
      <c r="D391" s="514"/>
      <c r="E391" s="516" t="s">
        <v>17</v>
      </c>
      <c r="F391" s="516" t="s">
        <v>14</v>
      </c>
      <c r="G391" s="499" t="s">
        <v>19</v>
      </c>
      <c r="H391" s="499" t="s">
        <v>28</v>
      </c>
      <c r="I391" s="499" t="s">
        <v>24</v>
      </c>
      <c r="J391" s="516">
        <v>2</v>
      </c>
      <c r="K391" s="516" t="s">
        <v>35</v>
      </c>
      <c r="L391" s="516"/>
      <c r="M391" s="516" t="s">
        <v>50</v>
      </c>
      <c r="N391" s="516" t="s">
        <v>499</v>
      </c>
      <c r="O391" s="516"/>
      <c r="P391" s="516" t="s">
        <v>291</v>
      </c>
      <c r="Q391" s="516" t="s">
        <v>289</v>
      </c>
      <c r="R391" s="517"/>
      <c r="S391" s="516"/>
      <c r="T391" s="515"/>
      <c r="U391" s="515"/>
      <c r="V391" s="514"/>
      <c r="W391" s="513"/>
    </row>
    <row r="392" spans="1:23" ht="15.6">
      <c r="A392" s="600" t="s">
        <v>373</v>
      </c>
      <c r="B392" s="518"/>
      <c r="C392" s="518" t="s">
        <v>979</v>
      </c>
      <c r="D392" s="514"/>
      <c r="E392" s="516" t="s">
        <v>17</v>
      </c>
      <c r="F392" s="516" t="s">
        <v>15</v>
      </c>
      <c r="G392" s="499" t="s">
        <v>19</v>
      </c>
      <c r="H392" s="499" t="s">
        <v>28</v>
      </c>
      <c r="I392" s="499" t="s">
        <v>24</v>
      </c>
      <c r="J392" s="516">
        <v>1</v>
      </c>
      <c r="K392" s="516" t="s">
        <v>35</v>
      </c>
      <c r="L392" s="516"/>
      <c r="M392" s="516" t="s">
        <v>50</v>
      </c>
      <c r="N392" s="516" t="s">
        <v>499</v>
      </c>
      <c r="O392" s="516"/>
      <c r="P392" s="516" t="s">
        <v>291</v>
      </c>
      <c r="Q392" s="516" t="s">
        <v>289</v>
      </c>
      <c r="R392" s="517"/>
      <c r="S392" s="516"/>
      <c r="T392" s="515"/>
      <c r="U392" s="515"/>
      <c r="V392" s="514"/>
      <c r="W392" s="513"/>
    </row>
    <row r="393" spans="1:23" ht="15.6">
      <c r="A393" s="600" t="s">
        <v>374</v>
      </c>
      <c r="B393" s="518"/>
      <c r="C393" s="518" t="s">
        <v>1189</v>
      </c>
      <c r="D393" s="514"/>
      <c r="E393" s="516" t="s">
        <v>17</v>
      </c>
      <c r="F393" s="516" t="s">
        <v>14</v>
      </c>
      <c r="G393" s="499" t="s">
        <v>21</v>
      </c>
      <c r="H393" s="499" t="s">
        <v>28</v>
      </c>
      <c r="I393" s="499" t="s">
        <v>24</v>
      </c>
      <c r="J393" s="516">
        <v>2</v>
      </c>
      <c r="K393" s="516"/>
      <c r="L393" s="516"/>
      <c r="M393" s="516"/>
      <c r="N393" s="516" t="s">
        <v>499</v>
      </c>
      <c r="O393" s="516"/>
      <c r="P393" s="516" t="s">
        <v>291</v>
      </c>
      <c r="Q393" s="516" t="s">
        <v>289</v>
      </c>
      <c r="R393" s="517"/>
      <c r="S393" s="516"/>
      <c r="T393" s="515"/>
      <c r="U393" s="515"/>
      <c r="V393" s="514"/>
      <c r="W393" s="513"/>
    </row>
    <row r="394" spans="1:23" ht="15.6">
      <c r="A394" s="600" t="s">
        <v>829</v>
      </c>
      <c r="B394" s="518"/>
      <c r="C394" s="518" t="s">
        <v>1189</v>
      </c>
      <c r="D394" s="514"/>
      <c r="E394" s="516" t="s">
        <v>17</v>
      </c>
      <c r="F394" s="516" t="s">
        <v>15</v>
      </c>
      <c r="G394" s="499" t="s">
        <v>21</v>
      </c>
      <c r="H394" s="499" t="s">
        <v>28</v>
      </c>
      <c r="I394" s="499" t="s">
        <v>24</v>
      </c>
      <c r="J394" s="516">
        <v>2</v>
      </c>
      <c r="K394" s="516"/>
      <c r="L394" s="516"/>
      <c r="M394" s="516"/>
      <c r="N394" s="516" t="s">
        <v>499</v>
      </c>
      <c r="O394" s="516"/>
      <c r="P394" s="516" t="s">
        <v>291</v>
      </c>
      <c r="Q394" s="516" t="s">
        <v>289</v>
      </c>
      <c r="R394" s="517"/>
      <c r="S394" s="516"/>
      <c r="T394" s="515"/>
      <c r="U394" s="515"/>
      <c r="V394" s="514"/>
      <c r="W394" s="513"/>
    </row>
    <row r="395" spans="1:23" ht="15.6">
      <c r="A395" s="600" t="s">
        <v>828</v>
      </c>
      <c r="B395" s="518"/>
      <c r="C395" s="518" t="s">
        <v>976</v>
      </c>
      <c r="D395" s="514"/>
      <c r="E395" s="516" t="s">
        <v>18</v>
      </c>
      <c r="F395" s="516" t="s">
        <v>16</v>
      </c>
      <c r="G395" s="499" t="s">
        <v>19</v>
      </c>
      <c r="H395" s="499" t="s">
        <v>28</v>
      </c>
      <c r="I395" s="520" t="s">
        <v>24</v>
      </c>
      <c r="J395" s="516"/>
      <c r="K395" s="516"/>
      <c r="L395" s="516"/>
      <c r="M395" s="516"/>
      <c r="N395" s="516"/>
      <c r="O395" s="516" t="s">
        <v>28</v>
      </c>
      <c r="P395" s="516" t="s">
        <v>291</v>
      </c>
      <c r="Q395" s="516" t="s">
        <v>289</v>
      </c>
      <c r="R395" s="517"/>
      <c r="S395" s="516"/>
      <c r="T395" s="515"/>
      <c r="U395" s="515"/>
      <c r="V395" s="514"/>
      <c r="W395" s="513"/>
    </row>
    <row r="396" spans="1:23" ht="24">
      <c r="A396" s="600" t="s">
        <v>827</v>
      </c>
      <c r="B396" s="518"/>
      <c r="C396" s="518" t="s">
        <v>974</v>
      </c>
      <c r="D396" s="514" t="s">
        <v>1316</v>
      </c>
      <c r="E396" s="516" t="s">
        <v>17</v>
      </c>
      <c r="F396" s="516" t="s">
        <v>14</v>
      </c>
      <c r="G396" s="520" t="s">
        <v>57</v>
      </c>
      <c r="H396" s="499" t="s">
        <v>29</v>
      </c>
      <c r="I396" s="520" t="s">
        <v>30</v>
      </c>
      <c r="J396" s="516">
        <v>4</v>
      </c>
      <c r="K396" s="516"/>
      <c r="L396" s="516"/>
      <c r="M396" s="516"/>
      <c r="N396" s="516"/>
      <c r="O396" s="516"/>
      <c r="P396" s="516" t="s">
        <v>291</v>
      </c>
      <c r="Q396" s="516" t="s">
        <v>289</v>
      </c>
      <c r="R396" s="517"/>
      <c r="S396" s="516"/>
      <c r="T396" s="515"/>
      <c r="U396" s="515" t="s">
        <v>45</v>
      </c>
      <c r="V396" s="514" t="s">
        <v>1316</v>
      </c>
      <c r="W396" s="513" t="s">
        <v>1317</v>
      </c>
    </row>
    <row r="397" spans="1:23" ht="15.6">
      <c r="A397" s="600" t="s">
        <v>824</v>
      </c>
      <c r="B397" s="518"/>
      <c r="C397" s="518" t="s">
        <v>974</v>
      </c>
      <c r="D397" s="514" t="s">
        <v>1316</v>
      </c>
      <c r="E397" s="516" t="s">
        <v>17</v>
      </c>
      <c r="F397" s="516" t="s">
        <v>15</v>
      </c>
      <c r="G397" s="520" t="s">
        <v>57</v>
      </c>
      <c r="H397" s="499" t="s">
        <v>29</v>
      </c>
      <c r="I397" s="520" t="s">
        <v>30</v>
      </c>
      <c r="J397" s="516">
        <v>4</v>
      </c>
      <c r="K397" s="516"/>
      <c r="L397" s="516"/>
      <c r="M397" s="516"/>
      <c r="N397" s="516"/>
      <c r="O397" s="516"/>
      <c r="P397" s="516" t="s">
        <v>291</v>
      </c>
      <c r="Q397" s="516" t="s">
        <v>289</v>
      </c>
      <c r="R397" s="517"/>
      <c r="S397" s="516"/>
      <c r="T397" s="515"/>
      <c r="U397" s="515" t="s">
        <v>46</v>
      </c>
      <c r="V397" s="514" t="s">
        <v>1316</v>
      </c>
      <c r="W397" s="513" t="s">
        <v>1315</v>
      </c>
    </row>
    <row r="398" spans="1:23" ht="15.6">
      <c r="A398" s="600" t="s">
        <v>332</v>
      </c>
      <c r="B398" s="518"/>
      <c r="C398" s="518" t="s">
        <v>973</v>
      </c>
      <c r="D398" s="514"/>
      <c r="E398" s="516" t="s">
        <v>18</v>
      </c>
      <c r="F398" s="516" t="s">
        <v>16</v>
      </c>
      <c r="G398" s="499" t="s">
        <v>20</v>
      </c>
      <c r="H398" s="499" t="s">
        <v>304</v>
      </c>
      <c r="I398" s="499" t="s">
        <v>24</v>
      </c>
      <c r="J398" s="516"/>
      <c r="K398" s="516"/>
      <c r="L398" s="516"/>
      <c r="M398" s="516"/>
      <c r="N398" s="516"/>
      <c r="O398" s="516" t="s">
        <v>48</v>
      </c>
      <c r="P398" s="516" t="s">
        <v>291</v>
      </c>
      <c r="Q398" s="516" t="s">
        <v>289</v>
      </c>
      <c r="R398" s="517"/>
      <c r="S398" s="516"/>
      <c r="T398" s="515"/>
      <c r="U398" s="515"/>
      <c r="V398" s="514"/>
      <c r="W398" s="513"/>
    </row>
    <row r="399" spans="1:23" ht="15.6">
      <c r="A399" s="600" t="s">
        <v>823</v>
      </c>
      <c r="B399" s="518"/>
      <c r="C399" s="518" t="s">
        <v>971</v>
      </c>
      <c r="D399" s="514"/>
      <c r="E399" s="516" t="s">
        <v>18</v>
      </c>
      <c r="F399" s="516" t="s">
        <v>14</v>
      </c>
      <c r="G399" s="499" t="s">
        <v>22</v>
      </c>
      <c r="H399" s="499" t="s">
        <v>28</v>
      </c>
      <c r="I399" s="499" t="s">
        <v>24</v>
      </c>
      <c r="J399" s="516">
        <v>2</v>
      </c>
      <c r="K399" s="516"/>
      <c r="L399" s="516"/>
      <c r="M399" s="516"/>
      <c r="N399" s="516" t="s">
        <v>499</v>
      </c>
      <c r="O399" s="516"/>
      <c r="P399" s="516" t="s">
        <v>291</v>
      </c>
      <c r="Q399" s="516" t="s">
        <v>289</v>
      </c>
      <c r="R399" s="517"/>
      <c r="S399" s="516"/>
      <c r="T399" s="515"/>
      <c r="U399" s="515"/>
      <c r="V399" s="514"/>
      <c r="W399" s="513"/>
    </row>
    <row r="400" spans="1:23" ht="15.6">
      <c r="A400" s="600" t="s">
        <v>822</v>
      </c>
      <c r="B400" s="518"/>
      <c r="C400" s="518" t="s">
        <v>971</v>
      </c>
      <c r="D400" s="514"/>
      <c r="E400" s="516" t="s">
        <v>18</v>
      </c>
      <c r="F400" s="516" t="s">
        <v>15</v>
      </c>
      <c r="G400" s="499" t="s">
        <v>22</v>
      </c>
      <c r="H400" s="499" t="s">
        <v>28</v>
      </c>
      <c r="I400" s="499" t="s">
        <v>24</v>
      </c>
      <c r="J400" s="516">
        <v>3</v>
      </c>
      <c r="K400" s="516"/>
      <c r="L400" s="516"/>
      <c r="M400" s="516"/>
      <c r="N400" s="516" t="s">
        <v>499</v>
      </c>
      <c r="O400" s="516"/>
      <c r="P400" s="516" t="s">
        <v>291</v>
      </c>
      <c r="Q400" s="516" t="s">
        <v>289</v>
      </c>
      <c r="R400" s="517"/>
      <c r="S400" s="516"/>
      <c r="T400" s="515"/>
      <c r="U400" s="515"/>
      <c r="V400" s="514"/>
      <c r="W400" s="513"/>
    </row>
    <row r="401" spans="1:23" ht="15.6">
      <c r="A401" s="600" t="s">
        <v>821</v>
      </c>
      <c r="B401" s="518"/>
      <c r="C401" s="518" t="s">
        <v>970</v>
      </c>
      <c r="D401" s="514"/>
      <c r="E401" s="516" t="s">
        <v>18</v>
      </c>
      <c r="F401" s="516" t="s">
        <v>14</v>
      </c>
      <c r="G401" s="499" t="s">
        <v>19</v>
      </c>
      <c r="H401" s="499" t="s">
        <v>28</v>
      </c>
      <c r="I401" s="499" t="s">
        <v>24</v>
      </c>
      <c r="J401" s="516">
        <v>3</v>
      </c>
      <c r="K401" s="516"/>
      <c r="L401" s="516"/>
      <c r="M401" s="516"/>
      <c r="N401" s="516" t="s">
        <v>499</v>
      </c>
      <c r="O401" s="516"/>
      <c r="P401" s="516" t="s">
        <v>291</v>
      </c>
      <c r="Q401" s="516" t="s">
        <v>289</v>
      </c>
      <c r="R401" s="517"/>
      <c r="S401" s="516"/>
      <c r="T401" s="515"/>
      <c r="U401" s="515"/>
      <c r="V401" s="514"/>
      <c r="W401" s="513"/>
    </row>
    <row r="402" spans="1:23" ht="15.6">
      <c r="A402" s="600" t="s">
        <v>820</v>
      </c>
      <c r="B402" s="518"/>
      <c r="C402" s="518" t="s">
        <v>970</v>
      </c>
      <c r="D402" s="514"/>
      <c r="E402" s="516" t="s">
        <v>18</v>
      </c>
      <c r="F402" s="516" t="s">
        <v>15</v>
      </c>
      <c r="G402" s="499" t="s">
        <v>19</v>
      </c>
      <c r="H402" s="499" t="s">
        <v>28</v>
      </c>
      <c r="I402" s="499" t="s">
        <v>24</v>
      </c>
      <c r="J402" s="516"/>
      <c r="K402" s="516"/>
      <c r="L402" s="516"/>
      <c r="M402" s="516"/>
      <c r="N402" s="516"/>
      <c r="O402" s="516" t="s">
        <v>28</v>
      </c>
      <c r="P402" s="516" t="s">
        <v>291</v>
      </c>
      <c r="Q402" s="516" t="s">
        <v>289</v>
      </c>
      <c r="R402" s="517"/>
      <c r="S402" s="516"/>
      <c r="T402" s="515"/>
      <c r="U402" s="515"/>
      <c r="V402" s="514"/>
      <c r="W402" s="513"/>
    </row>
    <row r="403" spans="1:23" ht="15.6">
      <c r="A403" s="600" t="s">
        <v>818</v>
      </c>
      <c r="B403" s="518"/>
      <c r="C403" s="518" t="s">
        <v>969</v>
      </c>
      <c r="D403" s="514"/>
      <c r="E403" s="516" t="s">
        <v>18</v>
      </c>
      <c r="F403" s="516" t="s">
        <v>14</v>
      </c>
      <c r="G403" s="499" t="s">
        <v>19</v>
      </c>
      <c r="H403" s="499" t="s">
        <v>28</v>
      </c>
      <c r="I403" s="499" t="s">
        <v>24</v>
      </c>
      <c r="J403" s="516"/>
      <c r="K403" s="516"/>
      <c r="L403" s="516"/>
      <c r="M403" s="516"/>
      <c r="N403" s="516"/>
      <c r="O403" s="516" t="s">
        <v>28</v>
      </c>
      <c r="P403" s="516" t="s">
        <v>291</v>
      </c>
      <c r="Q403" s="516" t="s">
        <v>289</v>
      </c>
      <c r="R403" s="517"/>
      <c r="S403" s="516"/>
      <c r="T403" s="515"/>
      <c r="U403" s="515"/>
      <c r="V403" s="514"/>
      <c r="W403" s="513"/>
    </row>
    <row r="404" spans="1:23" ht="15.6">
      <c r="A404" s="600" t="s">
        <v>817</v>
      </c>
      <c r="B404" s="518"/>
      <c r="C404" s="518" t="s">
        <v>969</v>
      </c>
      <c r="D404" s="514"/>
      <c r="E404" s="516" t="s">
        <v>18</v>
      </c>
      <c r="F404" s="516" t="s">
        <v>15</v>
      </c>
      <c r="G404" s="499" t="s">
        <v>19</v>
      </c>
      <c r="H404" s="499" t="s">
        <v>28</v>
      </c>
      <c r="I404" s="499" t="s">
        <v>24</v>
      </c>
      <c r="J404" s="516"/>
      <c r="K404" s="516"/>
      <c r="L404" s="516"/>
      <c r="M404" s="516"/>
      <c r="N404" s="516"/>
      <c r="O404" s="516" t="s">
        <v>28</v>
      </c>
      <c r="P404" s="516" t="s">
        <v>291</v>
      </c>
      <c r="Q404" s="516" t="s">
        <v>289</v>
      </c>
      <c r="R404" s="517"/>
      <c r="S404" s="516"/>
      <c r="T404" s="515"/>
      <c r="U404" s="515"/>
      <c r="V404" s="514"/>
      <c r="W404" s="513"/>
    </row>
    <row r="405" spans="1:23" ht="15.6">
      <c r="A405" s="600" t="s">
        <v>813</v>
      </c>
      <c r="B405" s="518"/>
      <c r="C405" s="518" t="s">
        <v>968</v>
      </c>
      <c r="D405" s="514"/>
      <c r="E405" s="516" t="s">
        <v>18</v>
      </c>
      <c r="F405" s="516" t="s">
        <v>14</v>
      </c>
      <c r="G405" s="499" t="s">
        <v>19</v>
      </c>
      <c r="H405" s="499" t="s">
        <v>28</v>
      </c>
      <c r="I405" s="499" t="s">
        <v>24</v>
      </c>
      <c r="J405" s="516"/>
      <c r="K405" s="516"/>
      <c r="L405" s="516"/>
      <c r="M405" s="516"/>
      <c r="N405" s="516"/>
      <c r="O405" s="516" t="s">
        <v>28</v>
      </c>
      <c r="P405" s="516" t="s">
        <v>291</v>
      </c>
      <c r="Q405" s="516" t="s">
        <v>289</v>
      </c>
      <c r="R405" s="517"/>
      <c r="S405" s="516"/>
      <c r="T405" s="515"/>
      <c r="U405" s="515"/>
      <c r="V405" s="514"/>
      <c r="W405" s="513"/>
    </row>
    <row r="406" spans="1:23" ht="15.6">
      <c r="A406" s="600" t="s">
        <v>812</v>
      </c>
      <c r="B406" s="518"/>
      <c r="C406" s="518" t="s">
        <v>968</v>
      </c>
      <c r="D406" s="514"/>
      <c r="E406" s="516" t="s">
        <v>18</v>
      </c>
      <c r="F406" s="516" t="s">
        <v>15</v>
      </c>
      <c r="G406" s="499" t="s">
        <v>19</v>
      </c>
      <c r="H406" s="499" t="s">
        <v>28</v>
      </c>
      <c r="I406" s="499" t="s">
        <v>24</v>
      </c>
      <c r="J406" s="516"/>
      <c r="K406" s="516"/>
      <c r="L406" s="516"/>
      <c r="M406" s="516"/>
      <c r="N406" s="516"/>
      <c r="O406" s="516" t="s">
        <v>28</v>
      </c>
      <c r="P406" s="516" t="s">
        <v>291</v>
      </c>
      <c r="Q406" s="516" t="s">
        <v>289</v>
      </c>
      <c r="R406" s="517"/>
      <c r="S406" s="516"/>
      <c r="T406" s="515"/>
      <c r="U406" s="515"/>
      <c r="V406" s="514"/>
      <c r="W406" s="513"/>
    </row>
    <row r="407" spans="1:23" ht="15.6">
      <c r="A407" s="600" t="s">
        <v>811</v>
      </c>
      <c r="B407" s="518"/>
      <c r="C407" s="518" t="s">
        <v>967</v>
      </c>
      <c r="D407" s="514"/>
      <c r="E407" s="516" t="s">
        <v>18</v>
      </c>
      <c r="F407" s="516" t="s">
        <v>16</v>
      </c>
      <c r="G407" s="499" t="s">
        <v>57</v>
      </c>
      <c r="H407" s="499" t="s">
        <v>61</v>
      </c>
      <c r="I407" s="499" t="s">
        <v>783</v>
      </c>
      <c r="J407" s="516">
        <v>4</v>
      </c>
      <c r="K407" s="516"/>
      <c r="L407" s="516"/>
      <c r="M407" s="516"/>
      <c r="N407" s="516"/>
      <c r="O407" s="516"/>
      <c r="P407" s="516" t="s">
        <v>291</v>
      </c>
      <c r="Q407" s="516" t="s">
        <v>289</v>
      </c>
      <c r="R407" s="517" t="s">
        <v>1314</v>
      </c>
      <c r="S407" s="516"/>
      <c r="T407" s="515"/>
      <c r="U407" s="515"/>
      <c r="V407" s="514"/>
      <c r="W407" s="513"/>
    </row>
    <row r="408" spans="1:23" ht="15.6">
      <c r="A408" s="600" t="s">
        <v>1442</v>
      </c>
      <c r="B408" s="518"/>
      <c r="C408" s="518" t="s">
        <v>966</v>
      </c>
      <c r="D408" s="514"/>
      <c r="E408" s="516" t="s">
        <v>18</v>
      </c>
      <c r="F408" s="516" t="s">
        <v>14</v>
      </c>
      <c r="G408" s="499" t="s">
        <v>22</v>
      </c>
      <c r="H408" s="499" t="s">
        <v>28</v>
      </c>
      <c r="I408" s="499" t="s">
        <v>24</v>
      </c>
      <c r="J408" s="516">
        <v>4</v>
      </c>
      <c r="K408" s="516"/>
      <c r="L408" s="516"/>
      <c r="M408" s="516"/>
      <c r="N408" s="516"/>
      <c r="O408" s="516"/>
      <c r="P408" s="516" t="s">
        <v>291</v>
      </c>
      <c r="Q408" s="516" t="s">
        <v>288</v>
      </c>
      <c r="R408" s="517"/>
      <c r="S408" s="516"/>
      <c r="T408" s="515"/>
      <c r="U408" s="515"/>
      <c r="V408" s="514"/>
      <c r="W408" s="513"/>
    </row>
    <row r="409" spans="1:23" ht="15.6">
      <c r="A409" s="600" t="s">
        <v>809</v>
      </c>
      <c r="B409" s="518"/>
      <c r="C409" s="518" t="s">
        <v>966</v>
      </c>
      <c r="D409" s="514"/>
      <c r="E409" s="516" t="s">
        <v>18</v>
      </c>
      <c r="F409" s="516" t="s">
        <v>15</v>
      </c>
      <c r="G409" s="499" t="s">
        <v>22</v>
      </c>
      <c r="H409" s="499" t="s">
        <v>28</v>
      </c>
      <c r="I409" s="499" t="s">
        <v>24</v>
      </c>
      <c r="J409" s="516">
        <v>4</v>
      </c>
      <c r="K409" s="516"/>
      <c r="L409" s="516"/>
      <c r="M409" s="516"/>
      <c r="N409" s="516"/>
      <c r="O409" s="516"/>
      <c r="P409" s="516" t="s">
        <v>291</v>
      </c>
      <c r="Q409" s="516" t="s">
        <v>288</v>
      </c>
      <c r="R409" s="517"/>
      <c r="S409" s="516"/>
      <c r="T409" s="515"/>
      <c r="U409" s="515"/>
      <c r="V409" s="514"/>
      <c r="W409" s="513"/>
    </row>
    <row r="410" spans="1:23" ht="15.6">
      <c r="A410" s="600" t="s">
        <v>808</v>
      </c>
      <c r="B410" s="518"/>
      <c r="C410" s="518" t="s">
        <v>966</v>
      </c>
      <c r="D410" s="514"/>
      <c r="E410" s="516" t="s">
        <v>18</v>
      </c>
      <c r="F410" s="516" t="s">
        <v>14</v>
      </c>
      <c r="G410" s="499" t="s">
        <v>22</v>
      </c>
      <c r="H410" s="499" t="s">
        <v>28</v>
      </c>
      <c r="I410" s="499" t="s">
        <v>24</v>
      </c>
      <c r="J410" s="516">
        <v>1</v>
      </c>
      <c r="K410" s="516"/>
      <c r="L410" s="516"/>
      <c r="M410" s="516"/>
      <c r="N410" s="516" t="s">
        <v>39</v>
      </c>
      <c r="O410" s="516"/>
      <c r="P410" s="516" t="s">
        <v>291</v>
      </c>
      <c r="Q410" s="516" t="s">
        <v>288</v>
      </c>
      <c r="R410" s="517"/>
      <c r="S410" s="516"/>
      <c r="T410" s="515"/>
      <c r="U410" s="515"/>
      <c r="V410" s="514"/>
      <c r="W410" s="513"/>
    </row>
    <row r="411" spans="1:23" ht="15.6">
      <c r="A411" s="600" t="s">
        <v>807</v>
      </c>
      <c r="B411" s="518"/>
      <c r="C411" s="518" t="s">
        <v>965</v>
      </c>
      <c r="D411" s="514"/>
      <c r="E411" s="516" t="s">
        <v>18</v>
      </c>
      <c r="F411" s="516" t="s">
        <v>14</v>
      </c>
      <c r="G411" s="499" t="s">
        <v>22</v>
      </c>
      <c r="H411" s="499" t="s">
        <v>28</v>
      </c>
      <c r="I411" s="499" t="s">
        <v>24</v>
      </c>
      <c r="J411" s="516">
        <v>4</v>
      </c>
      <c r="K411" s="516"/>
      <c r="L411" s="516"/>
      <c r="M411" s="516"/>
      <c r="N411" s="516"/>
      <c r="O411" s="516"/>
      <c r="P411" s="516" t="s">
        <v>291</v>
      </c>
      <c r="Q411" s="516" t="s">
        <v>288</v>
      </c>
      <c r="R411" s="517"/>
      <c r="S411" s="516"/>
      <c r="T411" s="515"/>
      <c r="U411" s="515"/>
      <c r="V411" s="514"/>
      <c r="W411" s="513"/>
    </row>
    <row r="412" spans="1:23" ht="15.6">
      <c r="A412" s="600" t="s">
        <v>806</v>
      </c>
      <c r="B412" s="518"/>
      <c r="C412" s="518" t="s">
        <v>965</v>
      </c>
      <c r="D412" s="514"/>
      <c r="E412" s="516" t="s">
        <v>18</v>
      </c>
      <c r="F412" s="516" t="s">
        <v>15</v>
      </c>
      <c r="G412" s="499" t="s">
        <v>22</v>
      </c>
      <c r="H412" s="499" t="s">
        <v>28</v>
      </c>
      <c r="I412" s="499" t="s">
        <v>24</v>
      </c>
      <c r="J412" s="516">
        <v>3</v>
      </c>
      <c r="K412" s="516"/>
      <c r="L412" s="516"/>
      <c r="M412" s="516"/>
      <c r="N412" s="516"/>
      <c r="O412" s="516"/>
      <c r="P412" s="516" t="s">
        <v>291</v>
      </c>
      <c r="Q412" s="516" t="s">
        <v>288</v>
      </c>
      <c r="R412" s="517"/>
      <c r="S412" s="516"/>
      <c r="T412" s="515"/>
      <c r="U412" s="515"/>
      <c r="V412" s="514"/>
      <c r="W412" s="513"/>
    </row>
    <row r="413" spans="1:23" ht="15.6">
      <c r="A413" s="600" t="s">
        <v>805</v>
      </c>
      <c r="B413" s="518"/>
      <c r="C413" s="518" t="s">
        <v>963</v>
      </c>
      <c r="D413" s="514"/>
      <c r="E413" s="516" t="s">
        <v>18</v>
      </c>
      <c r="F413" s="516" t="s">
        <v>14</v>
      </c>
      <c r="G413" s="499" t="s">
        <v>22</v>
      </c>
      <c r="H413" s="499" t="s">
        <v>28</v>
      </c>
      <c r="I413" s="499" t="s">
        <v>24</v>
      </c>
      <c r="J413" s="516">
        <v>3</v>
      </c>
      <c r="K413" s="516"/>
      <c r="L413" s="516"/>
      <c r="M413" s="516"/>
      <c r="N413" s="516"/>
      <c r="O413" s="516"/>
      <c r="P413" s="516" t="s">
        <v>291</v>
      </c>
      <c r="Q413" s="516" t="s">
        <v>288</v>
      </c>
      <c r="R413" s="517"/>
      <c r="S413" s="516"/>
      <c r="T413" s="515"/>
      <c r="U413" s="515"/>
      <c r="V413" s="514"/>
      <c r="W413" s="513"/>
    </row>
    <row r="414" spans="1:23" ht="15.6">
      <c r="A414" s="600" t="s">
        <v>804</v>
      </c>
      <c r="B414" s="518"/>
      <c r="C414" s="518" t="s">
        <v>963</v>
      </c>
      <c r="D414" s="514"/>
      <c r="E414" s="516" t="s">
        <v>18</v>
      </c>
      <c r="F414" s="516" t="s">
        <v>15</v>
      </c>
      <c r="G414" s="499" t="s">
        <v>22</v>
      </c>
      <c r="H414" s="499" t="s">
        <v>28</v>
      </c>
      <c r="I414" s="499" t="s">
        <v>24</v>
      </c>
      <c r="J414" s="516">
        <v>4</v>
      </c>
      <c r="K414" s="516"/>
      <c r="L414" s="516"/>
      <c r="M414" s="516"/>
      <c r="N414" s="516"/>
      <c r="O414" s="516"/>
      <c r="P414" s="516" t="s">
        <v>291</v>
      </c>
      <c r="Q414" s="516" t="s">
        <v>288</v>
      </c>
      <c r="R414" s="517"/>
      <c r="S414" s="516"/>
      <c r="T414" s="515"/>
      <c r="U414" s="515"/>
      <c r="V414" s="514"/>
      <c r="W414" s="513"/>
    </row>
    <row r="415" spans="1:23" ht="15.6">
      <c r="A415" s="600" t="s">
        <v>803</v>
      </c>
      <c r="B415" s="518"/>
      <c r="C415" s="518" t="s">
        <v>961</v>
      </c>
      <c r="D415" s="514"/>
      <c r="E415" s="516" t="s">
        <v>18</v>
      </c>
      <c r="F415" s="516" t="s">
        <v>14</v>
      </c>
      <c r="G415" s="499" t="s">
        <v>22</v>
      </c>
      <c r="H415" s="499" t="s">
        <v>28</v>
      </c>
      <c r="I415" s="499" t="s">
        <v>24</v>
      </c>
      <c r="J415" s="516"/>
      <c r="K415" s="516"/>
      <c r="L415" s="516"/>
      <c r="M415" s="516"/>
      <c r="N415" s="516"/>
      <c r="O415" s="516" t="s">
        <v>28</v>
      </c>
      <c r="P415" s="516" t="s">
        <v>291</v>
      </c>
      <c r="Q415" s="516" t="s">
        <v>288</v>
      </c>
      <c r="R415" s="517"/>
      <c r="S415" s="516"/>
      <c r="T415" s="515"/>
      <c r="U415" s="515"/>
      <c r="V415" s="514"/>
      <c r="W415" s="513"/>
    </row>
    <row r="416" spans="1:23" ht="15.6">
      <c r="A416" s="600" t="s">
        <v>802</v>
      </c>
      <c r="B416" s="518"/>
      <c r="C416" s="518" t="s">
        <v>961</v>
      </c>
      <c r="D416" s="514"/>
      <c r="E416" s="516" t="s">
        <v>18</v>
      </c>
      <c r="F416" s="516" t="s">
        <v>15</v>
      </c>
      <c r="G416" s="499" t="s">
        <v>22</v>
      </c>
      <c r="H416" s="499" t="s">
        <v>28</v>
      </c>
      <c r="I416" s="499" t="s">
        <v>24</v>
      </c>
      <c r="J416" s="516"/>
      <c r="K416" s="516"/>
      <c r="L416" s="516"/>
      <c r="M416" s="516"/>
      <c r="N416" s="516"/>
      <c r="O416" s="516" t="s">
        <v>28</v>
      </c>
      <c r="P416" s="516" t="s">
        <v>291</v>
      </c>
      <c r="Q416" s="516" t="s">
        <v>288</v>
      </c>
      <c r="R416" s="517"/>
      <c r="S416" s="516"/>
      <c r="T416" s="515"/>
      <c r="U416" s="515"/>
      <c r="V416" s="514"/>
      <c r="W416" s="513"/>
    </row>
    <row r="417" spans="1:23" ht="15.6">
      <c r="A417" s="600" t="s">
        <v>801</v>
      </c>
      <c r="B417" s="518"/>
      <c r="C417" s="518" t="s">
        <v>961</v>
      </c>
      <c r="D417" s="514"/>
      <c r="E417" s="516" t="s">
        <v>18</v>
      </c>
      <c r="F417" s="516" t="s">
        <v>14</v>
      </c>
      <c r="G417" s="499" t="s">
        <v>22</v>
      </c>
      <c r="H417" s="499" t="s">
        <v>28</v>
      </c>
      <c r="I417" s="499" t="s">
        <v>24</v>
      </c>
      <c r="J417" s="516"/>
      <c r="K417" s="516"/>
      <c r="L417" s="516"/>
      <c r="M417" s="516"/>
      <c r="N417" s="516"/>
      <c r="O417" s="516" t="s">
        <v>28</v>
      </c>
      <c r="P417" s="516" t="s">
        <v>291</v>
      </c>
      <c r="Q417" s="516" t="s">
        <v>288</v>
      </c>
      <c r="R417" s="517"/>
      <c r="S417" s="516"/>
      <c r="T417" s="515"/>
      <c r="U417" s="515"/>
      <c r="V417" s="514"/>
      <c r="W417" s="513"/>
    </row>
    <row r="418" spans="1:23" ht="15.6">
      <c r="A418" s="600" t="s">
        <v>800</v>
      </c>
      <c r="B418" s="518"/>
      <c r="C418" s="518" t="s">
        <v>961</v>
      </c>
      <c r="D418" s="514"/>
      <c r="E418" s="516" t="s">
        <v>18</v>
      </c>
      <c r="F418" s="516" t="s">
        <v>15</v>
      </c>
      <c r="G418" s="499" t="s">
        <v>22</v>
      </c>
      <c r="H418" s="499" t="s">
        <v>28</v>
      </c>
      <c r="I418" s="499" t="s">
        <v>24</v>
      </c>
      <c r="J418" s="516"/>
      <c r="K418" s="516"/>
      <c r="L418" s="516"/>
      <c r="M418" s="516"/>
      <c r="N418" s="516"/>
      <c r="O418" s="516" t="s">
        <v>28</v>
      </c>
      <c r="P418" s="516" t="s">
        <v>291</v>
      </c>
      <c r="Q418" s="516" t="s">
        <v>288</v>
      </c>
      <c r="R418" s="517"/>
      <c r="S418" s="516"/>
      <c r="T418" s="515"/>
      <c r="U418" s="515"/>
      <c r="V418" s="514"/>
      <c r="W418" s="513"/>
    </row>
    <row r="419" spans="1:23" ht="15.6">
      <c r="A419" s="600" t="s">
        <v>799</v>
      </c>
      <c r="B419" s="518"/>
      <c r="C419" s="518" t="s">
        <v>959</v>
      </c>
      <c r="D419" s="514"/>
      <c r="E419" s="516" t="s">
        <v>18</v>
      </c>
      <c r="F419" s="516" t="s">
        <v>14</v>
      </c>
      <c r="G419" s="499" t="s">
        <v>22</v>
      </c>
      <c r="H419" s="499" t="s">
        <v>28</v>
      </c>
      <c r="I419" s="499" t="s">
        <v>24</v>
      </c>
      <c r="J419" s="516">
        <v>2</v>
      </c>
      <c r="K419" s="516"/>
      <c r="L419" s="516"/>
      <c r="M419" s="516"/>
      <c r="N419" s="516" t="s">
        <v>499</v>
      </c>
      <c r="O419" s="516"/>
      <c r="P419" s="516" t="s">
        <v>291</v>
      </c>
      <c r="Q419" s="516" t="s">
        <v>288</v>
      </c>
      <c r="R419" s="517"/>
      <c r="S419" s="516"/>
      <c r="T419" s="515"/>
      <c r="U419" s="515"/>
      <c r="V419" s="514"/>
      <c r="W419" s="513"/>
    </row>
    <row r="420" spans="1:23" ht="15.6">
      <c r="A420" s="600" t="s">
        <v>793</v>
      </c>
      <c r="B420" s="518"/>
      <c r="C420" s="518" t="s">
        <v>959</v>
      </c>
      <c r="D420" s="514"/>
      <c r="E420" s="516" t="s">
        <v>18</v>
      </c>
      <c r="F420" s="516" t="s">
        <v>15</v>
      </c>
      <c r="G420" s="499" t="s">
        <v>22</v>
      </c>
      <c r="H420" s="499" t="s">
        <v>28</v>
      </c>
      <c r="I420" s="499" t="s">
        <v>24</v>
      </c>
      <c r="J420" s="516">
        <v>2</v>
      </c>
      <c r="K420" s="516"/>
      <c r="L420" s="516"/>
      <c r="M420" s="516"/>
      <c r="N420" s="516" t="s">
        <v>499</v>
      </c>
      <c r="O420" s="516"/>
      <c r="P420" s="516" t="s">
        <v>291</v>
      </c>
      <c r="Q420" s="516" t="s">
        <v>288</v>
      </c>
      <c r="R420" s="517"/>
      <c r="S420" s="516"/>
      <c r="T420" s="515"/>
      <c r="U420" s="515"/>
      <c r="V420" s="514"/>
      <c r="W420" s="513"/>
    </row>
    <row r="421" spans="1:23" ht="15.6">
      <c r="A421" s="600" t="s">
        <v>792</v>
      </c>
      <c r="B421" s="518"/>
      <c r="C421" s="518" t="s">
        <v>959</v>
      </c>
      <c r="D421" s="514"/>
      <c r="E421" s="516" t="s">
        <v>17</v>
      </c>
      <c r="F421" s="516" t="s">
        <v>16</v>
      </c>
      <c r="G421" s="499" t="s">
        <v>57</v>
      </c>
      <c r="H421" s="499" t="s">
        <v>29</v>
      </c>
      <c r="I421" s="499" t="s">
        <v>783</v>
      </c>
      <c r="J421" s="516"/>
      <c r="K421" s="516"/>
      <c r="L421" s="516"/>
      <c r="M421" s="516"/>
      <c r="N421" s="516"/>
      <c r="O421" s="516"/>
      <c r="P421" s="516" t="s">
        <v>291</v>
      </c>
      <c r="Q421" s="516" t="s">
        <v>288</v>
      </c>
      <c r="R421" s="517" t="s">
        <v>787</v>
      </c>
      <c r="S421" s="516"/>
      <c r="T421" s="515"/>
      <c r="U421" s="515"/>
      <c r="V421" s="514"/>
      <c r="W421" s="513"/>
    </row>
    <row r="422" spans="1:23" ht="15.6">
      <c r="A422" s="600" t="s">
        <v>1443</v>
      </c>
      <c r="B422" s="518"/>
      <c r="C422" s="518" t="s">
        <v>957</v>
      </c>
      <c r="D422" s="514"/>
      <c r="E422" s="516" t="s">
        <v>18</v>
      </c>
      <c r="F422" s="516" t="s">
        <v>16</v>
      </c>
      <c r="G422" s="499" t="s">
        <v>57</v>
      </c>
      <c r="H422" s="499" t="s">
        <v>61</v>
      </c>
      <c r="I422" s="499" t="s">
        <v>783</v>
      </c>
      <c r="J422" s="516">
        <v>3</v>
      </c>
      <c r="K422" s="516"/>
      <c r="L422" s="516"/>
      <c r="M422" s="516"/>
      <c r="N422" s="516"/>
      <c r="O422" s="516"/>
      <c r="P422" s="516" t="s">
        <v>291</v>
      </c>
      <c r="Q422" s="516" t="s">
        <v>288</v>
      </c>
      <c r="R422" s="517" t="s">
        <v>1313</v>
      </c>
      <c r="S422" s="516"/>
      <c r="T422" s="515"/>
      <c r="U422" s="515"/>
      <c r="V422" s="514"/>
      <c r="W422" s="513"/>
    </row>
    <row r="423" spans="1:23" ht="15.6">
      <c r="A423" s="600" t="s">
        <v>788</v>
      </c>
      <c r="B423" s="518"/>
      <c r="C423" s="518" t="s">
        <v>956</v>
      </c>
      <c r="D423" s="514"/>
      <c r="E423" s="516" t="s">
        <v>18</v>
      </c>
      <c r="F423" s="516" t="s">
        <v>14</v>
      </c>
      <c r="G423" s="499" t="s">
        <v>262</v>
      </c>
      <c r="H423" s="499" t="s">
        <v>28</v>
      </c>
      <c r="I423" s="520" t="s">
        <v>26</v>
      </c>
      <c r="J423" s="516"/>
      <c r="K423" s="516"/>
      <c r="L423" s="516"/>
      <c r="M423" s="516"/>
      <c r="N423" s="516"/>
      <c r="O423" s="516" t="s">
        <v>28</v>
      </c>
      <c r="P423" s="516" t="s">
        <v>291</v>
      </c>
      <c r="Q423" s="516" t="s">
        <v>288</v>
      </c>
      <c r="R423" s="517"/>
      <c r="S423" s="516"/>
      <c r="T423" s="515"/>
      <c r="U423" s="515"/>
      <c r="V423" s="514"/>
      <c r="W423" s="513"/>
    </row>
    <row r="424" spans="1:23" ht="15.6">
      <c r="A424" s="600" t="s">
        <v>785</v>
      </c>
      <c r="B424" s="518"/>
      <c r="C424" s="518" t="s">
        <v>956</v>
      </c>
      <c r="D424" s="514"/>
      <c r="E424" s="516" t="s">
        <v>18</v>
      </c>
      <c r="F424" s="516" t="s">
        <v>15</v>
      </c>
      <c r="G424" s="499" t="s">
        <v>262</v>
      </c>
      <c r="H424" s="499" t="s">
        <v>28</v>
      </c>
      <c r="I424" s="499" t="s">
        <v>24</v>
      </c>
      <c r="J424" s="516"/>
      <c r="K424" s="516"/>
      <c r="L424" s="516"/>
      <c r="M424" s="516"/>
      <c r="N424" s="516"/>
      <c r="O424" s="516" t="s">
        <v>28</v>
      </c>
      <c r="P424" s="516" t="s">
        <v>291</v>
      </c>
      <c r="Q424" s="516" t="s">
        <v>288</v>
      </c>
      <c r="R424" s="517"/>
      <c r="S424" s="516"/>
      <c r="T424" s="515"/>
      <c r="U424" s="515"/>
      <c r="V424" s="514"/>
      <c r="W424" s="513"/>
    </row>
    <row r="425" spans="1:23" ht="15.6">
      <c r="A425" s="600" t="s">
        <v>784</v>
      </c>
      <c r="B425" s="518"/>
      <c r="C425" s="518" t="s">
        <v>955</v>
      </c>
      <c r="D425" s="514"/>
      <c r="E425" s="516" t="s">
        <v>17</v>
      </c>
      <c r="F425" s="516" t="s">
        <v>16</v>
      </c>
      <c r="G425" s="499" t="s">
        <v>20</v>
      </c>
      <c r="H425" s="499" t="s">
        <v>304</v>
      </c>
      <c r="I425" s="499" t="s">
        <v>24</v>
      </c>
      <c r="J425" s="516"/>
      <c r="K425" s="516"/>
      <c r="L425" s="516"/>
      <c r="M425" s="516"/>
      <c r="N425" s="516"/>
      <c r="O425" s="516" t="s">
        <v>48</v>
      </c>
      <c r="P425" s="516" t="s">
        <v>291</v>
      </c>
      <c r="Q425" s="516" t="s">
        <v>288</v>
      </c>
      <c r="R425" s="517"/>
      <c r="S425" s="516"/>
      <c r="T425" s="515"/>
      <c r="U425" s="515"/>
      <c r="V425" s="514"/>
      <c r="W425" s="513"/>
    </row>
    <row r="426" spans="1:23" ht="15.6">
      <c r="A426" s="600" t="s">
        <v>782</v>
      </c>
      <c r="B426" s="518"/>
      <c r="C426" s="518" t="s">
        <v>954</v>
      </c>
      <c r="D426" s="514"/>
      <c r="E426" s="516" t="s">
        <v>17</v>
      </c>
      <c r="F426" s="516" t="s">
        <v>14</v>
      </c>
      <c r="G426" s="499" t="s">
        <v>22</v>
      </c>
      <c r="H426" s="499" t="s">
        <v>28</v>
      </c>
      <c r="I426" s="499" t="s">
        <v>24</v>
      </c>
      <c r="J426" s="516">
        <v>3</v>
      </c>
      <c r="K426" s="516"/>
      <c r="L426" s="516"/>
      <c r="M426" s="516"/>
      <c r="N426" s="516"/>
      <c r="O426" s="516"/>
      <c r="P426" s="516" t="s">
        <v>291</v>
      </c>
      <c r="Q426" s="516" t="s">
        <v>288</v>
      </c>
      <c r="R426" s="517"/>
      <c r="S426" s="516"/>
      <c r="T426" s="515"/>
      <c r="U426" s="515"/>
      <c r="V426" s="514"/>
      <c r="W426" s="513"/>
    </row>
    <row r="427" spans="1:23" ht="15.6">
      <c r="A427" s="600" t="s">
        <v>781</v>
      </c>
      <c r="B427" s="518"/>
      <c r="C427" s="518" t="s">
        <v>954</v>
      </c>
      <c r="D427" s="514"/>
      <c r="E427" s="516" t="s">
        <v>17</v>
      </c>
      <c r="F427" s="516" t="s">
        <v>15</v>
      </c>
      <c r="G427" s="499" t="s">
        <v>22</v>
      </c>
      <c r="H427" s="499" t="s">
        <v>28</v>
      </c>
      <c r="I427" s="499" t="s">
        <v>24</v>
      </c>
      <c r="J427" s="516"/>
      <c r="K427" s="516"/>
      <c r="L427" s="516"/>
      <c r="M427" s="516"/>
      <c r="N427" s="516"/>
      <c r="O427" s="516" t="s">
        <v>28</v>
      </c>
      <c r="P427" s="516" t="s">
        <v>291</v>
      </c>
      <c r="Q427" s="516" t="s">
        <v>288</v>
      </c>
      <c r="R427" s="517"/>
      <c r="S427" s="516"/>
      <c r="T427" s="515"/>
      <c r="U427" s="515"/>
      <c r="V427" s="514"/>
      <c r="W427" s="513"/>
    </row>
    <row r="428" spans="1:23" ht="15.6">
      <c r="A428" s="600" t="s">
        <v>780</v>
      </c>
      <c r="B428" s="518"/>
      <c r="C428" s="518" t="s">
        <v>951</v>
      </c>
      <c r="D428" s="514"/>
      <c r="E428" s="516" t="s">
        <v>17</v>
      </c>
      <c r="F428" s="519" t="s">
        <v>16</v>
      </c>
      <c r="G428" s="499" t="s">
        <v>22</v>
      </c>
      <c r="H428" s="499" t="s">
        <v>28</v>
      </c>
      <c r="I428" s="499" t="s">
        <v>24</v>
      </c>
      <c r="J428" s="516"/>
      <c r="K428" s="516"/>
      <c r="L428" s="516"/>
      <c r="M428" s="516"/>
      <c r="N428" s="516"/>
      <c r="O428" s="516" t="s">
        <v>28</v>
      </c>
      <c r="P428" s="516" t="s">
        <v>291</v>
      </c>
      <c r="Q428" s="516" t="s">
        <v>288</v>
      </c>
      <c r="R428" s="517"/>
      <c r="S428" s="516"/>
      <c r="T428" s="515"/>
      <c r="U428" s="515"/>
      <c r="V428" s="514"/>
      <c r="W428" s="513"/>
    </row>
    <row r="429" spans="1:23" ht="15.6">
      <c r="A429" s="600" t="s">
        <v>779</v>
      </c>
      <c r="B429" s="518"/>
      <c r="C429" s="518" t="s">
        <v>950</v>
      </c>
      <c r="D429" s="514"/>
      <c r="E429" s="516" t="s">
        <v>17</v>
      </c>
      <c r="F429" s="516" t="s">
        <v>14</v>
      </c>
      <c r="G429" s="499" t="s">
        <v>22</v>
      </c>
      <c r="H429" s="499" t="s">
        <v>28</v>
      </c>
      <c r="I429" s="499" t="s">
        <v>24</v>
      </c>
      <c r="J429" s="516">
        <v>3</v>
      </c>
      <c r="K429" s="516"/>
      <c r="L429" s="516"/>
      <c r="M429" s="516"/>
      <c r="N429" s="516"/>
      <c r="O429" s="516"/>
      <c r="P429" s="516" t="s">
        <v>291</v>
      </c>
      <c r="Q429" s="516" t="s">
        <v>288</v>
      </c>
      <c r="R429" s="517"/>
      <c r="S429" s="516"/>
      <c r="T429" s="515"/>
      <c r="U429" s="515"/>
      <c r="V429" s="514"/>
      <c r="W429" s="513"/>
    </row>
    <row r="430" spans="1:23" ht="15.6">
      <c r="A430" s="600" t="s">
        <v>778</v>
      </c>
      <c r="B430" s="518"/>
      <c r="C430" s="518" t="s">
        <v>950</v>
      </c>
      <c r="D430" s="514"/>
      <c r="E430" s="516" t="s">
        <v>17</v>
      </c>
      <c r="F430" s="516" t="s">
        <v>15</v>
      </c>
      <c r="G430" s="499" t="s">
        <v>22</v>
      </c>
      <c r="H430" s="499" t="s">
        <v>28</v>
      </c>
      <c r="I430" s="499" t="s">
        <v>24</v>
      </c>
      <c r="J430" s="516">
        <v>4</v>
      </c>
      <c r="K430" s="516"/>
      <c r="L430" s="516"/>
      <c r="M430" s="516"/>
      <c r="N430" s="516"/>
      <c r="O430" s="516"/>
      <c r="P430" s="516" t="s">
        <v>291</v>
      </c>
      <c r="Q430" s="516" t="s">
        <v>288</v>
      </c>
      <c r="R430" s="517"/>
      <c r="S430" s="516"/>
      <c r="T430" s="515"/>
      <c r="U430" s="515"/>
      <c r="V430" s="514"/>
      <c r="W430" s="513"/>
    </row>
    <row r="431" spans="1:23" ht="15.6">
      <c r="A431" s="600" t="s">
        <v>777</v>
      </c>
      <c r="B431" s="518"/>
      <c r="C431" s="518" t="s">
        <v>949</v>
      </c>
      <c r="D431" s="514"/>
      <c r="E431" s="516" t="s">
        <v>17</v>
      </c>
      <c r="F431" s="516" t="s">
        <v>14</v>
      </c>
      <c r="G431" s="499" t="s">
        <v>19</v>
      </c>
      <c r="H431" s="499" t="s">
        <v>28</v>
      </c>
      <c r="I431" s="499" t="s">
        <v>24</v>
      </c>
      <c r="J431" s="516"/>
      <c r="K431" s="516"/>
      <c r="L431" s="516"/>
      <c r="M431" s="516"/>
      <c r="N431" s="516"/>
      <c r="O431" s="516" t="s">
        <v>28</v>
      </c>
      <c r="P431" s="516" t="s">
        <v>291</v>
      </c>
      <c r="Q431" s="516" t="s">
        <v>288</v>
      </c>
      <c r="R431" s="517"/>
      <c r="S431" s="516"/>
      <c r="T431" s="515"/>
      <c r="U431" s="515"/>
      <c r="V431" s="514"/>
      <c r="W431" s="513"/>
    </row>
    <row r="432" spans="1:23" ht="15.6">
      <c r="A432" s="600" t="s">
        <v>775</v>
      </c>
      <c r="B432" s="518"/>
      <c r="C432" s="518" t="s">
        <v>949</v>
      </c>
      <c r="D432" s="514"/>
      <c r="E432" s="516" t="s">
        <v>17</v>
      </c>
      <c r="F432" s="516" t="s">
        <v>15</v>
      </c>
      <c r="G432" s="499" t="s">
        <v>19</v>
      </c>
      <c r="H432" s="499" t="s">
        <v>28</v>
      </c>
      <c r="I432" s="499" t="s">
        <v>24</v>
      </c>
      <c r="J432" s="516"/>
      <c r="K432" s="516"/>
      <c r="L432" s="516"/>
      <c r="M432" s="516"/>
      <c r="N432" s="516"/>
      <c r="O432" s="516" t="s">
        <v>28</v>
      </c>
      <c r="P432" s="516" t="s">
        <v>291</v>
      </c>
      <c r="Q432" s="516" t="s">
        <v>288</v>
      </c>
      <c r="R432" s="517"/>
      <c r="S432" s="516"/>
      <c r="T432" s="515"/>
      <c r="U432" s="515"/>
      <c r="V432" s="514"/>
      <c r="W432" s="513"/>
    </row>
    <row r="433" spans="1:23" ht="15.6">
      <c r="A433" s="600" t="s">
        <v>774</v>
      </c>
      <c r="B433" s="518"/>
      <c r="C433" s="518" t="s">
        <v>948</v>
      </c>
      <c r="D433" s="514"/>
      <c r="E433" s="516" t="s">
        <v>17</v>
      </c>
      <c r="F433" s="516" t="s">
        <v>14</v>
      </c>
      <c r="G433" s="499" t="s">
        <v>19</v>
      </c>
      <c r="H433" s="499" t="s">
        <v>28</v>
      </c>
      <c r="I433" s="499" t="s">
        <v>24</v>
      </c>
      <c r="J433" s="516">
        <v>3</v>
      </c>
      <c r="K433" s="516"/>
      <c r="L433" s="516"/>
      <c r="M433" s="516"/>
      <c r="N433" s="516"/>
      <c r="O433" s="516"/>
      <c r="P433" s="516" t="s">
        <v>291</v>
      </c>
      <c r="Q433" s="516" t="s">
        <v>288</v>
      </c>
      <c r="R433" s="517"/>
      <c r="S433" s="516"/>
      <c r="T433" s="515"/>
      <c r="U433" s="515"/>
      <c r="V433" s="514"/>
      <c r="W433" s="513"/>
    </row>
    <row r="434" spans="1:23" ht="15.6">
      <c r="A434" s="600" t="s">
        <v>773</v>
      </c>
      <c r="B434" s="518"/>
      <c r="C434" s="518" t="s">
        <v>948</v>
      </c>
      <c r="D434" s="514"/>
      <c r="E434" s="516" t="s">
        <v>17</v>
      </c>
      <c r="F434" s="516" t="s">
        <v>15</v>
      </c>
      <c r="G434" s="499" t="s">
        <v>19</v>
      </c>
      <c r="H434" s="499" t="s">
        <v>28</v>
      </c>
      <c r="I434" s="499" t="s">
        <v>24</v>
      </c>
      <c r="J434" s="516">
        <v>3</v>
      </c>
      <c r="K434" s="516"/>
      <c r="L434" s="516"/>
      <c r="M434" s="516"/>
      <c r="N434" s="516"/>
      <c r="O434" s="516"/>
      <c r="P434" s="516" t="s">
        <v>291</v>
      </c>
      <c r="Q434" s="516" t="s">
        <v>288</v>
      </c>
      <c r="R434" s="517"/>
      <c r="S434" s="516"/>
      <c r="T434" s="515"/>
      <c r="U434" s="515"/>
      <c r="V434" s="514"/>
      <c r="W434" s="513"/>
    </row>
    <row r="435" spans="1:23" ht="15.6">
      <c r="A435" s="600" t="s">
        <v>772</v>
      </c>
      <c r="B435" s="518"/>
      <c r="C435" s="518" t="s">
        <v>948</v>
      </c>
      <c r="D435" s="514"/>
      <c r="E435" s="516" t="s">
        <v>17</v>
      </c>
      <c r="F435" s="516" t="s">
        <v>14</v>
      </c>
      <c r="G435" s="499" t="s">
        <v>19</v>
      </c>
      <c r="H435" s="499" t="s">
        <v>28</v>
      </c>
      <c r="I435" s="499" t="s">
        <v>24</v>
      </c>
      <c r="J435" s="516">
        <v>1</v>
      </c>
      <c r="K435" s="516"/>
      <c r="L435" s="516"/>
      <c r="M435" s="516"/>
      <c r="N435" s="516" t="s">
        <v>39</v>
      </c>
      <c r="O435" s="516"/>
      <c r="P435" s="516" t="s">
        <v>291</v>
      </c>
      <c r="Q435" s="516" t="s">
        <v>289</v>
      </c>
      <c r="R435" s="517"/>
      <c r="S435" s="516"/>
      <c r="T435" s="515"/>
      <c r="U435" s="515"/>
      <c r="V435" s="514"/>
      <c r="W435" s="513"/>
    </row>
    <row r="436" spans="1:23" ht="15.6">
      <c r="A436" s="600" t="s">
        <v>771</v>
      </c>
      <c r="B436" s="518"/>
      <c r="C436" s="518" t="s">
        <v>948</v>
      </c>
      <c r="D436" s="514"/>
      <c r="E436" s="516" t="s">
        <v>17</v>
      </c>
      <c r="F436" s="516" t="s">
        <v>15</v>
      </c>
      <c r="G436" s="499" t="s">
        <v>19</v>
      </c>
      <c r="H436" s="499" t="s">
        <v>28</v>
      </c>
      <c r="I436" s="499" t="s">
        <v>24</v>
      </c>
      <c r="J436" s="516">
        <v>1</v>
      </c>
      <c r="K436" s="516"/>
      <c r="L436" s="516"/>
      <c r="M436" s="516"/>
      <c r="N436" s="516" t="s">
        <v>39</v>
      </c>
      <c r="O436" s="516"/>
      <c r="P436" s="516" t="s">
        <v>291</v>
      </c>
      <c r="Q436" s="516" t="s">
        <v>289</v>
      </c>
      <c r="R436" s="517"/>
      <c r="S436" s="516"/>
      <c r="T436" s="515"/>
      <c r="U436" s="515"/>
      <c r="V436" s="514"/>
      <c r="W436" s="513"/>
    </row>
    <row r="437" spans="1:23" ht="15.6">
      <c r="A437" s="600" t="s">
        <v>770</v>
      </c>
      <c r="B437" s="518"/>
      <c r="C437" s="518" t="s">
        <v>947</v>
      </c>
      <c r="D437" s="514"/>
      <c r="E437" s="516" t="s">
        <v>17</v>
      </c>
      <c r="F437" s="516" t="s">
        <v>14</v>
      </c>
      <c r="G437" s="499" t="s">
        <v>23</v>
      </c>
      <c r="H437" s="499" t="s">
        <v>28</v>
      </c>
      <c r="I437" s="499" t="s">
        <v>24</v>
      </c>
      <c r="J437" s="516"/>
      <c r="K437" s="516"/>
      <c r="L437" s="516"/>
      <c r="M437" s="516"/>
      <c r="N437" s="516"/>
      <c r="O437" s="519" t="s">
        <v>48</v>
      </c>
      <c r="P437" s="516" t="s">
        <v>291</v>
      </c>
      <c r="Q437" s="516" t="s">
        <v>289</v>
      </c>
      <c r="R437" s="517"/>
      <c r="S437" s="516"/>
      <c r="T437" s="515"/>
      <c r="U437" s="515"/>
      <c r="V437" s="514"/>
      <c r="W437" s="513"/>
    </row>
    <row r="438" spans="1:23" ht="15.6">
      <c r="A438" s="600" t="s">
        <v>769</v>
      </c>
      <c r="B438" s="518"/>
      <c r="C438" s="518" t="s">
        <v>947</v>
      </c>
      <c r="D438" s="514"/>
      <c r="E438" s="516" t="s">
        <v>17</v>
      </c>
      <c r="F438" s="516" t="s">
        <v>15</v>
      </c>
      <c r="G438" s="499" t="s">
        <v>23</v>
      </c>
      <c r="H438" s="499" t="s">
        <v>28</v>
      </c>
      <c r="I438" s="499" t="s">
        <v>24</v>
      </c>
      <c r="J438" s="516"/>
      <c r="K438" s="516"/>
      <c r="L438" s="516"/>
      <c r="M438" s="516"/>
      <c r="N438" s="516"/>
      <c r="O438" s="519" t="s">
        <v>48</v>
      </c>
      <c r="P438" s="516" t="s">
        <v>291</v>
      </c>
      <c r="Q438" s="516" t="s">
        <v>289</v>
      </c>
      <c r="R438" s="517"/>
      <c r="S438" s="516"/>
      <c r="T438" s="515"/>
      <c r="U438" s="515"/>
      <c r="V438" s="514"/>
      <c r="W438" s="513"/>
    </row>
    <row r="439" spans="1:23" ht="15.6">
      <c r="A439" s="600" t="s">
        <v>768</v>
      </c>
      <c r="B439" s="518"/>
      <c r="C439" s="518" t="s">
        <v>946</v>
      </c>
      <c r="D439" s="514"/>
      <c r="E439" s="516" t="s">
        <v>17</v>
      </c>
      <c r="F439" s="516" t="s">
        <v>14</v>
      </c>
      <c r="G439" s="499" t="s">
        <v>19</v>
      </c>
      <c r="H439" s="499" t="s">
        <v>28</v>
      </c>
      <c r="I439" s="499" t="s">
        <v>24</v>
      </c>
      <c r="J439" s="516">
        <v>2</v>
      </c>
      <c r="K439" s="516"/>
      <c r="L439" s="516"/>
      <c r="M439" s="516"/>
      <c r="N439" s="516" t="s">
        <v>499</v>
      </c>
      <c r="O439" s="516"/>
      <c r="P439" s="516" t="s">
        <v>291</v>
      </c>
      <c r="Q439" s="516" t="s">
        <v>289</v>
      </c>
      <c r="R439" s="517"/>
      <c r="S439" s="516"/>
      <c r="T439" s="515"/>
      <c r="U439" s="515"/>
      <c r="V439" s="514"/>
      <c r="W439" s="513"/>
    </row>
    <row r="440" spans="1:23" ht="15.6">
      <c r="A440" s="600" t="s">
        <v>766</v>
      </c>
      <c r="B440" s="518"/>
      <c r="C440" s="518" t="s">
        <v>946</v>
      </c>
      <c r="D440" s="514"/>
      <c r="E440" s="516" t="s">
        <v>17</v>
      </c>
      <c r="F440" s="516" t="s">
        <v>15</v>
      </c>
      <c r="G440" s="499" t="s">
        <v>19</v>
      </c>
      <c r="H440" s="499" t="s">
        <v>28</v>
      </c>
      <c r="I440" s="499" t="s">
        <v>24</v>
      </c>
      <c r="J440" s="516">
        <v>3</v>
      </c>
      <c r="K440" s="516"/>
      <c r="L440" s="516"/>
      <c r="M440" s="516"/>
      <c r="N440" s="516"/>
      <c r="O440" s="516"/>
      <c r="P440" s="516" t="s">
        <v>291</v>
      </c>
      <c r="Q440" s="516" t="s">
        <v>289</v>
      </c>
      <c r="R440" s="517"/>
      <c r="S440" s="516"/>
      <c r="T440" s="515"/>
      <c r="U440" s="515"/>
      <c r="V440" s="514"/>
      <c r="W440" s="513"/>
    </row>
    <row r="441" spans="1:23" ht="15.6">
      <c r="A441" s="600" t="s">
        <v>765</v>
      </c>
      <c r="B441" s="518"/>
      <c r="C441" s="518" t="s">
        <v>945</v>
      </c>
      <c r="D441" s="514"/>
      <c r="E441" s="516" t="s">
        <v>17</v>
      </c>
      <c r="F441" s="516" t="s">
        <v>14</v>
      </c>
      <c r="G441" s="499" t="s">
        <v>19</v>
      </c>
      <c r="H441" s="499" t="s">
        <v>28</v>
      </c>
      <c r="I441" s="499" t="s">
        <v>24</v>
      </c>
      <c r="J441" s="516">
        <v>3</v>
      </c>
      <c r="K441" s="516"/>
      <c r="L441" s="516"/>
      <c r="M441" s="516"/>
      <c r="N441" s="516"/>
      <c r="O441" s="516"/>
      <c r="P441" s="516" t="s">
        <v>291</v>
      </c>
      <c r="Q441" s="516" t="s">
        <v>289</v>
      </c>
      <c r="R441" s="517"/>
      <c r="S441" s="516"/>
      <c r="T441" s="515"/>
      <c r="U441" s="515"/>
      <c r="V441" s="514"/>
      <c r="W441" s="513"/>
    </row>
    <row r="442" spans="1:23" ht="15.6">
      <c r="A442" s="600" t="s">
        <v>1444</v>
      </c>
      <c r="B442" s="518"/>
      <c r="C442" s="518" t="s">
        <v>945</v>
      </c>
      <c r="D442" s="514"/>
      <c r="E442" s="516" t="s">
        <v>17</v>
      </c>
      <c r="F442" s="516" t="s">
        <v>15</v>
      </c>
      <c r="G442" s="499" t="s">
        <v>19</v>
      </c>
      <c r="H442" s="499" t="s">
        <v>28</v>
      </c>
      <c r="I442" s="499" t="s">
        <v>24</v>
      </c>
      <c r="J442" s="516">
        <v>4</v>
      </c>
      <c r="K442" s="516"/>
      <c r="L442" s="516"/>
      <c r="M442" s="516"/>
      <c r="N442" s="516"/>
      <c r="O442" s="516"/>
      <c r="P442" s="516" t="s">
        <v>291</v>
      </c>
      <c r="Q442" s="516" t="s">
        <v>289</v>
      </c>
      <c r="R442" s="517"/>
      <c r="S442" s="516"/>
      <c r="T442" s="515"/>
      <c r="U442" s="515"/>
      <c r="V442" s="514"/>
      <c r="W442" s="513"/>
    </row>
    <row r="443" spans="1:23" ht="15.6">
      <c r="A443" s="600" t="s">
        <v>1445</v>
      </c>
      <c r="B443" s="518"/>
      <c r="C443" s="518" t="s">
        <v>943</v>
      </c>
      <c r="D443" s="514"/>
      <c r="E443" s="516" t="s">
        <v>18</v>
      </c>
      <c r="F443" s="516" t="s">
        <v>14</v>
      </c>
      <c r="G443" s="499" t="s">
        <v>19</v>
      </c>
      <c r="H443" s="499" t="s">
        <v>28</v>
      </c>
      <c r="I443" s="499" t="s">
        <v>24</v>
      </c>
      <c r="J443" s="516"/>
      <c r="K443" s="516"/>
      <c r="L443" s="516"/>
      <c r="M443" s="516"/>
      <c r="N443" s="516"/>
      <c r="O443" s="516" t="s">
        <v>28</v>
      </c>
      <c r="P443" s="516" t="s">
        <v>291</v>
      </c>
      <c r="Q443" s="516" t="s">
        <v>289</v>
      </c>
      <c r="R443" s="517"/>
      <c r="S443" s="516"/>
      <c r="T443" s="515"/>
      <c r="U443" s="515"/>
      <c r="V443" s="514"/>
      <c r="W443" s="513"/>
    </row>
    <row r="444" spans="1:23" ht="15.6">
      <c r="A444" s="600" t="s">
        <v>1446</v>
      </c>
      <c r="B444" s="518"/>
      <c r="C444" s="518" t="s">
        <v>943</v>
      </c>
      <c r="D444" s="514"/>
      <c r="E444" s="516" t="s">
        <v>18</v>
      </c>
      <c r="F444" s="516" t="s">
        <v>15</v>
      </c>
      <c r="G444" s="499" t="s">
        <v>19</v>
      </c>
      <c r="H444" s="499" t="s">
        <v>28</v>
      </c>
      <c r="I444" s="499" t="s">
        <v>24</v>
      </c>
      <c r="J444" s="516"/>
      <c r="K444" s="516"/>
      <c r="L444" s="516"/>
      <c r="M444" s="516"/>
      <c r="N444" s="516"/>
      <c r="O444" s="516" t="s">
        <v>28</v>
      </c>
      <c r="P444" s="516" t="s">
        <v>291</v>
      </c>
      <c r="Q444" s="516" t="s">
        <v>289</v>
      </c>
      <c r="R444" s="517"/>
      <c r="S444" s="516"/>
      <c r="T444" s="515"/>
      <c r="U444" s="515"/>
      <c r="V444" s="514"/>
      <c r="W444" s="513"/>
    </row>
    <row r="445" spans="1:23" ht="15.6">
      <c r="A445" s="600" t="s">
        <v>1447</v>
      </c>
      <c r="B445" s="518"/>
      <c r="C445" s="518" t="s">
        <v>941</v>
      </c>
      <c r="D445" s="514"/>
      <c r="E445" s="516" t="s">
        <v>18</v>
      </c>
      <c r="F445" s="516" t="s">
        <v>14</v>
      </c>
      <c r="G445" s="499" t="s">
        <v>19</v>
      </c>
      <c r="H445" s="499" t="s">
        <v>28</v>
      </c>
      <c r="I445" s="499" t="s">
        <v>24</v>
      </c>
      <c r="J445" s="516"/>
      <c r="K445" s="516"/>
      <c r="L445" s="516"/>
      <c r="M445" s="516"/>
      <c r="N445" s="516"/>
      <c r="O445" s="516" t="s">
        <v>28</v>
      </c>
      <c r="P445" s="516" t="s">
        <v>291</v>
      </c>
      <c r="Q445" s="516" t="s">
        <v>289</v>
      </c>
      <c r="R445" s="517"/>
      <c r="S445" s="516"/>
      <c r="T445" s="515"/>
      <c r="U445" s="515"/>
      <c r="V445" s="514"/>
      <c r="W445" s="513"/>
    </row>
    <row r="446" spans="1:23" ht="15.6">
      <c r="A446" s="600" t="s">
        <v>1448</v>
      </c>
      <c r="B446" s="518"/>
      <c r="C446" s="518" t="s">
        <v>941</v>
      </c>
      <c r="D446" s="514"/>
      <c r="E446" s="516" t="s">
        <v>18</v>
      </c>
      <c r="F446" s="516" t="s">
        <v>15</v>
      </c>
      <c r="G446" s="499" t="s">
        <v>19</v>
      </c>
      <c r="H446" s="499" t="s">
        <v>28</v>
      </c>
      <c r="I446" s="499" t="s">
        <v>24</v>
      </c>
      <c r="J446" s="516"/>
      <c r="K446" s="516"/>
      <c r="L446" s="516"/>
      <c r="M446" s="516"/>
      <c r="N446" s="516"/>
      <c r="O446" s="516" t="s">
        <v>28</v>
      </c>
      <c r="P446" s="516" t="s">
        <v>291</v>
      </c>
      <c r="Q446" s="516" t="s">
        <v>289</v>
      </c>
      <c r="R446" s="517"/>
      <c r="S446" s="516"/>
      <c r="T446" s="515"/>
      <c r="U446" s="515"/>
      <c r="V446" s="514"/>
      <c r="W446" s="513"/>
    </row>
    <row r="447" spans="1:23" ht="15.6">
      <c r="A447" s="600" t="s">
        <v>1449</v>
      </c>
      <c r="B447" s="518"/>
      <c r="C447" s="518" t="s">
        <v>940</v>
      </c>
      <c r="D447" s="514"/>
      <c r="E447" s="516" t="s">
        <v>18</v>
      </c>
      <c r="F447" s="516" t="s">
        <v>14</v>
      </c>
      <c r="G447" s="499" t="s">
        <v>19</v>
      </c>
      <c r="H447" s="499" t="s">
        <v>28</v>
      </c>
      <c r="I447" s="499" t="s">
        <v>24</v>
      </c>
      <c r="J447" s="516"/>
      <c r="K447" s="516"/>
      <c r="L447" s="516"/>
      <c r="M447" s="516"/>
      <c r="N447" s="516"/>
      <c r="O447" s="516" t="s">
        <v>28</v>
      </c>
      <c r="P447" s="516" t="s">
        <v>291</v>
      </c>
      <c r="Q447" s="516" t="s">
        <v>289</v>
      </c>
      <c r="R447" s="517"/>
      <c r="S447" s="516"/>
      <c r="T447" s="515"/>
      <c r="U447" s="515"/>
      <c r="V447" s="514"/>
      <c r="W447" s="513"/>
    </row>
    <row r="448" spans="1:23" ht="15.6">
      <c r="A448" s="600" t="s">
        <v>1450</v>
      </c>
      <c r="B448" s="518"/>
      <c r="C448" s="518" t="s">
        <v>940</v>
      </c>
      <c r="D448" s="514"/>
      <c r="E448" s="516" t="s">
        <v>18</v>
      </c>
      <c r="F448" s="516" t="s">
        <v>15</v>
      </c>
      <c r="G448" s="499" t="s">
        <v>19</v>
      </c>
      <c r="H448" s="499" t="s">
        <v>28</v>
      </c>
      <c r="I448" s="499" t="s">
        <v>24</v>
      </c>
      <c r="J448" s="516"/>
      <c r="K448" s="516"/>
      <c r="L448" s="516"/>
      <c r="M448" s="516"/>
      <c r="N448" s="516"/>
      <c r="O448" s="516" t="s">
        <v>28</v>
      </c>
      <c r="P448" s="516" t="s">
        <v>291</v>
      </c>
      <c r="Q448" s="516" t="s">
        <v>289</v>
      </c>
      <c r="R448" s="517"/>
      <c r="S448" s="516"/>
      <c r="T448" s="515"/>
      <c r="U448" s="515"/>
      <c r="V448" s="514"/>
      <c r="W448" s="513"/>
    </row>
    <row r="449" spans="1:23" ht="15.6">
      <c r="A449" s="600" t="s">
        <v>1451</v>
      </c>
      <c r="B449" s="518"/>
      <c r="C449" s="518" t="s">
        <v>937</v>
      </c>
      <c r="D449" s="514"/>
      <c r="E449" s="516" t="s">
        <v>17</v>
      </c>
      <c r="F449" s="516" t="s">
        <v>14</v>
      </c>
      <c r="G449" s="499" t="s">
        <v>19</v>
      </c>
      <c r="H449" s="499" t="s">
        <v>28</v>
      </c>
      <c r="I449" s="499" t="s">
        <v>24</v>
      </c>
      <c r="J449" s="516">
        <v>1</v>
      </c>
      <c r="K449" s="516"/>
      <c r="L449" s="516"/>
      <c r="M449" s="516"/>
      <c r="N449" s="516" t="s">
        <v>499</v>
      </c>
      <c r="O449" s="516"/>
      <c r="P449" s="516" t="s">
        <v>291</v>
      </c>
      <c r="Q449" s="516" t="s">
        <v>289</v>
      </c>
      <c r="R449" s="517"/>
      <c r="S449" s="516"/>
      <c r="T449" s="515"/>
      <c r="U449" s="515"/>
      <c r="V449" s="514"/>
      <c r="W449" s="513"/>
    </row>
    <row r="450" spans="1:23" ht="15.6">
      <c r="A450" s="600" t="s">
        <v>1452</v>
      </c>
      <c r="B450" s="518"/>
      <c r="C450" s="518" t="s">
        <v>937</v>
      </c>
      <c r="D450" s="514"/>
      <c r="E450" s="516" t="s">
        <v>17</v>
      </c>
      <c r="F450" s="516" t="s">
        <v>15</v>
      </c>
      <c r="G450" s="499" t="s">
        <v>19</v>
      </c>
      <c r="H450" s="499" t="s">
        <v>28</v>
      </c>
      <c r="I450" s="499" t="s">
        <v>24</v>
      </c>
      <c r="J450" s="516">
        <v>2</v>
      </c>
      <c r="K450" s="516"/>
      <c r="L450" s="516"/>
      <c r="M450" s="516"/>
      <c r="N450" s="516" t="s">
        <v>1282</v>
      </c>
      <c r="O450" s="516"/>
      <c r="P450" s="516" t="s">
        <v>291</v>
      </c>
      <c r="Q450" s="516" t="s">
        <v>289</v>
      </c>
      <c r="R450" s="517"/>
      <c r="S450" s="516"/>
      <c r="T450" s="515"/>
      <c r="U450" s="515"/>
      <c r="V450" s="514"/>
      <c r="W450" s="513"/>
    </row>
    <row r="451" spans="1:23" ht="15.6">
      <c r="A451" s="600" t="s">
        <v>1453</v>
      </c>
      <c r="B451" s="518"/>
      <c r="C451" s="518" t="s">
        <v>936</v>
      </c>
      <c r="D451" s="514" t="s">
        <v>1312</v>
      </c>
      <c r="E451" s="516" t="s">
        <v>17</v>
      </c>
      <c r="F451" s="516" t="s">
        <v>15</v>
      </c>
      <c r="G451" s="499" t="s">
        <v>20</v>
      </c>
      <c r="H451" s="499" t="s">
        <v>304</v>
      </c>
      <c r="I451" s="499" t="s">
        <v>24</v>
      </c>
      <c r="J451" s="516">
        <v>4</v>
      </c>
      <c r="K451" s="516"/>
      <c r="L451" s="516"/>
      <c r="M451" s="516"/>
      <c r="N451" s="516"/>
      <c r="O451" s="516"/>
      <c r="P451" s="516" t="s">
        <v>291</v>
      </c>
      <c r="Q451" s="516" t="s">
        <v>289</v>
      </c>
      <c r="R451" s="517"/>
      <c r="S451" s="516"/>
      <c r="T451" s="515"/>
      <c r="U451" s="515"/>
      <c r="V451" s="514"/>
      <c r="W451" s="513"/>
    </row>
    <row r="453" spans="1:23" ht="21">
      <c r="B453" s="481" t="s">
        <v>1350</v>
      </c>
    </row>
    <row r="455" spans="1:23">
      <c r="G455" s="480" t="s">
        <v>270</v>
      </c>
      <c r="H455" s="480"/>
      <c r="I455" s="479"/>
    </row>
    <row r="456" spans="1:23">
      <c r="G456" s="510" t="s">
        <v>264</v>
      </c>
      <c r="H456" s="449">
        <f>COUNTIFS(H$14:H$451,"malowany",J$14:J$451,1)</f>
        <v>23</v>
      </c>
      <c r="I456" s="462" t="s">
        <v>268</v>
      </c>
      <c r="K456" s="477" t="s">
        <v>272</v>
      </c>
      <c r="L456" s="476"/>
      <c r="M456" s="475">
        <f>COUNTIF(M14:M451,"tak")</f>
        <v>10</v>
      </c>
      <c r="N456" s="512" t="s">
        <v>307</v>
      </c>
    </row>
    <row r="457" spans="1:23">
      <c r="G457" s="510" t="s">
        <v>265</v>
      </c>
      <c r="H457" s="449">
        <f>COUNTIFS(H$14:H$451,"malowany",J$14:J$451,2)</f>
        <v>16</v>
      </c>
      <c r="I457" s="462" t="s">
        <v>268</v>
      </c>
      <c r="N457" s="480"/>
    </row>
    <row r="458" spans="1:23">
      <c r="G458" s="510" t="s">
        <v>266</v>
      </c>
      <c r="H458" s="449">
        <f>COUNTIFS(H$14:H$451,"malowany",J$14:J$451,3)</f>
        <v>126</v>
      </c>
      <c r="I458" s="462" t="s">
        <v>268</v>
      </c>
      <c r="K458" s="37" t="s">
        <v>269</v>
      </c>
      <c r="L458" s="38"/>
      <c r="M458" s="43">
        <f>COUNTIF(O$14:O$451,"malowany")</f>
        <v>152</v>
      </c>
      <c r="N458" s="39" t="s">
        <v>274</v>
      </c>
    </row>
    <row r="459" spans="1:23">
      <c r="G459" s="510" t="s">
        <v>267</v>
      </c>
      <c r="H459" s="449">
        <f>COUNTIFS(H$14:H$451,"malowany",J$14:J$451,4)</f>
        <v>88</v>
      </c>
      <c r="I459" s="462" t="s">
        <v>268</v>
      </c>
      <c r="K459" s="52"/>
      <c r="L459" s="50"/>
      <c r="M459" s="51">
        <f>COUNTIF(O$14:O$451,"nalepka")</f>
        <v>9</v>
      </c>
      <c r="N459" s="53" t="s">
        <v>282</v>
      </c>
    </row>
    <row r="460" spans="1:23">
      <c r="G460" s="509" t="s">
        <v>271</v>
      </c>
      <c r="H460" s="508">
        <f>SUM(H456:H459)</f>
        <v>253</v>
      </c>
      <c r="I460" s="507" t="s">
        <v>268</v>
      </c>
      <c r="K460" s="52"/>
      <c r="L460" s="50"/>
      <c r="M460" s="51">
        <f>COUNTIF(O$14:O$451,"tabliczka")</f>
        <v>4</v>
      </c>
      <c r="N460" s="53" t="s">
        <v>280</v>
      </c>
    </row>
    <row r="461" spans="1:23">
      <c r="I461" s="457"/>
      <c r="K461" s="52"/>
      <c r="L461" s="50"/>
      <c r="M461" s="51">
        <f>COUNTIF(O$14:O$451,"drogowskaz")</f>
        <v>0</v>
      </c>
      <c r="N461" s="53" t="s">
        <v>424</v>
      </c>
    </row>
    <row r="462" spans="1:23">
      <c r="G462" s="702" t="s">
        <v>428</v>
      </c>
      <c r="H462" s="702"/>
      <c r="I462" s="702"/>
      <c r="K462" s="40"/>
      <c r="L462" s="41"/>
      <c r="M462" s="44">
        <f>COUNTIF(O$14:O$451,"plansza")</f>
        <v>0</v>
      </c>
      <c r="N462" s="42" t="s">
        <v>425</v>
      </c>
    </row>
    <row r="463" spans="1:23">
      <c r="G463" s="510" t="s">
        <v>264</v>
      </c>
      <c r="H463" s="601">
        <f>COUNTIFS(H$14:H$451,"tabliczka",J$14:J$451,1,I$14:I$451,"&lt;&gt;drogowskaz")</f>
        <v>0</v>
      </c>
      <c r="I463" s="462" t="s">
        <v>268</v>
      </c>
    </row>
    <row r="464" spans="1:23">
      <c r="G464" s="510" t="s">
        <v>265</v>
      </c>
      <c r="H464" s="601">
        <f>COUNTIFS(H$14:H$451,"tabliczka",J$14:J$451,2,I$14:I$451,"&lt;&gt;drogowskaz")</f>
        <v>0</v>
      </c>
      <c r="I464" s="462" t="s">
        <v>268</v>
      </c>
      <c r="K464" s="477" t="s">
        <v>281</v>
      </c>
      <c r="L464" s="476"/>
      <c r="M464" s="475">
        <f>COUNTIF(N14:N451,"usunąć")</f>
        <v>4</v>
      </c>
      <c r="N464" s="512" t="s">
        <v>307</v>
      </c>
    </row>
    <row r="465" spans="7:16">
      <c r="G465" s="510" t="s">
        <v>266</v>
      </c>
      <c r="H465" s="601">
        <f>COUNTIFS(H$14:H$451,"tabliczka",J$14:J$451,3,I$14:I$451,"&lt;&gt;drogowskaz")</f>
        <v>0</v>
      </c>
      <c r="I465" s="462" t="s">
        <v>268</v>
      </c>
    </row>
    <row r="466" spans="7:16">
      <c r="G466" s="510" t="s">
        <v>267</v>
      </c>
      <c r="H466" s="601">
        <f>COUNTIFS(H$14:H$451,"tabliczka",J$14:J$451,4,I$14:I$451,"&lt;&gt;drogowskaz")</f>
        <v>3</v>
      </c>
      <c r="I466" s="462" t="s">
        <v>268</v>
      </c>
      <c r="K466" s="472" t="s">
        <v>279</v>
      </c>
      <c r="L466" s="471"/>
      <c r="M466" s="471"/>
      <c r="N466" s="473">
        <v>21.8</v>
      </c>
    </row>
    <row r="467" spans="7:16">
      <c r="G467" s="509" t="s">
        <v>271</v>
      </c>
      <c r="H467" s="508">
        <f>SUM(H465:H466)</f>
        <v>3</v>
      </c>
      <c r="I467" s="507" t="s">
        <v>268</v>
      </c>
      <c r="K467" s="472" t="s">
        <v>278</v>
      </c>
      <c r="L467" s="471"/>
      <c r="M467" s="471"/>
      <c r="N467" s="470">
        <f>(H460+H467+H474+H481+H488)/N466</f>
        <v>12.431192660550458</v>
      </c>
    </row>
    <row r="468" spans="7:16">
      <c r="I468" s="457"/>
    </row>
    <row r="469" spans="7:16">
      <c r="G469" s="458" t="s">
        <v>427</v>
      </c>
      <c r="I469" s="457"/>
    </row>
    <row r="470" spans="7:16">
      <c r="G470" s="510" t="s">
        <v>264</v>
      </c>
      <c r="H470" s="449">
        <f>COUNTIFS(H$14:H$451,"naklejka",J$14:J$451,1)</f>
        <v>0</v>
      </c>
      <c r="I470" s="462" t="s">
        <v>268</v>
      </c>
    </row>
    <row r="471" spans="7:16">
      <c r="G471" s="510" t="s">
        <v>265</v>
      </c>
      <c r="H471" s="449">
        <f>COUNTIFS(H$14:H$451,"naklejka",J$14:J$451,2)</f>
        <v>0</v>
      </c>
      <c r="I471" s="462" t="s">
        <v>268</v>
      </c>
      <c r="L471" s="719" t="s">
        <v>296</v>
      </c>
      <c r="M471" s="719"/>
      <c r="N471" s="719"/>
      <c r="O471" s="719"/>
      <c r="P471" s="719"/>
    </row>
    <row r="472" spans="7:16">
      <c r="G472" s="510" t="s">
        <v>266</v>
      </c>
      <c r="H472" s="449">
        <f>COUNTIFS(H$14:H$451,"naklejka",J$14:J$451,3)</f>
        <v>1</v>
      </c>
      <c r="I472" s="462" t="s">
        <v>268</v>
      </c>
      <c r="L472" s="465" t="s">
        <v>259</v>
      </c>
      <c r="M472" s="511">
        <f>N472/N$475</f>
        <v>0.29452054794520549</v>
      </c>
      <c r="N472" s="463">
        <f>(COUNTIF(Q14:Q451,"ZABUDOWA")/438*N466)</f>
        <v>6.4205479452054801</v>
      </c>
      <c r="O472" s="462" t="s">
        <v>299</v>
      </c>
      <c r="P472" s="462"/>
    </row>
    <row r="473" spans="7:16">
      <c r="G473" s="510" t="s">
        <v>267</v>
      </c>
      <c r="H473" s="449">
        <f>COUNTIFS(H$14:H$451,"naklejka",J$14:J$451,4)</f>
        <v>2</v>
      </c>
      <c r="I473" s="462" t="s">
        <v>268</v>
      </c>
      <c r="L473" s="465" t="s">
        <v>258</v>
      </c>
      <c r="M473" s="511">
        <f>N473/N$475</f>
        <v>0.17808219178082191</v>
      </c>
      <c r="N473" s="463">
        <f>(COUNTIF(Q14:Q451,"otwarty")/438*N466)</f>
        <v>3.8821917808219175</v>
      </c>
      <c r="O473" s="462" t="s">
        <v>297</v>
      </c>
      <c r="P473" s="462"/>
    </row>
    <row r="474" spans="7:16">
      <c r="G474" s="509" t="s">
        <v>271</v>
      </c>
      <c r="H474" s="508">
        <f>SUM(H470:H473)</f>
        <v>3</v>
      </c>
      <c r="I474" s="507" t="s">
        <v>268</v>
      </c>
      <c r="L474" s="465" t="s">
        <v>257</v>
      </c>
      <c r="M474" s="511">
        <f>N474/N$475</f>
        <v>0.5273972602739726</v>
      </c>
      <c r="N474" s="463">
        <f>(COUNTIF(Q14:Q451,"las")/438*N466)</f>
        <v>11.497260273972604</v>
      </c>
      <c r="O474" s="725" t="s">
        <v>298</v>
      </c>
      <c r="P474" s="726"/>
    </row>
    <row r="475" spans="7:16">
      <c r="M475" s="461">
        <f>SUM(M472:M474)</f>
        <v>1</v>
      </c>
      <c r="N475" s="460">
        <f>SUM(N472:N474)</f>
        <v>21.8</v>
      </c>
      <c r="O475" s="459" t="s">
        <v>263</v>
      </c>
    </row>
    <row r="476" spans="7:16" ht="17.399999999999999">
      <c r="G476" s="727" t="s">
        <v>429</v>
      </c>
      <c r="H476" s="727"/>
      <c r="I476" s="727"/>
      <c r="N476" s="466" t="str">
        <f>IF(N475=N$466,"","BŁĄD")</f>
        <v/>
      </c>
    </row>
    <row r="477" spans="7:16">
      <c r="G477" s="510" t="s">
        <v>264</v>
      </c>
      <c r="H477" s="449">
        <f>COUNTIFS(J$14:J$451,1,I$14:I$451,"drogowskaz")</f>
        <v>0</v>
      </c>
      <c r="I477" s="462" t="s">
        <v>268</v>
      </c>
      <c r="L477" s="719" t="s">
        <v>295</v>
      </c>
      <c r="M477" s="719"/>
      <c r="N477" s="719"/>
      <c r="O477" s="719"/>
      <c r="P477" s="719"/>
    </row>
    <row r="478" spans="7:16">
      <c r="G478" s="510" t="s">
        <v>265</v>
      </c>
      <c r="H478" s="449">
        <f>COUNTIFS(J$14:J$451,2,I$14:I$451,"drogowskaz")</f>
        <v>0</v>
      </c>
      <c r="I478" s="462" t="s">
        <v>268</v>
      </c>
      <c r="L478" s="465" t="s">
        <v>292</v>
      </c>
      <c r="M478" s="464">
        <f>N478/N$481</f>
        <v>0.50000000000000011</v>
      </c>
      <c r="N478" s="463">
        <f>(COUNTIF(P14:P451,"utwardzona")/438*N466)</f>
        <v>10.9</v>
      </c>
      <c r="O478" s="462" t="s">
        <v>301</v>
      </c>
      <c r="P478" s="449"/>
    </row>
    <row r="479" spans="7:16">
      <c r="G479" s="510" t="s">
        <v>266</v>
      </c>
      <c r="H479" s="449">
        <f>COUNTIFS(J$14:J$451,3,I$14:I$451,"drogowskaz")</f>
        <v>0</v>
      </c>
      <c r="I479" s="462" t="s">
        <v>268</v>
      </c>
      <c r="L479" s="465" t="s">
        <v>293</v>
      </c>
      <c r="M479" s="464">
        <f>N479/N$481</f>
        <v>0.40410958904109595</v>
      </c>
      <c r="N479" s="463">
        <f>(COUNTIF(P14:P451,"gruntowa")/438*N466)</f>
        <v>8.8095890410958901</v>
      </c>
      <c r="O479" s="462" t="s">
        <v>302</v>
      </c>
      <c r="P479" s="449"/>
    </row>
    <row r="480" spans="7:16">
      <c r="G480" s="510" t="s">
        <v>267</v>
      </c>
      <c r="H480" s="449">
        <f>COUNTIFS(J$14:J$451,4,I$14:I$451,"drogowskaz")</f>
        <v>7</v>
      </c>
      <c r="I480" s="462" t="s">
        <v>268</v>
      </c>
      <c r="L480" s="465" t="s">
        <v>294</v>
      </c>
      <c r="M480" s="464">
        <f>N480/N$481</f>
        <v>9.5890410958904104E-2</v>
      </c>
      <c r="N480" s="463">
        <f>(COUNTIF(P14:P451,"piaszczysta")/438*N466)</f>
        <v>2.0904109589041093</v>
      </c>
      <c r="O480" s="462" t="s">
        <v>303</v>
      </c>
      <c r="P480" s="449"/>
    </row>
    <row r="481" spans="7:15">
      <c r="G481" s="456" t="s">
        <v>271</v>
      </c>
      <c r="H481" s="455">
        <f>SUM(H477:H480)</f>
        <v>7</v>
      </c>
      <c r="I481" s="454" t="s">
        <v>268</v>
      </c>
      <c r="M481" s="461">
        <f>SUM(M478:M480)</f>
        <v>1.0000000000000002</v>
      </c>
      <c r="N481" s="460">
        <f>SUM(N478:N480)</f>
        <v>21.799999999999997</v>
      </c>
      <c r="O481" s="459" t="s">
        <v>263</v>
      </c>
    </row>
    <row r="482" spans="7:15" ht="17.399999999999999">
      <c r="N482" s="466" t="str">
        <f>IF(N481=N$466,"","BŁĄD")</f>
        <v/>
      </c>
    </row>
    <row r="483" spans="7:15">
      <c r="G483" s="458" t="s">
        <v>430</v>
      </c>
      <c r="I483" s="457"/>
    </row>
    <row r="484" spans="7:15">
      <c r="G484" s="510" t="s">
        <v>264</v>
      </c>
      <c r="H484" s="449">
        <f>COUNTIFS(H$14:H$451,"plansza",J$14:J$451,1)</f>
        <v>0</v>
      </c>
      <c r="I484" s="462" t="s">
        <v>268</v>
      </c>
    </row>
    <row r="485" spans="7:15">
      <c r="G485" s="510" t="s">
        <v>265</v>
      </c>
      <c r="H485" s="449">
        <f>COUNTIFS(H$14:H$451,"plansza",J$14:J$451,2)</f>
        <v>0</v>
      </c>
      <c r="I485" s="462" t="s">
        <v>268</v>
      </c>
    </row>
    <row r="486" spans="7:15">
      <c r="G486" s="510" t="s">
        <v>266</v>
      </c>
      <c r="H486" s="449">
        <f>COUNTIFS(H$14:H$451,"plansza",J$14:J$451,3)</f>
        <v>1</v>
      </c>
      <c r="I486" s="462" t="s">
        <v>268</v>
      </c>
    </row>
    <row r="487" spans="7:15">
      <c r="G487" s="510" t="s">
        <v>267</v>
      </c>
      <c r="H487" s="449">
        <f>COUNTIFS(H$14:H$451,"plansza",J$14:J$451,4)</f>
        <v>4</v>
      </c>
      <c r="I487" s="462" t="s">
        <v>268</v>
      </c>
    </row>
    <row r="488" spans="7:15">
      <c r="G488" s="509" t="s">
        <v>271</v>
      </c>
      <c r="H488" s="508">
        <f>SUM(H484:H487)</f>
        <v>5</v>
      </c>
      <c r="I488" s="507" t="s">
        <v>268</v>
      </c>
    </row>
  </sheetData>
  <mergeCells count="5">
    <mergeCell ref="L471:P471"/>
    <mergeCell ref="O474:P474"/>
    <mergeCell ref="L477:P477"/>
    <mergeCell ref="G476:I476"/>
    <mergeCell ref="G462:I462"/>
  </mergeCells>
  <phoneticPr fontId="38" type="noConversion"/>
  <conditionalFormatting sqref="Q14:Q71 Q200:Q308 Q310:Q342 Q344:Q349 Q73:Q118 Q120:Q197 Q352:Q451">
    <cfRule type="containsText" dxfId="178" priority="127" operator="containsText" text="zabudowa">
      <formula>NOT(ISERROR(SEARCH("zabudowa",Q14)))</formula>
    </cfRule>
  </conditionalFormatting>
  <conditionalFormatting sqref="P344:P349 P14:P71 P73:P118 P120:P197 P352:P451 P200:P342">
    <cfRule type="containsText" dxfId="177" priority="121" operator="containsText" text="UTWARDZONA">
      <formula>NOT(ISERROR(SEARCH("UTWARDZONA",P14)))</formula>
    </cfRule>
    <cfRule type="containsText" dxfId="176" priority="122" operator="containsText" text="PIASZCZYSTA">
      <formula>NOT(ISERROR(SEARCH("PIASZCZYSTA",P14)))</formula>
    </cfRule>
    <cfRule type="containsText" dxfId="175" priority="123" operator="containsText" text="UTWARDZONA">
      <formula>NOT(ISERROR(SEARCH("UTWARDZONA",P14)))</formula>
    </cfRule>
    <cfRule type="containsText" dxfId="174" priority="124" operator="containsText" text="GRUNTOWA">
      <formula>NOT(ISERROR(SEARCH("GRUNTOWA",P14)))</formula>
    </cfRule>
    <cfRule type="containsText" dxfId="173" priority="125" operator="containsText" text="UTWARDZONA">
      <formula>NOT(ISERROR(SEARCH("UTWARDZONA",P14)))</formula>
    </cfRule>
    <cfRule type="expression" dxfId="172" priority="126">
      <formula>"UTWARDZONA"</formula>
    </cfRule>
  </conditionalFormatting>
  <conditionalFormatting sqref="Q14:Q71 Q200:Q308 Q310:Q342 Q344:Q349 Q73:Q118 Q120:Q197 Q352:Q451">
    <cfRule type="containsText" dxfId="171" priority="118" operator="containsText" text="LAS">
      <formula>NOT(ISERROR(SEARCH("LAS",Q14)))</formula>
    </cfRule>
    <cfRule type="containsText" dxfId="170" priority="119" operator="containsText" text="OTWARTY">
      <formula>NOT(ISERROR(SEARCH("OTWARTY",Q14)))</formula>
    </cfRule>
    <cfRule type="containsText" dxfId="169" priority="120" operator="containsText" text="ZABUDOWA">
      <formula>NOT(ISERROR(SEARCH("ZABUDOWA",Q14)))</formula>
    </cfRule>
  </conditionalFormatting>
  <conditionalFormatting sqref="Q14:Q71 Q200:Q308 Q310:Q342 Q344:Q349 Q73:Q118 Q120:Q197 Q352:Q451">
    <cfRule type="containsText" dxfId="168" priority="116" operator="containsText" text="LAS">
      <formula>NOT(ISERROR(SEARCH("LAS",Q14)))</formula>
    </cfRule>
    <cfRule type="containsText" dxfId="167" priority="117" operator="containsText" text="OTWARTY">
      <formula>NOT(ISERROR(SEARCH("OTWARTY",Q14)))</formula>
    </cfRule>
  </conditionalFormatting>
  <conditionalFormatting sqref="Q14:Q71 Q200:Q308 Q310:Q342 Q344:Q349 Q73:Q118 Q120:Q197 Q352:Q451">
    <cfRule type="containsText" dxfId="166" priority="115" operator="containsText" text="ZABUDOWA">
      <formula>NOT(ISERROR(SEARCH("ZABUDOWA",Q14)))</formula>
    </cfRule>
  </conditionalFormatting>
  <conditionalFormatting sqref="P344:P349 P14:P71 P73:P118 P120:P197 P352:P451 P200:P342">
    <cfRule type="containsText" dxfId="165" priority="114" operator="containsText" text="PIASZCZYSTA">
      <formula>NOT(ISERROR(SEARCH("PIASZCZYSTA",P14)))</formula>
    </cfRule>
  </conditionalFormatting>
  <conditionalFormatting sqref="P344:P349 P14:P71 P73:P118 P120:P197 P352:P451 P200:P342">
    <cfRule type="containsText" dxfId="164" priority="113" operator="containsText" text="PIASZCZYSTA">
      <formula>NOT(ISERROR(SEARCH("PIASZCZYSTA",P14)))</formula>
    </cfRule>
  </conditionalFormatting>
  <conditionalFormatting sqref="P344:P349 P14:P71 P73:P118 P120:P197 P352:P451 P200:P342">
    <cfRule type="containsText" dxfId="163" priority="112" operator="containsText" text="GRUNTOWA">
      <formula>NOT(ISERROR(SEARCH("GRUNTOWA",P14)))</formula>
    </cfRule>
  </conditionalFormatting>
  <conditionalFormatting sqref="Q14:Q71 Q200:Q308 Q310:Q342 Q344:Q349 Q73:Q118 Q120:Q197 Q352:Q451">
    <cfRule type="containsText" dxfId="162" priority="111" operator="containsText" text="ZABUDOWA">
      <formula>NOT(ISERROR(SEARCH("ZABUDOWA",Q14)))</formula>
    </cfRule>
  </conditionalFormatting>
  <conditionalFormatting sqref="Q199">
    <cfRule type="containsText" dxfId="161" priority="110" operator="containsText" text="zabudowa">
      <formula>NOT(ISERROR(SEARCH("zabudowa",Q199)))</formula>
    </cfRule>
  </conditionalFormatting>
  <conditionalFormatting sqref="P199">
    <cfRule type="containsText" dxfId="160" priority="104" operator="containsText" text="UTWARDZONA">
      <formula>NOT(ISERROR(SEARCH("UTWARDZONA",P199)))</formula>
    </cfRule>
    <cfRule type="containsText" dxfId="159" priority="105" operator="containsText" text="PIASZCZYSTA">
      <formula>NOT(ISERROR(SEARCH("PIASZCZYSTA",P199)))</formula>
    </cfRule>
    <cfRule type="containsText" dxfId="158" priority="106" operator="containsText" text="UTWARDZONA">
      <formula>NOT(ISERROR(SEARCH("UTWARDZONA",P199)))</formula>
    </cfRule>
    <cfRule type="containsText" dxfId="157" priority="107" operator="containsText" text="GRUNTOWA">
      <formula>NOT(ISERROR(SEARCH("GRUNTOWA",P199)))</formula>
    </cfRule>
    <cfRule type="containsText" dxfId="156" priority="108" operator="containsText" text="UTWARDZONA">
      <formula>NOT(ISERROR(SEARCH("UTWARDZONA",P199)))</formula>
    </cfRule>
    <cfRule type="expression" dxfId="155" priority="109">
      <formula>"UTWARDZONA"</formula>
    </cfRule>
  </conditionalFormatting>
  <conditionalFormatting sqref="Q199">
    <cfRule type="containsText" dxfId="154" priority="101" operator="containsText" text="LAS">
      <formula>NOT(ISERROR(SEARCH("LAS",Q199)))</formula>
    </cfRule>
    <cfRule type="containsText" dxfId="153" priority="102" operator="containsText" text="OTWARTY">
      <formula>NOT(ISERROR(SEARCH("OTWARTY",Q199)))</formula>
    </cfRule>
    <cfRule type="containsText" dxfId="152" priority="103" operator="containsText" text="ZABUDOWA">
      <formula>NOT(ISERROR(SEARCH("ZABUDOWA",Q199)))</formula>
    </cfRule>
  </conditionalFormatting>
  <conditionalFormatting sqref="Q199">
    <cfRule type="containsText" dxfId="151" priority="99" operator="containsText" text="LAS">
      <formula>NOT(ISERROR(SEARCH("LAS",Q199)))</formula>
    </cfRule>
    <cfRule type="containsText" dxfId="150" priority="100" operator="containsText" text="OTWARTY">
      <formula>NOT(ISERROR(SEARCH("OTWARTY",Q199)))</formula>
    </cfRule>
  </conditionalFormatting>
  <conditionalFormatting sqref="Q199">
    <cfRule type="containsText" dxfId="149" priority="98" operator="containsText" text="ZABUDOWA">
      <formula>NOT(ISERROR(SEARCH("ZABUDOWA",Q199)))</formula>
    </cfRule>
  </conditionalFormatting>
  <conditionalFormatting sqref="P199">
    <cfRule type="containsText" dxfId="148" priority="97" operator="containsText" text="PIASZCZYSTA">
      <formula>NOT(ISERROR(SEARCH("PIASZCZYSTA",P199)))</formula>
    </cfRule>
  </conditionalFormatting>
  <conditionalFormatting sqref="P199">
    <cfRule type="containsText" dxfId="147" priority="96" operator="containsText" text="PIASZCZYSTA">
      <formula>NOT(ISERROR(SEARCH("PIASZCZYSTA",P199)))</formula>
    </cfRule>
  </conditionalFormatting>
  <conditionalFormatting sqref="P199">
    <cfRule type="containsText" dxfId="146" priority="95" operator="containsText" text="GRUNTOWA">
      <formula>NOT(ISERROR(SEARCH("GRUNTOWA",P199)))</formula>
    </cfRule>
  </conditionalFormatting>
  <conditionalFormatting sqref="Q199">
    <cfRule type="containsText" dxfId="145" priority="94" operator="containsText" text="ZABUDOWA">
      <formula>NOT(ISERROR(SEARCH("ZABUDOWA",Q199)))</formula>
    </cfRule>
  </conditionalFormatting>
  <conditionalFormatting sqref="Q198">
    <cfRule type="containsText" dxfId="144" priority="93" operator="containsText" text="zabudowa">
      <formula>NOT(ISERROR(SEARCH("zabudowa",Q198)))</formula>
    </cfRule>
  </conditionalFormatting>
  <conditionalFormatting sqref="P198">
    <cfRule type="containsText" dxfId="143" priority="87" operator="containsText" text="UTWARDZONA">
      <formula>NOT(ISERROR(SEARCH("UTWARDZONA",P198)))</formula>
    </cfRule>
    <cfRule type="containsText" dxfId="142" priority="88" operator="containsText" text="PIASZCZYSTA">
      <formula>NOT(ISERROR(SEARCH("PIASZCZYSTA",P198)))</formula>
    </cfRule>
    <cfRule type="containsText" dxfId="141" priority="89" operator="containsText" text="UTWARDZONA">
      <formula>NOT(ISERROR(SEARCH("UTWARDZONA",P198)))</formula>
    </cfRule>
    <cfRule type="containsText" dxfId="140" priority="90" operator="containsText" text="GRUNTOWA">
      <formula>NOT(ISERROR(SEARCH("GRUNTOWA",P198)))</formula>
    </cfRule>
    <cfRule type="containsText" dxfId="139" priority="91" operator="containsText" text="UTWARDZONA">
      <formula>NOT(ISERROR(SEARCH("UTWARDZONA",P198)))</formula>
    </cfRule>
    <cfRule type="expression" dxfId="138" priority="92">
      <formula>"UTWARDZONA"</formula>
    </cfRule>
  </conditionalFormatting>
  <conditionalFormatting sqref="Q198">
    <cfRule type="containsText" dxfId="137" priority="84" operator="containsText" text="LAS">
      <formula>NOT(ISERROR(SEARCH("LAS",Q198)))</formula>
    </cfRule>
    <cfRule type="containsText" dxfId="136" priority="85" operator="containsText" text="OTWARTY">
      <formula>NOT(ISERROR(SEARCH("OTWARTY",Q198)))</formula>
    </cfRule>
    <cfRule type="containsText" dxfId="135" priority="86" operator="containsText" text="ZABUDOWA">
      <formula>NOT(ISERROR(SEARCH("ZABUDOWA",Q198)))</formula>
    </cfRule>
  </conditionalFormatting>
  <conditionalFormatting sqref="Q198">
    <cfRule type="containsText" dxfId="134" priority="82" operator="containsText" text="LAS">
      <formula>NOT(ISERROR(SEARCH("LAS",Q198)))</formula>
    </cfRule>
    <cfRule type="containsText" dxfId="133" priority="83" operator="containsText" text="OTWARTY">
      <formula>NOT(ISERROR(SEARCH("OTWARTY",Q198)))</formula>
    </cfRule>
  </conditionalFormatting>
  <conditionalFormatting sqref="Q198">
    <cfRule type="containsText" dxfId="132" priority="81" operator="containsText" text="ZABUDOWA">
      <formula>NOT(ISERROR(SEARCH("ZABUDOWA",Q198)))</formula>
    </cfRule>
  </conditionalFormatting>
  <conditionalFormatting sqref="P198">
    <cfRule type="containsText" dxfId="131" priority="80" operator="containsText" text="PIASZCZYSTA">
      <formula>NOT(ISERROR(SEARCH("PIASZCZYSTA",P198)))</formula>
    </cfRule>
  </conditionalFormatting>
  <conditionalFormatting sqref="P198">
    <cfRule type="containsText" dxfId="130" priority="79" operator="containsText" text="PIASZCZYSTA">
      <formula>NOT(ISERROR(SEARCH("PIASZCZYSTA",P198)))</formula>
    </cfRule>
  </conditionalFormatting>
  <conditionalFormatting sqref="P198">
    <cfRule type="containsText" dxfId="129" priority="78" operator="containsText" text="GRUNTOWA">
      <formula>NOT(ISERROR(SEARCH("GRUNTOWA",P198)))</formula>
    </cfRule>
  </conditionalFormatting>
  <conditionalFormatting sqref="Q198">
    <cfRule type="containsText" dxfId="128" priority="77" operator="containsText" text="ZABUDOWA">
      <formula>NOT(ISERROR(SEARCH("ZABUDOWA",Q198)))</formula>
    </cfRule>
  </conditionalFormatting>
  <conditionalFormatting sqref="Q309">
    <cfRule type="containsText" dxfId="127" priority="76" operator="containsText" text="zabudowa">
      <formula>NOT(ISERROR(SEARCH("zabudowa",Q309)))</formula>
    </cfRule>
  </conditionalFormatting>
  <conditionalFormatting sqref="Q309">
    <cfRule type="containsText" dxfId="126" priority="73" operator="containsText" text="LAS">
      <formula>NOT(ISERROR(SEARCH("LAS",Q309)))</formula>
    </cfRule>
    <cfRule type="containsText" dxfId="125" priority="74" operator="containsText" text="OTWARTY">
      <formula>NOT(ISERROR(SEARCH("OTWARTY",Q309)))</formula>
    </cfRule>
    <cfRule type="containsText" dxfId="124" priority="75" operator="containsText" text="ZABUDOWA">
      <formula>NOT(ISERROR(SEARCH("ZABUDOWA",Q309)))</formula>
    </cfRule>
  </conditionalFormatting>
  <conditionalFormatting sqref="Q309">
    <cfRule type="containsText" dxfId="123" priority="71" operator="containsText" text="LAS">
      <formula>NOT(ISERROR(SEARCH("LAS",Q309)))</formula>
    </cfRule>
    <cfRule type="containsText" dxfId="122" priority="72" operator="containsText" text="OTWARTY">
      <formula>NOT(ISERROR(SEARCH("OTWARTY",Q309)))</formula>
    </cfRule>
  </conditionalFormatting>
  <conditionalFormatting sqref="Q309">
    <cfRule type="containsText" dxfId="121" priority="70" operator="containsText" text="ZABUDOWA">
      <formula>NOT(ISERROR(SEARCH("ZABUDOWA",Q309)))</formula>
    </cfRule>
  </conditionalFormatting>
  <conditionalFormatting sqref="Q309">
    <cfRule type="containsText" dxfId="120" priority="69" operator="containsText" text="ZABUDOWA">
      <formula>NOT(ISERROR(SEARCH("ZABUDOWA",Q309)))</formula>
    </cfRule>
  </conditionalFormatting>
  <conditionalFormatting sqref="Q343">
    <cfRule type="containsText" dxfId="119" priority="68" operator="containsText" text="zabudowa">
      <formula>NOT(ISERROR(SEARCH("zabudowa",Q343)))</formula>
    </cfRule>
  </conditionalFormatting>
  <conditionalFormatting sqref="P343">
    <cfRule type="containsText" dxfId="118" priority="62" operator="containsText" text="UTWARDZONA">
      <formula>NOT(ISERROR(SEARCH("UTWARDZONA",P343)))</formula>
    </cfRule>
    <cfRule type="containsText" dxfId="117" priority="63" operator="containsText" text="PIASZCZYSTA">
      <formula>NOT(ISERROR(SEARCH("PIASZCZYSTA",P343)))</formula>
    </cfRule>
    <cfRule type="containsText" dxfId="116" priority="64" operator="containsText" text="UTWARDZONA">
      <formula>NOT(ISERROR(SEARCH("UTWARDZONA",P343)))</formula>
    </cfRule>
    <cfRule type="containsText" dxfId="115" priority="65" operator="containsText" text="GRUNTOWA">
      <formula>NOT(ISERROR(SEARCH("GRUNTOWA",P343)))</formula>
    </cfRule>
    <cfRule type="containsText" dxfId="114" priority="66" operator="containsText" text="UTWARDZONA">
      <formula>NOT(ISERROR(SEARCH("UTWARDZONA",P343)))</formula>
    </cfRule>
    <cfRule type="expression" dxfId="113" priority="67">
      <formula>"UTWARDZONA"</formula>
    </cfRule>
  </conditionalFormatting>
  <conditionalFormatting sqref="Q343">
    <cfRule type="containsText" dxfId="112" priority="59" operator="containsText" text="LAS">
      <formula>NOT(ISERROR(SEARCH("LAS",Q343)))</formula>
    </cfRule>
    <cfRule type="containsText" dxfId="111" priority="60" operator="containsText" text="OTWARTY">
      <formula>NOT(ISERROR(SEARCH("OTWARTY",Q343)))</formula>
    </cfRule>
    <cfRule type="containsText" dxfId="110" priority="61" operator="containsText" text="ZABUDOWA">
      <formula>NOT(ISERROR(SEARCH("ZABUDOWA",Q343)))</formula>
    </cfRule>
  </conditionalFormatting>
  <conditionalFormatting sqref="Q343">
    <cfRule type="containsText" dxfId="109" priority="57" operator="containsText" text="LAS">
      <formula>NOT(ISERROR(SEARCH("LAS",Q343)))</formula>
    </cfRule>
    <cfRule type="containsText" dxfId="108" priority="58" operator="containsText" text="OTWARTY">
      <formula>NOT(ISERROR(SEARCH("OTWARTY",Q343)))</formula>
    </cfRule>
  </conditionalFormatting>
  <conditionalFormatting sqref="Q343">
    <cfRule type="containsText" dxfId="107" priority="56" operator="containsText" text="ZABUDOWA">
      <formula>NOT(ISERROR(SEARCH("ZABUDOWA",Q343)))</formula>
    </cfRule>
  </conditionalFormatting>
  <conditionalFormatting sqref="P343">
    <cfRule type="containsText" dxfId="106" priority="55" operator="containsText" text="PIASZCZYSTA">
      <formula>NOT(ISERROR(SEARCH("PIASZCZYSTA",P343)))</formula>
    </cfRule>
  </conditionalFormatting>
  <conditionalFormatting sqref="P343">
    <cfRule type="containsText" dxfId="105" priority="54" operator="containsText" text="PIASZCZYSTA">
      <formula>NOT(ISERROR(SEARCH("PIASZCZYSTA",P343)))</formula>
    </cfRule>
  </conditionalFormatting>
  <conditionalFormatting sqref="P343">
    <cfRule type="containsText" dxfId="104" priority="53" operator="containsText" text="GRUNTOWA">
      <formula>NOT(ISERROR(SEARCH("GRUNTOWA",P343)))</formula>
    </cfRule>
  </conditionalFormatting>
  <conditionalFormatting sqref="Q343">
    <cfRule type="containsText" dxfId="103" priority="52" operator="containsText" text="ZABUDOWA">
      <formula>NOT(ISERROR(SEARCH("ZABUDOWA",Q343)))</formula>
    </cfRule>
  </conditionalFormatting>
  <conditionalFormatting sqref="Q350:Q351">
    <cfRule type="containsText" dxfId="102" priority="51" operator="containsText" text="zabudowa">
      <formula>NOT(ISERROR(SEARCH("zabudowa",Q350)))</formula>
    </cfRule>
  </conditionalFormatting>
  <conditionalFormatting sqref="P350:P351">
    <cfRule type="containsText" dxfId="101" priority="45" operator="containsText" text="UTWARDZONA">
      <formula>NOT(ISERROR(SEARCH("UTWARDZONA",P350)))</formula>
    </cfRule>
    <cfRule type="containsText" dxfId="100" priority="46" operator="containsText" text="PIASZCZYSTA">
      <formula>NOT(ISERROR(SEARCH("PIASZCZYSTA",P350)))</formula>
    </cfRule>
    <cfRule type="containsText" dxfId="99" priority="47" operator="containsText" text="UTWARDZONA">
      <formula>NOT(ISERROR(SEARCH("UTWARDZONA",P350)))</formula>
    </cfRule>
    <cfRule type="containsText" dxfId="98" priority="48" operator="containsText" text="GRUNTOWA">
      <formula>NOT(ISERROR(SEARCH("GRUNTOWA",P350)))</formula>
    </cfRule>
    <cfRule type="containsText" dxfId="97" priority="49" operator="containsText" text="UTWARDZONA">
      <formula>NOT(ISERROR(SEARCH("UTWARDZONA",P350)))</formula>
    </cfRule>
    <cfRule type="expression" dxfId="96" priority="50">
      <formula>"UTWARDZONA"</formula>
    </cfRule>
  </conditionalFormatting>
  <conditionalFormatting sqref="Q350:Q351">
    <cfRule type="containsText" dxfId="95" priority="42" operator="containsText" text="LAS">
      <formula>NOT(ISERROR(SEARCH("LAS",Q350)))</formula>
    </cfRule>
    <cfRule type="containsText" dxfId="94" priority="43" operator="containsText" text="OTWARTY">
      <formula>NOT(ISERROR(SEARCH("OTWARTY",Q350)))</formula>
    </cfRule>
    <cfRule type="containsText" dxfId="93" priority="44" operator="containsText" text="ZABUDOWA">
      <formula>NOT(ISERROR(SEARCH("ZABUDOWA",Q350)))</formula>
    </cfRule>
  </conditionalFormatting>
  <conditionalFormatting sqref="Q350:Q351">
    <cfRule type="containsText" dxfId="92" priority="40" operator="containsText" text="LAS">
      <formula>NOT(ISERROR(SEARCH("LAS",Q350)))</formula>
    </cfRule>
    <cfRule type="containsText" dxfId="91" priority="41" operator="containsText" text="OTWARTY">
      <formula>NOT(ISERROR(SEARCH("OTWARTY",Q350)))</formula>
    </cfRule>
  </conditionalFormatting>
  <conditionalFormatting sqref="Q350:Q351">
    <cfRule type="containsText" dxfId="90" priority="39" operator="containsText" text="ZABUDOWA">
      <formula>NOT(ISERROR(SEARCH("ZABUDOWA",Q350)))</formula>
    </cfRule>
  </conditionalFormatting>
  <conditionalFormatting sqref="P350:P351">
    <cfRule type="containsText" dxfId="89" priority="38" operator="containsText" text="PIASZCZYSTA">
      <formula>NOT(ISERROR(SEARCH("PIASZCZYSTA",P350)))</formula>
    </cfRule>
  </conditionalFormatting>
  <conditionalFormatting sqref="P350:P351">
    <cfRule type="containsText" dxfId="88" priority="37" operator="containsText" text="PIASZCZYSTA">
      <formula>NOT(ISERROR(SEARCH("PIASZCZYSTA",P350)))</formula>
    </cfRule>
  </conditionalFormatting>
  <conditionalFormatting sqref="P350:P351">
    <cfRule type="containsText" dxfId="87" priority="36" operator="containsText" text="GRUNTOWA">
      <formula>NOT(ISERROR(SEARCH("GRUNTOWA",P350)))</formula>
    </cfRule>
  </conditionalFormatting>
  <conditionalFormatting sqref="Q350:Q351">
    <cfRule type="containsText" dxfId="86" priority="35" operator="containsText" text="ZABUDOWA">
      <formula>NOT(ISERROR(SEARCH("ZABUDOWA",Q350)))</formula>
    </cfRule>
  </conditionalFormatting>
  <conditionalFormatting sqref="Q72">
    <cfRule type="containsText" dxfId="85" priority="34" operator="containsText" text="zabudowa">
      <formula>NOT(ISERROR(SEARCH("zabudowa",Q72)))</formula>
    </cfRule>
  </conditionalFormatting>
  <conditionalFormatting sqref="P72">
    <cfRule type="containsText" dxfId="84" priority="28" operator="containsText" text="UTWARDZONA">
      <formula>NOT(ISERROR(SEARCH("UTWARDZONA",P72)))</formula>
    </cfRule>
    <cfRule type="containsText" dxfId="83" priority="29" operator="containsText" text="PIASZCZYSTA">
      <formula>NOT(ISERROR(SEARCH("PIASZCZYSTA",P72)))</formula>
    </cfRule>
    <cfRule type="containsText" dxfId="82" priority="30" operator="containsText" text="UTWARDZONA">
      <formula>NOT(ISERROR(SEARCH("UTWARDZONA",P72)))</formula>
    </cfRule>
    <cfRule type="containsText" dxfId="81" priority="31" operator="containsText" text="GRUNTOWA">
      <formula>NOT(ISERROR(SEARCH("GRUNTOWA",P72)))</formula>
    </cfRule>
    <cfRule type="containsText" dxfId="80" priority="32" operator="containsText" text="UTWARDZONA">
      <formula>NOT(ISERROR(SEARCH("UTWARDZONA",P72)))</formula>
    </cfRule>
    <cfRule type="expression" dxfId="79" priority="33">
      <formula>"UTWARDZONA"</formula>
    </cfRule>
  </conditionalFormatting>
  <conditionalFormatting sqref="Q72">
    <cfRule type="containsText" dxfId="78" priority="25" operator="containsText" text="LAS">
      <formula>NOT(ISERROR(SEARCH("LAS",Q72)))</formula>
    </cfRule>
    <cfRule type="containsText" dxfId="77" priority="26" operator="containsText" text="OTWARTY">
      <formula>NOT(ISERROR(SEARCH("OTWARTY",Q72)))</formula>
    </cfRule>
    <cfRule type="containsText" dxfId="76" priority="27" operator="containsText" text="ZABUDOWA">
      <formula>NOT(ISERROR(SEARCH("ZABUDOWA",Q72)))</formula>
    </cfRule>
  </conditionalFormatting>
  <conditionalFormatting sqref="Q72">
    <cfRule type="containsText" dxfId="75" priority="23" operator="containsText" text="LAS">
      <formula>NOT(ISERROR(SEARCH("LAS",Q72)))</formula>
    </cfRule>
    <cfRule type="containsText" dxfId="74" priority="24" operator="containsText" text="OTWARTY">
      <formula>NOT(ISERROR(SEARCH("OTWARTY",Q72)))</formula>
    </cfRule>
  </conditionalFormatting>
  <conditionalFormatting sqref="Q72">
    <cfRule type="containsText" dxfId="73" priority="22" operator="containsText" text="ZABUDOWA">
      <formula>NOT(ISERROR(SEARCH("ZABUDOWA",Q72)))</formula>
    </cfRule>
  </conditionalFormatting>
  <conditionalFormatting sqref="P72">
    <cfRule type="containsText" dxfId="72" priority="21" operator="containsText" text="PIASZCZYSTA">
      <formula>NOT(ISERROR(SEARCH("PIASZCZYSTA",P72)))</formula>
    </cfRule>
  </conditionalFormatting>
  <conditionalFormatting sqref="P72">
    <cfRule type="containsText" dxfId="71" priority="20" operator="containsText" text="PIASZCZYSTA">
      <formula>NOT(ISERROR(SEARCH("PIASZCZYSTA",P72)))</formula>
    </cfRule>
  </conditionalFormatting>
  <conditionalFormatting sqref="P72">
    <cfRule type="containsText" dxfId="70" priority="19" operator="containsText" text="GRUNTOWA">
      <formula>NOT(ISERROR(SEARCH("GRUNTOWA",P72)))</formula>
    </cfRule>
  </conditionalFormatting>
  <conditionalFormatting sqref="Q72">
    <cfRule type="containsText" dxfId="69" priority="18" operator="containsText" text="ZABUDOWA">
      <formula>NOT(ISERROR(SEARCH("ZABUDOWA",Q72)))</formula>
    </cfRule>
  </conditionalFormatting>
  <conditionalFormatting sqref="Q119">
    <cfRule type="containsText" dxfId="68" priority="17" operator="containsText" text="zabudowa">
      <formula>NOT(ISERROR(SEARCH("zabudowa",Q119)))</formula>
    </cfRule>
  </conditionalFormatting>
  <conditionalFormatting sqref="P119">
    <cfRule type="containsText" dxfId="67" priority="11" operator="containsText" text="UTWARDZONA">
      <formula>NOT(ISERROR(SEARCH("UTWARDZONA",P119)))</formula>
    </cfRule>
    <cfRule type="containsText" dxfId="66" priority="12" operator="containsText" text="PIASZCZYSTA">
      <formula>NOT(ISERROR(SEARCH("PIASZCZYSTA",P119)))</formula>
    </cfRule>
    <cfRule type="containsText" dxfId="65" priority="13" operator="containsText" text="UTWARDZONA">
      <formula>NOT(ISERROR(SEARCH("UTWARDZONA",P119)))</formula>
    </cfRule>
    <cfRule type="containsText" dxfId="64" priority="14" operator="containsText" text="GRUNTOWA">
      <formula>NOT(ISERROR(SEARCH("GRUNTOWA",P119)))</formula>
    </cfRule>
    <cfRule type="containsText" dxfId="63" priority="15" operator="containsText" text="UTWARDZONA">
      <formula>NOT(ISERROR(SEARCH("UTWARDZONA",P119)))</formula>
    </cfRule>
    <cfRule type="expression" dxfId="62" priority="16">
      <formula>"UTWARDZONA"</formula>
    </cfRule>
  </conditionalFormatting>
  <conditionalFormatting sqref="Q119">
    <cfRule type="containsText" dxfId="61" priority="8" operator="containsText" text="LAS">
      <formula>NOT(ISERROR(SEARCH("LAS",Q119)))</formula>
    </cfRule>
    <cfRule type="containsText" dxfId="60" priority="9" operator="containsText" text="OTWARTY">
      <formula>NOT(ISERROR(SEARCH("OTWARTY",Q119)))</formula>
    </cfRule>
    <cfRule type="containsText" dxfId="59" priority="10" operator="containsText" text="ZABUDOWA">
      <formula>NOT(ISERROR(SEARCH("ZABUDOWA",Q119)))</formula>
    </cfRule>
  </conditionalFormatting>
  <conditionalFormatting sqref="Q119">
    <cfRule type="containsText" dxfId="58" priority="6" operator="containsText" text="LAS">
      <formula>NOT(ISERROR(SEARCH("LAS",Q119)))</formula>
    </cfRule>
    <cfRule type="containsText" dxfId="57" priority="7" operator="containsText" text="OTWARTY">
      <formula>NOT(ISERROR(SEARCH("OTWARTY",Q119)))</formula>
    </cfRule>
  </conditionalFormatting>
  <conditionalFormatting sqref="Q119">
    <cfRule type="containsText" dxfId="56" priority="5" operator="containsText" text="ZABUDOWA">
      <formula>NOT(ISERROR(SEARCH("ZABUDOWA",Q119)))</formula>
    </cfRule>
  </conditionalFormatting>
  <conditionalFormatting sqref="P119">
    <cfRule type="containsText" dxfId="55" priority="4" operator="containsText" text="PIASZCZYSTA">
      <formula>NOT(ISERROR(SEARCH("PIASZCZYSTA",P119)))</formula>
    </cfRule>
  </conditionalFormatting>
  <conditionalFormatting sqref="P119">
    <cfRule type="containsText" dxfId="54" priority="3" operator="containsText" text="PIASZCZYSTA">
      <formula>NOT(ISERROR(SEARCH("PIASZCZYSTA",P119)))</formula>
    </cfRule>
  </conditionalFormatting>
  <conditionalFormatting sqref="P119">
    <cfRule type="containsText" dxfId="53" priority="2" operator="containsText" text="GRUNTOWA">
      <formula>NOT(ISERROR(SEARCH("GRUNTOWA",P119)))</formula>
    </cfRule>
  </conditionalFormatting>
  <conditionalFormatting sqref="Q119">
    <cfRule type="containsText" dxfId="52" priority="1" operator="containsText" text="ZABUDOWA">
      <formula>NOT(ISERROR(SEARCH("ZABUDOWA",Q119)))</formula>
    </cfRule>
  </conditionalFormatting>
  <dataValidations count="14">
    <dataValidation type="list" allowBlank="1" sqref="Q14:Q451">
      <formula1>$Q$1:$Q$3</formula1>
    </dataValidation>
    <dataValidation type="list" allowBlank="1" sqref="P14:P451">
      <formula1>$P$1:$P$3</formula1>
    </dataValidation>
    <dataValidation type="list" allowBlank="1" sqref="O14:O451">
      <formula1>$O$1:$O$5</formula1>
    </dataValidation>
    <dataValidation type="list" allowBlank="1" sqref="N14:N451">
      <formula1>$N$1:$N$2</formula1>
    </dataValidation>
    <dataValidation type="list" allowBlank="1" sqref="M14:M451">
      <formula1>$M$1</formula1>
    </dataValidation>
    <dataValidation type="list" allowBlank="1" sqref="L14:L451">
      <formula1>$L$1:$L$7</formula1>
    </dataValidation>
    <dataValidation type="list" allowBlank="1" sqref="K14:K451">
      <formula1>$K$1:$K$7</formula1>
    </dataValidation>
    <dataValidation type="list" allowBlank="1" sqref="U14:U451">
      <formula1>$U$1:$U$5</formula1>
    </dataValidation>
    <dataValidation type="list" allowBlank="1" sqref="I14:I50 I63:I332 I364:I451">
      <formula1>$I$1:$I$12</formula1>
    </dataValidation>
    <dataValidation type="list" allowBlank="1" sqref="H14:H50 H63:H332 H364:H451">
      <formula1>$H$1:$H$4</formula1>
    </dataValidation>
    <dataValidation type="list" allowBlank="1" sqref="F14:F50 J333:J338 G333:I363 F56:F207 F209:F451">
      <formula1>$F$1:$F$3</formula1>
    </dataValidation>
    <dataValidation type="list" allowBlank="1" sqref="H51:I62 F51:F55 E14:E451">
      <formula1>$E$1:$E$2</formula1>
    </dataValidation>
    <dataValidation type="list" allowBlank="1" sqref="J14:J332 J339:J451">
      <formula1>$J$1:$J$4</formula1>
    </dataValidation>
    <dataValidation type="list" allowBlank="1" sqref="G14:G332 G364:G451">
      <formula1>$G$1:$G$8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194"/>
  <sheetViews>
    <sheetView topLeftCell="A13" zoomScale="72" zoomScaleNormal="48" workbookViewId="0">
      <selection activeCell="A1039" sqref="A1039:XFD1039"/>
    </sheetView>
  </sheetViews>
  <sheetFormatPr defaultColWidth="9" defaultRowHeight="15"/>
  <cols>
    <col min="1" max="1" width="5.3984375" customWidth="1"/>
    <col min="2" max="2" width="7.19921875" customWidth="1"/>
    <col min="3" max="3" width="7.59765625" style="280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2" width="10.398437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customWidth="1"/>
    <col min="25" max="25" width="14.59765625" customWidth="1"/>
    <col min="26" max="26" width="9.59765625" customWidth="1"/>
    <col min="27" max="27" width="12.5" customWidth="1"/>
    <col min="28" max="28" width="2" customWidth="1"/>
    <col min="29" max="29" width="10.59765625" customWidth="1"/>
    <col min="30" max="30" width="3.69921875" customWidth="1"/>
    <col min="31" max="31" width="11.8984375" customWidth="1"/>
    <col min="32" max="32" width="11.3984375" customWidth="1"/>
    <col min="33" max="33" width="8.8984375" customWidth="1"/>
    <col min="34" max="34" width="11.5" customWidth="1"/>
    <col min="35" max="35" width="9.5" customWidth="1"/>
    <col min="36" max="50" width="9" customWidth="1"/>
  </cols>
  <sheetData>
    <row r="1" spans="1:27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7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7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7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27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7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7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7" hidden="1">
      <c r="G8" s="12" t="s">
        <v>262</v>
      </c>
      <c r="I8" s="12" t="s">
        <v>53</v>
      </c>
    </row>
    <row r="9" spans="1:27" hidden="1">
      <c r="I9" s="12" t="s">
        <v>54</v>
      </c>
    </row>
    <row r="10" spans="1:27" hidden="1">
      <c r="I10" s="12" t="s">
        <v>261</v>
      </c>
    </row>
    <row r="11" spans="1:27" hidden="1">
      <c r="I11" s="12" t="s">
        <v>275</v>
      </c>
    </row>
    <row r="12" spans="1:27" hidden="1">
      <c r="I12" s="12" t="s">
        <v>277</v>
      </c>
    </row>
    <row r="13" spans="1:27" ht="29.25" customHeight="1">
      <c r="A13" s="6" t="s">
        <v>8</v>
      </c>
      <c r="B13" s="6" t="s">
        <v>9</v>
      </c>
      <c r="C13" s="355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7" ht="15.6">
      <c r="A14" s="3" t="s">
        <v>431</v>
      </c>
      <c r="B14" s="13"/>
      <c r="C14" s="13" t="s">
        <v>1213</v>
      </c>
      <c r="D14" s="2" t="s">
        <v>1212</v>
      </c>
      <c r="E14" s="4" t="s">
        <v>18</v>
      </c>
      <c r="F14" s="4" t="s">
        <v>14</v>
      </c>
      <c r="G14" s="1" t="s">
        <v>19</v>
      </c>
      <c r="H14" s="1" t="s">
        <v>28</v>
      </c>
      <c r="I14" s="1" t="s">
        <v>24</v>
      </c>
      <c r="J14" s="4">
        <v>4</v>
      </c>
      <c r="K14" s="4" t="s">
        <v>1211</v>
      </c>
      <c r="L14" s="4"/>
      <c r="M14" s="4"/>
      <c r="N14" s="4"/>
      <c r="O14" s="4"/>
      <c r="P14" s="4" t="s">
        <v>291</v>
      </c>
      <c r="Q14" s="4" t="s">
        <v>288</v>
      </c>
      <c r="R14" s="19"/>
      <c r="S14" s="4"/>
      <c r="T14" s="5"/>
      <c r="U14" s="5"/>
      <c r="V14" s="14"/>
      <c r="W14" s="15"/>
      <c r="X14" s="692" t="s">
        <v>3135</v>
      </c>
      <c r="Y14" s="697" t="s">
        <v>3144</v>
      </c>
      <c r="Z14" s="687" t="s">
        <v>3131</v>
      </c>
      <c r="AA14" s="109"/>
    </row>
    <row r="15" spans="1:27" ht="15.6">
      <c r="A15" s="3" t="s">
        <v>432</v>
      </c>
      <c r="B15" s="13"/>
      <c r="C15" s="13"/>
      <c r="D15" s="14"/>
      <c r="E15" s="4" t="s">
        <v>18</v>
      </c>
      <c r="F15" s="4" t="s">
        <v>15</v>
      </c>
      <c r="G15" s="1" t="s">
        <v>19</v>
      </c>
      <c r="H15" s="1" t="s">
        <v>28</v>
      </c>
      <c r="I15" s="1" t="s">
        <v>24</v>
      </c>
      <c r="J15" s="4">
        <v>4</v>
      </c>
      <c r="K15" s="4" t="s">
        <v>1211</v>
      </c>
      <c r="L15" s="4"/>
      <c r="M15" s="4"/>
      <c r="N15" s="4"/>
      <c r="O15" s="4"/>
      <c r="P15" s="4" t="s">
        <v>291</v>
      </c>
      <c r="Q15" s="4" t="s">
        <v>288</v>
      </c>
      <c r="R15" s="19"/>
      <c r="S15" s="4"/>
      <c r="T15" s="5"/>
      <c r="U15" s="5"/>
      <c r="V15" s="14"/>
      <c r="W15" s="15"/>
      <c r="X15" s="692" t="s">
        <v>3135</v>
      </c>
      <c r="Y15" s="697" t="s">
        <v>3144</v>
      </c>
      <c r="Z15" s="687" t="s">
        <v>3131</v>
      </c>
    </row>
    <row r="16" spans="1:27" ht="15.6">
      <c r="A16" s="3" t="s">
        <v>433</v>
      </c>
      <c r="B16" s="13"/>
      <c r="C16" s="13"/>
      <c r="D16" s="14"/>
      <c r="E16" s="4" t="s">
        <v>18</v>
      </c>
      <c r="F16" s="4" t="s">
        <v>14</v>
      </c>
      <c r="G16" s="1" t="s">
        <v>19</v>
      </c>
      <c r="H16" s="1" t="s">
        <v>28</v>
      </c>
      <c r="I16" s="1" t="s">
        <v>49</v>
      </c>
      <c r="J16" s="4">
        <v>4</v>
      </c>
      <c r="K16" s="4" t="s">
        <v>1211</v>
      </c>
      <c r="L16" s="4"/>
      <c r="M16" s="4"/>
      <c r="N16" s="4"/>
      <c r="O16" s="4"/>
      <c r="P16" s="4" t="s">
        <v>291</v>
      </c>
      <c r="Q16" s="4" t="s">
        <v>288</v>
      </c>
      <c r="R16" s="19"/>
      <c r="S16" s="4"/>
      <c r="T16" s="5"/>
      <c r="U16" s="5"/>
      <c r="V16" s="14"/>
      <c r="W16" s="15"/>
      <c r="X16" s="692" t="s">
        <v>3135</v>
      </c>
      <c r="Y16" s="697" t="s">
        <v>3144</v>
      </c>
      <c r="Z16" s="687" t="s">
        <v>3131</v>
      </c>
    </row>
    <row r="17" spans="1:26" ht="15.6">
      <c r="A17" s="3" t="s">
        <v>434</v>
      </c>
      <c r="B17" s="13"/>
      <c r="C17" s="13"/>
      <c r="D17" s="14"/>
      <c r="E17" s="4" t="s">
        <v>18</v>
      </c>
      <c r="F17" s="4" t="s">
        <v>15</v>
      </c>
      <c r="G17" s="1" t="s">
        <v>19</v>
      </c>
      <c r="H17" s="1" t="s">
        <v>28</v>
      </c>
      <c r="I17" s="1" t="s">
        <v>49</v>
      </c>
      <c r="J17" s="4">
        <v>4</v>
      </c>
      <c r="K17" s="4" t="s">
        <v>1211</v>
      </c>
      <c r="L17" s="4"/>
      <c r="M17" s="4"/>
      <c r="N17" s="4"/>
      <c r="O17" s="4"/>
      <c r="P17" s="4" t="s">
        <v>291</v>
      </c>
      <c r="Q17" s="4" t="s">
        <v>288</v>
      </c>
      <c r="R17" s="19"/>
      <c r="S17" s="4"/>
      <c r="T17" s="5"/>
      <c r="U17" s="5"/>
      <c r="V17" s="14"/>
      <c r="W17" s="15"/>
      <c r="X17" s="692" t="s">
        <v>3135</v>
      </c>
      <c r="Y17" s="697" t="s">
        <v>3144</v>
      </c>
      <c r="Z17" s="687" t="s">
        <v>3131</v>
      </c>
    </row>
    <row r="18" spans="1:26" s="281" customFormat="1" ht="15.6">
      <c r="A18" s="3" t="s">
        <v>423</v>
      </c>
      <c r="B18" s="314"/>
      <c r="C18" s="314" t="s">
        <v>431</v>
      </c>
      <c r="D18" s="284"/>
      <c r="E18" s="299" t="s">
        <v>17</v>
      </c>
      <c r="F18" s="299" t="s">
        <v>15</v>
      </c>
      <c r="G18" s="300" t="s">
        <v>19</v>
      </c>
      <c r="H18" s="300" t="s">
        <v>28</v>
      </c>
      <c r="I18" s="300" t="s">
        <v>24</v>
      </c>
      <c r="J18" s="299">
        <v>4</v>
      </c>
      <c r="K18" s="299" t="s">
        <v>1211</v>
      </c>
      <c r="L18" s="299"/>
      <c r="M18" s="299"/>
      <c r="N18" s="299"/>
      <c r="O18" s="299"/>
      <c r="P18" s="4" t="s">
        <v>291</v>
      </c>
      <c r="Q18" s="4" t="s">
        <v>288</v>
      </c>
      <c r="R18" s="323"/>
      <c r="S18" s="299"/>
      <c r="T18" s="353"/>
      <c r="U18" s="285"/>
      <c r="V18" s="284"/>
      <c r="W18" s="283"/>
      <c r="X18" s="692" t="s">
        <v>3135</v>
      </c>
      <c r="Y18" s="697" t="s">
        <v>3144</v>
      </c>
      <c r="Z18" s="687" t="s">
        <v>3131</v>
      </c>
    </row>
    <row r="19" spans="1:26" ht="15.6">
      <c r="A19" s="3" t="s">
        <v>435</v>
      </c>
      <c r="B19" s="13"/>
      <c r="C19" s="13" t="s">
        <v>1054</v>
      </c>
      <c r="D19" s="14"/>
      <c r="E19" s="4" t="s">
        <v>18</v>
      </c>
      <c r="F19" s="4" t="s">
        <v>15</v>
      </c>
      <c r="G19" s="1" t="s">
        <v>19</v>
      </c>
      <c r="H19" s="1" t="s">
        <v>28</v>
      </c>
      <c r="I19" s="1" t="s">
        <v>24</v>
      </c>
      <c r="J19" s="4">
        <v>4</v>
      </c>
      <c r="K19" s="4" t="s">
        <v>1211</v>
      </c>
      <c r="L19" s="4"/>
      <c r="M19" s="4"/>
      <c r="N19" s="4"/>
      <c r="O19" s="4"/>
      <c r="P19" s="4" t="s">
        <v>291</v>
      </c>
      <c r="Q19" s="4" t="s">
        <v>288</v>
      </c>
      <c r="R19" s="19"/>
      <c r="S19" s="4"/>
      <c r="T19" s="5"/>
      <c r="U19" s="5"/>
      <c r="V19" s="14"/>
      <c r="W19" s="15"/>
      <c r="X19" s="692" t="s">
        <v>3135</v>
      </c>
      <c r="Y19" s="697" t="s">
        <v>3144</v>
      </c>
      <c r="Z19" s="687" t="s">
        <v>3131</v>
      </c>
    </row>
    <row r="20" spans="1:26" ht="15.6">
      <c r="A20" s="3" t="s">
        <v>436</v>
      </c>
      <c r="B20" s="13"/>
      <c r="C20" s="13"/>
      <c r="D20" s="14"/>
      <c r="E20" s="4" t="s">
        <v>18</v>
      </c>
      <c r="F20" s="4" t="s">
        <v>14</v>
      </c>
      <c r="G20" s="1" t="s">
        <v>22</v>
      </c>
      <c r="H20" s="1" t="s">
        <v>28</v>
      </c>
      <c r="I20" s="1" t="s">
        <v>24</v>
      </c>
      <c r="J20" s="4"/>
      <c r="K20" s="4"/>
      <c r="L20" s="4" t="s">
        <v>1205</v>
      </c>
      <c r="M20" s="4"/>
      <c r="N20" s="4"/>
      <c r="O20" s="4" t="s">
        <v>28</v>
      </c>
      <c r="P20" s="4" t="s">
        <v>291</v>
      </c>
      <c r="Q20" s="4" t="s">
        <v>288</v>
      </c>
      <c r="R20" s="19"/>
      <c r="S20" s="4"/>
      <c r="T20" s="5"/>
      <c r="U20" s="5"/>
      <c r="V20" s="14"/>
      <c r="W20" s="15"/>
      <c r="X20" s="692" t="s">
        <v>3135</v>
      </c>
      <c r="Y20" s="697" t="s">
        <v>3144</v>
      </c>
      <c r="Z20" s="687" t="s">
        <v>3131</v>
      </c>
    </row>
    <row r="21" spans="1:26" ht="15.6">
      <c r="A21" s="3" t="s">
        <v>437</v>
      </c>
      <c r="B21" s="13"/>
      <c r="C21" s="13" t="s">
        <v>1055</v>
      </c>
      <c r="D21" s="14"/>
      <c r="E21" s="4" t="s">
        <v>18</v>
      </c>
      <c r="F21" s="4" t="s">
        <v>15</v>
      </c>
      <c r="G21" s="1" t="s">
        <v>22</v>
      </c>
      <c r="H21" s="1" t="s">
        <v>28</v>
      </c>
      <c r="I21" s="1" t="s">
        <v>24</v>
      </c>
      <c r="J21" s="4"/>
      <c r="K21" s="4"/>
      <c r="L21" s="4" t="s">
        <v>1205</v>
      </c>
      <c r="M21" s="4"/>
      <c r="N21" s="4"/>
      <c r="O21" s="4" t="s">
        <v>28</v>
      </c>
      <c r="P21" s="4" t="s">
        <v>291</v>
      </c>
      <c r="Q21" s="4" t="s">
        <v>288</v>
      </c>
      <c r="R21" s="19"/>
      <c r="S21" s="4"/>
      <c r="T21" s="5"/>
      <c r="U21" s="5"/>
      <c r="V21" s="14"/>
      <c r="W21" s="15"/>
      <c r="X21" s="692" t="s">
        <v>3135</v>
      </c>
      <c r="Y21" s="697" t="s">
        <v>3144</v>
      </c>
      <c r="Z21" s="687" t="s">
        <v>3131</v>
      </c>
    </row>
    <row r="22" spans="1:26" ht="15.6">
      <c r="A22" s="3" t="s">
        <v>438</v>
      </c>
      <c r="B22" s="13"/>
      <c r="C22" s="13"/>
      <c r="D22" s="14"/>
      <c r="E22" s="4" t="s">
        <v>18</v>
      </c>
      <c r="F22" s="4" t="s">
        <v>14</v>
      </c>
      <c r="G22" s="1" t="s">
        <v>22</v>
      </c>
      <c r="H22" s="1" t="s">
        <v>28</v>
      </c>
      <c r="I22" s="1" t="s">
        <v>24</v>
      </c>
      <c r="J22" s="4"/>
      <c r="K22" s="4"/>
      <c r="L22" s="4" t="s">
        <v>1205</v>
      </c>
      <c r="M22" s="4"/>
      <c r="N22" s="4"/>
      <c r="O22" s="4" t="s">
        <v>28</v>
      </c>
      <c r="P22" s="4" t="s">
        <v>291</v>
      </c>
      <c r="Q22" s="4" t="s">
        <v>288</v>
      </c>
      <c r="R22" s="19"/>
      <c r="S22" s="4"/>
      <c r="T22" s="5"/>
      <c r="U22" s="5"/>
      <c r="V22" s="14"/>
      <c r="W22" s="15"/>
      <c r="X22" s="692" t="s">
        <v>3135</v>
      </c>
      <c r="Y22" s="697" t="s">
        <v>3144</v>
      </c>
      <c r="Z22" s="687" t="s">
        <v>3131</v>
      </c>
    </row>
    <row r="23" spans="1:26" ht="15.6">
      <c r="A23" s="3" t="s">
        <v>375</v>
      </c>
      <c r="B23" s="13"/>
      <c r="C23" s="13"/>
      <c r="D23" s="14"/>
      <c r="E23" s="4" t="s">
        <v>18</v>
      </c>
      <c r="F23" s="4" t="s">
        <v>15</v>
      </c>
      <c r="G23" s="1" t="s">
        <v>22</v>
      </c>
      <c r="H23" s="1" t="s">
        <v>28</v>
      </c>
      <c r="I23" s="1" t="s">
        <v>447</v>
      </c>
      <c r="J23" s="4"/>
      <c r="K23" s="4"/>
      <c r="L23" s="4" t="s">
        <v>1205</v>
      </c>
      <c r="M23" s="4"/>
      <c r="N23" s="4"/>
      <c r="O23" s="4" t="s">
        <v>28</v>
      </c>
      <c r="P23" s="4" t="s">
        <v>291</v>
      </c>
      <c r="Q23" s="4" t="s">
        <v>288</v>
      </c>
      <c r="R23" s="19"/>
      <c r="S23" s="4"/>
      <c r="T23" s="5"/>
      <c r="U23" s="5"/>
      <c r="V23" s="14"/>
      <c r="W23" s="15"/>
      <c r="X23" s="692" t="s">
        <v>3135</v>
      </c>
      <c r="Y23" s="697" t="s">
        <v>3144</v>
      </c>
      <c r="Z23" s="687" t="s">
        <v>3131</v>
      </c>
    </row>
    <row r="24" spans="1:26" ht="15.6">
      <c r="A24" s="3" t="s">
        <v>376</v>
      </c>
      <c r="B24" s="13"/>
      <c r="C24" s="314" t="s">
        <v>1056</v>
      </c>
      <c r="D24" s="14"/>
      <c r="E24" s="4" t="s">
        <v>18</v>
      </c>
      <c r="F24" s="4" t="s">
        <v>16</v>
      </c>
      <c r="G24" s="1" t="s">
        <v>262</v>
      </c>
      <c r="H24" s="1" t="s">
        <v>28</v>
      </c>
      <c r="I24" s="1" t="s">
        <v>24</v>
      </c>
      <c r="J24" s="4">
        <v>3</v>
      </c>
      <c r="K24" s="4" t="s">
        <v>1205</v>
      </c>
      <c r="L24" s="4"/>
      <c r="M24" s="4"/>
      <c r="N24" s="4"/>
      <c r="O24" s="4"/>
      <c r="P24" s="4" t="s">
        <v>291</v>
      </c>
      <c r="Q24" s="4" t="s">
        <v>288</v>
      </c>
      <c r="R24" s="19"/>
      <c r="S24" s="4"/>
      <c r="T24" s="5"/>
      <c r="U24" s="5"/>
      <c r="V24" s="14"/>
      <c r="W24" s="15"/>
      <c r="X24" s="692" t="s">
        <v>3135</v>
      </c>
      <c r="Y24" s="697" t="s">
        <v>3144</v>
      </c>
      <c r="Z24" s="687" t="s">
        <v>3131</v>
      </c>
    </row>
    <row r="25" spans="1:26" ht="15.6">
      <c r="A25" s="3" t="s">
        <v>377</v>
      </c>
      <c r="B25" s="13"/>
      <c r="C25" s="314"/>
      <c r="D25" s="332"/>
      <c r="E25" s="4" t="s">
        <v>17</v>
      </c>
      <c r="F25" s="4" t="s">
        <v>14</v>
      </c>
      <c r="G25" s="1" t="s">
        <v>19</v>
      </c>
      <c r="H25" s="1" t="s">
        <v>28</v>
      </c>
      <c r="I25" s="1" t="s">
        <v>445</v>
      </c>
      <c r="J25" s="4">
        <v>4</v>
      </c>
      <c r="K25" s="4" t="s">
        <v>1205</v>
      </c>
      <c r="L25" s="299"/>
      <c r="M25" s="299"/>
      <c r="N25" s="299"/>
      <c r="O25" s="299"/>
      <c r="P25" s="4" t="s">
        <v>291</v>
      </c>
      <c r="Q25" s="4" t="s">
        <v>288</v>
      </c>
      <c r="R25" s="19"/>
      <c r="S25" s="299"/>
      <c r="T25" s="333"/>
      <c r="U25" s="333"/>
      <c r="V25" s="332"/>
      <c r="W25" s="331"/>
      <c r="X25" s="692" t="s">
        <v>3135</v>
      </c>
      <c r="Y25" s="697" t="s">
        <v>3144</v>
      </c>
      <c r="Z25" s="687" t="s">
        <v>3131</v>
      </c>
    </row>
    <row r="26" spans="1:26" ht="15.6">
      <c r="A26" s="3" t="s">
        <v>378</v>
      </c>
      <c r="B26" s="13"/>
      <c r="C26" s="314"/>
      <c r="D26" s="332"/>
      <c r="E26" s="4" t="s">
        <v>17</v>
      </c>
      <c r="F26" s="4" t="s">
        <v>15</v>
      </c>
      <c r="G26" s="1" t="s">
        <v>19</v>
      </c>
      <c r="H26" s="1" t="s">
        <v>28</v>
      </c>
      <c r="I26" s="1" t="s">
        <v>24</v>
      </c>
      <c r="J26" s="4"/>
      <c r="K26" s="299"/>
      <c r="L26" s="4" t="s">
        <v>1205</v>
      </c>
      <c r="M26" s="299"/>
      <c r="N26" s="299"/>
      <c r="O26" s="299" t="s">
        <v>28</v>
      </c>
      <c r="P26" s="4" t="s">
        <v>291</v>
      </c>
      <c r="Q26" s="4" t="s">
        <v>288</v>
      </c>
      <c r="R26" s="19"/>
      <c r="S26" s="299"/>
      <c r="T26" s="333"/>
      <c r="U26" s="333"/>
      <c r="V26" s="332"/>
      <c r="W26" s="331"/>
      <c r="X26" s="692" t="s">
        <v>3135</v>
      </c>
      <c r="Y26" s="697" t="s">
        <v>3144</v>
      </c>
      <c r="Z26" s="687" t="s">
        <v>3131</v>
      </c>
    </row>
    <row r="27" spans="1:26" ht="15.6">
      <c r="A27" s="3" t="s">
        <v>379</v>
      </c>
      <c r="B27" s="13"/>
      <c r="C27" s="314" t="s">
        <v>1057</v>
      </c>
      <c r="D27" s="332"/>
      <c r="E27" s="4" t="s">
        <v>17</v>
      </c>
      <c r="F27" s="4" t="s">
        <v>15</v>
      </c>
      <c r="G27" s="1" t="s">
        <v>19</v>
      </c>
      <c r="H27" s="1" t="s">
        <v>28</v>
      </c>
      <c r="I27" s="1" t="s">
        <v>447</v>
      </c>
      <c r="J27" s="4">
        <v>4</v>
      </c>
      <c r="K27" s="4" t="s">
        <v>1208</v>
      </c>
      <c r="L27" s="299"/>
      <c r="M27" s="299"/>
      <c r="N27" s="299" t="s">
        <v>36</v>
      </c>
      <c r="O27" s="299"/>
      <c r="P27" s="4" t="s">
        <v>291</v>
      </c>
      <c r="Q27" s="4" t="s">
        <v>288</v>
      </c>
      <c r="R27" s="19"/>
      <c r="S27" s="299"/>
      <c r="T27" s="333"/>
      <c r="U27" s="333"/>
      <c r="V27" s="332"/>
      <c r="W27" s="331"/>
      <c r="X27" s="692" t="s">
        <v>3135</v>
      </c>
      <c r="Y27" s="697" t="s">
        <v>3144</v>
      </c>
      <c r="Z27" s="687" t="s">
        <v>3131</v>
      </c>
    </row>
    <row r="28" spans="1:26" ht="15.6">
      <c r="A28" s="3" t="s">
        <v>380</v>
      </c>
      <c r="B28" s="13"/>
      <c r="C28" s="314"/>
      <c r="D28" s="332"/>
      <c r="E28" s="4" t="s">
        <v>17</v>
      </c>
      <c r="F28" s="4" t="s">
        <v>14</v>
      </c>
      <c r="G28" s="1" t="s">
        <v>23</v>
      </c>
      <c r="H28" s="1" t="s">
        <v>28</v>
      </c>
      <c r="I28" s="1" t="s">
        <v>24</v>
      </c>
      <c r="J28" s="4">
        <v>4</v>
      </c>
      <c r="K28" s="4" t="s">
        <v>1208</v>
      </c>
      <c r="L28" s="299"/>
      <c r="M28" s="299"/>
      <c r="N28" s="299"/>
      <c r="O28" s="299"/>
      <c r="P28" s="4" t="s">
        <v>291</v>
      </c>
      <c r="Q28" s="4" t="s">
        <v>288</v>
      </c>
      <c r="R28" s="19"/>
      <c r="S28" s="299"/>
      <c r="T28" s="333"/>
      <c r="U28" s="333"/>
      <c r="V28" s="332"/>
      <c r="W28" s="331"/>
      <c r="X28" s="692" t="s">
        <v>3135</v>
      </c>
      <c r="Y28" s="697" t="s">
        <v>3144</v>
      </c>
      <c r="Z28" s="687" t="s">
        <v>3131</v>
      </c>
    </row>
    <row r="29" spans="1:26" ht="15.6">
      <c r="A29" s="3" t="s">
        <v>381</v>
      </c>
      <c r="B29" s="13"/>
      <c r="C29" s="314" t="s">
        <v>481</v>
      </c>
      <c r="D29" s="332"/>
      <c r="E29" s="299" t="s">
        <v>17</v>
      </c>
      <c r="F29" s="4" t="s">
        <v>15</v>
      </c>
      <c r="G29" s="1" t="s">
        <v>23</v>
      </c>
      <c r="H29" s="1" t="s">
        <v>28</v>
      </c>
      <c r="I29" s="1" t="s">
        <v>447</v>
      </c>
      <c r="J29" s="4">
        <v>4</v>
      </c>
      <c r="K29" s="4" t="s">
        <v>1208</v>
      </c>
      <c r="L29" s="299"/>
      <c r="M29" s="299"/>
      <c r="N29" s="299"/>
      <c r="O29" s="299"/>
      <c r="P29" s="4" t="s">
        <v>291</v>
      </c>
      <c r="Q29" s="4" t="s">
        <v>288</v>
      </c>
      <c r="R29" s="19"/>
      <c r="S29" s="299"/>
      <c r="T29" s="333"/>
      <c r="U29" s="333"/>
      <c r="V29" s="332"/>
      <c r="W29" s="331"/>
      <c r="X29" s="692" t="s">
        <v>3135</v>
      </c>
      <c r="Y29" s="697" t="s">
        <v>3144</v>
      </c>
      <c r="Z29" s="687" t="s">
        <v>3131</v>
      </c>
    </row>
    <row r="30" spans="1:26" ht="15.6">
      <c r="A30" s="3" t="s">
        <v>439</v>
      </c>
      <c r="B30" s="13"/>
      <c r="C30" s="314"/>
      <c r="D30" s="332"/>
      <c r="E30" s="299" t="s">
        <v>17</v>
      </c>
      <c r="F30" s="4" t="s">
        <v>14</v>
      </c>
      <c r="G30" s="1" t="s">
        <v>19</v>
      </c>
      <c r="H30" s="1" t="s">
        <v>28</v>
      </c>
      <c r="I30" s="1" t="s">
        <v>24</v>
      </c>
      <c r="J30" s="4">
        <v>4</v>
      </c>
      <c r="K30" s="4" t="s">
        <v>1208</v>
      </c>
      <c r="L30" s="299"/>
      <c r="M30" s="299"/>
      <c r="N30" s="299"/>
      <c r="O30" s="299"/>
      <c r="P30" s="4" t="s">
        <v>291</v>
      </c>
      <c r="Q30" s="4" t="s">
        <v>288</v>
      </c>
      <c r="R30" s="19"/>
      <c r="S30" s="299"/>
      <c r="T30" s="333"/>
      <c r="U30" s="333"/>
      <c r="V30" s="332"/>
      <c r="W30" s="331"/>
      <c r="X30" s="692" t="s">
        <v>3135</v>
      </c>
      <c r="Y30" s="697" t="s">
        <v>3144</v>
      </c>
      <c r="Z30" s="687" t="s">
        <v>3131</v>
      </c>
    </row>
    <row r="31" spans="1:26" ht="15.6">
      <c r="A31" s="3" t="s">
        <v>382</v>
      </c>
      <c r="B31" s="13"/>
      <c r="C31" s="314" t="s">
        <v>480</v>
      </c>
      <c r="D31" s="332"/>
      <c r="E31" s="299" t="s">
        <v>17</v>
      </c>
      <c r="F31" s="4" t="s">
        <v>15</v>
      </c>
      <c r="G31" s="1" t="s">
        <v>23</v>
      </c>
      <c r="H31" s="1" t="s">
        <v>28</v>
      </c>
      <c r="I31" s="1" t="s">
        <v>24</v>
      </c>
      <c r="J31" s="4">
        <v>4</v>
      </c>
      <c r="K31" s="4" t="s">
        <v>1208</v>
      </c>
      <c r="L31" s="299"/>
      <c r="M31" s="299"/>
      <c r="N31" s="299"/>
      <c r="O31" s="299"/>
      <c r="P31" s="4" t="s">
        <v>291</v>
      </c>
      <c r="Q31" s="4" t="s">
        <v>288</v>
      </c>
      <c r="R31" s="19"/>
      <c r="S31" s="299"/>
      <c r="T31" s="333"/>
      <c r="U31" s="333"/>
      <c r="V31" s="332"/>
      <c r="W31" s="331"/>
      <c r="X31" s="692" t="s">
        <v>3135</v>
      </c>
      <c r="Y31" s="697" t="s">
        <v>3144</v>
      </c>
      <c r="Z31" s="687" t="s">
        <v>3131</v>
      </c>
    </row>
    <row r="32" spans="1:26" ht="15.6">
      <c r="A32" s="3" t="s">
        <v>383</v>
      </c>
      <c r="B32" s="13"/>
      <c r="C32" s="314" t="s">
        <v>1058</v>
      </c>
      <c r="D32" s="14"/>
      <c r="E32" s="4" t="s">
        <v>18</v>
      </c>
      <c r="F32" s="4" t="s">
        <v>15</v>
      </c>
      <c r="G32" s="1" t="s">
        <v>19</v>
      </c>
      <c r="H32" s="1" t="s">
        <v>28</v>
      </c>
      <c r="I32" s="1" t="s">
        <v>24</v>
      </c>
      <c r="J32" s="4">
        <v>4</v>
      </c>
      <c r="K32" s="4" t="s">
        <v>1208</v>
      </c>
      <c r="L32" s="4"/>
      <c r="M32" s="4"/>
      <c r="N32" s="4"/>
      <c r="O32" s="4"/>
      <c r="P32" s="4" t="s">
        <v>291</v>
      </c>
      <c r="Q32" s="4" t="s">
        <v>288</v>
      </c>
      <c r="R32" s="19"/>
      <c r="S32" s="4"/>
      <c r="T32" s="5"/>
      <c r="U32" s="5"/>
      <c r="V32" s="14"/>
      <c r="W32" s="15"/>
      <c r="X32" s="692" t="s">
        <v>3135</v>
      </c>
      <c r="Y32" s="697" t="s">
        <v>3144</v>
      </c>
      <c r="Z32" s="687" t="s">
        <v>3131</v>
      </c>
    </row>
    <row r="33" spans="1:26" ht="15.6">
      <c r="A33" s="3" t="s">
        <v>384</v>
      </c>
      <c r="B33" s="13"/>
      <c r="C33" s="13"/>
      <c r="D33" s="14"/>
      <c r="E33" s="4" t="s">
        <v>18</v>
      </c>
      <c r="F33" s="4" t="s">
        <v>14</v>
      </c>
      <c r="G33" s="1" t="s">
        <v>23</v>
      </c>
      <c r="H33" s="1" t="s">
        <v>28</v>
      </c>
      <c r="I33" s="1" t="s">
        <v>24</v>
      </c>
      <c r="J33" s="4">
        <v>4</v>
      </c>
      <c r="K33" s="4" t="s">
        <v>1208</v>
      </c>
      <c r="L33" s="4"/>
      <c r="M33" s="4"/>
      <c r="N33" s="4"/>
      <c r="O33" s="4"/>
      <c r="P33" s="4" t="s">
        <v>291</v>
      </c>
      <c r="Q33" s="4" t="s">
        <v>288</v>
      </c>
      <c r="R33" s="19"/>
      <c r="S33" s="4"/>
      <c r="T33" s="5"/>
      <c r="U33" s="5"/>
      <c r="V33" s="14"/>
      <c r="W33" s="15"/>
      <c r="X33" s="692" t="s">
        <v>3135</v>
      </c>
      <c r="Y33" s="697" t="s">
        <v>3144</v>
      </c>
      <c r="Z33" s="687" t="s">
        <v>3131</v>
      </c>
    </row>
    <row r="34" spans="1:26" ht="15.6">
      <c r="A34" s="3" t="s">
        <v>451</v>
      </c>
      <c r="B34" s="13"/>
      <c r="C34" s="13" t="s">
        <v>1059</v>
      </c>
      <c r="D34" s="14"/>
      <c r="E34" s="4" t="s">
        <v>18</v>
      </c>
      <c r="F34" s="4" t="s">
        <v>15</v>
      </c>
      <c r="G34" s="1" t="s">
        <v>23</v>
      </c>
      <c r="H34" s="1" t="s">
        <v>28</v>
      </c>
      <c r="I34" s="1" t="s">
        <v>24</v>
      </c>
      <c r="J34" s="4">
        <v>4</v>
      </c>
      <c r="K34" s="4" t="s">
        <v>1208</v>
      </c>
      <c r="L34" s="4"/>
      <c r="M34" s="4"/>
      <c r="N34" s="4"/>
      <c r="O34" s="4"/>
      <c r="P34" s="4" t="s">
        <v>291</v>
      </c>
      <c r="Q34" s="4" t="s">
        <v>288</v>
      </c>
      <c r="R34" s="19"/>
      <c r="S34" s="4"/>
      <c r="T34" s="5"/>
      <c r="U34" s="5"/>
      <c r="V34" s="14"/>
      <c r="W34" s="15"/>
      <c r="X34" s="692" t="s">
        <v>3135</v>
      </c>
      <c r="Y34" s="697" t="s">
        <v>3144</v>
      </c>
      <c r="Z34" s="687" t="s">
        <v>3131</v>
      </c>
    </row>
    <row r="35" spans="1:26" ht="15.6">
      <c r="A35" s="3" t="s">
        <v>452</v>
      </c>
      <c r="B35" s="13"/>
      <c r="C35" s="13"/>
      <c r="D35" s="14"/>
      <c r="E35" s="4" t="s">
        <v>17</v>
      </c>
      <c r="F35" s="4" t="s">
        <v>14</v>
      </c>
      <c r="G35" s="1" t="s">
        <v>19</v>
      </c>
      <c r="H35" s="1" t="s">
        <v>28</v>
      </c>
      <c r="I35" s="1" t="s">
        <v>24</v>
      </c>
      <c r="J35" s="4">
        <v>4</v>
      </c>
      <c r="K35" s="4" t="s">
        <v>1208</v>
      </c>
      <c r="L35" s="4"/>
      <c r="M35" s="4"/>
      <c r="N35" s="4"/>
      <c r="O35" s="4"/>
      <c r="P35" s="4" t="s">
        <v>291</v>
      </c>
      <c r="Q35" s="4" t="s">
        <v>288</v>
      </c>
      <c r="R35" s="19"/>
      <c r="S35" s="4"/>
      <c r="T35" s="5"/>
      <c r="U35" s="5"/>
      <c r="V35" s="14"/>
      <c r="W35" s="15"/>
      <c r="X35" s="692" t="s">
        <v>3135</v>
      </c>
      <c r="Y35" s="697" t="s">
        <v>3144</v>
      </c>
      <c r="Z35" s="687" t="s">
        <v>3131</v>
      </c>
    </row>
    <row r="36" spans="1:26" ht="15.6">
      <c r="A36" s="3" t="s">
        <v>453</v>
      </c>
      <c r="B36" s="13"/>
      <c r="C36" s="13" t="s">
        <v>1060</v>
      </c>
      <c r="D36" s="14"/>
      <c r="E36" s="4" t="s">
        <v>17</v>
      </c>
      <c r="F36" s="4" t="s">
        <v>15</v>
      </c>
      <c r="G36" s="1" t="s">
        <v>19</v>
      </c>
      <c r="H36" s="1" t="s">
        <v>28</v>
      </c>
      <c r="I36" s="1" t="s">
        <v>24</v>
      </c>
      <c r="J36" s="4">
        <v>4</v>
      </c>
      <c r="K36" s="4" t="s">
        <v>1208</v>
      </c>
      <c r="L36" s="4"/>
      <c r="M36" s="4"/>
      <c r="N36" s="4"/>
      <c r="O36" s="4"/>
      <c r="P36" s="4" t="s">
        <v>291</v>
      </c>
      <c r="Q36" s="4" t="s">
        <v>288</v>
      </c>
      <c r="R36" s="323"/>
      <c r="S36" s="4"/>
      <c r="T36" s="5"/>
      <c r="U36" s="5"/>
      <c r="V36" s="14"/>
      <c r="W36" s="15"/>
      <c r="X36" s="692" t="s">
        <v>3135</v>
      </c>
      <c r="Y36" s="697" t="s">
        <v>3144</v>
      </c>
      <c r="Z36" s="687" t="s">
        <v>3131</v>
      </c>
    </row>
    <row r="37" spans="1:26" ht="15.6">
      <c r="A37" s="3" t="s">
        <v>455</v>
      </c>
      <c r="B37" s="13"/>
      <c r="C37" s="13" t="s">
        <v>1061</v>
      </c>
      <c r="D37" s="14"/>
      <c r="E37" s="4" t="s">
        <v>18</v>
      </c>
      <c r="F37" s="4" t="s">
        <v>14</v>
      </c>
      <c r="G37" s="1" t="s">
        <v>19</v>
      </c>
      <c r="H37" s="1" t="s">
        <v>28</v>
      </c>
      <c r="I37" s="1" t="s">
        <v>24</v>
      </c>
      <c r="J37" s="4">
        <v>4</v>
      </c>
      <c r="K37" s="4" t="s">
        <v>1208</v>
      </c>
      <c r="L37" s="4"/>
      <c r="M37" s="4"/>
      <c r="N37" s="4"/>
      <c r="O37" s="4"/>
      <c r="P37" s="4" t="s">
        <v>291</v>
      </c>
      <c r="Q37" s="4" t="s">
        <v>288</v>
      </c>
      <c r="R37" s="19"/>
      <c r="S37" s="4"/>
      <c r="T37" s="5"/>
      <c r="U37" s="5"/>
      <c r="V37" s="14"/>
      <c r="W37" s="15"/>
      <c r="X37" s="692" t="s">
        <v>3135</v>
      </c>
      <c r="Y37" s="697" t="s">
        <v>3144</v>
      </c>
      <c r="Z37" s="687" t="s">
        <v>3131</v>
      </c>
    </row>
    <row r="38" spans="1:26" ht="15.6">
      <c r="A38" s="3" t="s">
        <v>385</v>
      </c>
      <c r="B38" s="13"/>
      <c r="C38" s="13" t="s">
        <v>1062</v>
      </c>
      <c r="D38" s="14"/>
      <c r="E38" s="4" t="s">
        <v>18</v>
      </c>
      <c r="F38" s="4" t="s">
        <v>15</v>
      </c>
      <c r="G38" s="1" t="s">
        <v>19</v>
      </c>
      <c r="H38" s="1" t="s">
        <v>28</v>
      </c>
      <c r="I38" s="1" t="s">
        <v>24</v>
      </c>
      <c r="J38" s="4">
        <v>4</v>
      </c>
      <c r="K38" s="4" t="s">
        <v>1208</v>
      </c>
      <c r="L38" s="4"/>
      <c r="M38" s="4"/>
      <c r="N38" s="4"/>
      <c r="O38" s="4"/>
      <c r="P38" s="4" t="s">
        <v>291</v>
      </c>
      <c r="Q38" s="4" t="s">
        <v>288</v>
      </c>
      <c r="R38" s="19"/>
      <c r="S38" s="4"/>
      <c r="T38" s="5"/>
      <c r="U38" s="5"/>
      <c r="V38" s="14"/>
      <c r="W38" s="15"/>
      <c r="X38" s="692" t="s">
        <v>3135</v>
      </c>
      <c r="Y38" s="697" t="s">
        <v>3144</v>
      </c>
      <c r="Z38" s="687" t="s">
        <v>3131</v>
      </c>
    </row>
    <row r="39" spans="1:26" s="281" customFormat="1" ht="15.6">
      <c r="A39" s="3" t="s">
        <v>386</v>
      </c>
      <c r="B39" s="314"/>
      <c r="C39" s="314"/>
      <c r="D39" s="332"/>
      <c r="E39" s="299" t="s">
        <v>18</v>
      </c>
      <c r="F39" s="299" t="s">
        <v>14</v>
      </c>
      <c r="G39" s="300" t="s">
        <v>22</v>
      </c>
      <c r="H39" s="300" t="s">
        <v>28</v>
      </c>
      <c r="I39" s="300" t="s">
        <v>447</v>
      </c>
      <c r="J39" s="299">
        <v>4</v>
      </c>
      <c r="K39" s="299" t="s">
        <v>1208</v>
      </c>
      <c r="L39" s="299"/>
      <c r="M39" s="299"/>
      <c r="N39" s="299"/>
      <c r="O39" s="299"/>
      <c r="P39" s="4" t="s">
        <v>291</v>
      </c>
      <c r="Q39" s="4" t="s">
        <v>288</v>
      </c>
      <c r="R39" s="323"/>
      <c r="S39" s="299"/>
      <c r="T39" s="333"/>
      <c r="U39" s="333"/>
      <c r="V39" s="332"/>
      <c r="W39" s="331"/>
      <c r="X39" s="692" t="s">
        <v>3135</v>
      </c>
      <c r="Y39" s="697" t="s">
        <v>3144</v>
      </c>
      <c r="Z39" s="687" t="s">
        <v>3131</v>
      </c>
    </row>
    <row r="40" spans="1:26" ht="15.6">
      <c r="A40" s="3" t="s">
        <v>387</v>
      </c>
      <c r="B40" s="13"/>
      <c r="C40" s="382" t="s">
        <v>1064</v>
      </c>
      <c r="D40" s="383"/>
      <c r="E40" s="4" t="s">
        <v>17</v>
      </c>
      <c r="F40" s="4" t="s">
        <v>16</v>
      </c>
      <c r="G40" s="1" t="s">
        <v>1210</v>
      </c>
      <c r="H40" s="1" t="s">
        <v>61</v>
      </c>
      <c r="I40" s="1" t="s">
        <v>783</v>
      </c>
      <c r="J40" s="4">
        <v>4</v>
      </c>
      <c r="K40" s="4"/>
      <c r="L40" s="4"/>
      <c r="M40" s="4"/>
      <c r="N40" s="4"/>
      <c r="O40" s="4"/>
      <c r="P40" s="4" t="s">
        <v>291</v>
      </c>
      <c r="Q40" s="4" t="s">
        <v>288</v>
      </c>
      <c r="R40" s="19" t="s">
        <v>1209</v>
      </c>
      <c r="S40" s="4"/>
      <c r="T40" s="5"/>
      <c r="U40" s="383"/>
      <c r="V40" s="383"/>
      <c r="W40" s="383"/>
      <c r="X40" s="692" t="s">
        <v>3135</v>
      </c>
      <c r="Y40" s="697" t="s">
        <v>3144</v>
      </c>
      <c r="Z40" s="687" t="s">
        <v>3131</v>
      </c>
    </row>
    <row r="41" spans="1:26" ht="15.6">
      <c r="A41" s="3" t="s">
        <v>388</v>
      </c>
      <c r="B41" s="13"/>
      <c r="C41" s="13" t="s">
        <v>431</v>
      </c>
      <c r="D41" s="14"/>
      <c r="E41" s="4" t="s">
        <v>17</v>
      </c>
      <c r="F41" s="4" t="s">
        <v>15</v>
      </c>
      <c r="G41" s="1" t="s">
        <v>262</v>
      </c>
      <c r="H41" s="1" t="s">
        <v>28</v>
      </c>
      <c r="I41" s="1" t="s">
        <v>447</v>
      </c>
      <c r="J41" s="4">
        <v>4</v>
      </c>
      <c r="K41" s="4" t="s">
        <v>1205</v>
      </c>
      <c r="L41" s="4"/>
      <c r="M41" s="4"/>
      <c r="N41" s="4"/>
      <c r="O41" s="4"/>
      <c r="P41" s="4" t="s">
        <v>291</v>
      </c>
      <c r="Q41" s="4" t="s">
        <v>288</v>
      </c>
      <c r="R41" s="19"/>
      <c r="S41" s="4"/>
      <c r="T41" s="5"/>
      <c r="U41" s="5"/>
      <c r="V41" s="14"/>
      <c r="W41" s="15"/>
      <c r="X41" s="692" t="s">
        <v>3135</v>
      </c>
      <c r="Y41" s="697" t="s">
        <v>3144</v>
      </c>
      <c r="Z41" s="687" t="s">
        <v>3131</v>
      </c>
    </row>
    <row r="42" spans="1:26" ht="15.6">
      <c r="A42" s="3" t="s">
        <v>389</v>
      </c>
      <c r="B42" s="13"/>
      <c r="C42" s="382"/>
      <c r="D42" s="14" t="s">
        <v>1207</v>
      </c>
      <c r="E42" s="4" t="s">
        <v>17</v>
      </c>
      <c r="F42" s="4" t="s">
        <v>15</v>
      </c>
      <c r="G42" s="1" t="s">
        <v>56</v>
      </c>
      <c r="H42" s="1" t="s">
        <v>29</v>
      </c>
      <c r="I42" s="1" t="s">
        <v>30</v>
      </c>
      <c r="J42" s="4">
        <v>3</v>
      </c>
      <c r="K42" s="4" t="s">
        <v>1208</v>
      </c>
      <c r="L42" s="4"/>
      <c r="M42" s="4"/>
      <c r="N42" s="4"/>
      <c r="O42" s="4"/>
      <c r="P42" s="4" t="s">
        <v>291</v>
      </c>
      <c r="Q42" s="4" t="s">
        <v>288</v>
      </c>
      <c r="R42" s="19"/>
      <c r="S42" s="4"/>
      <c r="T42" s="5"/>
      <c r="U42" s="5" t="s">
        <v>46</v>
      </c>
      <c r="V42" s="14" t="s">
        <v>1207</v>
      </c>
      <c r="W42" s="15" t="s">
        <v>1206</v>
      </c>
      <c r="X42" s="692" t="s">
        <v>3135</v>
      </c>
      <c r="Y42" s="697" t="s">
        <v>3144</v>
      </c>
      <c r="Z42" s="687" t="s">
        <v>3131</v>
      </c>
    </row>
    <row r="43" spans="1:26" ht="15.6">
      <c r="A43" s="3" t="s">
        <v>390</v>
      </c>
      <c r="B43" s="13"/>
      <c r="C43" s="13" t="s">
        <v>432</v>
      </c>
      <c r="D43" s="14"/>
      <c r="E43" s="4" t="s">
        <v>18</v>
      </c>
      <c r="F43" s="4" t="s">
        <v>14</v>
      </c>
      <c r="G43" s="1" t="s">
        <v>22</v>
      </c>
      <c r="H43" s="1" t="s">
        <v>28</v>
      </c>
      <c r="I43" s="1" t="s">
        <v>447</v>
      </c>
      <c r="J43" s="4">
        <v>4</v>
      </c>
      <c r="K43" s="4" t="s">
        <v>1205</v>
      </c>
      <c r="L43" s="4"/>
      <c r="M43" s="4"/>
      <c r="N43" s="4"/>
      <c r="O43" s="4"/>
      <c r="P43" s="4" t="s">
        <v>291</v>
      </c>
      <c r="Q43" s="4" t="s">
        <v>288</v>
      </c>
      <c r="R43" s="19"/>
      <c r="S43" s="4"/>
      <c r="T43" s="5"/>
      <c r="U43" s="5"/>
      <c r="V43" s="14"/>
      <c r="W43" s="15"/>
      <c r="X43" s="692" t="s">
        <v>3135</v>
      </c>
      <c r="Y43" s="697" t="s">
        <v>3144</v>
      </c>
      <c r="Z43" s="687" t="s">
        <v>3131</v>
      </c>
    </row>
    <row r="44" spans="1:26" ht="15.6">
      <c r="A44" s="3" t="s">
        <v>391</v>
      </c>
      <c r="B44" s="13"/>
      <c r="C44" s="13" t="s">
        <v>434</v>
      </c>
      <c r="D44" s="14"/>
      <c r="E44" s="4" t="s">
        <v>18</v>
      </c>
      <c r="F44" s="4" t="s">
        <v>14</v>
      </c>
      <c r="G44" s="1" t="s">
        <v>19</v>
      </c>
      <c r="H44" s="1" t="s">
        <v>28</v>
      </c>
      <c r="I44" s="1" t="s">
        <v>24</v>
      </c>
      <c r="J44" s="4">
        <v>4</v>
      </c>
      <c r="K44" s="4"/>
      <c r="L44" s="4"/>
      <c r="M44" s="4"/>
      <c r="N44" s="4"/>
      <c r="O44" s="4"/>
      <c r="P44" s="4" t="s">
        <v>291</v>
      </c>
      <c r="Q44" s="4" t="s">
        <v>288</v>
      </c>
      <c r="R44" s="19"/>
      <c r="S44" s="4"/>
      <c r="T44" s="5"/>
      <c r="U44" s="5"/>
      <c r="V44" s="14"/>
      <c r="W44" s="15"/>
      <c r="X44" s="692" t="s">
        <v>3135</v>
      </c>
      <c r="Y44" s="697" t="s">
        <v>3144</v>
      </c>
      <c r="Z44" s="687" t="s">
        <v>3131</v>
      </c>
    </row>
    <row r="45" spans="1:26" ht="15.6">
      <c r="A45" s="3" t="s">
        <v>392</v>
      </c>
      <c r="B45" s="13"/>
      <c r="C45" s="13" t="s">
        <v>423</v>
      </c>
      <c r="D45" s="14"/>
      <c r="E45" s="4" t="s">
        <v>18</v>
      </c>
      <c r="F45" s="4" t="s">
        <v>15</v>
      </c>
      <c r="G45" s="1" t="s">
        <v>19</v>
      </c>
      <c r="H45" s="1" t="s">
        <v>28</v>
      </c>
      <c r="I45" s="1" t="s">
        <v>24</v>
      </c>
      <c r="J45" s="4">
        <v>4</v>
      </c>
      <c r="K45" s="4"/>
      <c r="L45" s="4"/>
      <c r="M45" s="4"/>
      <c r="N45" s="4"/>
      <c r="O45" s="4"/>
      <c r="P45" s="4" t="s">
        <v>291</v>
      </c>
      <c r="Q45" s="4" t="s">
        <v>290</v>
      </c>
      <c r="R45" s="19"/>
      <c r="S45" s="4"/>
      <c r="T45" s="5"/>
      <c r="U45" s="5"/>
      <c r="V45" s="14"/>
      <c r="W45" s="15"/>
      <c r="X45" s="692" t="s">
        <v>3135</v>
      </c>
      <c r="Y45" s="697" t="s">
        <v>3144</v>
      </c>
      <c r="Z45" s="687" t="s">
        <v>3131</v>
      </c>
    </row>
    <row r="46" spans="1:26" ht="15.6">
      <c r="A46" s="3" t="s">
        <v>393</v>
      </c>
      <c r="B46" s="13"/>
      <c r="C46" s="13"/>
      <c r="D46" s="14"/>
      <c r="E46" s="4" t="s">
        <v>17</v>
      </c>
      <c r="F46" s="4" t="s">
        <v>14</v>
      </c>
      <c r="G46" s="1" t="s">
        <v>19</v>
      </c>
      <c r="H46" s="1" t="s">
        <v>28</v>
      </c>
      <c r="I46" s="1" t="s">
        <v>24</v>
      </c>
      <c r="J46" s="4">
        <v>4</v>
      </c>
      <c r="K46" s="4"/>
      <c r="L46" s="4"/>
      <c r="M46" s="4"/>
      <c r="N46" s="4"/>
      <c r="O46" s="4"/>
      <c r="P46" s="4" t="s">
        <v>291</v>
      </c>
      <c r="Q46" s="4" t="s">
        <v>290</v>
      </c>
      <c r="R46" s="19"/>
      <c r="S46" s="4"/>
      <c r="T46" s="5"/>
      <c r="U46" s="5"/>
      <c r="V46" s="14"/>
      <c r="W46" s="15"/>
      <c r="X46" s="692" t="s">
        <v>3135</v>
      </c>
      <c r="Y46" s="697" t="s">
        <v>3144</v>
      </c>
      <c r="Z46" s="687" t="s">
        <v>3131</v>
      </c>
    </row>
    <row r="47" spans="1:26" ht="15.6">
      <c r="A47" s="3" t="s">
        <v>459</v>
      </c>
      <c r="B47" s="13"/>
      <c r="C47" s="13" t="s">
        <v>435</v>
      </c>
      <c r="D47" s="14"/>
      <c r="E47" s="4" t="s">
        <v>18</v>
      </c>
      <c r="F47" s="4" t="s">
        <v>15</v>
      </c>
      <c r="G47" s="1" t="s">
        <v>19</v>
      </c>
      <c r="H47" s="1" t="s">
        <v>28</v>
      </c>
      <c r="I47" s="1" t="s">
        <v>24</v>
      </c>
      <c r="J47" s="4">
        <v>4</v>
      </c>
      <c r="K47" s="4"/>
      <c r="L47" s="4"/>
      <c r="M47" s="4"/>
      <c r="N47" s="4"/>
      <c r="O47" s="4"/>
      <c r="P47" s="4" t="s">
        <v>291</v>
      </c>
      <c r="Q47" s="4" t="s">
        <v>290</v>
      </c>
      <c r="R47" s="19"/>
      <c r="S47" s="4"/>
      <c r="T47" s="5"/>
      <c r="U47" s="5"/>
      <c r="V47" s="14"/>
      <c r="W47" s="15"/>
      <c r="X47" s="692" t="s">
        <v>3135</v>
      </c>
      <c r="Y47" s="697" t="s">
        <v>3144</v>
      </c>
      <c r="Z47" s="687" t="s">
        <v>3131</v>
      </c>
    </row>
    <row r="48" spans="1:26" ht="15.6">
      <c r="A48" s="3" t="s">
        <v>460</v>
      </c>
      <c r="B48" s="13"/>
      <c r="C48" s="13" t="s">
        <v>436</v>
      </c>
      <c r="D48" s="14"/>
      <c r="E48" s="4" t="s">
        <v>17</v>
      </c>
      <c r="F48" s="4" t="s">
        <v>14</v>
      </c>
      <c r="G48" s="1" t="s">
        <v>19</v>
      </c>
      <c r="H48" s="1" t="s">
        <v>28</v>
      </c>
      <c r="I48" s="1" t="s">
        <v>24</v>
      </c>
      <c r="J48" s="4">
        <v>4</v>
      </c>
      <c r="K48" s="4"/>
      <c r="L48" s="4"/>
      <c r="M48" s="4"/>
      <c r="N48" s="4"/>
      <c r="O48" s="4"/>
      <c r="P48" s="4" t="s">
        <v>291</v>
      </c>
      <c r="Q48" s="4" t="s">
        <v>290</v>
      </c>
      <c r="R48" s="19"/>
      <c r="S48" s="4"/>
      <c r="T48" s="5"/>
      <c r="U48" s="5"/>
      <c r="V48" s="14"/>
      <c r="W48" s="15"/>
      <c r="X48" s="692" t="s">
        <v>3135</v>
      </c>
      <c r="Y48" s="697" t="s">
        <v>3144</v>
      </c>
      <c r="Z48" s="687" t="s">
        <v>3131</v>
      </c>
    </row>
    <row r="49" spans="1:26" ht="15.6">
      <c r="A49" s="3" t="s">
        <v>461</v>
      </c>
      <c r="B49" s="13"/>
      <c r="C49" s="13"/>
      <c r="D49" s="14"/>
      <c r="E49" s="4" t="s">
        <v>17</v>
      </c>
      <c r="F49" s="4" t="s">
        <v>15</v>
      </c>
      <c r="G49" s="1" t="s">
        <v>19</v>
      </c>
      <c r="H49" s="1" t="s">
        <v>28</v>
      </c>
      <c r="I49" s="1" t="s">
        <v>24</v>
      </c>
      <c r="J49" s="4">
        <v>4</v>
      </c>
      <c r="K49" s="4"/>
      <c r="L49" s="4"/>
      <c r="M49" s="4"/>
      <c r="N49" s="4"/>
      <c r="O49" s="4"/>
      <c r="P49" s="4" t="s">
        <v>291</v>
      </c>
      <c r="Q49" s="4" t="s">
        <v>290</v>
      </c>
      <c r="R49" s="19"/>
      <c r="S49" s="4"/>
      <c r="T49" s="5"/>
      <c r="U49" s="5"/>
      <c r="V49" s="14"/>
      <c r="W49" s="15"/>
      <c r="X49" s="692" t="s">
        <v>3135</v>
      </c>
      <c r="Y49" s="697" t="s">
        <v>3144</v>
      </c>
      <c r="Z49" s="687" t="s">
        <v>3131</v>
      </c>
    </row>
    <row r="50" spans="1:26" ht="15.6">
      <c r="A50" s="3" t="s">
        <v>462</v>
      </c>
      <c r="B50" s="13"/>
      <c r="C50" s="13" t="s">
        <v>437</v>
      </c>
      <c r="D50" s="14"/>
      <c r="E50" s="4" t="s">
        <v>18</v>
      </c>
      <c r="F50" s="4" t="s">
        <v>14</v>
      </c>
      <c r="G50" s="1" t="s">
        <v>19</v>
      </c>
      <c r="H50" s="1" t="s">
        <v>28</v>
      </c>
      <c r="I50" s="1" t="s">
        <v>24</v>
      </c>
      <c r="J50" s="4">
        <v>4</v>
      </c>
      <c r="K50" s="4"/>
      <c r="L50" s="4"/>
      <c r="M50" s="4"/>
      <c r="N50" s="4"/>
      <c r="O50" s="4"/>
      <c r="P50" s="4" t="s">
        <v>291</v>
      </c>
      <c r="Q50" s="4" t="s">
        <v>290</v>
      </c>
      <c r="R50" s="19"/>
      <c r="S50" s="4"/>
      <c r="T50" s="5"/>
      <c r="U50" s="5"/>
      <c r="V50" s="14"/>
      <c r="W50" s="15"/>
      <c r="X50" s="692" t="s">
        <v>3135</v>
      </c>
      <c r="Y50" s="697" t="s">
        <v>3144</v>
      </c>
      <c r="Z50" s="687" t="s">
        <v>3131</v>
      </c>
    </row>
    <row r="51" spans="1:26" ht="15.6">
      <c r="A51" s="3" t="s">
        <v>394</v>
      </c>
      <c r="B51" s="13"/>
      <c r="C51" s="13"/>
      <c r="D51" s="14"/>
      <c r="E51" s="4" t="s">
        <v>18</v>
      </c>
      <c r="F51" s="4" t="s">
        <v>15</v>
      </c>
      <c r="G51" s="1" t="s">
        <v>19</v>
      </c>
      <c r="H51" s="1" t="s">
        <v>28</v>
      </c>
      <c r="I51" s="1" t="s">
        <v>24</v>
      </c>
      <c r="J51" s="4">
        <v>4</v>
      </c>
      <c r="K51" s="4"/>
      <c r="L51" s="4"/>
      <c r="M51" s="4"/>
      <c r="N51" s="4"/>
      <c r="O51" s="4"/>
      <c r="P51" s="4" t="s">
        <v>291</v>
      </c>
      <c r="Q51" s="4" t="s">
        <v>290</v>
      </c>
      <c r="R51" s="19"/>
      <c r="S51" s="4"/>
      <c r="T51" s="5"/>
      <c r="U51" s="5"/>
      <c r="V51" s="14"/>
      <c r="W51" s="15"/>
      <c r="X51" s="692" t="s">
        <v>3135</v>
      </c>
      <c r="Y51" s="697" t="s">
        <v>3144</v>
      </c>
      <c r="Z51" s="687" t="s">
        <v>3131</v>
      </c>
    </row>
    <row r="52" spans="1:26" ht="15.6">
      <c r="A52" s="3" t="s">
        <v>464</v>
      </c>
      <c r="B52" s="13"/>
      <c r="C52" s="13" t="s">
        <v>438</v>
      </c>
      <c r="D52" s="14"/>
      <c r="E52" s="4" t="s">
        <v>18</v>
      </c>
      <c r="F52" s="4" t="s">
        <v>14</v>
      </c>
      <c r="G52" s="1" t="s">
        <v>19</v>
      </c>
      <c r="H52" s="1" t="s">
        <v>28</v>
      </c>
      <c r="I52" s="1" t="s">
        <v>24</v>
      </c>
      <c r="J52" s="4">
        <v>4</v>
      </c>
      <c r="K52" s="4"/>
      <c r="L52" s="4"/>
      <c r="M52" s="4"/>
      <c r="N52" s="4"/>
      <c r="O52" s="4"/>
      <c r="P52" s="4" t="s">
        <v>291</v>
      </c>
      <c r="Q52" s="4" t="s">
        <v>290</v>
      </c>
      <c r="R52" s="19"/>
      <c r="S52" s="4"/>
      <c r="T52" s="5"/>
      <c r="U52" s="5"/>
      <c r="V52" s="14"/>
      <c r="W52" s="15"/>
      <c r="X52" s="692" t="s">
        <v>3135</v>
      </c>
      <c r="Y52" s="697" t="s">
        <v>3144</v>
      </c>
      <c r="Z52" s="687" t="s">
        <v>3131</v>
      </c>
    </row>
    <row r="53" spans="1:26" ht="15.6">
      <c r="A53" s="3" t="s">
        <v>465</v>
      </c>
      <c r="B53" s="13"/>
      <c r="C53" s="13"/>
      <c r="D53" s="14"/>
      <c r="E53" s="4" t="s">
        <v>18</v>
      </c>
      <c r="F53" s="4" t="s">
        <v>15</v>
      </c>
      <c r="G53" s="1" t="s">
        <v>19</v>
      </c>
      <c r="H53" s="1" t="s">
        <v>28</v>
      </c>
      <c r="I53" s="1" t="s">
        <v>24</v>
      </c>
      <c r="J53" s="4">
        <v>4</v>
      </c>
      <c r="K53" s="4"/>
      <c r="L53" s="4"/>
      <c r="M53" s="4"/>
      <c r="N53" s="4"/>
      <c r="O53" s="4"/>
      <c r="P53" s="4" t="s">
        <v>291</v>
      </c>
      <c r="Q53" s="4" t="s">
        <v>290</v>
      </c>
      <c r="R53" s="19"/>
      <c r="S53" s="4"/>
      <c r="T53" s="5"/>
      <c r="U53" s="5"/>
      <c r="V53" s="14"/>
      <c r="W53" s="15"/>
      <c r="X53" s="692" t="s">
        <v>3135</v>
      </c>
      <c r="Y53" s="697" t="s">
        <v>3144</v>
      </c>
      <c r="Z53" s="687" t="s">
        <v>3131</v>
      </c>
    </row>
    <row r="54" spans="1:26" ht="15.6">
      <c r="A54" s="3" t="s">
        <v>466</v>
      </c>
      <c r="B54" s="13"/>
      <c r="C54" s="13" t="s">
        <v>375</v>
      </c>
      <c r="D54" s="14"/>
      <c r="E54" s="4" t="s">
        <v>18</v>
      </c>
      <c r="F54" s="4" t="s">
        <v>14</v>
      </c>
      <c r="G54" s="1" t="s">
        <v>19</v>
      </c>
      <c r="H54" s="1" t="s">
        <v>28</v>
      </c>
      <c r="I54" s="1" t="s">
        <v>24</v>
      </c>
      <c r="J54" s="4">
        <v>4</v>
      </c>
      <c r="K54" s="4"/>
      <c r="L54" s="4"/>
      <c r="M54" s="4"/>
      <c r="N54" s="4"/>
      <c r="O54" s="4"/>
      <c r="P54" s="4" t="s">
        <v>291</v>
      </c>
      <c r="Q54" s="4" t="s">
        <v>290</v>
      </c>
      <c r="R54" s="19"/>
      <c r="S54" s="4"/>
      <c r="T54" s="5"/>
      <c r="U54" s="5"/>
      <c r="V54" s="14"/>
      <c r="W54" s="15"/>
      <c r="X54" s="692" t="s">
        <v>3135</v>
      </c>
      <c r="Y54" s="697" t="s">
        <v>3144</v>
      </c>
      <c r="Z54" s="687" t="s">
        <v>3131</v>
      </c>
    </row>
    <row r="55" spans="1:26" ht="15.6">
      <c r="A55" s="3" t="s">
        <v>395</v>
      </c>
      <c r="B55" s="13"/>
      <c r="C55" s="13"/>
      <c r="D55" s="14"/>
      <c r="E55" s="4" t="s">
        <v>18</v>
      </c>
      <c r="F55" s="4" t="s">
        <v>15</v>
      </c>
      <c r="G55" s="1" t="s">
        <v>19</v>
      </c>
      <c r="H55" s="1" t="s">
        <v>28</v>
      </c>
      <c r="I55" s="1" t="s">
        <v>24</v>
      </c>
      <c r="J55" s="4">
        <v>4</v>
      </c>
      <c r="K55" s="4"/>
      <c r="L55" s="4"/>
      <c r="M55" s="4"/>
      <c r="N55" s="4"/>
      <c r="O55" s="4"/>
      <c r="P55" s="4" t="s">
        <v>291</v>
      </c>
      <c r="Q55" s="4" t="s">
        <v>290</v>
      </c>
      <c r="R55" s="19"/>
      <c r="S55" s="4"/>
      <c r="T55" s="5"/>
      <c r="U55" s="5"/>
      <c r="V55" s="14"/>
      <c r="W55" s="15"/>
      <c r="X55" s="692" t="s">
        <v>3135</v>
      </c>
      <c r="Y55" s="697" t="s">
        <v>3144</v>
      </c>
      <c r="Z55" s="687" t="s">
        <v>3131</v>
      </c>
    </row>
    <row r="56" spans="1:26" ht="15.6">
      <c r="A56" s="3" t="s">
        <v>396</v>
      </c>
      <c r="B56" s="13"/>
      <c r="C56" s="13" t="s">
        <v>376</v>
      </c>
      <c r="D56" s="14"/>
      <c r="E56" s="4" t="s">
        <v>18</v>
      </c>
      <c r="F56" s="4" t="s">
        <v>16</v>
      </c>
      <c r="G56" s="1" t="s">
        <v>57</v>
      </c>
      <c r="H56" s="1" t="s">
        <v>61</v>
      </c>
      <c r="I56" s="1" t="s">
        <v>783</v>
      </c>
      <c r="J56" s="4">
        <v>4</v>
      </c>
      <c r="K56" s="4"/>
      <c r="L56" s="4"/>
      <c r="M56" s="4"/>
      <c r="N56" s="4"/>
      <c r="O56" s="4"/>
      <c r="P56" s="4" t="s">
        <v>291</v>
      </c>
      <c r="Q56" s="4" t="s">
        <v>290</v>
      </c>
      <c r="R56" s="19"/>
      <c r="S56" s="4"/>
      <c r="T56" s="5"/>
      <c r="U56" s="5"/>
      <c r="V56" s="14"/>
      <c r="W56" s="15"/>
      <c r="X56" s="692" t="s">
        <v>3135</v>
      </c>
      <c r="Y56" s="697" t="s">
        <v>3144</v>
      </c>
      <c r="Z56" s="687" t="s">
        <v>3131</v>
      </c>
    </row>
    <row r="57" spans="1:26" ht="15.6">
      <c r="A57" s="3" t="s">
        <v>397</v>
      </c>
      <c r="B57" s="13"/>
      <c r="C57" s="13" t="s">
        <v>377</v>
      </c>
      <c r="D57" s="14"/>
      <c r="E57" s="4" t="s">
        <v>18</v>
      </c>
      <c r="F57" s="4" t="s">
        <v>14</v>
      </c>
      <c r="G57" s="1" t="s">
        <v>19</v>
      </c>
      <c r="H57" s="1" t="s">
        <v>28</v>
      </c>
      <c r="I57" s="1" t="s">
        <v>24</v>
      </c>
      <c r="J57" s="4">
        <v>4</v>
      </c>
      <c r="K57" s="4"/>
      <c r="L57" s="4"/>
      <c r="M57" s="4"/>
      <c r="N57" s="4"/>
      <c r="O57" s="4"/>
      <c r="P57" s="4" t="s">
        <v>291</v>
      </c>
      <c r="Q57" s="4" t="s">
        <v>290</v>
      </c>
      <c r="R57" s="19"/>
      <c r="S57" s="4"/>
      <c r="T57" s="5"/>
      <c r="U57" s="5"/>
      <c r="V57" s="14"/>
      <c r="W57" s="15"/>
      <c r="X57" s="692" t="s">
        <v>3135</v>
      </c>
      <c r="Y57" s="697" t="s">
        <v>3144</v>
      </c>
      <c r="Z57" s="687" t="s">
        <v>3131</v>
      </c>
    </row>
    <row r="58" spans="1:26" ht="15.6">
      <c r="A58" s="3" t="s">
        <v>398</v>
      </c>
      <c r="B58" s="13"/>
      <c r="C58" s="13"/>
      <c r="D58" s="14"/>
      <c r="E58" s="4" t="s">
        <v>18</v>
      </c>
      <c r="F58" s="4" t="s">
        <v>15</v>
      </c>
      <c r="G58" s="1" t="s">
        <v>19</v>
      </c>
      <c r="H58" s="1" t="s">
        <v>28</v>
      </c>
      <c r="I58" s="1" t="s">
        <v>24</v>
      </c>
      <c r="J58" s="4">
        <v>4</v>
      </c>
      <c r="K58" s="4"/>
      <c r="L58" s="4"/>
      <c r="M58" s="4"/>
      <c r="N58" s="4"/>
      <c r="O58" s="4"/>
      <c r="P58" s="4" t="s">
        <v>291</v>
      </c>
      <c r="Q58" s="4" t="s">
        <v>290</v>
      </c>
      <c r="R58" s="19"/>
      <c r="S58" s="4"/>
      <c r="T58" s="5"/>
      <c r="U58" s="5"/>
      <c r="V58" s="14"/>
      <c r="W58" s="15"/>
      <c r="X58" s="692" t="s">
        <v>3135</v>
      </c>
      <c r="Y58" s="697" t="s">
        <v>3144</v>
      </c>
      <c r="Z58" s="687" t="s">
        <v>3131</v>
      </c>
    </row>
    <row r="59" spans="1:26" ht="15.6">
      <c r="A59" s="3" t="s">
        <v>399</v>
      </c>
      <c r="B59" s="13"/>
      <c r="C59" s="13" t="s">
        <v>378</v>
      </c>
      <c r="D59" s="14"/>
      <c r="E59" s="4" t="s">
        <v>18</v>
      </c>
      <c r="F59" s="4" t="s">
        <v>14</v>
      </c>
      <c r="G59" s="1" t="s">
        <v>19</v>
      </c>
      <c r="H59" s="1" t="s">
        <v>28</v>
      </c>
      <c r="I59" s="1" t="s">
        <v>24</v>
      </c>
      <c r="J59" s="4">
        <v>4</v>
      </c>
      <c r="K59" s="4"/>
      <c r="L59" s="4"/>
      <c r="M59" s="4"/>
      <c r="N59" s="4"/>
      <c r="O59" s="4"/>
      <c r="P59" s="4" t="s">
        <v>291</v>
      </c>
      <c r="Q59" s="4" t="s">
        <v>290</v>
      </c>
      <c r="R59" s="19"/>
      <c r="S59" s="4"/>
      <c r="T59" s="5"/>
      <c r="U59" s="5"/>
      <c r="V59" s="14"/>
      <c r="W59" s="15"/>
      <c r="X59" s="692" t="s">
        <v>3135</v>
      </c>
      <c r="Y59" s="697" t="s">
        <v>3144</v>
      </c>
      <c r="Z59" s="687" t="s">
        <v>3131</v>
      </c>
    </row>
    <row r="60" spans="1:26" ht="15.6">
      <c r="A60" s="3" t="s">
        <v>400</v>
      </c>
      <c r="B60" s="13"/>
      <c r="C60" s="13"/>
      <c r="D60" s="14"/>
      <c r="E60" s="4" t="s">
        <v>18</v>
      </c>
      <c r="F60" s="4" t="s">
        <v>15</v>
      </c>
      <c r="G60" s="1" t="s">
        <v>19</v>
      </c>
      <c r="H60" s="1" t="s">
        <v>28</v>
      </c>
      <c r="I60" s="1" t="s">
        <v>24</v>
      </c>
      <c r="J60" s="4">
        <v>4</v>
      </c>
      <c r="K60" s="4"/>
      <c r="L60" s="4"/>
      <c r="M60" s="4"/>
      <c r="N60" s="4"/>
      <c r="O60" s="4"/>
      <c r="P60" s="4" t="s">
        <v>291</v>
      </c>
      <c r="Q60" s="4" t="s">
        <v>290</v>
      </c>
      <c r="R60" s="19"/>
      <c r="S60" s="4"/>
      <c r="T60" s="5"/>
      <c r="U60" s="5"/>
      <c r="V60" s="14"/>
      <c r="W60" s="15"/>
      <c r="X60" s="692" t="s">
        <v>3135</v>
      </c>
      <c r="Y60" s="697" t="s">
        <v>3144</v>
      </c>
      <c r="Z60" s="687" t="s">
        <v>3131</v>
      </c>
    </row>
    <row r="61" spans="1:26" ht="27.6">
      <c r="A61" s="3" t="s">
        <v>401</v>
      </c>
      <c r="B61" s="13"/>
      <c r="C61" s="13" t="s">
        <v>379</v>
      </c>
      <c r="D61" s="14"/>
      <c r="E61" s="4" t="s">
        <v>17</v>
      </c>
      <c r="F61" s="4" t="s">
        <v>14</v>
      </c>
      <c r="G61" s="1" t="s">
        <v>19</v>
      </c>
      <c r="H61" s="1" t="s">
        <v>28</v>
      </c>
      <c r="I61" s="1" t="s">
        <v>841</v>
      </c>
      <c r="J61" s="4">
        <v>4</v>
      </c>
      <c r="K61" s="4"/>
      <c r="L61" s="4"/>
      <c r="M61" s="4"/>
      <c r="N61" s="4"/>
      <c r="O61" s="4"/>
      <c r="P61" s="4" t="s">
        <v>291</v>
      </c>
      <c r="Q61" s="4" t="s">
        <v>289</v>
      </c>
      <c r="R61" s="19" t="s">
        <v>1204</v>
      </c>
      <c r="S61" s="4"/>
      <c r="T61" s="5"/>
      <c r="U61" s="5"/>
      <c r="V61" s="14"/>
      <c r="W61" s="15"/>
      <c r="X61" s="692" t="s">
        <v>3135</v>
      </c>
      <c r="Y61" s="697" t="s">
        <v>3144</v>
      </c>
      <c r="Z61" s="687" t="s">
        <v>3131</v>
      </c>
    </row>
    <row r="62" spans="1:26" ht="15.6">
      <c r="A62" s="3" t="s">
        <v>402</v>
      </c>
      <c r="B62" s="13"/>
      <c r="C62" s="13"/>
      <c r="D62" s="14"/>
      <c r="E62" s="4" t="s">
        <v>17</v>
      </c>
      <c r="F62" s="4" t="s">
        <v>15</v>
      </c>
      <c r="G62" s="1" t="s">
        <v>19</v>
      </c>
      <c r="H62" s="1" t="s">
        <v>28</v>
      </c>
      <c r="I62" s="1" t="s">
        <v>24</v>
      </c>
      <c r="J62" s="4"/>
      <c r="K62" s="4"/>
      <c r="L62" s="4"/>
      <c r="M62" s="4"/>
      <c r="N62" s="4"/>
      <c r="O62" s="4" t="s">
        <v>28</v>
      </c>
      <c r="P62" s="4" t="s">
        <v>291</v>
      </c>
      <c r="Q62" s="4" t="s">
        <v>289</v>
      </c>
      <c r="R62" s="19"/>
      <c r="S62" s="4"/>
      <c r="T62" s="5"/>
      <c r="U62" s="5"/>
      <c r="V62" s="14"/>
      <c r="W62" s="15"/>
      <c r="X62" s="692" t="s">
        <v>3135</v>
      </c>
      <c r="Y62" s="697" t="s">
        <v>3144</v>
      </c>
      <c r="Z62" s="687" t="s">
        <v>3131</v>
      </c>
    </row>
    <row r="63" spans="1:26" ht="15.6">
      <c r="A63" s="3" t="s">
        <v>403</v>
      </c>
      <c r="B63" s="13"/>
      <c r="C63" s="13" t="s">
        <v>380</v>
      </c>
      <c r="D63" s="14"/>
      <c r="E63" s="4" t="s">
        <v>17</v>
      </c>
      <c r="F63" s="4" t="s">
        <v>14</v>
      </c>
      <c r="G63" s="1" t="s">
        <v>19</v>
      </c>
      <c r="H63" s="1" t="s">
        <v>28</v>
      </c>
      <c r="I63" s="1" t="s">
        <v>24</v>
      </c>
      <c r="J63" s="4">
        <v>3</v>
      </c>
      <c r="K63" s="4"/>
      <c r="L63" s="4"/>
      <c r="M63" s="4"/>
      <c r="N63" s="4"/>
      <c r="O63" s="4"/>
      <c r="P63" s="4" t="s">
        <v>291</v>
      </c>
      <c r="Q63" s="4" t="s">
        <v>289</v>
      </c>
      <c r="R63" s="19"/>
      <c r="S63" s="4"/>
      <c r="T63" s="5"/>
      <c r="U63" s="5"/>
      <c r="V63" s="14"/>
      <c r="W63" s="15"/>
      <c r="X63" s="692" t="s">
        <v>3135</v>
      </c>
      <c r="Y63" s="697" t="s">
        <v>3144</v>
      </c>
      <c r="Z63" s="687" t="s">
        <v>3131</v>
      </c>
    </row>
    <row r="64" spans="1:26" ht="15.6">
      <c r="A64" s="3" t="s">
        <v>404</v>
      </c>
      <c r="B64" s="13"/>
      <c r="C64" s="13" t="s">
        <v>381</v>
      </c>
      <c r="D64" s="14"/>
      <c r="E64" s="4" t="s">
        <v>17</v>
      </c>
      <c r="F64" s="4" t="s">
        <v>15</v>
      </c>
      <c r="G64" s="1" t="s">
        <v>19</v>
      </c>
      <c r="H64" s="1" t="s">
        <v>28</v>
      </c>
      <c r="I64" s="1" t="s">
        <v>24</v>
      </c>
      <c r="J64" s="4">
        <v>3</v>
      </c>
      <c r="K64" s="4"/>
      <c r="L64" s="4"/>
      <c r="M64" s="4"/>
      <c r="N64" s="4"/>
      <c r="O64" s="4"/>
      <c r="P64" s="4" t="s">
        <v>291</v>
      </c>
      <c r="Q64" s="4" t="s">
        <v>289</v>
      </c>
      <c r="R64" s="19"/>
      <c r="S64" s="4"/>
      <c r="T64" s="5"/>
      <c r="U64" s="5"/>
      <c r="V64" s="14"/>
      <c r="W64" s="15"/>
      <c r="X64" s="692" t="s">
        <v>3135</v>
      </c>
      <c r="Y64" s="697" t="s">
        <v>3144</v>
      </c>
      <c r="Z64" s="687" t="s">
        <v>3131</v>
      </c>
    </row>
    <row r="65" spans="1:26" ht="15.6">
      <c r="A65" s="3" t="s">
        <v>635</v>
      </c>
      <c r="B65" s="13"/>
      <c r="C65" s="13"/>
      <c r="D65" s="14"/>
      <c r="E65" s="4" t="s">
        <v>17</v>
      </c>
      <c r="F65" s="4" t="s">
        <v>14</v>
      </c>
      <c r="G65" s="1" t="s">
        <v>19</v>
      </c>
      <c r="H65" s="1" t="s">
        <v>28</v>
      </c>
      <c r="I65" s="1" t="s">
        <v>24</v>
      </c>
      <c r="J65" s="4">
        <v>3</v>
      </c>
      <c r="K65" s="4"/>
      <c r="L65" s="4"/>
      <c r="M65" s="4"/>
      <c r="N65" s="4"/>
      <c r="O65" s="4"/>
      <c r="P65" s="4" t="s">
        <v>291</v>
      </c>
      <c r="Q65" s="4" t="s">
        <v>289</v>
      </c>
      <c r="R65" s="19"/>
      <c r="S65" s="4"/>
      <c r="T65" s="5"/>
      <c r="U65" s="5"/>
      <c r="V65" s="14"/>
      <c r="W65" s="15"/>
      <c r="X65" s="692" t="s">
        <v>3135</v>
      </c>
      <c r="Y65" s="697" t="s">
        <v>3144</v>
      </c>
      <c r="Z65" s="687" t="s">
        <v>3131</v>
      </c>
    </row>
    <row r="66" spans="1:26" s="381" customFormat="1" ht="15.6">
      <c r="A66" s="3" t="s">
        <v>636</v>
      </c>
      <c r="B66" s="13"/>
      <c r="C66" s="13" t="s">
        <v>439</v>
      </c>
      <c r="D66" s="14"/>
      <c r="E66" s="4" t="s">
        <v>17</v>
      </c>
      <c r="F66" s="4" t="s">
        <v>15</v>
      </c>
      <c r="G66" s="1" t="s">
        <v>19</v>
      </c>
      <c r="H66" s="1" t="s">
        <v>28</v>
      </c>
      <c r="I66" s="1" t="s">
        <v>24</v>
      </c>
      <c r="J66" s="4">
        <v>4</v>
      </c>
      <c r="K66" s="4"/>
      <c r="L66" s="4"/>
      <c r="M66" s="4"/>
      <c r="N66" s="4"/>
      <c r="O66" s="4"/>
      <c r="P66" s="4" t="s">
        <v>291</v>
      </c>
      <c r="Q66" s="4" t="s">
        <v>289</v>
      </c>
      <c r="R66" s="19"/>
      <c r="S66" s="4"/>
      <c r="T66" s="5"/>
      <c r="U66" s="5"/>
      <c r="V66" s="14"/>
      <c r="W66" s="15"/>
      <c r="X66" s="692" t="s">
        <v>3135</v>
      </c>
      <c r="Y66" s="697" t="s">
        <v>3144</v>
      </c>
      <c r="Z66" s="687" t="s">
        <v>3131</v>
      </c>
    </row>
    <row r="67" spans="1:26" ht="15.6">
      <c r="A67" s="3" t="s">
        <v>405</v>
      </c>
      <c r="B67" s="13"/>
      <c r="C67" s="13"/>
      <c r="D67" s="14"/>
      <c r="E67" s="4" t="s">
        <v>17</v>
      </c>
      <c r="F67" s="4" t="s">
        <v>14</v>
      </c>
      <c r="G67" s="1" t="s">
        <v>19</v>
      </c>
      <c r="H67" s="1" t="s">
        <v>28</v>
      </c>
      <c r="I67" s="1" t="s">
        <v>24</v>
      </c>
      <c r="J67" s="4">
        <v>4</v>
      </c>
      <c r="K67" s="4"/>
      <c r="L67" s="4"/>
      <c r="M67" s="4"/>
      <c r="N67" s="4"/>
      <c r="O67" s="4"/>
      <c r="P67" s="4" t="s">
        <v>291</v>
      </c>
      <c r="Q67" s="4" t="s">
        <v>289</v>
      </c>
      <c r="R67" s="19"/>
      <c r="S67" s="4"/>
      <c r="T67" s="5"/>
      <c r="U67" s="5"/>
      <c r="V67" s="14"/>
      <c r="W67" s="15"/>
      <c r="X67" s="692" t="s">
        <v>3135</v>
      </c>
      <c r="Y67" s="697" t="s">
        <v>3144</v>
      </c>
      <c r="Z67" s="687" t="s">
        <v>3131</v>
      </c>
    </row>
    <row r="68" spans="1:26" ht="15.6">
      <c r="A68" s="3" t="s">
        <v>468</v>
      </c>
      <c r="B68" s="13"/>
      <c r="C68" s="13" t="s">
        <v>382</v>
      </c>
      <c r="D68" s="14"/>
      <c r="E68" s="4" t="s">
        <v>17</v>
      </c>
      <c r="F68" s="4" t="s">
        <v>15</v>
      </c>
      <c r="G68" s="1" t="s">
        <v>19</v>
      </c>
      <c r="H68" s="1" t="s">
        <v>28</v>
      </c>
      <c r="I68" s="1" t="s">
        <v>24</v>
      </c>
      <c r="J68" s="4">
        <v>4</v>
      </c>
      <c r="K68" s="4"/>
      <c r="L68" s="4"/>
      <c r="M68" s="4"/>
      <c r="N68" s="4"/>
      <c r="O68" s="4"/>
      <c r="P68" s="4" t="s">
        <v>291</v>
      </c>
      <c r="Q68" s="4" t="s">
        <v>289</v>
      </c>
      <c r="R68" s="19"/>
      <c r="S68" s="4"/>
      <c r="T68" s="5"/>
      <c r="U68" s="5"/>
      <c r="V68" s="14"/>
      <c r="W68" s="15"/>
      <c r="X68" s="692" t="s">
        <v>3135</v>
      </c>
      <c r="Y68" s="697" t="s">
        <v>3144</v>
      </c>
      <c r="Z68" s="687" t="s">
        <v>3131</v>
      </c>
    </row>
    <row r="69" spans="1:26" ht="15.6">
      <c r="A69" s="3" t="s">
        <v>406</v>
      </c>
      <c r="B69" s="13"/>
      <c r="C69" s="13"/>
      <c r="D69" s="14"/>
      <c r="E69" s="4" t="s">
        <v>17</v>
      </c>
      <c r="F69" s="4" t="s">
        <v>14</v>
      </c>
      <c r="G69" s="1" t="s">
        <v>19</v>
      </c>
      <c r="H69" s="1" t="s">
        <v>28</v>
      </c>
      <c r="I69" s="1" t="s">
        <v>24</v>
      </c>
      <c r="J69" s="4">
        <v>4</v>
      </c>
      <c r="K69" s="4"/>
      <c r="L69" s="4"/>
      <c r="M69" s="4"/>
      <c r="N69" s="4"/>
      <c r="O69" s="4"/>
      <c r="P69" s="4" t="s">
        <v>291</v>
      </c>
      <c r="Q69" s="4" t="s">
        <v>289</v>
      </c>
      <c r="R69" s="19"/>
      <c r="S69" s="4"/>
      <c r="T69" s="5"/>
      <c r="U69" s="5"/>
      <c r="V69" s="14"/>
      <c r="W69" s="15"/>
      <c r="X69" s="692" t="s">
        <v>3135</v>
      </c>
      <c r="Y69" s="697" t="s">
        <v>3144</v>
      </c>
      <c r="Z69" s="687" t="s">
        <v>3131</v>
      </c>
    </row>
    <row r="70" spans="1:26" ht="15.6">
      <c r="A70" s="3" t="s">
        <v>467</v>
      </c>
      <c r="B70" s="13"/>
      <c r="C70" s="13" t="s">
        <v>383</v>
      </c>
      <c r="D70" s="14"/>
      <c r="E70" s="4" t="s">
        <v>17</v>
      </c>
      <c r="F70" s="4" t="s">
        <v>15</v>
      </c>
      <c r="G70" s="1" t="s">
        <v>19</v>
      </c>
      <c r="H70" s="1" t="s">
        <v>28</v>
      </c>
      <c r="I70" s="1" t="s">
        <v>24</v>
      </c>
      <c r="J70" s="4">
        <v>4</v>
      </c>
      <c r="K70" s="4"/>
      <c r="L70" s="4"/>
      <c r="M70" s="4"/>
      <c r="N70" s="4"/>
      <c r="O70" s="4"/>
      <c r="P70" s="4" t="s">
        <v>291</v>
      </c>
      <c r="Q70" s="4" t="s">
        <v>289</v>
      </c>
      <c r="R70" s="19"/>
      <c r="S70" s="4"/>
      <c r="T70" s="5"/>
      <c r="U70" s="5"/>
      <c r="V70" s="14"/>
      <c r="W70" s="15"/>
      <c r="X70" s="692" t="s">
        <v>3135</v>
      </c>
      <c r="Y70" s="697" t="s">
        <v>3144</v>
      </c>
      <c r="Z70" s="687" t="s">
        <v>3131</v>
      </c>
    </row>
    <row r="71" spans="1:26" ht="15.6">
      <c r="A71" s="3" t="s">
        <v>469</v>
      </c>
      <c r="B71" s="13"/>
      <c r="C71" s="13"/>
      <c r="D71" s="14"/>
      <c r="E71" s="4" t="s">
        <v>17</v>
      </c>
      <c r="F71" s="4" t="s">
        <v>14</v>
      </c>
      <c r="G71" s="1" t="s">
        <v>19</v>
      </c>
      <c r="H71" s="1" t="s">
        <v>28</v>
      </c>
      <c r="I71" s="1" t="s">
        <v>24</v>
      </c>
      <c r="J71" s="4">
        <v>4</v>
      </c>
      <c r="K71" s="4"/>
      <c r="L71" s="4"/>
      <c r="M71" s="4"/>
      <c r="N71" s="4"/>
      <c r="O71" s="4"/>
      <c r="P71" s="4" t="s">
        <v>291</v>
      </c>
      <c r="Q71" s="4" t="s">
        <v>289</v>
      </c>
      <c r="R71" s="19"/>
      <c r="S71" s="4"/>
      <c r="T71" s="5"/>
      <c r="U71" s="5"/>
      <c r="V71" s="14"/>
      <c r="W71" s="15"/>
      <c r="X71" s="692" t="s">
        <v>3135</v>
      </c>
      <c r="Y71" s="697" t="s">
        <v>3144</v>
      </c>
      <c r="Z71" s="687" t="s">
        <v>3131</v>
      </c>
    </row>
    <row r="72" spans="1:26" ht="15.6">
      <c r="A72" s="3" t="s">
        <v>407</v>
      </c>
      <c r="B72" s="13"/>
      <c r="C72" s="13" t="s">
        <v>384</v>
      </c>
      <c r="D72" s="14"/>
      <c r="E72" s="4" t="s">
        <v>18</v>
      </c>
      <c r="F72" s="4" t="s">
        <v>14</v>
      </c>
      <c r="G72" s="1" t="s">
        <v>19</v>
      </c>
      <c r="H72" s="1" t="s">
        <v>28</v>
      </c>
      <c r="I72" s="1" t="s">
        <v>24</v>
      </c>
      <c r="J72" s="4">
        <v>1</v>
      </c>
      <c r="K72" s="4"/>
      <c r="L72" s="4"/>
      <c r="M72" s="4"/>
      <c r="N72" s="4" t="s">
        <v>39</v>
      </c>
      <c r="O72" s="4"/>
      <c r="P72" s="4" t="s">
        <v>291</v>
      </c>
      <c r="Q72" s="4" t="s">
        <v>289</v>
      </c>
      <c r="R72" s="19"/>
      <c r="S72" s="4"/>
      <c r="T72" s="5"/>
      <c r="U72" s="5"/>
      <c r="V72" s="14"/>
      <c r="W72" s="15"/>
      <c r="X72" s="692" t="s">
        <v>3135</v>
      </c>
      <c r="Y72" s="697" t="s">
        <v>3144</v>
      </c>
      <c r="Z72" s="687" t="s">
        <v>3131</v>
      </c>
    </row>
    <row r="73" spans="1:26" ht="15.6">
      <c r="A73" s="3" t="s">
        <v>408</v>
      </c>
      <c r="B73" s="13"/>
      <c r="C73" s="13" t="s">
        <v>451</v>
      </c>
      <c r="D73" s="14"/>
      <c r="E73" s="4" t="s">
        <v>17</v>
      </c>
      <c r="F73" s="4" t="s">
        <v>14</v>
      </c>
      <c r="G73" s="1" t="s">
        <v>19</v>
      </c>
      <c r="H73" s="1" t="s">
        <v>28</v>
      </c>
      <c r="I73" s="1" t="s">
        <v>24</v>
      </c>
      <c r="J73" s="4">
        <v>2</v>
      </c>
      <c r="K73" s="4"/>
      <c r="L73" s="4"/>
      <c r="M73" s="4"/>
      <c r="N73" s="4" t="s">
        <v>39</v>
      </c>
      <c r="O73" s="4"/>
      <c r="P73" s="4" t="s">
        <v>291</v>
      </c>
      <c r="Q73" s="4" t="s">
        <v>289</v>
      </c>
      <c r="R73" s="19"/>
      <c r="S73" s="4"/>
      <c r="T73" s="5"/>
      <c r="U73" s="5"/>
      <c r="V73" s="14"/>
      <c r="W73" s="15"/>
      <c r="X73" s="692" t="s">
        <v>3135</v>
      </c>
      <c r="Y73" s="697" t="s">
        <v>3144</v>
      </c>
      <c r="Z73" s="687" t="s">
        <v>3131</v>
      </c>
    </row>
    <row r="74" spans="1:26" ht="15.6">
      <c r="A74" s="3" t="s">
        <v>409</v>
      </c>
      <c r="B74" s="13"/>
      <c r="C74" s="13" t="s">
        <v>452</v>
      </c>
      <c r="D74" s="14"/>
      <c r="E74" s="4" t="s">
        <v>17</v>
      </c>
      <c r="F74" s="4" t="s">
        <v>14</v>
      </c>
      <c r="G74" s="1" t="s">
        <v>19</v>
      </c>
      <c r="H74" s="1" t="s">
        <v>28</v>
      </c>
      <c r="I74" s="1" t="s">
        <v>24</v>
      </c>
      <c r="J74" s="4">
        <v>4</v>
      </c>
      <c r="K74" s="4"/>
      <c r="L74" s="4"/>
      <c r="M74" s="4"/>
      <c r="N74" s="4"/>
      <c r="O74" s="4"/>
      <c r="P74" s="4" t="s">
        <v>291</v>
      </c>
      <c r="Q74" s="4" t="s">
        <v>289</v>
      </c>
      <c r="R74" s="19"/>
      <c r="S74" s="4"/>
      <c r="T74" s="5"/>
      <c r="U74" s="5"/>
      <c r="V74" s="14"/>
      <c r="W74" s="15"/>
      <c r="X74" s="692" t="s">
        <v>3135</v>
      </c>
      <c r="Y74" s="697" t="s">
        <v>3144</v>
      </c>
      <c r="Z74" s="687" t="s">
        <v>3131</v>
      </c>
    </row>
    <row r="75" spans="1:26" ht="15.6">
      <c r="A75" s="3" t="s">
        <v>410</v>
      </c>
      <c r="B75" s="13"/>
      <c r="C75" s="13"/>
      <c r="D75" s="14"/>
      <c r="E75" s="4" t="s">
        <v>17</v>
      </c>
      <c r="F75" s="4" t="s">
        <v>15</v>
      </c>
      <c r="G75" s="1" t="s">
        <v>19</v>
      </c>
      <c r="H75" s="1" t="s">
        <v>28</v>
      </c>
      <c r="I75" s="1" t="s">
        <v>24</v>
      </c>
      <c r="J75" s="4">
        <v>4</v>
      </c>
      <c r="K75" s="4"/>
      <c r="L75" s="4"/>
      <c r="M75" s="4"/>
      <c r="N75" s="4"/>
      <c r="O75" s="4"/>
      <c r="P75" s="4" t="s">
        <v>291</v>
      </c>
      <c r="Q75" s="4" t="s">
        <v>289</v>
      </c>
      <c r="R75" s="19"/>
      <c r="S75" s="4"/>
      <c r="T75" s="5"/>
      <c r="U75" s="5"/>
      <c r="V75" s="14"/>
      <c r="W75" s="15"/>
      <c r="X75" s="692" t="s">
        <v>3135</v>
      </c>
      <c r="Y75" s="697" t="s">
        <v>3144</v>
      </c>
      <c r="Z75" s="687" t="s">
        <v>3131</v>
      </c>
    </row>
    <row r="76" spans="1:26" ht="15.6">
      <c r="A76" s="3" t="s">
        <v>411</v>
      </c>
      <c r="B76" s="13"/>
      <c r="C76" s="13" t="s">
        <v>453</v>
      </c>
      <c r="D76" s="14"/>
      <c r="E76" s="4" t="s">
        <v>17</v>
      </c>
      <c r="F76" s="4" t="s">
        <v>14</v>
      </c>
      <c r="G76" s="1" t="s">
        <v>19</v>
      </c>
      <c r="H76" s="1" t="s">
        <v>28</v>
      </c>
      <c r="I76" s="1" t="s">
        <v>24</v>
      </c>
      <c r="J76" s="4">
        <v>4</v>
      </c>
      <c r="K76" s="4"/>
      <c r="L76" s="4"/>
      <c r="M76" s="4"/>
      <c r="N76" s="4"/>
      <c r="O76" s="4"/>
      <c r="P76" s="4" t="s">
        <v>291</v>
      </c>
      <c r="Q76" s="4" t="s">
        <v>289</v>
      </c>
      <c r="R76" s="19"/>
      <c r="S76" s="4"/>
      <c r="T76" s="5"/>
      <c r="U76" s="5"/>
      <c r="V76" s="14"/>
      <c r="W76" s="15"/>
      <c r="X76" s="692" t="s">
        <v>3135</v>
      </c>
      <c r="Y76" s="697" t="s">
        <v>3144</v>
      </c>
      <c r="Z76" s="687" t="s">
        <v>3131</v>
      </c>
    </row>
    <row r="77" spans="1:26" ht="15.6">
      <c r="A77" s="3" t="s">
        <v>412</v>
      </c>
      <c r="B77" s="13"/>
      <c r="C77" s="13"/>
      <c r="D77" s="14"/>
      <c r="E77" s="4" t="s">
        <v>17</v>
      </c>
      <c r="F77" s="4" t="s">
        <v>15</v>
      </c>
      <c r="G77" s="1" t="s">
        <v>19</v>
      </c>
      <c r="H77" s="1" t="s">
        <v>28</v>
      </c>
      <c r="I77" s="1" t="s">
        <v>24</v>
      </c>
      <c r="J77" s="4">
        <v>4</v>
      </c>
      <c r="K77" s="4"/>
      <c r="L77" s="4"/>
      <c r="M77" s="4"/>
      <c r="N77" s="4"/>
      <c r="O77" s="4"/>
      <c r="P77" s="4" t="s">
        <v>291</v>
      </c>
      <c r="Q77" s="4" t="s">
        <v>289</v>
      </c>
      <c r="R77" s="19"/>
      <c r="S77" s="4"/>
      <c r="T77" s="5"/>
      <c r="U77" s="5"/>
      <c r="V77" s="14"/>
      <c r="W77" s="15"/>
      <c r="X77" s="692" t="s">
        <v>3135</v>
      </c>
      <c r="Y77" s="697" t="s">
        <v>3144</v>
      </c>
      <c r="Z77" s="687" t="s">
        <v>3131</v>
      </c>
    </row>
    <row r="78" spans="1:26" ht="15.6">
      <c r="A78" s="3" t="s">
        <v>413</v>
      </c>
      <c r="B78" s="13"/>
      <c r="C78" s="13" t="s">
        <v>455</v>
      </c>
      <c r="D78" s="14"/>
      <c r="E78" s="4" t="s">
        <v>17</v>
      </c>
      <c r="F78" s="4" t="s">
        <v>14</v>
      </c>
      <c r="G78" s="1" t="s">
        <v>19</v>
      </c>
      <c r="H78" s="1" t="s">
        <v>28</v>
      </c>
      <c r="I78" s="1" t="s">
        <v>24</v>
      </c>
      <c r="J78" s="4">
        <v>4</v>
      </c>
      <c r="K78" s="4"/>
      <c r="L78" s="4"/>
      <c r="M78" s="4"/>
      <c r="N78" s="4"/>
      <c r="O78" s="4"/>
      <c r="P78" s="4" t="s">
        <v>291</v>
      </c>
      <c r="Q78" s="4" t="s">
        <v>289</v>
      </c>
      <c r="R78" s="19"/>
      <c r="S78" s="4"/>
      <c r="T78" s="5"/>
      <c r="U78" s="5"/>
      <c r="V78" s="14"/>
      <c r="W78" s="15"/>
      <c r="X78" s="692" t="s">
        <v>3135</v>
      </c>
      <c r="Y78" s="697" t="s">
        <v>3144</v>
      </c>
      <c r="Z78" s="687" t="s">
        <v>3131</v>
      </c>
    </row>
    <row r="79" spans="1:26" ht="15.6">
      <c r="A79" s="3" t="s">
        <v>414</v>
      </c>
      <c r="B79" s="13"/>
      <c r="C79" s="13"/>
      <c r="D79" s="14"/>
      <c r="E79" s="4" t="s">
        <v>17</v>
      </c>
      <c r="F79" s="4" t="s">
        <v>15</v>
      </c>
      <c r="G79" s="1" t="s">
        <v>19</v>
      </c>
      <c r="H79" s="1" t="s">
        <v>28</v>
      </c>
      <c r="I79" s="1" t="s">
        <v>24</v>
      </c>
      <c r="J79" s="4">
        <v>4</v>
      </c>
      <c r="K79" s="4"/>
      <c r="L79" s="4"/>
      <c r="M79" s="4"/>
      <c r="N79" s="4"/>
      <c r="O79" s="4"/>
      <c r="P79" s="4" t="s">
        <v>291</v>
      </c>
      <c r="Q79" s="4" t="s">
        <v>289</v>
      </c>
      <c r="R79" s="19"/>
      <c r="S79" s="4"/>
      <c r="T79" s="5"/>
      <c r="U79" s="5"/>
      <c r="V79" s="14"/>
      <c r="W79" s="15"/>
      <c r="X79" s="692" t="s">
        <v>3135</v>
      </c>
      <c r="Y79" s="697" t="s">
        <v>3144</v>
      </c>
      <c r="Z79" s="687" t="s">
        <v>3131</v>
      </c>
    </row>
    <row r="80" spans="1:26" ht="15.6">
      <c r="A80" s="3" t="s">
        <v>415</v>
      </c>
      <c r="B80" s="13"/>
      <c r="C80" s="13" t="s">
        <v>385</v>
      </c>
      <c r="D80" s="14"/>
      <c r="E80" s="4" t="s">
        <v>17</v>
      </c>
      <c r="F80" s="4" t="s">
        <v>14</v>
      </c>
      <c r="G80" s="1" t="s">
        <v>19</v>
      </c>
      <c r="H80" s="1" t="s">
        <v>28</v>
      </c>
      <c r="I80" s="1" t="s">
        <v>24</v>
      </c>
      <c r="J80" s="4">
        <v>4</v>
      </c>
      <c r="K80" s="4"/>
      <c r="L80" s="4"/>
      <c r="M80" s="4"/>
      <c r="N80" s="4"/>
      <c r="O80" s="4"/>
      <c r="P80" s="4" t="s">
        <v>291</v>
      </c>
      <c r="Q80" s="4" t="s">
        <v>289</v>
      </c>
      <c r="R80" s="19"/>
      <c r="S80" s="4"/>
      <c r="T80" s="5"/>
      <c r="U80" s="5"/>
      <c r="V80" s="14"/>
      <c r="W80" s="15"/>
      <c r="X80" s="692" t="s">
        <v>3135</v>
      </c>
      <c r="Y80" s="697" t="s">
        <v>3144</v>
      </c>
      <c r="Z80" s="687" t="s">
        <v>3131</v>
      </c>
    </row>
    <row r="81" spans="1:26" ht="15.6">
      <c r="A81" s="3" t="s">
        <v>416</v>
      </c>
      <c r="B81" s="13"/>
      <c r="C81" s="13"/>
      <c r="D81" s="14"/>
      <c r="E81" s="4" t="s">
        <v>17</v>
      </c>
      <c r="F81" s="4" t="s">
        <v>15</v>
      </c>
      <c r="G81" s="1" t="s">
        <v>19</v>
      </c>
      <c r="H81" s="1" t="s">
        <v>28</v>
      </c>
      <c r="I81" s="1" t="s">
        <v>24</v>
      </c>
      <c r="J81" s="4">
        <v>4</v>
      </c>
      <c r="K81" s="4"/>
      <c r="L81" s="4"/>
      <c r="M81" s="4"/>
      <c r="N81" s="4"/>
      <c r="O81" s="4"/>
      <c r="P81" s="4" t="s">
        <v>291</v>
      </c>
      <c r="Q81" s="4" t="s">
        <v>289</v>
      </c>
      <c r="R81" s="19"/>
      <c r="S81" s="4"/>
      <c r="T81" s="5"/>
      <c r="U81" s="5"/>
      <c r="V81" s="14"/>
      <c r="W81" s="15"/>
      <c r="X81" s="692" t="s">
        <v>3135</v>
      </c>
      <c r="Y81" s="697" t="s">
        <v>3144</v>
      </c>
      <c r="Z81" s="687" t="s">
        <v>3131</v>
      </c>
    </row>
    <row r="82" spans="1:26" ht="15.6">
      <c r="A82" s="3" t="s">
        <v>417</v>
      </c>
      <c r="B82" s="13"/>
      <c r="C82" s="13" t="s">
        <v>386</v>
      </c>
      <c r="D82" s="14"/>
      <c r="E82" s="4" t="s">
        <v>17</v>
      </c>
      <c r="F82" s="4" t="s">
        <v>14</v>
      </c>
      <c r="G82" s="1" t="s">
        <v>19</v>
      </c>
      <c r="H82" s="1" t="s">
        <v>28</v>
      </c>
      <c r="I82" s="1" t="s">
        <v>24</v>
      </c>
      <c r="J82" s="4">
        <v>4</v>
      </c>
      <c r="K82" s="4"/>
      <c r="L82" s="4"/>
      <c r="M82" s="4"/>
      <c r="N82" s="4"/>
      <c r="O82" s="4"/>
      <c r="P82" s="4" t="s">
        <v>291</v>
      </c>
      <c r="Q82" s="4" t="s">
        <v>289</v>
      </c>
      <c r="R82" s="19"/>
      <c r="S82" s="4"/>
      <c r="T82" s="5"/>
      <c r="U82" s="5"/>
      <c r="V82" s="14"/>
      <c r="W82" s="15"/>
      <c r="X82" s="692" t="s">
        <v>3135</v>
      </c>
      <c r="Y82" s="697" t="s">
        <v>3144</v>
      </c>
      <c r="Z82" s="687" t="s">
        <v>3131</v>
      </c>
    </row>
    <row r="83" spans="1:26" ht="15.6">
      <c r="A83" s="3" t="s">
        <v>418</v>
      </c>
      <c r="B83" s="13"/>
      <c r="C83" s="13"/>
      <c r="D83" s="14"/>
      <c r="E83" s="4" t="s">
        <v>17</v>
      </c>
      <c r="F83" s="4" t="s">
        <v>15</v>
      </c>
      <c r="G83" s="1" t="s">
        <v>19</v>
      </c>
      <c r="H83" s="1" t="s">
        <v>28</v>
      </c>
      <c r="I83" s="1" t="s">
        <v>24</v>
      </c>
      <c r="J83" s="4">
        <v>4</v>
      </c>
      <c r="K83" s="4"/>
      <c r="L83" s="4"/>
      <c r="M83" s="4"/>
      <c r="N83" s="4"/>
      <c r="O83" s="4"/>
      <c r="P83" s="4" t="s">
        <v>291</v>
      </c>
      <c r="Q83" s="4" t="s">
        <v>289</v>
      </c>
      <c r="R83" s="19"/>
      <c r="S83" s="4"/>
      <c r="T83" s="5"/>
      <c r="U83" s="5"/>
      <c r="V83" s="14"/>
      <c r="W83" s="15"/>
      <c r="X83" s="692" t="s">
        <v>3135</v>
      </c>
      <c r="Y83" s="697" t="s">
        <v>3144</v>
      </c>
      <c r="Z83" s="687" t="s">
        <v>3131</v>
      </c>
    </row>
    <row r="84" spans="1:26" ht="15.6">
      <c r="A84" s="3" t="s">
        <v>419</v>
      </c>
      <c r="B84" s="13"/>
      <c r="C84" s="13" t="s">
        <v>387</v>
      </c>
      <c r="D84" s="14"/>
      <c r="E84" s="4" t="s">
        <v>17</v>
      </c>
      <c r="F84" s="4" t="s">
        <v>14</v>
      </c>
      <c r="G84" s="1" t="s">
        <v>19</v>
      </c>
      <c r="H84" s="1" t="s">
        <v>28</v>
      </c>
      <c r="I84" s="1" t="s">
        <v>24</v>
      </c>
      <c r="J84" s="4">
        <v>4</v>
      </c>
      <c r="K84" s="4"/>
      <c r="L84" s="4"/>
      <c r="M84" s="4"/>
      <c r="N84" s="4"/>
      <c r="O84" s="4"/>
      <c r="P84" s="4" t="s">
        <v>291</v>
      </c>
      <c r="Q84" s="4" t="s">
        <v>289</v>
      </c>
      <c r="R84" s="19"/>
      <c r="S84" s="4"/>
      <c r="T84" s="5"/>
      <c r="U84" s="5"/>
      <c r="V84" s="14"/>
      <c r="W84" s="15"/>
      <c r="X84" s="692" t="s">
        <v>3135</v>
      </c>
      <c r="Y84" s="697" t="s">
        <v>3144</v>
      </c>
      <c r="Z84" s="687" t="s">
        <v>3131</v>
      </c>
    </row>
    <row r="85" spans="1:26" ht="15.6">
      <c r="A85" s="3" t="s">
        <v>420</v>
      </c>
      <c r="B85" s="13"/>
      <c r="C85" s="13"/>
      <c r="D85" s="14"/>
      <c r="E85" s="4" t="s">
        <v>17</v>
      </c>
      <c r="F85" s="4" t="s">
        <v>15</v>
      </c>
      <c r="G85" s="1" t="s">
        <v>19</v>
      </c>
      <c r="H85" s="1" t="s">
        <v>28</v>
      </c>
      <c r="I85" s="1" t="s">
        <v>24</v>
      </c>
      <c r="J85" s="4">
        <v>4</v>
      </c>
      <c r="K85" s="4"/>
      <c r="L85" s="4"/>
      <c r="M85" s="4"/>
      <c r="N85" s="4"/>
      <c r="O85" s="4"/>
      <c r="P85" s="4" t="s">
        <v>291</v>
      </c>
      <c r="Q85" s="4" t="s">
        <v>289</v>
      </c>
      <c r="R85" s="19"/>
      <c r="S85" s="4"/>
      <c r="T85" s="5"/>
      <c r="U85" s="5"/>
      <c r="V85" s="14"/>
      <c r="W85" s="15"/>
      <c r="X85" s="692" t="s">
        <v>3135</v>
      </c>
      <c r="Y85" s="697" t="s">
        <v>3144</v>
      </c>
      <c r="Z85" s="687" t="s">
        <v>3131</v>
      </c>
    </row>
    <row r="86" spans="1:26" ht="15.6">
      <c r="A86" s="3" t="s">
        <v>421</v>
      </c>
      <c r="B86" s="13"/>
      <c r="C86" s="13" t="s">
        <v>388</v>
      </c>
      <c r="D86" s="14"/>
      <c r="E86" s="4" t="s">
        <v>18</v>
      </c>
      <c r="F86" s="4" t="s">
        <v>14</v>
      </c>
      <c r="G86" s="1" t="s">
        <v>19</v>
      </c>
      <c r="H86" s="1" t="s">
        <v>28</v>
      </c>
      <c r="I86" s="1" t="s">
        <v>24</v>
      </c>
      <c r="J86" s="4">
        <v>1</v>
      </c>
      <c r="K86" s="4"/>
      <c r="L86" s="4"/>
      <c r="M86" s="4"/>
      <c r="N86" s="4" t="s">
        <v>39</v>
      </c>
      <c r="O86" s="4"/>
      <c r="P86" s="4" t="s">
        <v>291</v>
      </c>
      <c r="Q86" s="4" t="s">
        <v>289</v>
      </c>
      <c r="R86" s="19"/>
      <c r="S86" s="4"/>
      <c r="T86" s="5"/>
      <c r="U86" s="5"/>
      <c r="V86" s="14"/>
      <c r="W86" s="15"/>
      <c r="X86" s="692" t="s">
        <v>3135</v>
      </c>
      <c r="Y86" s="697" t="s">
        <v>3144</v>
      </c>
      <c r="Z86" s="687" t="s">
        <v>3131</v>
      </c>
    </row>
    <row r="87" spans="1:26" ht="15.6">
      <c r="A87" s="3" t="s">
        <v>422</v>
      </c>
      <c r="B87" s="13"/>
      <c r="C87" s="13" t="s">
        <v>389</v>
      </c>
      <c r="D87" s="14"/>
      <c r="E87" s="4" t="s">
        <v>17</v>
      </c>
      <c r="F87" s="4" t="s">
        <v>15</v>
      </c>
      <c r="G87" s="1" t="s">
        <v>19</v>
      </c>
      <c r="H87" s="1" t="s">
        <v>28</v>
      </c>
      <c r="I87" s="1" t="s">
        <v>24</v>
      </c>
      <c r="J87" s="4">
        <v>4</v>
      </c>
      <c r="K87" s="4"/>
      <c r="L87" s="4"/>
      <c r="M87" s="4"/>
      <c r="N87" s="4"/>
      <c r="O87" s="4"/>
      <c r="P87" s="4" t="s">
        <v>291</v>
      </c>
      <c r="Q87" s="4" t="s">
        <v>289</v>
      </c>
      <c r="R87" s="19"/>
      <c r="S87" s="4"/>
      <c r="T87" s="5"/>
      <c r="U87" s="5"/>
      <c r="V87" s="14"/>
      <c r="W87" s="15"/>
      <c r="X87" s="692" t="s">
        <v>3135</v>
      </c>
      <c r="Y87" s="697" t="s">
        <v>3144</v>
      </c>
      <c r="Z87" s="687" t="s">
        <v>3131</v>
      </c>
    </row>
    <row r="88" spans="1:26" ht="15.6">
      <c r="A88" s="3" t="s">
        <v>1110</v>
      </c>
      <c r="B88" s="13"/>
      <c r="C88" s="13"/>
      <c r="D88" s="14"/>
      <c r="E88" s="4" t="s">
        <v>17</v>
      </c>
      <c r="F88" s="4" t="s">
        <v>14</v>
      </c>
      <c r="G88" s="1" t="s">
        <v>19</v>
      </c>
      <c r="H88" s="1" t="s">
        <v>28</v>
      </c>
      <c r="I88" s="1" t="s">
        <v>24</v>
      </c>
      <c r="J88" s="4">
        <v>4</v>
      </c>
      <c r="K88" s="4"/>
      <c r="L88" s="4"/>
      <c r="M88" s="4"/>
      <c r="N88" s="4"/>
      <c r="O88" s="4"/>
      <c r="P88" s="4" t="s">
        <v>291</v>
      </c>
      <c r="Q88" s="4" t="s">
        <v>289</v>
      </c>
      <c r="R88" s="19"/>
      <c r="S88" s="4"/>
      <c r="T88" s="5"/>
      <c r="U88" s="5"/>
      <c r="V88" s="14"/>
      <c r="W88" s="15"/>
      <c r="X88" s="692" t="s">
        <v>3135</v>
      </c>
      <c r="Y88" s="697" t="s">
        <v>3144</v>
      </c>
      <c r="Z88" s="687" t="s">
        <v>3131</v>
      </c>
    </row>
    <row r="89" spans="1:26" ht="15.6">
      <c r="A89" s="3" t="s">
        <v>1156</v>
      </c>
      <c r="B89" s="13"/>
      <c r="C89" s="13" t="s">
        <v>390</v>
      </c>
      <c r="D89" s="14"/>
      <c r="E89" s="4" t="s">
        <v>18</v>
      </c>
      <c r="F89" s="4" t="s">
        <v>14</v>
      </c>
      <c r="G89" s="1" t="s">
        <v>19</v>
      </c>
      <c r="H89" s="1" t="s">
        <v>28</v>
      </c>
      <c r="I89" s="1" t="s">
        <v>24</v>
      </c>
      <c r="J89" s="4">
        <v>3</v>
      </c>
      <c r="K89" s="4"/>
      <c r="L89" s="4"/>
      <c r="M89" s="4"/>
      <c r="N89" s="4"/>
      <c r="O89" s="4"/>
      <c r="P89" s="4" t="s">
        <v>291</v>
      </c>
      <c r="Q89" s="4" t="s">
        <v>289</v>
      </c>
      <c r="R89" s="19"/>
      <c r="S89" s="4"/>
      <c r="T89" s="5"/>
      <c r="U89" s="5"/>
      <c r="V89" s="14"/>
      <c r="W89" s="15"/>
      <c r="X89" s="692" t="s">
        <v>3135</v>
      </c>
      <c r="Y89" s="697" t="s">
        <v>3144</v>
      </c>
      <c r="Z89" s="687" t="s">
        <v>3131</v>
      </c>
    </row>
    <row r="90" spans="1:26" ht="15.6">
      <c r="A90" s="3" t="s">
        <v>1109</v>
      </c>
      <c r="B90" s="13"/>
      <c r="C90" s="13"/>
      <c r="D90" s="14"/>
      <c r="E90" s="4" t="s">
        <v>18</v>
      </c>
      <c r="F90" s="4" t="s">
        <v>15</v>
      </c>
      <c r="G90" s="1" t="s">
        <v>19</v>
      </c>
      <c r="H90" s="1" t="s">
        <v>28</v>
      </c>
      <c r="I90" s="1" t="s">
        <v>24</v>
      </c>
      <c r="J90" s="4">
        <v>3</v>
      </c>
      <c r="K90" s="4"/>
      <c r="L90" s="4"/>
      <c r="M90" s="4"/>
      <c r="N90" s="4"/>
      <c r="O90" s="4"/>
      <c r="P90" s="4" t="s">
        <v>291</v>
      </c>
      <c r="Q90" s="4" t="s">
        <v>289</v>
      </c>
      <c r="R90" s="19"/>
      <c r="S90" s="4"/>
      <c r="T90" s="5"/>
      <c r="U90" s="5"/>
      <c r="V90" s="14"/>
      <c r="W90" s="15"/>
      <c r="X90" s="692" t="s">
        <v>3135</v>
      </c>
      <c r="Y90" s="697" t="s">
        <v>3144</v>
      </c>
      <c r="Z90" s="687" t="s">
        <v>3131</v>
      </c>
    </row>
    <row r="91" spans="1:26" ht="15.6">
      <c r="A91" s="3" t="s">
        <v>1108</v>
      </c>
      <c r="B91" s="13"/>
      <c r="C91" s="13" t="s">
        <v>391</v>
      </c>
      <c r="D91" s="14"/>
      <c r="E91" s="4" t="s">
        <v>18</v>
      </c>
      <c r="F91" s="4" t="s">
        <v>14</v>
      </c>
      <c r="G91" s="1" t="s">
        <v>19</v>
      </c>
      <c r="H91" s="1" t="s">
        <v>28</v>
      </c>
      <c r="I91" s="1" t="s">
        <v>24</v>
      </c>
      <c r="J91" s="4">
        <v>4</v>
      </c>
      <c r="K91" s="4"/>
      <c r="L91" s="4"/>
      <c r="M91" s="4"/>
      <c r="N91" s="4"/>
      <c r="O91" s="4"/>
      <c r="P91" s="4" t="s">
        <v>291</v>
      </c>
      <c r="Q91" s="4" t="s">
        <v>289</v>
      </c>
      <c r="R91" s="19"/>
      <c r="S91" s="4"/>
      <c r="T91" s="5"/>
      <c r="U91" s="5"/>
      <c r="V91" s="14"/>
      <c r="W91" s="15"/>
      <c r="X91" s="692" t="s">
        <v>3135</v>
      </c>
      <c r="Y91" s="697" t="s">
        <v>3144</v>
      </c>
      <c r="Z91" s="687" t="s">
        <v>3131</v>
      </c>
    </row>
    <row r="92" spans="1:26" ht="15.6">
      <c r="A92" s="3" t="s">
        <v>1107</v>
      </c>
      <c r="B92" s="13"/>
      <c r="C92" s="13"/>
      <c r="D92" s="14"/>
      <c r="E92" s="4" t="s">
        <v>18</v>
      </c>
      <c r="F92" s="4" t="s">
        <v>15</v>
      </c>
      <c r="G92" s="1" t="s">
        <v>19</v>
      </c>
      <c r="H92" s="1" t="s">
        <v>28</v>
      </c>
      <c r="I92" s="1" t="s">
        <v>24</v>
      </c>
      <c r="J92" s="4">
        <v>4</v>
      </c>
      <c r="K92" s="4"/>
      <c r="L92" s="4"/>
      <c r="M92" s="4"/>
      <c r="N92" s="4"/>
      <c r="O92" s="4"/>
      <c r="P92" s="4" t="s">
        <v>291</v>
      </c>
      <c r="Q92" s="4" t="s">
        <v>289</v>
      </c>
      <c r="R92" s="19"/>
      <c r="S92" s="4"/>
      <c r="T92" s="5"/>
      <c r="U92" s="5"/>
      <c r="V92" s="14"/>
      <c r="W92" s="15"/>
      <c r="X92" s="692" t="s">
        <v>3135</v>
      </c>
      <c r="Y92" s="697" t="s">
        <v>3144</v>
      </c>
      <c r="Z92" s="687" t="s">
        <v>3131</v>
      </c>
    </row>
    <row r="93" spans="1:26" ht="27.6">
      <c r="A93" s="3" t="s">
        <v>1106</v>
      </c>
      <c r="B93" s="13"/>
      <c r="C93" s="13" t="s">
        <v>392</v>
      </c>
      <c r="D93" s="14"/>
      <c r="E93" s="4" t="s">
        <v>18</v>
      </c>
      <c r="F93" s="4" t="s">
        <v>14</v>
      </c>
      <c r="G93" s="1" t="s">
        <v>19</v>
      </c>
      <c r="H93" s="1" t="s">
        <v>28</v>
      </c>
      <c r="I93" s="1" t="s">
        <v>819</v>
      </c>
      <c r="J93" s="4">
        <v>4</v>
      </c>
      <c r="K93" s="4"/>
      <c r="L93" s="4"/>
      <c r="M93" s="4"/>
      <c r="N93" s="4"/>
      <c r="O93" s="4"/>
      <c r="P93" s="4" t="s">
        <v>291</v>
      </c>
      <c r="Q93" s="4" t="s">
        <v>289</v>
      </c>
      <c r="R93" s="19"/>
      <c r="S93" s="4"/>
      <c r="T93" s="5"/>
      <c r="U93" s="5"/>
      <c r="V93" s="14"/>
      <c r="W93" s="15"/>
      <c r="X93" s="692" t="s">
        <v>3135</v>
      </c>
      <c r="Y93" s="697" t="s">
        <v>3144</v>
      </c>
      <c r="Z93" s="687" t="s">
        <v>3131</v>
      </c>
    </row>
    <row r="94" spans="1:26" ht="15.6">
      <c r="A94" s="3" t="s">
        <v>1105</v>
      </c>
      <c r="B94" s="13"/>
      <c r="C94" s="13"/>
      <c r="D94" s="14"/>
      <c r="E94" s="4" t="s">
        <v>18</v>
      </c>
      <c r="F94" s="4" t="s">
        <v>15</v>
      </c>
      <c r="G94" s="1" t="s">
        <v>19</v>
      </c>
      <c r="H94" s="1" t="s">
        <v>28</v>
      </c>
      <c r="I94" s="1" t="s">
        <v>24</v>
      </c>
      <c r="J94" s="4">
        <v>4</v>
      </c>
      <c r="K94" s="4"/>
      <c r="L94" s="4"/>
      <c r="M94" s="4"/>
      <c r="N94" s="4"/>
      <c r="O94" s="4"/>
      <c r="P94" s="4" t="s">
        <v>291</v>
      </c>
      <c r="Q94" s="4" t="s">
        <v>289</v>
      </c>
      <c r="R94" s="19"/>
      <c r="S94" s="4"/>
      <c r="T94" s="5"/>
      <c r="U94" s="5"/>
      <c r="V94" s="14"/>
      <c r="W94" s="15"/>
      <c r="X94" s="692" t="s">
        <v>3135</v>
      </c>
      <c r="Y94" s="697" t="s">
        <v>3144</v>
      </c>
      <c r="Z94" s="687" t="s">
        <v>3131</v>
      </c>
    </row>
    <row r="95" spans="1:26" ht="15.6">
      <c r="A95" s="3" t="s">
        <v>1104</v>
      </c>
      <c r="B95" s="13"/>
      <c r="C95" s="13" t="s">
        <v>393</v>
      </c>
      <c r="D95" s="14"/>
      <c r="E95" s="4" t="s">
        <v>18</v>
      </c>
      <c r="F95" s="4" t="s">
        <v>14</v>
      </c>
      <c r="G95" s="1" t="s">
        <v>19</v>
      </c>
      <c r="H95" s="1" t="s">
        <v>28</v>
      </c>
      <c r="I95" s="1" t="s">
        <v>445</v>
      </c>
      <c r="J95" s="4">
        <v>4</v>
      </c>
      <c r="K95" s="4"/>
      <c r="L95" s="4"/>
      <c r="M95" s="4"/>
      <c r="N95" s="4"/>
      <c r="O95" s="4"/>
      <c r="P95" s="4" t="s">
        <v>291</v>
      </c>
      <c r="Q95" s="4" t="s">
        <v>289</v>
      </c>
      <c r="R95" s="19"/>
      <c r="S95" s="4"/>
      <c r="T95" s="5"/>
      <c r="U95" s="5"/>
      <c r="V95" s="14"/>
      <c r="W95" s="15"/>
      <c r="X95" s="692" t="s">
        <v>3135</v>
      </c>
      <c r="Y95" s="697" t="s">
        <v>3144</v>
      </c>
      <c r="Z95" s="687" t="s">
        <v>3131</v>
      </c>
    </row>
    <row r="96" spans="1:26" ht="27.6">
      <c r="A96" s="3" t="s">
        <v>1103</v>
      </c>
      <c r="B96" s="13"/>
      <c r="C96" s="13"/>
      <c r="D96" s="14"/>
      <c r="E96" s="4" t="s">
        <v>18</v>
      </c>
      <c r="F96" s="4" t="s">
        <v>15</v>
      </c>
      <c r="G96" s="1" t="s">
        <v>19</v>
      </c>
      <c r="H96" s="1" t="s">
        <v>28</v>
      </c>
      <c r="I96" s="1" t="s">
        <v>841</v>
      </c>
      <c r="J96" s="4">
        <v>3</v>
      </c>
      <c r="K96" s="4"/>
      <c r="L96" s="4"/>
      <c r="M96" s="4"/>
      <c r="N96" s="4"/>
      <c r="O96" s="4"/>
      <c r="P96" s="4" t="s">
        <v>291</v>
      </c>
      <c r="Q96" s="4" t="s">
        <v>289</v>
      </c>
      <c r="R96" s="19"/>
      <c r="S96" s="4"/>
      <c r="T96" s="5"/>
      <c r="U96" s="5"/>
      <c r="V96" s="14"/>
      <c r="W96" s="15"/>
      <c r="X96" s="692" t="s">
        <v>3135</v>
      </c>
      <c r="Y96" s="697" t="s">
        <v>3144</v>
      </c>
      <c r="Z96" s="687" t="s">
        <v>3131</v>
      </c>
    </row>
    <row r="97" spans="1:26" ht="15.6">
      <c r="A97" s="3" t="s">
        <v>1102</v>
      </c>
      <c r="B97" s="13"/>
      <c r="C97" s="13" t="s">
        <v>459</v>
      </c>
      <c r="D97" s="14"/>
      <c r="E97" s="4" t="s">
        <v>18</v>
      </c>
      <c r="F97" s="4" t="s">
        <v>14</v>
      </c>
      <c r="G97" s="1" t="s">
        <v>19</v>
      </c>
      <c r="H97" s="1" t="s">
        <v>28</v>
      </c>
      <c r="I97" s="1" t="s">
        <v>24</v>
      </c>
      <c r="J97" s="4">
        <v>3</v>
      </c>
      <c r="K97" s="4"/>
      <c r="L97" s="4"/>
      <c r="M97" s="4"/>
      <c r="N97" s="4"/>
      <c r="O97" s="4"/>
      <c r="P97" s="4" t="s">
        <v>291</v>
      </c>
      <c r="Q97" s="4" t="s">
        <v>289</v>
      </c>
      <c r="R97" s="19"/>
      <c r="S97" s="4"/>
      <c r="T97" s="5"/>
      <c r="U97" s="5"/>
      <c r="V97" s="14"/>
      <c r="W97" s="15"/>
      <c r="X97" s="692" t="s">
        <v>3135</v>
      </c>
      <c r="Y97" s="697" t="s">
        <v>3144</v>
      </c>
      <c r="Z97" s="687" t="s">
        <v>3131</v>
      </c>
    </row>
    <row r="98" spans="1:26" ht="27.6">
      <c r="A98" s="3" t="s">
        <v>1101</v>
      </c>
      <c r="B98" s="13"/>
      <c r="C98" s="13"/>
      <c r="D98" s="14"/>
      <c r="E98" s="4" t="s">
        <v>18</v>
      </c>
      <c r="F98" s="4" t="s">
        <v>15</v>
      </c>
      <c r="G98" s="1" t="s">
        <v>19</v>
      </c>
      <c r="H98" s="1" t="s">
        <v>28</v>
      </c>
      <c r="I98" s="1" t="s">
        <v>841</v>
      </c>
      <c r="J98" s="4">
        <v>3</v>
      </c>
      <c r="K98" s="4"/>
      <c r="L98" s="4"/>
      <c r="M98" s="4"/>
      <c r="N98" s="4"/>
      <c r="O98" s="4"/>
      <c r="P98" s="4" t="s">
        <v>291</v>
      </c>
      <c r="Q98" s="4" t="s">
        <v>289</v>
      </c>
      <c r="R98" s="19"/>
      <c r="S98" s="4"/>
      <c r="T98" s="5"/>
      <c r="U98" s="5"/>
      <c r="V98" s="14"/>
      <c r="W98" s="15"/>
      <c r="X98" s="692" t="s">
        <v>3135</v>
      </c>
      <c r="Y98" s="697" t="s">
        <v>3144</v>
      </c>
      <c r="Z98" s="687" t="s">
        <v>3131</v>
      </c>
    </row>
    <row r="99" spans="1:26" ht="15.6">
      <c r="A99" s="3" t="s">
        <v>1100</v>
      </c>
      <c r="B99" s="13"/>
      <c r="C99" s="13" t="s">
        <v>460</v>
      </c>
      <c r="D99" s="14"/>
      <c r="E99" s="4" t="s">
        <v>17</v>
      </c>
      <c r="F99" s="4" t="s">
        <v>14</v>
      </c>
      <c r="G99" s="1" t="s">
        <v>19</v>
      </c>
      <c r="H99" s="1" t="s">
        <v>28</v>
      </c>
      <c r="I99" s="1" t="s">
        <v>24</v>
      </c>
      <c r="J99" s="4">
        <v>4</v>
      </c>
      <c r="K99" s="4"/>
      <c r="L99" s="4"/>
      <c r="M99" s="4"/>
      <c r="N99" s="4"/>
      <c r="O99" s="4"/>
      <c r="P99" s="4" t="s">
        <v>291</v>
      </c>
      <c r="Q99" s="4" t="s">
        <v>289</v>
      </c>
      <c r="R99" s="19"/>
      <c r="S99" s="4"/>
      <c r="T99" s="5"/>
      <c r="U99" s="5"/>
      <c r="V99" s="14"/>
      <c r="W99" s="15"/>
      <c r="X99" s="692" t="s">
        <v>3135</v>
      </c>
      <c r="Y99" s="697" t="s">
        <v>3144</v>
      </c>
      <c r="Z99" s="687" t="s">
        <v>3131</v>
      </c>
    </row>
    <row r="100" spans="1:26" s="281" customFormat="1" ht="15.6">
      <c r="A100" s="3" t="s">
        <v>1097</v>
      </c>
      <c r="B100" s="314"/>
      <c r="C100" s="314"/>
      <c r="D100" s="332"/>
      <c r="E100" s="299" t="s">
        <v>18</v>
      </c>
      <c r="F100" s="299" t="s">
        <v>15</v>
      </c>
      <c r="G100" s="1" t="s">
        <v>19</v>
      </c>
      <c r="H100" s="1" t="s">
        <v>28</v>
      </c>
      <c r="I100" s="1" t="s">
        <v>24</v>
      </c>
      <c r="J100" s="4">
        <v>4</v>
      </c>
      <c r="K100" s="299"/>
      <c r="L100" s="299"/>
      <c r="M100" s="299"/>
      <c r="N100" s="299"/>
      <c r="O100" s="299"/>
      <c r="P100" s="4" t="s">
        <v>291</v>
      </c>
      <c r="Q100" s="4" t="s">
        <v>289</v>
      </c>
      <c r="R100" s="323"/>
      <c r="S100" s="299"/>
      <c r="T100" s="333"/>
      <c r="U100" s="333"/>
      <c r="V100" s="332"/>
      <c r="W100" s="331"/>
      <c r="X100" s="692" t="s">
        <v>3135</v>
      </c>
      <c r="Y100" s="697" t="s">
        <v>3144</v>
      </c>
      <c r="Z100" s="687" t="s">
        <v>3131</v>
      </c>
    </row>
    <row r="101" spans="1:26" ht="15.6">
      <c r="A101" s="3" t="s">
        <v>1096</v>
      </c>
      <c r="B101" s="13"/>
      <c r="C101" s="13" t="s">
        <v>461</v>
      </c>
      <c r="D101" s="14"/>
      <c r="E101" s="4" t="s">
        <v>17</v>
      </c>
      <c r="F101" s="4" t="s">
        <v>14</v>
      </c>
      <c r="G101" s="1" t="s">
        <v>19</v>
      </c>
      <c r="H101" s="1" t="s">
        <v>28</v>
      </c>
      <c r="I101" s="1" t="s">
        <v>24</v>
      </c>
      <c r="J101" s="4">
        <v>1</v>
      </c>
      <c r="K101" s="4"/>
      <c r="L101" s="4"/>
      <c r="M101" s="4"/>
      <c r="N101" s="4" t="s">
        <v>39</v>
      </c>
      <c r="O101" s="4"/>
      <c r="P101" s="4" t="s">
        <v>291</v>
      </c>
      <c r="Q101" s="4" t="s">
        <v>289</v>
      </c>
      <c r="R101" s="19"/>
      <c r="S101" s="4"/>
      <c r="T101" s="5"/>
      <c r="U101" s="5"/>
      <c r="V101" s="14"/>
      <c r="W101" s="15"/>
      <c r="X101" s="692" t="s">
        <v>3135</v>
      </c>
      <c r="Y101" s="697" t="s">
        <v>3144</v>
      </c>
      <c r="Z101" s="687" t="s">
        <v>3131</v>
      </c>
    </row>
    <row r="102" spans="1:26" ht="15.6">
      <c r="A102" s="3" t="s">
        <v>1095</v>
      </c>
      <c r="B102" s="13"/>
      <c r="C102" s="13" t="s">
        <v>462</v>
      </c>
      <c r="D102" s="14"/>
      <c r="E102" s="4" t="s">
        <v>17</v>
      </c>
      <c r="F102" s="4" t="s">
        <v>14</v>
      </c>
      <c r="G102" s="1" t="s">
        <v>19</v>
      </c>
      <c r="H102" s="1" t="s">
        <v>28</v>
      </c>
      <c r="I102" s="1" t="s">
        <v>24</v>
      </c>
      <c r="J102" s="4">
        <v>4</v>
      </c>
      <c r="K102" s="4"/>
      <c r="L102" s="4"/>
      <c r="M102" s="4"/>
      <c r="N102" s="4"/>
      <c r="O102" s="4"/>
      <c r="P102" s="4" t="s">
        <v>291</v>
      </c>
      <c r="Q102" s="4" t="s">
        <v>289</v>
      </c>
      <c r="R102" s="19"/>
      <c r="S102" s="4"/>
      <c r="T102" s="5"/>
      <c r="U102" s="5"/>
      <c r="V102" s="14"/>
      <c r="W102" s="15"/>
      <c r="X102" s="692" t="s">
        <v>3135</v>
      </c>
      <c r="Y102" s="697" t="s">
        <v>3144</v>
      </c>
      <c r="Z102" s="687" t="s">
        <v>3131</v>
      </c>
    </row>
    <row r="103" spans="1:26" ht="15.6">
      <c r="A103" s="3" t="s">
        <v>1091</v>
      </c>
      <c r="B103" s="13"/>
      <c r="C103" s="13"/>
      <c r="D103" s="14"/>
      <c r="E103" s="4" t="s">
        <v>17</v>
      </c>
      <c r="F103" s="4" t="s">
        <v>15</v>
      </c>
      <c r="G103" s="1" t="s">
        <v>19</v>
      </c>
      <c r="H103" s="1" t="s">
        <v>28</v>
      </c>
      <c r="I103" s="1" t="s">
        <v>24</v>
      </c>
      <c r="J103" s="4">
        <v>4</v>
      </c>
      <c r="K103" s="4"/>
      <c r="L103" s="4"/>
      <c r="M103" s="4"/>
      <c r="N103" s="4"/>
      <c r="O103" s="4"/>
      <c r="P103" s="4" t="s">
        <v>291</v>
      </c>
      <c r="Q103" s="4" t="s">
        <v>289</v>
      </c>
      <c r="R103" s="19"/>
      <c r="S103" s="4"/>
      <c r="T103" s="5"/>
      <c r="U103" s="5"/>
      <c r="V103" s="14"/>
      <c r="W103" s="15"/>
      <c r="X103" s="692" t="s">
        <v>3135</v>
      </c>
      <c r="Y103" s="697" t="s">
        <v>3144</v>
      </c>
      <c r="Z103" s="687" t="s">
        <v>3131</v>
      </c>
    </row>
    <row r="104" spans="1:26" ht="15.6">
      <c r="A104" s="3" t="s">
        <v>1090</v>
      </c>
      <c r="B104" s="13"/>
      <c r="C104" s="13" t="s">
        <v>394</v>
      </c>
      <c r="D104" s="14"/>
      <c r="E104" s="4" t="s">
        <v>17</v>
      </c>
      <c r="F104" s="4" t="s">
        <v>14</v>
      </c>
      <c r="G104" s="1" t="s">
        <v>19</v>
      </c>
      <c r="H104" s="1" t="s">
        <v>28</v>
      </c>
      <c r="I104" s="1" t="s">
        <v>24</v>
      </c>
      <c r="J104" s="4">
        <v>4</v>
      </c>
      <c r="K104" s="4"/>
      <c r="L104" s="4"/>
      <c r="M104" s="4"/>
      <c r="N104" s="4"/>
      <c r="O104" s="4"/>
      <c r="P104" s="4" t="s">
        <v>291</v>
      </c>
      <c r="Q104" s="4" t="s">
        <v>289</v>
      </c>
      <c r="R104" s="19"/>
      <c r="S104" s="4"/>
      <c r="T104" s="5"/>
      <c r="U104" s="5"/>
      <c r="V104" s="14"/>
      <c r="W104" s="15"/>
      <c r="X104" s="692" t="s">
        <v>3135</v>
      </c>
      <c r="Y104" s="697" t="s">
        <v>3144</v>
      </c>
      <c r="Z104" s="687" t="s">
        <v>3131</v>
      </c>
    </row>
    <row r="105" spans="1:26" ht="15.6">
      <c r="A105" s="3" t="s">
        <v>1089</v>
      </c>
      <c r="B105" s="13"/>
      <c r="C105" s="13"/>
      <c r="D105" s="14"/>
      <c r="E105" s="4" t="s">
        <v>17</v>
      </c>
      <c r="F105" s="4" t="s">
        <v>15</v>
      </c>
      <c r="G105" s="1" t="s">
        <v>19</v>
      </c>
      <c r="H105" s="1" t="s">
        <v>28</v>
      </c>
      <c r="I105" s="1" t="s">
        <v>24</v>
      </c>
      <c r="J105" s="4">
        <v>4</v>
      </c>
      <c r="K105" s="4"/>
      <c r="L105" s="4"/>
      <c r="M105" s="4"/>
      <c r="N105" s="4"/>
      <c r="O105" s="4"/>
      <c r="P105" s="4" t="s">
        <v>291</v>
      </c>
      <c r="Q105" s="4" t="s">
        <v>289</v>
      </c>
      <c r="R105" s="19"/>
      <c r="S105" s="4"/>
      <c r="T105" s="5"/>
      <c r="U105" s="5"/>
      <c r="V105" s="14"/>
      <c r="W105" s="15"/>
      <c r="X105" s="692" t="s">
        <v>3135</v>
      </c>
      <c r="Y105" s="697" t="s">
        <v>3144</v>
      </c>
      <c r="Z105" s="687" t="s">
        <v>3131</v>
      </c>
    </row>
    <row r="106" spans="1:26" ht="15.6">
      <c r="A106" s="3" t="s">
        <v>1088</v>
      </c>
      <c r="B106" s="13"/>
      <c r="C106" s="13" t="s">
        <v>464</v>
      </c>
      <c r="D106" s="14"/>
      <c r="E106" s="4" t="s">
        <v>17</v>
      </c>
      <c r="F106" s="4" t="s">
        <v>14</v>
      </c>
      <c r="G106" s="1" t="s">
        <v>19</v>
      </c>
      <c r="H106" s="1" t="s">
        <v>28</v>
      </c>
      <c r="I106" s="1" t="s">
        <v>24</v>
      </c>
      <c r="J106" s="4">
        <v>4</v>
      </c>
      <c r="K106" s="4"/>
      <c r="L106" s="4"/>
      <c r="M106" s="4"/>
      <c r="N106" s="4"/>
      <c r="O106" s="4"/>
      <c r="P106" s="4" t="s">
        <v>291</v>
      </c>
      <c r="Q106" s="4" t="s">
        <v>289</v>
      </c>
      <c r="R106" s="19"/>
      <c r="S106" s="4"/>
      <c r="T106" s="5"/>
      <c r="U106" s="5"/>
      <c r="V106" s="14"/>
      <c r="W106" s="15"/>
      <c r="X106" s="692" t="s">
        <v>3135</v>
      </c>
      <c r="Y106" s="697" t="s">
        <v>3144</v>
      </c>
      <c r="Z106" s="687" t="s">
        <v>3131</v>
      </c>
    </row>
    <row r="107" spans="1:26" s="281" customFormat="1" ht="15.6">
      <c r="A107" s="3" t="s">
        <v>1087</v>
      </c>
      <c r="B107" s="314"/>
      <c r="C107" s="314"/>
      <c r="D107" s="332"/>
      <c r="E107" s="299" t="s">
        <v>17</v>
      </c>
      <c r="F107" s="299" t="s">
        <v>15</v>
      </c>
      <c r="G107" s="1" t="s">
        <v>19</v>
      </c>
      <c r="H107" s="1" t="s">
        <v>28</v>
      </c>
      <c r="I107" s="1" t="s">
        <v>24</v>
      </c>
      <c r="J107" s="4">
        <v>4</v>
      </c>
      <c r="K107" s="299"/>
      <c r="L107" s="299"/>
      <c r="M107" s="299"/>
      <c r="N107" s="299"/>
      <c r="O107" s="299"/>
      <c r="P107" s="4" t="s">
        <v>291</v>
      </c>
      <c r="Q107" s="4" t="s">
        <v>289</v>
      </c>
      <c r="R107" s="323"/>
      <c r="S107" s="299"/>
      <c r="T107" s="333"/>
      <c r="U107" s="333"/>
      <c r="V107" s="332"/>
      <c r="W107" s="331"/>
      <c r="X107" s="692" t="s">
        <v>3135</v>
      </c>
      <c r="Y107" s="697" t="s">
        <v>3144</v>
      </c>
      <c r="Z107" s="687" t="s">
        <v>3131</v>
      </c>
    </row>
    <row r="108" spans="1:26" s="281" customFormat="1" ht="15.6">
      <c r="A108" s="3" t="s">
        <v>1086</v>
      </c>
      <c r="B108" s="314"/>
      <c r="C108" s="314" t="s">
        <v>465</v>
      </c>
      <c r="D108" s="332"/>
      <c r="E108" s="299" t="s">
        <v>17</v>
      </c>
      <c r="F108" s="299" t="s">
        <v>14</v>
      </c>
      <c r="G108" s="1" t="s">
        <v>19</v>
      </c>
      <c r="H108" s="1" t="s">
        <v>28</v>
      </c>
      <c r="I108" s="1" t="s">
        <v>24</v>
      </c>
      <c r="J108" s="4">
        <v>1</v>
      </c>
      <c r="K108" s="299"/>
      <c r="L108" s="299"/>
      <c r="M108" s="299"/>
      <c r="N108" s="299" t="s">
        <v>39</v>
      </c>
      <c r="O108" s="299"/>
      <c r="P108" s="4" t="s">
        <v>291</v>
      </c>
      <c r="Q108" s="4" t="s">
        <v>289</v>
      </c>
      <c r="R108" s="323"/>
      <c r="S108" s="299"/>
      <c r="T108" s="333"/>
      <c r="U108" s="333"/>
      <c r="V108" s="332"/>
      <c r="W108" s="331"/>
      <c r="X108" s="692" t="s">
        <v>3135</v>
      </c>
      <c r="Y108" s="697" t="s">
        <v>3144</v>
      </c>
      <c r="Z108" s="687" t="s">
        <v>3131</v>
      </c>
    </row>
    <row r="109" spans="1:26" ht="15.6">
      <c r="A109" s="3" t="s">
        <v>1085</v>
      </c>
      <c r="B109" s="13"/>
      <c r="C109" s="13" t="s">
        <v>466</v>
      </c>
      <c r="D109" s="14"/>
      <c r="E109" s="4" t="s">
        <v>18</v>
      </c>
      <c r="F109" s="4" t="s">
        <v>14</v>
      </c>
      <c r="G109" s="1" t="s">
        <v>19</v>
      </c>
      <c r="H109" s="1" t="s">
        <v>28</v>
      </c>
      <c r="I109" s="1" t="s">
        <v>24</v>
      </c>
      <c r="J109" s="4">
        <v>4</v>
      </c>
      <c r="K109" s="4"/>
      <c r="L109" s="4"/>
      <c r="M109" s="4"/>
      <c r="N109" s="4"/>
      <c r="O109" s="4"/>
      <c r="P109" s="4" t="s">
        <v>291</v>
      </c>
      <c r="Q109" s="4" t="s">
        <v>289</v>
      </c>
      <c r="R109" s="19"/>
      <c r="S109" s="4"/>
      <c r="T109" s="5"/>
      <c r="U109" s="5"/>
      <c r="V109" s="14"/>
      <c r="W109" s="15"/>
      <c r="X109" s="692" t="s">
        <v>3135</v>
      </c>
      <c r="Y109" s="697" t="s">
        <v>3144</v>
      </c>
      <c r="Z109" s="687" t="s">
        <v>3131</v>
      </c>
    </row>
    <row r="110" spans="1:26" ht="15.6">
      <c r="A110" s="3" t="s">
        <v>1084</v>
      </c>
      <c r="B110" s="13"/>
      <c r="C110" s="13"/>
      <c r="D110" s="14"/>
      <c r="E110" s="4" t="s">
        <v>18</v>
      </c>
      <c r="F110" s="4" t="s">
        <v>15</v>
      </c>
      <c r="G110" s="1" t="s">
        <v>19</v>
      </c>
      <c r="H110" s="1" t="s">
        <v>28</v>
      </c>
      <c r="I110" s="1" t="s">
        <v>24</v>
      </c>
      <c r="J110" s="4">
        <v>4</v>
      </c>
      <c r="K110" s="4"/>
      <c r="L110" s="4"/>
      <c r="M110" s="4"/>
      <c r="N110" s="4"/>
      <c r="O110" s="4"/>
      <c r="P110" s="4" t="s">
        <v>291</v>
      </c>
      <c r="Q110" s="4" t="s">
        <v>289</v>
      </c>
      <c r="R110" s="19"/>
      <c r="S110" s="4"/>
      <c r="T110" s="5"/>
      <c r="U110" s="5"/>
      <c r="V110" s="14"/>
      <c r="W110" s="15"/>
      <c r="X110" s="692" t="s">
        <v>3135</v>
      </c>
      <c r="Y110" s="697" t="s">
        <v>3144</v>
      </c>
      <c r="Z110" s="687" t="s">
        <v>3131</v>
      </c>
    </row>
    <row r="111" spans="1:26" ht="15.6">
      <c r="A111" s="3" t="s">
        <v>1083</v>
      </c>
      <c r="B111" s="13"/>
      <c r="C111" s="13" t="s">
        <v>395</v>
      </c>
      <c r="D111" s="14"/>
      <c r="E111" s="4" t="s">
        <v>18</v>
      </c>
      <c r="F111" s="4" t="s">
        <v>14</v>
      </c>
      <c r="G111" s="1" t="s">
        <v>19</v>
      </c>
      <c r="H111" s="1" t="s">
        <v>28</v>
      </c>
      <c r="I111" s="1" t="s">
        <v>24</v>
      </c>
      <c r="J111" s="4">
        <v>4</v>
      </c>
      <c r="K111" s="4"/>
      <c r="L111" s="4"/>
      <c r="M111" s="4"/>
      <c r="N111" s="4"/>
      <c r="O111" s="4"/>
      <c r="P111" s="4" t="s">
        <v>291</v>
      </c>
      <c r="Q111" s="4" t="s">
        <v>289</v>
      </c>
      <c r="R111" s="19"/>
      <c r="S111" s="4"/>
      <c r="T111" s="5"/>
      <c r="U111" s="5"/>
      <c r="V111" s="14"/>
      <c r="W111" s="15"/>
      <c r="X111" s="692" t="s">
        <v>3135</v>
      </c>
      <c r="Y111" s="697" t="s">
        <v>3144</v>
      </c>
      <c r="Z111" s="687" t="s">
        <v>3131</v>
      </c>
    </row>
    <row r="112" spans="1:26" ht="15.6">
      <c r="A112" s="3" t="s">
        <v>1082</v>
      </c>
      <c r="B112" s="13"/>
      <c r="C112" s="13"/>
      <c r="D112" s="14"/>
      <c r="E112" s="4" t="s">
        <v>18</v>
      </c>
      <c r="F112" s="4" t="s">
        <v>15</v>
      </c>
      <c r="G112" s="1" t="s">
        <v>19</v>
      </c>
      <c r="H112" s="1" t="s">
        <v>28</v>
      </c>
      <c r="I112" s="1" t="s">
        <v>24</v>
      </c>
      <c r="J112" s="4">
        <v>4</v>
      </c>
      <c r="K112" s="4"/>
      <c r="L112" s="4"/>
      <c r="M112" s="4"/>
      <c r="N112" s="4"/>
      <c r="O112" s="4"/>
      <c r="P112" s="4" t="s">
        <v>291</v>
      </c>
      <c r="Q112" s="4" t="s">
        <v>289</v>
      </c>
      <c r="R112" s="19"/>
      <c r="S112" s="4"/>
      <c r="T112" s="5"/>
      <c r="U112" s="5"/>
      <c r="V112" s="14"/>
      <c r="W112" s="15"/>
      <c r="X112" s="692" t="s">
        <v>3135</v>
      </c>
      <c r="Y112" s="697" t="s">
        <v>3144</v>
      </c>
      <c r="Z112" s="687" t="s">
        <v>3131</v>
      </c>
    </row>
    <row r="113" spans="1:26" ht="15.6">
      <c r="A113" s="3" t="s">
        <v>1081</v>
      </c>
      <c r="B113" s="13"/>
      <c r="C113" s="13" t="s">
        <v>396</v>
      </c>
      <c r="D113" s="14"/>
      <c r="E113" s="4" t="s">
        <v>18</v>
      </c>
      <c r="F113" s="4" t="s">
        <v>14</v>
      </c>
      <c r="G113" s="1" t="s">
        <v>19</v>
      </c>
      <c r="H113" s="1" t="s">
        <v>28</v>
      </c>
      <c r="I113" s="1" t="s">
        <v>24</v>
      </c>
      <c r="J113" s="4">
        <v>4</v>
      </c>
      <c r="K113" s="4"/>
      <c r="L113" s="4"/>
      <c r="M113" s="4"/>
      <c r="N113" s="4"/>
      <c r="O113" s="4"/>
      <c r="P113" s="4" t="s">
        <v>291</v>
      </c>
      <c r="Q113" s="4" t="s">
        <v>289</v>
      </c>
      <c r="R113" s="19"/>
      <c r="S113" s="4"/>
      <c r="T113" s="5"/>
      <c r="U113" s="5"/>
      <c r="V113" s="14"/>
      <c r="W113" s="15"/>
      <c r="X113" s="692" t="s">
        <v>3135</v>
      </c>
      <c r="Y113" s="697" t="s">
        <v>3144</v>
      </c>
      <c r="Z113" s="687" t="s">
        <v>3131</v>
      </c>
    </row>
    <row r="114" spans="1:26" ht="15.6">
      <c r="A114" s="3" t="s">
        <v>1079</v>
      </c>
      <c r="B114" s="13"/>
      <c r="C114" s="13"/>
      <c r="D114" s="14"/>
      <c r="E114" s="4" t="s">
        <v>18</v>
      </c>
      <c r="F114" s="4" t="s">
        <v>15</v>
      </c>
      <c r="G114" s="1" t="s">
        <v>19</v>
      </c>
      <c r="H114" s="1" t="s">
        <v>28</v>
      </c>
      <c r="I114" s="1" t="s">
        <v>24</v>
      </c>
      <c r="J114" s="4">
        <v>4</v>
      </c>
      <c r="K114" s="4"/>
      <c r="L114" s="4"/>
      <c r="M114" s="4"/>
      <c r="N114" s="4"/>
      <c r="O114" s="4"/>
      <c r="P114" s="4" t="s">
        <v>291</v>
      </c>
      <c r="Q114" s="4" t="s">
        <v>289</v>
      </c>
      <c r="R114" s="19"/>
      <c r="S114" s="4"/>
      <c r="T114" s="5"/>
      <c r="U114" s="5"/>
      <c r="V114" s="14"/>
      <c r="W114" s="15"/>
      <c r="X114" s="692" t="s">
        <v>3135</v>
      </c>
      <c r="Y114" s="697" t="s">
        <v>3144</v>
      </c>
      <c r="Z114" s="687" t="s">
        <v>3131</v>
      </c>
    </row>
    <row r="115" spans="1:26" ht="15.6">
      <c r="A115" s="3" t="s">
        <v>1078</v>
      </c>
      <c r="B115" s="13"/>
      <c r="C115" s="13" t="s">
        <v>397</v>
      </c>
      <c r="D115" s="14"/>
      <c r="E115" s="4" t="s">
        <v>17</v>
      </c>
      <c r="F115" s="4" t="s">
        <v>15</v>
      </c>
      <c r="G115" s="1" t="s">
        <v>19</v>
      </c>
      <c r="H115" s="1" t="s">
        <v>28</v>
      </c>
      <c r="I115" s="1" t="s">
        <v>24</v>
      </c>
      <c r="J115" s="4">
        <v>4</v>
      </c>
      <c r="K115" s="4"/>
      <c r="L115" s="4"/>
      <c r="M115" s="4"/>
      <c r="N115" s="4" t="s">
        <v>36</v>
      </c>
      <c r="O115" s="4"/>
      <c r="P115" s="4" t="s">
        <v>291</v>
      </c>
      <c r="Q115" s="4" t="s">
        <v>289</v>
      </c>
      <c r="R115" s="19"/>
      <c r="S115" s="4"/>
      <c r="T115" s="5"/>
      <c r="U115" s="5"/>
      <c r="V115" s="14"/>
      <c r="W115" s="15"/>
      <c r="X115" s="692" t="s">
        <v>3135</v>
      </c>
      <c r="Y115" s="697" t="s">
        <v>3144</v>
      </c>
      <c r="Z115" s="687" t="s">
        <v>3131</v>
      </c>
    </row>
    <row r="116" spans="1:26" ht="15.6">
      <c r="A116" s="3" t="s">
        <v>1077</v>
      </c>
      <c r="B116" s="13"/>
      <c r="C116" s="13"/>
      <c r="D116" s="14"/>
      <c r="E116" s="4" t="s">
        <v>17</v>
      </c>
      <c r="F116" s="4" t="s">
        <v>15</v>
      </c>
      <c r="G116" s="1" t="s">
        <v>19</v>
      </c>
      <c r="H116" s="1" t="s">
        <v>28</v>
      </c>
      <c r="I116" s="1" t="s">
        <v>26</v>
      </c>
      <c r="J116" s="4"/>
      <c r="K116" s="4"/>
      <c r="L116" s="4"/>
      <c r="M116" s="4"/>
      <c r="N116" s="4"/>
      <c r="O116" s="4" t="s">
        <v>28</v>
      </c>
      <c r="P116" s="4" t="s">
        <v>291</v>
      </c>
      <c r="Q116" s="4" t="s">
        <v>289</v>
      </c>
      <c r="R116" s="19"/>
      <c r="S116" s="4"/>
      <c r="T116" s="5"/>
      <c r="U116" s="5"/>
      <c r="V116" s="14"/>
      <c r="W116" s="15"/>
      <c r="X116" s="692" t="s">
        <v>3135</v>
      </c>
      <c r="Y116" s="697" t="s">
        <v>3144</v>
      </c>
      <c r="Z116" s="687" t="s">
        <v>3131</v>
      </c>
    </row>
    <row r="117" spans="1:26" ht="15.6">
      <c r="A117" s="3" t="s">
        <v>1076</v>
      </c>
      <c r="B117" s="13"/>
      <c r="C117" s="13"/>
      <c r="D117" s="14"/>
      <c r="E117" s="4" t="s">
        <v>17</v>
      </c>
      <c r="F117" s="4" t="s">
        <v>14</v>
      </c>
      <c r="G117" s="1" t="s">
        <v>19</v>
      </c>
      <c r="H117" s="1" t="s">
        <v>28</v>
      </c>
      <c r="I117" s="1" t="s">
        <v>25</v>
      </c>
      <c r="J117" s="4"/>
      <c r="K117" s="4"/>
      <c r="L117" s="4"/>
      <c r="M117" s="4"/>
      <c r="N117" s="4"/>
      <c r="O117" s="4" t="s">
        <v>28</v>
      </c>
      <c r="P117" s="4" t="s">
        <v>291</v>
      </c>
      <c r="Q117" s="4" t="s">
        <v>289</v>
      </c>
      <c r="R117" s="19"/>
      <c r="S117" s="4"/>
      <c r="T117" s="5"/>
      <c r="U117" s="5"/>
      <c r="V117" s="14"/>
      <c r="W117" s="15"/>
      <c r="X117" s="692" t="s">
        <v>3135</v>
      </c>
      <c r="Y117" s="697" t="s">
        <v>3144</v>
      </c>
      <c r="Z117" s="687" t="s">
        <v>3131</v>
      </c>
    </row>
    <row r="118" spans="1:26" ht="15.6">
      <c r="A118" s="3" t="s">
        <v>1075</v>
      </c>
      <c r="B118" s="13"/>
      <c r="C118" s="13"/>
      <c r="D118" s="14"/>
      <c r="E118" s="4" t="s">
        <v>18</v>
      </c>
      <c r="F118" s="4" t="s">
        <v>14</v>
      </c>
      <c r="G118" s="1" t="s">
        <v>19</v>
      </c>
      <c r="H118" s="1" t="s">
        <v>28</v>
      </c>
      <c r="I118" s="1" t="s">
        <v>25</v>
      </c>
      <c r="J118" s="4">
        <v>4</v>
      </c>
      <c r="K118" s="4"/>
      <c r="L118" s="4"/>
      <c r="M118" s="4"/>
      <c r="N118" s="4"/>
      <c r="O118" s="4"/>
      <c r="P118" s="4" t="s">
        <v>291</v>
      </c>
      <c r="Q118" s="4" t="s">
        <v>289</v>
      </c>
      <c r="R118" s="19"/>
      <c r="S118" s="4"/>
      <c r="T118" s="5"/>
      <c r="U118" s="5"/>
      <c r="V118" s="14"/>
      <c r="W118" s="15"/>
      <c r="X118" s="692" t="s">
        <v>3135</v>
      </c>
      <c r="Y118" s="697" t="s">
        <v>3144</v>
      </c>
      <c r="Z118" s="687" t="s">
        <v>3131</v>
      </c>
    </row>
    <row r="119" spans="1:26" ht="15.6">
      <c r="A119" s="3" t="s">
        <v>1074</v>
      </c>
      <c r="B119" s="13"/>
      <c r="C119" s="13"/>
      <c r="D119" s="14"/>
      <c r="E119" s="4" t="s">
        <v>17</v>
      </c>
      <c r="F119" s="4" t="s">
        <v>14</v>
      </c>
      <c r="G119" s="1" t="s">
        <v>19</v>
      </c>
      <c r="H119" s="1" t="s">
        <v>28</v>
      </c>
      <c r="I119" s="1" t="s">
        <v>24</v>
      </c>
      <c r="J119" s="4">
        <v>2</v>
      </c>
      <c r="K119" s="4"/>
      <c r="L119" s="4"/>
      <c r="M119" s="4"/>
      <c r="N119" s="4" t="s">
        <v>39</v>
      </c>
      <c r="O119" s="4"/>
      <c r="P119" s="4" t="s">
        <v>291</v>
      </c>
      <c r="Q119" s="4" t="s">
        <v>289</v>
      </c>
      <c r="R119" s="19"/>
      <c r="S119" s="4"/>
      <c r="T119" s="5"/>
      <c r="U119" s="5"/>
      <c r="V119" s="14"/>
      <c r="W119" s="15"/>
      <c r="X119" s="692" t="s">
        <v>3135</v>
      </c>
      <c r="Y119" s="697" t="s">
        <v>3144</v>
      </c>
      <c r="Z119" s="687" t="s">
        <v>3131</v>
      </c>
    </row>
    <row r="120" spans="1:26" ht="15.6">
      <c r="A120" s="3" t="s">
        <v>1073</v>
      </c>
      <c r="B120" s="13"/>
      <c r="C120" s="13"/>
      <c r="D120" s="14"/>
      <c r="E120" s="4" t="s">
        <v>17</v>
      </c>
      <c r="F120" s="4" t="s">
        <v>15</v>
      </c>
      <c r="G120" s="1" t="s">
        <v>19</v>
      </c>
      <c r="H120" s="1" t="s">
        <v>28</v>
      </c>
      <c r="I120" s="1" t="s">
        <v>447</v>
      </c>
      <c r="J120" s="4">
        <v>4</v>
      </c>
      <c r="K120" s="4"/>
      <c r="L120" s="4"/>
      <c r="M120" s="4"/>
      <c r="N120" s="4"/>
      <c r="O120" s="4"/>
      <c r="P120" s="4" t="s">
        <v>291</v>
      </c>
      <c r="Q120" s="4" t="s">
        <v>289</v>
      </c>
      <c r="R120" s="19"/>
      <c r="S120" s="4"/>
      <c r="T120" s="5"/>
      <c r="U120" s="5"/>
      <c r="V120" s="14"/>
      <c r="W120" s="15"/>
      <c r="X120" s="692" t="s">
        <v>3135</v>
      </c>
      <c r="Y120" s="697" t="s">
        <v>3144</v>
      </c>
      <c r="Z120" s="687" t="s">
        <v>3131</v>
      </c>
    </row>
    <row r="121" spans="1:26" ht="15.6">
      <c r="A121" s="3" t="s">
        <v>1072</v>
      </c>
      <c r="B121" s="13"/>
      <c r="C121" s="13" t="s">
        <v>398</v>
      </c>
      <c r="D121" s="14"/>
      <c r="E121" s="4" t="s">
        <v>17</v>
      </c>
      <c r="F121" s="4" t="s">
        <v>14</v>
      </c>
      <c r="G121" s="1" t="s">
        <v>19</v>
      </c>
      <c r="H121" s="1" t="s">
        <v>28</v>
      </c>
      <c r="I121" s="1" t="s">
        <v>24</v>
      </c>
      <c r="J121" s="4">
        <v>4</v>
      </c>
      <c r="K121" s="4"/>
      <c r="L121" s="4"/>
      <c r="M121" s="4"/>
      <c r="N121" s="4"/>
      <c r="O121" s="4"/>
      <c r="P121" s="4" t="s">
        <v>286</v>
      </c>
      <c r="Q121" s="4" t="s">
        <v>290</v>
      </c>
      <c r="R121" s="19"/>
      <c r="S121" s="4"/>
      <c r="T121" s="5"/>
      <c r="U121" s="5"/>
      <c r="V121" s="14"/>
      <c r="W121" s="15"/>
      <c r="X121" s="692" t="s">
        <v>3135</v>
      </c>
      <c r="Y121" s="697" t="s">
        <v>3144</v>
      </c>
      <c r="Z121" s="687" t="s">
        <v>3131</v>
      </c>
    </row>
    <row r="122" spans="1:26" ht="15.6">
      <c r="A122" s="3" t="s">
        <v>1071</v>
      </c>
      <c r="B122" s="13"/>
      <c r="C122" s="13"/>
      <c r="D122" s="14"/>
      <c r="E122" s="4" t="s">
        <v>17</v>
      </c>
      <c r="F122" s="4" t="s">
        <v>15</v>
      </c>
      <c r="G122" s="1" t="s">
        <v>19</v>
      </c>
      <c r="H122" s="1" t="s">
        <v>28</v>
      </c>
      <c r="I122" s="1" t="s">
        <v>445</v>
      </c>
      <c r="J122" s="4">
        <v>4</v>
      </c>
      <c r="K122" s="4"/>
      <c r="L122" s="4"/>
      <c r="M122" s="4"/>
      <c r="N122" s="4"/>
      <c r="O122" s="4"/>
      <c r="P122" s="4" t="s">
        <v>286</v>
      </c>
      <c r="Q122" s="4" t="s">
        <v>290</v>
      </c>
      <c r="R122" s="19"/>
      <c r="S122" s="4"/>
      <c r="T122" s="5"/>
      <c r="U122" s="5"/>
      <c r="V122" s="14"/>
      <c r="W122" s="15"/>
      <c r="X122" s="692" t="s">
        <v>3135</v>
      </c>
      <c r="Y122" s="697" t="s">
        <v>3144</v>
      </c>
      <c r="Z122" s="687" t="s">
        <v>3131</v>
      </c>
    </row>
    <row r="123" spans="1:26" ht="15.6">
      <c r="A123" s="3" t="s">
        <v>1070</v>
      </c>
      <c r="B123" s="13"/>
      <c r="C123" s="13" t="s">
        <v>399</v>
      </c>
      <c r="D123" s="14"/>
      <c r="E123" s="4" t="s">
        <v>17</v>
      </c>
      <c r="F123" s="4" t="s">
        <v>14</v>
      </c>
      <c r="G123" s="1" t="s">
        <v>19</v>
      </c>
      <c r="H123" s="1" t="s">
        <v>28</v>
      </c>
      <c r="I123" s="1" t="s">
        <v>24</v>
      </c>
      <c r="J123" s="4">
        <v>2</v>
      </c>
      <c r="K123" s="4"/>
      <c r="L123" s="4"/>
      <c r="M123" s="4"/>
      <c r="N123" s="4" t="s">
        <v>499</v>
      </c>
      <c r="O123" s="4"/>
      <c r="P123" s="4" t="s">
        <v>286</v>
      </c>
      <c r="Q123" s="4" t="s">
        <v>290</v>
      </c>
      <c r="R123" s="19"/>
      <c r="S123" s="4"/>
      <c r="T123" s="5"/>
      <c r="U123" s="5"/>
      <c r="V123" s="14"/>
      <c r="W123" s="15"/>
      <c r="X123" s="692" t="s">
        <v>3135</v>
      </c>
      <c r="Y123" s="697" t="s">
        <v>3144</v>
      </c>
      <c r="Z123" s="687" t="s">
        <v>3131</v>
      </c>
    </row>
    <row r="124" spans="1:26" ht="15.6">
      <c r="A124" s="3" t="s">
        <v>1069</v>
      </c>
      <c r="B124" s="13"/>
      <c r="C124" s="13"/>
      <c r="D124" s="14"/>
      <c r="E124" s="4" t="s">
        <v>17</v>
      </c>
      <c r="F124" s="4" t="s">
        <v>15</v>
      </c>
      <c r="G124" s="1" t="s">
        <v>19</v>
      </c>
      <c r="H124" s="1" t="s">
        <v>28</v>
      </c>
      <c r="I124" s="1" t="s">
        <v>24</v>
      </c>
      <c r="J124" s="4">
        <v>4</v>
      </c>
      <c r="K124" s="4"/>
      <c r="L124" s="4"/>
      <c r="M124" s="4"/>
      <c r="N124" s="4"/>
      <c r="O124" s="4"/>
      <c r="P124" s="4" t="s">
        <v>286</v>
      </c>
      <c r="Q124" s="4" t="s">
        <v>290</v>
      </c>
      <c r="R124" s="19"/>
      <c r="S124" s="4"/>
      <c r="T124" s="5"/>
      <c r="U124" s="5"/>
      <c r="V124" s="14"/>
      <c r="W124" s="15"/>
      <c r="X124" s="692" t="s">
        <v>3135</v>
      </c>
      <c r="Y124" s="697" t="s">
        <v>3144</v>
      </c>
      <c r="Z124" s="687" t="s">
        <v>3131</v>
      </c>
    </row>
    <row r="125" spans="1:26" ht="15.6">
      <c r="A125" s="3" t="s">
        <v>1068</v>
      </c>
      <c r="B125" s="13"/>
      <c r="C125" s="13" t="s">
        <v>400</v>
      </c>
      <c r="D125" s="14"/>
      <c r="E125" s="4" t="s">
        <v>17</v>
      </c>
      <c r="F125" s="4" t="s">
        <v>14</v>
      </c>
      <c r="G125" s="1" t="s">
        <v>19</v>
      </c>
      <c r="H125" s="1" t="s">
        <v>28</v>
      </c>
      <c r="I125" s="1" t="s">
        <v>24</v>
      </c>
      <c r="J125" s="4"/>
      <c r="K125" s="4"/>
      <c r="L125" s="4"/>
      <c r="M125" s="4"/>
      <c r="N125" s="4"/>
      <c r="O125" s="4" t="s">
        <v>28</v>
      </c>
      <c r="P125" s="4" t="s">
        <v>286</v>
      </c>
      <c r="Q125" s="4" t="s">
        <v>290</v>
      </c>
      <c r="R125" s="19"/>
      <c r="S125" s="4"/>
      <c r="T125" s="5"/>
      <c r="U125" s="5"/>
      <c r="V125" s="14"/>
      <c r="W125" s="15"/>
      <c r="X125" s="692" t="s">
        <v>3135</v>
      </c>
      <c r="Y125" s="697" t="s">
        <v>3144</v>
      </c>
      <c r="Z125" s="687" t="s">
        <v>3131</v>
      </c>
    </row>
    <row r="126" spans="1:26" ht="15.6">
      <c r="A126" s="3" t="s">
        <v>1067</v>
      </c>
      <c r="B126" s="13"/>
      <c r="C126" s="13"/>
      <c r="D126" s="14"/>
      <c r="E126" s="4" t="s">
        <v>17</v>
      </c>
      <c r="F126" s="4" t="s">
        <v>15</v>
      </c>
      <c r="G126" s="1" t="s">
        <v>19</v>
      </c>
      <c r="H126" s="1" t="s">
        <v>28</v>
      </c>
      <c r="I126" s="1" t="s">
        <v>24</v>
      </c>
      <c r="J126" s="4"/>
      <c r="K126" s="4"/>
      <c r="L126" s="4"/>
      <c r="M126" s="4"/>
      <c r="N126" s="4"/>
      <c r="O126" s="4" t="s">
        <v>28</v>
      </c>
      <c r="P126" s="4" t="s">
        <v>286</v>
      </c>
      <c r="Q126" s="4" t="s">
        <v>290</v>
      </c>
      <c r="R126" s="19"/>
      <c r="S126" s="4"/>
      <c r="T126" s="5"/>
      <c r="U126" s="5"/>
      <c r="V126" s="14"/>
      <c r="W126" s="15"/>
      <c r="X126" s="692" t="s">
        <v>3135</v>
      </c>
      <c r="Y126" s="697" t="s">
        <v>3144</v>
      </c>
      <c r="Z126" s="687" t="s">
        <v>3131</v>
      </c>
    </row>
    <row r="127" spans="1:26" ht="15.6">
      <c r="A127" s="3" t="s">
        <v>1066</v>
      </c>
      <c r="B127" s="13"/>
      <c r="C127" s="13" t="s">
        <v>401</v>
      </c>
      <c r="D127" s="14"/>
      <c r="E127" s="4" t="s">
        <v>17</v>
      </c>
      <c r="F127" s="4" t="s">
        <v>14</v>
      </c>
      <c r="G127" s="1" t="s">
        <v>19</v>
      </c>
      <c r="H127" s="1" t="s">
        <v>28</v>
      </c>
      <c r="I127" s="1" t="s">
        <v>24</v>
      </c>
      <c r="J127" s="4">
        <v>4</v>
      </c>
      <c r="K127" s="4"/>
      <c r="L127" s="4"/>
      <c r="M127" s="4"/>
      <c r="N127" s="4"/>
      <c r="O127" s="4"/>
      <c r="P127" s="4" t="s">
        <v>286</v>
      </c>
      <c r="Q127" s="4" t="s">
        <v>290</v>
      </c>
      <c r="R127" s="19"/>
      <c r="S127" s="4"/>
      <c r="T127" s="5"/>
      <c r="U127" s="5"/>
      <c r="V127" s="14"/>
      <c r="W127" s="15"/>
      <c r="X127" s="692" t="s">
        <v>3135</v>
      </c>
      <c r="Y127" s="697" t="s">
        <v>3144</v>
      </c>
      <c r="Z127" s="687" t="s">
        <v>3131</v>
      </c>
    </row>
    <row r="128" spans="1:26" ht="15.6">
      <c r="A128" s="3" t="s">
        <v>1065</v>
      </c>
      <c r="B128" s="13"/>
      <c r="C128" s="13"/>
      <c r="D128" s="14"/>
      <c r="E128" s="4" t="s">
        <v>17</v>
      </c>
      <c r="F128" s="4" t="s">
        <v>15</v>
      </c>
      <c r="G128" s="1" t="s">
        <v>19</v>
      </c>
      <c r="H128" s="1" t="s">
        <v>28</v>
      </c>
      <c r="I128" s="1" t="s">
        <v>24</v>
      </c>
      <c r="J128" s="4">
        <v>4</v>
      </c>
      <c r="K128" s="4"/>
      <c r="L128" s="4"/>
      <c r="M128" s="4"/>
      <c r="N128" s="4"/>
      <c r="O128" s="4"/>
      <c r="P128" s="4" t="s">
        <v>286</v>
      </c>
      <c r="Q128" s="4" t="s">
        <v>290</v>
      </c>
      <c r="R128" s="19"/>
      <c r="S128" s="4"/>
      <c r="T128" s="5"/>
      <c r="U128" s="5"/>
      <c r="V128" s="14"/>
      <c r="W128" s="15"/>
      <c r="X128" s="692" t="s">
        <v>3135</v>
      </c>
      <c r="Y128" s="697" t="s">
        <v>3144</v>
      </c>
      <c r="Z128" s="687" t="s">
        <v>3131</v>
      </c>
    </row>
    <row r="129" spans="1:26" ht="15.6">
      <c r="A129" s="3" t="s">
        <v>1064</v>
      </c>
      <c r="B129" s="13"/>
      <c r="C129" s="13" t="s">
        <v>402</v>
      </c>
      <c r="D129" s="14"/>
      <c r="E129" s="4" t="s">
        <v>18</v>
      </c>
      <c r="F129" s="4" t="s">
        <v>14</v>
      </c>
      <c r="G129" s="1" t="s">
        <v>19</v>
      </c>
      <c r="H129" s="1" t="s">
        <v>28</v>
      </c>
      <c r="I129" s="1" t="s">
        <v>24</v>
      </c>
      <c r="J129" s="4">
        <v>4</v>
      </c>
      <c r="K129" s="4"/>
      <c r="L129" s="4"/>
      <c r="M129" s="4"/>
      <c r="N129" s="4"/>
      <c r="O129" s="4"/>
      <c r="P129" s="4" t="s">
        <v>286</v>
      </c>
      <c r="Q129" s="4" t="s">
        <v>290</v>
      </c>
      <c r="R129" s="19"/>
      <c r="S129" s="4"/>
      <c r="T129" s="5"/>
      <c r="U129" s="5"/>
      <c r="V129" s="14"/>
      <c r="W129" s="15"/>
      <c r="X129" s="692" t="s">
        <v>3135</v>
      </c>
      <c r="Y129" s="697" t="s">
        <v>3144</v>
      </c>
      <c r="Z129" s="687" t="s">
        <v>3131</v>
      </c>
    </row>
    <row r="130" spans="1:26" ht="15.6">
      <c r="A130" s="3" t="s">
        <v>1063</v>
      </c>
      <c r="B130" s="13"/>
      <c r="C130" s="13"/>
      <c r="D130" s="14"/>
      <c r="E130" s="4" t="s">
        <v>18</v>
      </c>
      <c r="F130" s="4" t="s">
        <v>15</v>
      </c>
      <c r="G130" s="1" t="s">
        <v>19</v>
      </c>
      <c r="H130" s="1" t="s">
        <v>28</v>
      </c>
      <c r="I130" s="1" t="s">
        <v>24</v>
      </c>
      <c r="J130" s="4">
        <v>4</v>
      </c>
      <c r="K130" s="4"/>
      <c r="L130" s="4"/>
      <c r="M130" s="4"/>
      <c r="N130" s="4"/>
      <c r="O130" s="4"/>
      <c r="P130" s="4" t="s">
        <v>286</v>
      </c>
      <c r="Q130" s="4" t="s">
        <v>290</v>
      </c>
      <c r="R130" s="19"/>
      <c r="S130" s="4"/>
      <c r="T130" s="5"/>
      <c r="U130" s="5"/>
      <c r="V130" s="14"/>
      <c r="W130" s="15"/>
      <c r="X130" s="692" t="s">
        <v>3135</v>
      </c>
      <c r="Y130" s="697" t="s">
        <v>3144</v>
      </c>
      <c r="Z130" s="687" t="s">
        <v>3131</v>
      </c>
    </row>
    <row r="131" spans="1:26" ht="15.6">
      <c r="A131" s="3" t="s">
        <v>1062</v>
      </c>
      <c r="B131" s="13"/>
      <c r="C131" s="13" t="s">
        <v>403</v>
      </c>
      <c r="D131" s="14"/>
      <c r="E131" s="4" t="s">
        <v>17</v>
      </c>
      <c r="F131" s="4" t="s">
        <v>14</v>
      </c>
      <c r="G131" s="1" t="s">
        <v>19</v>
      </c>
      <c r="H131" s="1" t="s">
        <v>28</v>
      </c>
      <c r="I131" s="1" t="s">
        <v>24</v>
      </c>
      <c r="J131" s="4">
        <v>4</v>
      </c>
      <c r="K131" s="4"/>
      <c r="L131" s="4"/>
      <c r="M131" s="4"/>
      <c r="N131" s="4"/>
      <c r="O131" s="4"/>
      <c r="P131" s="4" t="s">
        <v>286</v>
      </c>
      <c r="Q131" s="4" t="s">
        <v>290</v>
      </c>
      <c r="R131" s="19"/>
      <c r="S131" s="4"/>
      <c r="T131" s="5"/>
      <c r="U131" s="5"/>
      <c r="V131" s="14"/>
      <c r="W131" s="15"/>
      <c r="X131" s="692" t="s">
        <v>3135</v>
      </c>
      <c r="Y131" s="697" t="s">
        <v>3144</v>
      </c>
      <c r="Z131" s="687" t="s">
        <v>3131</v>
      </c>
    </row>
    <row r="132" spans="1:26" ht="15.6">
      <c r="A132" s="3" t="s">
        <v>1061</v>
      </c>
      <c r="B132" s="13"/>
      <c r="C132" s="13"/>
      <c r="D132" s="14"/>
      <c r="E132" s="4" t="s">
        <v>17</v>
      </c>
      <c r="F132" s="4" t="s">
        <v>15</v>
      </c>
      <c r="G132" s="1" t="s">
        <v>19</v>
      </c>
      <c r="H132" s="1" t="s">
        <v>28</v>
      </c>
      <c r="I132" s="1" t="s">
        <v>24</v>
      </c>
      <c r="J132" s="4">
        <v>4</v>
      </c>
      <c r="K132" s="4"/>
      <c r="L132" s="4"/>
      <c r="M132" s="4"/>
      <c r="N132" s="4"/>
      <c r="O132" s="4"/>
      <c r="P132" s="4" t="s">
        <v>286</v>
      </c>
      <c r="Q132" s="4" t="s">
        <v>290</v>
      </c>
      <c r="R132" s="19"/>
      <c r="S132" s="4"/>
      <c r="T132" s="5"/>
      <c r="U132" s="5"/>
      <c r="V132" s="14"/>
      <c r="W132" s="15"/>
      <c r="X132" s="692" t="s">
        <v>3135</v>
      </c>
      <c r="Y132" s="697" t="s">
        <v>3144</v>
      </c>
      <c r="Z132" s="687" t="s">
        <v>3131</v>
      </c>
    </row>
    <row r="133" spans="1:26" ht="15.6">
      <c r="A133" s="3" t="s">
        <v>1060</v>
      </c>
      <c r="B133" s="13"/>
      <c r="C133" s="13" t="s">
        <v>404</v>
      </c>
      <c r="D133" s="14"/>
      <c r="E133" s="4" t="s">
        <v>17</v>
      </c>
      <c r="F133" s="4" t="s">
        <v>14</v>
      </c>
      <c r="G133" s="1" t="s">
        <v>19</v>
      </c>
      <c r="H133" s="1" t="s">
        <v>28</v>
      </c>
      <c r="I133" s="1" t="s">
        <v>24</v>
      </c>
      <c r="J133" s="4">
        <v>4</v>
      </c>
      <c r="K133" s="4"/>
      <c r="L133" s="4"/>
      <c r="M133" s="4"/>
      <c r="N133" s="4"/>
      <c r="O133" s="4"/>
      <c r="P133" s="4" t="s">
        <v>286</v>
      </c>
      <c r="Q133" s="4" t="s">
        <v>290</v>
      </c>
      <c r="R133" s="19"/>
      <c r="S133" s="4"/>
      <c r="T133" s="5"/>
      <c r="U133" s="5"/>
      <c r="V133" s="14"/>
      <c r="W133" s="15"/>
      <c r="X133" s="692" t="s">
        <v>3135</v>
      </c>
      <c r="Y133" s="697" t="s">
        <v>3144</v>
      </c>
      <c r="Z133" s="687" t="s">
        <v>3131</v>
      </c>
    </row>
    <row r="134" spans="1:26" ht="15.6">
      <c r="A134" s="3" t="s">
        <v>1059</v>
      </c>
      <c r="B134" s="13"/>
      <c r="C134" s="13"/>
      <c r="D134" s="14"/>
      <c r="E134" s="4" t="s">
        <v>17</v>
      </c>
      <c r="F134" s="4" t="s">
        <v>15</v>
      </c>
      <c r="G134" s="1" t="s">
        <v>19</v>
      </c>
      <c r="H134" s="1" t="s">
        <v>28</v>
      </c>
      <c r="I134" s="1" t="s">
        <v>24</v>
      </c>
      <c r="J134" s="4">
        <v>4</v>
      </c>
      <c r="K134" s="4"/>
      <c r="L134" s="4"/>
      <c r="M134" s="4"/>
      <c r="N134" s="4"/>
      <c r="O134" s="4"/>
      <c r="P134" s="4" t="s">
        <v>286</v>
      </c>
      <c r="Q134" s="4" t="s">
        <v>290</v>
      </c>
      <c r="R134" s="19"/>
      <c r="S134" s="4"/>
      <c r="T134" s="5"/>
      <c r="U134" s="5"/>
      <c r="V134" s="14"/>
      <c r="W134" s="15"/>
      <c r="X134" s="692" t="s">
        <v>3135</v>
      </c>
      <c r="Y134" s="697" t="s">
        <v>3144</v>
      </c>
      <c r="Z134" s="687" t="s">
        <v>3131</v>
      </c>
    </row>
    <row r="135" spans="1:26" ht="15.6">
      <c r="A135" s="612" t="s">
        <v>1058</v>
      </c>
      <c r="B135" s="329"/>
      <c r="C135" s="329" t="s">
        <v>635</v>
      </c>
      <c r="D135" s="164"/>
      <c r="E135" s="125" t="s">
        <v>17</v>
      </c>
      <c r="F135" s="125" t="s">
        <v>14</v>
      </c>
      <c r="G135" s="126" t="s">
        <v>19</v>
      </c>
      <c r="H135" s="126" t="s">
        <v>28</v>
      </c>
      <c r="I135" s="126" t="s">
        <v>24</v>
      </c>
      <c r="J135" s="125">
        <v>4</v>
      </c>
      <c r="K135" s="125"/>
      <c r="L135" s="125"/>
      <c r="M135" s="125"/>
      <c r="N135" s="125"/>
      <c r="O135" s="125"/>
      <c r="P135" s="125" t="s">
        <v>286</v>
      </c>
      <c r="Q135" s="125" t="s">
        <v>290</v>
      </c>
      <c r="R135" s="250"/>
      <c r="S135" s="125"/>
      <c r="T135" s="163"/>
      <c r="U135" s="163"/>
      <c r="V135" s="164"/>
      <c r="W135" s="165"/>
      <c r="X135" s="692" t="s">
        <v>3135</v>
      </c>
      <c r="Y135" s="697" t="s">
        <v>3144</v>
      </c>
      <c r="Z135" s="687" t="s">
        <v>3131</v>
      </c>
    </row>
    <row r="136" spans="1:26" s="608" customFormat="1" ht="15.6">
      <c r="A136" s="613" t="s">
        <v>480</v>
      </c>
      <c r="B136" s="153"/>
      <c r="C136" s="153"/>
      <c r="D136" s="614"/>
      <c r="E136" s="9" t="s">
        <v>17</v>
      </c>
      <c r="F136" s="9" t="s">
        <v>15</v>
      </c>
      <c r="G136" s="8" t="s">
        <v>19</v>
      </c>
      <c r="H136" s="8" t="s">
        <v>28</v>
      </c>
      <c r="I136" s="8" t="s">
        <v>24</v>
      </c>
      <c r="J136" s="9">
        <v>4</v>
      </c>
      <c r="K136" s="9"/>
      <c r="L136" s="9"/>
      <c r="M136" s="9"/>
      <c r="N136" s="9"/>
      <c r="O136" s="9"/>
      <c r="P136" s="9" t="s">
        <v>286</v>
      </c>
      <c r="Q136" s="9" t="s">
        <v>290</v>
      </c>
      <c r="R136" s="326"/>
      <c r="S136" s="9"/>
      <c r="T136" s="10"/>
      <c r="U136" s="10"/>
      <c r="V136" s="166"/>
      <c r="W136" s="167"/>
      <c r="X136" s="692" t="s">
        <v>3135</v>
      </c>
      <c r="Y136" s="697" t="s">
        <v>3144</v>
      </c>
      <c r="Z136" s="687" t="s">
        <v>3131</v>
      </c>
    </row>
    <row r="137" spans="1:26" s="608" customFormat="1" ht="15.6">
      <c r="A137" s="613" t="s">
        <v>481</v>
      </c>
      <c r="B137" s="153"/>
      <c r="C137" s="153" t="s">
        <v>636</v>
      </c>
      <c r="D137" s="614"/>
      <c r="E137" s="9" t="s">
        <v>18</v>
      </c>
      <c r="F137" s="9" t="s">
        <v>14</v>
      </c>
      <c r="G137" s="8" t="s">
        <v>19</v>
      </c>
      <c r="H137" s="8" t="s">
        <v>28</v>
      </c>
      <c r="I137" s="8" t="s">
        <v>24</v>
      </c>
      <c r="J137" s="9">
        <v>3</v>
      </c>
      <c r="K137" s="9"/>
      <c r="L137" s="9"/>
      <c r="M137" s="9"/>
      <c r="N137" s="9"/>
      <c r="O137" s="9"/>
      <c r="P137" s="9" t="s">
        <v>286</v>
      </c>
      <c r="Q137" s="9" t="s">
        <v>289</v>
      </c>
      <c r="R137" s="326"/>
      <c r="S137" s="9"/>
      <c r="T137" s="10"/>
      <c r="U137" s="10"/>
      <c r="V137" s="166"/>
      <c r="W137" s="167"/>
      <c r="X137" s="692" t="s">
        <v>3135</v>
      </c>
      <c r="Y137" s="697" t="s">
        <v>3144</v>
      </c>
      <c r="Z137" s="687" t="s">
        <v>3131</v>
      </c>
    </row>
    <row r="138" spans="1:26" ht="15.6">
      <c r="A138" s="255" t="s">
        <v>1057</v>
      </c>
      <c r="B138" s="256"/>
      <c r="C138" s="256"/>
      <c r="D138" s="260"/>
      <c r="E138" s="136" t="s">
        <v>18</v>
      </c>
      <c r="F138" s="136" t="s">
        <v>15</v>
      </c>
      <c r="G138" s="257" t="s">
        <v>19</v>
      </c>
      <c r="H138" s="257" t="s">
        <v>28</v>
      </c>
      <c r="I138" s="257" t="s">
        <v>24</v>
      </c>
      <c r="J138" s="136">
        <v>3</v>
      </c>
      <c r="K138" s="136"/>
      <c r="L138" s="136"/>
      <c r="M138" s="136"/>
      <c r="N138" s="136"/>
      <c r="O138" s="136"/>
      <c r="P138" s="136" t="s">
        <v>286</v>
      </c>
      <c r="Q138" s="136" t="s">
        <v>289</v>
      </c>
      <c r="R138" s="258"/>
      <c r="S138" s="136"/>
      <c r="T138" s="259"/>
      <c r="U138" s="259"/>
      <c r="V138" s="260"/>
      <c r="W138" s="261"/>
      <c r="X138" s="692" t="s">
        <v>3135</v>
      </c>
      <c r="Y138" s="697" t="s">
        <v>3144</v>
      </c>
      <c r="Z138" s="687" t="s">
        <v>3131</v>
      </c>
    </row>
    <row r="139" spans="1:26" ht="15.6">
      <c r="A139" s="3" t="s">
        <v>1056</v>
      </c>
      <c r="B139" s="13"/>
      <c r="C139" s="13" t="s">
        <v>405</v>
      </c>
      <c r="D139" s="14"/>
      <c r="E139" s="4" t="s">
        <v>17</v>
      </c>
      <c r="F139" s="4" t="s">
        <v>14</v>
      </c>
      <c r="G139" s="1" t="s">
        <v>19</v>
      </c>
      <c r="H139" s="1" t="s">
        <v>28</v>
      </c>
      <c r="I139" s="1" t="s">
        <v>445</v>
      </c>
      <c r="J139" s="4">
        <v>4</v>
      </c>
      <c r="K139" s="4"/>
      <c r="L139" s="4"/>
      <c r="M139" s="4"/>
      <c r="N139" s="4"/>
      <c r="O139" s="4"/>
      <c r="P139" s="4" t="s">
        <v>286</v>
      </c>
      <c r="Q139" s="4" t="s">
        <v>289</v>
      </c>
      <c r="R139" s="19"/>
      <c r="S139" s="4"/>
      <c r="T139" s="5"/>
      <c r="U139" s="5"/>
      <c r="V139" s="14"/>
      <c r="W139" s="15"/>
      <c r="X139" s="692" t="s">
        <v>3135</v>
      </c>
      <c r="Y139" s="697" t="s">
        <v>3144</v>
      </c>
      <c r="Z139" s="687" t="s">
        <v>3131</v>
      </c>
    </row>
    <row r="140" spans="1:26" ht="15.6">
      <c r="A140" s="3" t="s">
        <v>1055</v>
      </c>
      <c r="B140" s="13"/>
      <c r="C140" s="13"/>
      <c r="D140" s="14"/>
      <c r="E140" s="4" t="s">
        <v>17</v>
      </c>
      <c r="F140" s="4" t="s">
        <v>15</v>
      </c>
      <c r="G140" s="1" t="s">
        <v>19</v>
      </c>
      <c r="H140" s="1" t="s">
        <v>28</v>
      </c>
      <c r="I140" s="1" t="s">
        <v>24</v>
      </c>
      <c r="J140" s="4">
        <v>4</v>
      </c>
      <c r="K140" s="4"/>
      <c r="L140" s="4"/>
      <c r="M140" s="4"/>
      <c r="N140" s="4"/>
      <c r="O140" s="4"/>
      <c r="P140" s="4" t="s">
        <v>286</v>
      </c>
      <c r="Q140" s="4" t="s">
        <v>289</v>
      </c>
      <c r="R140" s="19"/>
      <c r="S140" s="4"/>
      <c r="T140" s="5"/>
      <c r="U140" s="5"/>
      <c r="V140" s="14"/>
      <c r="W140" s="15"/>
      <c r="X140" s="692" t="s">
        <v>3135</v>
      </c>
      <c r="Y140" s="697" t="s">
        <v>3144</v>
      </c>
      <c r="Z140" s="687" t="s">
        <v>3131</v>
      </c>
    </row>
    <row r="141" spans="1:26" ht="15.6">
      <c r="A141" s="3" t="s">
        <v>1054</v>
      </c>
      <c r="B141" s="13"/>
      <c r="C141" s="13"/>
      <c r="D141" s="14"/>
      <c r="E141" s="4" t="s">
        <v>17</v>
      </c>
      <c r="F141" s="4" t="s">
        <v>15</v>
      </c>
      <c r="G141" s="1" t="s">
        <v>19</v>
      </c>
      <c r="H141" s="1" t="s">
        <v>28</v>
      </c>
      <c r="I141" s="1" t="s">
        <v>447</v>
      </c>
      <c r="J141" s="4"/>
      <c r="K141" s="4"/>
      <c r="L141" s="4"/>
      <c r="M141" s="4"/>
      <c r="N141" s="4"/>
      <c r="O141" s="4" t="s">
        <v>28</v>
      </c>
      <c r="P141" s="4" t="s">
        <v>286</v>
      </c>
      <c r="Q141" s="4" t="s">
        <v>289</v>
      </c>
      <c r="R141" s="19"/>
      <c r="S141" s="4"/>
      <c r="T141" s="5"/>
      <c r="U141" s="5"/>
      <c r="V141" s="14"/>
      <c r="W141" s="15"/>
      <c r="X141" s="692" t="s">
        <v>3135</v>
      </c>
      <c r="Y141" s="697" t="s">
        <v>3144</v>
      </c>
      <c r="Z141" s="687" t="s">
        <v>3131</v>
      </c>
    </row>
    <row r="142" spans="1:26" ht="15.6">
      <c r="A142" s="3" t="s">
        <v>1053</v>
      </c>
      <c r="B142" s="13"/>
      <c r="C142" s="13" t="s">
        <v>468</v>
      </c>
      <c r="D142" s="14"/>
      <c r="E142" s="4" t="s">
        <v>18</v>
      </c>
      <c r="F142" s="4" t="s">
        <v>15</v>
      </c>
      <c r="G142" s="1" t="s">
        <v>19</v>
      </c>
      <c r="H142" s="1" t="s">
        <v>28</v>
      </c>
      <c r="I142" s="1" t="s">
        <v>24</v>
      </c>
      <c r="J142" s="4">
        <v>3</v>
      </c>
      <c r="K142" s="4"/>
      <c r="L142" s="4"/>
      <c r="M142" s="4"/>
      <c r="N142" s="4"/>
      <c r="O142" s="4"/>
      <c r="P142" s="4" t="s">
        <v>286</v>
      </c>
      <c r="Q142" s="4" t="s">
        <v>290</v>
      </c>
      <c r="R142" s="19"/>
      <c r="S142" s="4"/>
      <c r="T142" s="5"/>
      <c r="U142" s="5"/>
      <c r="V142" s="14"/>
      <c r="W142" s="15"/>
      <c r="X142" s="692" t="s">
        <v>3135</v>
      </c>
      <c r="Y142" s="697" t="s">
        <v>3144</v>
      </c>
      <c r="Z142" s="687" t="s">
        <v>3131</v>
      </c>
    </row>
    <row r="143" spans="1:26" ht="15.6">
      <c r="A143" s="3" t="s">
        <v>1052</v>
      </c>
      <c r="B143" s="13"/>
      <c r="C143" s="13"/>
      <c r="D143" s="14"/>
      <c r="E143" s="4" t="s">
        <v>17</v>
      </c>
      <c r="F143" s="4" t="s">
        <v>14</v>
      </c>
      <c r="G143" s="1" t="s">
        <v>19</v>
      </c>
      <c r="H143" s="1" t="s">
        <v>28</v>
      </c>
      <c r="I143" s="1" t="s">
        <v>25</v>
      </c>
      <c r="J143" s="4">
        <v>3</v>
      </c>
      <c r="K143" s="4"/>
      <c r="L143" s="4"/>
      <c r="M143" s="4"/>
      <c r="N143" s="4"/>
      <c r="O143" s="4"/>
      <c r="P143" s="4" t="s">
        <v>286</v>
      </c>
      <c r="Q143" s="4" t="s">
        <v>290</v>
      </c>
      <c r="R143" s="19"/>
      <c r="S143" s="4"/>
      <c r="T143" s="5"/>
      <c r="U143" s="5"/>
      <c r="V143" s="14"/>
      <c r="W143" s="15"/>
      <c r="X143" s="692" t="s">
        <v>3135</v>
      </c>
      <c r="Y143" s="697" t="s">
        <v>3144</v>
      </c>
      <c r="Z143" s="687" t="s">
        <v>3131</v>
      </c>
    </row>
    <row r="144" spans="1:26" ht="15.6">
      <c r="A144" s="3" t="s">
        <v>1051</v>
      </c>
      <c r="B144" s="13"/>
      <c r="C144" s="13"/>
      <c r="D144" s="14"/>
      <c r="E144" s="4" t="s">
        <v>17</v>
      </c>
      <c r="F144" s="4" t="s">
        <v>15</v>
      </c>
      <c r="G144" s="1" t="s">
        <v>19</v>
      </c>
      <c r="H144" s="1" t="s">
        <v>28</v>
      </c>
      <c r="I144" s="1" t="s">
        <v>447</v>
      </c>
      <c r="J144" s="4">
        <v>4</v>
      </c>
      <c r="K144" s="4"/>
      <c r="L144" s="4"/>
      <c r="M144" s="4"/>
      <c r="N144" s="4"/>
      <c r="O144" s="4"/>
      <c r="P144" s="4" t="s">
        <v>286</v>
      </c>
      <c r="Q144" s="4" t="s">
        <v>290</v>
      </c>
      <c r="R144" s="19"/>
      <c r="S144" s="4"/>
      <c r="T144" s="5"/>
      <c r="U144" s="5"/>
      <c r="V144" s="14"/>
      <c r="W144" s="15"/>
      <c r="X144" s="692" t="s">
        <v>3135</v>
      </c>
      <c r="Y144" s="697" t="s">
        <v>3144</v>
      </c>
      <c r="Z144" s="687" t="s">
        <v>3131</v>
      </c>
    </row>
    <row r="145" spans="1:26" ht="15.6">
      <c r="A145" s="3" t="s">
        <v>1050</v>
      </c>
      <c r="B145" s="4"/>
      <c r="C145" s="380"/>
      <c r="D145" s="14"/>
      <c r="E145" s="4" t="s">
        <v>17</v>
      </c>
      <c r="F145" s="4" t="s">
        <v>14</v>
      </c>
      <c r="G145" s="1" t="s">
        <v>19</v>
      </c>
      <c r="H145" s="1" t="s">
        <v>28</v>
      </c>
      <c r="I145" s="1" t="s">
        <v>24</v>
      </c>
      <c r="J145" s="4">
        <v>3</v>
      </c>
      <c r="K145" s="4"/>
      <c r="L145" s="4"/>
      <c r="M145" s="4"/>
      <c r="N145" s="4"/>
      <c r="O145" s="4"/>
      <c r="P145" s="4" t="s">
        <v>286</v>
      </c>
      <c r="Q145" s="4" t="s">
        <v>290</v>
      </c>
      <c r="R145" s="19"/>
      <c r="S145" s="4"/>
      <c r="T145" s="5"/>
      <c r="U145" s="5"/>
      <c r="V145" s="14"/>
      <c r="W145" s="15"/>
      <c r="X145" s="692" t="s">
        <v>3135</v>
      </c>
      <c r="Y145" s="697" t="s">
        <v>3144</v>
      </c>
      <c r="Z145" s="687" t="s">
        <v>3131</v>
      </c>
    </row>
    <row r="146" spans="1:26" ht="15.6">
      <c r="A146" s="3" t="s">
        <v>1049</v>
      </c>
      <c r="B146" s="4"/>
      <c r="C146" s="380">
        <v>56</v>
      </c>
      <c r="D146" s="14"/>
      <c r="E146" s="4" t="s">
        <v>18</v>
      </c>
      <c r="F146" s="4" t="s">
        <v>14</v>
      </c>
      <c r="G146" s="1" t="s">
        <v>19</v>
      </c>
      <c r="H146" s="1" t="s">
        <v>28</v>
      </c>
      <c r="I146" s="1" t="s">
        <v>24</v>
      </c>
      <c r="J146" s="4">
        <v>4</v>
      </c>
      <c r="K146" s="4"/>
      <c r="L146" s="4"/>
      <c r="M146" s="4"/>
      <c r="N146" s="4"/>
      <c r="O146" s="4"/>
      <c r="P146" s="4" t="s">
        <v>286</v>
      </c>
      <c r="Q146" s="4" t="s">
        <v>290</v>
      </c>
      <c r="R146" s="19"/>
      <c r="S146" s="4"/>
      <c r="T146" s="5"/>
      <c r="U146" s="5"/>
      <c r="V146" s="14"/>
      <c r="W146" s="15"/>
      <c r="X146" s="692" t="s">
        <v>3135</v>
      </c>
      <c r="Y146" s="697" t="s">
        <v>3144</v>
      </c>
      <c r="Z146" s="687" t="s">
        <v>3131</v>
      </c>
    </row>
    <row r="147" spans="1:26" ht="15.6">
      <c r="A147" s="3" t="s">
        <v>1046</v>
      </c>
      <c r="B147" s="4"/>
      <c r="C147" s="380"/>
      <c r="D147" s="14"/>
      <c r="E147" s="4" t="s">
        <v>18</v>
      </c>
      <c r="F147" s="4" t="s">
        <v>15</v>
      </c>
      <c r="G147" s="1" t="s">
        <v>19</v>
      </c>
      <c r="H147" s="1" t="s">
        <v>28</v>
      </c>
      <c r="I147" s="1" t="s">
        <v>24</v>
      </c>
      <c r="J147" s="4">
        <v>4</v>
      </c>
      <c r="K147" s="4"/>
      <c r="L147" s="4"/>
      <c r="M147" s="4"/>
      <c r="N147" s="4"/>
      <c r="O147" s="4"/>
      <c r="P147" s="4" t="s">
        <v>286</v>
      </c>
      <c r="Q147" s="4" t="s">
        <v>290</v>
      </c>
      <c r="R147" s="19"/>
      <c r="S147" s="4"/>
      <c r="T147" s="5"/>
      <c r="U147" s="5"/>
      <c r="V147" s="14"/>
      <c r="W147" s="15"/>
      <c r="X147" s="692" t="s">
        <v>3135</v>
      </c>
      <c r="Y147" s="697" t="s">
        <v>3144</v>
      </c>
      <c r="Z147" s="687" t="s">
        <v>3131</v>
      </c>
    </row>
    <row r="148" spans="1:26" ht="15.6">
      <c r="A148" s="3" t="s">
        <v>1045</v>
      </c>
      <c r="B148" s="4"/>
      <c r="C148" s="380">
        <v>57</v>
      </c>
      <c r="D148" s="14"/>
      <c r="E148" s="4" t="s">
        <v>17</v>
      </c>
      <c r="F148" s="4" t="s">
        <v>14</v>
      </c>
      <c r="G148" s="1" t="s">
        <v>19</v>
      </c>
      <c r="H148" s="1" t="s">
        <v>28</v>
      </c>
      <c r="I148" s="1" t="s">
        <v>24</v>
      </c>
      <c r="J148" s="4">
        <v>4</v>
      </c>
      <c r="K148" s="4"/>
      <c r="L148" s="4"/>
      <c r="M148" s="4"/>
      <c r="N148" s="4"/>
      <c r="O148" s="4"/>
      <c r="P148" s="4" t="s">
        <v>286</v>
      </c>
      <c r="Q148" s="4" t="s">
        <v>290</v>
      </c>
      <c r="R148" s="19"/>
      <c r="S148" s="4"/>
      <c r="T148" s="5"/>
      <c r="U148" s="5"/>
      <c r="V148" s="14"/>
      <c r="W148" s="15"/>
      <c r="X148" s="692" t="s">
        <v>3135</v>
      </c>
      <c r="Y148" s="697" t="s">
        <v>3144</v>
      </c>
      <c r="Z148" s="687" t="s">
        <v>3131</v>
      </c>
    </row>
    <row r="149" spans="1:26" ht="15.6">
      <c r="A149" s="3" t="s">
        <v>1044</v>
      </c>
      <c r="B149" s="4"/>
      <c r="C149" s="380"/>
      <c r="D149" s="14"/>
      <c r="E149" s="4" t="s">
        <v>17</v>
      </c>
      <c r="F149" s="4" t="s">
        <v>15</v>
      </c>
      <c r="G149" s="1" t="s">
        <v>19</v>
      </c>
      <c r="H149" s="1" t="s">
        <v>28</v>
      </c>
      <c r="I149" s="1" t="s">
        <v>445</v>
      </c>
      <c r="J149" s="4">
        <v>4</v>
      </c>
      <c r="K149" s="4"/>
      <c r="L149" s="4"/>
      <c r="M149" s="4"/>
      <c r="N149" s="4"/>
      <c r="O149" s="4"/>
      <c r="P149" s="4" t="s">
        <v>286</v>
      </c>
      <c r="Q149" s="4" t="s">
        <v>290</v>
      </c>
      <c r="R149" s="19"/>
      <c r="S149" s="4"/>
      <c r="T149" s="5"/>
      <c r="U149" s="5"/>
      <c r="V149" s="14"/>
      <c r="W149" s="15"/>
      <c r="X149" s="692" t="s">
        <v>3135</v>
      </c>
      <c r="Y149" s="697" t="s">
        <v>3144</v>
      </c>
      <c r="Z149" s="687" t="s">
        <v>3131</v>
      </c>
    </row>
    <row r="150" spans="1:26" ht="15.6">
      <c r="A150" s="3" t="s">
        <v>1043</v>
      </c>
      <c r="B150" s="4"/>
      <c r="C150" s="380">
        <v>58</v>
      </c>
      <c r="D150" s="14"/>
      <c r="E150" s="4" t="s">
        <v>17</v>
      </c>
      <c r="F150" s="4" t="s">
        <v>14</v>
      </c>
      <c r="G150" s="1" t="s">
        <v>19</v>
      </c>
      <c r="H150" s="1" t="s">
        <v>28</v>
      </c>
      <c r="I150" s="1" t="s">
        <v>24</v>
      </c>
      <c r="J150" s="4">
        <v>4</v>
      </c>
      <c r="K150" s="4"/>
      <c r="L150" s="4"/>
      <c r="M150" s="4"/>
      <c r="N150" s="4"/>
      <c r="O150" s="4"/>
      <c r="P150" s="4" t="s">
        <v>286</v>
      </c>
      <c r="Q150" s="4" t="s">
        <v>290</v>
      </c>
      <c r="R150" s="19"/>
      <c r="S150" s="4"/>
      <c r="T150" s="5"/>
      <c r="U150" s="5"/>
      <c r="V150" s="14"/>
      <c r="W150" s="15"/>
      <c r="X150" s="692" t="s">
        <v>3135</v>
      </c>
      <c r="Y150" s="697" t="s">
        <v>3144</v>
      </c>
      <c r="Z150" s="687" t="s">
        <v>3131</v>
      </c>
    </row>
    <row r="151" spans="1:26" ht="15.6">
      <c r="A151" s="3" t="s">
        <v>1131</v>
      </c>
      <c r="B151" s="4"/>
      <c r="C151" s="380"/>
      <c r="D151" s="14"/>
      <c r="E151" s="4" t="s">
        <v>17</v>
      </c>
      <c r="F151" s="4" t="s">
        <v>15</v>
      </c>
      <c r="G151" s="1" t="s">
        <v>19</v>
      </c>
      <c r="H151" s="1" t="s">
        <v>28</v>
      </c>
      <c r="I151" s="1" t="s">
        <v>24</v>
      </c>
      <c r="J151" s="4">
        <v>4</v>
      </c>
      <c r="K151" s="4"/>
      <c r="L151" s="4"/>
      <c r="M151" s="4"/>
      <c r="N151" s="4"/>
      <c r="O151" s="4"/>
      <c r="P151" s="4" t="s">
        <v>286</v>
      </c>
      <c r="Q151" s="4" t="s">
        <v>290</v>
      </c>
      <c r="R151" s="19"/>
      <c r="S151" s="4"/>
      <c r="T151" s="5"/>
      <c r="U151" s="5"/>
      <c r="V151" s="14"/>
      <c r="W151" s="15"/>
      <c r="X151" s="692" t="s">
        <v>3135</v>
      </c>
      <c r="Y151" s="697" t="s">
        <v>3144</v>
      </c>
      <c r="Z151" s="687" t="s">
        <v>3131</v>
      </c>
    </row>
    <row r="152" spans="1:26" ht="15.6">
      <c r="A152" s="3" t="s">
        <v>1042</v>
      </c>
      <c r="B152" s="4"/>
      <c r="C152" s="380">
        <v>59</v>
      </c>
      <c r="D152" s="14"/>
      <c r="E152" s="4" t="s">
        <v>17</v>
      </c>
      <c r="F152" s="4" t="s">
        <v>14</v>
      </c>
      <c r="G152" s="1" t="s">
        <v>19</v>
      </c>
      <c r="H152" s="1" t="s">
        <v>28</v>
      </c>
      <c r="I152" s="1" t="s">
        <v>24</v>
      </c>
      <c r="J152" s="4">
        <v>4</v>
      </c>
      <c r="K152" s="4"/>
      <c r="L152" s="4"/>
      <c r="M152" s="4"/>
      <c r="N152" s="4"/>
      <c r="O152" s="4"/>
      <c r="P152" s="4" t="s">
        <v>286</v>
      </c>
      <c r="Q152" s="4" t="s">
        <v>290</v>
      </c>
      <c r="R152" s="19"/>
      <c r="S152" s="4"/>
      <c r="T152" s="5"/>
      <c r="U152" s="5"/>
      <c r="V152" s="14"/>
      <c r="W152" s="15"/>
      <c r="X152" s="692" t="s">
        <v>3135</v>
      </c>
      <c r="Y152" s="697" t="s">
        <v>3144</v>
      </c>
      <c r="Z152" s="687" t="s">
        <v>3131</v>
      </c>
    </row>
    <row r="153" spans="1:26" ht="15.6">
      <c r="A153" s="3" t="s">
        <v>1041</v>
      </c>
      <c r="B153" s="4"/>
      <c r="C153" s="380"/>
      <c r="D153" s="14"/>
      <c r="E153" s="4" t="s">
        <v>17</v>
      </c>
      <c r="F153" s="4" t="s">
        <v>15</v>
      </c>
      <c r="G153" s="1" t="s">
        <v>19</v>
      </c>
      <c r="H153" s="1" t="s">
        <v>28</v>
      </c>
      <c r="I153" s="1" t="s">
        <v>24</v>
      </c>
      <c r="J153" s="4">
        <v>4</v>
      </c>
      <c r="K153" s="4"/>
      <c r="L153" s="4"/>
      <c r="M153" s="4"/>
      <c r="N153" s="4"/>
      <c r="O153" s="4"/>
      <c r="P153" s="4" t="s">
        <v>286</v>
      </c>
      <c r="Q153" s="4" t="s">
        <v>290</v>
      </c>
      <c r="R153" s="19"/>
      <c r="S153" s="4"/>
      <c r="T153" s="5"/>
      <c r="U153" s="5"/>
      <c r="V153" s="14"/>
      <c r="W153" s="15"/>
      <c r="X153" s="692" t="s">
        <v>3135</v>
      </c>
      <c r="Y153" s="697" t="s">
        <v>3144</v>
      </c>
      <c r="Z153" s="687" t="s">
        <v>3131</v>
      </c>
    </row>
    <row r="154" spans="1:26" ht="15.6">
      <c r="A154" s="3" t="s">
        <v>1040</v>
      </c>
      <c r="B154" s="4"/>
      <c r="C154" s="380">
        <v>60</v>
      </c>
      <c r="D154" s="14"/>
      <c r="E154" s="4" t="s">
        <v>18</v>
      </c>
      <c r="F154" s="4" t="s">
        <v>14</v>
      </c>
      <c r="G154" s="1" t="s">
        <v>19</v>
      </c>
      <c r="H154" s="1" t="s">
        <v>28</v>
      </c>
      <c r="I154" s="1" t="s">
        <v>24</v>
      </c>
      <c r="J154" s="4">
        <v>4</v>
      </c>
      <c r="K154" s="4"/>
      <c r="L154" s="4"/>
      <c r="M154" s="4"/>
      <c r="N154" s="4"/>
      <c r="O154" s="4"/>
      <c r="P154" s="4" t="s">
        <v>286</v>
      </c>
      <c r="Q154" s="4" t="s">
        <v>290</v>
      </c>
      <c r="R154" s="19"/>
      <c r="S154" s="4"/>
      <c r="T154" s="5"/>
      <c r="U154" s="5"/>
      <c r="V154" s="14"/>
      <c r="W154" s="15"/>
      <c r="X154" s="692" t="s">
        <v>3135</v>
      </c>
      <c r="Y154" s="697" t="s">
        <v>3144</v>
      </c>
      <c r="Z154" s="687" t="s">
        <v>3131</v>
      </c>
    </row>
    <row r="155" spans="1:26" ht="15.6">
      <c r="A155" s="3" t="s">
        <v>1039</v>
      </c>
      <c r="B155" s="4"/>
      <c r="C155" s="380"/>
      <c r="D155" s="14"/>
      <c r="E155" s="4" t="s">
        <v>18</v>
      </c>
      <c r="F155" s="4" t="s">
        <v>15</v>
      </c>
      <c r="G155" s="1" t="s">
        <v>19</v>
      </c>
      <c r="H155" s="1" t="s">
        <v>28</v>
      </c>
      <c r="I155" s="1" t="s">
        <v>24</v>
      </c>
      <c r="J155" s="4">
        <v>4</v>
      </c>
      <c r="K155" s="4"/>
      <c r="L155" s="4"/>
      <c r="M155" s="4"/>
      <c r="N155" s="4"/>
      <c r="O155" s="4"/>
      <c r="P155" s="4" t="s">
        <v>286</v>
      </c>
      <c r="Q155" s="4" t="s">
        <v>290</v>
      </c>
      <c r="R155" s="19"/>
      <c r="S155" s="4"/>
      <c r="T155" s="5"/>
      <c r="U155" s="5"/>
      <c r="V155" s="14"/>
      <c r="W155" s="15"/>
      <c r="X155" s="692" t="s">
        <v>3135</v>
      </c>
      <c r="Y155" s="697" t="s">
        <v>3144</v>
      </c>
      <c r="Z155" s="687" t="s">
        <v>3131</v>
      </c>
    </row>
    <row r="156" spans="1:26" ht="15.6">
      <c r="A156" s="3" t="s">
        <v>1038</v>
      </c>
      <c r="B156" s="13"/>
      <c r="C156" s="380">
        <v>61</v>
      </c>
      <c r="D156" s="14"/>
      <c r="E156" s="4" t="s">
        <v>17</v>
      </c>
      <c r="F156" s="4" t="s">
        <v>14</v>
      </c>
      <c r="G156" s="1" t="s">
        <v>19</v>
      </c>
      <c r="H156" s="1" t="s">
        <v>28</v>
      </c>
      <c r="I156" s="1" t="s">
        <v>24</v>
      </c>
      <c r="J156" s="4">
        <v>4</v>
      </c>
      <c r="K156" s="4"/>
      <c r="L156" s="4"/>
      <c r="M156" s="4"/>
      <c r="N156" s="4"/>
      <c r="O156" s="4"/>
      <c r="P156" s="4" t="s">
        <v>286</v>
      </c>
      <c r="Q156" s="4" t="s">
        <v>290</v>
      </c>
      <c r="R156" s="19"/>
      <c r="S156" s="4"/>
      <c r="T156" s="5"/>
      <c r="U156" s="5"/>
      <c r="V156" s="14"/>
      <c r="W156" s="15"/>
      <c r="X156" s="692" t="s">
        <v>3135</v>
      </c>
      <c r="Y156" s="697" t="s">
        <v>3144</v>
      </c>
      <c r="Z156" s="687" t="s">
        <v>3131</v>
      </c>
    </row>
    <row r="157" spans="1:26" ht="15.6">
      <c r="A157" s="3" t="s">
        <v>1037</v>
      </c>
      <c r="B157" s="13"/>
      <c r="C157" s="380"/>
      <c r="D157" s="14"/>
      <c r="E157" s="4" t="s">
        <v>17</v>
      </c>
      <c r="F157" s="4" t="s">
        <v>15</v>
      </c>
      <c r="G157" s="1" t="s">
        <v>19</v>
      </c>
      <c r="H157" s="1" t="s">
        <v>28</v>
      </c>
      <c r="I157" s="1" t="s">
        <v>24</v>
      </c>
      <c r="J157" s="4">
        <v>4</v>
      </c>
      <c r="K157" s="4"/>
      <c r="L157" s="4"/>
      <c r="M157" s="4"/>
      <c r="N157" s="4"/>
      <c r="O157" s="4"/>
      <c r="P157" s="4" t="s">
        <v>286</v>
      </c>
      <c r="Q157" s="4" t="s">
        <v>290</v>
      </c>
      <c r="R157" s="19"/>
      <c r="S157" s="4"/>
      <c r="T157" s="5"/>
      <c r="U157" s="5"/>
      <c r="V157" s="14"/>
      <c r="W157" s="15"/>
      <c r="X157" s="692" t="s">
        <v>3135</v>
      </c>
      <c r="Y157" s="697" t="s">
        <v>3144</v>
      </c>
      <c r="Z157" s="687" t="s">
        <v>3131</v>
      </c>
    </row>
    <row r="158" spans="1:26" ht="15.6">
      <c r="A158" s="3" t="s">
        <v>1036</v>
      </c>
      <c r="B158" s="13"/>
      <c r="C158" s="380">
        <v>62</v>
      </c>
      <c r="D158" s="14"/>
      <c r="E158" s="4" t="s">
        <v>18</v>
      </c>
      <c r="F158" s="4" t="s">
        <v>14</v>
      </c>
      <c r="G158" s="1" t="s">
        <v>19</v>
      </c>
      <c r="H158" s="1" t="s">
        <v>28</v>
      </c>
      <c r="I158" s="1" t="s">
        <v>24</v>
      </c>
      <c r="J158" s="4"/>
      <c r="K158" s="4"/>
      <c r="L158" s="4"/>
      <c r="M158" s="4"/>
      <c r="N158" s="4"/>
      <c r="O158" s="4" t="s">
        <v>28</v>
      </c>
      <c r="P158" s="4" t="s">
        <v>286</v>
      </c>
      <c r="Q158" s="4" t="s">
        <v>288</v>
      </c>
      <c r="R158" s="19"/>
      <c r="S158" s="4"/>
      <c r="T158" s="5"/>
      <c r="U158" s="5"/>
      <c r="V158" s="14"/>
      <c r="W158" s="15"/>
      <c r="X158" s="692" t="s">
        <v>3135</v>
      </c>
      <c r="Y158" s="697" t="s">
        <v>3144</v>
      </c>
      <c r="Z158" s="687" t="s">
        <v>3131</v>
      </c>
    </row>
    <row r="159" spans="1:26" ht="15.6">
      <c r="A159" s="3" t="s">
        <v>1035</v>
      </c>
      <c r="B159" s="13"/>
      <c r="C159" s="380"/>
      <c r="D159" s="14"/>
      <c r="E159" s="4" t="s">
        <v>18</v>
      </c>
      <c r="F159" s="4" t="s">
        <v>15</v>
      </c>
      <c r="G159" s="1" t="s">
        <v>19</v>
      </c>
      <c r="H159" s="1" t="s">
        <v>28</v>
      </c>
      <c r="I159" s="1" t="s">
        <v>24</v>
      </c>
      <c r="J159" s="4"/>
      <c r="K159" s="4"/>
      <c r="L159" s="4"/>
      <c r="M159" s="4"/>
      <c r="N159" s="4"/>
      <c r="O159" s="4" t="s">
        <v>28</v>
      </c>
      <c r="P159" s="4" t="s">
        <v>286</v>
      </c>
      <c r="Q159" s="4" t="s">
        <v>288</v>
      </c>
      <c r="R159" s="19"/>
      <c r="S159" s="4"/>
      <c r="T159" s="5"/>
      <c r="U159" s="5"/>
      <c r="V159" s="14"/>
      <c r="W159" s="15"/>
      <c r="X159" s="692" t="s">
        <v>3135</v>
      </c>
      <c r="Y159" s="697" t="s">
        <v>3144</v>
      </c>
      <c r="Z159" s="687" t="s">
        <v>3131</v>
      </c>
    </row>
    <row r="160" spans="1:26" ht="15.6">
      <c r="A160" s="3" t="s">
        <v>1034</v>
      </c>
      <c r="B160" s="13"/>
      <c r="C160" s="380">
        <v>64</v>
      </c>
      <c r="D160" s="14"/>
      <c r="E160" s="4" t="s">
        <v>18</v>
      </c>
      <c r="F160" s="4" t="s">
        <v>14</v>
      </c>
      <c r="G160" s="1" t="s">
        <v>22</v>
      </c>
      <c r="H160" s="1" t="s">
        <v>28</v>
      </c>
      <c r="I160" s="1" t="s">
        <v>24</v>
      </c>
      <c r="J160" s="4">
        <v>4</v>
      </c>
      <c r="K160" s="4"/>
      <c r="L160" s="4"/>
      <c r="M160" s="4"/>
      <c r="N160" s="4"/>
      <c r="O160" s="4"/>
      <c r="P160" s="4" t="s">
        <v>291</v>
      </c>
      <c r="Q160" s="4" t="s">
        <v>288</v>
      </c>
      <c r="R160" s="19"/>
      <c r="S160" s="4"/>
      <c r="T160" s="5"/>
      <c r="U160" s="5"/>
      <c r="V160" s="14"/>
      <c r="W160" s="15"/>
      <c r="X160" s="692" t="s">
        <v>3135</v>
      </c>
      <c r="Y160" s="697" t="s">
        <v>3144</v>
      </c>
      <c r="Z160" s="687" t="s">
        <v>3131</v>
      </c>
    </row>
    <row r="161" spans="1:26" ht="27.6">
      <c r="A161" s="3" t="s">
        <v>1033</v>
      </c>
      <c r="B161" s="13"/>
      <c r="C161" s="380"/>
      <c r="D161" s="14"/>
      <c r="E161" s="4" t="s">
        <v>18</v>
      </c>
      <c r="F161" s="4" t="s">
        <v>15</v>
      </c>
      <c r="G161" s="1" t="s">
        <v>22</v>
      </c>
      <c r="H161" s="1" t="s">
        <v>28</v>
      </c>
      <c r="I161" s="1" t="s">
        <v>819</v>
      </c>
      <c r="J161" s="4">
        <v>4</v>
      </c>
      <c r="K161" s="4"/>
      <c r="L161" s="4"/>
      <c r="M161" s="4"/>
      <c r="N161" s="4"/>
      <c r="O161" s="4"/>
      <c r="P161" s="4" t="s">
        <v>291</v>
      </c>
      <c r="Q161" s="4" t="s">
        <v>288</v>
      </c>
      <c r="R161" s="19"/>
      <c r="S161" s="4"/>
      <c r="T161" s="5"/>
      <c r="U161" s="5"/>
      <c r="V161" s="14"/>
      <c r="W161" s="15"/>
      <c r="X161" s="692" t="s">
        <v>3135</v>
      </c>
      <c r="Y161" s="697" t="s">
        <v>3144</v>
      </c>
      <c r="Z161" s="687" t="s">
        <v>3131</v>
      </c>
    </row>
    <row r="162" spans="1:26" ht="15.6">
      <c r="A162" s="3" t="s">
        <v>1032</v>
      </c>
      <c r="B162" s="13"/>
      <c r="C162" s="380">
        <v>65</v>
      </c>
      <c r="D162" s="14"/>
      <c r="E162" s="4" t="s">
        <v>17</v>
      </c>
      <c r="F162" s="4" t="s">
        <v>14</v>
      </c>
      <c r="G162" s="1" t="s">
        <v>22</v>
      </c>
      <c r="H162" s="1" t="s">
        <v>28</v>
      </c>
      <c r="I162" s="1" t="s">
        <v>24</v>
      </c>
      <c r="J162" s="4">
        <v>3</v>
      </c>
      <c r="K162" s="4"/>
      <c r="L162" s="4"/>
      <c r="M162" s="4"/>
      <c r="N162" s="4"/>
      <c r="O162" s="4"/>
      <c r="P162" s="4" t="s">
        <v>291</v>
      </c>
      <c r="Q162" s="4" t="s">
        <v>288</v>
      </c>
      <c r="R162" s="19"/>
      <c r="S162" s="4"/>
      <c r="T162" s="5"/>
      <c r="U162" s="5"/>
      <c r="V162" s="14"/>
      <c r="W162" s="15"/>
      <c r="X162" s="692" t="s">
        <v>3135</v>
      </c>
      <c r="Y162" s="697" t="s">
        <v>3144</v>
      </c>
      <c r="Z162" s="687" t="s">
        <v>3131</v>
      </c>
    </row>
    <row r="163" spans="1:26" ht="15.6">
      <c r="A163" s="3" t="s">
        <v>1031</v>
      </c>
      <c r="B163" s="13"/>
      <c r="C163" s="13"/>
      <c r="D163" s="14"/>
      <c r="E163" s="4" t="s">
        <v>17</v>
      </c>
      <c r="F163" s="4" t="s">
        <v>15</v>
      </c>
      <c r="G163" s="1" t="s">
        <v>22</v>
      </c>
      <c r="H163" s="1" t="s">
        <v>28</v>
      </c>
      <c r="I163" s="1" t="s">
        <v>24</v>
      </c>
      <c r="J163" s="4">
        <v>3</v>
      </c>
      <c r="K163" s="4"/>
      <c r="L163" s="4"/>
      <c r="M163" s="4"/>
      <c r="N163" s="4"/>
      <c r="O163" s="4"/>
      <c r="P163" s="4" t="s">
        <v>291</v>
      </c>
      <c r="Q163" s="4" t="s">
        <v>288</v>
      </c>
      <c r="R163" s="19"/>
      <c r="S163" s="4"/>
      <c r="T163" s="5"/>
      <c r="U163" s="5"/>
      <c r="V163" s="14"/>
      <c r="W163" s="15"/>
      <c r="X163" s="692" t="s">
        <v>3135</v>
      </c>
      <c r="Y163" s="697" t="s">
        <v>3144</v>
      </c>
      <c r="Z163" s="687" t="s">
        <v>3131</v>
      </c>
    </row>
    <row r="164" spans="1:26" ht="15.6">
      <c r="A164" s="3" t="s">
        <v>1030</v>
      </c>
      <c r="B164" s="13"/>
      <c r="C164" s="13" t="s">
        <v>414</v>
      </c>
      <c r="D164" s="14"/>
      <c r="E164" s="4" t="s">
        <v>17</v>
      </c>
      <c r="F164" s="4" t="s">
        <v>14</v>
      </c>
      <c r="G164" s="1" t="s">
        <v>19</v>
      </c>
      <c r="H164" s="1" t="s">
        <v>28</v>
      </c>
      <c r="I164" s="1" t="s">
        <v>24</v>
      </c>
      <c r="J164" s="4">
        <v>4</v>
      </c>
      <c r="K164" s="4"/>
      <c r="L164" s="4"/>
      <c r="M164" s="4"/>
      <c r="N164" s="4"/>
      <c r="O164" s="4"/>
      <c r="P164" s="4" t="s">
        <v>291</v>
      </c>
      <c r="Q164" s="4" t="s">
        <v>288</v>
      </c>
      <c r="R164" s="19"/>
      <c r="S164" s="4"/>
      <c r="T164" s="5"/>
      <c r="U164" s="5"/>
      <c r="V164" s="14"/>
      <c r="W164" s="15"/>
      <c r="X164" s="692" t="s">
        <v>3135</v>
      </c>
      <c r="Y164" s="697" t="s">
        <v>3144</v>
      </c>
      <c r="Z164" s="687" t="s">
        <v>3131</v>
      </c>
    </row>
    <row r="165" spans="1:26" ht="15.6">
      <c r="A165" s="3" t="s">
        <v>1029</v>
      </c>
      <c r="B165" s="13"/>
      <c r="C165" s="13"/>
      <c r="D165" s="14"/>
      <c r="E165" s="4" t="s">
        <v>17</v>
      </c>
      <c r="F165" s="4" t="s">
        <v>15</v>
      </c>
      <c r="G165" s="1" t="s">
        <v>19</v>
      </c>
      <c r="H165" s="1" t="s">
        <v>28</v>
      </c>
      <c r="I165" s="1" t="s">
        <v>24</v>
      </c>
      <c r="J165" s="4">
        <v>4</v>
      </c>
      <c r="K165" s="4"/>
      <c r="L165" s="4"/>
      <c r="M165" s="4"/>
      <c r="N165" s="4"/>
      <c r="O165" s="4"/>
      <c r="P165" s="4" t="s">
        <v>291</v>
      </c>
      <c r="Q165" s="4" t="s">
        <v>288</v>
      </c>
      <c r="R165" s="19"/>
      <c r="S165" s="4"/>
      <c r="T165" s="5"/>
      <c r="U165" s="5"/>
      <c r="V165" s="14"/>
      <c r="W165" s="15"/>
      <c r="X165" s="692" t="s">
        <v>3135</v>
      </c>
      <c r="Y165" s="697" t="s">
        <v>3144</v>
      </c>
      <c r="Z165" s="687" t="s">
        <v>3131</v>
      </c>
    </row>
    <row r="166" spans="1:26" ht="15.6">
      <c r="A166" s="3" t="s">
        <v>1028</v>
      </c>
      <c r="B166" s="13"/>
      <c r="C166" s="13" t="s">
        <v>415</v>
      </c>
      <c r="D166" s="14"/>
      <c r="E166" s="4" t="s">
        <v>17</v>
      </c>
      <c r="F166" s="4" t="s">
        <v>15</v>
      </c>
      <c r="G166" s="1" t="s">
        <v>19</v>
      </c>
      <c r="H166" s="1" t="s">
        <v>28</v>
      </c>
      <c r="I166" s="1" t="s">
        <v>24</v>
      </c>
      <c r="J166" s="4">
        <v>2</v>
      </c>
      <c r="K166" s="4"/>
      <c r="L166" s="4"/>
      <c r="M166" s="4"/>
      <c r="N166" s="4" t="s">
        <v>499</v>
      </c>
      <c r="O166" s="4"/>
      <c r="P166" s="4" t="s">
        <v>291</v>
      </c>
      <c r="Q166" s="4" t="s">
        <v>288</v>
      </c>
      <c r="R166" s="19"/>
      <c r="S166" s="4"/>
      <c r="T166" s="5"/>
      <c r="U166" s="5"/>
      <c r="V166" s="14"/>
      <c r="W166" s="15"/>
      <c r="X166" s="692" t="s">
        <v>3135</v>
      </c>
      <c r="Y166" s="697" t="s">
        <v>3144</v>
      </c>
      <c r="Z166" s="687" t="s">
        <v>3131</v>
      </c>
    </row>
    <row r="167" spans="1:26" ht="15.6">
      <c r="A167" s="3" t="s">
        <v>1027</v>
      </c>
      <c r="B167" s="13"/>
      <c r="C167" s="13"/>
      <c r="D167" s="14"/>
      <c r="E167" s="4" t="s">
        <v>17</v>
      </c>
      <c r="F167" s="4" t="s">
        <v>14</v>
      </c>
      <c r="G167" s="1" t="s">
        <v>19</v>
      </c>
      <c r="H167" s="1" t="s">
        <v>28</v>
      </c>
      <c r="I167" s="1" t="s">
        <v>24</v>
      </c>
      <c r="J167" s="4"/>
      <c r="K167" s="4"/>
      <c r="L167" s="4"/>
      <c r="M167" s="4"/>
      <c r="N167" s="4"/>
      <c r="O167" s="4" t="s">
        <v>28</v>
      </c>
      <c r="P167" s="4" t="s">
        <v>291</v>
      </c>
      <c r="Q167" s="4" t="s">
        <v>288</v>
      </c>
      <c r="R167" s="19"/>
      <c r="S167" s="4"/>
      <c r="T167" s="5"/>
      <c r="U167" s="5"/>
      <c r="V167" s="14"/>
      <c r="W167" s="15"/>
      <c r="X167" s="692" t="s">
        <v>3135</v>
      </c>
      <c r="Y167" s="697" t="s">
        <v>3144</v>
      </c>
      <c r="Z167" s="687" t="s">
        <v>3131</v>
      </c>
    </row>
    <row r="168" spans="1:26" ht="15.6">
      <c r="A168" s="3" t="s">
        <v>1026</v>
      </c>
      <c r="B168" s="13"/>
      <c r="C168" s="13" t="s">
        <v>416</v>
      </c>
      <c r="D168" s="14"/>
      <c r="E168" s="4" t="s">
        <v>18</v>
      </c>
      <c r="F168" s="4" t="s">
        <v>15</v>
      </c>
      <c r="G168" s="1" t="s">
        <v>19</v>
      </c>
      <c r="H168" s="1" t="s">
        <v>28</v>
      </c>
      <c r="I168" s="1" t="s">
        <v>24</v>
      </c>
      <c r="J168" s="4">
        <v>4</v>
      </c>
      <c r="K168" s="4"/>
      <c r="L168" s="4"/>
      <c r="M168" s="4"/>
      <c r="N168" s="4"/>
      <c r="O168" s="4"/>
      <c r="P168" s="4" t="s">
        <v>291</v>
      </c>
      <c r="Q168" s="4" t="s">
        <v>288</v>
      </c>
      <c r="R168" s="19"/>
      <c r="S168" s="4"/>
      <c r="T168" s="5"/>
      <c r="U168" s="5"/>
      <c r="V168" s="14"/>
      <c r="W168" s="15"/>
      <c r="X168" s="692" t="s">
        <v>3135</v>
      </c>
      <c r="Y168" s="697" t="s">
        <v>3144</v>
      </c>
      <c r="Z168" s="687" t="s">
        <v>3131</v>
      </c>
    </row>
    <row r="169" spans="1:26" ht="15.6">
      <c r="A169" s="3" t="s">
        <v>1025</v>
      </c>
      <c r="B169" s="13"/>
      <c r="C169" s="13"/>
      <c r="D169" s="14"/>
      <c r="E169" s="4" t="s">
        <v>18</v>
      </c>
      <c r="F169" s="4" t="s">
        <v>14</v>
      </c>
      <c r="G169" s="1" t="s">
        <v>19</v>
      </c>
      <c r="H169" s="1" t="s">
        <v>28</v>
      </c>
      <c r="I169" s="1" t="s">
        <v>24</v>
      </c>
      <c r="J169" s="4">
        <v>4</v>
      </c>
      <c r="K169" s="4"/>
      <c r="L169" s="4"/>
      <c r="M169" s="4"/>
      <c r="N169" s="4"/>
      <c r="O169" s="4"/>
      <c r="P169" s="4" t="s">
        <v>291</v>
      </c>
      <c r="Q169" s="4" t="s">
        <v>288</v>
      </c>
      <c r="R169" s="19"/>
      <c r="S169" s="4"/>
      <c r="T169" s="5"/>
      <c r="U169" s="5"/>
      <c r="V169" s="14"/>
      <c r="W169" s="15"/>
      <c r="X169" s="692" t="s">
        <v>3135</v>
      </c>
      <c r="Y169" s="697" t="s">
        <v>3144</v>
      </c>
      <c r="Z169" s="687" t="s">
        <v>3131</v>
      </c>
    </row>
    <row r="170" spans="1:26" ht="15.6">
      <c r="A170" s="3" t="s">
        <v>1024</v>
      </c>
      <c r="B170" s="13"/>
      <c r="C170" s="13" t="s">
        <v>417</v>
      </c>
      <c r="D170" s="14"/>
      <c r="E170" s="4" t="s">
        <v>18</v>
      </c>
      <c r="F170" s="4" t="s">
        <v>15</v>
      </c>
      <c r="G170" s="1" t="s">
        <v>19</v>
      </c>
      <c r="H170" s="1" t="s">
        <v>28</v>
      </c>
      <c r="I170" s="1" t="s">
        <v>24</v>
      </c>
      <c r="J170" s="4">
        <v>4</v>
      </c>
      <c r="K170" s="4"/>
      <c r="L170" s="4"/>
      <c r="M170" s="4"/>
      <c r="N170" s="4"/>
      <c r="O170" s="4"/>
      <c r="P170" s="4" t="s">
        <v>291</v>
      </c>
      <c r="Q170" s="4" t="s">
        <v>290</v>
      </c>
      <c r="R170" s="19"/>
      <c r="S170" s="4"/>
      <c r="T170" s="5"/>
      <c r="U170" s="5"/>
      <c r="V170" s="14"/>
      <c r="W170" s="15"/>
      <c r="X170" s="692" t="s">
        <v>3135</v>
      </c>
      <c r="Y170" s="697" t="s">
        <v>3144</v>
      </c>
      <c r="Z170" s="687" t="s">
        <v>3131</v>
      </c>
    </row>
    <row r="171" spans="1:26" ht="15.6">
      <c r="A171" s="3" t="s">
        <v>1023</v>
      </c>
      <c r="B171" s="13"/>
      <c r="C171" s="13"/>
      <c r="D171" s="14"/>
      <c r="E171" s="4" t="s">
        <v>18</v>
      </c>
      <c r="F171" s="4" t="s">
        <v>14</v>
      </c>
      <c r="G171" s="1" t="s">
        <v>19</v>
      </c>
      <c r="H171" s="1" t="s">
        <v>28</v>
      </c>
      <c r="I171" s="1" t="s">
        <v>24</v>
      </c>
      <c r="J171" s="4">
        <v>4</v>
      </c>
      <c r="K171" s="4"/>
      <c r="L171" s="4"/>
      <c r="M171" s="4"/>
      <c r="N171" s="4"/>
      <c r="O171" s="4"/>
      <c r="P171" s="4" t="s">
        <v>291</v>
      </c>
      <c r="Q171" s="4" t="s">
        <v>290</v>
      </c>
      <c r="R171" s="19"/>
      <c r="S171" s="4"/>
      <c r="T171" s="5"/>
      <c r="U171" s="5"/>
      <c r="V171" s="14"/>
      <c r="W171" s="15"/>
      <c r="X171" s="692" t="s">
        <v>3135</v>
      </c>
      <c r="Y171" s="697" t="s">
        <v>3144</v>
      </c>
      <c r="Z171" s="687" t="s">
        <v>3131</v>
      </c>
    </row>
    <row r="172" spans="1:26" ht="15.6">
      <c r="A172" s="3" t="s">
        <v>1022</v>
      </c>
      <c r="B172" s="13"/>
      <c r="C172" s="13" t="s">
        <v>418</v>
      </c>
      <c r="D172" s="14"/>
      <c r="E172" s="4" t="s">
        <v>18</v>
      </c>
      <c r="F172" s="4" t="s">
        <v>15</v>
      </c>
      <c r="G172" s="1" t="s">
        <v>19</v>
      </c>
      <c r="H172" s="1" t="s">
        <v>28</v>
      </c>
      <c r="I172" s="1" t="s">
        <v>24</v>
      </c>
      <c r="J172" s="4">
        <v>4</v>
      </c>
      <c r="K172" s="4"/>
      <c r="L172" s="4"/>
      <c r="M172" s="4"/>
      <c r="N172" s="4"/>
      <c r="O172" s="4"/>
      <c r="P172" s="4" t="s">
        <v>291</v>
      </c>
      <c r="Q172" s="4" t="s">
        <v>290</v>
      </c>
      <c r="R172" s="19"/>
      <c r="S172" s="4"/>
      <c r="T172" s="5"/>
      <c r="U172" s="5"/>
      <c r="V172" s="14"/>
      <c r="W172" s="15"/>
      <c r="X172" s="692" t="s">
        <v>3135</v>
      </c>
      <c r="Y172" s="697" t="s">
        <v>3144</v>
      </c>
      <c r="Z172" s="687" t="s">
        <v>3131</v>
      </c>
    </row>
    <row r="173" spans="1:26" ht="15.6">
      <c r="A173" s="3" t="s">
        <v>1021</v>
      </c>
      <c r="B173" s="13"/>
      <c r="C173" s="13"/>
      <c r="D173" s="14"/>
      <c r="E173" s="4" t="s">
        <v>18</v>
      </c>
      <c r="F173" s="4" t="s">
        <v>14</v>
      </c>
      <c r="G173" s="1" t="s">
        <v>19</v>
      </c>
      <c r="H173" s="1" t="s">
        <v>28</v>
      </c>
      <c r="I173" s="1" t="s">
        <v>24</v>
      </c>
      <c r="J173" s="4">
        <v>4</v>
      </c>
      <c r="K173" s="4"/>
      <c r="L173" s="4"/>
      <c r="M173" s="4"/>
      <c r="N173" s="4"/>
      <c r="O173" s="4"/>
      <c r="P173" s="4" t="s">
        <v>291</v>
      </c>
      <c r="Q173" s="4" t="s">
        <v>290</v>
      </c>
      <c r="R173" s="19"/>
      <c r="S173" s="4"/>
      <c r="T173" s="5"/>
      <c r="U173" s="5"/>
      <c r="V173" s="14"/>
      <c r="W173" s="15"/>
      <c r="X173" s="692" t="s">
        <v>3135</v>
      </c>
      <c r="Y173" s="697" t="s">
        <v>3144</v>
      </c>
      <c r="Z173" s="687" t="s">
        <v>3131</v>
      </c>
    </row>
    <row r="174" spans="1:26" ht="15.6">
      <c r="A174" s="3" t="s">
        <v>1016</v>
      </c>
      <c r="B174" s="13"/>
      <c r="C174" s="13" t="s">
        <v>419</v>
      </c>
      <c r="D174" s="14"/>
      <c r="E174" s="4" t="s">
        <v>18</v>
      </c>
      <c r="F174" s="4" t="s">
        <v>15</v>
      </c>
      <c r="G174" s="1" t="s">
        <v>19</v>
      </c>
      <c r="H174" s="1" t="s">
        <v>28</v>
      </c>
      <c r="I174" s="1" t="s">
        <v>24</v>
      </c>
      <c r="J174" s="4">
        <v>4</v>
      </c>
      <c r="K174" s="4"/>
      <c r="L174" s="4"/>
      <c r="M174" s="4"/>
      <c r="N174" s="4"/>
      <c r="O174" s="4"/>
      <c r="P174" s="4" t="s">
        <v>291</v>
      </c>
      <c r="Q174" s="4" t="s">
        <v>290</v>
      </c>
      <c r="R174" s="19"/>
      <c r="S174" s="4"/>
      <c r="T174" s="5"/>
      <c r="U174" s="5"/>
      <c r="V174" s="14"/>
      <c r="W174" s="15"/>
      <c r="X174" s="692" t="s">
        <v>3135</v>
      </c>
      <c r="Y174" s="697" t="s">
        <v>3144</v>
      </c>
      <c r="Z174" s="687" t="s">
        <v>3131</v>
      </c>
    </row>
    <row r="175" spans="1:26" ht="15.6">
      <c r="A175" s="3" t="s">
        <v>1015</v>
      </c>
      <c r="B175" s="13"/>
      <c r="C175" s="13"/>
      <c r="D175" s="14"/>
      <c r="E175" s="4" t="s">
        <v>18</v>
      </c>
      <c r="F175" s="4" t="s">
        <v>14</v>
      </c>
      <c r="G175" s="1" t="s">
        <v>19</v>
      </c>
      <c r="H175" s="1" t="s">
        <v>28</v>
      </c>
      <c r="I175" s="1" t="s">
        <v>24</v>
      </c>
      <c r="J175" s="4">
        <v>4</v>
      </c>
      <c r="K175" s="4"/>
      <c r="L175" s="4"/>
      <c r="M175" s="4"/>
      <c r="N175" s="4"/>
      <c r="O175" s="4"/>
      <c r="P175" s="4" t="s">
        <v>291</v>
      </c>
      <c r="Q175" s="4" t="s">
        <v>290</v>
      </c>
      <c r="R175" s="19"/>
      <c r="S175" s="4"/>
      <c r="T175" s="5"/>
      <c r="U175" s="5"/>
      <c r="V175" s="14"/>
      <c r="W175" s="15"/>
      <c r="X175" s="692" t="s">
        <v>3135</v>
      </c>
      <c r="Y175" s="697" t="s">
        <v>3144</v>
      </c>
      <c r="Z175" s="687" t="s">
        <v>3131</v>
      </c>
    </row>
    <row r="176" spans="1:26" ht="15.6">
      <c r="A176" s="3" t="s">
        <v>1014</v>
      </c>
      <c r="B176" s="13"/>
      <c r="C176" s="13" t="s">
        <v>420</v>
      </c>
      <c r="D176" s="14"/>
      <c r="E176" s="4" t="s">
        <v>18</v>
      </c>
      <c r="F176" s="4" t="s">
        <v>15</v>
      </c>
      <c r="G176" s="1" t="s">
        <v>19</v>
      </c>
      <c r="H176" s="1" t="s">
        <v>28</v>
      </c>
      <c r="I176" s="1" t="s">
        <v>24</v>
      </c>
      <c r="J176" s="4">
        <v>4</v>
      </c>
      <c r="K176" s="4"/>
      <c r="L176" s="4"/>
      <c r="M176" s="4"/>
      <c r="N176" s="4"/>
      <c r="O176" s="4"/>
      <c r="P176" s="4" t="s">
        <v>291</v>
      </c>
      <c r="Q176" s="4" t="s">
        <v>290</v>
      </c>
      <c r="R176" s="19"/>
      <c r="S176" s="4"/>
      <c r="T176" s="5"/>
      <c r="U176" s="5"/>
      <c r="V176" s="14"/>
      <c r="W176" s="15"/>
      <c r="X176" s="692" t="s">
        <v>3135</v>
      </c>
      <c r="Y176" s="697" t="s">
        <v>3144</v>
      </c>
      <c r="Z176" s="687" t="s">
        <v>3131</v>
      </c>
    </row>
    <row r="177" spans="1:26" ht="16.5" customHeight="1">
      <c r="A177" s="3" t="s">
        <v>1013</v>
      </c>
      <c r="B177" s="13"/>
      <c r="C177" s="13"/>
      <c r="D177" s="14"/>
      <c r="E177" s="4" t="s">
        <v>18</v>
      </c>
      <c r="F177" s="4" t="s">
        <v>14</v>
      </c>
      <c r="G177" s="1" t="s">
        <v>19</v>
      </c>
      <c r="H177" s="1" t="s">
        <v>28</v>
      </c>
      <c r="I177" s="1" t="s">
        <v>24</v>
      </c>
      <c r="J177" s="4">
        <v>4</v>
      </c>
      <c r="K177" s="4"/>
      <c r="L177" s="4"/>
      <c r="M177" s="4"/>
      <c r="N177" s="4"/>
      <c r="O177" s="4"/>
      <c r="P177" s="4" t="s">
        <v>291</v>
      </c>
      <c r="Q177" s="4" t="s">
        <v>290</v>
      </c>
      <c r="R177" s="19"/>
      <c r="S177" s="4"/>
      <c r="T177" s="5"/>
      <c r="U177" s="5"/>
      <c r="V177" s="14"/>
      <c r="W177" s="15"/>
      <c r="X177" s="692" t="s">
        <v>3135</v>
      </c>
      <c r="Y177" s="697" t="s">
        <v>3144</v>
      </c>
      <c r="Z177" s="687" t="s">
        <v>3131</v>
      </c>
    </row>
    <row r="178" spans="1:26" s="281" customFormat="1" ht="15.6">
      <c r="A178" s="3" t="s">
        <v>1012</v>
      </c>
      <c r="B178" s="314"/>
      <c r="C178" s="314" t="s">
        <v>421</v>
      </c>
      <c r="D178" s="332"/>
      <c r="E178" s="299" t="s">
        <v>18</v>
      </c>
      <c r="F178" s="299" t="s">
        <v>15</v>
      </c>
      <c r="G178" s="300" t="s">
        <v>19</v>
      </c>
      <c r="H178" s="300" t="s">
        <v>28</v>
      </c>
      <c r="I178" s="300" t="s">
        <v>24</v>
      </c>
      <c r="J178" s="299"/>
      <c r="K178" s="299"/>
      <c r="L178" s="299"/>
      <c r="M178" s="299"/>
      <c r="N178" s="299"/>
      <c r="O178" s="299" t="s">
        <v>28</v>
      </c>
      <c r="P178" s="4" t="s">
        <v>291</v>
      </c>
      <c r="Q178" s="4" t="s">
        <v>290</v>
      </c>
      <c r="R178" s="323"/>
      <c r="S178" s="299"/>
      <c r="T178" s="333"/>
      <c r="U178" s="333"/>
      <c r="V178" s="332"/>
      <c r="W178" s="331"/>
      <c r="X178" s="692" t="s">
        <v>3135</v>
      </c>
      <c r="Y178" s="697" t="s">
        <v>3144</v>
      </c>
      <c r="Z178" s="687" t="s">
        <v>3131</v>
      </c>
    </row>
    <row r="179" spans="1:26" s="281" customFormat="1" ht="15.6">
      <c r="A179" s="3" t="s">
        <v>1011</v>
      </c>
      <c r="B179" s="314"/>
      <c r="C179" s="314"/>
      <c r="D179" s="332"/>
      <c r="E179" s="299" t="s">
        <v>18</v>
      </c>
      <c r="F179" s="299" t="s">
        <v>14</v>
      </c>
      <c r="G179" s="300" t="s">
        <v>19</v>
      </c>
      <c r="H179" s="300" t="s">
        <v>28</v>
      </c>
      <c r="I179" s="300" t="s">
        <v>24</v>
      </c>
      <c r="J179" s="299"/>
      <c r="K179" s="299"/>
      <c r="L179" s="299"/>
      <c r="M179" s="299"/>
      <c r="N179" s="299"/>
      <c r="O179" s="299" t="s">
        <v>28</v>
      </c>
      <c r="P179" s="4" t="s">
        <v>291</v>
      </c>
      <c r="Q179" s="4" t="s">
        <v>290</v>
      </c>
      <c r="R179" s="323"/>
      <c r="S179" s="299"/>
      <c r="T179" s="333"/>
      <c r="U179" s="333"/>
      <c r="V179" s="332"/>
      <c r="W179" s="331"/>
      <c r="X179" s="692" t="s">
        <v>3135</v>
      </c>
      <c r="Y179" s="697" t="s">
        <v>3144</v>
      </c>
      <c r="Z179" s="687" t="s">
        <v>3131</v>
      </c>
    </row>
    <row r="180" spans="1:26" ht="15.6">
      <c r="A180" s="3" t="s">
        <v>1010</v>
      </c>
      <c r="B180" s="13"/>
      <c r="C180" s="13" t="s">
        <v>422</v>
      </c>
      <c r="D180" s="14"/>
      <c r="E180" s="4" t="s">
        <v>18</v>
      </c>
      <c r="F180" s="4" t="s">
        <v>15</v>
      </c>
      <c r="G180" s="1" t="s">
        <v>19</v>
      </c>
      <c r="H180" s="1" t="s">
        <v>28</v>
      </c>
      <c r="I180" s="1" t="s">
        <v>24</v>
      </c>
      <c r="J180" s="4">
        <v>4</v>
      </c>
      <c r="K180" s="4"/>
      <c r="L180" s="4"/>
      <c r="M180" s="4"/>
      <c r="N180" s="4"/>
      <c r="O180" s="4"/>
      <c r="P180" s="4" t="s">
        <v>291</v>
      </c>
      <c r="Q180" s="4" t="s">
        <v>290</v>
      </c>
      <c r="R180" s="19"/>
      <c r="S180" s="4"/>
      <c r="T180" s="5"/>
      <c r="U180" s="5"/>
      <c r="V180" s="14"/>
      <c r="W180" s="15"/>
      <c r="X180" s="692" t="s">
        <v>3135</v>
      </c>
      <c r="Y180" s="697" t="s">
        <v>3144</v>
      </c>
      <c r="Z180" s="687" t="s">
        <v>3131</v>
      </c>
    </row>
    <row r="181" spans="1:26" ht="15.6">
      <c r="A181" s="3" t="s">
        <v>1009</v>
      </c>
      <c r="B181" s="13"/>
      <c r="C181" s="13"/>
      <c r="D181" s="14"/>
      <c r="E181" s="4" t="s">
        <v>18</v>
      </c>
      <c r="F181" s="4" t="s">
        <v>14</v>
      </c>
      <c r="G181" s="1" t="s">
        <v>19</v>
      </c>
      <c r="H181" s="1" t="s">
        <v>28</v>
      </c>
      <c r="I181" s="1" t="s">
        <v>24</v>
      </c>
      <c r="J181" s="4">
        <v>4</v>
      </c>
      <c r="K181" s="4"/>
      <c r="L181" s="4"/>
      <c r="M181" s="4"/>
      <c r="N181" s="4"/>
      <c r="O181" s="4"/>
      <c r="P181" s="4" t="s">
        <v>291</v>
      </c>
      <c r="Q181" s="4" t="s">
        <v>290</v>
      </c>
      <c r="R181" s="19"/>
      <c r="S181" s="4"/>
      <c r="T181" s="5"/>
      <c r="U181" s="5"/>
      <c r="V181" s="14"/>
      <c r="W181" s="15"/>
      <c r="X181" s="692" t="s">
        <v>3135</v>
      </c>
      <c r="Y181" s="697" t="s">
        <v>3144</v>
      </c>
      <c r="Z181" s="687" t="s">
        <v>3131</v>
      </c>
    </row>
    <row r="182" spans="1:26" ht="15.6">
      <c r="A182" s="3" t="s">
        <v>1008</v>
      </c>
      <c r="B182" s="13"/>
      <c r="C182" s="13" t="s">
        <v>1110</v>
      </c>
      <c r="D182" s="14"/>
      <c r="E182" s="4" t="s">
        <v>18</v>
      </c>
      <c r="F182" s="4" t="s">
        <v>15</v>
      </c>
      <c r="G182" s="1" t="s">
        <v>19</v>
      </c>
      <c r="H182" s="1" t="s">
        <v>28</v>
      </c>
      <c r="I182" s="1" t="s">
        <v>24</v>
      </c>
      <c r="J182" s="4">
        <v>4</v>
      </c>
      <c r="K182" s="4"/>
      <c r="L182" s="4"/>
      <c r="M182" s="4"/>
      <c r="N182" s="4"/>
      <c r="O182" s="4"/>
      <c r="P182" s="4" t="s">
        <v>291</v>
      </c>
      <c r="Q182" s="4" t="s">
        <v>290</v>
      </c>
      <c r="R182" s="19"/>
      <c r="S182" s="4"/>
      <c r="T182" s="5"/>
      <c r="U182" s="5"/>
      <c r="V182" s="14"/>
      <c r="W182" s="15"/>
      <c r="X182" s="692" t="s">
        <v>3135</v>
      </c>
      <c r="Y182" s="697" t="s">
        <v>3144</v>
      </c>
      <c r="Z182" s="687" t="s">
        <v>3131</v>
      </c>
    </row>
    <row r="183" spans="1:26" ht="15.6">
      <c r="A183" s="3" t="s">
        <v>1007</v>
      </c>
      <c r="B183" s="13"/>
      <c r="C183" s="13"/>
      <c r="D183" s="14"/>
      <c r="E183" s="4" t="s">
        <v>18</v>
      </c>
      <c r="F183" s="4" t="s">
        <v>14</v>
      </c>
      <c r="G183" s="1" t="s">
        <v>19</v>
      </c>
      <c r="H183" s="1" t="s">
        <v>28</v>
      </c>
      <c r="I183" s="1" t="s">
        <v>24</v>
      </c>
      <c r="J183" s="4">
        <v>4</v>
      </c>
      <c r="K183" s="4"/>
      <c r="L183" s="4"/>
      <c r="M183" s="4"/>
      <c r="N183" s="4"/>
      <c r="O183" s="4"/>
      <c r="P183" s="4" t="s">
        <v>291</v>
      </c>
      <c r="Q183" s="4" t="s">
        <v>290</v>
      </c>
      <c r="R183" s="19"/>
      <c r="S183" s="4"/>
      <c r="T183" s="5"/>
      <c r="U183" s="5"/>
      <c r="V183" s="14"/>
      <c r="W183" s="15"/>
      <c r="X183" s="692" t="s">
        <v>3135</v>
      </c>
      <c r="Y183" s="697" t="s">
        <v>3144</v>
      </c>
      <c r="Z183" s="687" t="s">
        <v>3131</v>
      </c>
    </row>
    <row r="184" spans="1:26" s="281" customFormat="1" ht="15.6">
      <c r="A184" s="3" t="s">
        <v>1006</v>
      </c>
      <c r="B184" s="314"/>
      <c r="C184" s="314" t="s">
        <v>1156</v>
      </c>
      <c r="D184" s="332"/>
      <c r="E184" s="4" t="s">
        <v>18</v>
      </c>
      <c r="F184" s="4" t="s">
        <v>14</v>
      </c>
      <c r="G184" s="1" t="s">
        <v>19</v>
      </c>
      <c r="H184" s="1" t="s">
        <v>28</v>
      </c>
      <c r="I184" s="1" t="s">
        <v>24</v>
      </c>
      <c r="J184" s="4">
        <v>4</v>
      </c>
      <c r="K184" s="299"/>
      <c r="L184" s="299"/>
      <c r="M184" s="299"/>
      <c r="N184" s="299"/>
      <c r="O184" s="299"/>
      <c r="P184" s="299" t="s">
        <v>286</v>
      </c>
      <c r="Q184" s="4" t="s">
        <v>290</v>
      </c>
      <c r="R184" s="379"/>
      <c r="S184" s="299"/>
      <c r="T184" s="333"/>
      <c r="U184" s="333"/>
      <c r="V184" s="332"/>
      <c r="W184" s="331"/>
      <c r="X184" s="692" t="s">
        <v>3135</v>
      </c>
      <c r="Y184" s="697" t="s">
        <v>3144</v>
      </c>
      <c r="Z184" s="687" t="s">
        <v>3131</v>
      </c>
    </row>
    <row r="185" spans="1:26" ht="15.6">
      <c r="A185" s="3" t="s">
        <v>1005</v>
      </c>
      <c r="B185" s="13"/>
      <c r="C185" s="13" t="s">
        <v>1109</v>
      </c>
      <c r="D185" s="14"/>
      <c r="E185" s="4" t="s">
        <v>18</v>
      </c>
      <c r="F185" s="4" t="s">
        <v>14</v>
      </c>
      <c r="G185" s="1" t="s">
        <v>19</v>
      </c>
      <c r="H185" s="1" t="s">
        <v>28</v>
      </c>
      <c r="I185" s="1" t="s">
        <v>24</v>
      </c>
      <c r="J185" s="4">
        <v>4</v>
      </c>
      <c r="K185" s="4"/>
      <c r="L185" s="4"/>
      <c r="M185" s="4"/>
      <c r="N185" s="4"/>
      <c r="O185" s="4"/>
      <c r="P185" s="299" t="s">
        <v>286</v>
      </c>
      <c r="Q185" s="4" t="s">
        <v>290</v>
      </c>
      <c r="R185" s="19"/>
      <c r="S185" s="4"/>
      <c r="T185" s="5"/>
      <c r="U185" s="5"/>
      <c r="V185" s="14"/>
      <c r="W185" s="15"/>
      <c r="X185" s="692" t="s">
        <v>3135</v>
      </c>
      <c r="Y185" s="697" t="s">
        <v>3144</v>
      </c>
      <c r="Z185" s="687" t="s">
        <v>3131</v>
      </c>
    </row>
    <row r="186" spans="1:26" ht="15.6">
      <c r="A186" s="3" t="s">
        <v>1004</v>
      </c>
      <c r="B186" s="13"/>
      <c r="C186" s="13"/>
      <c r="D186" s="14"/>
      <c r="E186" s="4" t="s">
        <v>18</v>
      </c>
      <c r="F186" s="4" t="s">
        <v>15</v>
      </c>
      <c r="G186" s="1" t="s">
        <v>19</v>
      </c>
      <c r="H186" s="1" t="s">
        <v>28</v>
      </c>
      <c r="I186" s="1" t="s">
        <v>24</v>
      </c>
      <c r="J186" s="4">
        <v>4</v>
      </c>
      <c r="K186" s="4"/>
      <c r="L186" s="4"/>
      <c r="M186" s="4"/>
      <c r="N186" s="4"/>
      <c r="O186" s="4"/>
      <c r="P186" s="299" t="s">
        <v>286</v>
      </c>
      <c r="Q186" s="4" t="s">
        <v>290</v>
      </c>
      <c r="R186" s="19"/>
      <c r="S186" s="4"/>
      <c r="T186" s="5"/>
      <c r="U186" s="5"/>
      <c r="V186" s="14"/>
      <c r="W186" s="15"/>
      <c r="X186" s="692" t="s">
        <v>3135</v>
      </c>
      <c r="Y186" s="697" t="s">
        <v>3144</v>
      </c>
      <c r="Z186" s="687" t="s">
        <v>3131</v>
      </c>
    </row>
    <row r="187" spans="1:26" ht="15.6">
      <c r="A187" s="3" t="s">
        <v>1002</v>
      </c>
      <c r="B187" s="13"/>
      <c r="C187" s="13" t="s">
        <v>1108</v>
      </c>
      <c r="D187" s="14"/>
      <c r="E187" s="4" t="s">
        <v>18</v>
      </c>
      <c r="F187" s="4" t="s">
        <v>14</v>
      </c>
      <c r="G187" s="1" t="s">
        <v>19</v>
      </c>
      <c r="H187" s="1" t="s">
        <v>28</v>
      </c>
      <c r="I187" s="1" t="s">
        <v>24</v>
      </c>
      <c r="J187" s="4">
        <v>4</v>
      </c>
      <c r="K187" s="4"/>
      <c r="L187" s="4"/>
      <c r="M187" s="4"/>
      <c r="N187" s="4"/>
      <c r="O187" s="4"/>
      <c r="P187" s="299" t="s">
        <v>286</v>
      </c>
      <c r="Q187" s="4" t="s">
        <v>290</v>
      </c>
      <c r="R187" s="19"/>
      <c r="S187" s="4"/>
      <c r="T187" s="5"/>
      <c r="U187" s="5"/>
      <c r="V187" s="14"/>
      <c r="W187" s="15"/>
      <c r="X187" s="692" t="s">
        <v>3135</v>
      </c>
      <c r="Y187" s="697" t="s">
        <v>3144</v>
      </c>
      <c r="Z187" s="687" t="s">
        <v>3131</v>
      </c>
    </row>
    <row r="188" spans="1:26" ht="15.6">
      <c r="A188" s="3" t="s">
        <v>1001</v>
      </c>
      <c r="B188" s="13"/>
      <c r="C188" s="13"/>
      <c r="D188" s="14"/>
      <c r="E188" s="4" t="s">
        <v>18</v>
      </c>
      <c r="F188" s="4" t="s">
        <v>15</v>
      </c>
      <c r="G188" s="1" t="s">
        <v>19</v>
      </c>
      <c r="H188" s="1" t="s">
        <v>28</v>
      </c>
      <c r="I188" s="1" t="s">
        <v>24</v>
      </c>
      <c r="J188" s="4">
        <v>4</v>
      </c>
      <c r="K188" s="4"/>
      <c r="L188" s="4"/>
      <c r="M188" s="4"/>
      <c r="N188" s="4"/>
      <c r="O188" s="4"/>
      <c r="P188" s="299" t="s">
        <v>286</v>
      </c>
      <c r="Q188" s="4" t="s">
        <v>290</v>
      </c>
      <c r="R188" s="19"/>
      <c r="S188" s="4"/>
      <c r="T188" s="5"/>
      <c r="U188" s="5"/>
      <c r="V188" s="14"/>
      <c r="W188" s="15"/>
      <c r="X188" s="692" t="s">
        <v>3135</v>
      </c>
      <c r="Y188" s="697" t="s">
        <v>3144</v>
      </c>
      <c r="Z188" s="687" t="s">
        <v>3131</v>
      </c>
    </row>
    <row r="189" spans="1:26" ht="15.6">
      <c r="A189" s="3" t="s">
        <v>1000</v>
      </c>
      <c r="B189" s="13"/>
      <c r="C189" s="13" t="s">
        <v>1107</v>
      </c>
      <c r="D189" s="14"/>
      <c r="E189" s="4" t="s">
        <v>18</v>
      </c>
      <c r="F189" s="4" t="s">
        <v>14</v>
      </c>
      <c r="G189" s="1" t="s">
        <v>19</v>
      </c>
      <c r="H189" s="1" t="s">
        <v>28</v>
      </c>
      <c r="I189" s="1" t="s">
        <v>24</v>
      </c>
      <c r="J189" s="4">
        <v>4</v>
      </c>
      <c r="K189" s="4"/>
      <c r="L189" s="4"/>
      <c r="M189" s="4"/>
      <c r="N189" s="4"/>
      <c r="O189" s="4"/>
      <c r="P189" s="299" t="s">
        <v>286</v>
      </c>
      <c r="Q189" s="4" t="s">
        <v>290</v>
      </c>
      <c r="R189" s="19"/>
      <c r="S189" s="4"/>
      <c r="T189" s="5"/>
      <c r="U189" s="5"/>
      <c r="V189" s="14"/>
      <c r="W189" s="15"/>
      <c r="X189" s="692" t="s">
        <v>3135</v>
      </c>
      <c r="Y189" s="697" t="s">
        <v>3144</v>
      </c>
      <c r="Z189" s="687" t="s">
        <v>3131</v>
      </c>
    </row>
    <row r="190" spans="1:26" ht="15.6">
      <c r="A190" s="3" t="s">
        <v>999</v>
      </c>
      <c r="B190" s="13"/>
      <c r="C190" s="13" t="s">
        <v>1106</v>
      </c>
      <c r="D190" s="14"/>
      <c r="E190" s="4" t="s">
        <v>18</v>
      </c>
      <c r="F190" s="4" t="s">
        <v>15</v>
      </c>
      <c r="G190" s="1" t="s">
        <v>19</v>
      </c>
      <c r="H190" s="1" t="s">
        <v>28</v>
      </c>
      <c r="I190" s="1" t="s">
        <v>24</v>
      </c>
      <c r="J190" s="4">
        <v>4</v>
      </c>
      <c r="K190" s="4"/>
      <c r="L190" s="4"/>
      <c r="M190" s="4"/>
      <c r="N190" s="4"/>
      <c r="O190" s="4"/>
      <c r="P190" s="299" t="s">
        <v>286</v>
      </c>
      <c r="Q190" s="4" t="s">
        <v>290</v>
      </c>
      <c r="R190" s="19"/>
      <c r="S190" s="4"/>
      <c r="T190" s="5"/>
      <c r="U190" s="5"/>
      <c r="V190" s="14"/>
      <c r="W190" s="15"/>
      <c r="X190" s="692" t="s">
        <v>3135</v>
      </c>
      <c r="Y190" s="697" t="s">
        <v>3144</v>
      </c>
      <c r="Z190" s="687" t="s">
        <v>3131</v>
      </c>
    </row>
    <row r="191" spans="1:26" ht="15.6">
      <c r="A191" s="3" t="s">
        <v>998</v>
      </c>
      <c r="B191" s="13"/>
      <c r="C191" s="13"/>
      <c r="D191" s="14"/>
      <c r="E191" s="4" t="s">
        <v>18</v>
      </c>
      <c r="F191" s="4" t="s">
        <v>14</v>
      </c>
      <c r="G191" s="1" t="s">
        <v>19</v>
      </c>
      <c r="H191" s="1" t="s">
        <v>28</v>
      </c>
      <c r="I191" s="1" t="s">
        <v>24</v>
      </c>
      <c r="J191" s="4">
        <v>4</v>
      </c>
      <c r="K191" s="4"/>
      <c r="L191" s="4"/>
      <c r="M191" s="4"/>
      <c r="N191" s="4"/>
      <c r="O191" s="4"/>
      <c r="P191" s="299" t="s">
        <v>286</v>
      </c>
      <c r="Q191" s="4" t="s">
        <v>290</v>
      </c>
      <c r="R191" s="19"/>
      <c r="S191" s="4"/>
      <c r="T191" s="5"/>
      <c r="U191" s="5"/>
      <c r="V191" s="14"/>
      <c r="W191" s="15"/>
      <c r="X191" s="692" t="s">
        <v>3135</v>
      </c>
      <c r="Y191" s="697" t="s">
        <v>3144</v>
      </c>
      <c r="Z191" s="687" t="s">
        <v>3131</v>
      </c>
    </row>
    <row r="192" spans="1:26" ht="15.6">
      <c r="A192" s="3" t="s">
        <v>1121</v>
      </c>
      <c r="B192" s="13"/>
      <c r="C192" s="13" t="s">
        <v>1104</v>
      </c>
      <c r="D192" s="14"/>
      <c r="E192" s="4" t="s">
        <v>18</v>
      </c>
      <c r="F192" s="4" t="s">
        <v>15</v>
      </c>
      <c r="G192" s="1" t="s">
        <v>19</v>
      </c>
      <c r="H192" s="1" t="s">
        <v>28</v>
      </c>
      <c r="I192" s="1" t="s">
        <v>24</v>
      </c>
      <c r="J192" s="4">
        <v>4</v>
      </c>
      <c r="K192" s="4"/>
      <c r="L192" s="4"/>
      <c r="M192" s="4"/>
      <c r="N192" s="4"/>
      <c r="O192" s="4"/>
      <c r="P192" s="299" t="s">
        <v>286</v>
      </c>
      <c r="Q192" s="4" t="s">
        <v>290</v>
      </c>
      <c r="R192" s="19"/>
      <c r="S192" s="4"/>
      <c r="T192" s="5"/>
      <c r="U192" s="5"/>
      <c r="V192" s="14"/>
      <c r="W192" s="15"/>
      <c r="X192" s="692" t="s">
        <v>3135</v>
      </c>
      <c r="Y192" s="697" t="s">
        <v>3144</v>
      </c>
      <c r="Z192" s="687" t="s">
        <v>3131</v>
      </c>
    </row>
    <row r="193" spans="1:26" ht="15.6">
      <c r="A193" s="3" t="s">
        <v>997</v>
      </c>
      <c r="B193" s="13"/>
      <c r="C193" s="13"/>
      <c r="D193" s="14"/>
      <c r="E193" s="4" t="s">
        <v>18</v>
      </c>
      <c r="F193" s="4" t="s">
        <v>14</v>
      </c>
      <c r="G193" s="1" t="s">
        <v>19</v>
      </c>
      <c r="H193" s="1" t="s">
        <v>28</v>
      </c>
      <c r="I193" s="1" t="s">
        <v>24</v>
      </c>
      <c r="J193" s="4">
        <v>4</v>
      </c>
      <c r="K193" s="4"/>
      <c r="L193" s="4"/>
      <c r="M193" s="4"/>
      <c r="N193" s="4"/>
      <c r="O193" s="4"/>
      <c r="P193" s="299" t="s">
        <v>286</v>
      </c>
      <c r="Q193" s="4" t="s">
        <v>290</v>
      </c>
      <c r="R193" s="19"/>
      <c r="S193" s="4"/>
      <c r="T193" s="5"/>
      <c r="U193" s="5"/>
      <c r="V193" s="14"/>
      <c r="W193" s="15"/>
      <c r="X193" s="692" t="s">
        <v>3135</v>
      </c>
      <c r="Y193" s="697" t="s">
        <v>3144</v>
      </c>
      <c r="Z193" s="687" t="s">
        <v>3131</v>
      </c>
    </row>
    <row r="194" spans="1:26" ht="15.6">
      <c r="A194" s="3" t="s">
        <v>996</v>
      </c>
      <c r="B194" s="13"/>
      <c r="C194" s="13" t="s">
        <v>1103</v>
      </c>
      <c r="D194" s="14"/>
      <c r="E194" s="4" t="s">
        <v>18</v>
      </c>
      <c r="F194" s="4" t="s">
        <v>15</v>
      </c>
      <c r="G194" s="1" t="s">
        <v>19</v>
      </c>
      <c r="H194" s="1" t="s">
        <v>28</v>
      </c>
      <c r="I194" s="1" t="s">
        <v>24</v>
      </c>
      <c r="J194" s="4">
        <v>4</v>
      </c>
      <c r="K194" s="4"/>
      <c r="L194" s="4"/>
      <c r="M194" s="4"/>
      <c r="N194" s="4"/>
      <c r="O194" s="4"/>
      <c r="P194" s="4" t="s">
        <v>287</v>
      </c>
      <c r="Q194" s="4" t="s">
        <v>290</v>
      </c>
      <c r="R194" s="19"/>
      <c r="S194" s="4"/>
      <c r="T194" s="5"/>
      <c r="U194" s="5"/>
      <c r="V194" s="14"/>
      <c r="W194" s="15"/>
      <c r="X194" s="692" t="s">
        <v>3135</v>
      </c>
      <c r="Y194" s="697" t="s">
        <v>3144</v>
      </c>
      <c r="Z194" s="687" t="s">
        <v>3131</v>
      </c>
    </row>
    <row r="195" spans="1:26" ht="15.6">
      <c r="A195" s="3" t="s">
        <v>995</v>
      </c>
      <c r="B195" s="13"/>
      <c r="C195" s="13"/>
      <c r="D195" s="14"/>
      <c r="E195" s="4" t="s">
        <v>18</v>
      </c>
      <c r="F195" s="4" t="s">
        <v>14</v>
      </c>
      <c r="G195" s="1" t="s">
        <v>19</v>
      </c>
      <c r="H195" s="1" t="s">
        <v>28</v>
      </c>
      <c r="I195" s="1" t="s">
        <v>24</v>
      </c>
      <c r="J195" s="4">
        <v>4</v>
      </c>
      <c r="K195" s="4"/>
      <c r="L195" s="4"/>
      <c r="M195" s="4"/>
      <c r="N195" s="4"/>
      <c r="O195" s="4"/>
      <c r="P195" s="4" t="s">
        <v>287</v>
      </c>
      <c r="Q195" s="4" t="s">
        <v>290</v>
      </c>
      <c r="R195" s="19"/>
      <c r="S195" s="4"/>
      <c r="T195" s="5"/>
      <c r="U195" s="5"/>
      <c r="V195" s="14"/>
      <c r="W195" s="15"/>
      <c r="X195" s="692" t="s">
        <v>3135</v>
      </c>
      <c r="Y195" s="697" t="s">
        <v>3144</v>
      </c>
      <c r="Z195" s="687" t="s">
        <v>3131</v>
      </c>
    </row>
    <row r="196" spans="1:26" ht="15.6">
      <c r="A196" s="3" t="s">
        <v>994</v>
      </c>
      <c r="B196" s="13"/>
      <c r="C196" s="13" t="s">
        <v>1102</v>
      </c>
      <c r="D196" s="14"/>
      <c r="E196" s="4" t="s">
        <v>18</v>
      </c>
      <c r="F196" s="4" t="s">
        <v>15</v>
      </c>
      <c r="G196" s="1" t="s">
        <v>19</v>
      </c>
      <c r="H196" s="1" t="s">
        <v>28</v>
      </c>
      <c r="I196" s="1" t="s">
        <v>24</v>
      </c>
      <c r="J196" s="4">
        <v>4</v>
      </c>
      <c r="K196" s="4"/>
      <c r="L196" s="4"/>
      <c r="M196" s="4"/>
      <c r="N196" s="4"/>
      <c r="O196" s="4"/>
      <c r="P196" s="4" t="s">
        <v>287</v>
      </c>
      <c r="Q196" s="4" t="s">
        <v>290</v>
      </c>
      <c r="R196" s="19"/>
      <c r="S196" s="4"/>
      <c r="T196" s="5"/>
      <c r="U196" s="5"/>
      <c r="V196" s="14"/>
      <c r="W196" s="15"/>
      <c r="X196" s="692" t="s">
        <v>3135</v>
      </c>
      <c r="Y196" s="697" t="s">
        <v>3144</v>
      </c>
      <c r="Z196" s="687" t="s">
        <v>3131</v>
      </c>
    </row>
    <row r="197" spans="1:26" ht="15.6">
      <c r="A197" s="3" t="s">
        <v>993</v>
      </c>
      <c r="B197" s="13"/>
      <c r="C197" s="13"/>
      <c r="D197" s="14"/>
      <c r="E197" s="4" t="s">
        <v>18</v>
      </c>
      <c r="F197" s="4" t="s">
        <v>14</v>
      </c>
      <c r="G197" s="1" t="s">
        <v>19</v>
      </c>
      <c r="H197" s="1" t="s">
        <v>28</v>
      </c>
      <c r="I197" s="1" t="s">
        <v>24</v>
      </c>
      <c r="J197" s="4">
        <v>4</v>
      </c>
      <c r="K197" s="4"/>
      <c r="L197" s="4"/>
      <c r="M197" s="4"/>
      <c r="N197" s="4"/>
      <c r="O197" s="125"/>
      <c r="P197" s="4" t="s">
        <v>287</v>
      </c>
      <c r="Q197" s="4" t="s">
        <v>290</v>
      </c>
      <c r="R197" s="250"/>
      <c r="S197" s="4"/>
      <c r="T197" s="5"/>
      <c r="U197" s="5"/>
      <c r="V197" s="14"/>
      <c r="W197" s="15"/>
      <c r="X197" s="692" t="s">
        <v>3135</v>
      </c>
      <c r="Y197" s="697" t="s">
        <v>3144</v>
      </c>
      <c r="Z197" s="687" t="s">
        <v>3131</v>
      </c>
    </row>
    <row r="198" spans="1:26" ht="15.6">
      <c r="A198" s="3" t="s">
        <v>992</v>
      </c>
      <c r="B198" s="13"/>
      <c r="C198" s="13" t="s">
        <v>1097</v>
      </c>
      <c r="D198" s="14"/>
      <c r="E198" s="4" t="s">
        <v>17</v>
      </c>
      <c r="F198" s="4" t="s">
        <v>15</v>
      </c>
      <c r="G198" s="1" t="s">
        <v>19</v>
      </c>
      <c r="H198" s="1" t="s">
        <v>28</v>
      </c>
      <c r="I198" s="1" t="s">
        <v>26</v>
      </c>
      <c r="J198" s="4">
        <v>4</v>
      </c>
      <c r="K198" s="4"/>
      <c r="L198" s="4"/>
      <c r="M198" s="4"/>
      <c r="N198" s="135"/>
      <c r="O198" s="11"/>
      <c r="P198" s="4" t="s">
        <v>287</v>
      </c>
      <c r="Q198" s="4" t="s">
        <v>290</v>
      </c>
      <c r="R198" s="11"/>
      <c r="S198" s="124"/>
      <c r="T198" s="5"/>
      <c r="U198" s="5"/>
      <c r="V198" s="14"/>
      <c r="W198" s="15"/>
      <c r="X198" s="692" t="s">
        <v>3135</v>
      </c>
      <c r="Y198" s="697" t="s">
        <v>3144</v>
      </c>
      <c r="Z198" s="687" t="s">
        <v>3131</v>
      </c>
    </row>
    <row r="199" spans="1:26" s="31" customFormat="1" ht="15.6">
      <c r="A199" s="616" t="s">
        <v>991</v>
      </c>
      <c r="B199" s="617"/>
      <c r="C199" s="617"/>
      <c r="D199" s="618"/>
      <c r="E199" s="303" t="s">
        <v>17</v>
      </c>
      <c r="F199" s="303" t="s">
        <v>14</v>
      </c>
      <c r="G199" s="619" t="s">
        <v>19</v>
      </c>
      <c r="H199" s="619" t="s">
        <v>28</v>
      </c>
      <c r="I199" s="619" t="s">
        <v>25</v>
      </c>
      <c r="J199" s="303">
        <v>4</v>
      </c>
      <c r="K199" s="303"/>
      <c r="L199" s="303"/>
      <c r="M199" s="303"/>
      <c r="N199" s="620"/>
      <c r="O199" s="608"/>
      <c r="P199" s="303" t="s">
        <v>287</v>
      </c>
      <c r="Q199" s="303" t="s">
        <v>290</v>
      </c>
      <c r="R199" s="608"/>
      <c r="S199" s="621"/>
      <c r="T199" s="622"/>
      <c r="U199" s="622"/>
      <c r="V199" s="618"/>
      <c r="W199" s="623"/>
      <c r="X199" s="692" t="s">
        <v>3135</v>
      </c>
      <c r="Y199" s="697" t="s">
        <v>3144</v>
      </c>
      <c r="Z199" s="687" t="s">
        <v>3131</v>
      </c>
    </row>
    <row r="200" spans="1:26" ht="24">
      <c r="A200" s="255" t="s">
        <v>990</v>
      </c>
      <c r="B200" s="256"/>
      <c r="C200" s="256" t="s">
        <v>1096</v>
      </c>
      <c r="D200" s="260"/>
      <c r="E200" s="136" t="s">
        <v>18</v>
      </c>
      <c r="F200" s="136" t="s">
        <v>14</v>
      </c>
      <c r="G200" s="257" t="s">
        <v>1203</v>
      </c>
      <c r="H200" s="257" t="s">
        <v>28</v>
      </c>
      <c r="I200" s="257" t="s">
        <v>24</v>
      </c>
      <c r="J200" s="136"/>
      <c r="K200" s="136"/>
      <c r="L200" s="136"/>
      <c r="M200" s="136"/>
      <c r="N200" s="136"/>
      <c r="O200" s="136" t="s">
        <v>28</v>
      </c>
      <c r="P200" s="378" t="s">
        <v>444</v>
      </c>
      <c r="Q200" s="136" t="s">
        <v>290</v>
      </c>
      <c r="R200" s="258" t="s">
        <v>1202</v>
      </c>
      <c r="S200" s="136"/>
      <c r="T200" s="259"/>
      <c r="U200" s="259"/>
      <c r="V200" s="260"/>
      <c r="W200" s="261"/>
      <c r="X200" s="692" t="s">
        <v>3135</v>
      </c>
      <c r="Y200" s="697" t="s">
        <v>3144</v>
      </c>
      <c r="Z200" s="687" t="s">
        <v>3131</v>
      </c>
    </row>
    <row r="201" spans="1:26" ht="24">
      <c r="A201" s="3" t="s">
        <v>989</v>
      </c>
      <c r="B201" s="13"/>
      <c r="C201" s="13"/>
      <c r="D201" s="14"/>
      <c r="E201" s="4" t="s">
        <v>18</v>
      </c>
      <c r="F201" s="4" t="s">
        <v>15</v>
      </c>
      <c r="G201" s="1" t="s">
        <v>1203</v>
      </c>
      <c r="H201" s="1" t="s">
        <v>28</v>
      </c>
      <c r="I201" s="1" t="s">
        <v>24</v>
      </c>
      <c r="J201" s="4"/>
      <c r="K201" s="4"/>
      <c r="L201" s="4"/>
      <c r="M201" s="4"/>
      <c r="N201" s="4"/>
      <c r="O201" s="4" t="s">
        <v>28</v>
      </c>
      <c r="P201" s="378" t="s">
        <v>444</v>
      </c>
      <c r="Q201" s="4" t="s">
        <v>290</v>
      </c>
      <c r="R201" s="258" t="s">
        <v>1202</v>
      </c>
      <c r="S201" s="4"/>
      <c r="T201" s="5"/>
      <c r="U201" s="5"/>
      <c r="V201" s="14"/>
      <c r="W201" s="15"/>
      <c r="X201" s="692" t="s">
        <v>3135</v>
      </c>
      <c r="Y201" s="697" t="s">
        <v>3144</v>
      </c>
      <c r="Z201" s="687" t="s">
        <v>3131</v>
      </c>
    </row>
    <row r="202" spans="1:26" ht="15.6">
      <c r="A202" s="3" t="s">
        <v>988</v>
      </c>
      <c r="B202" s="13"/>
      <c r="C202" s="13" t="s">
        <v>1095</v>
      </c>
      <c r="D202" s="14"/>
      <c r="E202" s="4" t="s">
        <v>18</v>
      </c>
      <c r="F202" s="4" t="s">
        <v>14</v>
      </c>
      <c r="G202" s="1" t="s">
        <v>19</v>
      </c>
      <c r="H202" s="1" t="s">
        <v>28</v>
      </c>
      <c r="I202" s="1" t="s">
        <v>24</v>
      </c>
      <c r="J202" s="4">
        <v>4</v>
      </c>
      <c r="K202" s="4"/>
      <c r="L202" s="4"/>
      <c r="M202" s="4"/>
      <c r="N202" s="4"/>
      <c r="O202" s="4"/>
      <c r="P202" s="4" t="s">
        <v>286</v>
      </c>
      <c r="Q202" s="4" t="s">
        <v>290</v>
      </c>
      <c r="R202" s="19"/>
      <c r="S202" s="4"/>
      <c r="T202" s="5"/>
      <c r="U202" s="5"/>
      <c r="V202" s="14"/>
      <c r="W202" s="15"/>
      <c r="X202" s="692" t="s">
        <v>3135</v>
      </c>
      <c r="Y202" s="697" t="s">
        <v>3144</v>
      </c>
      <c r="Z202" s="687" t="s">
        <v>3131</v>
      </c>
    </row>
    <row r="203" spans="1:26" ht="15.6">
      <c r="A203" s="3" t="s">
        <v>987</v>
      </c>
      <c r="B203" s="13"/>
      <c r="C203" s="13" t="s">
        <v>1091</v>
      </c>
      <c r="D203" s="14"/>
      <c r="E203" s="4" t="s">
        <v>18</v>
      </c>
      <c r="F203" s="4" t="s">
        <v>15</v>
      </c>
      <c r="G203" s="1" t="s">
        <v>19</v>
      </c>
      <c r="H203" s="1" t="s">
        <v>28</v>
      </c>
      <c r="I203" s="1" t="s">
        <v>24</v>
      </c>
      <c r="J203" s="4">
        <v>4</v>
      </c>
      <c r="K203" s="4"/>
      <c r="L203" s="4"/>
      <c r="M203" s="4"/>
      <c r="N203" s="4"/>
      <c r="O203" s="4"/>
      <c r="P203" s="4" t="s">
        <v>286</v>
      </c>
      <c r="Q203" s="4" t="s">
        <v>290</v>
      </c>
      <c r="R203" s="19"/>
      <c r="S203" s="4"/>
      <c r="T203" s="5"/>
      <c r="U203" s="5"/>
      <c r="V203" s="14"/>
      <c r="W203" s="15"/>
      <c r="X203" s="692" t="s">
        <v>3135</v>
      </c>
      <c r="Y203" s="697" t="s">
        <v>3144</v>
      </c>
      <c r="Z203" s="687" t="s">
        <v>3131</v>
      </c>
    </row>
    <row r="204" spans="1:26" ht="15.6">
      <c r="A204" s="3" t="s">
        <v>986</v>
      </c>
      <c r="B204" s="13"/>
      <c r="C204" s="13"/>
      <c r="D204" s="14"/>
      <c r="E204" s="4" t="s">
        <v>18</v>
      </c>
      <c r="F204" s="4" t="s">
        <v>14</v>
      </c>
      <c r="G204" s="1" t="s">
        <v>19</v>
      </c>
      <c r="H204" s="1" t="s">
        <v>28</v>
      </c>
      <c r="I204" s="1" t="s">
        <v>24</v>
      </c>
      <c r="J204" s="4">
        <v>4</v>
      </c>
      <c r="K204" s="4"/>
      <c r="L204" s="4"/>
      <c r="M204" s="4"/>
      <c r="N204" s="4"/>
      <c r="O204" s="4"/>
      <c r="P204" s="4" t="s">
        <v>286</v>
      </c>
      <c r="Q204" s="4" t="s">
        <v>290</v>
      </c>
      <c r="R204" s="19"/>
      <c r="S204" s="4"/>
      <c r="T204" s="5"/>
      <c r="U204" s="5"/>
      <c r="V204" s="14"/>
      <c r="W204" s="15"/>
      <c r="X204" s="692" t="s">
        <v>3135</v>
      </c>
      <c r="Y204" s="697" t="s">
        <v>3144</v>
      </c>
      <c r="Z204" s="687" t="s">
        <v>3131</v>
      </c>
    </row>
    <row r="205" spans="1:26" ht="15.6">
      <c r="A205" s="3" t="s">
        <v>985</v>
      </c>
      <c r="B205" s="13"/>
      <c r="C205" s="13" t="s">
        <v>1090</v>
      </c>
      <c r="D205" s="14"/>
      <c r="E205" s="4" t="s">
        <v>18</v>
      </c>
      <c r="F205" s="4" t="s">
        <v>15</v>
      </c>
      <c r="G205" s="1" t="s">
        <v>19</v>
      </c>
      <c r="H205" s="1" t="s">
        <v>28</v>
      </c>
      <c r="I205" s="1" t="s">
        <v>24</v>
      </c>
      <c r="J205" s="4">
        <v>4</v>
      </c>
      <c r="K205" s="4"/>
      <c r="L205" s="4"/>
      <c r="M205" s="4"/>
      <c r="N205" s="4"/>
      <c r="O205" s="4"/>
      <c r="P205" s="4" t="s">
        <v>286</v>
      </c>
      <c r="Q205" s="4" t="s">
        <v>290</v>
      </c>
      <c r="R205" s="19"/>
      <c r="S205" s="4"/>
      <c r="T205" s="5"/>
      <c r="U205" s="5"/>
      <c r="V205" s="14"/>
      <c r="W205" s="15"/>
      <c r="X205" s="692" t="s">
        <v>3135</v>
      </c>
      <c r="Y205" s="697" t="s">
        <v>3144</v>
      </c>
      <c r="Z205" s="687" t="s">
        <v>3131</v>
      </c>
    </row>
    <row r="206" spans="1:26" ht="15.6">
      <c r="A206" s="3" t="s">
        <v>984</v>
      </c>
      <c r="B206" s="13"/>
      <c r="C206" s="13"/>
      <c r="D206" s="14"/>
      <c r="E206" s="4" t="s">
        <v>18</v>
      </c>
      <c r="F206" s="4" t="s">
        <v>14</v>
      </c>
      <c r="G206" s="1" t="s">
        <v>19</v>
      </c>
      <c r="H206" s="1" t="s">
        <v>28</v>
      </c>
      <c r="I206" s="1" t="s">
        <v>24</v>
      </c>
      <c r="J206" s="4">
        <v>4</v>
      </c>
      <c r="K206" s="4"/>
      <c r="L206" s="4"/>
      <c r="M206" s="4"/>
      <c r="N206" s="4"/>
      <c r="O206" s="4"/>
      <c r="P206" s="4" t="s">
        <v>286</v>
      </c>
      <c r="Q206" s="4" t="s">
        <v>290</v>
      </c>
      <c r="R206" s="19"/>
      <c r="S206" s="4"/>
      <c r="T206" s="5"/>
      <c r="U206" s="5"/>
      <c r="V206" s="14"/>
      <c r="W206" s="15"/>
      <c r="X206" s="692" t="s">
        <v>3135</v>
      </c>
      <c r="Y206" s="697" t="s">
        <v>3144</v>
      </c>
      <c r="Z206" s="687" t="s">
        <v>3131</v>
      </c>
    </row>
    <row r="207" spans="1:26" ht="15.6">
      <c r="A207" s="3" t="s">
        <v>983</v>
      </c>
      <c r="B207" s="13"/>
      <c r="C207" s="13" t="s">
        <v>1089</v>
      </c>
      <c r="D207" s="14"/>
      <c r="E207" s="4" t="s">
        <v>18</v>
      </c>
      <c r="F207" s="4" t="s">
        <v>15</v>
      </c>
      <c r="G207" s="1" t="s">
        <v>19</v>
      </c>
      <c r="H207" s="1" t="s">
        <v>28</v>
      </c>
      <c r="I207" s="1" t="s">
        <v>24</v>
      </c>
      <c r="J207" s="4">
        <v>4</v>
      </c>
      <c r="K207" s="4"/>
      <c r="L207" s="4"/>
      <c r="M207" s="4"/>
      <c r="N207" s="4"/>
      <c r="O207" s="4"/>
      <c r="P207" s="4" t="s">
        <v>286</v>
      </c>
      <c r="Q207" s="4" t="s">
        <v>290</v>
      </c>
      <c r="R207" s="19"/>
      <c r="S207" s="4"/>
      <c r="T207" s="5"/>
      <c r="U207" s="5"/>
      <c r="V207" s="14"/>
      <c r="W207" s="15"/>
      <c r="X207" s="692" t="s">
        <v>3135</v>
      </c>
      <c r="Y207" s="697" t="s">
        <v>3144</v>
      </c>
      <c r="Z207" s="687" t="s">
        <v>3131</v>
      </c>
    </row>
    <row r="208" spans="1:26" ht="15.6">
      <c r="A208" s="3" t="s">
        <v>982</v>
      </c>
      <c r="B208" s="13"/>
      <c r="C208" s="13"/>
      <c r="D208" s="14"/>
      <c r="E208" s="4" t="s">
        <v>18</v>
      </c>
      <c r="F208" s="4" t="s">
        <v>14</v>
      </c>
      <c r="G208" s="1" t="s">
        <v>19</v>
      </c>
      <c r="H208" s="1" t="s">
        <v>28</v>
      </c>
      <c r="I208" s="1" t="s">
        <v>24</v>
      </c>
      <c r="J208" s="4">
        <v>4</v>
      </c>
      <c r="K208" s="4"/>
      <c r="L208" s="4"/>
      <c r="M208" s="4"/>
      <c r="N208" s="4"/>
      <c r="O208" s="4"/>
      <c r="P208" s="4" t="s">
        <v>286</v>
      </c>
      <c r="Q208" s="4" t="s">
        <v>290</v>
      </c>
      <c r="R208" s="19"/>
      <c r="S208" s="4"/>
      <c r="T208" s="5"/>
      <c r="U208" s="5"/>
      <c r="V208" s="14"/>
      <c r="W208" s="15"/>
      <c r="X208" s="692" t="s">
        <v>3135</v>
      </c>
      <c r="Y208" s="697" t="s">
        <v>3144</v>
      </c>
      <c r="Z208" s="687" t="s">
        <v>3131</v>
      </c>
    </row>
    <row r="209" spans="1:26" ht="15.6">
      <c r="A209" s="3" t="s">
        <v>981</v>
      </c>
      <c r="B209" s="13"/>
      <c r="C209" s="13" t="s">
        <v>1088</v>
      </c>
      <c r="D209" s="14"/>
      <c r="E209" s="4" t="s">
        <v>18</v>
      </c>
      <c r="F209" s="4" t="s">
        <v>15</v>
      </c>
      <c r="G209" s="1" t="s">
        <v>19</v>
      </c>
      <c r="H209" s="1" t="s">
        <v>28</v>
      </c>
      <c r="I209" s="1" t="s">
        <v>24</v>
      </c>
      <c r="J209" s="4">
        <v>4</v>
      </c>
      <c r="K209" s="4"/>
      <c r="L209" s="4"/>
      <c r="M209" s="4"/>
      <c r="N209" s="4"/>
      <c r="O209" s="4"/>
      <c r="P209" s="4" t="s">
        <v>286</v>
      </c>
      <c r="Q209" s="4" t="s">
        <v>290</v>
      </c>
      <c r="R209" s="19"/>
      <c r="S209" s="4"/>
      <c r="T209" s="5"/>
      <c r="U209" s="5"/>
      <c r="V209" s="14"/>
      <c r="W209" s="15"/>
      <c r="X209" s="692" t="s">
        <v>3135</v>
      </c>
      <c r="Y209" s="697" t="s">
        <v>3144</v>
      </c>
      <c r="Z209" s="687" t="s">
        <v>3131</v>
      </c>
    </row>
    <row r="210" spans="1:26" ht="15.6">
      <c r="A210" s="3" t="s">
        <v>980</v>
      </c>
      <c r="B210" s="13"/>
      <c r="C210" s="13" t="s">
        <v>1087</v>
      </c>
      <c r="D210" s="14"/>
      <c r="E210" s="4" t="s">
        <v>17</v>
      </c>
      <c r="F210" s="4" t="s">
        <v>14</v>
      </c>
      <c r="G210" s="1" t="s">
        <v>19</v>
      </c>
      <c r="H210" s="1" t="s">
        <v>28</v>
      </c>
      <c r="I210" s="1" t="s">
        <v>24</v>
      </c>
      <c r="J210" s="4">
        <v>4</v>
      </c>
      <c r="K210" s="4"/>
      <c r="L210" s="4"/>
      <c r="M210" s="4"/>
      <c r="N210" s="4"/>
      <c r="O210" s="4"/>
      <c r="P210" s="4" t="s">
        <v>286</v>
      </c>
      <c r="Q210" s="4" t="s">
        <v>290</v>
      </c>
      <c r="R210" s="19"/>
      <c r="S210" s="4"/>
      <c r="T210" s="5"/>
      <c r="U210" s="5"/>
      <c r="V210" s="14"/>
      <c r="W210" s="15"/>
      <c r="X210" s="692" t="s">
        <v>3135</v>
      </c>
      <c r="Y210" s="697" t="s">
        <v>3144</v>
      </c>
      <c r="Z210" s="687" t="s">
        <v>3131</v>
      </c>
    </row>
    <row r="211" spans="1:26" ht="15.6">
      <c r="A211" s="3" t="s">
        <v>979</v>
      </c>
      <c r="B211" s="13"/>
      <c r="C211" s="13"/>
      <c r="D211" s="14"/>
      <c r="E211" s="4" t="s">
        <v>17</v>
      </c>
      <c r="F211" s="4" t="s">
        <v>15</v>
      </c>
      <c r="G211" s="1" t="s">
        <v>19</v>
      </c>
      <c r="H211" s="1" t="s">
        <v>28</v>
      </c>
      <c r="I211" s="1" t="s">
        <v>24</v>
      </c>
      <c r="J211" s="4">
        <v>4</v>
      </c>
      <c r="K211" s="4"/>
      <c r="L211" s="4"/>
      <c r="M211" s="4"/>
      <c r="N211" s="4"/>
      <c r="O211" s="4"/>
      <c r="P211" s="4" t="s">
        <v>286</v>
      </c>
      <c r="Q211" s="4" t="s">
        <v>290</v>
      </c>
      <c r="R211" s="19"/>
      <c r="S211" s="4"/>
      <c r="T211" s="5"/>
      <c r="U211" s="5"/>
      <c r="V211" s="14"/>
      <c r="W211" s="15"/>
      <c r="X211" s="692" t="s">
        <v>3135</v>
      </c>
      <c r="Y211" s="697" t="s">
        <v>3144</v>
      </c>
      <c r="Z211" s="687" t="s">
        <v>3131</v>
      </c>
    </row>
    <row r="212" spans="1:26" ht="15.6">
      <c r="A212" s="3" t="s">
        <v>1189</v>
      </c>
      <c r="B212" s="13"/>
      <c r="C212" s="13" t="s">
        <v>1086</v>
      </c>
      <c r="D212" s="14"/>
      <c r="E212" s="4" t="s">
        <v>17</v>
      </c>
      <c r="F212" s="4" t="s">
        <v>14</v>
      </c>
      <c r="G212" s="1" t="s">
        <v>19</v>
      </c>
      <c r="H212" s="1" t="s">
        <v>28</v>
      </c>
      <c r="I212" s="1" t="s">
        <v>24</v>
      </c>
      <c r="J212" s="4">
        <v>4</v>
      </c>
      <c r="K212" s="4"/>
      <c r="L212" s="4"/>
      <c r="M212" s="4"/>
      <c r="N212" s="4"/>
      <c r="O212" s="4"/>
      <c r="P212" s="4" t="s">
        <v>286</v>
      </c>
      <c r="Q212" s="4" t="s">
        <v>290</v>
      </c>
      <c r="R212" s="19"/>
      <c r="S212" s="4"/>
      <c r="T212" s="5"/>
      <c r="U212" s="5"/>
      <c r="V212" s="14"/>
      <c r="W212" s="15"/>
      <c r="X212" s="692" t="s">
        <v>3135</v>
      </c>
      <c r="Y212" s="697" t="s">
        <v>3144</v>
      </c>
      <c r="Z212" s="687" t="s">
        <v>3131</v>
      </c>
    </row>
    <row r="213" spans="1:26" ht="15.6">
      <c r="A213" s="3" t="s">
        <v>977</v>
      </c>
      <c r="B213" s="13"/>
      <c r="C213" s="13"/>
      <c r="D213" s="14"/>
      <c r="E213" s="4" t="s">
        <v>17</v>
      </c>
      <c r="F213" s="4" t="s">
        <v>15</v>
      </c>
      <c r="G213" s="1" t="s">
        <v>19</v>
      </c>
      <c r="H213" s="1" t="s">
        <v>28</v>
      </c>
      <c r="I213" s="1" t="s">
        <v>24</v>
      </c>
      <c r="J213" s="4">
        <v>4</v>
      </c>
      <c r="K213" s="4"/>
      <c r="L213" s="4"/>
      <c r="M213" s="4"/>
      <c r="N213" s="4"/>
      <c r="O213" s="4"/>
      <c r="P213" s="4" t="s">
        <v>286</v>
      </c>
      <c r="Q213" s="4" t="s">
        <v>290</v>
      </c>
      <c r="R213" s="19"/>
      <c r="S213" s="4"/>
      <c r="T213" s="5"/>
      <c r="U213" s="5"/>
      <c r="V213" s="14"/>
      <c r="W213" s="15"/>
      <c r="X213" s="692" t="s">
        <v>3135</v>
      </c>
      <c r="Y213" s="697" t="s">
        <v>3144</v>
      </c>
      <c r="Z213" s="687" t="s">
        <v>3131</v>
      </c>
    </row>
    <row r="214" spans="1:26" ht="15.6">
      <c r="A214" s="3" t="s">
        <v>976</v>
      </c>
      <c r="B214" s="13"/>
      <c r="C214" s="13" t="s">
        <v>1085</v>
      </c>
      <c r="D214" s="14"/>
      <c r="E214" s="4" t="s">
        <v>17</v>
      </c>
      <c r="F214" s="4" t="s">
        <v>14</v>
      </c>
      <c r="G214" s="1" t="s">
        <v>19</v>
      </c>
      <c r="H214" s="1" t="s">
        <v>28</v>
      </c>
      <c r="I214" s="1" t="s">
        <v>24</v>
      </c>
      <c r="J214" s="4">
        <v>4</v>
      </c>
      <c r="K214" s="4"/>
      <c r="L214" s="4"/>
      <c r="M214" s="4"/>
      <c r="N214" s="4"/>
      <c r="O214" s="4"/>
      <c r="P214" s="4" t="s">
        <v>286</v>
      </c>
      <c r="Q214" s="4" t="s">
        <v>290</v>
      </c>
      <c r="R214" s="19"/>
      <c r="S214" s="4"/>
      <c r="T214" s="5"/>
      <c r="U214" s="5"/>
      <c r="V214" s="14"/>
      <c r="W214" s="15"/>
      <c r="X214" s="692" t="s">
        <v>3135</v>
      </c>
      <c r="Y214" s="697" t="s">
        <v>3144</v>
      </c>
      <c r="Z214" s="687" t="s">
        <v>3131</v>
      </c>
    </row>
    <row r="215" spans="1:26" ht="15.6">
      <c r="A215" s="3" t="s">
        <v>975</v>
      </c>
      <c r="B215" s="13"/>
      <c r="C215" s="13"/>
      <c r="D215" s="14"/>
      <c r="E215" s="4" t="s">
        <v>17</v>
      </c>
      <c r="F215" s="4" t="s">
        <v>15</v>
      </c>
      <c r="G215" s="1" t="s">
        <v>19</v>
      </c>
      <c r="H215" s="1" t="s">
        <v>28</v>
      </c>
      <c r="I215" s="1" t="s">
        <v>24</v>
      </c>
      <c r="J215" s="4">
        <v>4</v>
      </c>
      <c r="K215" s="4"/>
      <c r="L215" s="4"/>
      <c r="M215" s="4"/>
      <c r="N215" s="4"/>
      <c r="O215" s="4"/>
      <c r="P215" s="4" t="s">
        <v>286</v>
      </c>
      <c r="Q215" s="4" t="s">
        <v>290</v>
      </c>
      <c r="R215" s="19"/>
      <c r="S215" s="4"/>
      <c r="T215" s="5"/>
      <c r="U215" s="5"/>
      <c r="V215" s="14"/>
      <c r="W215" s="15"/>
      <c r="X215" s="692" t="s">
        <v>3135</v>
      </c>
      <c r="Y215" s="697" t="s">
        <v>3144</v>
      </c>
      <c r="Z215" s="687" t="s">
        <v>3131</v>
      </c>
    </row>
    <row r="216" spans="1:26" ht="15.6">
      <c r="A216" s="3" t="s">
        <v>974</v>
      </c>
      <c r="B216" s="13"/>
      <c r="C216" s="13" t="s">
        <v>1084</v>
      </c>
      <c r="D216" s="14"/>
      <c r="E216" s="4" t="s">
        <v>17</v>
      </c>
      <c r="F216" s="4" t="s">
        <v>14</v>
      </c>
      <c r="G216" s="1" t="s">
        <v>19</v>
      </c>
      <c r="H216" s="1" t="s">
        <v>28</v>
      </c>
      <c r="I216" s="1" t="s">
        <v>24</v>
      </c>
      <c r="J216" s="4">
        <v>4</v>
      </c>
      <c r="K216" s="4"/>
      <c r="L216" s="4"/>
      <c r="M216" s="4"/>
      <c r="N216" s="4"/>
      <c r="O216" s="4"/>
      <c r="P216" s="4" t="s">
        <v>286</v>
      </c>
      <c r="Q216" s="4" t="s">
        <v>290</v>
      </c>
      <c r="R216" s="19"/>
      <c r="S216" s="4"/>
      <c r="T216" s="5"/>
      <c r="U216" s="5"/>
      <c r="V216" s="14"/>
      <c r="W216" s="15"/>
      <c r="X216" s="692" t="s">
        <v>3135</v>
      </c>
      <c r="Y216" s="697" t="s">
        <v>3144</v>
      </c>
      <c r="Z216" s="687" t="s">
        <v>3131</v>
      </c>
    </row>
    <row r="217" spans="1:26" ht="15.6">
      <c r="A217" s="3" t="s">
        <v>973</v>
      </c>
      <c r="B217" s="13"/>
      <c r="C217" s="13"/>
      <c r="D217" s="14"/>
      <c r="E217" s="4" t="s">
        <v>17</v>
      </c>
      <c r="F217" s="4" t="s">
        <v>15</v>
      </c>
      <c r="G217" s="1" t="s">
        <v>19</v>
      </c>
      <c r="H217" s="1" t="s">
        <v>28</v>
      </c>
      <c r="I217" s="1" t="s">
        <v>24</v>
      </c>
      <c r="J217" s="4">
        <v>4</v>
      </c>
      <c r="K217" s="4"/>
      <c r="L217" s="4"/>
      <c r="M217" s="4"/>
      <c r="N217" s="4"/>
      <c r="O217" s="4"/>
      <c r="P217" s="4" t="s">
        <v>286</v>
      </c>
      <c r="Q217" s="4" t="s">
        <v>290</v>
      </c>
      <c r="R217" s="19"/>
      <c r="S217" s="4"/>
      <c r="T217" s="5"/>
      <c r="U217" s="5"/>
      <c r="V217" s="14"/>
      <c r="W217" s="15"/>
      <c r="X217" s="692" t="s">
        <v>3135</v>
      </c>
      <c r="Y217" s="697" t="s">
        <v>3144</v>
      </c>
      <c r="Z217" s="687" t="s">
        <v>3131</v>
      </c>
    </row>
    <row r="218" spans="1:26" ht="15.6">
      <c r="A218" s="3" t="s">
        <v>972</v>
      </c>
      <c r="B218" s="13"/>
      <c r="C218" s="13" t="s">
        <v>1083</v>
      </c>
      <c r="D218" s="14"/>
      <c r="E218" s="4" t="s">
        <v>17</v>
      </c>
      <c r="F218" s="4" t="s">
        <v>14</v>
      </c>
      <c r="G218" s="1" t="s">
        <v>19</v>
      </c>
      <c r="H218" s="1" t="s">
        <v>28</v>
      </c>
      <c r="I218" s="1" t="s">
        <v>24</v>
      </c>
      <c r="J218" s="4">
        <v>4</v>
      </c>
      <c r="K218" s="4"/>
      <c r="L218" s="4"/>
      <c r="M218" s="4"/>
      <c r="N218" s="4"/>
      <c r="O218" s="4"/>
      <c r="P218" s="4" t="s">
        <v>286</v>
      </c>
      <c r="Q218" s="4" t="s">
        <v>290</v>
      </c>
      <c r="R218" s="19"/>
      <c r="S218" s="4"/>
      <c r="T218" s="5"/>
      <c r="U218" s="5"/>
      <c r="V218" s="14"/>
      <c r="W218" s="15"/>
      <c r="X218" s="692" t="s">
        <v>3135</v>
      </c>
      <c r="Y218" s="697" t="s">
        <v>3144</v>
      </c>
      <c r="Z218" s="687" t="s">
        <v>3131</v>
      </c>
    </row>
    <row r="219" spans="1:26" ht="15.6">
      <c r="A219" s="3" t="s">
        <v>971</v>
      </c>
      <c r="B219" s="13"/>
      <c r="C219" s="13"/>
      <c r="D219" s="14"/>
      <c r="E219" s="4" t="s">
        <v>17</v>
      </c>
      <c r="F219" s="4" t="s">
        <v>15</v>
      </c>
      <c r="G219" s="1" t="s">
        <v>19</v>
      </c>
      <c r="H219" s="1" t="s">
        <v>28</v>
      </c>
      <c r="I219" s="1" t="s">
        <v>24</v>
      </c>
      <c r="J219" s="4">
        <v>4</v>
      </c>
      <c r="K219" s="4"/>
      <c r="L219" s="4"/>
      <c r="M219" s="4"/>
      <c r="N219" s="4"/>
      <c r="O219" s="4"/>
      <c r="P219" s="4" t="s">
        <v>286</v>
      </c>
      <c r="Q219" s="4" t="s">
        <v>290</v>
      </c>
      <c r="R219" s="19"/>
      <c r="S219" s="4"/>
      <c r="T219" s="5"/>
      <c r="U219" s="5"/>
      <c r="V219" s="14"/>
      <c r="W219" s="15"/>
      <c r="X219" s="692" t="s">
        <v>3135</v>
      </c>
      <c r="Y219" s="697" t="s">
        <v>3144</v>
      </c>
      <c r="Z219" s="687" t="s">
        <v>3131</v>
      </c>
    </row>
    <row r="220" spans="1:26" ht="15.6">
      <c r="A220" s="3" t="s">
        <v>970</v>
      </c>
      <c r="B220" s="13"/>
      <c r="C220" s="13" t="s">
        <v>1082</v>
      </c>
      <c r="D220" s="14"/>
      <c r="E220" s="4" t="s">
        <v>17</v>
      </c>
      <c r="F220" s="4" t="s">
        <v>14</v>
      </c>
      <c r="G220" s="1" t="s">
        <v>19</v>
      </c>
      <c r="H220" s="1" t="s">
        <v>28</v>
      </c>
      <c r="I220" s="1" t="s">
        <v>24</v>
      </c>
      <c r="J220" s="4">
        <v>4</v>
      </c>
      <c r="K220" s="4"/>
      <c r="L220" s="4"/>
      <c r="M220" s="4"/>
      <c r="N220" s="4"/>
      <c r="O220" s="4"/>
      <c r="P220" s="4" t="s">
        <v>286</v>
      </c>
      <c r="Q220" s="4" t="s">
        <v>290</v>
      </c>
      <c r="R220" s="19"/>
      <c r="S220" s="4"/>
      <c r="T220" s="5"/>
      <c r="U220" s="5"/>
      <c r="V220" s="14"/>
      <c r="W220" s="15"/>
      <c r="X220" s="692" t="s">
        <v>3135</v>
      </c>
      <c r="Y220" s="697" t="s">
        <v>3144</v>
      </c>
      <c r="Z220" s="687" t="s">
        <v>3131</v>
      </c>
    </row>
    <row r="221" spans="1:26" ht="15.6">
      <c r="A221" s="3" t="s">
        <v>969</v>
      </c>
      <c r="B221" s="13"/>
      <c r="C221" s="13"/>
      <c r="D221" s="14"/>
      <c r="E221" s="4" t="s">
        <v>17</v>
      </c>
      <c r="F221" s="4" t="s">
        <v>15</v>
      </c>
      <c r="G221" s="1" t="s">
        <v>19</v>
      </c>
      <c r="H221" s="1" t="s">
        <v>28</v>
      </c>
      <c r="I221" s="1" t="s">
        <v>24</v>
      </c>
      <c r="J221" s="4">
        <v>4</v>
      </c>
      <c r="K221" s="4"/>
      <c r="L221" s="4"/>
      <c r="M221" s="4"/>
      <c r="N221" s="4"/>
      <c r="O221" s="4"/>
      <c r="P221" s="4" t="s">
        <v>286</v>
      </c>
      <c r="Q221" s="4" t="s">
        <v>290</v>
      </c>
      <c r="R221" s="19"/>
      <c r="S221" s="4"/>
      <c r="T221" s="5"/>
      <c r="U221" s="5"/>
      <c r="V221" s="14"/>
      <c r="W221" s="15"/>
      <c r="X221" s="692" t="s">
        <v>3135</v>
      </c>
      <c r="Y221" s="697" t="s">
        <v>3144</v>
      </c>
      <c r="Z221" s="687" t="s">
        <v>3131</v>
      </c>
    </row>
    <row r="222" spans="1:26" ht="15.6">
      <c r="A222" s="3" t="s">
        <v>968</v>
      </c>
      <c r="B222" s="13"/>
      <c r="C222" s="13" t="s">
        <v>1081</v>
      </c>
      <c r="D222" s="14"/>
      <c r="E222" s="4" t="s">
        <v>18</v>
      </c>
      <c r="F222" s="4" t="s">
        <v>15</v>
      </c>
      <c r="G222" s="1" t="s">
        <v>19</v>
      </c>
      <c r="H222" s="1" t="s">
        <v>28</v>
      </c>
      <c r="I222" s="1" t="s">
        <v>24</v>
      </c>
      <c r="J222" s="4">
        <v>4</v>
      </c>
      <c r="K222" s="4"/>
      <c r="L222" s="4"/>
      <c r="M222" s="4"/>
      <c r="N222" s="4"/>
      <c r="O222" s="4"/>
      <c r="P222" s="4" t="s">
        <v>286</v>
      </c>
      <c r="Q222" s="4" t="s">
        <v>290</v>
      </c>
      <c r="R222" s="19"/>
      <c r="S222" s="4"/>
      <c r="T222" s="5"/>
      <c r="U222" s="5"/>
      <c r="V222" s="14"/>
      <c r="W222" s="15"/>
      <c r="X222" s="692" t="s">
        <v>3135</v>
      </c>
      <c r="Y222" s="697" t="s">
        <v>3144</v>
      </c>
      <c r="Z222" s="687" t="s">
        <v>3131</v>
      </c>
    </row>
    <row r="223" spans="1:26" ht="15.6">
      <c r="A223" s="3" t="s">
        <v>967</v>
      </c>
      <c r="B223" s="13"/>
      <c r="C223" s="13" t="s">
        <v>1079</v>
      </c>
      <c r="D223" s="14"/>
      <c r="E223" s="4" t="s">
        <v>18</v>
      </c>
      <c r="F223" s="4" t="s">
        <v>14</v>
      </c>
      <c r="G223" s="1" t="s">
        <v>19</v>
      </c>
      <c r="H223" s="1" t="s">
        <v>28</v>
      </c>
      <c r="I223" s="1" t="s">
        <v>24</v>
      </c>
      <c r="J223" s="4"/>
      <c r="K223" s="4"/>
      <c r="L223" s="4"/>
      <c r="M223" s="4"/>
      <c r="N223" s="4"/>
      <c r="O223" s="4" t="s">
        <v>28</v>
      </c>
      <c r="P223" s="4" t="s">
        <v>286</v>
      </c>
      <c r="Q223" s="4" t="s">
        <v>290</v>
      </c>
      <c r="R223" s="19"/>
      <c r="S223" s="4"/>
      <c r="T223" s="5"/>
      <c r="U223" s="5"/>
      <c r="V223" s="14"/>
      <c r="W223" s="15"/>
      <c r="X223" s="692" t="s">
        <v>3135</v>
      </c>
      <c r="Y223" s="697" t="s">
        <v>3144</v>
      </c>
      <c r="Z223" s="687" t="s">
        <v>3131</v>
      </c>
    </row>
    <row r="224" spans="1:26" ht="15.6">
      <c r="A224" s="3" t="s">
        <v>966</v>
      </c>
      <c r="B224" s="13"/>
      <c r="C224" s="13"/>
      <c r="D224" s="14"/>
      <c r="E224" s="4" t="s">
        <v>18</v>
      </c>
      <c r="F224" s="4" t="s">
        <v>15</v>
      </c>
      <c r="G224" s="1" t="s">
        <v>19</v>
      </c>
      <c r="H224" s="1" t="s">
        <v>28</v>
      </c>
      <c r="I224" s="1" t="s">
        <v>24</v>
      </c>
      <c r="J224" s="4"/>
      <c r="K224" s="4"/>
      <c r="L224" s="4"/>
      <c r="M224" s="4"/>
      <c r="N224" s="4"/>
      <c r="O224" s="4" t="s">
        <v>28</v>
      </c>
      <c r="P224" s="4" t="s">
        <v>286</v>
      </c>
      <c r="Q224" s="4" t="s">
        <v>290</v>
      </c>
      <c r="R224" s="19"/>
      <c r="S224" s="4"/>
      <c r="T224" s="5"/>
      <c r="U224" s="5"/>
      <c r="V224" s="14"/>
      <c r="W224" s="15"/>
      <c r="X224" s="692" t="s">
        <v>3135</v>
      </c>
      <c r="Y224" s="697" t="s">
        <v>3144</v>
      </c>
      <c r="Z224" s="687" t="s">
        <v>3131</v>
      </c>
    </row>
    <row r="225" spans="1:26" ht="15.6">
      <c r="A225" s="612" t="s">
        <v>965</v>
      </c>
      <c r="B225" s="329"/>
      <c r="C225" s="329" t="s">
        <v>1078</v>
      </c>
      <c r="D225" s="164"/>
      <c r="E225" s="125" t="s">
        <v>17</v>
      </c>
      <c r="F225" s="125" t="s">
        <v>14</v>
      </c>
      <c r="G225" s="126" t="s">
        <v>19</v>
      </c>
      <c r="H225" s="126" t="s">
        <v>28</v>
      </c>
      <c r="I225" s="126" t="s">
        <v>24</v>
      </c>
      <c r="J225" s="125">
        <v>4</v>
      </c>
      <c r="K225" s="125"/>
      <c r="L225" s="125"/>
      <c r="M225" s="125"/>
      <c r="N225" s="125"/>
      <c r="O225" s="125"/>
      <c r="P225" s="125" t="s">
        <v>291</v>
      </c>
      <c r="Q225" s="125" t="s">
        <v>290</v>
      </c>
      <c r="R225" s="250"/>
      <c r="S225" s="125"/>
      <c r="T225" s="163"/>
      <c r="U225" s="163"/>
      <c r="V225" s="164"/>
      <c r="W225" s="165"/>
      <c r="X225" s="692" t="s">
        <v>3135</v>
      </c>
      <c r="Y225" s="697" t="s">
        <v>3144</v>
      </c>
      <c r="Z225" s="687" t="s">
        <v>3131</v>
      </c>
    </row>
    <row r="226" spans="1:26" s="632" customFormat="1" ht="16.2" thickBot="1">
      <c r="A226" s="624" t="s">
        <v>964</v>
      </c>
      <c r="B226" s="625"/>
      <c r="C226" s="625" t="s">
        <v>1077</v>
      </c>
      <c r="D226" s="633" t="s">
        <v>3121</v>
      </c>
      <c r="E226" s="627" t="s">
        <v>17</v>
      </c>
      <c r="F226" s="627" t="s">
        <v>15</v>
      </c>
      <c r="G226" s="628" t="s">
        <v>19</v>
      </c>
      <c r="H226" s="628" t="s">
        <v>28</v>
      </c>
      <c r="I226" s="628" t="s">
        <v>24</v>
      </c>
      <c r="J226" s="627"/>
      <c r="K226" s="627"/>
      <c r="L226" s="627"/>
      <c r="M226" s="627"/>
      <c r="N226" s="627"/>
      <c r="O226" s="627" t="s">
        <v>28</v>
      </c>
      <c r="P226" s="627" t="s">
        <v>291</v>
      </c>
      <c r="Q226" s="627" t="s">
        <v>290</v>
      </c>
      <c r="R226" s="629"/>
      <c r="S226" s="627"/>
      <c r="T226" s="630"/>
      <c r="U226" s="630"/>
      <c r="V226" s="626"/>
      <c r="W226" s="631"/>
      <c r="X226" s="692" t="s">
        <v>3135</v>
      </c>
      <c r="Y226" s="697" t="s">
        <v>3144</v>
      </c>
      <c r="Z226" s="687" t="s">
        <v>3131</v>
      </c>
    </row>
    <row r="227" spans="1:26" s="281" customFormat="1" ht="15.6">
      <c r="A227" s="255" t="s">
        <v>963</v>
      </c>
      <c r="B227" s="318"/>
      <c r="C227" s="318" t="s">
        <v>1076</v>
      </c>
      <c r="D227" s="634" t="s">
        <v>858</v>
      </c>
      <c r="E227" s="338" t="s">
        <v>17</v>
      </c>
      <c r="F227" s="338" t="s">
        <v>15</v>
      </c>
      <c r="G227" s="340" t="s">
        <v>19</v>
      </c>
      <c r="H227" s="340" t="s">
        <v>28</v>
      </c>
      <c r="I227" s="340" t="s">
        <v>24</v>
      </c>
      <c r="J227" s="338"/>
      <c r="K227" s="338"/>
      <c r="L227" s="338"/>
      <c r="M227" s="338"/>
      <c r="N227" s="338"/>
      <c r="O227" s="338" t="s">
        <v>28</v>
      </c>
      <c r="P227" s="136" t="s">
        <v>291</v>
      </c>
      <c r="Q227" s="136" t="s">
        <v>290</v>
      </c>
      <c r="R227" s="339"/>
      <c r="S227" s="338"/>
      <c r="T227" s="337"/>
      <c r="U227" s="337"/>
      <c r="V227" s="336"/>
      <c r="W227" s="335"/>
      <c r="X227" s="692" t="s">
        <v>3135</v>
      </c>
      <c r="Y227" s="697" t="s">
        <v>3144</v>
      </c>
      <c r="Z227" s="687" t="s">
        <v>3130</v>
      </c>
    </row>
    <row r="228" spans="1:26" ht="15.6">
      <c r="A228" s="3" t="s">
        <v>962</v>
      </c>
      <c r="B228" s="13"/>
      <c r="C228" s="13" t="s">
        <v>1074</v>
      </c>
      <c r="D228" s="14"/>
      <c r="E228" s="4" t="s">
        <v>17</v>
      </c>
      <c r="F228" s="4" t="s">
        <v>14</v>
      </c>
      <c r="G228" s="1" t="s">
        <v>19</v>
      </c>
      <c r="H228" s="1" t="s">
        <v>28</v>
      </c>
      <c r="I228" s="1" t="s">
        <v>24</v>
      </c>
      <c r="J228" s="4"/>
      <c r="K228" s="4"/>
      <c r="L228" s="4"/>
      <c r="M228" s="4"/>
      <c r="N228" s="4"/>
      <c r="O228" s="4" t="s">
        <v>28</v>
      </c>
      <c r="P228" s="4" t="s">
        <v>291</v>
      </c>
      <c r="Q228" s="4" t="s">
        <v>290</v>
      </c>
      <c r="R228" s="19"/>
      <c r="S228" s="4"/>
      <c r="T228" s="5"/>
      <c r="U228" s="5"/>
      <c r="V228" s="14"/>
      <c r="W228" s="15"/>
      <c r="X228" s="692" t="s">
        <v>3135</v>
      </c>
      <c r="Y228" s="697" t="s">
        <v>3144</v>
      </c>
      <c r="Z228" s="687" t="s">
        <v>3130</v>
      </c>
    </row>
    <row r="229" spans="1:26" ht="15.6">
      <c r="A229" s="3" t="s">
        <v>961</v>
      </c>
      <c r="B229" s="13"/>
      <c r="C229" s="13" t="s">
        <v>1075</v>
      </c>
      <c r="D229" s="14"/>
      <c r="E229" s="4" t="s">
        <v>18</v>
      </c>
      <c r="F229" s="4" t="s">
        <v>15</v>
      </c>
      <c r="G229" s="1" t="s">
        <v>19</v>
      </c>
      <c r="H229" s="1" t="s">
        <v>28</v>
      </c>
      <c r="I229" s="1" t="s">
        <v>24</v>
      </c>
      <c r="J229" s="4">
        <v>4</v>
      </c>
      <c r="K229" s="4"/>
      <c r="L229" s="4"/>
      <c r="M229" s="4"/>
      <c r="N229" s="4"/>
      <c r="O229" s="4"/>
      <c r="P229" s="4" t="s">
        <v>291</v>
      </c>
      <c r="Q229" s="4" t="s">
        <v>290</v>
      </c>
      <c r="R229" s="19"/>
      <c r="S229" s="4"/>
      <c r="T229" s="5"/>
      <c r="U229" s="5"/>
      <c r="V229" s="14"/>
      <c r="W229" s="15"/>
      <c r="X229" s="692" t="s">
        <v>3135</v>
      </c>
      <c r="Y229" s="697" t="s">
        <v>3144</v>
      </c>
      <c r="Z229" s="687" t="s">
        <v>3130</v>
      </c>
    </row>
    <row r="230" spans="1:26" ht="15.6">
      <c r="A230" s="3" t="s">
        <v>960</v>
      </c>
      <c r="B230" s="13"/>
      <c r="C230" s="13" t="s">
        <v>1073</v>
      </c>
      <c r="D230" s="14"/>
      <c r="E230" s="4" t="s">
        <v>18</v>
      </c>
      <c r="F230" s="4" t="s">
        <v>15</v>
      </c>
      <c r="G230" s="1" t="s">
        <v>19</v>
      </c>
      <c r="H230" s="1" t="s">
        <v>28</v>
      </c>
      <c r="I230" s="1" t="s">
        <v>24</v>
      </c>
      <c r="J230" s="4">
        <v>4</v>
      </c>
      <c r="K230" s="4"/>
      <c r="L230" s="4"/>
      <c r="M230" s="4"/>
      <c r="N230" s="4"/>
      <c r="O230" s="4"/>
      <c r="P230" s="4" t="s">
        <v>291</v>
      </c>
      <c r="Q230" s="4" t="s">
        <v>290</v>
      </c>
      <c r="R230" s="19"/>
      <c r="S230" s="4"/>
      <c r="T230" s="5"/>
      <c r="U230" s="5"/>
      <c r="V230" s="14"/>
      <c r="W230" s="15"/>
      <c r="X230" s="692" t="s">
        <v>3135</v>
      </c>
      <c r="Y230" s="697" t="s">
        <v>3144</v>
      </c>
      <c r="Z230" s="687" t="s">
        <v>3130</v>
      </c>
    </row>
    <row r="231" spans="1:26" ht="15.6">
      <c r="A231" s="3" t="s">
        <v>959</v>
      </c>
      <c r="B231" s="13"/>
      <c r="C231" s="13"/>
      <c r="D231" s="14"/>
      <c r="E231" s="4" t="s">
        <v>18</v>
      </c>
      <c r="F231" s="4" t="s">
        <v>14</v>
      </c>
      <c r="G231" s="1" t="s">
        <v>19</v>
      </c>
      <c r="H231" s="1" t="s">
        <v>28</v>
      </c>
      <c r="I231" s="1" t="s">
        <v>24</v>
      </c>
      <c r="J231" s="4">
        <v>4</v>
      </c>
      <c r="K231" s="4"/>
      <c r="L231" s="4"/>
      <c r="M231" s="4"/>
      <c r="N231" s="4"/>
      <c r="O231" s="4"/>
      <c r="P231" s="4" t="s">
        <v>291</v>
      </c>
      <c r="Q231" s="4" t="s">
        <v>290</v>
      </c>
      <c r="R231" s="19"/>
      <c r="S231" s="4"/>
      <c r="T231" s="5"/>
      <c r="U231" s="5"/>
      <c r="V231" s="14"/>
      <c r="W231" s="15"/>
      <c r="X231" s="692" t="s">
        <v>3135</v>
      </c>
      <c r="Y231" s="697" t="s">
        <v>3144</v>
      </c>
      <c r="Z231" s="687" t="s">
        <v>3130</v>
      </c>
    </row>
    <row r="232" spans="1:26" ht="15.6">
      <c r="A232" s="3" t="s">
        <v>957</v>
      </c>
      <c r="B232" s="13"/>
      <c r="C232" s="13" t="s">
        <v>1072</v>
      </c>
      <c r="D232" s="14"/>
      <c r="E232" s="4" t="s">
        <v>18</v>
      </c>
      <c r="F232" s="4" t="s">
        <v>15</v>
      </c>
      <c r="G232" s="1" t="s">
        <v>19</v>
      </c>
      <c r="H232" s="1" t="s">
        <v>28</v>
      </c>
      <c r="I232" s="1" t="s">
        <v>24</v>
      </c>
      <c r="J232" s="4">
        <v>4</v>
      </c>
      <c r="K232" s="4"/>
      <c r="L232" s="4"/>
      <c r="M232" s="4"/>
      <c r="N232" s="4"/>
      <c r="O232" s="4"/>
      <c r="P232" s="4" t="s">
        <v>291</v>
      </c>
      <c r="Q232" s="4" t="s">
        <v>290</v>
      </c>
      <c r="R232" s="19"/>
      <c r="S232" s="4"/>
      <c r="T232" s="5"/>
      <c r="U232" s="5"/>
      <c r="V232" s="14"/>
      <c r="W232" s="15"/>
      <c r="X232" s="692" t="s">
        <v>3135</v>
      </c>
      <c r="Y232" s="697" t="s">
        <v>3144</v>
      </c>
      <c r="Z232" s="687" t="s">
        <v>3130</v>
      </c>
    </row>
    <row r="233" spans="1:26" ht="15.6">
      <c r="A233" s="3" t="s">
        <v>956</v>
      </c>
      <c r="B233" s="13"/>
      <c r="C233" s="13" t="s">
        <v>1071</v>
      </c>
      <c r="D233" s="14"/>
      <c r="E233" s="4" t="s">
        <v>17</v>
      </c>
      <c r="F233" s="4" t="s">
        <v>14</v>
      </c>
      <c r="G233" s="1" t="s">
        <v>19</v>
      </c>
      <c r="H233" s="1" t="s">
        <v>28</v>
      </c>
      <c r="I233" s="1" t="s">
        <v>24</v>
      </c>
      <c r="J233" s="4">
        <v>4</v>
      </c>
      <c r="K233" s="4"/>
      <c r="L233" s="4"/>
      <c r="M233" s="4"/>
      <c r="N233" s="4"/>
      <c r="O233" s="4"/>
      <c r="P233" s="4" t="s">
        <v>291</v>
      </c>
      <c r="Q233" s="4" t="s">
        <v>290</v>
      </c>
      <c r="R233" s="19"/>
      <c r="S233" s="4"/>
      <c r="T233" s="5"/>
      <c r="U233" s="5"/>
      <c r="V233" s="14"/>
      <c r="W233" s="15"/>
      <c r="X233" s="692" t="s">
        <v>3135</v>
      </c>
      <c r="Y233" s="697" t="s">
        <v>3144</v>
      </c>
      <c r="Z233" s="687" t="s">
        <v>3130</v>
      </c>
    </row>
    <row r="234" spans="1:26" ht="15.6">
      <c r="A234" s="3" t="s">
        <v>955</v>
      </c>
      <c r="B234" s="13"/>
      <c r="C234" s="13" t="s">
        <v>1070</v>
      </c>
      <c r="D234" s="14"/>
      <c r="E234" s="4" t="s">
        <v>17</v>
      </c>
      <c r="F234" s="4" t="s">
        <v>14</v>
      </c>
      <c r="G234" s="1" t="s">
        <v>19</v>
      </c>
      <c r="H234" s="1" t="s">
        <v>28</v>
      </c>
      <c r="I234" s="1" t="s">
        <v>24</v>
      </c>
      <c r="J234" s="4">
        <v>4</v>
      </c>
      <c r="K234" s="4"/>
      <c r="L234" s="4"/>
      <c r="M234" s="4"/>
      <c r="N234" s="4"/>
      <c r="O234" s="4"/>
      <c r="P234" s="4" t="s">
        <v>291</v>
      </c>
      <c r="Q234" s="4" t="s">
        <v>290</v>
      </c>
      <c r="R234" s="19"/>
      <c r="S234" s="4"/>
      <c r="T234" s="5"/>
      <c r="U234" s="5"/>
      <c r="V234" s="14"/>
      <c r="W234" s="15"/>
      <c r="X234" s="692" t="s">
        <v>3135</v>
      </c>
      <c r="Y234" s="697" t="s">
        <v>3144</v>
      </c>
      <c r="Z234" s="687" t="s">
        <v>3130</v>
      </c>
    </row>
    <row r="235" spans="1:26" ht="15.6">
      <c r="A235" s="3" t="s">
        <v>954</v>
      </c>
      <c r="B235" s="13"/>
      <c r="C235" s="13"/>
      <c r="D235" s="14"/>
      <c r="E235" s="4" t="s">
        <v>18</v>
      </c>
      <c r="F235" s="4" t="s">
        <v>15</v>
      </c>
      <c r="G235" s="1" t="s">
        <v>19</v>
      </c>
      <c r="H235" s="1" t="s">
        <v>28</v>
      </c>
      <c r="I235" s="1" t="s">
        <v>24</v>
      </c>
      <c r="J235" s="4">
        <v>4</v>
      </c>
      <c r="K235" s="4"/>
      <c r="L235" s="4"/>
      <c r="M235" s="4"/>
      <c r="N235" s="4"/>
      <c r="O235" s="4"/>
      <c r="P235" s="4" t="s">
        <v>291</v>
      </c>
      <c r="Q235" s="4" t="s">
        <v>290</v>
      </c>
      <c r="R235" s="19"/>
      <c r="S235" s="4"/>
      <c r="T235" s="5"/>
      <c r="U235" s="5"/>
      <c r="V235" s="14"/>
      <c r="W235" s="15"/>
      <c r="X235" s="692" t="s">
        <v>3135</v>
      </c>
      <c r="Y235" s="697" t="s">
        <v>3144</v>
      </c>
      <c r="Z235" s="687" t="s">
        <v>3130</v>
      </c>
    </row>
    <row r="236" spans="1:26" ht="15.6">
      <c r="A236" s="3" t="s">
        <v>951</v>
      </c>
      <c r="B236" s="13"/>
      <c r="C236" s="13" t="s">
        <v>1069</v>
      </c>
      <c r="D236" s="14"/>
      <c r="E236" s="4" t="s">
        <v>17</v>
      </c>
      <c r="F236" s="4" t="s">
        <v>14</v>
      </c>
      <c r="G236" s="1" t="s">
        <v>19</v>
      </c>
      <c r="H236" s="1" t="s">
        <v>28</v>
      </c>
      <c r="I236" s="1" t="s">
        <v>24</v>
      </c>
      <c r="J236" s="4">
        <v>4</v>
      </c>
      <c r="K236" s="4"/>
      <c r="L236" s="4"/>
      <c r="M236" s="4"/>
      <c r="N236" s="4"/>
      <c r="O236" s="4"/>
      <c r="P236" s="4" t="s">
        <v>291</v>
      </c>
      <c r="Q236" s="4" t="s">
        <v>290</v>
      </c>
      <c r="R236" s="19"/>
      <c r="S236" s="4"/>
      <c r="T236" s="5"/>
      <c r="U236" s="5"/>
      <c r="V236" s="14"/>
      <c r="W236" s="15"/>
      <c r="X236" s="692" t="s">
        <v>3135</v>
      </c>
      <c r="Y236" s="697" t="s">
        <v>3144</v>
      </c>
      <c r="Z236" s="687" t="s">
        <v>3130</v>
      </c>
    </row>
    <row r="237" spans="1:26" ht="15.6">
      <c r="A237" s="3" t="s">
        <v>950</v>
      </c>
      <c r="B237" s="13"/>
      <c r="C237" s="13"/>
      <c r="D237" s="14"/>
      <c r="E237" s="4" t="s">
        <v>18</v>
      </c>
      <c r="F237" s="4" t="s">
        <v>15</v>
      </c>
      <c r="G237" s="1" t="s">
        <v>19</v>
      </c>
      <c r="H237" s="1" t="s">
        <v>28</v>
      </c>
      <c r="I237" s="1" t="s">
        <v>24</v>
      </c>
      <c r="J237" s="4">
        <v>4</v>
      </c>
      <c r="K237" s="4"/>
      <c r="L237" s="4"/>
      <c r="M237" s="4"/>
      <c r="N237" s="4"/>
      <c r="O237" s="4"/>
      <c r="P237" s="4" t="s">
        <v>291</v>
      </c>
      <c r="Q237" s="4" t="s">
        <v>290</v>
      </c>
      <c r="R237" s="19"/>
      <c r="S237" s="4"/>
      <c r="T237" s="5"/>
      <c r="U237" s="5"/>
      <c r="V237" s="14"/>
      <c r="W237" s="15"/>
      <c r="X237" s="692" t="s">
        <v>3135</v>
      </c>
      <c r="Y237" s="697" t="s">
        <v>3144</v>
      </c>
      <c r="Z237" s="687" t="s">
        <v>3130</v>
      </c>
    </row>
    <row r="238" spans="1:26" ht="15.6">
      <c r="A238" s="3" t="s">
        <v>949</v>
      </c>
      <c r="B238" s="13"/>
      <c r="C238" s="13" t="s">
        <v>1068</v>
      </c>
      <c r="D238" s="14"/>
      <c r="E238" s="4" t="s">
        <v>17</v>
      </c>
      <c r="F238" s="4" t="s">
        <v>14</v>
      </c>
      <c r="G238" s="1" t="s">
        <v>19</v>
      </c>
      <c r="H238" s="1" t="s">
        <v>28</v>
      </c>
      <c r="I238" s="1" t="s">
        <v>24</v>
      </c>
      <c r="J238" s="4">
        <v>4</v>
      </c>
      <c r="K238" s="4"/>
      <c r="L238" s="4"/>
      <c r="M238" s="4"/>
      <c r="N238" s="4"/>
      <c r="O238" s="4"/>
      <c r="P238" s="4" t="s">
        <v>291</v>
      </c>
      <c r="Q238" s="4" t="s">
        <v>290</v>
      </c>
      <c r="R238" s="19"/>
      <c r="S238" s="4"/>
      <c r="T238" s="5"/>
      <c r="U238" s="5"/>
      <c r="V238" s="14"/>
      <c r="W238" s="15"/>
      <c r="X238" s="692" t="s">
        <v>3135</v>
      </c>
      <c r="Y238" s="697" t="s">
        <v>3144</v>
      </c>
      <c r="Z238" s="687" t="s">
        <v>3130</v>
      </c>
    </row>
    <row r="239" spans="1:26" ht="15.6">
      <c r="A239" s="3" t="s">
        <v>948</v>
      </c>
      <c r="B239" s="13"/>
      <c r="C239" s="13"/>
      <c r="D239" s="14"/>
      <c r="E239" s="4" t="s">
        <v>18</v>
      </c>
      <c r="F239" s="4" t="s">
        <v>15</v>
      </c>
      <c r="G239" s="1" t="s">
        <v>19</v>
      </c>
      <c r="H239" s="1" t="s">
        <v>28</v>
      </c>
      <c r="I239" s="1" t="s">
        <v>24</v>
      </c>
      <c r="J239" s="4">
        <v>4</v>
      </c>
      <c r="K239" s="4"/>
      <c r="L239" s="4"/>
      <c r="M239" s="4"/>
      <c r="N239" s="4"/>
      <c r="O239" s="4"/>
      <c r="P239" s="4" t="s">
        <v>291</v>
      </c>
      <c r="Q239" s="4" t="s">
        <v>290</v>
      </c>
      <c r="R239" s="19"/>
      <c r="S239" s="4"/>
      <c r="T239" s="5"/>
      <c r="U239" s="5"/>
      <c r="V239" s="14"/>
      <c r="W239" s="15"/>
      <c r="X239" s="692" t="s">
        <v>3135</v>
      </c>
      <c r="Y239" s="697" t="s">
        <v>3144</v>
      </c>
      <c r="Z239" s="687" t="s">
        <v>3130</v>
      </c>
    </row>
    <row r="240" spans="1:26" ht="15.6">
      <c r="A240" s="3" t="s">
        <v>947</v>
      </c>
      <c r="B240" s="13"/>
      <c r="C240" s="13" t="s">
        <v>1067</v>
      </c>
      <c r="D240" s="14"/>
      <c r="E240" s="4" t="s">
        <v>17</v>
      </c>
      <c r="F240" s="4" t="s">
        <v>14</v>
      </c>
      <c r="G240" s="1" t="s">
        <v>19</v>
      </c>
      <c r="H240" s="1" t="s">
        <v>28</v>
      </c>
      <c r="I240" s="1" t="s">
        <v>24</v>
      </c>
      <c r="J240" s="4">
        <v>4</v>
      </c>
      <c r="K240" s="4"/>
      <c r="L240" s="4"/>
      <c r="M240" s="4"/>
      <c r="N240" s="4"/>
      <c r="O240" s="4"/>
      <c r="P240" s="4" t="s">
        <v>291</v>
      </c>
      <c r="Q240" s="4" t="s">
        <v>290</v>
      </c>
      <c r="R240" s="19"/>
      <c r="S240" s="4"/>
      <c r="T240" s="5"/>
      <c r="U240" s="5"/>
      <c r="V240" s="14"/>
      <c r="W240" s="15"/>
      <c r="X240" s="692" t="s">
        <v>3135</v>
      </c>
      <c r="Y240" s="697" t="s">
        <v>3144</v>
      </c>
      <c r="Z240" s="687" t="s">
        <v>3130</v>
      </c>
    </row>
    <row r="241" spans="1:26" ht="15.6">
      <c r="A241" s="3" t="s">
        <v>946</v>
      </c>
      <c r="B241" s="13"/>
      <c r="C241" s="13" t="s">
        <v>1066</v>
      </c>
      <c r="D241" s="14"/>
      <c r="E241" s="4" t="s">
        <v>18</v>
      </c>
      <c r="F241" s="4" t="s">
        <v>15</v>
      </c>
      <c r="G241" s="1" t="s">
        <v>19</v>
      </c>
      <c r="H241" s="1" t="s">
        <v>28</v>
      </c>
      <c r="I241" s="1" t="s">
        <v>24</v>
      </c>
      <c r="J241" s="4">
        <v>4</v>
      </c>
      <c r="K241" s="4"/>
      <c r="L241" s="4"/>
      <c r="M241" s="4"/>
      <c r="N241" s="4"/>
      <c r="O241" s="4"/>
      <c r="P241" s="4" t="s">
        <v>291</v>
      </c>
      <c r="Q241" s="4" t="s">
        <v>290</v>
      </c>
      <c r="R241" s="19"/>
      <c r="S241" s="4"/>
      <c r="T241" s="5"/>
      <c r="U241" s="5"/>
      <c r="V241" s="14"/>
      <c r="W241" s="15"/>
      <c r="X241" s="692" t="s">
        <v>3135</v>
      </c>
      <c r="Y241" s="697" t="s">
        <v>3144</v>
      </c>
      <c r="Z241" s="687" t="s">
        <v>3130</v>
      </c>
    </row>
    <row r="242" spans="1:26" ht="15.6">
      <c r="A242" s="3" t="s">
        <v>945</v>
      </c>
      <c r="B242" s="13"/>
      <c r="C242" s="13" t="s">
        <v>1065</v>
      </c>
      <c r="D242" s="14"/>
      <c r="E242" s="4" t="s">
        <v>17</v>
      </c>
      <c r="F242" s="4" t="s">
        <v>15</v>
      </c>
      <c r="G242" s="1" t="s">
        <v>19</v>
      </c>
      <c r="H242" s="1" t="s">
        <v>28</v>
      </c>
      <c r="I242" s="1" t="s">
        <v>24</v>
      </c>
      <c r="J242" s="4">
        <v>4</v>
      </c>
      <c r="K242" s="4"/>
      <c r="L242" s="4"/>
      <c r="M242" s="4"/>
      <c r="N242" s="4"/>
      <c r="O242" s="4"/>
      <c r="P242" s="4" t="s">
        <v>291</v>
      </c>
      <c r="Q242" s="4" t="s">
        <v>290</v>
      </c>
      <c r="R242" s="19"/>
      <c r="S242" s="4"/>
      <c r="T242" s="5"/>
      <c r="U242" s="5"/>
      <c r="V242" s="14"/>
      <c r="W242" s="15"/>
      <c r="X242" s="692" t="s">
        <v>3135</v>
      </c>
      <c r="Y242" s="697" t="s">
        <v>3144</v>
      </c>
      <c r="Z242" s="687" t="s">
        <v>3130</v>
      </c>
    </row>
    <row r="243" spans="1:26" ht="15.6">
      <c r="A243" s="3" t="s">
        <v>943</v>
      </c>
      <c r="B243" s="13"/>
      <c r="C243" s="13" t="s">
        <v>1064</v>
      </c>
      <c r="D243" s="14"/>
      <c r="E243" s="4" t="s">
        <v>17</v>
      </c>
      <c r="F243" s="4" t="s">
        <v>14</v>
      </c>
      <c r="G243" s="1" t="s">
        <v>19</v>
      </c>
      <c r="H243" s="1" t="s">
        <v>28</v>
      </c>
      <c r="I243" s="1" t="s">
        <v>24</v>
      </c>
      <c r="J243" s="4">
        <v>4</v>
      </c>
      <c r="K243" s="4"/>
      <c r="L243" s="4"/>
      <c r="M243" s="4"/>
      <c r="N243" s="4"/>
      <c r="O243" s="4"/>
      <c r="P243" s="4" t="s">
        <v>291</v>
      </c>
      <c r="Q243" s="4" t="s">
        <v>290</v>
      </c>
      <c r="R243" s="19"/>
      <c r="S243" s="4"/>
      <c r="T243" s="5"/>
      <c r="U243" s="5"/>
      <c r="V243" s="14"/>
      <c r="W243" s="15"/>
      <c r="X243" s="692" t="s">
        <v>3135</v>
      </c>
      <c r="Y243" s="697" t="s">
        <v>3144</v>
      </c>
      <c r="Z243" s="687" t="s">
        <v>3130</v>
      </c>
    </row>
    <row r="244" spans="1:26" ht="15.6">
      <c r="A244" s="3" t="s">
        <v>941</v>
      </c>
      <c r="B244" s="13"/>
      <c r="C244" s="13" t="s">
        <v>1063</v>
      </c>
      <c r="D244" s="14"/>
      <c r="E244" s="4" t="s">
        <v>17</v>
      </c>
      <c r="F244" s="4" t="s">
        <v>14</v>
      </c>
      <c r="G244" s="1" t="s">
        <v>19</v>
      </c>
      <c r="H244" s="1" t="s">
        <v>28</v>
      </c>
      <c r="I244" s="1" t="s">
        <v>445</v>
      </c>
      <c r="J244" s="4">
        <v>4</v>
      </c>
      <c r="K244" s="4"/>
      <c r="L244" s="4"/>
      <c r="M244" s="4"/>
      <c r="N244" s="4"/>
      <c r="O244" s="4"/>
      <c r="P244" s="4" t="s">
        <v>291</v>
      </c>
      <c r="Q244" s="4" t="s">
        <v>290</v>
      </c>
      <c r="R244" s="19"/>
      <c r="S244" s="4"/>
      <c r="T244" s="5"/>
      <c r="U244" s="5"/>
      <c r="V244" s="14"/>
      <c r="W244" s="15"/>
      <c r="X244" s="692" t="s">
        <v>3135</v>
      </c>
      <c r="Y244" s="697" t="s">
        <v>3144</v>
      </c>
      <c r="Z244" s="687" t="s">
        <v>3130</v>
      </c>
    </row>
    <row r="245" spans="1:26" ht="15.6">
      <c r="A245" s="3" t="s">
        <v>940</v>
      </c>
      <c r="B245" s="13"/>
      <c r="C245" s="314"/>
      <c r="D245" s="14"/>
      <c r="E245" s="4" t="s">
        <v>18</v>
      </c>
      <c r="F245" s="4" t="s">
        <v>15</v>
      </c>
      <c r="G245" s="1" t="s">
        <v>19</v>
      </c>
      <c r="H245" s="1" t="s">
        <v>28</v>
      </c>
      <c r="I245" s="1" t="s">
        <v>24</v>
      </c>
      <c r="J245" s="4">
        <v>4</v>
      </c>
      <c r="K245" s="4"/>
      <c r="L245" s="4"/>
      <c r="M245" s="4"/>
      <c r="N245" s="4"/>
      <c r="O245" s="4"/>
      <c r="P245" s="4" t="s">
        <v>291</v>
      </c>
      <c r="Q245" s="4" t="s">
        <v>290</v>
      </c>
      <c r="R245" s="19"/>
      <c r="S245" s="4"/>
      <c r="T245" s="5"/>
      <c r="U245" s="5"/>
      <c r="V245" s="14"/>
      <c r="W245" s="15"/>
      <c r="X245" s="692" t="s">
        <v>3135</v>
      </c>
      <c r="Y245" s="697" t="s">
        <v>3144</v>
      </c>
      <c r="Z245" s="687" t="s">
        <v>3130</v>
      </c>
    </row>
    <row r="246" spans="1:26" ht="15.6">
      <c r="A246" s="3" t="s">
        <v>939</v>
      </c>
      <c r="B246" s="13"/>
      <c r="C246" s="13" t="s">
        <v>1062</v>
      </c>
      <c r="D246" s="14"/>
      <c r="E246" s="4" t="s">
        <v>18</v>
      </c>
      <c r="F246" s="4" t="s">
        <v>15</v>
      </c>
      <c r="G246" s="1" t="s">
        <v>19</v>
      </c>
      <c r="H246" s="1" t="s">
        <v>28</v>
      </c>
      <c r="I246" s="1" t="s">
        <v>26</v>
      </c>
      <c r="J246" s="4">
        <v>2</v>
      </c>
      <c r="K246" s="4"/>
      <c r="L246" s="4"/>
      <c r="M246" s="4"/>
      <c r="N246" s="4" t="s">
        <v>39</v>
      </c>
      <c r="O246" s="4"/>
      <c r="P246" s="4" t="s">
        <v>291</v>
      </c>
      <c r="Q246" s="4" t="s">
        <v>290</v>
      </c>
      <c r="R246" s="19"/>
      <c r="S246" s="4"/>
      <c r="T246" s="5"/>
      <c r="U246" s="5"/>
      <c r="V246" s="14"/>
      <c r="W246" s="15"/>
      <c r="X246" s="692" t="s">
        <v>3135</v>
      </c>
      <c r="Y246" s="697" t="s">
        <v>3144</v>
      </c>
      <c r="Z246" s="687" t="s">
        <v>3130</v>
      </c>
    </row>
    <row r="247" spans="1:26" s="281" customFormat="1" ht="15.6">
      <c r="A247" s="3" t="s">
        <v>938</v>
      </c>
      <c r="B247" s="314"/>
      <c r="C247" s="314"/>
      <c r="D247" s="332"/>
      <c r="E247" s="299" t="s">
        <v>17</v>
      </c>
      <c r="F247" s="299" t="s">
        <v>14</v>
      </c>
      <c r="G247" s="300" t="s">
        <v>19</v>
      </c>
      <c r="H247" s="300" t="s">
        <v>28</v>
      </c>
      <c r="I247" s="300" t="s">
        <v>24</v>
      </c>
      <c r="J247" s="299">
        <v>4</v>
      </c>
      <c r="K247" s="299"/>
      <c r="L247" s="299"/>
      <c r="M247" s="299"/>
      <c r="N247" s="299"/>
      <c r="O247" s="299"/>
      <c r="P247" s="299" t="s">
        <v>286</v>
      </c>
      <c r="Q247" s="4" t="s">
        <v>290</v>
      </c>
      <c r="R247" s="323"/>
      <c r="S247" s="299"/>
      <c r="T247" s="333"/>
      <c r="U247" s="333"/>
      <c r="V247" s="332"/>
      <c r="W247" s="331"/>
      <c r="X247" s="692" t="s">
        <v>3135</v>
      </c>
      <c r="Y247" s="697" t="s">
        <v>3144</v>
      </c>
      <c r="Z247" s="687" t="s">
        <v>3130</v>
      </c>
    </row>
    <row r="248" spans="1:26" ht="15.6">
      <c r="A248" s="3" t="s">
        <v>937</v>
      </c>
      <c r="B248" s="13"/>
      <c r="C248" s="13"/>
      <c r="D248" s="14"/>
      <c r="E248" s="4" t="s">
        <v>18</v>
      </c>
      <c r="F248" s="4" t="s">
        <v>14</v>
      </c>
      <c r="G248" s="1" t="s">
        <v>19</v>
      </c>
      <c r="H248" s="1" t="s">
        <v>28</v>
      </c>
      <c r="I248" s="1" t="s">
        <v>24</v>
      </c>
      <c r="J248" s="4">
        <v>4</v>
      </c>
      <c r="K248" s="4"/>
      <c r="L248" s="4"/>
      <c r="M248" s="4"/>
      <c r="N248" s="4"/>
      <c r="O248" s="4"/>
      <c r="P248" s="299" t="s">
        <v>286</v>
      </c>
      <c r="Q248" s="4" t="s">
        <v>290</v>
      </c>
      <c r="R248" s="19"/>
      <c r="S248" s="4"/>
      <c r="T248" s="5"/>
      <c r="U248" s="5"/>
      <c r="V248" s="14"/>
      <c r="W248" s="15"/>
      <c r="X248" s="692" t="s">
        <v>3135</v>
      </c>
      <c r="Y248" s="697" t="s">
        <v>3144</v>
      </c>
      <c r="Z248" s="687" t="s">
        <v>3130</v>
      </c>
    </row>
    <row r="249" spans="1:26" ht="15.6">
      <c r="A249" s="3" t="s">
        <v>936</v>
      </c>
      <c r="B249" s="13"/>
      <c r="C249" s="13"/>
      <c r="D249" s="14"/>
      <c r="E249" s="4" t="s">
        <v>18</v>
      </c>
      <c r="F249" s="4" t="s">
        <v>15</v>
      </c>
      <c r="G249" s="1" t="s">
        <v>19</v>
      </c>
      <c r="H249" s="1" t="s">
        <v>28</v>
      </c>
      <c r="I249" s="1" t="s">
        <v>447</v>
      </c>
      <c r="J249" s="4">
        <v>4</v>
      </c>
      <c r="K249" s="4"/>
      <c r="L249" s="4"/>
      <c r="M249" s="4"/>
      <c r="N249" s="4"/>
      <c r="O249" s="4"/>
      <c r="P249" s="299" t="s">
        <v>286</v>
      </c>
      <c r="Q249" s="4" t="s">
        <v>290</v>
      </c>
      <c r="R249" s="19"/>
      <c r="S249" s="4"/>
      <c r="T249" s="5"/>
      <c r="U249" s="5"/>
      <c r="V249" s="14"/>
      <c r="W249" s="15"/>
      <c r="X249" s="692" t="s">
        <v>3135</v>
      </c>
      <c r="Y249" s="697" t="s">
        <v>3144</v>
      </c>
      <c r="Z249" s="687" t="s">
        <v>3130</v>
      </c>
    </row>
    <row r="250" spans="1:26" ht="15.6">
      <c r="A250" s="3" t="s">
        <v>935</v>
      </c>
      <c r="B250" s="13"/>
      <c r="C250" s="13" t="s">
        <v>1061</v>
      </c>
      <c r="D250" s="14"/>
      <c r="E250" s="4" t="s">
        <v>18</v>
      </c>
      <c r="F250" s="4" t="s">
        <v>14</v>
      </c>
      <c r="G250" s="1" t="s">
        <v>19</v>
      </c>
      <c r="H250" s="1" t="s">
        <v>28</v>
      </c>
      <c r="I250" s="1" t="s">
        <v>26</v>
      </c>
      <c r="J250" s="4">
        <v>4</v>
      </c>
      <c r="K250" s="4"/>
      <c r="L250" s="4"/>
      <c r="M250" s="4"/>
      <c r="N250" s="4"/>
      <c r="O250" s="4"/>
      <c r="P250" s="299" t="s">
        <v>286</v>
      </c>
      <c r="Q250" s="4" t="s">
        <v>290</v>
      </c>
      <c r="R250" s="19"/>
      <c r="S250" s="4"/>
      <c r="T250" s="5"/>
      <c r="U250" s="5"/>
      <c r="V250" s="14"/>
      <c r="W250" s="15"/>
      <c r="X250" s="692" t="s">
        <v>3135</v>
      </c>
      <c r="Y250" s="697" t="s">
        <v>3144</v>
      </c>
      <c r="Z250" s="687" t="s">
        <v>3130</v>
      </c>
    </row>
    <row r="251" spans="1:26" ht="15.6">
      <c r="A251" s="3" t="s">
        <v>933</v>
      </c>
      <c r="B251" s="13"/>
      <c r="C251" s="13"/>
      <c r="D251" s="14"/>
      <c r="E251" s="4" t="s">
        <v>18</v>
      </c>
      <c r="F251" s="4" t="s">
        <v>15</v>
      </c>
      <c r="G251" s="1" t="s">
        <v>19</v>
      </c>
      <c r="H251" s="1" t="s">
        <v>28</v>
      </c>
      <c r="I251" s="1" t="s">
        <v>445</v>
      </c>
      <c r="J251" s="4">
        <v>4</v>
      </c>
      <c r="K251" s="4"/>
      <c r="L251" s="4"/>
      <c r="M251" s="4"/>
      <c r="N251" s="4"/>
      <c r="O251" s="4"/>
      <c r="P251" s="299" t="s">
        <v>286</v>
      </c>
      <c r="Q251" s="4" t="s">
        <v>290</v>
      </c>
      <c r="R251" s="19"/>
      <c r="S251" s="4"/>
      <c r="T251" s="5"/>
      <c r="U251" s="5"/>
      <c r="V251" s="14"/>
      <c r="W251" s="15"/>
      <c r="X251" s="692" t="s">
        <v>3135</v>
      </c>
      <c r="Y251" s="697" t="s">
        <v>3144</v>
      </c>
      <c r="Z251" s="687" t="s">
        <v>3130</v>
      </c>
    </row>
    <row r="252" spans="1:26" ht="15.6">
      <c r="A252" s="3" t="s">
        <v>932</v>
      </c>
      <c r="B252" s="13"/>
      <c r="C252" s="13"/>
      <c r="D252" s="14"/>
      <c r="E252" s="4" t="s">
        <v>18</v>
      </c>
      <c r="F252" s="4" t="s">
        <v>14</v>
      </c>
      <c r="G252" s="1" t="s">
        <v>19</v>
      </c>
      <c r="H252" s="1" t="s">
        <v>28</v>
      </c>
      <c r="I252" s="1" t="s">
        <v>24</v>
      </c>
      <c r="J252" s="4">
        <v>4</v>
      </c>
      <c r="K252" s="4"/>
      <c r="L252" s="4"/>
      <c r="M252" s="4"/>
      <c r="N252" s="4"/>
      <c r="O252" s="4"/>
      <c r="P252" s="299" t="s">
        <v>286</v>
      </c>
      <c r="Q252" s="4" t="s">
        <v>290</v>
      </c>
      <c r="R252" s="19"/>
      <c r="S252" s="4"/>
      <c r="T252" s="5"/>
      <c r="U252" s="5"/>
      <c r="V252" s="14"/>
      <c r="W252" s="15"/>
      <c r="X252" s="692" t="s">
        <v>3135</v>
      </c>
      <c r="Y252" s="697" t="s">
        <v>3144</v>
      </c>
      <c r="Z252" s="687" t="s">
        <v>3130</v>
      </c>
    </row>
    <row r="253" spans="1:26" ht="15.6">
      <c r="A253" s="3" t="s">
        <v>931</v>
      </c>
      <c r="B253" s="13"/>
      <c r="C253" s="13" t="s">
        <v>1060</v>
      </c>
      <c r="D253" s="14"/>
      <c r="E253" s="4" t="s">
        <v>17</v>
      </c>
      <c r="F253" s="4" t="s">
        <v>16</v>
      </c>
      <c r="G253" s="1" t="s">
        <v>19</v>
      </c>
      <c r="H253" s="1" t="s">
        <v>28</v>
      </c>
      <c r="I253" s="1" t="s">
        <v>24</v>
      </c>
      <c r="J253" s="4">
        <v>4</v>
      </c>
      <c r="K253" s="4"/>
      <c r="L253" s="4"/>
      <c r="M253" s="4"/>
      <c r="N253" s="4"/>
      <c r="O253" s="4"/>
      <c r="P253" s="299" t="s">
        <v>286</v>
      </c>
      <c r="Q253" s="4" t="s">
        <v>290</v>
      </c>
      <c r="R253" s="19"/>
      <c r="S253" s="4"/>
      <c r="T253" s="5"/>
      <c r="U253" s="5"/>
      <c r="V253" s="14"/>
      <c r="W253" s="15"/>
      <c r="X253" s="692" t="s">
        <v>3135</v>
      </c>
      <c r="Y253" s="697" t="s">
        <v>3144</v>
      </c>
      <c r="Z253" s="687" t="s">
        <v>3130</v>
      </c>
    </row>
    <row r="254" spans="1:26" ht="15.6">
      <c r="A254" s="3" t="s">
        <v>930</v>
      </c>
      <c r="B254" s="13"/>
      <c r="C254" s="13"/>
      <c r="D254" s="14"/>
      <c r="E254" s="4" t="s">
        <v>17</v>
      </c>
      <c r="F254" s="4" t="s">
        <v>15</v>
      </c>
      <c r="G254" s="1" t="s">
        <v>19</v>
      </c>
      <c r="H254" s="1" t="s">
        <v>28</v>
      </c>
      <c r="I254" s="1" t="s">
        <v>24</v>
      </c>
      <c r="J254" s="4">
        <v>4</v>
      </c>
      <c r="K254" s="4"/>
      <c r="L254" s="4"/>
      <c r="M254" s="4"/>
      <c r="N254" s="4"/>
      <c r="O254" s="4"/>
      <c r="P254" s="299" t="s">
        <v>286</v>
      </c>
      <c r="Q254" s="4" t="s">
        <v>290</v>
      </c>
      <c r="R254" s="19"/>
      <c r="S254" s="4"/>
      <c r="T254" s="5"/>
      <c r="U254" s="5"/>
      <c r="V254" s="14"/>
      <c r="W254" s="15"/>
      <c r="X254" s="692" t="s">
        <v>3135</v>
      </c>
      <c r="Y254" s="697" t="s">
        <v>3144</v>
      </c>
      <c r="Z254" s="687" t="s">
        <v>3130</v>
      </c>
    </row>
    <row r="255" spans="1:26" ht="15.6">
      <c r="A255" s="3" t="s">
        <v>929</v>
      </c>
      <c r="B255" s="13"/>
      <c r="C255" s="13" t="s">
        <v>1059</v>
      </c>
      <c r="D255" s="14"/>
      <c r="E255" s="4" t="s">
        <v>17</v>
      </c>
      <c r="F255" s="4" t="s">
        <v>14</v>
      </c>
      <c r="G255" s="1" t="s">
        <v>19</v>
      </c>
      <c r="H255" s="1" t="s">
        <v>28</v>
      </c>
      <c r="I255" s="1" t="s">
        <v>24</v>
      </c>
      <c r="J255" s="4">
        <v>4</v>
      </c>
      <c r="K255" s="4"/>
      <c r="L255" s="4"/>
      <c r="M255" s="4"/>
      <c r="N255" s="4"/>
      <c r="O255" s="4"/>
      <c r="P255" s="299" t="s">
        <v>286</v>
      </c>
      <c r="Q255" s="4" t="s">
        <v>290</v>
      </c>
      <c r="R255" s="19"/>
      <c r="S255" s="4"/>
      <c r="T255" s="5"/>
      <c r="U255" s="5"/>
      <c r="V255" s="14"/>
      <c r="W255" s="15"/>
      <c r="X255" s="692" t="s">
        <v>3135</v>
      </c>
      <c r="Y255" s="697" t="s">
        <v>3144</v>
      </c>
      <c r="Z255" s="687" t="s">
        <v>3130</v>
      </c>
    </row>
    <row r="256" spans="1:26" ht="15.6">
      <c r="A256" s="3" t="s">
        <v>1179</v>
      </c>
      <c r="B256" s="13"/>
      <c r="C256" s="13"/>
      <c r="D256" s="14"/>
      <c r="E256" s="4" t="s">
        <v>17</v>
      </c>
      <c r="F256" s="4" t="s">
        <v>15</v>
      </c>
      <c r="G256" s="1" t="s">
        <v>19</v>
      </c>
      <c r="H256" s="1" t="s">
        <v>28</v>
      </c>
      <c r="I256" s="1" t="s">
        <v>24</v>
      </c>
      <c r="J256" s="4">
        <v>4</v>
      </c>
      <c r="K256" s="4"/>
      <c r="L256" s="4"/>
      <c r="M256" s="4"/>
      <c r="N256" s="4"/>
      <c r="O256" s="4"/>
      <c r="P256" s="299" t="s">
        <v>286</v>
      </c>
      <c r="Q256" s="4" t="s">
        <v>290</v>
      </c>
      <c r="R256" s="19"/>
      <c r="S256" s="4"/>
      <c r="T256" s="5"/>
      <c r="U256" s="5"/>
      <c r="V256" s="14"/>
      <c r="W256" s="15"/>
      <c r="X256" s="692" t="s">
        <v>3135</v>
      </c>
      <c r="Y256" s="697" t="s">
        <v>3144</v>
      </c>
      <c r="Z256" s="687" t="s">
        <v>3130</v>
      </c>
    </row>
    <row r="257" spans="1:26" ht="15.6">
      <c r="A257" s="3" t="s">
        <v>928</v>
      </c>
      <c r="B257" s="329"/>
      <c r="C257" s="13" t="s">
        <v>1058</v>
      </c>
      <c r="D257" s="14"/>
      <c r="E257" s="4" t="s">
        <v>17</v>
      </c>
      <c r="F257" s="4" t="s">
        <v>14</v>
      </c>
      <c r="G257" s="1" t="s">
        <v>19</v>
      </c>
      <c r="H257" s="1" t="s">
        <v>28</v>
      </c>
      <c r="I257" s="1" t="s">
        <v>24</v>
      </c>
      <c r="J257" s="4">
        <v>4</v>
      </c>
      <c r="K257" s="4"/>
      <c r="L257" s="4"/>
      <c r="M257" s="4"/>
      <c r="N257" s="4"/>
      <c r="O257" s="4"/>
      <c r="P257" s="299" t="s">
        <v>286</v>
      </c>
      <c r="Q257" s="4" t="s">
        <v>290</v>
      </c>
      <c r="R257" s="19"/>
      <c r="S257" s="4"/>
      <c r="T257" s="5"/>
      <c r="U257" s="5"/>
      <c r="V257" s="14"/>
      <c r="W257" s="15"/>
      <c r="X257" s="692" t="s">
        <v>3135</v>
      </c>
      <c r="Y257" s="697" t="s">
        <v>3144</v>
      </c>
      <c r="Z257" s="687" t="s">
        <v>3130</v>
      </c>
    </row>
    <row r="258" spans="1:26" ht="15.6">
      <c r="A258" s="3" t="s">
        <v>927</v>
      </c>
      <c r="B258" s="153"/>
      <c r="C258" s="13"/>
      <c r="D258" s="14"/>
      <c r="E258" s="4" t="s">
        <v>17</v>
      </c>
      <c r="F258" s="4" t="s">
        <v>15</v>
      </c>
      <c r="G258" s="1" t="s">
        <v>19</v>
      </c>
      <c r="H258" s="1" t="s">
        <v>28</v>
      </c>
      <c r="I258" s="1" t="s">
        <v>24</v>
      </c>
      <c r="J258" s="4">
        <v>4</v>
      </c>
      <c r="K258" s="4"/>
      <c r="L258" s="4"/>
      <c r="M258" s="4"/>
      <c r="N258" s="4"/>
      <c r="O258" s="4"/>
      <c r="P258" s="299" t="s">
        <v>286</v>
      </c>
      <c r="Q258" s="4" t="s">
        <v>290</v>
      </c>
      <c r="R258" s="19"/>
      <c r="S258" s="4"/>
      <c r="T258" s="5"/>
      <c r="U258" s="5"/>
      <c r="V258" s="14"/>
      <c r="W258" s="15"/>
      <c r="X258" s="692" t="s">
        <v>3135</v>
      </c>
      <c r="Y258" s="697" t="s">
        <v>3144</v>
      </c>
      <c r="Z258" s="687" t="s">
        <v>3130</v>
      </c>
    </row>
    <row r="259" spans="1:26" ht="15.6">
      <c r="A259" s="3" t="s">
        <v>925</v>
      </c>
      <c r="B259" s="11"/>
      <c r="C259" s="13" t="s">
        <v>480</v>
      </c>
      <c r="D259" s="14"/>
      <c r="E259" s="4" t="s">
        <v>17</v>
      </c>
      <c r="F259" s="4" t="s">
        <v>14</v>
      </c>
      <c r="G259" s="1" t="s">
        <v>19</v>
      </c>
      <c r="H259" s="1" t="s">
        <v>28</v>
      </c>
      <c r="I259" s="1" t="s">
        <v>24</v>
      </c>
      <c r="J259" s="4">
        <v>4</v>
      </c>
      <c r="K259" s="4"/>
      <c r="L259" s="4"/>
      <c r="M259" s="4"/>
      <c r="N259" s="4"/>
      <c r="O259" s="4"/>
      <c r="P259" s="299" t="s">
        <v>286</v>
      </c>
      <c r="Q259" s="4" t="s">
        <v>290</v>
      </c>
      <c r="R259" s="19"/>
      <c r="S259" s="4"/>
      <c r="T259" s="5"/>
      <c r="U259" s="5"/>
      <c r="V259" s="14"/>
      <c r="W259" s="15"/>
      <c r="X259" s="692" t="s">
        <v>3135</v>
      </c>
      <c r="Y259" s="697" t="s">
        <v>3144</v>
      </c>
      <c r="Z259" s="687" t="s">
        <v>3130</v>
      </c>
    </row>
    <row r="260" spans="1:26" ht="15.6">
      <c r="A260" s="3" t="s">
        <v>924</v>
      </c>
      <c r="B260" s="11"/>
      <c r="C260" s="13"/>
      <c r="D260" s="14"/>
      <c r="E260" s="4" t="s">
        <v>17</v>
      </c>
      <c r="F260" s="4" t="s">
        <v>15</v>
      </c>
      <c r="G260" s="1" t="s">
        <v>19</v>
      </c>
      <c r="H260" s="1" t="s">
        <v>28</v>
      </c>
      <c r="I260" s="1" t="s">
        <v>24</v>
      </c>
      <c r="J260" s="4">
        <v>4</v>
      </c>
      <c r="K260" s="4"/>
      <c r="L260" s="4"/>
      <c r="M260" s="4"/>
      <c r="N260" s="4"/>
      <c r="O260" s="4"/>
      <c r="P260" s="299" t="s">
        <v>286</v>
      </c>
      <c r="Q260" s="4" t="s">
        <v>290</v>
      </c>
      <c r="R260" s="19"/>
      <c r="S260" s="4"/>
      <c r="T260" s="5"/>
      <c r="U260" s="5"/>
      <c r="V260" s="14"/>
      <c r="W260" s="15"/>
      <c r="X260" s="692" t="s">
        <v>3135</v>
      </c>
      <c r="Y260" s="697" t="s">
        <v>3144</v>
      </c>
      <c r="Z260" s="687" t="s">
        <v>3130</v>
      </c>
    </row>
    <row r="261" spans="1:26" ht="15.6">
      <c r="A261" s="3" t="s">
        <v>923</v>
      </c>
      <c r="B261" s="13"/>
      <c r="C261" s="13" t="s">
        <v>1057</v>
      </c>
      <c r="D261" s="14"/>
      <c r="E261" s="4" t="s">
        <v>17</v>
      </c>
      <c r="F261" s="4" t="s">
        <v>14</v>
      </c>
      <c r="G261" s="1" t="s">
        <v>19</v>
      </c>
      <c r="H261" s="1" t="s">
        <v>28</v>
      </c>
      <c r="I261" s="1" t="s">
        <v>24</v>
      </c>
      <c r="J261" s="4">
        <v>4</v>
      </c>
      <c r="K261" s="4"/>
      <c r="L261" s="4"/>
      <c r="M261" s="4"/>
      <c r="N261" s="4"/>
      <c r="O261" s="4"/>
      <c r="P261" s="299" t="s">
        <v>286</v>
      </c>
      <c r="Q261" s="4" t="s">
        <v>290</v>
      </c>
      <c r="R261" s="19"/>
      <c r="S261" s="4"/>
      <c r="T261" s="5"/>
      <c r="U261" s="5"/>
      <c r="V261" s="14"/>
      <c r="W261" s="15"/>
      <c r="X261" s="692" t="s">
        <v>3135</v>
      </c>
      <c r="Y261" s="697" t="s">
        <v>3144</v>
      </c>
      <c r="Z261" s="687" t="s">
        <v>3130</v>
      </c>
    </row>
    <row r="262" spans="1:26" ht="15.6">
      <c r="A262" s="3" t="s">
        <v>922</v>
      </c>
      <c r="B262" s="13"/>
      <c r="C262" s="13"/>
      <c r="D262" s="14"/>
      <c r="E262" s="4" t="s">
        <v>17</v>
      </c>
      <c r="F262" s="4" t="s">
        <v>15</v>
      </c>
      <c r="G262" s="1" t="s">
        <v>19</v>
      </c>
      <c r="H262" s="1" t="s">
        <v>28</v>
      </c>
      <c r="I262" s="1" t="s">
        <v>24</v>
      </c>
      <c r="J262" s="4"/>
      <c r="K262" s="4"/>
      <c r="L262" s="4"/>
      <c r="M262" s="4"/>
      <c r="N262" s="4"/>
      <c r="O262" s="4" t="s">
        <v>28</v>
      </c>
      <c r="P262" s="299" t="s">
        <v>286</v>
      </c>
      <c r="Q262" s="4" t="s">
        <v>290</v>
      </c>
      <c r="R262" s="19"/>
      <c r="S262" s="4"/>
      <c r="T262" s="5"/>
      <c r="U262" s="5"/>
      <c r="V262" s="14"/>
      <c r="W262" s="15"/>
      <c r="X262" s="692" t="s">
        <v>3135</v>
      </c>
      <c r="Y262" s="697" t="s">
        <v>3144</v>
      </c>
      <c r="Z262" s="687" t="s">
        <v>3130</v>
      </c>
    </row>
    <row r="263" spans="1:26" ht="15.6">
      <c r="A263" s="3" t="s">
        <v>918</v>
      </c>
      <c r="B263" s="13"/>
      <c r="C263" s="13" t="s">
        <v>1056</v>
      </c>
      <c r="D263" s="14"/>
      <c r="E263" s="4" t="s">
        <v>17</v>
      </c>
      <c r="F263" s="4" t="s">
        <v>14</v>
      </c>
      <c r="G263" s="1" t="s">
        <v>19</v>
      </c>
      <c r="H263" s="1" t="s">
        <v>28</v>
      </c>
      <c r="I263" s="1" t="s">
        <v>24</v>
      </c>
      <c r="J263" s="4"/>
      <c r="K263" s="4"/>
      <c r="L263" s="4"/>
      <c r="M263" s="4"/>
      <c r="N263" s="4"/>
      <c r="O263" s="4" t="s">
        <v>28</v>
      </c>
      <c r="P263" s="299" t="s">
        <v>286</v>
      </c>
      <c r="Q263" s="4" t="s">
        <v>290</v>
      </c>
      <c r="R263" s="19"/>
      <c r="S263" s="4"/>
      <c r="T263" s="5"/>
      <c r="U263" s="5"/>
      <c r="V263" s="14"/>
      <c r="W263" s="15"/>
      <c r="X263" s="692" t="s">
        <v>3135</v>
      </c>
      <c r="Y263" s="697" t="s">
        <v>3144</v>
      </c>
      <c r="Z263" s="687" t="s">
        <v>3130</v>
      </c>
    </row>
    <row r="264" spans="1:26" ht="15.6">
      <c r="A264" s="3" t="s">
        <v>917</v>
      </c>
      <c r="B264" s="13"/>
      <c r="C264" s="13"/>
      <c r="D264" s="14"/>
      <c r="E264" s="4" t="s">
        <v>18</v>
      </c>
      <c r="F264" s="4" t="s">
        <v>15</v>
      </c>
      <c r="G264" s="1" t="s">
        <v>19</v>
      </c>
      <c r="H264" s="1" t="s">
        <v>28</v>
      </c>
      <c r="I264" s="1" t="s">
        <v>24</v>
      </c>
      <c r="J264" s="4">
        <v>4</v>
      </c>
      <c r="K264" s="4"/>
      <c r="L264" s="4"/>
      <c r="M264" s="4"/>
      <c r="N264" s="4"/>
      <c r="O264" s="4"/>
      <c r="P264" s="299" t="s">
        <v>286</v>
      </c>
      <c r="Q264" s="4" t="s">
        <v>290</v>
      </c>
      <c r="R264" s="19"/>
      <c r="S264" s="4"/>
      <c r="T264" s="5"/>
      <c r="U264" s="5"/>
      <c r="V264" s="14"/>
      <c r="W264" s="15"/>
      <c r="X264" s="692" t="s">
        <v>3135</v>
      </c>
      <c r="Y264" s="697" t="s">
        <v>3144</v>
      </c>
      <c r="Z264" s="687" t="s">
        <v>3130</v>
      </c>
    </row>
    <row r="265" spans="1:26" ht="15.6">
      <c r="A265" s="3" t="s">
        <v>916</v>
      </c>
      <c r="B265" s="13"/>
      <c r="C265" s="13" t="s">
        <v>1055</v>
      </c>
      <c r="D265" s="14"/>
      <c r="E265" s="4" t="s">
        <v>17</v>
      </c>
      <c r="F265" s="4" t="s">
        <v>14</v>
      </c>
      <c r="G265" s="1" t="s">
        <v>19</v>
      </c>
      <c r="H265" s="1" t="s">
        <v>28</v>
      </c>
      <c r="I265" s="1" t="s">
        <v>24</v>
      </c>
      <c r="J265" s="4">
        <v>4</v>
      </c>
      <c r="K265" s="4"/>
      <c r="L265" s="4"/>
      <c r="M265" s="4"/>
      <c r="N265" s="4"/>
      <c r="O265" s="4"/>
      <c r="P265" s="299" t="s">
        <v>286</v>
      </c>
      <c r="Q265" s="4" t="s">
        <v>290</v>
      </c>
      <c r="R265" s="19"/>
      <c r="S265" s="4"/>
      <c r="T265" s="5"/>
      <c r="U265" s="5"/>
      <c r="V265" s="14"/>
      <c r="W265" s="15"/>
      <c r="X265" s="692" t="s">
        <v>3135</v>
      </c>
      <c r="Y265" s="697" t="s">
        <v>3144</v>
      </c>
      <c r="Z265" s="687" t="s">
        <v>3130</v>
      </c>
    </row>
    <row r="266" spans="1:26" ht="15.6">
      <c r="A266" s="3" t="s">
        <v>915</v>
      </c>
      <c r="B266" s="13"/>
      <c r="C266" s="13"/>
      <c r="D266" s="14"/>
      <c r="E266" s="4" t="s">
        <v>18</v>
      </c>
      <c r="F266" s="4" t="s">
        <v>15</v>
      </c>
      <c r="G266" s="1" t="s">
        <v>19</v>
      </c>
      <c r="H266" s="1" t="s">
        <v>28</v>
      </c>
      <c r="I266" s="1" t="s">
        <v>24</v>
      </c>
      <c r="J266" s="4">
        <v>4</v>
      </c>
      <c r="K266" s="4"/>
      <c r="L266" s="4"/>
      <c r="M266" s="4"/>
      <c r="N266" s="4"/>
      <c r="O266" s="4"/>
      <c r="P266" s="299" t="s">
        <v>286</v>
      </c>
      <c r="Q266" s="4" t="s">
        <v>290</v>
      </c>
      <c r="R266" s="19"/>
      <c r="S266" s="4"/>
      <c r="T266" s="5"/>
      <c r="U266" s="5"/>
      <c r="V266" s="14"/>
      <c r="W266" s="15"/>
      <c r="X266" s="692" t="s">
        <v>3135</v>
      </c>
      <c r="Y266" s="697" t="s">
        <v>3144</v>
      </c>
      <c r="Z266" s="687" t="s">
        <v>3130</v>
      </c>
    </row>
    <row r="267" spans="1:26" ht="15.6">
      <c r="A267" s="3" t="s">
        <v>914</v>
      </c>
      <c r="B267" s="13"/>
      <c r="C267" s="13" t="s">
        <v>1054</v>
      </c>
      <c r="D267" s="14"/>
      <c r="E267" s="4" t="s">
        <v>17</v>
      </c>
      <c r="F267" s="4" t="s">
        <v>15</v>
      </c>
      <c r="G267" s="1" t="s">
        <v>19</v>
      </c>
      <c r="H267" s="1" t="s">
        <v>28</v>
      </c>
      <c r="I267" s="1" t="s">
        <v>24</v>
      </c>
      <c r="J267" s="4">
        <v>4</v>
      </c>
      <c r="K267" s="4"/>
      <c r="L267" s="4"/>
      <c r="M267" s="4"/>
      <c r="N267" s="4"/>
      <c r="O267" s="4"/>
      <c r="P267" s="299" t="s">
        <v>286</v>
      </c>
      <c r="Q267" s="4" t="s">
        <v>290</v>
      </c>
      <c r="R267" s="19"/>
      <c r="S267" s="4"/>
      <c r="T267" s="5"/>
      <c r="U267" s="5"/>
      <c r="V267" s="14"/>
      <c r="W267" s="15"/>
      <c r="X267" s="692" t="s">
        <v>3135</v>
      </c>
      <c r="Y267" s="697" t="s">
        <v>3144</v>
      </c>
      <c r="Z267" s="687" t="s">
        <v>3130</v>
      </c>
    </row>
    <row r="268" spans="1:26" ht="15.6">
      <c r="A268" s="3" t="s">
        <v>913</v>
      </c>
      <c r="B268" s="13"/>
      <c r="C268" s="13" t="s">
        <v>1053</v>
      </c>
      <c r="D268" s="14"/>
      <c r="E268" s="4" t="s">
        <v>18</v>
      </c>
      <c r="F268" s="4" t="s">
        <v>14</v>
      </c>
      <c r="G268" s="1" t="s">
        <v>19</v>
      </c>
      <c r="H268" s="1" t="s">
        <v>28</v>
      </c>
      <c r="I268" s="1" t="s">
        <v>24</v>
      </c>
      <c r="J268" s="4"/>
      <c r="K268" s="4"/>
      <c r="L268" s="4"/>
      <c r="M268" s="4"/>
      <c r="N268" s="4"/>
      <c r="O268" s="4" t="s">
        <v>28</v>
      </c>
      <c r="P268" s="299" t="s">
        <v>286</v>
      </c>
      <c r="Q268" s="4" t="s">
        <v>290</v>
      </c>
      <c r="R268" s="19"/>
      <c r="S268" s="4"/>
      <c r="T268" s="5"/>
      <c r="U268" s="5"/>
      <c r="V268" s="14"/>
      <c r="W268" s="15"/>
      <c r="X268" s="692" t="s">
        <v>3135</v>
      </c>
      <c r="Y268" s="697" t="s">
        <v>3144</v>
      </c>
      <c r="Z268" s="687" t="s">
        <v>3130</v>
      </c>
    </row>
    <row r="269" spans="1:26" ht="15.6">
      <c r="A269" s="3" t="s">
        <v>912</v>
      </c>
      <c r="B269" s="13"/>
      <c r="C269" s="13"/>
      <c r="D269" s="14"/>
      <c r="E269" s="4" t="s">
        <v>18</v>
      </c>
      <c r="F269" s="4" t="s">
        <v>15</v>
      </c>
      <c r="G269" s="1" t="s">
        <v>19</v>
      </c>
      <c r="H269" s="1" t="s">
        <v>28</v>
      </c>
      <c r="I269" s="1" t="s">
        <v>24</v>
      </c>
      <c r="J269" s="4"/>
      <c r="K269" s="4"/>
      <c r="L269" s="4"/>
      <c r="M269" s="4"/>
      <c r="N269" s="4"/>
      <c r="O269" s="4" t="s">
        <v>28</v>
      </c>
      <c r="P269" s="299" t="s">
        <v>286</v>
      </c>
      <c r="Q269" s="4" t="s">
        <v>290</v>
      </c>
      <c r="R269" s="19"/>
      <c r="S269" s="4"/>
      <c r="T269" s="5"/>
      <c r="U269" s="5"/>
      <c r="V269" s="14"/>
      <c r="W269" s="15"/>
      <c r="X269" s="692" t="s">
        <v>3135</v>
      </c>
      <c r="Y269" s="697" t="s">
        <v>3144</v>
      </c>
      <c r="Z269" s="687" t="s">
        <v>3130</v>
      </c>
    </row>
    <row r="270" spans="1:26" ht="15.6">
      <c r="A270" s="3" t="s">
        <v>911</v>
      </c>
      <c r="B270" s="13"/>
      <c r="C270" s="13" t="s">
        <v>1052</v>
      </c>
      <c r="D270" s="14"/>
      <c r="E270" s="4" t="s">
        <v>17</v>
      </c>
      <c r="F270" s="4" t="s">
        <v>14</v>
      </c>
      <c r="G270" s="1" t="s">
        <v>19</v>
      </c>
      <c r="H270" s="1" t="s">
        <v>28</v>
      </c>
      <c r="I270" s="1" t="s">
        <v>25</v>
      </c>
      <c r="J270" s="4">
        <v>4</v>
      </c>
      <c r="K270" s="4"/>
      <c r="L270" s="4"/>
      <c r="M270" s="4"/>
      <c r="N270" s="4"/>
      <c r="O270" s="4"/>
      <c r="P270" s="299" t="s">
        <v>286</v>
      </c>
      <c r="Q270" s="4" t="s">
        <v>290</v>
      </c>
      <c r="R270" s="19"/>
      <c r="S270" s="4"/>
      <c r="T270" s="5"/>
      <c r="U270" s="5"/>
      <c r="V270" s="14"/>
      <c r="W270" s="15"/>
      <c r="X270" s="692" t="s">
        <v>3135</v>
      </c>
      <c r="Y270" s="697" t="s">
        <v>3144</v>
      </c>
      <c r="Z270" s="687" t="s">
        <v>3130</v>
      </c>
    </row>
    <row r="271" spans="1:26" ht="15.6">
      <c r="A271" s="3" t="s">
        <v>910</v>
      </c>
      <c r="B271" s="13"/>
      <c r="C271" s="13"/>
      <c r="D271" s="14"/>
      <c r="E271" s="4" t="s">
        <v>17</v>
      </c>
      <c r="F271" s="4" t="s">
        <v>15</v>
      </c>
      <c r="G271" s="1" t="s">
        <v>19</v>
      </c>
      <c r="H271" s="1" t="s">
        <v>28</v>
      </c>
      <c r="I271" s="1" t="s">
        <v>26</v>
      </c>
      <c r="J271" s="4"/>
      <c r="K271" s="4"/>
      <c r="L271" s="4"/>
      <c r="M271" s="4"/>
      <c r="N271" s="4"/>
      <c r="O271" s="4" t="s">
        <v>28</v>
      </c>
      <c r="P271" s="299" t="s">
        <v>286</v>
      </c>
      <c r="Q271" s="4" t="s">
        <v>290</v>
      </c>
      <c r="R271" s="19"/>
      <c r="S271" s="4"/>
      <c r="T271" s="5"/>
      <c r="U271" s="5"/>
      <c r="V271" s="14"/>
      <c r="W271" s="15"/>
      <c r="X271" s="692" t="s">
        <v>3135</v>
      </c>
      <c r="Y271" s="697" t="s">
        <v>3144</v>
      </c>
      <c r="Z271" s="687" t="s">
        <v>3130</v>
      </c>
    </row>
    <row r="272" spans="1:26" s="281" customFormat="1" ht="15.6">
      <c r="A272" s="3" t="s">
        <v>909</v>
      </c>
      <c r="B272" s="314"/>
      <c r="C272" s="314" t="s">
        <v>1051</v>
      </c>
      <c r="D272" s="332"/>
      <c r="E272" s="299" t="s">
        <v>18</v>
      </c>
      <c r="F272" s="299" t="s">
        <v>14</v>
      </c>
      <c r="G272" s="300" t="s">
        <v>22</v>
      </c>
      <c r="H272" s="300" t="s">
        <v>28</v>
      </c>
      <c r="I272" s="300" t="s">
        <v>24</v>
      </c>
      <c r="J272" s="299">
        <v>4</v>
      </c>
      <c r="K272" s="299"/>
      <c r="L272" s="299"/>
      <c r="M272" s="299"/>
      <c r="N272" s="299"/>
      <c r="O272" s="299"/>
      <c r="P272" s="299" t="s">
        <v>286</v>
      </c>
      <c r="Q272" s="4" t="s">
        <v>290</v>
      </c>
      <c r="R272" s="323"/>
      <c r="S272" s="299"/>
      <c r="T272" s="333"/>
      <c r="U272" s="333"/>
      <c r="V272" s="332"/>
      <c r="W272" s="331"/>
      <c r="X272" s="692" t="s">
        <v>3135</v>
      </c>
      <c r="Y272" s="697" t="s">
        <v>3144</v>
      </c>
      <c r="Z272" s="687" t="s">
        <v>3130</v>
      </c>
    </row>
    <row r="273" spans="1:26" ht="15.6">
      <c r="A273" s="3" t="s">
        <v>908</v>
      </c>
      <c r="B273" s="13"/>
      <c r="C273" s="13" t="s">
        <v>1050</v>
      </c>
      <c r="D273" s="14"/>
      <c r="E273" s="4" t="s">
        <v>18</v>
      </c>
      <c r="F273" s="4" t="s">
        <v>15</v>
      </c>
      <c r="G273" s="300" t="s">
        <v>22</v>
      </c>
      <c r="H273" s="1" t="s">
        <v>28</v>
      </c>
      <c r="I273" s="1" t="s">
        <v>24</v>
      </c>
      <c r="J273" s="4">
        <v>4</v>
      </c>
      <c r="K273" s="4"/>
      <c r="L273" s="4"/>
      <c r="M273" s="4"/>
      <c r="N273" s="4"/>
      <c r="O273" s="4"/>
      <c r="P273" s="299" t="s">
        <v>286</v>
      </c>
      <c r="Q273" s="4" t="s">
        <v>290</v>
      </c>
      <c r="R273" s="19"/>
      <c r="S273" s="4"/>
      <c r="T273" s="5"/>
      <c r="U273" s="5"/>
      <c r="V273" s="14"/>
      <c r="W273" s="15"/>
      <c r="X273" s="692" t="s">
        <v>3135</v>
      </c>
      <c r="Y273" s="697" t="s">
        <v>3144</v>
      </c>
      <c r="Z273" s="687" t="s">
        <v>3130</v>
      </c>
    </row>
    <row r="274" spans="1:26" ht="15.6">
      <c r="A274" s="3" t="s">
        <v>907</v>
      </c>
      <c r="B274" s="13"/>
      <c r="C274" s="13" t="s">
        <v>1049</v>
      </c>
      <c r="D274" s="14"/>
      <c r="E274" s="4" t="s">
        <v>17</v>
      </c>
      <c r="F274" s="4" t="s">
        <v>14</v>
      </c>
      <c r="G274" s="300" t="s">
        <v>22</v>
      </c>
      <c r="H274" s="1" t="s">
        <v>28</v>
      </c>
      <c r="I274" s="1" t="s">
        <v>24</v>
      </c>
      <c r="J274" s="4">
        <v>4</v>
      </c>
      <c r="K274" s="4"/>
      <c r="L274" s="4"/>
      <c r="M274" s="4"/>
      <c r="N274" s="4"/>
      <c r="O274" s="4"/>
      <c r="P274" s="299" t="s">
        <v>286</v>
      </c>
      <c r="Q274" s="4" t="s">
        <v>290</v>
      </c>
      <c r="R274" s="19"/>
      <c r="S274" s="4"/>
      <c r="T274" s="5"/>
      <c r="U274" s="5"/>
      <c r="V274" s="14"/>
      <c r="W274" s="15"/>
      <c r="X274" s="692" t="s">
        <v>3135</v>
      </c>
      <c r="Y274" s="697" t="s">
        <v>3144</v>
      </c>
      <c r="Z274" s="687" t="s">
        <v>3130</v>
      </c>
    </row>
    <row r="275" spans="1:26" ht="15.6">
      <c r="A275" s="3" t="s">
        <v>906</v>
      </c>
      <c r="B275" s="13"/>
      <c r="C275" s="13" t="s">
        <v>1046</v>
      </c>
      <c r="D275" s="14"/>
      <c r="E275" s="4" t="s">
        <v>18</v>
      </c>
      <c r="F275" s="4" t="s">
        <v>15</v>
      </c>
      <c r="G275" s="300" t="s">
        <v>22</v>
      </c>
      <c r="H275" s="1" t="s">
        <v>28</v>
      </c>
      <c r="I275" s="1" t="s">
        <v>24</v>
      </c>
      <c r="J275" s="4">
        <v>4</v>
      </c>
      <c r="K275" s="4"/>
      <c r="L275" s="4"/>
      <c r="M275" s="4"/>
      <c r="N275" s="4"/>
      <c r="O275" s="4"/>
      <c r="P275" s="299" t="s">
        <v>286</v>
      </c>
      <c r="Q275" s="4" t="s">
        <v>290</v>
      </c>
      <c r="R275" s="19"/>
      <c r="S275" s="4"/>
      <c r="T275" s="5"/>
      <c r="U275" s="5"/>
      <c r="V275" s="14"/>
      <c r="W275" s="15"/>
      <c r="X275" s="692" t="s">
        <v>3135</v>
      </c>
      <c r="Y275" s="697" t="s">
        <v>3144</v>
      </c>
      <c r="Z275" s="687" t="s">
        <v>3130</v>
      </c>
    </row>
    <row r="276" spans="1:26" ht="15.6">
      <c r="A276" s="3" t="s">
        <v>905</v>
      </c>
      <c r="B276" s="13"/>
      <c r="C276" s="13" t="s">
        <v>1045</v>
      </c>
      <c r="D276" s="14"/>
      <c r="E276" s="4" t="s">
        <v>18</v>
      </c>
      <c r="F276" s="4" t="s">
        <v>14</v>
      </c>
      <c r="G276" s="300" t="s">
        <v>22</v>
      </c>
      <c r="H276" s="1" t="s">
        <v>28</v>
      </c>
      <c r="I276" s="1" t="s">
        <v>24</v>
      </c>
      <c r="J276" s="4">
        <v>4</v>
      </c>
      <c r="K276" s="4"/>
      <c r="L276" s="4"/>
      <c r="M276" s="4"/>
      <c r="N276" s="4"/>
      <c r="O276" s="4"/>
      <c r="P276" s="4" t="s">
        <v>287</v>
      </c>
      <c r="Q276" s="4" t="s">
        <v>290</v>
      </c>
      <c r="R276" s="19"/>
      <c r="S276" s="4"/>
      <c r="T276" s="5"/>
      <c r="U276" s="5"/>
      <c r="V276" s="14"/>
      <c r="W276" s="15"/>
      <c r="X276" s="692" t="s">
        <v>3135</v>
      </c>
      <c r="Y276" s="697" t="s">
        <v>3144</v>
      </c>
      <c r="Z276" s="687" t="s">
        <v>3130</v>
      </c>
    </row>
    <row r="277" spans="1:26" s="281" customFormat="1" ht="15.6">
      <c r="A277" s="3" t="s">
        <v>904</v>
      </c>
      <c r="B277" s="314"/>
      <c r="C277" s="314"/>
      <c r="D277" s="332"/>
      <c r="E277" s="299" t="s">
        <v>18</v>
      </c>
      <c r="F277" s="299" t="s">
        <v>15</v>
      </c>
      <c r="G277" s="300" t="s">
        <v>22</v>
      </c>
      <c r="H277" s="300" t="s">
        <v>28</v>
      </c>
      <c r="I277" s="300" t="s">
        <v>24</v>
      </c>
      <c r="J277" s="299">
        <v>4</v>
      </c>
      <c r="K277" s="299"/>
      <c r="L277" s="299"/>
      <c r="M277" s="299"/>
      <c r="N277" s="299"/>
      <c r="O277" s="299"/>
      <c r="P277" s="4" t="s">
        <v>287</v>
      </c>
      <c r="Q277" s="4" t="s">
        <v>290</v>
      </c>
      <c r="R277" s="323"/>
      <c r="S277" s="299"/>
      <c r="T277" s="333"/>
      <c r="U277" s="333"/>
      <c r="V277" s="332"/>
      <c r="W277" s="331"/>
      <c r="X277" s="692" t="s">
        <v>3135</v>
      </c>
      <c r="Y277" s="697" t="s">
        <v>3144</v>
      </c>
      <c r="Z277" s="687" t="s">
        <v>3130</v>
      </c>
    </row>
    <row r="278" spans="1:26" ht="15.6">
      <c r="A278" s="3" t="s">
        <v>903</v>
      </c>
      <c r="B278" s="13"/>
      <c r="C278" s="13" t="s">
        <v>1044</v>
      </c>
      <c r="D278" s="14"/>
      <c r="E278" s="4" t="s">
        <v>18</v>
      </c>
      <c r="F278" s="4" t="s">
        <v>14</v>
      </c>
      <c r="G278" s="300" t="s">
        <v>22</v>
      </c>
      <c r="H278" s="1" t="s">
        <v>28</v>
      </c>
      <c r="I278" s="1" t="s">
        <v>24</v>
      </c>
      <c r="J278" s="4">
        <v>4</v>
      </c>
      <c r="K278" s="4"/>
      <c r="L278" s="4"/>
      <c r="M278" s="4"/>
      <c r="N278" s="4"/>
      <c r="O278" s="4"/>
      <c r="P278" s="4" t="s">
        <v>287</v>
      </c>
      <c r="Q278" s="4" t="s">
        <v>290</v>
      </c>
      <c r="R278" s="19"/>
      <c r="S278" s="4"/>
      <c r="T278" s="5"/>
      <c r="U278" s="5"/>
      <c r="V278" s="14"/>
      <c r="W278" s="15"/>
      <c r="X278" s="692" t="s">
        <v>3135</v>
      </c>
      <c r="Y278" s="697" t="s">
        <v>3144</v>
      </c>
      <c r="Z278" s="687" t="s">
        <v>3130</v>
      </c>
    </row>
    <row r="279" spans="1:26" ht="15.6">
      <c r="A279" s="3" t="s">
        <v>902</v>
      </c>
      <c r="B279" s="13"/>
      <c r="C279" s="314"/>
      <c r="D279" s="14"/>
      <c r="E279" s="299" t="s">
        <v>18</v>
      </c>
      <c r="F279" s="299" t="s">
        <v>15</v>
      </c>
      <c r="G279" s="300" t="s">
        <v>22</v>
      </c>
      <c r="H279" s="1" t="s">
        <v>28</v>
      </c>
      <c r="I279" s="1" t="s">
        <v>24</v>
      </c>
      <c r="J279" s="4">
        <v>4</v>
      </c>
      <c r="K279" s="4"/>
      <c r="L279" s="4"/>
      <c r="M279" s="4"/>
      <c r="N279" s="4"/>
      <c r="O279" s="4"/>
      <c r="P279" s="4" t="s">
        <v>287</v>
      </c>
      <c r="Q279" s="4" t="s">
        <v>290</v>
      </c>
      <c r="R279" s="19"/>
      <c r="S279" s="4"/>
      <c r="T279" s="5"/>
      <c r="U279" s="5"/>
      <c r="V279" s="14"/>
      <c r="W279" s="15"/>
      <c r="X279" s="692" t="s">
        <v>3135</v>
      </c>
      <c r="Y279" s="697" t="s">
        <v>3144</v>
      </c>
      <c r="Z279" s="687" t="s">
        <v>3130</v>
      </c>
    </row>
    <row r="280" spans="1:26" ht="15.6">
      <c r="A280" s="3" t="s">
        <v>901</v>
      </c>
      <c r="B280" s="13"/>
      <c r="C280" s="13" t="s">
        <v>1043</v>
      </c>
      <c r="D280" s="14"/>
      <c r="E280" s="4" t="s">
        <v>18</v>
      </c>
      <c r="F280" s="4" t="s">
        <v>14</v>
      </c>
      <c r="G280" s="300" t="s">
        <v>22</v>
      </c>
      <c r="H280" s="1" t="s">
        <v>28</v>
      </c>
      <c r="I280" s="1" t="s">
        <v>26</v>
      </c>
      <c r="J280" s="4">
        <v>4</v>
      </c>
      <c r="K280" s="4"/>
      <c r="L280" s="4"/>
      <c r="M280" s="4"/>
      <c r="N280" s="4"/>
      <c r="O280" s="4"/>
      <c r="P280" s="4" t="s">
        <v>286</v>
      </c>
      <c r="Q280" s="299" t="s">
        <v>290</v>
      </c>
      <c r="R280" s="19"/>
      <c r="S280" s="4"/>
      <c r="T280" s="5"/>
      <c r="U280" s="5"/>
      <c r="V280" s="14"/>
      <c r="W280" s="15"/>
      <c r="X280" s="692" t="s">
        <v>3135</v>
      </c>
      <c r="Y280" s="697" t="s">
        <v>3144</v>
      </c>
      <c r="Z280" s="687" t="s">
        <v>3130</v>
      </c>
    </row>
    <row r="281" spans="1:26" ht="15.6">
      <c r="A281" s="3" t="s">
        <v>900</v>
      </c>
      <c r="B281" s="13"/>
      <c r="C281" s="314"/>
      <c r="D281" s="14"/>
      <c r="E281" s="299" t="s">
        <v>18</v>
      </c>
      <c r="F281" s="299" t="s">
        <v>15</v>
      </c>
      <c r="G281" s="300" t="s">
        <v>22</v>
      </c>
      <c r="H281" s="1" t="s">
        <v>28</v>
      </c>
      <c r="I281" s="1" t="s">
        <v>25</v>
      </c>
      <c r="J281" s="4">
        <v>4</v>
      </c>
      <c r="K281" s="4"/>
      <c r="L281" s="4"/>
      <c r="M281" s="4"/>
      <c r="N281" s="4"/>
      <c r="O281" s="4"/>
      <c r="P281" s="4" t="s">
        <v>286</v>
      </c>
      <c r="Q281" s="299" t="s">
        <v>290</v>
      </c>
      <c r="R281" s="19"/>
      <c r="S281" s="4"/>
      <c r="T281" s="5"/>
      <c r="U281" s="5"/>
      <c r="V281" s="14"/>
      <c r="W281" s="15"/>
      <c r="X281" s="692" t="s">
        <v>3135</v>
      </c>
      <c r="Y281" s="697" t="s">
        <v>3144</v>
      </c>
      <c r="Z281" s="687" t="s">
        <v>3130</v>
      </c>
    </row>
    <row r="282" spans="1:26" ht="15.6">
      <c r="A282" s="3" t="s">
        <v>1177</v>
      </c>
      <c r="B282" s="13"/>
      <c r="C282" s="13" t="s">
        <v>1131</v>
      </c>
      <c r="D282" s="14"/>
      <c r="E282" s="4" t="s">
        <v>18</v>
      </c>
      <c r="F282" s="4" t="s">
        <v>14</v>
      </c>
      <c r="G282" s="300" t="s">
        <v>22</v>
      </c>
      <c r="H282" s="1" t="s">
        <v>28</v>
      </c>
      <c r="I282" s="1" t="s">
        <v>24</v>
      </c>
      <c r="J282" s="4">
        <v>4</v>
      </c>
      <c r="K282" s="4"/>
      <c r="L282" s="4"/>
      <c r="M282" s="4"/>
      <c r="N282" s="4"/>
      <c r="O282" s="4"/>
      <c r="P282" s="4" t="s">
        <v>286</v>
      </c>
      <c r="Q282" s="299" t="s">
        <v>290</v>
      </c>
      <c r="R282" s="19"/>
      <c r="S282" s="4"/>
      <c r="T282" s="5"/>
      <c r="U282" s="5"/>
      <c r="V282" s="14"/>
      <c r="W282" s="15"/>
      <c r="X282" s="692" t="s">
        <v>3135</v>
      </c>
      <c r="Y282" s="697" t="s">
        <v>3144</v>
      </c>
      <c r="Z282" s="687" t="s">
        <v>3130</v>
      </c>
    </row>
    <row r="283" spans="1:26" ht="15.6">
      <c r="A283" s="3" t="s">
        <v>899</v>
      </c>
      <c r="B283" s="13"/>
      <c r="C283" s="314"/>
      <c r="D283" s="14"/>
      <c r="E283" s="299" t="s">
        <v>18</v>
      </c>
      <c r="F283" s="299" t="s">
        <v>15</v>
      </c>
      <c r="G283" s="300" t="s">
        <v>22</v>
      </c>
      <c r="H283" s="1" t="s">
        <v>28</v>
      </c>
      <c r="I283" s="1" t="s">
        <v>24</v>
      </c>
      <c r="J283" s="4">
        <v>4</v>
      </c>
      <c r="K283" s="4"/>
      <c r="L283" s="4"/>
      <c r="M283" s="4"/>
      <c r="N283" s="4"/>
      <c r="O283" s="4"/>
      <c r="P283" s="4" t="s">
        <v>286</v>
      </c>
      <c r="Q283" s="299" t="s">
        <v>290</v>
      </c>
      <c r="R283" s="19"/>
      <c r="S283" s="4"/>
      <c r="T283" s="5"/>
      <c r="U283" s="5"/>
      <c r="V283" s="14"/>
      <c r="W283" s="15"/>
      <c r="X283" s="692" t="s">
        <v>3135</v>
      </c>
      <c r="Y283" s="697" t="s">
        <v>3144</v>
      </c>
      <c r="Z283" s="687" t="s">
        <v>3130</v>
      </c>
    </row>
    <row r="284" spans="1:26" ht="15.6">
      <c r="A284" s="3" t="s">
        <v>898</v>
      </c>
      <c r="B284" s="13"/>
      <c r="C284" s="13" t="s">
        <v>1042</v>
      </c>
      <c r="D284" s="14"/>
      <c r="E284" s="4" t="s">
        <v>17</v>
      </c>
      <c r="F284" s="4" t="s">
        <v>14</v>
      </c>
      <c r="G284" s="300" t="s">
        <v>22</v>
      </c>
      <c r="H284" s="1" t="s">
        <v>28</v>
      </c>
      <c r="I284" s="1" t="s">
        <v>24</v>
      </c>
      <c r="J284" s="4">
        <v>4</v>
      </c>
      <c r="K284" s="4"/>
      <c r="L284" s="4"/>
      <c r="M284" s="4"/>
      <c r="N284" s="4"/>
      <c r="O284" s="4"/>
      <c r="P284" s="4" t="s">
        <v>286</v>
      </c>
      <c r="Q284" s="299" t="s">
        <v>290</v>
      </c>
      <c r="R284" s="19"/>
      <c r="S284" s="4"/>
      <c r="T284" s="5"/>
      <c r="U284" s="5"/>
      <c r="V284" s="14"/>
      <c r="W284" s="15"/>
      <c r="X284" s="692" t="s">
        <v>3135</v>
      </c>
      <c r="Y284" s="697" t="s">
        <v>3144</v>
      </c>
      <c r="Z284" s="687" t="s">
        <v>3130</v>
      </c>
    </row>
    <row r="285" spans="1:26" ht="15.6">
      <c r="A285" s="3" t="s">
        <v>894</v>
      </c>
      <c r="B285" s="13"/>
      <c r="C285" s="314"/>
      <c r="D285" s="14"/>
      <c r="E285" s="299" t="s">
        <v>17</v>
      </c>
      <c r="F285" s="299" t="s">
        <v>15</v>
      </c>
      <c r="G285" s="300" t="s">
        <v>22</v>
      </c>
      <c r="H285" s="1" t="s">
        <v>28</v>
      </c>
      <c r="I285" s="1" t="s">
        <v>24</v>
      </c>
      <c r="J285" s="4">
        <v>4</v>
      </c>
      <c r="K285" s="4"/>
      <c r="L285" s="4"/>
      <c r="M285" s="4"/>
      <c r="N285" s="4"/>
      <c r="O285" s="4"/>
      <c r="P285" s="4" t="s">
        <v>286</v>
      </c>
      <c r="Q285" s="299" t="s">
        <v>290</v>
      </c>
      <c r="R285" s="19"/>
      <c r="S285" s="4"/>
      <c r="T285" s="5"/>
      <c r="U285" s="5"/>
      <c r="V285" s="14"/>
      <c r="W285" s="15"/>
      <c r="X285" s="692" t="s">
        <v>3135</v>
      </c>
      <c r="Y285" s="697" t="s">
        <v>3144</v>
      </c>
      <c r="Z285" s="687" t="s">
        <v>3130</v>
      </c>
    </row>
    <row r="286" spans="1:26" ht="15.6">
      <c r="A286" s="3" t="s">
        <v>893</v>
      </c>
      <c r="B286" s="13"/>
      <c r="C286" s="13" t="s">
        <v>1041</v>
      </c>
      <c r="D286" s="14"/>
      <c r="E286" s="4" t="s">
        <v>17</v>
      </c>
      <c r="F286" s="4" t="s">
        <v>14</v>
      </c>
      <c r="G286" s="1" t="s">
        <v>23</v>
      </c>
      <c r="H286" s="1" t="s">
        <v>28</v>
      </c>
      <c r="I286" s="1" t="s">
        <v>24</v>
      </c>
      <c r="J286" s="4">
        <v>4</v>
      </c>
      <c r="K286" s="4"/>
      <c r="L286" s="4"/>
      <c r="M286" s="4"/>
      <c r="N286" s="4"/>
      <c r="O286" s="4"/>
      <c r="P286" s="4" t="s">
        <v>286</v>
      </c>
      <c r="Q286" s="299" t="s">
        <v>290</v>
      </c>
      <c r="R286" s="19"/>
      <c r="S286" s="4"/>
      <c r="T286" s="5"/>
      <c r="U286" s="5"/>
      <c r="V286" s="14"/>
      <c r="W286" s="15"/>
      <c r="X286" s="692" t="s">
        <v>3135</v>
      </c>
      <c r="Y286" s="697" t="s">
        <v>3144</v>
      </c>
      <c r="Z286" s="687" t="s">
        <v>3130</v>
      </c>
    </row>
    <row r="287" spans="1:26" ht="15.6">
      <c r="A287" s="3" t="s">
        <v>1175</v>
      </c>
      <c r="B287" s="13"/>
      <c r="C287" s="13"/>
      <c r="D287" s="14"/>
      <c r="E287" s="4" t="s">
        <v>17</v>
      </c>
      <c r="F287" s="4" t="s">
        <v>15</v>
      </c>
      <c r="G287" s="1" t="s">
        <v>23</v>
      </c>
      <c r="H287" s="1" t="s">
        <v>28</v>
      </c>
      <c r="I287" s="1" t="s">
        <v>24</v>
      </c>
      <c r="J287" s="4">
        <v>4</v>
      </c>
      <c r="K287" s="4"/>
      <c r="L287" s="4"/>
      <c r="M287" s="4"/>
      <c r="N287" s="4"/>
      <c r="O287" s="4"/>
      <c r="P287" s="4" t="s">
        <v>286</v>
      </c>
      <c r="Q287" s="299" t="s">
        <v>290</v>
      </c>
      <c r="R287" s="19"/>
      <c r="S287" s="4"/>
      <c r="T287" s="5"/>
      <c r="U287" s="5"/>
      <c r="V287" s="14"/>
      <c r="W287" s="15"/>
      <c r="X287" s="692" t="s">
        <v>3135</v>
      </c>
      <c r="Y287" s="697" t="s">
        <v>3144</v>
      </c>
      <c r="Z287" s="687" t="s">
        <v>3130</v>
      </c>
    </row>
    <row r="288" spans="1:26" ht="15.6">
      <c r="A288" s="3" t="s">
        <v>1174</v>
      </c>
      <c r="B288" s="13"/>
      <c r="C288" s="13" t="s">
        <v>1040</v>
      </c>
      <c r="D288" s="14"/>
      <c r="E288" s="4" t="s">
        <v>18</v>
      </c>
      <c r="F288" s="4" t="s">
        <v>14</v>
      </c>
      <c r="G288" s="1" t="s">
        <v>22</v>
      </c>
      <c r="H288" s="1" t="s">
        <v>28</v>
      </c>
      <c r="I288" s="1" t="s">
        <v>24</v>
      </c>
      <c r="J288" s="4">
        <v>3</v>
      </c>
      <c r="K288" s="4"/>
      <c r="L288" s="4"/>
      <c r="M288" s="4"/>
      <c r="N288" s="4"/>
      <c r="O288" s="4"/>
      <c r="P288" s="4" t="s">
        <v>286</v>
      </c>
      <c r="Q288" s="299" t="s">
        <v>288</v>
      </c>
      <c r="R288" s="19" t="s">
        <v>791</v>
      </c>
      <c r="S288" s="4"/>
      <c r="T288" s="5"/>
      <c r="U288" s="5"/>
      <c r="V288" s="14"/>
      <c r="W288" s="15"/>
      <c r="X288" s="692" t="s">
        <v>3135</v>
      </c>
      <c r="Y288" s="697" t="s">
        <v>3144</v>
      </c>
      <c r="Z288" s="687" t="s">
        <v>3130</v>
      </c>
    </row>
    <row r="289" spans="1:26" ht="15.6">
      <c r="A289" s="3" t="s">
        <v>892</v>
      </c>
      <c r="B289" s="13"/>
      <c r="C289" s="13"/>
      <c r="D289" s="14"/>
      <c r="E289" s="4" t="s">
        <v>18</v>
      </c>
      <c r="F289" s="4" t="s">
        <v>15</v>
      </c>
      <c r="G289" s="1" t="s">
        <v>22</v>
      </c>
      <c r="H289" s="1" t="s">
        <v>28</v>
      </c>
      <c r="I289" s="1" t="s">
        <v>24</v>
      </c>
      <c r="J289" s="4">
        <v>3</v>
      </c>
      <c r="K289" s="4"/>
      <c r="L289" s="4"/>
      <c r="M289" s="4"/>
      <c r="N289" s="4"/>
      <c r="O289" s="4"/>
      <c r="P289" s="4" t="s">
        <v>286</v>
      </c>
      <c r="Q289" s="299" t="s">
        <v>288</v>
      </c>
      <c r="R289" s="19"/>
      <c r="S289" s="4"/>
      <c r="T289" s="5"/>
      <c r="U289" s="5"/>
      <c r="V289" s="14"/>
      <c r="W289" s="15"/>
      <c r="X289" s="692" t="s">
        <v>3135</v>
      </c>
      <c r="Y289" s="697" t="s">
        <v>3144</v>
      </c>
      <c r="Z289" s="687" t="s">
        <v>3130</v>
      </c>
    </row>
    <row r="290" spans="1:26" ht="15.6">
      <c r="A290" s="3" t="s">
        <v>891</v>
      </c>
      <c r="B290" s="13"/>
      <c r="C290" s="13" t="s">
        <v>1039</v>
      </c>
      <c r="D290" s="14"/>
      <c r="E290" s="4" t="s">
        <v>18</v>
      </c>
      <c r="F290" s="4" t="s">
        <v>15</v>
      </c>
      <c r="G290" s="1" t="s">
        <v>22</v>
      </c>
      <c r="H290" s="1" t="s">
        <v>28</v>
      </c>
      <c r="I290" s="1" t="s">
        <v>24</v>
      </c>
      <c r="J290" s="4">
        <v>4</v>
      </c>
      <c r="K290" s="4"/>
      <c r="L290" s="4"/>
      <c r="M290" s="4"/>
      <c r="N290" s="4"/>
      <c r="O290" s="4"/>
      <c r="P290" s="4" t="s">
        <v>286</v>
      </c>
      <c r="Q290" s="299" t="s">
        <v>288</v>
      </c>
      <c r="R290" s="19"/>
      <c r="S290" s="4"/>
      <c r="T290" s="5"/>
      <c r="U290" s="5"/>
      <c r="V290" s="14"/>
      <c r="W290" s="15"/>
      <c r="X290" s="692" t="s">
        <v>3135</v>
      </c>
      <c r="Y290" s="697" t="s">
        <v>3144</v>
      </c>
      <c r="Z290" s="687" t="s">
        <v>3130</v>
      </c>
    </row>
    <row r="291" spans="1:26" ht="15.6">
      <c r="A291" s="3" t="s">
        <v>888</v>
      </c>
      <c r="B291" s="13"/>
      <c r="C291" s="13" t="s">
        <v>1038</v>
      </c>
      <c r="D291" s="14"/>
      <c r="E291" s="299" t="s">
        <v>18</v>
      </c>
      <c r="F291" s="4" t="s">
        <v>14</v>
      </c>
      <c r="G291" s="1" t="s">
        <v>22</v>
      </c>
      <c r="H291" s="1" t="s">
        <v>28</v>
      </c>
      <c r="I291" s="1" t="s">
        <v>24</v>
      </c>
      <c r="J291" s="4">
        <v>4</v>
      </c>
      <c r="K291" s="4"/>
      <c r="L291" s="4"/>
      <c r="M291" s="4"/>
      <c r="N291" s="4"/>
      <c r="O291" s="4"/>
      <c r="P291" s="4" t="s">
        <v>291</v>
      </c>
      <c r="Q291" s="299" t="s">
        <v>288</v>
      </c>
      <c r="R291" s="19"/>
      <c r="S291" s="4"/>
      <c r="T291" s="5"/>
      <c r="U291" s="5"/>
      <c r="V291" s="14"/>
      <c r="W291" s="15"/>
      <c r="X291" s="692" t="s">
        <v>3135</v>
      </c>
      <c r="Y291" s="697" t="s">
        <v>3144</v>
      </c>
      <c r="Z291" s="687" t="s">
        <v>3130</v>
      </c>
    </row>
    <row r="292" spans="1:26" ht="27.6">
      <c r="A292" s="3" t="s">
        <v>887</v>
      </c>
      <c r="B292" s="13"/>
      <c r="C292" s="13"/>
      <c r="D292" s="14"/>
      <c r="E292" s="4" t="s">
        <v>18</v>
      </c>
      <c r="F292" s="4" t="s">
        <v>15</v>
      </c>
      <c r="G292" s="1" t="s">
        <v>22</v>
      </c>
      <c r="H292" s="1" t="s">
        <v>28</v>
      </c>
      <c r="I292" s="1" t="s">
        <v>1201</v>
      </c>
      <c r="J292" s="4">
        <v>4</v>
      </c>
      <c r="K292" s="4"/>
      <c r="L292" s="4"/>
      <c r="M292" s="4"/>
      <c r="N292" s="4"/>
      <c r="O292" s="4"/>
      <c r="P292" s="4" t="s">
        <v>291</v>
      </c>
      <c r="Q292" s="299" t="s">
        <v>288</v>
      </c>
      <c r="R292" s="19"/>
      <c r="S292" s="4"/>
      <c r="T292" s="5"/>
      <c r="U292" s="5"/>
      <c r="V292" s="14"/>
      <c r="W292" s="15"/>
      <c r="X292" s="692" t="s">
        <v>3135</v>
      </c>
      <c r="Y292" s="697" t="s">
        <v>3144</v>
      </c>
      <c r="Z292" s="687" t="s">
        <v>3130</v>
      </c>
    </row>
    <row r="293" spans="1:26" ht="15.6">
      <c r="A293" s="3" t="s">
        <v>886</v>
      </c>
      <c r="B293" s="13"/>
      <c r="C293" s="13" t="s">
        <v>1037</v>
      </c>
      <c r="D293" s="14"/>
      <c r="E293" s="4" t="s">
        <v>17</v>
      </c>
      <c r="F293" s="4" t="s">
        <v>14</v>
      </c>
      <c r="G293" s="1" t="s">
        <v>22</v>
      </c>
      <c r="H293" s="1" t="s">
        <v>28</v>
      </c>
      <c r="I293" s="1" t="s">
        <v>24</v>
      </c>
      <c r="J293" s="4">
        <v>4</v>
      </c>
      <c r="K293" s="4"/>
      <c r="L293" s="4"/>
      <c r="M293" s="4"/>
      <c r="N293" s="4"/>
      <c r="O293" s="4"/>
      <c r="P293" s="4" t="s">
        <v>291</v>
      </c>
      <c r="Q293" s="299" t="s">
        <v>288</v>
      </c>
      <c r="R293" s="19"/>
      <c r="S293" s="4"/>
      <c r="T293" s="5"/>
      <c r="U293" s="5"/>
      <c r="V293" s="14"/>
      <c r="W293" s="15"/>
      <c r="X293" s="692" t="s">
        <v>3135</v>
      </c>
      <c r="Y293" s="697" t="s">
        <v>3144</v>
      </c>
      <c r="Z293" s="687" t="s">
        <v>3130</v>
      </c>
    </row>
    <row r="294" spans="1:26" ht="15.6">
      <c r="A294" s="3" t="s">
        <v>885</v>
      </c>
      <c r="B294" s="13"/>
      <c r="C294" s="13"/>
      <c r="D294" s="14"/>
      <c r="E294" s="4" t="s">
        <v>17</v>
      </c>
      <c r="F294" s="4" t="s">
        <v>15</v>
      </c>
      <c r="G294" s="1" t="s">
        <v>19</v>
      </c>
      <c r="H294" s="1" t="s">
        <v>28</v>
      </c>
      <c r="I294" s="1" t="s">
        <v>24</v>
      </c>
      <c r="J294" s="4">
        <v>4</v>
      </c>
      <c r="K294" s="4"/>
      <c r="L294" s="4"/>
      <c r="M294" s="4"/>
      <c r="N294" s="4"/>
      <c r="O294" s="4"/>
      <c r="P294" s="4" t="s">
        <v>291</v>
      </c>
      <c r="Q294" s="299" t="s">
        <v>288</v>
      </c>
      <c r="R294" s="19"/>
      <c r="S294" s="4"/>
      <c r="T294" s="5"/>
      <c r="U294" s="5"/>
      <c r="V294" s="14"/>
      <c r="W294" s="15"/>
      <c r="X294" s="692" t="s">
        <v>3135</v>
      </c>
      <c r="Y294" s="697" t="s">
        <v>3144</v>
      </c>
      <c r="Z294" s="687" t="s">
        <v>3130</v>
      </c>
    </row>
    <row r="295" spans="1:26" ht="15.6">
      <c r="A295" s="3" t="s">
        <v>883</v>
      </c>
      <c r="B295" s="13"/>
      <c r="C295" s="13" t="s">
        <v>1036</v>
      </c>
      <c r="D295" s="14"/>
      <c r="E295" s="4" t="s">
        <v>18</v>
      </c>
      <c r="F295" s="4" t="s">
        <v>14</v>
      </c>
      <c r="G295" s="1" t="s">
        <v>262</v>
      </c>
      <c r="H295" s="1" t="s">
        <v>28</v>
      </c>
      <c r="I295" s="1" t="s">
        <v>24</v>
      </c>
      <c r="J295" s="4">
        <v>4</v>
      </c>
      <c r="K295" s="4"/>
      <c r="L295" s="4"/>
      <c r="M295" s="4"/>
      <c r="N295" s="4"/>
      <c r="O295" s="4"/>
      <c r="P295" s="4" t="s">
        <v>291</v>
      </c>
      <c r="Q295" s="299" t="s">
        <v>288</v>
      </c>
      <c r="R295" s="19"/>
      <c r="S295" s="4"/>
      <c r="T295" s="5"/>
      <c r="U295" s="5"/>
      <c r="V295" s="14"/>
      <c r="W295" s="15"/>
      <c r="X295" s="692" t="s">
        <v>3135</v>
      </c>
      <c r="Y295" s="697" t="s">
        <v>3144</v>
      </c>
      <c r="Z295" s="687" t="s">
        <v>3130</v>
      </c>
    </row>
    <row r="296" spans="1:26" ht="15.6">
      <c r="A296" s="3" t="s">
        <v>882</v>
      </c>
      <c r="B296" s="13"/>
      <c r="C296" s="13" t="s">
        <v>1035</v>
      </c>
      <c r="D296" s="14"/>
      <c r="E296" s="4" t="s">
        <v>18</v>
      </c>
      <c r="F296" s="4" t="s">
        <v>15</v>
      </c>
      <c r="G296" s="1" t="s">
        <v>262</v>
      </c>
      <c r="H296" s="1" t="s">
        <v>28</v>
      </c>
      <c r="I296" s="1" t="s">
        <v>24</v>
      </c>
      <c r="J296" s="4">
        <v>4</v>
      </c>
      <c r="K296" s="4"/>
      <c r="L296" s="4"/>
      <c r="M296" s="4"/>
      <c r="N296" s="4"/>
      <c r="O296" s="4"/>
      <c r="P296" s="4" t="s">
        <v>291</v>
      </c>
      <c r="Q296" s="299" t="s">
        <v>288</v>
      </c>
      <c r="R296" s="19"/>
      <c r="S296" s="4"/>
      <c r="T296" s="5"/>
      <c r="U296" s="5"/>
      <c r="V296" s="14"/>
      <c r="W296" s="15"/>
      <c r="X296" s="692" t="s">
        <v>3135</v>
      </c>
      <c r="Y296" s="697" t="s">
        <v>3144</v>
      </c>
      <c r="Z296" s="687" t="s">
        <v>3130</v>
      </c>
    </row>
    <row r="297" spans="1:26" ht="15.6">
      <c r="A297" s="3" t="s">
        <v>881</v>
      </c>
      <c r="B297" s="13"/>
      <c r="C297" s="13"/>
      <c r="D297" s="14"/>
      <c r="E297" s="4" t="s">
        <v>18</v>
      </c>
      <c r="F297" s="4" t="s">
        <v>14</v>
      </c>
      <c r="G297" s="1" t="s">
        <v>262</v>
      </c>
      <c r="H297" s="1" t="s">
        <v>28</v>
      </c>
      <c r="I297" s="1" t="s">
        <v>24</v>
      </c>
      <c r="J297" s="4">
        <v>4</v>
      </c>
      <c r="K297" s="4"/>
      <c r="L297" s="4"/>
      <c r="M297" s="4"/>
      <c r="N297" s="4"/>
      <c r="O297" s="4"/>
      <c r="P297" s="4" t="s">
        <v>291</v>
      </c>
      <c r="Q297" s="299" t="s">
        <v>288</v>
      </c>
      <c r="R297" s="19"/>
      <c r="S297" s="4"/>
      <c r="T297" s="5"/>
      <c r="U297" s="5"/>
      <c r="V297" s="14"/>
      <c r="W297" s="15"/>
      <c r="X297" s="692" t="s">
        <v>3135</v>
      </c>
      <c r="Y297" s="697" t="s">
        <v>3144</v>
      </c>
      <c r="Z297" s="687" t="s">
        <v>3130</v>
      </c>
    </row>
    <row r="298" spans="1:26" ht="15.6">
      <c r="A298" s="3" t="s">
        <v>880</v>
      </c>
      <c r="B298" s="13"/>
      <c r="C298" s="13" t="s">
        <v>1034</v>
      </c>
      <c r="D298" s="14"/>
      <c r="E298" s="4" t="s">
        <v>18</v>
      </c>
      <c r="F298" s="4" t="s">
        <v>14</v>
      </c>
      <c r="G298" s="1" t="s">
        <v>22</v>
      </c>
      <c r="H298" s="1" t="s">
        <v>28</v>
      </c>
      <c r="I298" s="1" t="s">
        <v>24</v>
      </c>
      <c r="J298" s="4">
        <v>4</v>
      </c>
      <c r="K298" s="4"/>
      <c r="L298" s="4"/>
      <c r="M298" s="4"/>
      <c r="N298" s="4"/>
      <c r="O298" s="4"/>
      <c r="P298" s="4" t="s">
        <v>291</v>
      </c>
      <c r="Q298" s="299" t="s">
        <v>288</v>
      </c>
      <c r="R298" s="19"/>
      <c r="S298" s="4"/>
      <c r="T298" s="5"/>
      <c r="U298" s="5"/>
      <c r="V298" s="14"/>
      <c r="W298" s="15"/>
      <c r="X298" s="692" t="s">
        <v>3135</v>
      </c>
      <c r="Y298" s="697" t="s">
        <v>3144</v>
      </c>
      <c r="Z298" s="687" t="s">
        <v>3130</v>
      </c>
    </row>
    <row r="299" spans="1:26" ht="15.6">
      <c r="A299" s="3" t="s">
        <v>879</v>
      </c>
      <c r="B299" s="13"/>
      <c r="C299" s="13"/>
      <c r="D299" s="14"/>
      <c r="E299" s="4" t="s">
        <v>18</v>
      </c>
      <c r="F299" s="4" t="s">
        <v>15</v>
      </c>
      <c r="G299" s="1" t="s">
        <v>22</v>
      </c>
      <c r="H299" s="1" t="s">
        <v>28</v>
      </c>
      <c r="I299" s="1" t="s">
        <v>24</v>
      </c>
      <c r="J299" s="4">
        <v>4</v>
      </c>
      <c r="K299" s="4"/>
      <c r="L299" s="4"/>
      <c r="M299" s="4"/>
      <c r="N299" s="4"/>
      <c r="O299" s="4"/>
      <c r="P299" s="4" t="s">
        <v>291</v>
      </c>
      <c r="Q299" s="299" t="s">
        <v>288</v>
      </c>
      <c r="R299" s="19"/>
      <c r="S299" s="4"/>
      <c r="T299" s="5"/>
      <c r="U299" s="5"/>
      <c r="V299" s="14"/>
      <c r="W299" s="15"/>
      <c r="X299" s="692" t="s">
        <v>3135</v>
      </c>
      <c r="Y299" s="697" t="s">
        <v>3144</v>
      </c>
      <c r="Z299" s="687" t="s">
        <v>3130</v>
      </c>
    </row>
    <row r="300" spans="1:26" ht="15.6">
      <c r="A300" s="3" t="s">
        <v>878</v>
      </c>
      <c r="B300" s="13"/>
      <c r="C300" s="13" t="s">
        <v>1033</v>
      </c>
      <c r="D300" s="14"/>
      <c r="E300" s="4" t="s">
        <v>17</v>
      </c>
      <c r="F300" s="4" t="s">
        <v>14</v>
      </c>
      <c r="G300" s="1" t="s">
        <v>19</v>
      </c>
      <c r="H300" s="1" t="s">
        <v>28</v>
      </c>
      <c r="I300" s="1" t="s">
        <v>24</v>
      </c>
      <c r="J300" s="4">
        <v>4</v>
      </c>
      <c r="K300" s="4"/>
      <c r="L300" s="4"/>
      <c r="M300" s="4"/>
      <c r="N300" s="4"/>
      <c r="O300" s="4"/>
      <c r="P300" s="4" t="s">
        <v>291</v>
      </c>
      <c r="Q300" s="299" t="s">
        <v>288</v>
      </c>
      <c r="R300" s="19"/>
      <c r="S300" s="4"/>
      <c r="T300" s="5"/>
      <c r="U300" s="5"/>
      <c r="V300" s="14"/>
      <c r="W300" s="15"/>
      <c r="X300" s="692" t="s">
        <v>3135</v>
      </c>
      <c r="Y300" s="697" t="s">
        <v>3144</v>
      </c>
      <c r="Z300" s="687" t="s">
        <v>3130</v>
      </c>
    </row>
    <row r="301" spans="1:26" ht="15.6">
      <c r="A301" s="3" t="s">
        <v>877</v>
      </c>
      <c r="B301" s="13"/>
      <c r="C301" s="13"/>
      <c r="D301" s="14"/>
      <c r="E301" s="4" t="s">
        <v>17</v>
      </c>
      <c r="F301" s="4" t="s">
        <v>15</v>
      </c>
      <c r="G301" s="1" t="s">
        <v>19</v>
      </c>
      <c r="H301" s="1" t="s">
        <v>28</v>
      </c>
      <c r="I301" s="1" t="s">
        <v>24</v>
      </c>
      <c r="J301" s="4">
        <v>4</v>
      </c>
      <c r="K301" s="4"/>
      <c r="L301" s="4"/>
      <c r="M301" s="4"/>
      <c r="N301" s="4"/>
      <c r="O301" s="4"/>
      <c r="P301" s="4" t="s">
        <v>291</v>
      </c>
      <c r="Q301" s="299" t="s">
        <v>288</v>
      </c>
      <c r="R301" s="19"/>
      <c r="S301" s="4"/>
      <c r="T301" s="5"/>
      <c r="U301" s="5"/>
      <c r="V301" s="14"/>
      <c r="W301" s="15"/>
      <c r="X301" s="692" t="s">
        <v>3135</v>
      </c>
      <c r="Y301" s="697" t="s">
        <v>3144</v>
      </c>
      <c r="Z301" s="687" t="s">
        <v>3130</v>
      </c>
    </row>
    <row r="302" spans="1:26" ht="15.6">
      <c r="A302" s="3" t="s">
        <v>875</v>
      </c>
      <c r="B302" s="13"/>
      <c r="C302" s="13" t="s">
        <v>1032</v>
      </c>
      <c r="D302" s="14"/>
      <c r="E302" s="4" t="s">
        <v>18</v>
      </c>
      <c r="F302" s="4" t="s">
        <v>14</v>
      </c>
      <c r="G302" s="1" t="s">
        <v>22</v>
      </c>
      <c r="H302" s="1" t="s">
        <v>28</v>
      </c>
      <c r="I302" s="1" t="s">
        <v>24</v>
      </c>
      <c r="J302" s="4">
        <v>4</v>
      </c>
      <c r="K302" s="4"/>
      <c r="L302" s="4"/>
      <c r="M302" s="4"/>
      <c r="N302" s="4"/>
      <c r="O302" s="4"/>
      <c r="P302" s="4" t="s">
        <v>291</v>
      </c>
      <c r="Q302" s="299" t="s">
        <v>288</v>
      </c>
      <c r="R302" s="19"/>
      <c r="S302" s="4"/>
      <c r="T302" s="5"/>
      <c r="U302" s="5"/>
      <c r="V302" s="14"/>
      <c r="W302" s="15"/>
      <c r="X302" s="692" t="s">
        <v>3135</v>
      </c>
      <c r="Y302" s="697" t="s">
        <v>3144</v>
      </c>
      <c r="Z302" s="687" t="s">
        <v>3130</v>
      </c>
    </row>
    <row r="303" spans="1:26" ht="15.6">
      <c r="A303" s="3" t="s">
        <v>874</v>
      </c>
      <c r="B303" s="13"/>
      <c r="C303" s="13"/>
      <c r="D303" s="14"/>
      <c r="E303" s="4" t="s">
        <v>18</v>
      </c>
      <c r="F303" s="4" t="s">
        <v>15</v>
      </c>
      <c r="G303" s="1" t="s">
        <v>22</v>
      </c>
      <c r="H303" s="1" t="s">
        <v>28</v>
      </c>
      <c r="I303" s="1" t="s">
        <v>24</v>
      </c>
      <c r="J303" s="4">
        <v>4</v>
      </c>
      <c r="K303" s="4"/>
      <c r="L303" s="4"/>
      <c r="M303" s="4"/>
      <c r="N303" s="4"/>
      <c r="O303" s="4"/>
      <c r="P303" s="4" t="s">
        <v>291</v>
      </c>
      <c r="Q303" s="299" t="s">
        <v>288</v>
      </c>
      <c r="R303" s="19"/>
      <c r="S303" s="4"/>
      <c r="T303" s="5"/>
      <c r="U303" s="5"/>
      <c r="V303" s="14"/>
      <c r="W303" s="15"/>
      <c r="X303" s="692" t="s">
        <v>3135</v>
      </c>
      <c r="Y303" s="697" t="s">
        <v>3144</v>
      </c>
      <c r="Z303" s="687" t="s">
        <v>3130</v>
      </c>
    </row>
    <row r="304" spans="1:26" ht="15.6">
      <c r="A304" s="3" t="s">
        <v>873</v>
      </c>
      <c r="B304" s="13"/>
      <c r="C304" s="13" t="s">
        <v>1031</v>
      </c>
      <c r="D304" s="14"/>
      <c r="E304" s="4" t="s">
        <v>18</v>
      </c>
      <c r="F304" s="4" t="s">
        <v>14</v>
      </c>
      <c r="G304" s="1" t="s">
        <v>22</v>
      </c>
      <c r="H304" s="1" t="s">
        <v>28</v>
      </c>
      <c r="I304" s="1" t="s">
        <v>24</v>
      </c>
      <c r="J304" s="4">
        <v>4</v>
      </c>
      <c r="K304" s="4" t="s">
        <v>58</v>
      </c>
      <c r="L304" s="4"/>
      <c r="M304" s="4"/>
      <c r="N304" s="4"/>
      <c r="O304" s="4"/>
      <c r="P304" s="4" t="s">
        <v>291</v>
      </c>
      <c r="Q304" s="299" t="s">
        <v>288</v>
      </c>
      <c r="R304" s="19"/>
      <c r="S304" s="4"/>
      <c r="T304" s="5"/>
      <c r="U304" s="5"/>
      <c r="V304" s="14"/>
      <c r="W304" s="15"/>
      <c r="X304" s="692" t="s">
        <v>3135</v>
      </c>
      <c r="Y304" s="697" t="s">
        <v>3144</v>
      </c>
      <c r="Z304" s="687" t="s">
        <v>3130</v>
      </c>
    </row>
    <row r="305" spans="1:26" ht="15.6">
      <c r="A305" s="3" t="s">
        <v>872</v>
      </c>
      <c r="B305" s="13"/>
      <c r="C305" s="13"/>
      <c r="D305" s="14"/>
      <c r="E305" s="4" t="s">
        <v>18</v>
      </c>
      <c r="F305" s="4" t="s">
        <v>15</v>
      </c>
      <c r="G305" s="1" t="s">
        <v>22</v>
      </c>
      <c r="H305" s="1" t="s">
        <v>304</v>
      </c>
      <c r="I305" s="1" t="s">
        <v>24</v>
      </c>
      <c r="J305" s="4">
        <v>4</v>
      </c>
      <c r="K305" s="4" t="s">
        <v>58</v>
      </c>
      <c r="L305" s="4"/>
      <c r="M305" s="4"/>
      <c r="N305" s="4"/>
      <c r="O305" s="4"/>
      <c r="P305" s="4" t="s">
        <v>291</v>
      </c>
      <c r="Q305" s="299" t="s">
        <v>288</v>
      </c>
      <c r="R305" s="19"/>
      <c r="S305" s="4"/>
      <c r="T305" s="5"/>
      <c r="U305" s="5"/>
      <c r="V305" s="14"/>
      <c r="W305" s="15"/>
      <c r="X305" s="692" t="s">
        <v>3135</v>
      </c>
      <c r="Y305" s="697" t="s">
        <v>3144</v>
      </c>
      <c r="Z305" s="687" t="s">
        <v>3130</v>
      </c>
    </row>
    <row r="306" spans="1:26" ht="15.6">
      <c r="A306" s="3" t="s">
        <v>871</v>
      </c>
      <c r="B306" s="13"/>
      <c r="C306" s="13" t="s">
        <v>1030</v>
      </c>
      <c r="D306" s="14"/>
      <c r="E306" s="4" t="s">
        <v>18</v>
      </c>
      <c r="F306" s="4" t="s">
        <v>14</v>
      </c>
      <c r="G306" s="1" t="s">
        <v>22</v>
      </c>
      <c r="H306" s="1" t="s">
        <v>28</v>
      </c>
      <c r="I306" s="1" t="s">
        <v>24</v>
      </c>
      <c r="J306" s="4">
        <v>4</v>
      </c>
      <c r="K306" s="4" t="s">
        <v>58</v>
      </c>
      <c r="L306" s="4"/>
      <c r="M306" s="4"/>
      <c r="N306" s="4"/>
      <c r="O306" s="4"/>
      <c r="P306" s="4" t="s">
        <v>291</v>
      </c>
      <c r="Q306" s="299" t="s">
        <v>288</v>
      </c>
      <c r="R306" s="19"/>
      <c r="S306" s="4"/>
      <c r="T306" s="5"/>
      <c r="U306" s="5"/>
      <c r="V306" s="14"/>
      <c r="W306" s="15"/>
      <c r="X306" s="692" t="s">
        <v>3135</v>
      </c>
      <c r="Y306" s="697" t="s">
        <v>3144</v>
      </c>
      <c r="Z306" s="687" t="s">
        <v>3130</v>
      </c>
    </row>
    <row r="307" spans="1:26" ht="15.6">
      <c r="A307" s="3" t="s">
        <v>867</v>
      </c>
      <c r="B307" s="13"/>
      <c r="C307" s="13"/>
      <c r="D307" s="14"/>
      <c r="E307" s="4" t="s">
        <v>18</v>
      </c>
      <c r="F307" s="4" t="s">
        <v>15</v>
      </c>
      <c r="G307" s="1" t="s">
        <v>22</v>
      </c>
      <c r="H307" s="1" t="s">
        <v>28</v>
      </c>
      <c r="I307" s="1" t="s">
        <v>24</v>
      </c>
      <c r="J307" s="4">
        <v>4</v>
      </c>
      <c r="K307" s="4" t="s">
        <v>58</v>
      </c>
      <c r="L307" s="4"/>
      <c r="M307" s="4"/>
      <c r="N307" s="4"/>
      <c r="O307" s="4"/>
      <c r="P307" s="4" t="s">
        <v>291</v>
      </c>
      <c r="Q307" s="299" t="s">
        <v>288</v>
      </c>
      <c r="R307" s="19"/>
      <c r="S307" s="4"/>
      <c r="T307" s="5"/>
      <c r="U307" s="5"/>
      <c r="V307" s="14"/>
      <c r="W307" s="15"/>
      <c r="X307" s="692" t="s">
        <v>3135</v>
      </c>
      <c r="Y307" s="697" t="s">
        <v>3144</v>
      </c>
      <c r="Z307" s="687" t="s">
        <v>3130</v>
      </c>
    </row>
    <row r="308" spans="1:26" ht="15.6">
      <c r="A308" s="3" t="s">
        <v>866</v>
      </c>
      <c r="B308" s="13"/>
      <c r="C308" s="13" t="s">
        <v>1029</v>
      </c>
      <c r="D308" s="14"/>
      <c r="E308" s="4" t="s">
        <v>18</v>
      </c>
      <c r="F308" s="4" t="s">
        <v>14</v>
      </c>
      <c r="G308" s="1" t="s">
        <v>22</v>
      </c>
      <c r="H308" s="1" t="s">
        <v>28</v>
      </c>
      <c r="I308" s="1" t="s">
        <v>24</v>
      </c>
      <c r="J308" s="4">
        <v>2</v>
      </c>
      <c r="K308" s="4" t="s">
        <v>58</v>
      </c>
      <c r="L308" s="4"/>
      <c r="M308" s="4"/>
      <c r="N308" s="4" t="s">
        <v>499</v>
      </c>
      <c r="O308" s="4"/>
      <c r="P308" s="4" t="s">
        <v>291</v>
      </c>
      <c r="Q308" s="299" t="s">
        <v>288</v>
      </c>
      <c r="R308" s="19"/>
      <c r="S308" s="4"/>
      <c r="T308" s="5"/>
      <c r="U308" s="5"/>
      <c r="V308" s="14"/>
      <c r="W308" s="15"/>
      <c r="X308" s="692" t="s">
        <v>3135</v>
      </c>
      <c r="Y308" s="697" t="s">
        <v>3144</v>
      </c>
      <c r="Z308" s="687" t="s">
        <v>3130</v>
      </c>
    </row>
    <row r="309" spans="1:26" ht="15.6">
      <c r="A309" s="3" t="s">
        <v>865</v>
      </c>
      <c r="B309" s="13"/>
      <c r="C309" s="13"/>
      <c r="D309" s="14"/>
      <c r="E309" s="4" t="s">
        <v>18</v>
      </c>
      <c r="F309" s="4" t="s">
        <v>15</v>
      </c>
      <c r="G309" s="1" t="s">
        <v>22</v>
      </c>
      <c r="H309" s="1" t="s">
        <v>304</v>
      </c>
      <c r="I309" s="1" t="s">
        <v>24</v>
      </c>
      <c r="J309" s="4">
        <v>4</v>
      </c>
      <c r="K309" s="4" t="s">
        <v>58</v>
      </c>
      <c r="L309" s="4"/>
      <c r="M309" s="4"/>
      <c r="N309" s="4"/>
      <c r="O309" s="4"/>
      <c r="P309" s="4" t="s">
        <v>291</v>
      </c>
      <c r="Q309" s="299" t="s">
        <v>288</v>
      </c>
      <c r="R309" s="19"/>
      <c r="S309" s="4"/>
      <c r="T309" s="5"/>
      <c r="U309" s="5"/>
      <c r="V309" s="14"/>
      <c r="W309" s="15"/>
      <c r="X309" s="692" t="s">
        <v>3135</v>
      </c>
      <c r="Y309" s="697" t="s">
        <v>3144</v>
      </c>
      <c r="Z309" s="687" t="s">
        <v>3130</v>
      </c>
    </row>
    <row r="310" spans="1:26" ht="15.6">
      <c r="A310" s="3" t="s">
        <v>864</v>
      </c>
      <c r="B310" s="13"/>
      <c r="C310" s="13" t="s">
        <v>1028</v>
      </c>
      <c r="D310" s="14"/>
      <c r="E310" s="4" t="s">
        <v>18</v>
      </c>
      <c r="F310" s="4" t="s">
        <v>14</v>
      </c>
      <c r="G310" s="1" t="s">
        <v>22</v>
      </c>
      <c r="H310" s="1" t="s">
        <v>28</v>
      </c>
      <c r="I310" s="1" t="s">
        <v>24</v>
      </c>
      <c r="J310" s="4"/>
      <c r="K310" s="4" t="s">
        <v>58</v>
      </c>
      <c r="L310" s="4"/>
      <c r="M310" s="4"/>
      <c r="N310" s="4"/>
      <c r="O310" s="4" t="s">
        <v>28</v>
      </c>
      <c r="P310" s="4" t="s">
        <v>291</v>
      </c>
      <c r="Q310" s="299" t="s">
        <v>288</v>
      </c>
      <c r="R310" s="19"/>
      <c r="S310" s="4"/>
      <c r="T310" s="5"/>
      <c r="U310" s="5"/>
      <c r="V310" s="14"/>
      <c r="W310" s="15"/>
      <c r="X310" s="692" t="s">
        <v>3135</v>
      </c>
      <c r="Y310" s="697" t="s">
        <v>3144</v>
      </c>
      <c r="Z310" s="687" t="s">
        <v>3130</v>
      </c>
    </row>
    <row r="311" spans="1:26" ht="15.6">
      <c r="A311" s="3" t="s">
        <v>863</v>
      </c>
      <c r="B311" s="13"/>
      <c r="C311" s="13"/>
      <c r="D311" s="14"/>
      <c r="E311" s="4" t="s">
        <v>18</v>
      </c>
      <c r="F311" s="4" t="s">
        <v>15</v>
      </c>
      <c r="G311" s="1" t="s">
        <v>22</v>
      </c>
      <c r="H311" s="1" t="s">
        <v>28</v>
      </c>
      <c r="I311" s="1" t="s">
        <v>24</v>
      </c>
      <c r="J311" s="4"/>
      <c r="K311" s="4" t="s">
        <v>58</v>
      </c>
      <c r="L311" s="4"/>
      <c r="M311" s="4"/>
      <c r="N311" s="4"/>
      <c r="O311" s="4" t="s">
        <v>28</v>
      </c>
      <c r="P311" s="4" t="s">
        <v>291</v>
      </c>
      <c r="Q311" s="299" t="s">
        <v>288</v>
      </c>
      <c r="R311" s="19"/>
      <c r="S311" s="4"/>
      <c r="T311" s="5"/>
      <c r="U311" s="5"/>
      <c r="V311" s="14"/>
      <c r="W311" s="15"/>
      <c r="X311" s="692" t="s">
        <v>3135</v>
      </c>
      <c r="Y311" s="697" t="s">
        <v>3144</v>
      </c>
      <c r="Z311" s="687" t="s">
        <v>3130</v>
      </c>
    </row>
    <row r="312" spans="1:26" ht="15.6">
      <c r="A312" s="3" t="s">
        <v>862</v>
      </c>
      <c r="B312" s="13"/>
      <c r="C312" s="13" t="s">
        <v>1027</v>
      </c>
      <c r="D312" s="14"/>
      <c r="E312" s="4" t="s">
        <v>18</v>
      </c>
      <c r="F312" s="4" t="s">
        <v>14</v>
      </c>
      <c r="G312" s="1" t="s">
        <v>262</v>
      </c>
      <c r="H312" s="1" t="s">
        <v>28</v>
      </c>
      <c r="I312" s="1" t="s">
        <v>26</v>
      </c>
      <c r="J312" s="4">
        <v>4</v>
      </c>
      <c r="K312" s="4" t="s">
        <v>58</v>
      </c>
      <c r="L312" s="4"/>
      <c r="M312" s="4"/>
      <c r="N312" s="4"/>
      <c r="O312" s="4"/>
      <c r="P312" s="4" t="s">
        <v>291</v>
      </c>
      <c r="Q312" s="299" t="s">
        <v>288</v>
      </c>
      <c r="R312" s="19"/>
      <c r="S312" s="4"/>
      <c r="T312" s="5"/>
      <c r="U312" s="5"/>
      <c r="V312" s="14"/>
      <c r="W312" s="15"/>
      <c r="X312" s="692" t="s">
        <v>3135</v>
      </c>
      <c r="Y312" s="697" t="s">
        <v>3144</v>
      </c>
      <c r="Z312" s="687" t="s">
        <v>3130</v>
      </c>
    </row>
    <row r="313" spans="1:26" ht="15.6">
      <c r="A313" s="3" t="s">
        <v>861</v>
      </c>
      <c r="B313" s="13"/>
      <c r="C313" s="13"/>
      <c r="D313" s="14"/>
      <c r="E313" s="4" t="s">
        <v>18</v>
      </c>
      <c r="F313" s="4" t="s">
        <v>15</v>
      </c>
      <c r="G313" s="1" t="s">
        <v>22</v>
      </c>
      <c r="H313" s="1" t="s">
        <v>304</v>
      </c>
      <c r="I313" s="1" t="s">
        <v>445</v>
      </c>
      <c r="J313" s="4">
        <v>4</v>
      </c>
      <c r="K313" s="4" t="s">
        <v>58</v>
      </c>
      <c r="L313" s="4"/>
      <c r="M313" s="4"/>
      <c r="N313" s="4"/>
      <c r="O313" s="4"/>
      <c r="P313" s="4" t="s">
        <v>291</v>
      </c>
      <c r="Q313" s="299" t="s">
        <v>288</v>
      </c>
      <c r="R313" s="19"/>
      <c r="S313" s="4"/>
      <c r="T313" s="5"/>
      <c r="U313" s="5"/>
      <c r="V313" s="14"/>
      <c r="W313" s="15"/>
      <c r="X313" s="692" t="s">
        <v>3135</v>
      </c>
      <c r="Y313" s="697" t="s">
        <v>3144</v>
      </c>
      <c r="Z313" s="687" t="s">
        <v>3130</v>
      </c>
    </row>
    <row r="314" spans="1:26" ht="24">
      <c r="A314" s="3" t="s">
        <v>860</v>
      </c>
      <c r="B314" s="13"/>
      <c r="C314" s="314" t="s">
        <v>1200</v>
      </c>
      <c r="D314" s="14" t="s">
        <v>1198</v>
      </c>
      <c r="E314" s="4" t="s">
        <v>18</v>
      </c>
      <c r="F314" s="4" t="s">
        <v>14</v>
      </c>
      <c r="G314" s="1" t="s">
        <v>22</v>
      </c>
      <c r="H314" s="1" t="s">
        <v>29</v>
      </c>
      <c r="I314" s="1" t="s">
        <v>30</v>
      </c>
      <c r="J314" s="4">
        <v>4</v>
      </c>
      <c r="K314" s="4"/>
      <c r="L314" s="4"/>
      <c r="M314" s="4"/>
      <c r="N314" s="4"/>
      <c r="O314" s="4"/>
      <c r="P314" s="4" t="s">
        <v>291</v>
      </c>
      <c r="Q314" s="299" t="s">
        <v>288</v>
      </c>
      <c r="R314" s="19"/>
      <c r="S314" s="4"/>
      <c r="T314" s="5"/>
      <c r="U314" s="5" t="s">
        <v>46</v>
      </c>
      <c r="V314" s="14" t="s">
        <v>1198</v>
      </c>
      <c r="W314" s="15" t="s">
        <v>1199</v>
      </c>
      <c r="X314" s="692" t="s">
        <v>3135</v>
      </c>
      <c r="Y314" s="697" t="s">
        <v>3144</v>
      </c>
      <c r="Z314" s="687" t="s">
        <v>3130</v>
      </c>
    </row>
    <row r="315" spans="1:26" s="281" customFormat="1" ht="24">
      <c r="A315" s="3" t="s">
        <v>859</v>
      </c>
      <c r="B315" s="314"/>
      <c r="C315" s="314"/>
      <c r="D315" s="14" t="s">
        <v>1198</v>
      </c>
      <c r="E315" s="299" t="s">
        <v>18</v>
      </c>
      <c r="F315" s="299" t="s">
        <v>15</v>
      </c>
      <c r="G315" s="300" t="s">
        <v>22</v>
      </c>
      <c r="H315" s="300" t="s">
        <v>29</v>
      </c>
      <c r="I315" s="300" t="s">
        <v>30</v>
      </c>
      <c r="J315" s="299">
        <v>4</v>
      </c>
      <c r="K315" s="299"/>
      <c r="L315" s="299"/>
      <c r="M315" s="299"/>
      <c r="N315" s="299"/>
      <c r="O315" s="299"/>
      <c r="P315" s="4" t="s">
        <v>291</v>
      </c>
      <c r="Q315" s="299" t="s">
        <v>288</v>
      </c>
      <c r="R315" s="323"/>
      <c r="S315" s="299"/>
      <c r="T315" s="333"/>
      <c r="U315" s="333" t="s">
        <v>45</v>
      </c>
      <c r="V315" s="14" t="s">
        <v>1198</v>
      </c>
      <c r="W315" s="331" t="s">
        <v>1197</v>
      </c>
      <c r="X315" s="692" t="s">
        <v>3135</v>
      </c>
      <c r="Y315" s="697" t="s">
        <v>3144</v>
      </c>
      <c r="Z315" s="687" t="s">
        <v>3130</v>
      </c>
    </row>
    <row r="316" spans="1:26" s="281" customFormat="1" ht="15.6">
      <c r="A316" s="3" t="s">
        <v>857</v>
      </c>
      <c r="B316" s="314"/>
      <c r="C316" s="314" t="s">
        <v>1026</v>
      </c>
      <c r="D316" s="332"/>
      <c r="E316" s="299" t="s">
        <v>18</v>
      </c>
      <c r="F316" s="299" t="s">
        <v>14</v>
      </c>
      <c r="G316" s="300" t="s">
        <v>22</v>
      </c>
      <c r="H316" s="300" t="s">
        <v>304</v>
      </c>
      <c r="I316" s="300" t="s">
        <v>24</v>
      </c>
      <c r="J316" s="299">
        <v>4</v>
      </c>
      <c r="K316" s="299" t="s">
        <v>58</v>
      </c>
      <c r="L316" s="299"/>
      <c r="M316" s="299"/>
      <c r="N316" s="299"/>
      <c r="O316" s="299"/>
      <c r="P316" s="4" t="s">
        <v>291</v>
      </c>
      <c r="Q316" s="299" t="s">
        <v>288</v>
      </c>
      <c r="R316" s="323"/>
      <c r="S316" s="299"/>
      <c r="T316" s="333"/>
      <c r="U316" s="333"/>
      <c r="V316" s="332"/>
      <c r="W316" s="331"/>
      <c r="X316" s="692" t="s">
        <v>3135</v>
      </c>
      <c r="Y316" s="697" t="s">
        <v>3144</v>
      </c>
      <c r="Z316" s="687" t="s">
        <v>3130</v>
      </c>
    </row>
    <row r="317" spans="1:26" ht="27.6">
      <c r="A317" s="3" t="s">
        <v>856</v>
      </c>
      <c r="B317" s="13"/>
      <c r="C317" s="13"/>
      <c r="D317" s="14"/>
      <c r="E317" s="4" t="s">
        <v>18</v>
      </c>
      <c r="F317" s="4" t="s">
        <v>15</v>
      </c>
      <c r="G317" s="300" t="s">
        <v>22</v>
      </c>
      <c r="H317" s="1" t="s">
        <v>304</v>
      </c>
      <c r="I317" s="1" t="s">
        <v>841</v>
      </c>
      <c r="J317" s="4">
        <v>4</v>
      </c>
      <c r="K317" s="4" t="s">
        <v>58</v>
      </c>
      <c r="L317" s="4"/>
      <c r="M317" s="4"/>
      <c r="N317" s="4"/>
      <c r="O317" s="4"/>
      <c r="P317" s="4" t="s">
        <v>291</v>
      </c>
      <c r="Q317" s="299" t="s">
        <v>288</v>
      </c>
      <c r="R317" s="19"/>
      <c r="S317" s="4"/>
      <c r="T317" s="5"/>
      <c r="U317" s="5"/>
      <c r="V317" s="14"/>
      <c r="W317" s="15"/>
      <c r="X317" s="692" t="s">
        <v>3135</v>
      </c>
      <c r="Y317" s="697" t="s">
        <v>3144</v>
      </c>
      <c r="Z317" s="687" t="s">
        <v>3130</v>
      </c>
    </row>
    <row r="318" spans="1:26" ht="15.6">
      <c r="A318" s="3" t="s">
        <v>855</v>
      </c>
      <c r="B318" s="13"/>
      <c r="C318" s="13" t="s">
        <v>1025</v>
      </c>
      <c r="D318" s="14"/>
      <c r="E318" s="4" t="s">
        <v>17</v>
      </c>
      <c r="F318" s="4" t="s">
        <v>14</v>
      </c>
      <c r="G318" s="300" t="s">
        <v>22</v>
      </c>
      <c r="H318" s="1" t="s">
        <v>28</v>
      </c>
      <c r="I318" s="1" t="s">
        <v>24</v>
      </c>
      <c r="J318" s="4">
        <v>4</v>
      </c>
      <c r="K318" s="4" t="s">
        <v>58</v>
      </c>
      <c r="L318" s="4"/>
      <c r="M318" s="4"/>
      <c r="N318" s="4"/>
      <c r="O318" s="4"/>
      <c r="P318" s="4" t="s">
        <v>291</v>
      </c>
      <c r="Q318" s="299" t="s">
        <v>288</v>
      </c>
      <c r="R318" s="19"/>
      <c r="S318" s="4"/>
      <c r="T318" s="5"/>
      <c r="U318" s="5"/>
      <c r="V318" s="14"/>
      <c r="W318" s="15"/>
      <c r="X318" s="692" t="s">
        <v>3135</v>
      </c>
      <c r="Y318" s="697" t="s">
        <v>3144</v>
      </c>
      <c r="Z318" s="687" t="s">
        <v>3130</v>
      </c>
    </row>
    <row r="319" spans="1:26" ht="15.6">
      <c r="A319" s="3" t="s">
        <v>854</v>
      </c>
      <c r="B319" s="13"/>
      <c r="C319" s="13" t="s">
        <v>1024</v>
      </c>
      <c r="D319" s="14"/>
      <c r="E319" s="4" t="s">
        <v>17</v>
      </c>
      <c r="F319" s="4" t="s">
        <v>14</v>
      </c>
      <c r="G319" s="300" t="s">
        <v>22</v>
      </c>
      <c r="H319" s="1" t="s">
        <v>28</v>
      </c>
      <c r="I319" s="1" t="s">
        <v>24</v>
      </c>
      <c r="J319" s="4">
        <v>4</v>
      </c>
      <c r="K319" s="4" t="s">
        <v>58</v>
      </c>
      <c r="L319" s="4"/>
      <c r="M319" s="4"/>
      <c r="N319" s="4"/>
      <c r="O319" s="4"/>
      <c r="P319" s="4" t="s">
        <v>291</v>
      </c>
      <c r="Q319" s="299" t="s">
        <v>288</v>
      </c>
      <c r="R319" s="19"/>
      <c r="S319" s="4"/>
      <c r="T319" s="5"/>
      <c r="U319" s="5"/>
      <c r="V319" s="14"/>
      <c r="W319" s="15"/>
      <c r="X319" s="692" t="s">
        <v>3135</v>
      </c>
      <c r="Y319" s="697" t="s">
        <v>3144</v>
      </c>
      <c r="Z319" s="687" t="s">
        <v>3130</v>
      </c>
    </row>
    <row r="320" spans="1:26" ht="15.6">
      <c r="A320" s="3" t="s">
        <v>853</v>
      </c>
      <c r="B320" s="13"/>
      <c r="C320" s="13"/>
      <c r="D320" s="14"/>
      <c r="E320" s="4" t="s">
        <v>17</v>
      </c>
      <c r="F320" s="4" t="s">
        <v>15</v>
      </c>
      <c r="G320" s="300" t="s">
        <v>22</v>
      </c>
      <c r="H320" s="1" t="s">
        <v>28</v>
      </c>
      <c r="I320" s="1" t="s">
        <v>24</v>
      </c>
      <c r="J320" s="4">
        <v>4</v>
      </c>
      <c r="K320" s="4" t="s">
        <v>58</v>
      </c>
      <c r="L320" s="4"/>
      <c r="M320" s="4"/>
      <c r="N320" s="4"/>
      <c r="O320" s="4"/>
      <c r="P320" s="4" t="s">
        <v>291</v>
      </c>
      <c r="Q320" s="299" t="s">
        <v>288</v>
      </c>
      <c r="R320" s="19"/>
      <c r="S320" s="4"/>
      <c r="T320" s="5"/>
      <c r="U320" s="5"/>
      <c r="V320" s="14"/>
      <c r="W320" s="15"/>
      <c r="X320" s="692" t="s">
        <v>3135</v>
      </c>
      <c r="Y320" s="697" t="s">
        <v>3144</v>
      </c>
      <c r="Z320" s="687" t="s">
        <v>3130</v>
      </c>
    </row>
    <row r="321" spans="1:26" ht="15.6">
      <c r="A321" s="3" t="s">
        <v>852</v>
      </c>
      <c r="B321" s="13"/>
      <c r="C321" s="13" t="s">
        <v>1023</v>
      </c>
      <c r="D321" s="14"/>
      <c r="E321" s="4" t="s">
        <v>17</v>
      </c>
      <c r="F321" s="4" t="s">
        <v>14</v>
      </c>
      <c r="G321" s="300" t="s">
        <v>22</v>
      </c>
      <c r="H321" s="1" t="s">
        <v>28</v>
      </c>
      <c r="I321" s="1" t="s">
        <v>445</v>
      </c>
      <c r="J321" s="4">
        <v>4</v>
      </c>
      <c r="K321" s="4" t="s">
        <v>58</v>
      </c>
      <c r="L321" s="4"/>
      <c r="M321" s="4"/>
      <c r="N321" s="4"/>
      <c r="O321" s="4"/>
      <c r="P321" s="4" t="s">
        <v>291</v>
      </c>
      <c r="Q321" s="299" t="s">
        <v>288</v>
      </c>
      <c r="R321" s="19"/>
      <c r="S321" s="4"/>
      <c r="T321" s="5"/>
      <c r="U321" s="5"/>
      <c r="V321" s="14"/>
      <c r="W321" s="15"/>
      <c r="X321" s="692" t="s">
        <v>3135</v>
      </c>
      <c r="Y321" s="697" t="s">
        <v>3144</v>
      </c>
      <c r="Z321" s="687" t="s">
        <v>3130</v>
      </c>
    </row>
    <row r="322" spans="1:26" ht="15.6">
      <c r="A322" s="3" t="s">
        <v>851</v>
      </c>
      <c r="B322" s="13"/>
      <c r="C322" s="13" t="s">
        <v>1022</v>
      </c>
      <c r="D322" s="14"/>
      <c r="E322" s="4" t="s">
        <v>17</v>
      </c>
      <c r="F322" s="4" t="s">
        <v>15</v>
      </c>
      <c r="G322" s="300" t="s">
        <v>22</v>
      </c>
      <c r="H322" s="1" t="s">
        <v>28</v>
      </c>
      <c r="I322" s="1" t="s">
        <v>24</v>
      </c>
      <c r="J322" s="4">
        <v>4</v>
      </c>
      <c r="K322" s="4" t="s">
        <v>58</v>
      </c>
      <c r="L322" s="4"/>
      <c r="M322" s="4"/>
      <c r="N322" s="4"/>
      <c r="O322" s="4"/>
      <c r="P322" s="4" t="s">
        <v>291</v>
      </c>
      <c r="Q322" s="299" t="s">
        <v>288</v>
      </c>
      <c r="R322" s="19"/>
      <c r="S322" s="4"/>
      <c r="T322" s="5"/>
      <c r="U322" s="5"/>
      <c r="V322" s="14"/>
      <c r="W322" s="15"/>
      <c r="X322" s="692" t="s">
        <v>3135</v>
      </c>
      <c r="Y322" s="697" t="s">
        <v>3144</v>
      </c>
      <c r="Z322" s="687" t="s">
        <v>3130</v>
      </c>
    </row>
    <row r="323" spans="1:26" ht="15.6">
      <c r="A323" s="3" t="s">
        <v>850</v>
      </c>
      <c r="B323" s="13"/>
      <c r="C323" s="13"/>
      <c r="D323" s="14"/>
      <c r="E323" s="4" t="s">
        <v>18</v>
      </c>
      <c r="F323" s="4" t="s">
        <v>14</v>
      </c>
      <c r="G323" s="300" t="s">
        <v>20</v>
      </c>
      <c r="H323" s="1" t="s">
        <v>304</v>
      </c>
      <c r="I323" s="1" t="s">
        <v>26</v>
      </c>
      <c r="J323" s="4">
        <v>4</v>
      </c>
      <c r="K323" s="4" t="s">
        <v>58</v>
      </c>
      <c r="L323" s="4"/>
      <c r="M323" s="4"/>
      <c r="N323" s="4"/>
      <c r="O323" s="4"/>
      <c r="P323" s="4" t="s">
        <v>291</v>
      </c>
      <c r="Q323" s="299" t="s">
        <v>288</v>
      </c>
      <c r="R323" s="19"/>
      <c r="S323" s="4"/>
      <c r="T323" s="5"/>
      <c r="U323" s="5"/>
      <c r="V323" s="14"/>
      <c r="W323" s="15"/>
      <c r="X323" s="692" t="s">
        <v>3135</v>
      </c>
      <c r="Y323" s="697" t="s">
        <v>3144</v>
      </c>
      <c r="Z323" s="687" t="s">
        <v>3130</v>
      </c>
    </row>
    <row r="324" spans="1:26" ht="15.6">
      <c r="A324" s="3" t="s">
        <v>308</v>
      </c>
      <c r="B324" s="13"/>
      <c r="C324" s="13" t="s">
        <v>1021</v>
      </c>
      <c r="D324" s="14"/>
      <c r="E324" s="4" t="s">
        <v>17</v>
      </c>
      <c r="F324" s="4" t="s">
        <v>14</v>
      </c>
      <c r="G324" s="300" t="s">
        <v>19</v>
      </c>
      <c r="H324" s="1" t="s">
        <v>28</v>
      </c>
      <c r="I324" s="1" t="s">
        <v>24</v>
      </c>
      <c r="J324" s="4">
        <v>4</v>
      </c>
      <c r="K324" s="4" t="s">
        <v>58</v>
      </c>
      <c r="L324" s="4"/>
      <c r="M324" s="4"/>
      <c r="N324" s="4"/>
      <c r="O324" s="4"/>
      <c r="P324" s="4" t="s">
        <v>291</v>
      </c>
      <c r="Q324" s="299" t="s">
        <v>288</v>
      </c>
      <c r="R324" s="19"/>
      <c r="S324" s="4"/>
      <c r="T324" s="5"/>
      <c r="U324" s="5"/>
      <c r="V324" s="14"/>
      <c r="W324" s="15"/>
      <c r="X324" s="692" t="s">
        <v>3135</v>
      </c>
      <c r="Y324" s="697" t="s">
        <v>3144</v>
      </c>
      <c r="Z324" s="687" t="s">
        <v>3130</v>
      </c>
    </row>
    <row r="325" spans="1:26" s="281" customFormat="1" ht="15.6">
      <c r="A325" s="3" t="s">
        <v>848</v>
      </c>
      <c r="B325" s="314"/>
      <c r="C325" s="314"/>
      <c r="D325" s="332"/>
      <c r="E325" s="299" t="s">
        <v>18</v>
      </c>
      <c r="F325" s="299" t="s">
        <v>15</v>
      </c>
      <c r="G325" s="300" t="s">
        <v>19</v>
      </c>
      <c r="H325" s="300" t="s">
        <v>28</v>
      </c>
      <c r="I325" s="300" t="s">
        <v>24</v>
      </c>
      <c r="J325" s="299">
        <v>4</v>
      </c>
      <c r="K325" s="4" t="s">
        <v>58</v>
      </c>
      <c r="L325" s="299"/>
      <c r="M325" s="299"/>
      <c r="N325" s="299"/>
      <c r="O325" s="299"/>
      <c r="P325" s="4" t="s">
        <v>291</v>
      </c>
      <c r="Q325" s="299" t="s">
        <v>288</v>
      </c>
      <c r="R325" s="323"/>
      <c r="S325" s="299"/>
      <c r="T325" s="333"/>
      <c r="U325" s="333"/>
      <c r="V325" s="332"/>
      <c r="W325" s="331"/>
      <c r="X325" s="692" t="s">
        <v>3135</v>
      </c>
      <c r="Y325" s="697" t="s">
        <v>3144</v>
      </c>
      <c r="Z325" s="687" t="s">
        <v>3130</v>
      </c>
    </row>
    <row r="326" spans="1:26" s="281" customFormat="1" ht="15.6">
      <c r="A326" s="3" t="s">
        <v>310</v>
      </c>
      <c r="B326" s="314"/>
      <c r="C326" s="314" t="s">
        <v>1016</v>
      </c>
      <c r="D326" s="332"/>
      <c r="E326" s="299" t="s">
        <v>18</v>
      </c>
      <c r="F326" s="299" t="s">
        <v>14</v>
      </c>
      <c r="G326" s="300" t="s">
        <v>19</v>
      </c>
      <c r="H326" s="300" t="s">
        <v>28</v>
      </c>
      <c r="I326" s="300" t="s">
        <v>26</v>
      </c>
      <c r="J326" s="299">
        <v>4</v>
      </c>
      <c r="K326" s="4" t="s">
        <v>58</v>
      </c>
      <c r="L326" s="299"/>
      <c r="M326" s="299"/>
      <c r="N326" s="299"/>
      <c r="O326" s="299"/>
      <c r="P326" s="4" t="s">
        <v>291</v>
      </c>
      <c r="Q326" s="299" t="s">
        <v>288</v>
      </c>
      <c r="R326" s="323"/>
      <c r="S326" s="299"/>
      <c r="T326" s="333"/>
      <c r="U326" s="333"/>
      <c r="V326" s="332"/>
      <c r="W326" s="331"/>
      <c r="X326" s="692" t="s">
        <v>3135</v>
      </c>
      <c r="Y326" s="697" t="s">
        <v>3144</v>
      </c>
      <c r="Z326" s="687" t="s">
        <v>3130</v>
      </c>
    </row>
    <row r="327" spans="1:26" s="281" customFormat="1" ht="15.6">
      <c r="A327" s="3" t="s">
        <v>309</v>
      </c>
      <c r="B327" s="314"/>
      <c r="C327" s="314"/>
      <c r="D327" s="332"/>
      <c r="E327" s="299" t="s">
        <v>17</v>
      </c>
      <c r="F327" s="299" t="s">
        <v>15</v>
      </c>
      <c r="G327" s="300" t="s">
        <v>19</v>
      </c>
      <c r="H327" s="300" t="s">
        <v>28</v>
      </c>
      <c r="I327" s="300" t="s">
        <v>24</v>
      </c>
      <c r="J327" s="299">
        <v>4</v>
      </c>
      <c r="K327" s="299"/>
      <c r="L327" s="299"/>
      <c r="M327" s="299"/>
      <c r="N327" s="299"/>
      <c r="O327" s="299"/>
      <c r="P327" s="4" t="s">
        <v>291</v>
      </c>
      <c r="Q327" s="299" t="s">
        <v>288</v>
      </c>
      <c r="R327" s="323"/>
      <c r="S327" s="299"/>
      <c r="T327" s="333"/>
      <c r="U327" s="333"/>
      <c r="V327" s="332"/>
      <c r="W327" s="331"/>
      <c r="X327" s="692" t="s">
        <v>3135</v>
      </c>
      <c r="Y327" s="697" t="s">
        <v>3144</v>
      </c>
      <c r="Z327" s="687" t="s">
        <v>3130</v>
      </c>
    </row>
    <row r="328" spans="1:26" ht="15.6">
      <c r="A328" s="3" t="s">
        <v>311</v>
      </c>
      <c r="B328" s="13"/>
      <c r="C328" s="13" t="s">
        <v>1015</v>
      </c>
      <c r="D328" s="14"/>
      <c r="E328" s="4" t="s">
        <v>18</v>
      </c>
      <c r="F328" s="4" t="s">
        <v>14</v>
      </c>
      <c r="G328" s="300" t="s">
        <v>19</v>
      </c>
      <c r="H328" s="1" t="s">
        <v>28</v>
      </c>
      <c r="I328" s="1" t="s">
        <v>24</v>
      </c>
      <c r="J328" s="4">
        <v>4</v>
      </c>
      <c r="K328" s="4"/>
      <c r="L328" s="4"/>
      <c r="M328" s="4"/>
      <c r="N328" s="4"/>
      <c r="O328" s="4"/>
      <c r="P328" s="4" t="s">
        <v>291</v>
      </c>
      <c r="Q328" s="299" t="s">
        <v>288</v>
      </c>
      <c r="R328" s="19"/>
      <c r="S328" s="4"/>
      <c r="T328" s="5"/>
      <c r="U328" s="5"/>
      <c r="V328" s="14"/>
      <c r="W328" s="15"/>
      <c r="X328" s="692" t="s">
        <v>3135</v>
      </c>
      <c r="Y328" s="697" t="s">
        <v>3144</v>
      </c>
      <c r="Z328" s="687" t="s">
        <v>3130</v>
      </c>
    </row>
    <row r="329" spans="1:26" ht="15.6">
      <c r="A329" s="3" t="s">
        <v>312</v>
      </c>
      <c r="B329" s="13"/>
      <c r="C329" s="13"/>
      <c r="D329" s="14"/>
      <c r="E329" s="4" t="s">
        <v>18</v>
      </c>
      <c r="F329" s="4" t="s">
        <v>14</v>
      </c>
      <c r="G329" s="300" t="s">
        <v>22</v>
      </c>
      <c r="H329" s="1" t="s">
        <v>28</v>
      </c>
      <c r="I329" s="1" t="s">
        <v>24</v>
      </c>
      <c r="J329" s="4">
        <v>4</v>
      </c>
      <c r="K329" s="4"/>
      <c r="L329" s="4"/>
      <c r="M329" s="4"/>
      <c r="N329" s="4"/>
      <c r="O329" s="4"/>
      <c r="P329" s="4" t="s">
        <v>291</v>
      </c>
      <c r="Q329" s="299" t="s">
        <v>288</v>
      </c>
      <c r="R329" s="19"/>
      <c r="S329" s="4"/>
      <c r="T329" s="5"/>
      <c r="U329" s="5"/>
      <c r="V329" s="14"/>
      <c r="W329" s="15"/>
      <c r="X329" s="692" t="s">
        <v>3135</v>
      </c>
      <c r="Y329" s="697" t="s">
        <v>3144</v>
      </c>
      <c r="Z329" s="687" t="s">
        <v>3130</v>
      </c>
    </row>
    <row r="330" spans="1:26" ht="15.6">
      <c r="A330" s="3" t="s">
        <v>313</v>
      </c>
      <c r="B330" s="13"/>
      <c r="C330" s="13"/>
      <c r="D330" s="14"/>
      <c r="E330" s="4" t="s">
        <v>18</v>
      </c>
      <c r="F330" s="4" t="s">
        <v>15</v>
      </c>
      <c r="G330" s="300" t="s">
        <v>22</v>
      </c>
      <c r="H330" s="1" t="s">
        <v>28</v>
      </c>
      <c r="I330" s="1" t="s">
        <v>24</v>
      </c>
      <c r="J330" s="4">
        <v>4</v>
      </c>
      <c r="K330" s="4"/>
      <c r="L330" s="4"/>
      <c r="M330" s="4"/>
      <c r="N330" s="4"/>
      <c r="O330" s="4"/>
      <c r="P330" s="4" t="s">
        <v>291</v>
      </c>
      <c r="Q330" s="299" t="s">
        <v>288</v>
      </c>
      <c r="R330" s="19"/>
      <c r="S330" s="4"/>
      <c r="T330" s="5"/>
      <c r="U330" s="5"/>
      <c r="V330" s="14"/>
      <c r="W330" s="15"/>
      <c r="X330" s="692" t="s">
        <v>3135</v>
      </c>
      <c r="Y330" s="697" t="s">
        <v>3144</v>
      </c>
      <c r="Z330" s="687" t="s">
        <v>3130</v>
      </c>
    </row>
    <row r="331" spans="1:26" ht="15.6">
      <c r="A331" s="3" t="s">
        <v>314</v>
      </c>
      <c r="B331" s="13"/>
      <c r="C331" s="13" t="s">
        <v>1014</v>
      </c>
      <c r="D331" s="14"/>
      <c r="E331" s="4" t="s">
        <v>18</v>
      </c>
      <c r="F331" s="4" t="s">
        <v>16</v>
      </c>
      <c r="G331" s="300" t="s">
        <v>57</v>
      </c>
      <c r="H331" s="1" t="s">
        <v>61</v>
      </c>
      <c r="I331" s="1" t="s">
        <v>783</v>
      </c>
      <c r="J331" s="4">
        <v>4</v>
      </c>
      <c r="K331" s="4"/>
      <c r="L331" s="4"/>
      <c r="M331" s="4"/>
      <c r="N331" s="4"/>
      <c r="O331" s="4"/>
      <c r="P331" s="4" t="s">
        <v>291</v>
      </c>
      <c r="Q331" s="299" t="s">
        <v>288</v>
      </c>
      <c r="R331" s="19" t="s">
        <v>787</v>
      </c>
      <c r="S331" s="4"/>
      <c r="T331" s="5"/>
      <c r="U331" s="5"/>
      <c r="V331" s="14"/>
      <c r="W331" s="15"/>
      <c r="X331" s="692" t="s">
        <v>3135</v>
      </c>
      <c r="Y331" s="697" t="s">
        <v>3144</v>
      </c>
      <c r="Z331" s="687" t="s">
        <v>3130</v>
      </c>
    </row>
    <row r="332" spans="1:26" ht="15.6">
      <c r="A332" s="3" t="s">
        <v>315</v>
      </c>
      <c r="B332" s="13"/>
      <c r="C332" s="13"/>
      <c r="D332" s="14"/>
      <c r="E332" s="4" t="s">
        <v>18</v>
      </c>
      <c r="F332" s="4" t="s">
        <v>16</v>
      </c>
      <c r="G332" s="300" t="s">
        <v>57</v>
      </c>
      <c r="H332" s="1" t="s">
        <v>61</v>
      </c>
      <c r="I332" s="1" t="s">
        <v>783</v>
      </c>
      <c r="J332" s="4">
        <v>4</v>
      </c>
      <c r="K332" s="4"/>
      <c r="L332" s="4"/>
      <c r="M332" s="4"/>
      <c r="N332" s="4"/>
      <c r="O332" s="4"/>
      <c r="P332" s="4" t="s">
        <v>291</v>
      </c>
      <c r="Q332" s="299" t="s">
        <v>288</v>
      </c>
      <c r="R332" s="19" t="s">
        <v>1196</v>
      </c>
      <c r="S332" s="4"/>
      <c r="T332" s="5"/>
      <c r="U332" s="5"/>
      <c r="V332" s="14"/>
      <c r="W332" s="15"/>
      <c r="X332" s="692" t="s">
        <v>3135</v>
      </c>
      <c r="Y332" s="697" t="s">
        <v>3144</v>
      </c>
      <c r="Z332" s="687" t="s">
        <v>3130</v>
      </c>
    </row>
    <row r="333" spans="1:26" ht="15.6">
      <c r="A333" s="3" t="s">
        <v>316</v>
      </c>
      <c r="B333" s="13"/>
      <c r="C333" s="13" t="s">
        <v>1013</v>
      </c>
      <c r="D333" s="14"/>
      <c r="E333" s="4" t="s">
        <v>17</v>
      </c>
      <c r="F333" s="4" t="s">
        <v>14</v>
      </c>
      <c r="G333" s="300" t="s">
        <v>22</v>
      </c>
      <c r="H333" s="1" t="s">
        <v>304</v>
      </c>
      <c r="I333" s="1" t="s">
        <v>24</v>
      </c>
      <c r="J333" s="4">
        <v>4</v>
      </c>
      <c r="K333" s="4"/>
      <c r="L333" s="4"/>
      <c r="M333" s="4"/>
      <c r="N333" s="4"/>
      <c r="O333" s="4"/>
      <c r="P333" s="4" t="s">
        <v>291</v>
      </c>
      <c r="Q333" s="299" t="s">
        <v>288</v>
      </c>
      <c r="R333" s="19"/>
      <c r="S333" s="4"/>
      <c r="T333" s="5"/>
      <c r="U333" s="5"/>
      <c r="V333" s="14"/>
      <c r="W333" s="15"/>
      <c r="X333" s="692" t="s">
        <v>3135</v>
      </c>
      <c r="Y333" s="697" t="s">
        <v>3144</v>
      </c>
      <c r="Z333" s="687" t="s">
        <v>3130</v>
      </c>
    </row>
    <row r="334" spans="1:26" ht="15.6">
      <c r="A334" s="3" t="s">
        <v>317</v>
      </c>
      <c r="B334" s="13"/>
      <c r="C334" s="13"/>
      <c r="D334" s="14"/>
      <c r="E334" s="4" t="s">
        <v>17</v>
      </c>
      <c r="F334" s="4" t="s">
        <v>15</v>
      </c>
      <c r="G334" s="300" t="s">
        <v>22</v>
      </c>
      <c r="H334" s="1" t="s">
        <v>304</v>
      </c>
      <c r="I334" s="1" t="s">
        <v>24</v>
      </c>
      <c r="J334" s="4">
        <v>4</v>
      </c>
      <c r="K334" s="4"/>
      <c r="L334" s="4"/>
      <c r="M334" s="4"/>
      <c r="N334" s="4"/>
      <c r="O334" s="4"/>
      <c r="P334" s="4" t="s">
        <v>291</v>
      </c>
      <c r="Q334" s="299" t="s">
        <v>288</v>
      </c>
      <c r="R334" s="19"/>
      <c r="S334" s="4"/>
      <c r="T334" s="5"/>
      <c r="U334" s="5"/>
      <c r="V334" s="14"/>
      <c r="W334" s="15"/>
      <c r="X334" s="692" t="s">
        <v>3135</v>
      </c>
      <c r="Y334" s="697" t="s">
        <v>3144</v>
      </c>
      <c r="Z334" s="687" t="s">
        <v>3130</v>
      </c>
    </row>
    <row r="335" spans="1:26" ht="15.6">
      <c r="A335" s="3" t="s">
        <v>318</v>
      </c>
      <c r="B335" s="13"/>
      <c r="C335" s="13" t="s">
        <v>1012</v>
      </c>
      <c r="D335" s="14"/>
      <c r="E335" s="4" t="s">
        <v>17</v>
      </c>
      <c r="F335" s="4" t="s">
        <v>14</v>
      </c>
      <c r="G335" s="300" t="s">
        <v>22</v>
      </c>
      <c r="H335" s="1" t="s">
        <v>28</v>
      </c>
      <c r="I335" s="1" t="s">
        <v>24</v>
      </c>
      <c r="J335" s="4">
        <v>4</v>
      </c>
      <c r="K335" s="4"/>
      <c r="L335" s="4"/>
      <c r="M335" s="4"/>
      <c r="N335" s="4"/>
      <c r="O335" s="4"/>
      <c r="P335" s="4" t="s">
        <v>291</v>
      </c>
      <c r="Q335" s="299" t="s">
        <v>288</v>
      </c>
      <c r="R335" s="19"/>
      <c r="S335" s="4"/>
      <c r="T335" s="5"/>
      <c r="U335" s="5"/>
      <c r="V335" s="14"/>
      <c r="W335" s="15"/>
      <c r="X335" s="692" t="s">
        <v>3135</v>
      </c>
      <c r="Y335" s="697" t="s">
        <v>3144</v>
      </c>
      <c r="Z335" s="687" t="s">
        <v>3130</v>
      </c>
    </row>
    <row r="336" spans="1:26" ht="15.6">
      <c r="A336" s="3" t="s">
        <v>319</v>
      </c>
      <c r="B336" s="13"/>
      <c r="C336" s="13"/>
      <c r="D336" s="14"/>
      <c r="E336" s="4" t="s">
        <v>17</v>
      </c>
      <c r="F336" s="4" t="s">
        <v>15</v>
      </c>
      <c r="G336" s="300" t="s">
        <v>22</v>
      </c>
      <c r="H336" s="1" t="s">
        <v>304</v>
      </c>
      <c r="I336" s="1" t="s">
        <v>24</v>
      </c>
      <c r="J336" s="4">
        <v>4</v>
      </c>
      <c r="K336" s="4"/>
      <c r="L336" s="4"/>
      <c r="M336" s="4"/>
      <c r="N336" s="4"/>
      <c r="O336" s="4"/>
      <c r="P336" s="4" t="s">
        <v>291</v>
      </c>
      <c r="Q336" s="299" t="s">
        <v>288</v>
      </c>
      <c r="R336" s="19"/>
      <c r="S336" s="4"/>
      <c r="T336" s="5"/>
      <c r="U336" s="5"/>
      <c r="V336" s="14"/>
      <c r="W336" s="15"/>
      <c r="X336" s="692" t="s">
        <v>3135</v>
      </c>
      <c r="Y336" s="697" t="s">
        <v>3144</v>
      </c>
      <c r="Z336" s="687" t="s">
        <v>3130</v>
      </c>
    </row>
    <row r="337" spans="1:26" ht="15.6">
      <c r="A337" s="3" t="s">
        <v>320</v>
      </c>
      <c r="B337" s="13"/>
      <c r="C337" s="13" t="s">
        <v>1011</v>
      </c>
      <c r="D337" s="14"/>
      <c r="E337" s="4" t="s">
        <v>17</v>
      </c>
      <c r="F337" s="4" t="s">
        <v>14</v>
      </c>
      <c r="G337" s="300" t="s">
        <v>22</v>
      </c>
      <c r="H337" s="1" t="s">
        <v>304</v>
      </c>
      <c r="I337" s="1" t="s">
        <v>24</v>
      </c>
      <c r="J337" s="4">
        <v>4</v>
      </c>
      <c r="K337" s="4"/>
      <c r="L337" s="4"/>
      <c r="M337" s="4"/>
      <c r="N337" s="4"/>
      <c r="O337" s="4"/>
      <c r="P337" s="4" t="s">
        <v>291</v>
      </c>
      <c r="Q337" s="299" t="s">
        <v>288</v>
      </c>
      <c r="R337" s="19"/>
      <c r="S337" s="4"/>
      <c r="T337" s="5"/>
      <c r="U337" s="5"/>
      <c r="V337" s="14"/>
      <c r="W337" s="15"/>
      <c r="X337" s="692" t="s">
        <v>3135</v>
      </c>
      <c r="Y337" s="697" t="s">
        <v>3144</v>
      </c>
      <c r="Z337" s="687" t="s">
        <v>3130</v>
      </c>
    </row>
    <row r="338" spans="1:26" ht="15.6">
      <c r="A338" s="3" t="s">
        <v>321</v>
      </c>
      <c r="B338" s="13"/>
      <c r="C338" s="13"/>
      <c r="D338" s="14"/>
      <c r="E338" s="4" t="s">
        <v>17</v>
      </c>
      <c r="F338" s="4" t="s">
        <v>15</v>
      </c>
      <c r="G338" s="300" t="s">
        <v>22</v>
      </c>
      <c r="H338" s="1" t="s">
        <v>304</v>
      </c>
      <c r="I338" s="1" t="s">
        <v>24</v>
      </c>
      <c r="J338" s="4">
        <v>4</v>
      </c>
      <c r="K338" s="4"/>
      <c r="L338" s="4"/>
      <c r="M338" s="4"/>
      <c r="N338" s="4"/>
      <c r="O338" s="4"/>
      <c r="P338" s="4" t="s">
        <v>291</v>
      </c>
      <c r="Q338" s="299" t="s">
        <v>288</v>
      </c>
      <c r="R338" s="19"/>
      <c r="S338" s="4"/>
      <c r="T338" s="5"/>
      <c r="U338" s="5"/>
      <c r="V338" s="14"/>
      <c r="W338" s="15"/>
      <c r="X338" s="692" t="s">
        <v>3135</v>
      </c>
      <c r="Y338" s="697" t="s">
        <v>3144</v>
      </c>
      <c r="Z338" s="687" t="s">
        <v>3130</v>
      </c>
    </row>
    <row r="339" spans="1:26" ht="15.6">
      <c r="A339" s="3" t="s">
        <v>322</v>
      </c>
      <c r="B339" s="13"/>
      <c r="C339" s="13" t="s">
        <v>1010</v>
      </c>
      <c r="D339" s="14"/>
      <c r="E339" s="4" t="s">
        <v>17</v>
      </c>
      <c r="F339" s="4" t="s">
        <v>14</v>
      </c>
      <c r="G339" s="300" t="s">
        <v>22</v>
      </c>
      <c r="H339" s="1" t="s">
        <v>28</v>
      </c>
      <c r="I339" s="1" t="s">
        <v>24</v>
      </c>
      <c r="J339" s="4">
        <v>1</v>
      </c>
      <c r="K339" s="4"/>
      <c r="L339" s="4"/>
      <c r="M339" s="4"/>
      <c r="N339" s="4" t="s">
        <v>499</v>
      </c>
      <c r="O339" s="4"/>
      <c r="P339" s="4" t="s">
        <v>291</v>
      </c>
      <c r="Q339" s="299" t="s">
        <v>288</v>
      </c>
      <c r="R339" s="19"/>
      <c r="S339" s="4"/>
      <c r="T339" s="5"/>
      <c r="U339" s="5"/>
      <c r="V339" s="14"/>
      <c r="W339" s="15"/>
      <c r="X339" s="692" t="s">
        <v>3135</v>
      </c>
      <c r="Y339" s="697" t="s">
        <v>3144</v>
      </c>
      <c r="Z339" s="687" t="s">
        <v>3130</v>
      </c>
    </row>
    <row r="340" spans="1:26" ht="15.6">
      <c r="A340" s="3" t="s">
        <v>323</v>
      </c>
      <c r="B340" s="13"/>
      <c r="C340" s="13"/>
      <c r="D340" s="14"/>
      <c r="E340" s="4" t="s">
        <v>17</v>
      </c>
      <c r="F340" s="4" t="s">
        <v>15</v>
      </c>
      <c r="G340" s="300" t="s">
        <v>22</v>
      </c>
      <c r="H340" s="1" t="s">
        <v>304</v>
      </c>
      <c r="I340" s="1" t="s">
        <v>24</v>
      </c>
      <c r="J340" s="4">
        <v>4</v>
      </c>
      <c r="K340" s="4"/>
      <c r="L340" s="4"/>
      <c r="M340" s="4"/>
      <c r="N340" s="4"/>
      <c r="O340" s="4"/>
      <c r="P340" s="4" t="s">
        <v>291</v>
      </c>
      <c r="Q340" s="299" t="s">
        <v>288</v>
      </c>
      <c r="R340" s="19"/>
      <c r="S340" s="4"/>
      <c r="T340" s="5"/>
      <c r="U340" s="5"/>
      <c r="V340" s="14"/>
      <c r="W340" s="15"/>
      <c r="X340" s="692" t="s">
        <v>3135</v>
      </c>
      <c r="Y340" s="697" t="s">
        <v>3144</v>
      </c>
      <c r="Z340" s="687" t="s">
        <v>3130</v>
      </c>
    </row>
    <row r="341" spans="1:26" ht="15.6">
      <c r="A341" s="3" t="s">
        <v>324</v>
      </c>
      <c r="B341" s="13"/>
      <c r="C341" s="13" t="s">
        <v>1009</v>
      </c>
      <c r="D341" s="14"/>
      <c r="E341" s="4" t="s">
        <v>17</v>
      </c>
      <c r="F341" s="4" t="s">
        <v>14</v>
      </c>
      <c r="G341" s="300" t="s">
        <v>22</v>
      </c>
      <c r="H341" s="1" t="s">
        <v>304</v>
      </c>
      <c r="I341" s="1" t="s">
        <v>24</v>
      </c>
      <c r="J341" s="4">
        <v>4</v>
      </c>
      <c r="K341" s="4"/>
      <c r="L341" s="4"/>
      <c r="M341" s="4"/>
      <c r="N341" s="4"/>
      <c r="O341" s="4"/>
      <c r="P341" s="4" t="s">
        <v>291</v>
      </c>
      <c r="Q341" s="299" t="s">
        <v>288</v>
      </c>
      <c r="R341" s="19"/>
      <c r="S341" s="4"/>
      <c r="T341" s="5"/>
      <c r="U341" s="5"/>
      <c r="V341" s="14"/>
      <c r="W341" s="15"/>
      <c r="X341" s="692" t="s">
        <v>3135</v>
      </c>
      <c r="Y341" s="697" t="s">
        <v>3144</v>
      </c>
      <c r="Z341" s="687" t="s">
        <v>3130</v>
      </c>
    </row>
    <row r="342" spans="1:26" ht="15.6">
      <c r="A342" s="3" t="s">
        <v>325</v>
      </c>
      <c r="B342" s="13"/>
      <c r="C342" s="13"/>
      <c r="D342" s="14"/>
      <c r="E342" s="4" t="s">
        <v>17</v>
      </c>
      <c r="F342" s="4" t="s">
        <v>15</v>
      </c>
      <c r="G342" s="300" t="s">
        <v>22</v>
      </c>
      <c r="H342" s="1" t="s">
        <v>304</v>
      </c>
      <c r="I342" s="1" t="s">
        <v>24</v>
      </c>
      <c r="J342" s="4">
        <v>4</v>
      </c>
      <c r="K342" s="4"/>
      <c r="L342" s="4"/>
      <c r="M342" s="4"/>
      <c r="N342" s="4"/>
      <c r="O342" s="4"/>
      <c r="P342" s="4" t="s">
        <v>291</v>
      </c>
      <c r="Q342" s="299" t="s">
        <v>288</v>
      </c>
      <c r="R342" s="19"/>
      <c r="S342" s="4"/>
      <c r="T342" s="5"/>
      <c r="U342" s="5"/>
      <c r="V342" s="14"/>
      <c r="W342" s="15"/>
      <c r="X342" s="692" t="s">
        <v>3135</v>
      </c>
      <c r="Y342" s="697" t="s">
        <v>3144</v>
      </c>
      <c r="Z342" s="687" t="s">
        <v>3130</v>
      </c>
    </row>
    <row r="343" spans="1:26" ht="15.6">
      <c r="A343" s="3" t="s">
        <v>326</v>
      </c>
      <c r="B343" s="13"/>
      <c r="C343" s="13" t="s">
        <v>1008</v>
      </c>
      <c r="D343" s="14"/>
      <c r="E343" s="4" t="s">
        <v>18</v>
      </c>
      <c r="F343" s="4" t="s">
        <v>15</v>
      </c>
      <c r="G343" s="300" t="s">
        <v>22</v>
      </c>
      <c r="H343" s="1" t="s">
        <v>304</v>
      </c>
      <c r="I343" s="1" t="s">
        <v>24</v>
      </c>
      <c r="J343" s="4">
        <v>4</v>
      </c>
      <c r="K343" s="4"/>
      <c r="L343" s="4"/>
      <c r="M343" s="4"/>
      <c r="N343" s="4"/>
      <c r="O343" s="4"/>
      <c r="P343" s="4" t="s">
        <v>291</v>
      </c>
      <c r="Q343" s="299" t="s">
        <v>290</v>
      </c>
      <c r="R343" s="19"/>
      <c r="S343" s="4"/>
      <c r="T343" s="5"/>
      <c r="U343" s="5"/>
      <c r="V343" s="14"/>
      <c r="W343" s="15"/>
      <c r="X343" s="692" t="s">
        <v>3135</v>
      </c>
      <c r="Y343" s="697" t="s">
        <v>3144</v>
      </c>
      <c r="Z343" s="687" t="s">
        <v>3130</v>
      </c>
    </row>
    <row r="344" spans="1:26" ht="15.6">
      <c r="A344" s="3" t="s">
        <v>327</v>
      </c>
      <c r="B344" s="13"/>
      <c r="C344" s="13"/>
      <c r="D344" s="14"/>
      <c r="E344" s="4" t="s">
        <v>18</v>
      </c>
      <c r="F344" s="4" t="s">
        <v>15</v>
      </c>
      <c r="G344" s="300" t="s">
        <v>22</v>
      </c>
      <c r="H344" s="1" t="s">
        <v>28</v>
      </c>
      <c r="I344" s="1" t="s">
        <v>24</v>
      </c>
      <c r="J344" s="4">
        <v>2</v>
      </c>
      <c r="K344" s="4"/>
      <c r="L344" s="4"/>
      <c r="M344" s="4"/>
      <c r="N344" s="4" t="s">
        <v>39</v>
      </c>
      <c r="O344" s="4"/>
      <c r="P344" s="4" t="s">
        <v>291</v>
      </c>
      <c r="Q344" s="299" t="s">
        <v>290</v>
      </c>
      <c r="R344" s="19"/>
      <c r="S344" s="4"/>
      <c r="T344" s="5"/>
      <c r="U344" s="5"/>
      <c r="V344" s="14"/>
      <c r="W344" s="15"/>
      <c r="X344" s="692" t="s">
        <v>3135</v>
      </c>
      <c r="Y344" s="697" t="s">
        <v>3144</v>
      </c>
      <c r="Z344" s="687" t="s">
        <v>3130</v>
      </c>
    </row>
    <row r="345" spans="1:26" ht="15.6">
      <c r="A345" s="3" t="s">
        <v>328</v>
      </c>
      <c r="B345" s="13"/>
      <c r="C345" s="13"/>
      <c r="D345" s="14" t="s">
        <v>1195</v>
      </c>
      <c r="E345" s="4" t="s">
        <v>18</v>
      </c>
      <c r="F345" s="4" t="s">
        <v>14</v>
      </c>
      <c r="G345" s="300" t="s">
        <v>22</v>
      </c>
      <c r="H345" s="1" t="s">
        <v>29</v>
      </c>
      <c r="I345" s="300" t="s">
        <v>30</v>
      </c>
      <c r="J345" s="4">
        <v>4</v>
      </c>
      <c r="K345" s="4"/>
      <c r="L345" s="4"/>
      <c r="M345" s="4"/>
      <c r="N345" s="4"/>
      <c r="O345" s="4"/>
      <c r="P345" s="4" t="s">
        <v>291</v>
      </c>
      <c r="Q345" s="299" t="s">
        <v>290</v>
      </c>
      <c r="R345" s="19"/>
      <c r="S345" s="4"/>
      <c r="T345" s="5"/>
      <c r="U345" s="5" t="s">
        <v>46</v>
      </c>
      <c r="V345" s="14" t="s">
        <v>1195</v>
      </c>
      <c r="W345" s="15" t="s">
        <v>1194</v>
      </c>
      <c r="X345" s="692" t="s">
        <v>3135</v>
      </c>
      <c r="Y345" s="697" t="s">
        <v>3144</v>
      </c>
      <c r="Z345" s="687" t="s">
        <v>3130</v>
      </c>
    </row>
    <row r="346" spans="1:26" ht="15.6">
      <c r="A346" s="3" t="s">
        <v>329</v>
      </c>
      <c r="B346" s="13"/>
      <c r="C346" s="13" t="s">
        <v>1007</v>
      </c>
      <c r="D346" s="14"/>
      <c r="E346" s="4" t="s">
        <v>18</v>
      </c>
      <c r="F346" s="4" t="s">
        <v>14</v>
      </c>
      <c r="G346" s="1" t="s">
        <v>19</v>
      </c>
      <c r="H346" s="1" t="s">
        <v>28</v>
      </c>
      <c r="I346" s="1" t="s">
        <v>655</v>
      </c>
      <c r="J346" s="4">
        <v>2</v>
      </c>
      <c r="K346" s="4"/>
      <c r="L346" s="4"/>
      <c r="M346" s="4"/>
      <c r="N346" s="4" t="s">
        <v>499</v>
      </c>
      <c r="O346" s="4"/>
      <c r="P346" s="4" t="s">
        <v>826</v>
      </c>
      <c r="Q346" s="299" t="s">
        <v>290</v>
      </c>
      <c r="R346" s="19"/>
      <c r="S346" s="4"/>
      <c r="T346" s="5"/>
      <c r="U346" s="5"/>
      <c r="V346" s="14"/>
      <c r="W346" s="15"/>
      <c r="X346" s="692" t="s">
        <v>3135</v>
      </c>
      <c r="Y346" s="697" t="s">
        <v>3144</v>
      </c>
      <c r="Z346" s="687" t="s">
        <v>3130</v>
      </c>
    </row>
    <row r="347" spans="1:26" ht="15.6">
      <c r="A347" s="3" t="s">
        <v>842</v>
      </c>
      <c r="B347" s="13"/>
      <c r="C347" s="13" t="s">
        <v>1006</v>
      </c>
      <c r="D347" s="14"/>
      <c r="E347" s="4" t="s">
        <v>17</v>
      </c>
      <c r="F347" s="4" t="s">
        <v>14</v>
      </c>
      <c r="G347" s="1" t="s">
        <v>19</v>
      </c>
      <c r="H347" s="1" t="s">
        <v>28</v>
      </c>
      <c r="I347" s="1" t="s">
        <v>24</v>
      </c>
      <c r="J347" s="4">
        <v>4</v>
      </c>
      <c r="K347" s="4"/>
      <c r="L347" s="4"/>
      <c r="M347" s="4"/>
      <c r="N347" s="4"/>
      <c r="O347" s="4"/>
      <c r="P347" s="4" t="s">
        <v>826</v>
      </c>
      <c r="Q347" s="299" t="s">
        <v>290</v>
      </c>
      <c r="R347" s="19"/>
      <c r="S347" s="4"/>
      <c r="T347" s="5"/>
      <c r="U347" s="5"/>
      <c r="V347" s="14"/>
      <c r="W347" s="15"/>
      <c r="X347" s="692" t="s">
        <v>3135</v>
      </c>
      <c r="Y347" s="697" t="s">
        <v>3144</v>
      </c>
      <c r="Z347" s="687" t="s">
        <v>3130</v>
      </c>
    </row>
    <row r="348" spans="1:26" ht="15.6">
      <c r="A348" s="3" t="s">
        <v>330</v>
      </c>
      <c r="B348" s="13"/>
      <c r="C348" s="13" t="s">
        <v>1005</v>
      </c>
      <c r="D348" s="14"/>
      <c r="E348" s="4" t="s">
        <v>17</v>
      </c>
      <c r="F348" s="4" t="s">
        <v>14</v>
      </c>
      <c r="G348" s="1" t="s">
        <v>19</v>
      </c>
      <c r="H348" s="1" t="s">
        <v>28</v>
      </c>
      <c r="I348" s="1" t="s">
        <v>24</v>
      </c>
      <c r="J348" s="4">
        <v>4</v>
      </c>
      <c r="K348" s="4"/>
      <c r="L348" s="4"/>
      <c r="M348" s="4"/>
      <c r="N348" s="4"/>
      <c r="O348" s="4"/>
      <c r="P348" s="4" t="s">
        <v>826</v>
      </c>
      <c r="Q348" s="299" t="s">
        <v>290</v>
      </c>
      <c r="R348" s="19"/>
      <c r="S348" s="4"/>
      <c r="T348" s="5"/>
      <c r="U348" s="5"/>
      <c r="V348" s="14"/>
      <c r="W348" s="15"/>
      <c r="X348" s="692" t="s">
        <v>3135</v>
      </c>
      <c r="Y348" s="697" t="s">
        <v>3144</v>
      </c>
      <c r="Z348" s="687" t="s">
        <v>3130</v>
      </c>
    </row>
    <row r="349" spans="1:26" ht="15.6">
      <c r="A349" s="3" t="s">
        <v>331</v>
      </c>
      <c r="B349" s="13"/>
      <c r="C349" s="13" t="s">
        <v>1004</v>
      </c>
      <c r="D349" s="14"/>
      <c r="E349" s="4" t="s">
        <v>17</v>
      </c>
      <c r="F349" s="4" t="s">
        <v>14</v>
      </c>
      <c r="G349" s="1" t="s">
        <v>19</v>
      </c>
      <c r="H349" s="1" t="s">
        <v>28</v>
      </c>
      <c r="I349" s="1" t="s">
        <v>24</v>
      </c>
      <c r="J349" s="4">
        <v>4</v>
      </c>
      <c r="K349" s="4"/>
      <c r="L349" s="4"/>
      <c r="M349" s="4"/>
      <c r="N349" s="4"/>
      <c r="O349" s="4"/>
      <c r="P349" s="4" t="s">
        <v>826</v>
      </c>
      <c r="Q349" s="299" t="s">
        <v>290</v>
      </c>
      <c r="R349" s="19"/>
      <c r="S349" s="4"/>
      <c r="T349" s="5"/>
      <c r="U349" s="5"/>
      <c r="V349" s="14"/>
      <c r="W349" s="15"/>
      <c r="X349" s="692" t="s">
        <v>3135</v>
      </c>
      <c r="Y349" s="697" t="s">
        <v>3144</v>
      </c>
      <c r="Z349" s="687" t="s">
        <v>3130</v>
      </c>
    </row>
    <row r="350" spans="1:26" ht="15.6">
      <c r="A350" s="3" t="s">
        <v>334</v>
      </c>
      <c r="B350" s="13"/>
      <c r="C350" s="13" t="s">
        <v>1002</v>
      </c>
      <c r="D350" s="14"/>
      <c r="E350" s="4" t="s">
        <v>18</v>
      </c>
      <c r="F350" s="4" t="s">
        <v>14</v>
      </c>
      <c r="G350" s="1" t="s">
        <v>19</v>
      </c>
      <c r="H350" s="1" t="s">
        <v>28</v>
      </c>
      <c r="I350" s="1" t="s">
        <v>24</v>
      </c>
      <c r="J350" s="4">
        <v>4</v>
      </c>
      <c r="K350" s="4"/>
      <c r="L350" s="4"/>
      <c r="M350" s="4"/>
      <c r="N350" s="4"/>
      <c r="O350" s="4"/>
      <c r="P350" s="4" t="s">
        <v>826</v>
      </c>
      <c r="Q350" s="299" t="s">
        <v>290</v>
      </c>
      <c r="R350" s="19"/>
      <c r="S350" s="4"/>
      <c r="T350" s="5"/>
      <c r="U350" s="5"/>
      <c r="V350" s="14"/>
      <c r="W350" s="15"/>
      <c r="X350" s="692" t="s">
        <v>3135</v>
      </c>
      <c r="Y350" s="697" t="s">
        <v>3144</v>
      </c>
      <c r="Z350" s="687" t="s">
        <v>3130</v>
      </c>
    </row>
    <row r="351" spans="1:26" s="281" customFormat="1" ht="15.6">
      <c r="A351" s="3" t="s">
        <v>335</v>
      </c>
      <c r="B351" s="314"/>
      <c r="C351" s="314"/>
      <c r="D351" s="332" t="s">
        <v>1195</v>
      </c>
      <c r="E351" s="299" t="s">
        <v>18</v>
      </c>
      <c r="F351" s="299" t="s">
        <v>15</v>
      </c>
      <c r="G351" s="300" t="s">
        <v>19</v>
      </c>
      <c r="H351" s="300" t="s">
        <v>29</v>
      </c>
      <c r="I351" s="300" t="s">
        <v>30</v>
      </c>
      <c r="J351" s="299">
        <v>4</v>
      </c>
      <c r="K351" s="299"/>
      <c r="L351" s="299"/>
      <c r="M351" s="299"/>
      <c r="N351" s="299"/>
      <c r="O351" s="299"/>
      <c r="P351" s="4" t="s">
        <v>826</v>
      </c>
      <c r="Q351" s="299" t="s">
        <v>290</v>
      </c>
      <c r="R351" s="323"/>
      <c r="S351" s="299"/>
      <c r="T351" s="333"/>
      <c r="U351" s="333" t="s">
        <v>45</v>
      </c>
      <c r="V351" s="332" t="s">
        <v>1195</v>
      </c>
      <c r="W351" s="331" t="s">
        <v>1194</v>
      </c>
      <c r="X351" s="692" t="s">
        <v>3135</v>
      </c>
      <c r="Y351" s="697" t="s">
        <v>3144</v>
      </c>
      <c r="Z351" s="687" t="s">
        <v>3130</v>
      </c>
    </row>
    <row r="352" spans="1:26" ht="27.6">
      <c r="A352" s="3" t="s">
        <v>333</v>
      </c>
      <c r="B352" s="13"/>
      <c r="C352" s="13" t="s">
        <v>1001</v>
      </c>
      <c r="D352" s="14"/>
      <c r="E352" s="4" t="s">
        <v>17</v>
      </c>
      <c r="F352" s="4" t="s">
        <v>14</v>
      </c>
      <c r="G352" s="1" t="s">
        <v>19</v>
      </c>
      <c r="H352" s="1" t="s">
        <v>28</v>
      </c>
      <c r="I352" s="1" t="s">
        <v>841</v>
      </c>
      <c r="J352" s="4">
        <v>4</v>
      </c>
      <c r="K352" s="4"/>
      <c r="L352" s="4"/>
      <c r="M352" s="4"/>
      <c r="N352" s="4"/>
      <c r="O352" s="4"/>
      <c r="P352" s="4" t="s">
        <v>826</v>
      </c>
      <c r="Q352" s="299" t="s">
        <v>290</v>
      </c>
      <c r="R352" s="19"/>
      <c r="S352" s="4"/>
      <c r="T352" s="5"/>
      <c r="U352" s="5"/>
      <c r="V352" s="14"/>
      <c r="W352" s="15"/>
      <c r="X352" s="692" t="s">
        <v>3135</v>
      </c>
      <c r="Y352" s="697" t="s">
        <v>3144</v>
      </c>
      <c r="Z352" s="687" t="s">
        <v>3130</v>
      </c>
    </row>
    <row r="353" spans="1:26" ht="15.6">
      <c r="A353" s="3" t="s">
        <v>336</v>
      </c>
      <c r="B353" s="13"/>
      <c r="C353" s="13"/>
      <c r="D353" s="14"/>
      <c r="E353" s="4" t="s">
        <v>17</v>
      </c>
      <c r="F353" s="4" t="s">
        <v>15</v>
      </c>
      <c r="G353" s="1" t="s">
        <v>19</v>
      </c>
      <c r="H353" s="1" t="s">
        <v>28</v>
      </c>
      <c r="I353" s="1" t="s">
        <v>24</v>
      </c>
      <c r="J353" s="4">
        <v>4</v>
      </c>
      <c r="K353" s="4"/>
      <c r="L353" s="4"/>
      <c r="M353" s="4"/>
      <c r="N353" s="4"/>
      <c r="O353" s="4"/>
      <c r="P353" s="4" t="s">
        <v>826</v>
      </c>
      <c r="Q353" s="299" t="s">
        <v>290</v>
      </c>
      <c r="R353" s="19"/>
      <c r="S353" s="4"/>
      <c r="T353" s="5"/>
      <c r="U353" s="5"/>
      <c r="V353" s="14"/>
      <c r="W353" s="15"/>
      <c r="X353" s="692" t="s">
        <v>3135</v>
      </c>
      <c r="Y353" s="697" t="s">
        <v>3144</v>
      </c>
      <c r="Z353" s="687" t="s">
        <v>3130</v>
      </c>
    </row>
    <row r="354" spans="1:26" ht="15.6">
      <c r="A354" s="3" t="s">
        <v>337</v>
      </c>
      <c r="B354" s="13"/>
      <c r="C354" s="13"/>
      <c r="D354" s="14"/>
      <c r="E354" s="4" t="s">
        <v>17</v>
      </c>
      <c r="F354" s="4" t="s">
        <v>15</v>
      </c>
      <c r="G354" s="1" t="s">
        <v>19</v>
      </c>
      <c r="H354" s="1" t="s">
        <v>28</v>
      </c>
      <c r="I354" s="1" t="s">
        <v>24</v>
      </c>
      <c r="J354" s="4">
        <v>4</v>
      </c>
      <c r="K354" s="4"/>
      <c r="L354" s="4"/>
      <c r="M354" s="4"/>
      <c r="N354" s="4"/>
      <c r="O354" s="4"/>
      <c r="P354" s="4" t="s">
        <v>826</v>
      </c>
      <c r="Q354" s="299" t="s">
        <v>290</v>
      </c>
      <c r="R354" s="19"/>
      <c r="S354" s="4"/>
      <c r="T354" s="5"/>
      <c r="U354" s="5"/>
      <c r="V354" s="14"/>
      <c r="W354" s="15"/>
      <c r="X354" s="692" t="s">
        <v>3135</v>
      </c>
      <c r="Y354" s="697" t="s">
        <v>3144</v>
      </c>
      <c r="Z354" s="687" t="s">
        <v>3130</v>
      </c>
    </row>
    <row r="355" spans="1:26" ht="27.6">
      <c r="A355" s="3" t="s">
        <v>834</v>
      </c>
      <c r="B355" s="13"/>
      <c r="C355" s="13" t="s">
        <v>1000</v>
      </c>
      <c r="D355" s="14"/>
      <c r="E355" s="4" t="s">
        <v>18</v>
      </c>
      <c r="F355" s="4" t="s">
        <v>14</v>
      </c>
      <c r="G355" s="1" t="s">
        <v>19</v>
      </c>
      <c r="H355" s="1" t="s">
        <v>28</v>
      </c>
      <c r="I355" s="1" t="s">
        <v>841</v>
      </c>
      <c r="J355" s="4">
        <v>4</v>
      </c>
      <c r="K355" s="4"/>
      <c r="L355" s="4"/>
      <c r="M355" s="4"/>
      <c r="N355" s="4"/>
      <c r="O355" s="4"/>
      <c r="P355" s="4" t="s">
        <v>286</v>
      </c>
      <c r="Q355" s="299" t="s">
        <v>290</v>
      </c>
      <c r="R355" s="19"/>
      <c r="S355" s="4"/>
      <c r="T355" s="5"/>
      <c r="U355" s="5"/>
      <c r="V355" s="14"/>
      <c r="W355" s="15"/>
      <c r="X355" s="692" t="s">
        <v>3135</v>
      </c>
      <c r="Y355" s="697" t="s">
        <v>3144</v>
      </c>
      <c r="Z355" s="687" t="s">
        <v>3130</v>
      </c>
    </row>
    <row r="356" spans="1:26" ht="15.6">
      <c r="A356" s="3" t="s">
        <v>338</v>
      </c>
      <c r="B356" s="13"/>
      <c r="C356" s="13"/>
      <c r="D356" s="14"/>
      <c r="E356" s="4" t="s">
        <v>17</v>
      </c>
      <c r="F356" s="4" t="s">
        <v>14</v>
      </c>
      <c r="G356" s="1" t="s">
        <v>19</v>
      </c>
      <c r="H356" s="1" t="s">
        <v>28</v>
      </c>
      <c r="I356" s="1" t="s">
        <v>24</v>
      </c>
      <c r="J356" s="4">
        <v>4</v>
      </c>
      <c r="K356" s="4"/>
      <c r="L356" s="4"/>
      <c r="M356" s="4"/>
      <c r="N356" s="4"/>
      <c r="O356" s="4"/>
      <c r="P356" s="4" t="s">
        <v>286</v>
      </c>
      <c r="Q356" s="299" t="s">
        <v>290</v>
      </c>
      <c r="R356" s="19"/>
      <c r="S356" s="4"/>
      <c r="T356" s="5"/>
      <c r="U356" s="5"/>
      <c r="V356" s="14"/>
      <c r="W356" s="15"/>
      <c r="X356" s="692" t="s">
        <v>3135</v>
      </c>
      <c r="Y356" s="697" t="s">
        <v>3144</v>
      </c>
      <c r="Z356" s="687" t="s">
        <v>3130</v>
      </c>
    </row>
    <row r="357" spans="1:26" ht="27.6">
      <c r="A357" s="3" t="s">
        <v>339</v>
      </c>
      <c r="B357" s="13"/>
      <c r="C357" s="13"/>
      <c r="D357" s="14"/>
      <c r="E357" s="4" t="s">
        <v>17</v>
      </c>
      <c r="F357" s="4" t="s">
        <v>15</v>
      </c>
      <c r="G357" s="1" t="s">
        <v>19</v>
      </c>
      <c r="H357" s="1" t="s">
        <v>28</v>
      </c>
      <c r="I357" s="1" t="s">
        <v>819</v>
      </c>
      <c r="J357" s="4">
        <v>4</v>
      </c>
      <c r="K357" s="4"/>
      <c r="L357" s="4"/>
      <c r="M357" s="4"/>
      <c r="N357" s="4"/>
      <c r="O357" s="4"/>
      <c r="P357" s="4" t="s">
        <v>286</v>
      </c>
      <c r="Q357" s="299" t="s">
        <v>290</v>
      </c>
      <c r="R357" s="19"/>
      <c r="S357" s="4"/>
      <c r="T357" s="5"/>
      <c r="U357" s="5"/>
      <c r="V357" s="14"/>
      <c r="W357" s="15"/>
      <c r="X357" s="692" t="s">
        <v>3135</v>
      </c>
      <c r="Y357" s="697" t="s">
        <v>3144</v>
      </c>
      <c r="Z357" s="687" t="s">
        <v>3130</v>
      </c>
    </row>
    <row r="358" spans="1:26" ht="15.6">
      <c r="A358" s="3" t="s">
        <v>340</v>
      </c>
      <c r="B358" s="13"/>
      <c r="C358" s="13" t="s">
        <v>999</v>
      </c>
      <c r="D358" s="14"/>
      <c r="E358" s="4" t="s">
        <v>17</v>
      </c>
      <c r="F358" s="4" t="s">
        <v>14</v>
      </c>
      <c r="G358" s="1" t="s">
        <v>19</v>
      </c>
      <c r="H358" s="1" t="s">
        <v>28</v>
      </c>
      <c r="I358" s="1" t="s">
        <v>24</v>
      </c>
      <c r="J358" s="4">
        <v>4</v>
      </c>
      <c r="K358" s="4"/>
      <c r="L358" s="4"/>
      <c r="M358" s="4"/>
      <c r="N358" s="4"/>
      <c r="O358" s="4"/>
      <c r="P358" s="4" t="s">
        <v>286</v>
      </c>
      <c r="Q358" s="299" t="s">
        <v>290</v>
      </c>
      <c r="R358" s="19"/>
      <c r="S358" s="4"/>
      <c r="T358" s="5"/>
      <c r="U358" s="5"/>
      <c r="V358" s="14"/>
      <c r="W358" s="15"/>
      <c r="X358" s="692" t="s">
        <v>3135</v>
      </c>
      <c r="Y358" s="697" t="s">
        <v>3144</v>
      </c>
      <c r="Z358" s="687" t="s">
        <v>3130</v>
      </c>
    </row>
    <row r="359" spans="1:26" ht="15.6">
      <c r="A359" s="3" t="s">
        <v>341</v>
      </c>
      <c r="B359" s="13"/>
      <c r="C359" s="13"/>
      <c r="D359" s="14"/>
      <c r="E359" s="4" t="s">
        <v>17</v>
      </c>
      <c r="F359" s="4" t="s">
        <v>15</v>
      </c>
      <c r="G359" s="1" t="s">
        <v>19</v>
      </c>
      <c r="H359" s="1" t="s">
        <v>28</v>
      </c>
      <c r="I359" s="1" t="s">
        <v>24</v>
      </c>
      <c r="J359" s="4">
        <v>4</v>
      </c>
      <c r="K359" s="4"/>
      <c r="L359" s="4"/>
      <c r="M359" s="4"/>
      <c r="N359" s="4"/>
      <c r="O359" s="4"/>
      <c r="P359" s="4" t="s">
        <v>286</v>
      </c>
      <c r="Q359" s="299" t="s">
        <v>290</v>
      </c>
      <c r="R359" s="19"/>
      <c r="S359" s="4"/>
      <c r="T359" s="5"/>
      <c r="U359" s="5"/>
      <c r="V359" s="14"/>
      <c r="W359" s="15"/>
      <c r="X359" s="692" t="s">
        <v>3135</v>
      </c>
      <c r="Y359" s="697" t="s">
        <v>3144</v>
      </c>
      <c r="Z359" s="687" t="s">
        <v>3130</v>
      </c>
    </row>
    <row r="360" spans="1:26" s="281" customFormat="1" ht="15.6">
      <c r="A360" s="3" t="s">
        <v>342</v>
      </c>
      <c r="B360" s="314"/>
      <c r="C360" s="314" t="s">
        <v>998</v>
      </c>
      <c r="D360" s="332"/>
      <c r="E360" s="299" t="s">
        <v>18</v>
      </c>
      <c r="F360" s="299" t="s">
        <v>14</v>
      </c>
      <c r="G360" s="300" t="s">
        <v>23</v>
      </c>
      <c r="H360" s="300" t="s">
        <v>304</v>
      </c>
      <c r="I360" s="300" t="s">
        <v>24</v>
      </c>
      <c r="J360" s="299">
        <v>4</v>
      </c>
      <c r="K360" s="299"/>
      <c r="L360" s="299"/>
      <c r="M360" s="299"/>
      <c r="N360" s="299"/>
      <c r="O360" s="299"/>
      <c r="P360" s="4" t="s">
        <v>286</v>
      </c>
      <c r="Q360" s="299" t="s">
        <v>290</v>
      </c>
      <c r="R360" s="323"/>
      <c r="S360" s="299"/>
      <c r="T360" s="333"/>
      <c r="U360" s="333"/>
      <c r="V360" s="332"/>
      <c r="W360" s="331"/>
      <c r="X360" s="692" t="s">
        <v>3135</v>
      </c>
      <c r="Y360" s="697" t="s">
        <v>3144</v>
      </c>
      <c r="Z360" s="687" t="s">
        <v>3130</v>
      </c>
    </row>
    <row r="361" spans="1:26" s="281" customFormat="1" ht="15.6">
      <c r="A361" s="3" t="s">
        <v>343</v>
      </c>
      <c r="B361" s="314"/>
      <c r="C361" s="314" t="s">
        <v>1121</v>
      </c>
      <c r="D361" s="332"/>
      <c r="E361" s="299" t="s">
        <v>18</v>
      </c>
      <c r="F361" s="299" t="s">
        <v>14</v>
      </c>
      <c r="G361" s="300" t="s">
        <v>19</v>
      </c>
      <c r="H361" s="300" t="s">
        <v>28</v>
      </c>
      <c r="I361" s="300" t="s">
        <v>24</v>
      </c>
      <c r="J361" s="299">
        <v>4</v>
      </c>
      <c r="K361" s="299"/>
      <c r="L361" s="299"/>
      <c r="M361" s="299"/>
      <c r="N361" s="299"/>
      <c r="O361" s="299"/>
      <c r="P361" s="4" t="s">
        <v>286</v>
      </c>
      <c r="Q361" s="299" t="s">
        <v>290</v>
      </c>
      <c r="R361" s="323"/>
      <c r="S361" s="299"/>
      <c r="T361" s="333"/>
      <c r="U361" s="333"/>
      <c r="V361" s="332"/>
      <c r="W361" s="331"/>
      <c r="X361" s="692" t="s">
        <v>3135</v>
      </c>
      <c r="Y361" s="697" t="s">
        <v>3144</v>
      </c>
      <c r="Z361" s="687" t="s">
        <v>3130</v>
      </c>
    </row>
    <row r="362" spans="1:26" ht="15.6">
      <c r="A362" s="3" t="s">
        <v>344</v>
      </c>
      <c r="B362" s="13"/>
      <c r="C362" s="13"/>
      <c r="D362" s="14"/>
      <c r="E362" s="4" t="s">
        <v>18</v>
      </c>
      <c r="F362" s="4" t="s">
        <v>15</v>
      </c>
      <c r="G362" s="1" t="s">
        <v>19</v>
      </c>
      <c r="H362" s="1" t="s">
        <v>28</v>
      </c>
      <c r="I362" s="1" t="s">
        <v>24</v>
      </c>
      <c r="J362" s="4">
        <v>4</v>
      </c>
      <c r="K362" s="4"/>
      <c r="L362" s="4"/>
      <c r="M362" s="4"/>
      <c r="N362" s="4"/>
      <c r="O362" s="4"/>
      <c r="P362" s="4" t="s">
        <v>286</v>
      </c>
      <c r="Q362" s="299" t="s">
        <v>290</v>
      </c>
      <c r="R362" s="19"/>
      <c r="S362" s="4"/>
      <c r="T362" s="5"/>
      <c r="U362" s="5"/>
      <c r="V362" s="14"/>
      <c r="W362" s="15"/>
      <c r="X362" s="692" t="s">
        <v>3135</v>
      </c>
      <c r="Y362" s="697" t="s">
        <v>3144</v>
      </c>
      <c r="Z362" s="687" t="s">
        <v>3130</v>
      </c>
    </row>
    <row r="363" spans="1:26" ht="15.6">
      <c r="A363" s="3" t="s">
        <v>345</v>
      </c>
      <c r="B363" s="13"/>
      <c r="C363" s="13" t="s">
        <v>997</v>
      </c>
      <c r="D363" s="14"/>
      <c r="E363" s="4" t="s">
        <v>18</v>
      </c>
      <c r="F363" s="4" t="s">
        <v>14</v>
      </c>
      <c r="G363" s="1" t="s">
        <v>22</v>
      </c>
      <c r="H363" s="1" t="s">
        <v>28</v>
      </c>
      <c r="I363" s="1" t="s">
        <v>24</v>
      </c>
      <c r="J363" s="4">
        <v>4</v>
      </c>
      <c r="K363" s="4"/>
      <c r="L363" s="4"/>
      <c r="M363" s="4"/>
      <c r="N363" s="4"/>
      <c r="O363" s="4"/>
      <c r="P363" s="4" t="s">
        <v>286</v>
      </c>
      <c r="Q363" s="4" t="s">
        <v>289</v>
      </c>
      <c r="R363" s="19"/>
      <c r="S363" s="4"/>
      <c r="T363" s="5"/>
      <c r="U363" s="5"/>
      <c r="V363" s="14"/>
      <c r="W363" s="15"/>
      <c r="X363" s="692" t="s">
        <v>3135</v>
      </c>
      <c r="Y363" s="697" t="s">
        <v>3144</v>
      </c>
      <c r="Z363" s="687" t="s">
        <v>3130</v>
      </c>
    </row>
    <row r="364" spans="1:26" ht="15.6">
      <c r="A364" s="3" t="s">
        <v>346</v>
      </c>
      <c r="B364" s="13"/>
      <c r="C364" s="13"/>
      <c r="D364" s="14"/>
      <c r="E364" s="4" t="s">
        <v>18</v>
      </c>
      <c r="F364" s="4" t="s">
        <v>15</v>
      </c>
      <c r="G364" s="1" t="s">
        <v>22</v>
      </c>
      <c r="H364" s="1" t="s">
        <v>28</v>
      </c>
      <c r="I364" s="1" t="s">
        <v>24</v>
      </c>
      <c r="J364" s="4">
        <v>4</v>
      </c>
      <c r="K364" s="4"/>
      <c r="L364" s="4"/>
      <c r="M364" s="4"/>
      <c r="N364" s="4"/>
      <c r="O364" s="4"/>
      <c r="P364" s="4" t="s">
        <v>286</v>
      </c>
      <c r="Q364" s="4" t="s">
        <v>289</v>
      </c>
      <c r="R364" s="19"/>
      <c r="S364" s="4"/>
      <c r="T364" s="5"/>
      <c r="U364" s="5"/>
      <c r="V364" s="14"/>
      <c r="W364" s="15"/>
      <c r="X364" s="692" t="s">
        <v>3135</v>
      </c>
      <c r="Y364" s="697" t="s">
        <v>3144</v>
      </c>
      <c r="Z364" s="687" t="s">
        <v>3130</v>
      </c>
    </row>
    <row r="365" spans="1:26" s="281" customFormat="1" ht="15.6">
      <c r="A365" s="3" t="s">
        <v>347</v>
      </c>
      <c r="B365" s="314"/>
      <c r="C365" s="314" t="s">
        <v>996</v>
      </c>
      <c r="D365" s="332"/>
      <c r="E365" s="299" t="s">
        <v>18</v>
      </c>
      <c r="F365" s="299" t="s">
        <v>14</v>
      </c>
      <c r="G365" s="300" t="s">
        <v>22</v>
      </c>
      <c r="H365" s="300" t="s">
        <v>28</v>
      </c>
      <c r="I365" s="300" t="s">
        <v>24</v>
      </c>
      <c r="J365" s="299">
        <v>4</v>
      </c>
      <c r="K365" s="299"/>
      <c r="L365" s="299"/>
      <c r="M365" s="299"/>
      <c r="N365" s="299"/>
      <c r="O365" s="299"/>
      <c r="P365" s="4" t="s">
        <v>286</v>
      </c>
      <c r="Q365" s="4" t="s">
        <v>289</v>
      </c>
      <c r="R365" s="323"/>
      <c r="S365" s="299"/>
      <c r="T365" s="333"/>
      <c r="U365" s="333"/>
      <c r="V365" s="332"/>
      <c r="W365" s="331"/>
      <c r="X365" s="692" t="s">
        <v>3135</v>
      </c>
      <c r="Y365" s="697" t="s">
        <v>3144</v>
      </c>
      <c r="Z365" s="687" t="s">
        <v>3130</v>
      </c>
    </row>
    <row r="366" spans="1:26" ht="15.6">
      <c r="A366" s="3" t="s">
        <v>348</v>
      </c>
      <c r="B366" s="13"/>
      <c r="C366" s="13"/>
      <c r="D366" s="14"/>
      <c r="E366" s="4" t="s">
        <v>18</v>
      </c>
      <c r="F366" s="4" t="s">
        <v>15</v>
      </c>
      <c r="G366" s="1" t="s">
        <v>22</v>
      </c>
      <c r="H366" s="1" t="s">
        <v>28</v>
      </c>
      <c r="I366" s="1" t="s">
        <v>24</v>
      </c>
      <c r="J366" s="4">
        <v>4</v>
      </c>
      <c r="K366" s="4"/>
      <c r="L366" s="4"/>
      <c r="M366" s="4"/>
      <c r="N366" s="4"/>
      <c r="O366" s="4"/>
      <c r="P366" s="4" t="s">
        <v>286</v>
      </c>
      <c r="Q366" s="4" t="s">
        <v>289</v>
      </c>
      <c r="R366" s="19"/>
      <c r="S366" s="4"/>
      <c r="T366" s="5"/>
      <c r="U366" s="5"/>
      <c r="V366" s="14"/>
      <c r="W366" s="15"/>
      <c r="X366" s="692" t="s">
        <v>3135</v>
      </c>
      <c r="Y366" s="697" t="s">
        <v>3144</v>
      </c>
      <c r="Z366" s="687" t="s">
        <v>3130</v>
      </c>
    </row>
    <row r="367" spans="1:26" ht="15.6">
      <c r="A367" s="3" t="s">
        <v>349</v>
      </c>
      <c r="B367" s="13"/>
      <c r="C367" s="13" t="s">
        <v>995</v>
      </c>
      <c r="D367" s="14"/>
      <c r="E367" s="4" t="s">
        <v>17</v>
      </c>
      <c r="F367" s="4" t="s">
        <v>16</v>
      </c>
      <c r="G367" s="1" t="s">
        <v>19</v>
      </c>
      <c r="H367" s="1" t="s">
        <v>28</v>
      </c>
      <c r="I367" s="1" t="s">
        <v>24</v>
      </c>
      <c r="J367" s="4">
        <v>4</v>
      </c>
      <c r="K367" s="4"/>
      <c r="L367" s="4"/>
      <c r="M367" s="4"/>
      <c r="N367" s="4"/>
      <c r="O367" s="4"/>
      <c r="P367" s="4" t="s">
        <v>286</v>
      </c>
      <c r="Q367" s="4" t="s">
        <v>289</v>
      </c>
      <c r="R367" s="19"/>
      <c r="S367" s="4"/>
      <c r="T367" s="5"/>
      <c r="U367" s="5"/>
      <c r="V367" s="14"/>
      <c r="W367" s="15"/>
      <c r="X367" s="692" t="s">
        <v>3135</v>
      </c>
      <c r="Y367" s="697" t="s">
        <v>3144</v>
      </c>
      <c r="Z367" s="687" t="s">
        <v>3130</v>
      </c>
    </row>
    <row r="368" spans="1:26" ht="15.6">
      <c r="A368" s="3" t="s">
        <v>350</v>
      </c>
      <c r="B368" s="13"/>
      <c r="C368" s="13" t="s">
        <v>994</v>
      </c>
      <c r="D368" s="14"/>
      <c r="E368" s="4" t="s">
        <v>17</v>
      </c>
      <c r="F368" s="4" t="s">
        <v>14</v>
      </c>
      <c r="G368" s="1" t="s">
        <v>19</v>
      </c>
      <c r="H368" s="1" t="s">
        <v>28</v>
      </c>
      <c r="I368" s="1" t="s">
        <v>24</v>
      </c>
      <c r="J368" s="4">
        <v>4</v>
      </c>
      <c r="K368" s="4"/>
      <c r="L368" s="4"/>
      <c r="M368" s="4"/>
      <c r="N368" s="4"/>
      <c r="O368" s="4"/>
      <c r="P368" s="4" t="s">
        <v>286</v>
      </c>
      <c r="Q368" s="4" t="s">
        <v>289</v>
      </c>
      <c r="R368" s="19"/>
      <c r="S368" s="4"/>
      <c r="T368" s="5"/>
      <c r="U368" s="5"/>
      <c r="V368" s="14"/>
      <c r="W368" s="15"/>
      <c r="X368" s="692" t="s">
        <v>3135</v>
      </c>
      <c r="Y368" s="697" t="s">
        <v>3144</v>
      </c>
      <c r="Z368" s="687" t="s">
        <v>3130</v>
      </c>
    </row>
    <row r="369" spans="1:26" ht="15.6">
      <c r="A369" s="3" t="s">
        <v>351</v>
      </c>
      <c r="B369" s="13"/>
      <c r="C369" s="13"/>
      <c r="D369" s="14"/>
      <c r="E369" s="4" t="s">
        <v>17</v>
      </c>
      <c r="F369" s="4" t="s">
        <v>15</v>
      </c>
      <c r="G369" s="1" t="s">
        <v>19</v>
      </c>
      <c r="H369" s="1" t="s">
        <v>28</v>
      </c>
      <c r="I369" s="1" t="s">
        <v>445</v>
      </c>
      <c r="J369" s="4">
        <v>4</v>
      </c>
      <c r="K369" s="4"/>
      <c r="L369" s="4"/>
      <c r="M369" s="4"/>
      <c r="N369" s="4"/>
      <c r="O369" s="4"/>
      <c r="P369" s="4" t="s">
        <v>286</v>
      </c>
      <c r="Q369" s="4" t="s">
        <v>289</v>
      </c>
      <c r="R369" s="19"/>
      <c r="S369" s="4"/>
      <c r="T369" s="5"/>
      <c r="U369" s="5"/>
      <c r="V369" s="14"/>
      <c r="W369" s="15"/>
      <c r="X369" s="692" t="s">
        <v>3135</v>
      </c>
      <c r="Y369" s="697" t="s">
        <v>3144</v>
      </c>
      <c r="Z369" s="687" t="s">
        <v>3130</v>
      </c>
    </row>
    <row r="370" spans="1:26" ht="15.6">
      <c r="A370" s="3" t="s">
        <v>352</v>
      </c>
      <c r="B370" s="13"/>
      <c r="C370" s="13" t="s">
        <v>993</v>
      </c>
      <c r="D370" s="14"/>
      <c r="E370" s="4" t="s">
        <v>17</v>
      </c>
      <c r="F370" s="4" t="s">
        <v>14</v>
      </c>
      <c r="G370" s="1" t="s">
        <v>19</v>
      </c>
      <c r="H370" s="1" t="s">
        <v>28</v>
      </c>
      <c r="I370" s="1" t="s">
        <v>24</v>
      </c>
      <c r="J370" s="4">
        <v>4</v>
      </c>
      <c r="K370" s="4"/>
      <c r="L370" s="4"/>
      <c r="M370" s="4"/>
      <c r="N370" s="4"/>
      <c r="O370" s="4"/>
      <c r="P370" s="4" t="s">
        <v>286</v>
      </c>
      <c r="Q370" s="4" t="s">
        <v>289</v>
      </c>
      <c r="R370" s="19"/>
      <c r="S370" s="4"/>
      <c r="T370" s="5"/>
      <c r="U370" s="5"/>
      <c r="V370" s="14"/>
      <c r="W370" s="15"/>
      <c r="X370" s="692" t="s">
        <v>3135</v>
      </c>
      <c r="Y370" s="697" t="s">
        <v>3144</v>
      </c>
      <c r="Z370" s="687" t="s">
        <v>3130</v>
      </c>
    </row>
    <row r="371" spans="1:26" ht="15.6">
      <c r="A371" s="3" t="s">
        <v>353</v>
      </c>
      <c r="B371" s="13"/>
      <c r="C371" s="13"/>
      <c r="D371" s="14"/>
      <c r="E371" s="4" t="s">
        <v>17</v>
      </c>
      <c r="F371" s="4" t="s">
        <v>14</v>
      </c>
      <c r="G371" s="1" t="s">
        <v>618</v>
      </c>
      <c r="H371" s="1" t="s">
        <v>28</v>
      </c>
      <c r="I371" s="1" t="s">
        <v>24</v>
      </c>
      <c r="J371" s="4">
        <v>4</v>
      </c>
      <c r="K371" s="4"/>
      <c r="L371" s="4"/>
      <c r="M371" s="4"/>
      <c r="N371" s="4"/>
      <c r="O371" s="4"/>
      <c r="P371" s="4" t="s">
        <v>286</v>
      </c>
      <c r="Q371" s="4" t="s">
        <v>289</v>
      </c>
      <c r="R371" s="19"/>
      <c r="S371" s="4"/>
      <c r="T371" s="5"/>
      <c r="U371" s="5"/>
      <c r="V371" s="14"/>
      <c r="W371" s="15"/>
      <c r="X371" s="692" t="s">
        <v>3135</v>
      </c>
      <c r="Y371" s="697" t="s">
        <v>3144</v>
      </c>
      <c r="Z371" s="687" t="s">
        <v>3130</v>
      </c>
    </row>
    <row r="372" spans="1:26" ht="15.6">
      <c r="A372" s="3" t="s">
        <v>354</v>
      </c>
      <c r="B372" s="13"/>
      <c r="C372" s="13"/>
      <c r="D372" s="14"/>
      <c r="E372" s="4" t="s">
        <v>17</v>
      </c>
      <c r="F372" s="4" t="s">
        <v>15</v>
      </c>
      <c r="G372" s="1" t="s">
        <v>618</v>
      </c>
      <c r="H372" s="1" t="s">
        <v>28</v>
      </c>
      <c r="I372" s="1" t="s">
        <v>24</v>
      </c>
      <c r="J372" s="4">
        <v>4</v>
      </c>
      <c r="K372" s="4"/>
      <c r="L372" s="4"/>
      <c r="M372" s="4"/>
      <c r="N372" s="4"/>
      <c r="O372" s="4"/>
      <c r="P372" s="4" t="s">
        <v>286</v>
      </c>
      <c r="Q372" s="4" t="s">
        <v>289</v>
      </c>
      <c r="R372" s="19"/>
      <c r="S372" s="4"/>
      <c r="T372" s="5"/>
      <c r="U372" s="5"/>
      <c r="V372" s="14"/>
      <c r="W372" s="15"/>
      <c r="X372" s="692" t="s">
        <v>3135</v>
      </c>
      <c r="Y372" s="697" t="s">
        <v>3144</v>
      </c>
      <c r="Z372" s="687" t="s">
        <v>3130</v>
      </c>
    </row>
    <row r="373" spans="1:26" ht="27.6">
      <c r="A373" s="3" t="s">
        <v>355</v>
      </c>
      <c r="B373" s="13"/>
      <c r="C373" s="13" t="s">
        <v>992</v>
      </c>
      <c r="D373" s="14"/>
      <c r="E373" s="4" t="s">
        <v>17</v>
      </c>
      <c r="F373" s="4" t="s">
        <v>14</v>
      </c>
      <c r="G373" s="1" t="s">
        <v>19</v>
      </c>
      <c r="H373" s="1" t="s">
        <v>28</v>
      </c>
      <c r="I373" s="1" t="s">
        <v>819</v>
      </c>
      <c r="J373" s="4">
        <v>4</v>
      </c>
      <c r="K373" s="4"/>
      <c r="L373" s="4"/>
      <c r="M373" s="4"/>
      <c r="N373" s="4"/>
      <c r="O373" s="4"/>
      <c r="P373" s="4" t="s">
        <v>286</v>
      </c>
      <c r="Q373" s="4" t="s">
        <v>290</v>
      </c>
      <c r="R373" s="19"/>
      <c r="S373" s="4"/>
      <c r="T373" s="5"/>
      <c r="U373" s="5"/>
      <c r="V373" s="14"/>
      <c r="W373" s="15"/>
      <c r="X373" s="692" t="s">
        <v>3135</v>
      </c>
      <c r="Y373" s="697" t="s">
        <v>3144</v>
      </c>
      <c r="Z373" s="687" t="s">
        <v>3130</v>
      </c>
    </row>
    <row r="374" spans="1:26" ht="15.6">
      <c r="A374" s="3" t="s">
        <v>356</v>
      </c>
      <c r="B374" s="13"/>
      <c r="C374" s="13"/>
      <c r="D374" s="14"/>
      <c r="E374" s="4" t="s">
        <v>17</v>
      </c>
      <c r="F374" s="4" t="s">
        <v>15</v>
      </c>
      <c r="G374" s="1" t="s">
        <v>19</v>
      </c>
      <c r="H374" s="1" t="s">
        <v>28</v>
      </c>
      <c r="I374" s="1" t="s">
        <v>24</v>
      </c>
      <c r="J374" s="4">
        <v>4</v>
      </c>
      <c r="K374" s="4"/>
      <c r="L374" s="4"/>
      <c r="M374" s="4"/>
      <c r="N374" s="4"/>
      <c r="O374" s="4"/>
      <c r="P374" s="4" t="s">
        <v>286</v>
      </c>
      <c r="Q374" s="4" t="s">
        <v>290</v>
      </c>
      <c r="R374" s="19"/>
      <c r="S374" s="4"/>
      <c r="T374" s="5"/>
      <c r="U374" s="5"/>
      <c r="V374" s="14"/>
      <c r="W374" s="15"/>
      <c r="X374" s="692" t="s">
        <v>3135</v>
      </c>
      <c r="Y374" s="697" t="s">
        <v>3144</v>
      </c>
      <c r="Z374" s="687" t="s">
        <v>3130</v>
      </c>
    </row>
    <row r="375" spans="1:26" ht="15.6">
      <c r="A375" s="3" t="s">
        <v>357</v>
      </c>
      <c r="B375" s="13"/>
      <c r="C375" s="13" t="s">
        <v>991</v>
      </c>
      <c r="D375" s="14"/>
      <c r="E375" s="4" t="s">
        <v>17</v>
      </c>
      <c r="F375" s="4" t="s">
        <v>14</v>
      </c>
      <c r="G375" s="1" t="s">
        <v>19</v>
      </c>
      <c r="H375" s="1" t="s">
        <v>28</v>
      </c>
      <c r="I375" s="1" t="s">
        <v>24</v>
      </c>
      <c r="J375" s="4">
        <v>4</v>
      </c>
      <c r="K375" s="4"/>
      <c r="L375" s="4"/>
      <c r="M375" s="4"/>
      <c r="N375" s="4"/>
      <c r="O375" s="4"/>
      <c r="P375" s="4" t="s">
        <v>286</v>
      </c>
      <c r="Q375" s="4" t="s">
        <v>290</v>
      </c>
      <c r="R375" s="19"/>
      <c r="S375" s="4"/>
      <c r="T375" s="5"/>
      <c r="U375" s="5"/>
      <c r="V375" s="14"/>
      <c r="W375" s="15"/>
      <c r="X375" s="692" t="s">
        <v>3135</v>
      </c>
      <c r="Y375" s="697" t="s">
        <v>3144</v>
      </c>
      <c r="Z375" s="687" t="s">
        <v>3130</v>
      </c>
    </row>
    <row r="376" spans="1:26" ht="15.6">
      <c r="A376" s="3" t="s">
        <v>358</v>
      </c>
      <c r="B376" s="13"/>
      <c r="C376" s="13" t="s">
        <v>990</v>
      </c>
      <c r="D376" s="14"/>
      <c r="E376" s="4" t="s">
        <v>17</v>
      </c>
      <c r="F376" s="4" t="s">
        <v>14</v>
      </c>
      <c r="G376" s="1" t="s">
        <v>19</v>
      </c>
      <c r="H376" s="1" t="s">
        <v>28</v>
      </c>
      <c r="I376" s="1" t="s">
        <v>24</v>
      </c>
      <c r="J376" s="4">
        <v>4</v>
      </c>
      <c r="K376" s="4"/>
      <c r="L376" s="4"/>
      <c r="M376" s="4"/>
      <c r="N376" s="4"/>
      <c r="O376" s="4"/>
      <c r="P376" s="4" t="s">
        <v>286</v>
      </c>
      <c r="Q376" s="4" t="s">
        <v>290</v>
      </c>
      <c r="R376" s="19"/>
      <c r="S376" s="4"/>
      <c r="T376" s="5"/>
      <c r="U376" s="5"/>
      <c r="V376" s="14"/>
      <c r="W376" s="15"/>
      <c r="X376" s="692" t="s">
        <v>3135</v>
      </c>
      <c r="Y376" s="697" t="s">
        <v>3144</v>
      </c>
      <c r="Z376" s="687" t="s">
        <v>3130</v>
      </c>
    </row>
    <row r="377" spans="1:26" ht="15.6">
      <c r="A377" s="3" t="s">
        <v>359</v>
      </c>
      <c r="B377" s="13"/>
      <c r="C377" s="13"/>
      <c r="D377" s="14"/>
      <c r="E377" s="4" t="s">
        <v>17</v>
      </c>
      <c r="F377" s="4" t="s">
        <v>15</v>
      </c>
      <c r="G377" s="1" t="s">
        <v>19</v>
      </c>
      <c r="H377" s="1" t="s">
        <v>28</v>
      </c>
      <c r="I377" s="1" t="s">
        <v>24</v>
      </c>
      <c r="J377" s="4">
        <v>4</v>
      </c>
      <c r="K377" s="4"/>
      <c r="L377" s="4"/>
      <c r="M377" s="4"/>
      <c r="N377" s="4"/>
      <c r="O377" s="4"/>
      <c r="P377" s="4" t="s">
        <v>286</v>
      </c>
      <c r="Q377" s="4" t="s">
        <v>290</v>
      </c>
      <c r="R377" s="19"/>
      <c r="S377" s="4"/>
      <c r="T377" s="5"/>
      <c r="U377" s="5"/>
      <c r="V377" s="14"/>
      <c r="W377" s="15"/>
      <c r="X377" s="692" t="s">
        <v>3135</v>
      </c>
      <c r="Y377" s="697" t="s">
        <v>3144</v>
      </c>
      <c r="Z377" s="687" t="s">
        <v>3130</v>
      </c>
    </row>
    <row r="378" spans="1:26" ht="15.6">
      <c r="A378" s="3" t="s">
        <v>360</v>
      </c>
      <c r="B378" s="13"/>
      <c r="C378" s="13" t="s">
        <v>989</v>
      </c>
      <c r="D378" s="14"/>
      <c r="E378" s="4" t="s">
        <v>18</v>
      </c>
      <c r="F378" s="4" t="s">
        <v>14</v>
      </c>
      <c r="G378" s="1" t="s">
        <v>19</v>
      </c>
      <c r="H378" s="1" t="s">
        <v>28</v>
      </c>
      <c r="I378" s="1" t="s">
        <v>24</v>
      </c>
      <c r="J378" s="4">
        <v>4</v>
      </c>
      <c r="K378" s="4"/>
      <c r="L378" s="4"/>
      <c r="M378" s="4"/>
      <c r="N378" s="4"/>
      <c r="O378" s="4"/>
      <c r="P378" s="4" t="s">
        <v>286</v>
      </c>
      <c r="Q378" s="4" t="s">
        <v>289</v>
      </c>
      <c r="R378" s="19"/>
      <c r="S378" s="4"/>
      <c r="T378" s="5"/>
      <c r="U378" s="5"/>
      <c r="V378" s="14"/>
      <c r="W378" s="15"/>
      <c r="X378" s="692" t="s">
        <v>3135</v>
      </c>
      <c r="Y378" s="697" t="s">
        <v>3144</v>
      </c>
      <c r="Z378" s="687" t="s">
        <v>3130</v>
      </c>
    </row>
    <row r="379" spans="1:26" ht="15.6">
      <c r="A379" s="3" t="s">
        <v>361</v>
      </c>
      <c r="B379" s="13"/>
      <c r="C379" s="13"/>
      <c r="D379" s="14"/>
      <c r="E379" s="4" t="s">
        <v>18</v>
      </c>
      <c r="F379" s="4" t="s">
        <v>15</v>
      </c>
      <c r="G379" s="1" t="s">
        <v>19</v>
      </c>
      <c r="H379" s="1" t="s">
        <v>28</v>
      </c>
      <c r="I379" s="1" t="s">
        <v>24</v>
      </c>
      <c r="J379" s="4">
        <v>4</v>
      </c>
      <c r="K379" s="4"/>
      <c r="L379" s="4"/>
      <c r="M379" s="4"/>
      <c r="N379" s="4"/>
      <c r="O379" s="4"/>
      <c r="P379" s="4" t="s">
        <v>286</v>
      </c>
      <c r="Q379" s="4" t="s">
        <v>289</v>
      </c>
      <c r="R379" s="19"/>
      <c r="S379" s="4"/>
      <c r="T379" s="5"/>
      <c r="U379" s="5"/>
      <c r="V379" s="14"/>
      <c r="W379" s="15"/>
      <c r="X379" s="692" t="s">
        <v>3135</v>
      </c>
      <c r="Y379" s="697" t="s">
        <v>3144</v>
      </c>
      <c r="Z379" s="687" t="s">
        <v>3130</v>
      </c>
    </row>
    <row r="380" spans="1:26" ht="15.6">
      <c r="A380" s="3" t="s">
        <v>362</v>
      </c>
      <c r="B380" s="13"/>
      <c r="C380" s="13" t="s">
        <v>988</v>
      </c>
      <c r="D380" s="14"/>
      <c r="E380" s="4" t="s">
        <v>18</v>
      </c>
      <c r="F380" s="4" t="s">
        <v>14</v>
      </c>
      <c r="G380" s="1" t="s">
        <v>19</v>
      </c>
      <c r="H380" s="1" t="s">
        <v>28</v>
      </c>
      <c r="I380" s="1" t="s">
        <v>24</v>
      </c>
      <c r="J380" s="4">
        <v>4</v>
      </c>
      <c r="K380" s="4"/>
      <c r="L380" s="4"/>
      <c r="M380" s="4"/>
      <c r="N380" s="4"/>
      <c r="O380" s="4"/>
      <c r="P380" s="4" t="s">
        <v>286</v>
      </c>
      <c r="Q380" s="4" t="s">
        <v>289</v>
      </c>
      <c r="R380" s="19"/>
      <c r="S380" s="4"/>
      <c r="T380" s="5"/>
      <c r="U380" s="5"/>
      <c r="V380" s="14"/>
      <c r="W380" s="15"/>
      <c r="X380" s="692" t="s">
        <v>3135</v>
      </c>
      <c r="Y380" s="697" t="s">
        <v>3144</v>
      </c>
      <c r="Z380" s="687" t="s">
        <v>3130</v>
      </c>
    </row>
    <row r="381" spans="1:26" ht="15.6">
      <c r="A381" s="3" t="s">
        <v>1441</v>
      </c>
      <c r="B381" s="13"/>
      <c r="C381" s="13"/>
      <c r="D381" s="14"/>
      <c r="E381" s="4" t="s">
        <v>18</v>
      </c>
      <c r="F381" s="4" t="s">
        <v>15</v>
      </c>
      <c r="G381" s="1" t="s">
        <v>19</v>
      </c>
      <c r="H381" s="1" t="s">
        <v>28</v>
      </c>
      <c r="I381" s="1" t="s">
        <v>24</v>
      </c>
      <c r="J381" s="4">
        <v>4</v>
      </c>
      <c r="K381" s="4"/>
      <c r="L381" s="4"/>
      <c r="M381" s="4"/>
      <c r="N381" s="4"/>
      <c r="O381" s="4"/>
      <c r="P381" s="4" t="s">
        <v>286</v>
      </c>
      <c r="Q381" s="4" t="s">
        <v>289</v>
      </c>
      <c r="R381" s="19"/>
      <c r="S381" s="4"/>
      <c r="T381" s="5"/>
      <c r="U381" s="5"/>
      <c r="V381" s="14"/>
      <c r="W381" s="15"/>
      <c r="X381" s="692" t="s">
        <v>3135</v>
      </c>
      <c r="Y381" s="697" t="s">
        <v>3144</v>
      </c>
      <c r="Z381" s="687" t="s">
        <v>3130</v>
      </c>
    </row>
    <row r="382" spans="1:26" ht="15.6">
      <c r="A382" s="3" t="s">
        <v>363</v>
      </c>
      <c r="B382" s="13"/>
      <c r="C382" s="13" t="s">
        <v>987</v>
      </c>
      <c r="D382" s="14"/>
      <c r="E382" s="4" t="s">
        <v>18</v>
      </c>
      <c r="F382" s="4" t="s">
        <v>14</v>
      </c>
      <c r="G382" s="1" t="s">
        <v>19</v>
      </c>
      <c r="H382" s="1" t="s">
        <v>28</v>
      </c>
      <c r="I382" s="1" t="s">
        <v>24</v>
      </c>
      <c r="J382" s="4">
        <v>4</v>
      </c>
      <c r="K382" s="4"/>
      <c r="L382" s="4"/>
      <c r="M382" s="4"/>
      <c r="N382" s="4"/>
      <c r="O382" s="4"/>
      <c r="P382" s="4" t="s">
        <v>286</v>
      </c>
      <c r="Q382" s="4" t="s">
        <v>289</v>
      </c>
      <c r="R382" s="19"/>
      <c r="S382" s="4"/>
      <c r="T382" s="5"/>
      <c r="U382" s="5"/>
      <c r="V382" s="14"/>
      <c r="W382" s="15"/>
      <c r="X382" s="692" t="s">
        <v>3135</v>
      </c>
      <c r="Y382" s="697" t="s">
        <v>3144</v>
      </c>
      <c r="Z382" s="687" t="s">
        <v>3130</v>
      </c>
    </row>
    <row r="383" spans="1:26" ht="15.6">
      <c r="A383" s="3" t="s">
        <v>364</v>
      </c>
      <c r="B383" s="13"/>
      <c r="C383" s="13"/>
      <c r="D383" s="14"/>
      <c r="E383" s="4" t="s">
        <v>18</v>
      </c>
      <c r="F383" s="4" t="s">
        <v>15</v>
      </c>
      <c r="G383" s="1" t="s">
        <v>19</v>
      </c>
      <c r="H383" s="1" t="s">
        <v>28</v>
      </c>
      <c r="I383" s="1" t="s">
        <v>24</v>
      </c>
      <c r="J383" s="4">
        <v>4</v>
      </c>
      <c r="K383" s="4"/>
      <c r="L383" s="4"/>
      <c r="M383" s="4"/>
      <c r="N383" s="4"/>
      <c r="O383" s="4"/>
      <c r="P383" s="4" t="s">
        <v>286</v>
      </c>
      <c r="Q383" s="4" t="s">
        <v>289</v>
      </c>
      <c r="R383" s="19"/>
      <c r="S383" s="4"/>
      <c r="T383" s="5"/>
      <c r="U383" s="5"/>
      <c r="V383" s="14"/>
      <c r="W383" s="15"/>
      <c r="X383" s="692" t="s">
        <v>3135</v>
      </c>
      <c r="Y383" s="697" t="s">
        <v>3144</v>
      </c>
      <c r="Z383" s="687" t="s">
        <v>3130</v>
      </c>
    </row>
    <row r="384" spans="1:26" ht="15.6">
      <c r="A384" s="3" t="s">
        <v>365</v>
      </c>
      <c r="B384" s="13"/>
      <c r="C384" s="13" t="s">
        <v>986</v>
      </c>
      <c r="D384" s="14"/>
      <c r="E384" s="4" t="s">
        <v>18</v>
      </c>
      <c r="F384" s="4" t="s">
        <v>14</v>
      </c>
      <c r="G384" s="1" t="s">
        <v>19</v>
      </c>
      <c r="H384" s="1" t="s">
        <v>28</v>
      </c>
      <c r="I384" s="1" t="s">
        <v>24</v>
      </c>
      <c r="J384" s="4">
        <v>4</v>
      </c>
      <c r="K384" s="4"/>
      <c r="L384" s="4"/>
      <c r="M384" s="4"/>
      <c r="N384" s="4"/>
      <c r="O384" s="4"/>
      <c r="P384" s="4" t="s">
        <v>286</v>
      </c>
      <c r="Q384" s="4" t="s">
        <v>289</v>
      </c>
      <c r="R384" s="19"/>
      <c r="S384" s="4"/>
      <c r="T384" s="5"/>
      <c r="U384" s="5"/>
      <c r="V384" s="14"/>
      <c r="W384" s="15"/>
      <c r="X384" s="692" t="s">
        <v>3135</v>
      </c>
      <c r="Y384" s="697" t="s">
        <v>3144</v>
      </c>
      <c r="Z384" s="687" t="s">
        <v>3130</v>
      </c>
    </row>
    <row r="385" spans="1:26" ht="15.6">
      <c r="A385" s="3" t="s">
        <v>367</v>
      </c>
      <c r="B385" s="13"/>
      <c r="C385" s="13"/>
      <c r="D385" s="14"/>
      <c r="E385" s="4" t="s">
        <v>18</v>
      </c>
      <c r="F385" s="4" t="s">
        <v>15</v>
      </c>
      <c r="G385" s="1" t="s">
        <v>19</v>
      </c>
      <c r="H385" s="1" t="s">
        <v>28</v>
      </c>
      <c r="I385" s="1" t="s">
        <v>24</v>
      </c>
      <c r="J385" s="4">
        <v>4</v>
      </c>
      <c r="K385" s="4"/>
      <c r="L385" s="4"/>
      <c r="M385" s="4"/>
      <c r="N385" s="4"/>
      <c r="O385" s="4"/>
      <c r="P385" s="4" t="s">
        <v>286</v>
      </c>
      <c r="Q385" s="4" t="s">
        <v>289</v>
      </c>
      <c r="R385" s="19"/>
      <c r="S385" s="4"/>
      <c r="T385" s="5"/>
      <c r="U385" s="5"/>
      <c r="V385" s="14"/>
      <c r="W385" s="15"/>
      <c r="X385" s="692" t="s">
        <v>3135</v>
      </c>
      <c r="Y385" s="697" t="s">
        <v>3144</v>
      </c>
      <c r="Z385" s="687" t="s">
        <v>3130</v>
      </c>
    </row>
    <row r="386" spans="1:26" ht="15.6">
      <c r="A386" s="3" t="s">
        <v>366</v>
      </c>
      <c r="B386" s="13"/>
      <c r="C386" s="13" t="s">
        <v>985</v>
      </c>
      <c r="D386" s="14"/>
      <c r="E386" s="4" t="s">
        <v>18</v>
      </c>
      <c r="F386" s="4" t="s">
        <v>14</v>
      </c>
      <c r="G386" s="1" t="s">
        <v>22</v>
      </c>
      <c r="H386" s="1" t="s">
        <v>28</v>
      </c>
      <c r="I386" s="1" t="s">
        <v>24</v>
      </c>
      <c r="J386" s="4">
        <v>4</v>
      </c>
      <c r="K386" s="4"/>
      <c r="L386" s="4"/>
      <c r="M386" s="4"/>
      <c r="N386" s="4"/>
      <c r="O386" s="4"/>
      <c r="P386" s="4" t="s">
        <v>286</v>
      </c>
      <c r="Q386" s="4" t="s">
        <v>289</v>
      </c>
      <c r="R386" s="19"/>
      <c r="S386" s="4"/>
      <c r="T386" s="5"/>
      <c r="U386" s="5"/>
      <c r="V386" s="14"/>
      <c r="W386" s="15"/>
      <c r="X386" s="692" t="s">
        <v>3135</v>
      </c>
      <c r="Y386" s="697" t="s">
        <v>3144</v>
      </c>
      <c r="Z386" s="687" t="s">
        <v>3130</v>
      </c>
    </row>
    <row r="387" spans="1:26" ht="15.6">
      <c r="A387" s="3" t="s">
        <v>368</v>
      </c>
      <c r="B387" s="13"/>
      <c r="C387" s="13"/>
      <c r="D387" s="14"/>
      <c r="E387" s="4" t="s">
        <v>18</v>
      </c>
      <c r="F387" s="4" t="s">
        <v>15</v>
      </c>
      <c r="G387" s="1" t="s">
        <v>22</v>
      </c>
      <c r="H387" s="1" t="s">
        <v>28</v>
      </c>
      <c r="I387" s="1" t="s">
        <v>24</v>
      </c>
      <c r="J387" s="4">
        <v>4</v>
      </c>
      <c r="K387" s="4"/>
      <c r="L387" s="4"/>
      <c r="M387" s="4"/>
      <c r="N387" s="4"/>
      <c r="O387" s="4"/>
      <c r="P387" s="4" t="s">
        <v>286</v>
      </c>
      <c r="Q387" s="4" t="s">
        <v>289</v>
      </c>
      <c r="R387" s="19"/>
      <c r="S387" s="4"/>
      <c r="T387" s="5"/>
      <c r="U387" s="5"/>
      <c r="V387" s="14"/>
      <c r="W387" s="15"/>
      <c r="X387" s="692" t="s">
        <v>3135</v>
      </c>
      <c r="Y387" s="697" t="s">
        <v>3144</v>
      </c>
      <c r="Z387" s="687" t="s">
        <v>3130</v>
      </c>
    </row>
    <row r="388" spans="1:26" ht="15.6">
      <c r="A388" s="3" t="s">
        <v>369</v>
      </c>
      <c r="B388" s="13"/>
      <c r="C388" s="13" t="s">
        <v>984</v>
      </c>
      <c r="D388" s="14"/>
      <c r="E388" s="4" t="s">
        <v>18</v>
      </c>
      <c r="F388" s="4" t="s">
        <v>14</v>
      </c>
      <c r="G388" s="1" t="s">
        <v>22</v>
      </c>
      <c r="H388" s="1" t="s">
        <v>28</v>
      </c>
      <c r="I388" s="1" t="s">
        <v>445</v>
      </c>
      <c r="J388" s="4">
        <v>4</v>
      </c>
      <c r="K388" s="4"/>
      <c r="L388" s="4"/>
      <c r="M388" s="4"/>
      <c r="N388" s="4"/>
      <c r="O388" s="4"/>
      <c r="P388" s="4" t="s">
        <v>286</v>
      </c>
      <c r="Q388" s="4" t="s">
        <v>289</v>
      </c>
      <c r="R388" s="19"/>
      <c r="S388" s="4"/>
      <c r="T388" s="5"/>
      <c r="U388" s="5"/>
      <c r="V388" s="14"/>
      <c r="W388" s="15"/>
      <c r="X388" s="692" t="s">
        <v>3135</v>
      </c>
      <c r="Y388" s="697" t="s">
        <v>3144</v>
      </c>
      <c r="Z388" s="687" t="s">
        <v>3130</v>
      </c>
    </row>
    <row r="389" spans="1:26" ht="15.6">
      <c r="A389" s="3" t="s">
        <v>370</v>
      </c>
      <c r="B389" s="13"/>
      <c r="C389" s="13"/>
      <c r="D389" s="14"/>
      <c r="E389" s="4" t="s">
        <v>18</v>
      </c>
      <c r="F389" s="4" t="s">
        <v>15</v>
      </c>
      <c r="G389" s="1" t="s">
        <v>22</v>
      </c>
      <c r="H389" s="1" t="s">
        <v>28</v>
      </c>
      <c r="I389" s="1" t="s">
        <v>24</v>
      </c>
      <c r="J389" s="4">
        <v>4</v>
      </c>
      <c r="K389" s="4"/>
      <c r="L389" s="4"/>
      <c r="M389" s="4"/>
      <c r="N389" s="4"/>
      <c r="O389" s="4"/>
      <c r="P389" s="4" t="s">
        <v>286</v>
      </c>
      <c r="Q389" s="4" t="s">
        <v>289</v>
      </c>
      <c r="R389" s="19"/>
      <c r="S389" s="4"/>
      <c r="T389" s="5"/>
      <c r="U389" s="5"/>
      <c r="V389" s="14"/>
      <c r="W389" s="15"/>
      <c r="X389" s="692" t="s">
        <v>3135</v>
      </c>
      <c r="Y389" s="697" t="s">
        <v>3144</v>
      </c>
      <c r="Z389" s="687" t="s">
        <v>3130</v>
      </c>
    </row>
    <row r="390" spans="1:26" ht="15.6">
      <c r="A390" s="3" t="s">
        <v>371</v>
      </c>
      <c r="B390" s="13"/>
      <c r="C390" s="13"/>
      <c r="D390" s="14"/>
      <c r="E390" s="4" t="s">
        <v>17</v>
      </c>
      <c r="F390" s="4" t="s">
        <v>15</v>
      </c>
      <c r="G390" s="1" t="s">
        <v>19</v>
      </c>
      <c r="H390" s="1" t="s">
        <v>28</v>
      </c>
      <c r="I390" s="1" t="s">
        <v>24</v>
      </c>
      <c r="J390" s="4">
        <v>4</v>
      </c>
      <c r="K390" s="4"/>
      <c r="L390" s="4"/>
      <c r="M390" s="4"/>
      <c r="N390" s="4"/>
      <c r="O390" s="4"/>
      <c r="P390" s="4" t="s">
        <v>286</v>
      </c>
      <c r="Q390" s="4" t="s">
        <v>289</v>
      </c>
      <c r="R390" s="19"/>
      <c r="S390" s="4"/>
      <c r="T390" s="5"/>
      <c r="U390" s="5"/>
      <c r="V390" s="14"/>
      <c r="W390" s="15"/>
      <c r="X390" s="692" t="s">
        <v>3135</v>
      </c>
      <c r="Y390" s="697" t="s">
        <v>3144</v>
      </c>
      <c r="Z390" s="687" t="s">
        <v>3130</v>
      </c>
    </row>
    <row r="391" spans="1:26" ht="15.6">
      <c r="A391" s="3" t="s">
        <v>372</v>
      </c>
      <c r="B391" s="13"/>
      <c r="C391" s="13"/>
      <c r="D391" s="14"/>
      <c r="E391" s="4" t="s">
        <v>18</v>
      </c>
      <c r="F391" s="4" t="s">
        <v>16</v>
      </c>
      <c r="G391" s="1" t="s">
        <v>57</v>
      </c>
      <c r="H391" s="1" t="s">
        <v>61</v>
      </c>
      <c r="I391" s="1" t="s">
        <v>783</v>
      </c>
      <c r="J391" s="4">
        <v>4</v>
      </c>
      <c r="K391" s="4"/>
      <c r="L391" s="4"/>
      <c r="M391" s="4"/>
      <c r="N391" s="4"/>
      <c r="O391" s="4"/>
      <c r="P391" s="4" t="s">
        <v>286</v>
      </c>
      <c r="Q391" s="4" t="s">
        <v>289</v>
      </c>
      <c r="R391" s="19" t="s">
        <v>1193</v>
      </c>
      <c r="S391" s="4"/>
      <c r="T391" s="5"/>
      <c r="U391" s="5"/>
      <c r="V391" s="14"/>
      <c r="W391" s="15"/>
      <c r="X391" s="692" t="s">
        <v>3135</v>
      </c>
      <c r="Y391" s="697" t="s">
        <v>3144</v>
      </c>
      <c r="Z391" s="687" t="s">
        <v>3130</v>
      </c>
    </row>
    <row r="392" spans="1:26" ht="15.6">
      <c r="A392" s="3" t="s">
        <v>373</v>
      </c>
      <c r="B392" s="13"/>
      <c r="C392" s="13" t="s">
        <v>983</v>
      </c>
      <c r="D392" s="14"/>
      <c r="E392" s="4" t="s">
        <v>17</v>
      </c>
      <c r="F392" s="4" t="s">
        <v>14</v>
      </c>
      <c r="G392" s="1" t="s">
        <v>22</v>
      </c>
      <c r="H392" s="1" t="s">
        <v>28</v>
      </c>
      <c r="I392" s="1" t="s">
        <v>24</v>
      </c>
      <c r="J392" s="4">
        <v>4</v>
      </c>
      <c r="K392" s="4" t="s">
        <v>58</v>
      </c>
      <c r="L392" s="4"/>
      <c r="M392" s="4"/>
      <c r="N392" s="4"/>
      <c r="O392" s="4"/>
      <c r="P392" s="4" t="s">
        <v>286</v>
      </c>
      <c r="Q392" s="4" t="s">
        <v>289</v>
      </c>
      <c r="R392" s="19"/>
      <c r="S392" s="4"/>
      <c r="T392" s="5"/>
      <c r="U392" s="5"/>
      <c r="V392" s="14"/>
      <c r="W392" s="15"/>
      <c r="X392" s="692" t="s">
        <v>3135</v>
      </c>
      <c r="Y392" s="697" t="s">
        <v>3144</v>
      </c>
      <c r="Z392" s="687" t="s">
        <v>3130</v>
      </c>
    </row>
    <row r="393" spans="1:26" ht="15.6">
      <c r="A393" s="3" t="s">
        <v>374</v>
      </c>
      <c r="B393" s="13"/>
      <c r="C393" s="13"/>
      <c r="D393" s="14"/>
      <c r="E393" s="4" t="s">
        <v>17</v>
      </c>
      <c r="F393" s="4" t="s">
        <v>15</v>
      </c>
      <c r="G393" s="1" t="s">
        <v>22</v>
      </c>
      <c r="H393" s="1" t="s">
        <v>28</v>
      </c>
      <c r="I393" s="1" t="s">
        <v>26</v>
      </c>
      <c r="J393" s="4">
        <v>4</v>
      </c>
      <c r="K393" s="4" t="s">
        <v>58</v>
      </c>
      <c r="L393" s="4"/>
      <c r="M393" s="4"/>
      <c r="N393" s="4"/>
      <c r="O393" s="4"/>
      <c r="P393" s="4" t="s">
        <v>286</v>
      </c>
      <c r="Q393" s="4" t="s">
        <v>289</v>
      </c>
      <c r="R393" s="19"/>
      <c r="S393" s="4"/>
      <c r="T393" s="5"/>
      <c r="U393" s="5"/>
      <c r="V393" s="14"/>
      <c r="W393" s="15"/>
      <c r="X393" s="692" t="s">
        <v>3135</v>
      </c>
      <c r="Y393" s="697" t="s">
        <v>3144</v>
      </c>
      <c r="Z393" s="687" t="s">
        <v>3130</v>
      </c>
    </row>
    <row r="394" spans="1:26" ht="24">
      <c r="A394" s="3" t="s">
        <v>829</v>
      </c>
      <c r="B394" s="13"/>
      <c r="C394" s="13"/>
      <c r="D394" s="14" t="s">
        <v>1191</v>
      </c>
      <c r="E394" s="4" t="s">
        <v>17</v>
      </c>
      <c r="F394" s="4" t="s">
        <v>14</v>
      </c>
      <c r="G394" s="1" t="s">
        <v>22</v>
      </c>
      <c r="H394" s="1" t="s">
        <v>29</v>
      </c>
      <c r="I394" s="1" t="s">
        <v>30</v>
      </c>
      <c r="J394" s="4">
        <v>4</v>
      </c>
      <c r="K394" s="4"/>
      <c r="L394" s="4"/>
      <c r="M394" s="4"/>
      <c r="N394" s="4"/>
      <c r="O394" s="4"/>
      <c r="P394" s="4" t="s">
        <v>286</v>
      </c>
      <c r="Q394" s="4" t="s">
        <v>289</v>
      </c>
      <c r="R394" s="19"/>
      <c r="S394" s="4"/>
      <c r="T394" s="5"/>
      <c r="U394" s="5" t="s">
        <v>45</v>
      </c>
      <c r="V394" s="14" t="s">
        <v>1191</v>
      </c>
      <c r="W394" s="15" t="s">
        <v>1192</v>
      </c>
      <c r="X394" s="692" t="s">
        <v>3135</v>
      </c>
      <c r="Y394" s="697" t="s">
        <v>3144</v>
      </c>
      <c r="Z394" s="687" t="s">
        <v>3130</v>
      </c>
    </row>
    <row r="395" spans="1:26" ht="24">
      <c r="A395" s="3" t="s">
        <v>828</v>
      </c>
      <c r="B395" s="13"/>
      <c r="C395" s="13"/>
      <c r="D395" s="14" t="s">
        <v>1191</v>
      </c>
      <c r="E395" s="4" t="s">
        <v>17</v>
      </c>
      <c r="F395" s="4" t="s">
        <v>15</v>
      </c>
      <c r="G395" s="1" t="s">
        <v>22</v>
      </c>
      <c r="H395" s="1" t="s">
        <v>29</v>
      </c>
      <c r="I395" s="1" t="s">
        <v>30</v>
      </c>
      <c r="J395" s="4">
        <v>4</v>
      </c>
      <c r="K395" s="4"/>
      <c r="L395" s="4"/>
      <c r="M395" s="4"/>
      <c r="N395" s="4"/>
      <c r="O395" s="4"/>
      <c r="P395" s="4" t="s">
        <v>286</v>
      </c>
      <c r="Q395" s="4" t="s">
        <v>289</v>
      </c>
      <c r="R395" s="19"/>
      <c r="S395" s="4"/>
      <c r="T395" s="5"/>
      <c r="U395" s="5" t="s">
        <v>45</v>
      </c>
      <c r="V395" s="14" t="s">
        <v>1191</v>
      </c>
      <c r="W395" s="15" t="s">
        <v>1190</v>
      </c>
      <c r="X395" s="692" t="s">
        <v>3135</v>
      </c>
      <c r="Y395" s="697" t="s">
        <v>3144</v>
      </c>
      <c r="Z395" s="687" t="s">
        <v>3130</v>
      </c>
    </row>
    <row r="396" spans="1:26" ht="15.6">
      <c r="A396" s="3" t="s">
        <v>827</v>
      </c>
      <c r="B396" s="13"/>
      <c r="C396" s="13" t="s">
        <v>982</v>
      </c>
      <c r="D396" s="14"/>
      <c r="E396" s="4" t="s">
        <v>17</v>
      </c>
      <c r="F396" s="4" t="s">
        <v>14</v>
      </c>
      <c r="G396" s="1" t="s">
        <v>19</v>
      </c>
      <c r="H396" s="1" t="s">
        <v>28</v>
      </c>
      <c r="I396" s="1" t="s">
        <v>24</v>
      </c>
      <c r="J396" s="4">
        <v>4</v>
      </c>
      <c r="K396" s="4" t="s">
        <v>58</v>
      </c>
      <c r="L396" s="4"/>
      <c r="M396" s="4"/>
      <c r="N396" s="4"/>
      <c r="O396" s="4"/>
      <c r="P396" s="4" t="s">
        <v>286</v>
      </c>
      <c r="Q396" s="4" t="s">
        <v>290</v>
      </c>
      <c r="R396" s="19"/>
      <c r="S396" s="4"/>
      <c r="T396" s="5"/>
      <c r="U396" s="5"/>
      <c r="V396" s="14"/>
      <c r="W396" s="15"/>
      <c r="X396" s="692" t="s">
        <v>3135</v>
      </c>
      <c r="Y396" s="697" t="s">
        <v>3144</v>
      </c>
      <c r="Z396" s="687" t="s">
        <v>3130</v>
      </c>
    </row>
    <row r="397" spans="1:26" ht="15.6">
      <c r="A397" s="3" t="s">
        <v>824</v>
      </c>
      <c r="B397" s="13"/>
      <c r="C397" s="13"/>
      <c r="D397" s="14"/>
      <c r="E397" s="4" t="s">
        <v>17</v>
      </c>
      <c r="F397" s="4" t="s">
        <v>15</v>
      </c>
      <c r="G397" s="1" t="s">
        <v>19</v>
      </c>
      <c r="H397" s="1" t="s">
        <v>28</v>
      </c>
      <c r="I397" s="1" t="s">
        <v>24</v>
      </c>
      <c r="J397" s="4">
        <v>4</v>
      </c>
      <c r="K397" s="4" t="s">
        <v>58</v>
      </c>
      <c r="L397" s="4"/>
      <c r="M397" s="4"/>
      <c r="N397" s="4"/>
      <c r="O397" s="4"/>
      <c r="P397" s="4" t="s">
        <v>286</v>
      </c>
      <c r="Q397" s="4" t="s">
        <v>290</v>
      </c>
      <c r="R397" s="19"/>
      <c r="S397" s="4"/>
      <c r="T397" s="5"/>
      <c r="U397" s="5"/>
      <c r="V397" s="14"/>
      <c r="W397" s="15"/>
      <c r="X397" s="692" t="s">
        <v>3135</v>
      </c>
      <c r="Y397" s="697" t="s">
        <v>3144</v>
      </c>
      <c r="Z397" s="687" t="s">
        <v>3130</v>
      </c>
    </row>
    <row r="398" spans="1:26" ht="15.6">
      <c r="A398" s="3" t="s">
        <v>332</v>
      </c>
      <c r="B398" s="13"/>
      <c r="C398" s="13" t="s">
        <v>981</v>
      </c>
      <c r="D398" s="14"/>
      <c r="E398" s="4" t="s">
        <v>17</v>
      </c>
      <c r="F398" s="4" t="s">
        <v>14</v>
      </c>
      <c r="G398" s="1" t="s">
        <v>19</v>
      </c>
      <c r="H398" s="1" t="s">
        <v>28</v>
      </c>
      <c r="I398" s="1" t="s">
        <v>24</v>
      </c>
      <c r="J398" s="4">
        <v>4</v>
      </c>
      <c r="K398" s="4" t="s">
        <v>58</v>
      </c>
      <c r="L398" s="4"/>
      <c r="M398" s="4"/>
      <c r="N398" s="4"/>
      <c r="O398" s="4"/>
      <c r="P398" s="4" t="s">
        <v>286</v>
      </c>
      <c r="Q398" s="4" t="s">
        <v>290</v>
      </c>
      <c r="R398" s="19"/>
      <c r="S398" s="4"/>
      <c r="T398" s="5"/>
      <c r="U398" s="5"/>
      <c r="V398" s="14"/>
      <c r="W398" s="15"/>
      <c r="X398" s="692" t="s">
        <v>3135</v>
      </c>
      <c r="Y398" s="697" t="s">
        <v>3144</v>
      </c>
      <c r="Z398" s="687" t="s">
        <v>3130</v>
      </c>
    </row>
    <row r="399" spans="1:26" ht="15.6">
      <c r="A399" s="3" t="s">
        <v>823</v>
      </c>
      <c r="B399" s="13"/>
      <c r="C399" s="13"/>
      <c r="D399" s="14"/>
      <c r="E399" s="4" t="s">
        <v>18</v>
      </c>
      <c r="F399" s="4" t="s">
        <v>15</v>
      </c>
      <c r="G399" s="1" t="s">
        <v>19</v>
      </c>
      <c r="H399" s="1" t="s">
        <v>28</v>
      </c>
      <c r="I399" s="1" t="s">
        <v>24</v>
      </c>
      <c r="J399" s="4">
        <v>4</v>
      </c>
      <c r="K399" s="4" t="s">
        <v>58</v>
      </c>
      <c r="L399" s="4"/>
      <c r="M399" s="4"/>
      <c r="N399" s="4"/>
      <c r="O399" s="4"/>
      <c r="P399" s="4" t="s">
        <v>286</v>
      </c>
      <c r="Q399" s="4" t="s">
        <v>290</v>
      </c>
      <c r="R399" s="19"/>
      <c r="S399" s="4"/>
      <c r="T399" s="5"/>
      <c r="U399" s="5"/>
      <c r="V399" s="14"/>
      <c r="W399" s="15"/>
      <c r="X399" s="692" t="s">
        <v>3135</v>
      </c>
      <c r="Y399" s="697" t="s">
        <v>3144</v>
      </c>
      <c r="Z399" s="687" t="s">
        <v>3130</v>
      </c>
    </row>
    <row r="400" spans="1:26" ht="15.6">
      <c r="A400" s="3" t="s">
        <v>822</v>
      </c>
      <c r="B400" s="13"/>
      <c r="C400" s="13" t="s">
        <v>980</v>
      </c>
      <c r="D400" s="14"/>
      <c r="E400" s="4" t="s">
        <v>18</v>
      </c>
      <c r="F400" s="4" t="s">
        <v>14</v>
      </c>
      <c r="G400" s="1" t="s">
        <v>19</v>
      </c>
      <c r="H400" s="1" t="s">
        <v>28</v>
      </c>
      <c r="I400" s="1" t="s">
        <v>24</v>
      </c>
      <c r="J400" s="4">
        <v>4</v>
      </c>
      <c r="K400" s="4" t="s">
        <v>58</v>
      </c>
      <c r="L400" s="4"/>
      <c r="M400" s="4"/>
      <c r="N400" s="4"/>
      <c r="O400" s="4"/>
      <c r="P400" s="4" t="s">
        <v>286</v>
      </c>
      <c r="Q400" s="4" t="s">
        <v>290</v>
      </c>
      <c r="R400" s="19"/>
      <c r="S400" s="4"/>
      <c r="T400" s="5"/>
      <c r="U400" s="5"/>
      <c r="V400" s="14"/>
      <c r="W400" s="15"/>
      <c r="X400" s="692" t="s">
        <v>3135</v>
      </c>
      <c r="Y400" s="697" t="s">
        <v>3144</v>
      </c>
      <c r="Z400" s="687" t="s">
        <v>3130</v>
      </c>
    </row>
    <row r="401" spans="1:26" ht="15.6">
      <c r="A401" s="3" t="s">
        <v>821</v>
      </c>
      <c r="B401" s="13"/>
      <c r="C401" s="13"/>
      <c r="D401" s="14"/>
      <c r="E401" s="4" t="s">
        <v>18</v>
      </c>
      <c r="F401" s="4" t="s">
        <v>15</v>
      </c>
      <c r="G401" s="1" t="s">
        <v>19</v>
      </c>
      <c r="H401" s="1" t="s">
        <v>28</v>
      </c>
      <c r="I401" s="1" t="s">
        <v>24</v>
      </c>
      <c r="J401" s="4">
        <v>4</v>
      </c>
      <c r="K401" s="4" t="s">
        <v>58</v>
      </c>
      <c r="L401" s="4"/>
      <c r="M401" s="4"/>
      <c r="N401" s="4"/>
      <c r="O401" s="4"/>
      <c r="P401" s="4" t="s">
        <v>286</v>
      </c>
      <c r="Q401" s="4" t="s">
        <v>290</v>
      </c>
      <c r="R401" s="19"/>
      <c r="S401" s="4"/>
      <c r="T401" s="5"/>
      <c r="U401" s="5"/>
      <c r="V401" s="14"/>
      <c r="W401" s="15"/>
      <c r="X401" s="692" t="s">
        <v>3135</v>
      </c>
      <c r="Y401" s="697" t="s">
        <v>3144</v>
      </c>
      <c r="Z401" s="687" t="s">
        <v>3130</v>
      </c>
    </row>
    <row r="402" spans="1:26" ht="15.6">
      <c r="A402" s="3" t="s">
        <v>820</v>
      </c>
      <c r="B402" s="13"/>
      <c r="C402" s="13" t="s">
        <v>979</v>
      </c>
      <c r="D402" s="14"/>
      <c r="E402" s="4" t="s">
        <v>17</v>
      </c>
      <c r="F402" s="4" t="s">
        <v>14</v>
      </c>
      <c r="G402" s="1" t="s">
        <v>19</v>
      </c>
      <c r="H402" s="1" t="s">
        <v>28</v>
      </c>
      <c r="I402" s="1" t="s">
        <v>24</v>
      </c>
      <c r="J402" s="4">
        <v>4</v>
      </c>
      <c r="K402" s="4" t="s">
        <v>58</v>
      </c>
      <c r="L402" s="4"/>
      <c r="M402" s="4"/>
      <c r="N402" s="4"/>
      <c r="O402" s="4"/>
      <c r="P402" s="4" t="s">
        <v>286</v>
      </c>
      <c r="Q402" s="4" t="s">
        <v>290</v>
      </c>
      <c r="R402" s="19"/>
      <c r="S402" s="4"/>
      <c r="T402" s="5"/>
      <c r="U402" s="5"/>
      <c r="V402" s="14"/>
      <c r="W402" s="15"/>
      <c r="X402" s="692" t="s">
        <v>3135</v>
      </c>
      <c r="Y402" s="697" t="s">
        <v>3144</v>
      </c>
      <c r="Z402" s="687" t="s">
        <v>3130</v>
      </c>
    </row>
    <row r="403" spans="1:26" ht="15.6">
      <c r="A403" s="3" t="s">
        <v>818</v>
      </c>
      <c r="B403" s="13"/>
      <c r="C403" s="13"/>
      <c r="D403" s="14"/>
      <c r="E403" s="4" t="s">
        <v>18</v>
      </c>
      <c r="F403" s="4" t="s">
        <v>15</v>
      </c>
      <c r="G403" s="1" t="s">
        <v>19</v>
      </c>
      <c r="H403" s="1" t="s">
        <v>28</v>
      </c>
      <c r="I403" s="1" t="s">
        <v>24</v>
      </c>
      <c r="J403" s="4">
        <v>4</v>
      </c>
      <c r="K403" s="4" t="s">
        <v>58</v>
      </c>
      <c r="L403" s="4"/>
      <c r="M403" s="4"/>
      <c r="N403" s="4"/>
      <c r="O403" s="4"/>
      <c r="P403" s="4" t="s">
        <v>286</v>
      </c>
      <c r="Q403" s="4" t="s">
        <v>290</v>
      </c>
      <c r="R403" s="19"/>
      <c r="S403" s="4"/>
      <c r="T403" s="5"/>
      <c r="U403" s="5"/>
      <c r="V403" s="14"/>
      <c r="W403" s="15"/>
      <c r="X403" s="692" t="s">
        <v>3135</v>
      </c>
      <c r="Y403" s="697" t="s">
        <v>3144</v>
      </c>
      <c r="Z403" s="687" t="s">
        <v>3130</v>
      </c>
    </row>
    <row r="404" spans="1:26" ht="15.6">
      <c r="A404" s="3" t="s">
        <v>817</v>
      </c>
      <c r="B404" s="13"/>
      <c r="C404" s="13"/>
      <c r="D404" s="14"/>
      <c r="E404" s="4" t="s">
        <v>18</v>
      </c>
      <c r="F404" s="4" t="s">
        <v>14</v>
      </c>
      <c r="G404" s="1" t="s">
        <v>19</v>
      </c>
      <c r="H404" s="1" t="s">
        <v>28</v>
      </c>
      <c r="I404" s="1" t="s">
        <v>24</v>
      </c>
      <c r="J404" s="4">
        <v>4</v>
      </c>
      <c r="K404" s="4"/>
      <c r="L404" s="4"/>
      <c r="M404" s="4"/>
      <c r="N404" s="4"/>
      <c r="O404" s="4"/>
      <c r="P404" s="4" t="s">
        <v>286</v>
      </c>
      <c r="Q404" s="4" t="s">
        <v>290</v>
      </c>
      <c r="R404" s="19"/>
      <c r="S404" s="4"/>
      <c r="T404" s="5"/>
      <c r="U404" s="5"/>
      <c r="V404" s="14"/>
      <c r="W404" s="15"/>
      <c r="X404" s="692" t="s">
        <v>3135</v>
      </c>
      <c r="Y404" s="697" t="s">
        <v>3144</v>
      </c>
      <c r="Z404" s="687" t="s">
        <v>3130</v>
      </c>
    </row>
    <row r="405" spans="1:26" ht="15.6">
      <c r="A405" s="3" t="s">
        <v>813</v>
      </c>
      <c r="B405" s="13"/>
      <c r="C405" s="13"/>
      <c r="D405" s="14"/>
      <c r="E405" s="4" t="s">
        <v>17</v>
      </c>
      <c r="F405" s="4" t="s">
        <v>15</v>
      </c>
      <c r="G405" s="1" t="s">
        <v>19</v>
      </c>
      <c r="H405" s="1" t="s">
        <v>28</v>
      </c>
      <c r="I405" s="1" t="s">
        <v>24</v>
      </c>
      <c r="J405" s="4">
        <v>4</v>
      </c>
      <c r="K405" s="4" t="s">
        <v>58</v>
      </c>
      <c r="L405" s="4"/>
      <c r="M405" s="4"/>
      <c r="N405" s="4"/>
      <c r="O405" s="4"/>
      <c r="P405" s="4" t="s">
        <v>286</v>
      </c>
      <c r="Q405" s="4" t="s">
        <v>290</v>
      </c>
      <c r="R405" s="19"/>
      <c r="S405" s="4"/>
      <c r="T405" s="5"/>
      <c r="U405" s="5"/>
      <c r="V405" s="14"/>
      <c r="W405" s="15"/>
      <c r="X405" s="692" t="s">
        <v>3135</v>
      </c>
      <c r="Y405" s="697" t="s">
        <v>3144</v>
      </c>
      <c r="Z405" s="687" t="s">
        <v>3130</v>
      </c>
    </row>
    <row r="406" spans="1:26" ht="15.6">
      <c r="A406" s="3" t="s">
        <v>812</v>
      </c>
      <c r="B406" s="13"/>
      <c r="C406" s="13" t="s">
        <v>1189</v>
      </c>
      <c r="D406" s="14"/>
      <c r="E406" s="4" t="s">
        <v>18</v>
      </c>
      <c r="F406" s="4" t="s">
        <v>14</v>
      </c>
      <c r="G406" s="1" t="s">
        <v>19</v>
      </c>
      <c r="H406" s="1" t="s">
        <v>28</v>
      </c>
      <c r="I406" s="1" t="s">
        <v>24</v>
      </c>
      <c r="J406" s="4">
        <v>4</v>
      </c>
      <c r="K406" s="4"/>
      <c r="L406" s="4"/>
      <c r="M406" s="4"/>
      <c r="N406" s="4"/>
      <c r="O406" s="4"/>
      <c r="P406" s="4" t="s">
        <v>286</v>
      </c>
      <c r="Q406" s="4" t="s">
        <v>290</v>
      </c>
      <c r="R406" s="19"/>
      <c r="S406" s="4"/>
      <c r="T406" s="5"/>
      <c r="U406" s="5"/>
      <c r="V406" s="14"/>
      <c r="W406" s="15"/>
      <c r="X406" s="692" t="s">
        <v>3135</v>
      </c>
      <c r="Y406" s="697" t="s">
        <v>3144</v>
      </c>
      <c r="Z406" s="687" t="s">
        <v>3130</v>
      </c>
    </row>
    <row r="407" spans="1:26" ht="15.6">
      <c r="A407" s="3" t="s">
        <v>811</v>
      </c>
      <c r="B407" s="13"/>
      <c r="C407" s="13"/>
      <c r="D407" s="14"/>
      <c r="E407" s="4" t="s">
        <v>18</v>
      </c>
      <c r="F407" s="4" t="s">
        <v>15</v>
      </c>
      <c r="G407" s="1" t="s">
        <v>19</v>
      </c>
      <c r="H407" s="1" t="s">
        <v>28</v>
      </c>
      <c r="I407" s="1" t="s">
        <v>24</v>
      </c>
      <c r="J407" s="4">
        <v>4</v>
      </c>
      <c r="K407" s="4"/>
      <c r="L407" s="4"/>
      <c r="M407" s="4"/>
      <c r="N407" s="4"/>
      <c r="O407" s="4"/>
      <c r="P407" s="4" t="s">
        <v>286</v>
      </c>
      <c r="Q407" s="4" t="s">
        <v>290</v>
      </c>
      <c r="R407" s="19"/>
      <c r="S407" s="4"/>
      <c r="T407" s="5"/>
      <c r="U407" s="5"/>
      <c r="V407" s="14"/>
      <c r="W407" s="15"/>
      <c r="X407" s="692" t="s">
        <v>3135</v>
      </c>
      <c r="Y407" s="697" t="s">
        <v>3144</v>
      </c>
      <c r="Z407" s="687" t="s">
        <v>3130</v>
      </c>
    </row>
    <row r="408" spans="1:26" ht="15.6">
      <c r="A408" s="3" t="s">
        <v>1442</v>
      </c>
      <c r="B408" s="13"/>
      <c r="C408" s="13" t="s">
        <v>977</v>
      </c>
      <c r="D408" s="14"/>
      <c r="E408" s="4" t="s">
        <v>18</v>
      </c>
      <c r="F408" s="4" t="s">
        <v>14</v>
      </c>
      <c r="G408" s="1" t="s">
        <v>19</v>
      </c>
      <c r="H408" s="1" t="s">
        <v>28</v>
      </c>
      <c r="I408" s="1" t="s">
        <v>24</v>
      </c>
      <c r="J408" s="4">
        <v>4</v>
      </c>
      <c r="K408" s="4"/>
      <c r="L408" s="4"/>
      <c r="M408" s="4"/>
      <c r="N408" s="4"/>
      <c r="O408" s="4"/>
      <c r="P408" s="4" t="s">
        <v>286</v>
      </c>
      <c r="Q408" s="4" t="s">
        <v>290</v>
      </c>
      <c r="R408" s="19"/>
      <c r="S408" s="4"/>
      <c r="T408" s="5"/>
      <c r="U408" s="5"/>
      <c r="V408" s="14"/>
      <c r="W408" s="15"/>
      <c r="X408" s="692" t="s">
        <v>3135</v>
      </c>
      <c r="Y408" s="697" t="s">
        <v>3144</v>
      </c>
      <c r="Z408" s="687" t="s">
        <v>3130</v>
      </c>
    </row>
    <row r="409" spans="1:26" ht="15.6">
      <c r="A409" s="3" t="s">
        <v>809</v>
      </c>
      <c r="B409" s="13"/>
      <c r="C409" s="13"/>
      <c r="D409" s="14"/>
      <c r="E409" s="4" t="s">
        <v>18</v>
      </c>
      <c r="F409" s="4" t="s">
        <v>15</v>
      </c>
      <c r="G409" s="1" t="s">
        <v>19</v>
      </c>
      <c r="H409" s="1" t="s">
        <v>28</v>
      </c>
      <c r="I409" s="1" t="s">
        <v>24</v>
      </c>
      <c r="J409" s="4">
        <v>4</v>
      </c>
      <c r="K409" s="4"/>
      <c r="L409" s="4"/>
      <c r="M409" s="4"/>
      <c r="N409" s="4"/>
      <c r="O409" s="4"/>
      <c r="P409" s="4" t="s">
        <v>286</v>
      </c>
      <c r="Q409" s="4" t="s">
        <v>290</v>
      </c>
      <c r="R409" s="19"/>
      <c r="S409" s="4"/>
      <c r="T409" s="5"/>
      <c r="U409" s="5"/>
      <c r="V409" s="14"/>
      <c r="W409" s="15"/>
      <c r="X409" s="692" t="s">
        <v>3135</v>
      </c>
      <c r="Y409" s="697" t="s">
        <v>3144</v>
      </c>
      <c r="Z409" s="687" t="s">
        <v>3130</v>
      </c>
    </row>
    <row r="410" spans="1:26" ht="15.6">
      <c r="A410" s="3" t="s">
        <v>808</v>
      </c>
      <c r="B410" s="13"/>
      <c r="C410" s="13" t="s">
        <v>976</v>
      </c>
      <c r="D410" s="14"/>
      <c r="E410" s="4" t="s">
        <v>17</v>
      </c>
      <c r="F410" s="4" t="s">
        <v>14</v>
      </c>
      <c r="G410" s="1" t="s">
        <v>19</v>
      </c>
      <c r="H410" s="1" t="s">
        <v>28</v>
      </c>
      <c r="I410" s="1" t="s">
        <v>24</v>
      </c>
      <c r="J410" s="4">
        <v>4</v>
      </c>
      <c r="K410" s="4"/>
      <c r="L410" s="4"/>
      <c r="M410" s="4"/>
      <c r="N410" s="4"/>
      <c r="O410" s="4"/>
      <c r="P410" s="4" t="s">
        <v>286</v>
      </c>
      <c r="Q410" s="4" t="s">
        <v>290</v>
      </c>
      <c r="R410" s="19"/>
      <c r="S410" s="4"/>
      <c r="T410" s="5"/>
      <c r="U410" s="5"/>
      <c r="V410" s="14"/>
      <c r="W410" s="15"/>
      <c r="X410" s="692" t="s">
        <v>3135</v>
      </c>
      <c r="Y410" s="697" t="s">
        <v>3144</v>
      </c>
      <c r="Z410" s="687" t="s">
        <v>3130</v>
      </c>
    </row>
    <row r="411" spans="1:26" ht="15.6">
      <c r="A411" s="3" t="s">
        <v>807</v>
      </c>
      <c r="B411" s="13"/>
      <c r="C411" s="13"/>
      <c r="D411" s="14"/>
      <c r="E411" s="4" t="s">
        <v>17</v>
      </c>
      <c r="F411" s="4" t="s">
        <v>15</v>
      </c>
      <c r="G411" s="1" t="s">
        <v>19</v>
      </c>
      <c r="H411" s="1" t="s">
        <v>28</v>
      </c>
      <c r="I411" s="1" t="s">
        <v>24</v>
      </c>
      <c r="J411" s="4">
        <v>4</v>
      </c>
      <c r="K411" s="4"/>
      <c r="L411" s="4"/>
      <c r="M411" s="4"/>
      <c r="N411" s="4"/>
      <c r="O411" s="4"/>
      <c r="P411" s="4" t="s">
        <v>286</v>
      </c>
      <c r="Q411" s="4" t="s">
        <v>290</v>
      </c>
      <c r="R411" s="19"/>
      <c r="S411" s="4"/>
      <c r="T411" s="5"/>
      <c r="U411" s="5"/>
      <c r="V411" s="14"/>
      <c r="W411" s="15"/>
      <c r="X411" s="692" t="s">
        <v>3135</v>
      </c>
      <c r="Y411" s="697" t="s">
        <v>3144</v>
      </c>
      <c r="Z411" s="687" t="s">
        <v>3130</v>
      </c>
    </row>
    <row r="412" spans="1:26" ht="15.6">
      <c r="A412" s="3" t="s">
        <v>806</v>
      </c>
      <c r="B412" s="13"/>
      <c r="C412" s="13"/>
      <c r="D412" s="14"/>
      <c r="E412" s="4" t="s">
        <v>18</v>
      </c>
      <c r="F412" s="4" t="s">
        <v>15</v>
      </c>
      <c r="G412" s="1" t="s">
        <v>19</v>
      </c>
      <c r="H412" s="1" t="s">
        <v>28</v>
      </c>
      <c r="I412" s="1" t="s">
        <v>24</v>
      </c>
      <c r="J412" s="4">
        <v>3</v>
      </c>
      <c r="K412" s="4"/>
      <c r="L412" s="4"/>
      <c r="M412" s="4"/>
      <c r="N412" s="4"/>
      <c r="O412" s="4"/>
      <c r="P412" s="4" t="s">
        <v>286</v>
      </c>
      <c r="Q412" s="4" t="s">
        <v>290</v>
      </c>
      <c r="R412" s="19"/>
      <c r="S412" s="4"/>
      <c r="T412" s="5"/>
      <c r="U412" s="5"/>
      <c r="V412" s="14"/>
      <c r="W412" s="15"/>
      <c r="X412" s="692" t="s">
        <v>3135</v>
      </c>
      <c r="Y412" s="697" t="s">
        <v>3144</v>
      </c>
      <c r="Z412" s="687" t="s">
        <v>3130</v>
      </c>
    </row>
    <row r="413" spans="1:26" ht="15.6">
      <c r="A413" s="3" t="s">
        <v>805</v>
      </c>
      <c r="B413" s="13"/>
      <c r="C413" s="13"/>
      <c r="D413" s="14" t="s">
        <v>1188</v>
      </c>
      <c r="E413" s="4" t="s">
        <v>17</v>
      </c>
      <c r="F413" s="4" t="s">
        <v>15</v>
      </c>
      <c r="G413" s="1" t="s">
        <v>56</v>
      </c>
      <c r="H413" s="1" t="s">
        <v>29</v>
      </c>
      <c r="I413" s="1" t="s">
        <v>30</v>
      </c>
      <c r="J413" s="4">
        <v>4</v>
      </c>
      <c r="K413" s="4"/>
      <c r="L413" s="4"/>
      <c r="M413" s="4"/>
      <c r="N413" s="4"/>
      <c r="O413" s="4"/>
      <c r="P413" s="4" t="s">
        <v>286</v>
      </c>
      <c r="Q413" s="4" t="s">
        <v>290</v>
      </c>
      <c r="R413" s="19"/>
      <c r="S413" s="4"/>
      <c r="T413" s="5"/>
      <c r="U413" s="5" t="s">
        <v>46</v>
      </c>
      <c r="V413" s="14" t="s">
        <v>1188</v>
      </c>
      <c r="W413" s="15" t="s">
        <v>1187</v>
      </c>
      <c r="X413" s="692" t="s">
        <v>3135</v>
      </c>
      <c r="Y413" s="697" t="s">
        <v>3144</v>
      </c>
      <c r="Z413" s="687" t="s">
        <v>3130</v>
      </c>
    </row>
    <row r="414" spans="1:26" ht="15.6">
      <c r="A414" s="3" t="s">
        <v>804</v>
      </c>
      <c r="B414" s="13"/>
      <c r="C414" s="13"/>
      <c r="D414" s="14"/>
      <c r="E414" s="4" t="s">
        <v>18</v>
      </c>
      <c r="F414" s="4" t="s">
        <v>14</v>
      </c>
      <c r="G414" s="1" t="s">
        <v>19</v>
      </c>
      <c r="H414" s="1" t="s">
        <v>28</v>
      </c>
      <c r="I414" s="1" t="s">
        <v>24</v>
      </c>
      <c r="J414" s="4">
        <v>4</v>
      </c>
      <c r="K414" s="4"/>
      <c r="L414" s="4"/>
      <c r="M414" s="4"/>
      <c r="N414" s="4"/>
      <c r="O414" s="4"/>
      <c r="P414" s="4" t="s">
        <v>286</v>
      </c>
      <c r="Q414" s="4" t="s">
        <v>290</v>
      </c>
      <c r="R414" s="19"/>
      <c r="S414" s="4"/>
      <c r="T414" s="5"/>
      <c r="U414" s="5"/>
      <c r="V414" s="14"/>
      <c r="W414" s="15"/>
      <c r="X414" s="692" t="s">
        <v>3135</v>
      </c>
      <c r="Y414" s="697" t="s">
        <v>3144</v>
      </c>
      <c r="Z414" s="687" t="s">
        <v>3130</v>
      </c>
    </row>
    <row r="415" spans="1:26" ht="15.6">
      <c r="A415" s="3" t="s">
        <v>803</v>
      </c>
      <c r="B415" s="13"/>
      <c r="C415" s="13" t="s">
        <v>974</v>
      </c>
      <c r="D415" s="14"/>
      <c r="E415" s="4" t="s">
        <v>17</v>
      </c>
      <c r="F415" s="4" t="s">
        <v>16</v>
      </c>
      <c r="G415" s="1" t="s">
        <v>19</v>
      </c>
      <c r="H415" s="1" t="s">
        <v>28</v>
      </c>
      <c r="I415" s="1" t="s">
        <v>24</v>
      </c>
      <c r="J415" s="4">
        <v>4</v>
      </c>
      <c r="K415" s="4"/>
      <c r="L415" s="4"/>
      <c r="M415" s="4"/>
      <c r="N415" s="4"/>
      <c r="O415" s="4"/>
      <c r="P415" s="4" t="s">
        <v>286</v>
      </c>
      <c r="Q415" s="4" t="s">
        <v>290</v>
      </c>
      <c r="R415" s="19"/>
      <c r="S415" s="4"/>
      <c r="T415" s="5"/>
      <c r="U415" s="5"/>
      <c r="V415" s="14"/>
      <c r="W415" s="15"/>
      <c r="X415" s="692" t="s">
        <v>3135</v>
      </c>
      <c r="Y415" s="697" t="s">
        <v>3144</v>
      </c>
      <c r="Z415" s="687" t="s">
        <v>3130</v>
      </c>
    </row>
    <row r="416" spans="1:26" ht="15.6">
      <c r="A416" s="3" t="s">
        <v>802</v>
      </c>
      <c r="B416" s="13"/>
      <c r="C416" s="13" t="s">
        <v>973</v>
      </c>
      <c r="D416" s="14"/>
      <c r="E416" s="4" t="s">
        <v>18</v>
      </c>
      <c r="F416" s="4" t="s">
        <v>14</v>
      </c>
      <c r="G416" s="1" t="s">
        <v>19</v>
      </c>
      <c r="H416" s="1" t="s">
        <v>28</v>
      </c>
      <c r="I416" s="1" t="s">
        <v>24</v>
      </c>
      <c r="J416" s="4">
        <v>4</v>
      </c>
      <c r="K416" s="4"/>
      <c r="L416" s="4"/>
      <c r="M416" s="4"/>
      <c r="N416" s="4"/>
      <c r="O416" s="4"/>
      <c r="P416" s="4" t="s">
        <v>286</v>
      </c>
      <c r="Q416" s="4" t="s">
        <v>290</v>
      </c>
      <c r="R416" s="19"/>
      <c r="S416" s="4"/>
      <c r="T416" s="5"/>
      <c r="U416" s="5"/>
      <c r="V416" s="14"/>
      <c r="W416" s="15"/>
      <c r="X416" s="692" t="s">
        <v>3135</v>
      </c>
      <c r="Y416" s="697" t="s">
        <v>3144</v>
      </c>
      <c r="Z416" s="687" t="s">
        <v>3130</v>
      </c>
    </row>
    <row r="417" spans="1:26" ht="15.6">
      <c r="A417" s="3" t="s">
        <v>801</v>
      </c>
      <c r="B417" s="13"/>
      <c r="C417" s="13"/>
      <c r="D417" s="14"/>
      <c r="E417" s="4" t="s">
        <v>18</v>
      </c>
      <c r="F417" s="4" t="s">
        <v>15</v>
      </c>
      <c r="G417" s="1" t="s">
        <v>19</v>
      </c>
      <c r="H417" s="1" t="s">
        <v>28</v>
      </c>
      <c r="I417" s="1" t="s">
        <v>24</v>
      </c>
      <c r="J417" s="4">
        <v>4</v>
      </c>
      <c r="K417" s="4"/>
      <c r="L417" s="4"/>
      <c r="M417" s="4"/>
      <c r="N417" s="4"/>
      <c r="O417" s="4"/>
      <c r="P417" s="4" t="s">
        <v>286</v>
      </c>
      <c r="Q417" s="4" t="s">
        <v>290</v>
      </c>
      <c r="R417" s="19"/>
      <c r="S417" s="4"/>
      <c r="T417" s="5"/>
      <c r="U417" s="5"/>
      <c r="V417" s="14"/>
      <c r="W417" s="15"/>
      <c r="X417" s="692" t="s">
        <v>3135</v>
      </c>
      <c r="Y417" s="697" t="s">
        <v>3144</v>
      </c>
      <c r="Z417" s="687" t="s">
        <v>3130</v>
      </c>
    </row>
    <row r="418" spans="1:26" ht="15.6">
      <c r="A418" s="3" t="s">
        <v>800</v>
      </c>
      <c r="B418" s="13"/>
      <c r="C418" s="13" t="s">
        <v>972</v>
      </c>
      <c r="D418" s="14"/>
      <c r="E418" s="4" t="s">
        <v>17</v>
      </c>
      <c r="F418" s="4" t="s">
        <v>14</v>
      </c>
      <c r="G418" s="1" t="s">
        <v>19</v>
      </c>
      <c r="H418" s="1" t="s">
        <v>28</v>
      </c>
      <c r="I418" s="1" t="s">
        <v>24</v>
      </c>
      <c r="J418" s="4">
        <v>4</v>
      </c>
      <c r="K418" s="4"/>
      <c r="L418" s="4"/>
      <c r="M418" s="4"/>
      <c r="N418" s="4"/>
      <c r="O418" s="4"/>
      <c r="P418" s="4" t="s">
        <v>286</v>
      </c>
      <c r="Q418" s="4" t="s">
        <v>290</v>
      </c>
      <c r="R418" s="19"/>
      <c r="S418" s="4"/>
      <c r="T418" s="5"/>
      <c r="U418" s="5"/>
      <c r="V418" s="14"/>
      <c r="W418" s="15"/>
      <c r="X418" s="692" t="s">
        <v>3135</v>
      </c>
      <c r="Y418" s="697" t="s">
        <v>3144</v>
      </c>
      <c r="Z418" s="687" t="s">
        <v>3130</v>
      </c>
    </row>
    <row r="419" spans="1:26" ht="15.6">
      <c r="A419" s="3" t="s">
        <v>799</v>
      </c>
      <c r="B419" s="13"/>
      <c r="C419" s="13" t="s">
        <v>971</v>
      </c>
      <c r="D419" s="14"/>
      <c r="E419" s="4" t="s">
        <v>18</v>
      </c>
      <c r="F419" s="4" t="s">
        <v>14</v>
      </c>
      <c r="G419" s="1" t="s">
        <v>19</v>
      </c>
      <c r="H419" s="1" t="s">
        <v>28</v>
      </c>
      <c r="I419" s="1" t="s">
        <v>24</v>
      </c>
      <c r="J419" s="4">
        <v>4</v>
      </c>
      <c r="K419" s="4"/>
      <c r="L419" s="4"/>
      <c r="M419" s="4"/>
      <c r="N419" s="4"/>
      <c r="O419" s="4"/>
      <c r="P419" s="4" t="s">
        <v>286</v>
      </c>
      <c r="Q419" s="4" t="s">
        <v>290</v>
      </c>
      <c r="R419" s="19"/>
      <c r="S419" s="4"/>
      <c r="T419" s="5"/>
      <c r="U419" s="5"/>
      <c r="V419" s="14"/>
      <c r="W419" s="15"/>
      <c r="X419" s="692" t="s">
        <v>3135</v>
      </c>
      <c r="Y419" s="697" t="s">
        <v>3144</v>
      </c>
      <c r="Z419" s="687" t="s">
        <v>3130</v>
      </c>
    </row>
    <row r="420" spans="1:26" ht="15.6">
      <c r="A420" s="3" t="s">
        <v>793</v>
      </c>
      <c r="B420" s="13"/>
      <c r="C420" s="13"/>
      <c r="D420" s="14"/>
      <c r="E420" s="4" t="s">
        <v>18</v>
      </c>
      <c r="F420" s="4" t="s">
        <v>15</v>
      </c>
      <c r="G420" s="1" t="s">
        <v>19</v>
      </c>
      <c r="H420" s="1" t="s">
        <v>28</v>
      </c>
      <c r="I420" s="1" t="s">
        <v>24</v>
      </c>
      <c r="J420" s="4">
        <v>4</v>
      </c>
      <c r="K420" s="4"/>
      <c r="L420" s="4"/>
      <c r="M420" s="4"/>
      <c r="N420" s="4"/>
      <c r="O420" s="4"/>
      <c r="P420" s="4" t="s">
        <v>286</v>
      </c>
      <c r="Q420" s="4" t="s">
        <v>290</v>
      </c>
      <c r="R420" s="19"/>
      <c r="S420" s="4"/>
      <c r="T420" s="5"/>
      <c r="U420" s="5"/>
      <c r="V420" s="14"/>
      <c r="W420" s="15"/>
      <c r="X420" s="692" t="s">
        <v>3135</v>
      </c>
      <c r="Y420" s="697" t="s">
        <v>3144</v>
      </c>
      <c r="Z420" s="687" t="s">
        <v>3130</v>
      </c>
    </row>
    <row r="421" spans="1:26" ht="15.6">
      <c r="A421" s="3" t="s">
        <v>792</v>
      </c>
      <c r="B421" s="13"/>
      <c r="C421" s="13" t="s">
        <v>970</v>
      </c>
      <c r="D421" s="14"/>
      <c r="E421" s="4" t="s">
        <v>18</v>
      </c>
      <c r="F421" s="4" t="s">
        <v>14</v>
      </c>
      <c r="G421" s="1" t="s">
        <v>19</v>
      </c>
      <c r="H421" s="1" t="s">
        <v>28</v>
      </c>
      <c r="I421" s="1" t="s">
        <v>24</v>
      </c>
      <c r="J421" s="4">
        <v>4</v>
      </c>
      <c r="K421" s="4"/>
      <c r="L421" s="4"/>
      <c r="M421" s="4"/>
      <c r="N421" s="4"/>
      <c r="O421" s="4"/>
      <c r="P421" s="4" t="s">
        <v>286</v>
      </c>
      <c r="Q421" s="4" t="s">
        <v>290</v>
      </c>
      <c r="R421" s="19"/>
      <c r="S421" s="4"/>
      <c r="T421" s="5"/>
      <c r="U421" s="5"/>
      <c r="V421" s="14"/>
      <c r="W421" s="15"/>
      <c r="X421" s="692" t="s">
        <v>3135</v>
      </c>
      <c r="Y421" s="697" t="s">
        <v>3144</v>
      </c>
      <c r="Z421" s="687" t="s">
        <v>3130</v>
      </c>
    </row>
    <row r="422" spans="1:26" ht="15.6">
      <c r="A422" s="3" t="s">
        <v>1443</v>
      </c>
      <c r="B422" s="13"/>
      <c r="C422" s="13"/>
      <c r="D422" s="14"/>
      <c r="E422" s="4" t="s">
        <v>18</v>
      </c>
      <c r="F422" s="4" t="s">
        <v>15</v>
      </c>
      <c r="G422" s="1" t="s">
        <v>19</v>
      </c>
      <c r="H422" s="1" t="s">
        <v>28</v>
      </c>
      <c r="I422" s="1" t="s">
        <v>24</v>
      </c>
      <c r="J422" s="4">
        <v>4</v>
      </c>
      <c r="K422" s="4"/>
      <c r="L422" s="4"/>
      <c r="M422" s="4"/>
      <c r="N422" s="4"/>
      <c r="O422" s="4"/>
      <c r="P422" s="4" t="s">
        <v>286</v>
      </c>
      <c r="Q422" s="4" t="s">
        <v>290</v>
      </c>
      <c r="R422" s="19"/>
      <c r="S422" s="4"/>
      <c r="T422" s="5"/>
      <c r="U422" s="5"/>
      <c r="V422" s="14"/>
      <c r="W422" s="15"/>
      <c r="X422" s="692" t="s">
        <v>3135</v>
      </c>
      <c r="Y422" s="697" t="s">
        <v>3144</v>
      </c>
      <c r="Z422" s="687" t="s">
        <v>3130</v>
      </c>
    </row>
    <row r="423" spans="1:26" ht="15.6">
      <c r="A423" s="3" t="s">
        <v>788</v>
      </c>
      <c r="B423" s="13"/>
      <c r="C423" s="13" t="s">
        <v>969</v>
      </c>
      <c r="D423" s="14"/>
      <c r="E423" s="4" t="s">
        <v>18</v>
      </c>
      <c r="F423" s="4" t="s">
        <v>14</v>
      </c>
      <c r="G423" s="1" t="s">
        <v>19</v>
      </c>
      <c r="H423" s="1" t="s">
        <v>28</v>
      </c>
      <c r="I423" s="1" t="s">
        <v>24</v>
      </c>
      <c r="J423" s="4">
        <v>4</v>
      </c>
      <c r="K423" s="4"/>
      <c r="L423" s="4"/>
      <c r="M423" s="4"/>
      <c r="N423" s="4"/>
      <c r="O423" s="4"/>
      <c r="P423" s="4" t="s">
        <v>286</v>
      </c>
      <c r="Q423" s="4" t="s">
        <v>289</v>
      </c>
      <c r="R423" s="19"/>
      <c r="S423" s="4"/>
      <c r="T423" s="5"/>
      <c r="U423" s="5"/>
      <c r="V423" s="14"/>
      <c r="W423" s="15"/>
      <c r="X423" s="692" t="s">
        <v>3135</v>
      </c>
      <c r="Y423" s="697" t="s">
        <v>3144</v>
      </c>
      <c r="Z423" s="687" t="s">
        <v>3130</v>
      </c>
    </row>
    <row r="424" spans="1:26" ht="15.6">
      <c r="A424" s="3" t="s">
        <v>785</v>
      </c>
      <c r="B424" s="13"/>
      <c r="C424" s="13"/>
      <c r="D424" s="14"/>
      <c r="E424" s="4" t="s">
        <v>18</v>
      </c>
      <c r="F424" s="4" t="s">
        <v>15</v>
      </c>
      <c r="G424" s="1" t="s">
        <v>19</v>
      </c>
      <c r="H424" s="1" t="s">
        <v>28</v>
      </c>
      <c r="I424" s="1" t="s">
        <v>24</v>
      </c>
      <c r="J424" s="4">
        <v>4</v>
      </c>
      <c r="K424" s="4"/>
      <c r="L424" s="4"/>
      <c r="M424" s="4"/>
      <c r="N424" s="4"/>
      <c r="O424" s="4"/>
      <c r="P424" s="4" t="s">
        <v>286</v>
      </c>
      <c r="Q424" s="4" t="s">
        <v>289</v>
      </c>
      <c r="R424" s="19"/>
      <c r="S424" s="4"/>
      <c r="T424" s="5"/>
      <c r="U424" s="5"/>
      <c r="V424" s="14"/>
      <c r="W424" s="15"/>
      <c r="X424" s="692" t="s">
        <v>3135</v>
      </c>
      <c r="Y424" s="697" t="s">
        <v>3144</v>
      </c>
      <c r="Z424" s="687" t="s">
        <v>3130</v>
      </c>
    </row>
    <row r="425" spans="1:26" ht="15.6">
      <c r="A425" s="3" t="s">
        <v>784</v>
      </c>
      <c r="B425" s="13"/>
      <c r="C425" s="13" t="s">
        <v>968</v>
      </c>
      <c r="D425" s="14"/>
      <c r="E425" s="4" t="s">
        <v>17</v>
      </c>
      <c r="F425" s="4" t="s">
        <v>16</v>
      </c>
      <c r="G425" s="1" t="s">
        <v>20</v>
      </c>
      <c r="H425" s="1" t="s">
        <v>304</v>
      </c>
      <c r="I425" s="1" t="s">
        <v>24</v>
      </c>
      <c r="J425" s="4">
        <v>4</v>
      </c>
      <c r="K425" s="4"/>
      <c r="L425" s="4"/>
      <c r="M425" s="4"/>
      <c r="N425" s="4"/>
      <c r="O425" s="4"/>
      <c r="P425" s="4" t="s">
        <v>291</v>
      </c>
      <c r="Q425" s="4" t="s">
        <v>289</v>
      </c>
      <c r="R425" s="19"/>
      <c r="S425" s="4"/>
      <c r="T425" s="5"/>
      <c r="U425" s="5"/>
      <c r="V425" s="14"/>
      <c r="W425" s="15"/>
      <c r="X425" s="692" t="s">
        <v>3135</v>
      </c>
      <c r="Y425" s="697" t="s">
        <v>3144</v>
      </c>
      <c r="Z425" s="687" t="s">
        <v>3130</v>
      </c>
    </row>
    <row r="426" spans="1:26" ht="15.6">
      <c r="A426" s="3" t="s">
        <v>782</v>
      </c>
      <c r="B426" s="13"/>
      <c r="C426" s="13" t="s">
        <v>967</v>
      </c>
      <c r="D426" s="14"/>
      <c r="E426" s="4" t="s">
        <v>17</v>
      </c>
      <c r="F426" s="4" t="s">
        <v>16</v>
      </c>
      <c r="G426" s="1" t="s">
        <v>20</v>
      </c>
      <c r="H426" s="1" t="s">
        <v>304</v>
      </c>
      <c r="I426" s="1" t="s">
        <v>24</v>
      </c>
      <c r="J426" s="4">
        <v>4</v>
      </c>
      <c r="K426" s="4"/>
      <c r="L426" s="4"/>
      <c r="M426" s="4"/>
      <c r="N426" s="4"/>
      <c r="O426" s="4"/>
      <c r="P426" s="4" t="s">
        <v>291</v>
      </c>
      <c r="Q426" s="4" t="s">
        <v>289</v>
      </c>
      <c r="R426" s="19"/>
      <c r="S426" s="4"/>
      <c r="T426" s="5"/>
      <c r="U426" s="5"/>
      <c r="V426" s="14"/>
      <c r="W426" s="15"/>
      <c r="X426" s="692" t="s">
        <v>3135</v>
      </c>
      <c r="Y426" s="697" t="s">
        <v>3144</v>
      </c>
      <c r="Z426" s="687" t="s">
        <v>3130</v>
      </c>
    </row>
    <row r="427" spans="1:26" ht="15.6">
      <c r="A427" s="3" t="s">
        <v>781</v>
      </c>
      <c r="B427" s="13"/>
      <c r="C427" s="13" t="s">
        <v>966</v>
      </c>
      <c r="D427" s="14"/>
      <c r="E427" s="4" t="s">
        <v>17</v>
      </c>
      <c r="F427" s="4" t="s">
        <v>14</v>
      </c>
      <c r="G427" s="1" t="s">
        <v>22</v>
      </c>
      <c r="H427" s="1" t="s">
        <v>28</v>
      </c>
      <c r="I427" s="1" t="s">
        <v>24</v>
      </c>
      <c r="J427" s="4">
        <v>4</v>
      </c>
      <c r="K427" s="4"/>
      <c r="L427" s="4"/>
      <c r="M427" s="4"/>
      <c r="N427" s="4"/>
      <c r="O427" s="4"/>
      <c r="P427" s="4" t="s">
        <v>291</v>
      </c>
      <c r="Q427" s="4" t="s">
        <v>289</v>
      </c>
      <c r="R427" s="19"/>
      <c r="S427" s="4"/>
      <c r="T427" s="5"/>
      <c r="U427" s="5"/>
      <c r="V427" s="14"/>
      <c r="W427" s="15"/>
      <c r="X427" s="692" t="s">
        <v>3135</v>
      </c>
      <c r="Y427" s="697" t="s">
        <v>3144</v>
      </c>
      <c r="Z427" s="687" t="s">
        <v>3130</v>
      </c>
    </row>
    <row r="428" spans="1:26" ht="15.6">
      <c r="A428" s="3" t="s">
        <v>780</v>
      </c>
      <c r="B428" s="13"/>
      <c r="C428" s="13"/>
      <c r="D428" s="14"/>
      <c r="E428" s="4" t="s">
        <v>17</v>
      </c>
      <c r="F428" s="4" t="s">
        <v>15</v>
      </c>
      <c r="G428" s="1" t="s">
        <v>22</v>
      </c>
      <c r="H428" s="1" t="s">
        <v>28</v>
      </c>
      <c r="I428" s="1" t="s">
        <v>24</v>
      </c>
      <c r="J428" s="4">
        <v>4</v>
      </c>
      <c r="K428" s="4"/>
      <c r="L428" s="4"/>
      <c r="M428" s="4"/>
      <c r="N428" s="4"/>
      <c r="O428" s="4"/>
      <c r="P428" s="4" t="s">
        <v>291</v>
      </c>
      <c r="Q428" s="4" t="s">
        <v>289</v>
      </c>
      <c r="R428" s="19"/>
      <c r="S428" s="4"/>
      <c r="T428" s="5"/>
      <c r="U428" s="5"/>
      <c r="V428" s="14"/>
      <c r="W428" s="15"/>
      <c r="X428" s="692" t="s">
        <v>3135</v>
      </c>
      <c r="Y428" s="697" t="s">
        <v>3144</v>
      </c>
      <c r="Z428" s="687" t="s">
        <v>3130</v>
      </c>
    </row>
    <row r="429" spans="1:26" s="281" customFormat="1" ht="24">
      <c r="A429" s="3" t="s">
        <v>779</v>
      </c>
      <c r="B429" s="314"/>
      <c r="C429" s="314"/>
      <c r="D429" s="332" t="s">
        <v>1186</v>
      </c>
      <c r="E429" s="299" t="s">
        <v>18</v>
      </c>
      <c r="F429" s="299" t="s">
        <v>14</v>
      </c>
      <c r="G429" s="300" t="s">
        <v>20</v>
      </c>
      <c r="H429" s="300" t="s">
        <v>29</v>
      </c>
      <c r="I429" s="300" t="s">
        <v>30</v>
      </c>
      <c r="J429" s="299">
        <v>4</v>
      </c>
      <c r="K429" s="299"/>
      <c r="L429" s="299"/>
      <c r="M429" s="299"/>
      <c r="N429" s="299"/>
      <c r="O429" s="299"/>
      <c r="P429" s="4" t="s">
        <v>291</v>
      </c>
      <c r="Q429" s="4" t="s">
        <v>289</v>
      </c>
      <c r="R429" s="323"/>
      <c r="S429" s="299"/>
      <c r="T429" s="333"/>
      <c r="U429" s="333" t="s">
        <v>46</v>
      </c>
      <c r="V429" s="332" t="s">
        <v>1186</v>
      </c>
      <c r="W429" s="331" t="s">
        <v>1185</v>
      </c>
      <c r="X429" s="692" t="s">
        <v>3135</v>
      </c>
      <c r="Y429" s="697" t="s">
        <v>3144</v>
      </c>
      <c r="Z429" s="687" t="s">
        <v>3130</v>
      </c>
    </row>
    <row r="430" spans="1:26" ht="15.6">
      <c r="A430" s="3" t="s">
        <v>778</v>
      </c>
      <c r="B430" s="13"/>
      <c r="C430" s="13" t="s">
        <v>965</v>
      </c>
      <c r="D430" s="14"/>
      <c r="E430" s="4" t="s">
        <v>17</v>
      </c>
      <c r="F430" s="4" t="s">
        <v>14</v>
      </c>
      <c r="G430" s="1" t="s">
        <v>22</v>
      </c>
      <c r="H430" s="1" t="s">
        <v>28</v>
      </c>
      <c r="I430" s="1" t="s">
        <v>24</v>
      </c>
      <c r="J430" s="4">
        <v>4</v>
      </c>
      <c r="K430" s="4"/>
      <c r="L430" s="4"/>
      <c r="M430" s="4"/>
      <c r="N430" s="4"/>
      <c r="O430" s="4"/>
      <c r="P430" s="4" t="s">
        <v>291</v>
      </c>
      <c r="Q430" s="4" t="s">
        <v>289</v>
      </c>
      <c r="R430" s="19" t="s">
        <v>1184</v>
      </c>
      <c r="S430" s="4"/>
      <c r="T430" s="5"/>
      <c r="U430" s="5"/>
      <c r="V430" s="14"/>
      <c r="W430" s="15"/>
      <c r="X430" s="692" t="s">
        <v>3135</v>
      </c>
      <c r="Y430" s="697" t="s">
        <v>3144</v>
      </c>
      <c r="Z430" s="687" t="s">
        <v>3130</v>
      </c>
    </row>
    <row r="431" spans="1:26" ht="15.6">
      <c r="A431" s="3" t="s">
        <v>777</v>
      </c>
      <c r="B431" s="13"/>
      <c r="C431" s="13" t="s">
        <v>964</v>
      </c>
      <c r="D431" s="14"/>
      <c r="E431" s="4" t="s">
        <v>18</v>
      </c>
      <c r="F431" s="4" t="s">
        <v>14</v>
      </c>
      <c r="G431" s="1" t="s">
        <v>22</v>
      </c>
      <c r="H431" s="1" t="s">
        <v>304</v>
      </c>
      <c r="I431" s="1" t="s">
        <v>24</v>
      </c>
      <c r="J431" s="4">
        <v>4</v>
      </c>
      <c r="K431" s="4"/>
      <c r="L431" s="4"/>
      <c r="M431" s="4"/>
      <c r="N431" s="4"/>
      <c r="O431" s="4"/>
      <c r="P431" s="4" t="s">
        <v>291</v>
      </c>
      <c r="Q431" s="4" t="s">
        <v>288</v>
      </c>
      <c r="R431" s="19"/>
      <c r="S431" s="4"/>
      <c r="T431" s="5"/>
      <c r="U431" s="5"/>
      <c r="V431" s="14"/>
      <c r="W431" s="15"/>
      <c r="X431" s="692" t="s">
        <v>3135</v>
      </c>
      <c r="Y431" s="697" t="s">
        <v>3144</v>
      </c>
      <c r="Z431" s="687" t="s">
        <v>3130</v>
      </c>
    </row>
    <row r="432" spans="1:26" ht="15.6">
      <c r="A432" s="3" t="s">
        <v>775</v>
      </c>
      <c r="B432" s="13"/>
      <c r="C432" s="13"/>
      <c r="D432" s="14"/>
      <c r="E432" s="4" t="s">
        <v>18</v>
      </c>
      <c r="F432" s="4" t="s">
        <v>15</v>
      </c>
      <c r="G432" s="1" t="s">
        <v>22</v>
      </c>
      <c r="H432" s="1" t="s">
        <v>304</v>
      </c>
      <c r="I432" s="1" t="s">
        <v>24</v>
      </c>
      <c r="J432" s="4">
        <v>4</v>
      </c>
      <c r="K432" s="4"/>
      <c r="L432" s="4"/>
      <c r="M432" s="4"/>
      <c r="N432" s="4"/>
      <c r="O432" s="4"/>
      <c r="P432" s="4" t="s">
        <v>291</v>
      </c>
      <c r="Q432" s="4" t="s">
        <v>288</v>
      </c>
      <c r="R432" s="19"/>
      <c r="S432" s="4"/>
      <c r="T432" s="5"/>
      <c r="U432" s="5"/>
      <c r="V432" s="14"/>
      <c r="W432" s="15"/>
      <c r="X432" s="692" t="s">
        <v>3135</v>
      </c>
      <c r="Y432" s="697" t="s">
        <v>3144</v>
      </c>
      <c r="Z432" s="687" t="s">
        <v>3130</v>
      </c>
    </row>
    <row r="433" spans="1:26" ht="15.6">
      <c r="A433" s="3" t="s">
        <v>774</v>
      </c>
      <c r="B433" s="13"/>
      <c r="C433" s="13" t="s">
        <v>963</v>
      </c>
      <c r="D433" s="14"/>
      <c r="E433" s="4" t="s">
        <v>18</v>
      </c>
      <c r="F433" s="4" t="s">
        <v>14</v>
      </c>
      <c r="G433" s="1" t="s">
        <v>22</v>
      </c>
      <c r="H433" s="1" t="s">
        <v>28</v>
      </c>
      <c r="I433" s="1" t="s">
        <v>24</v>
      </c>
      <c r="J433" s="4">
        <v>4</v>
      </c>
      <c r="K433" s="4"/>
      <c r="L433" s="4"/>
      <c r="M433" s="4"/>
      <c r="N433" s="4"/>
      <c r="O433" s="4"/>
      <c r="P433" s="4" t="s">
        <v>291</v>
      </c>
      <c r="Q433" s="4" t="s">
        <v>288</v>
      </c>
      <c r="R433" s="19"/>
      <c r="S433" s="4"/>
      <c r="T433" s="5"/>
      <c r="U433" s="5"/>
      <c r="V433" s="14"/>
      <c r="W433" s="15"/>
      <c r="X433" s="692" t="s">
        <v>3135</v>
      </c>
      <c r="Y433" s="697" t="s">
        <v>3144</v>
      </c>
      <c r="Z433" s="687" t="s">
        <v>3130</v>
      </c>
    </row>
    <row r="434" spans="1:26" ht="15.6">
      <c r="A434" s="3" t="s">
        <v>773</v>
      </c>
      <c r="B434" s="13"/>
      <c r="C434" s="13"/>
      <c r="D434" s="14"/>
      <c r="E434" s="4" t="s">
        <v>18</v>
      </c>
      <c r="F434" s="4" t="s">
        <v>15</v>
      </c>
      <c r="G434" s="1" t="s">
        <v>1126</v>
      </c>
      <c r="H434" s="1" t="s">
        <v>28</v>
      </c>
      <c r="I434" s="1" t="s">
        <v>24</v>
      </c>
      <c r="J434" s="4">
        <v>4</v>
      </c>
      <c r="K434" s="4"/>
      <c r="L434" s="4"/>
      <c r="M434" s="4"/>
      <c r="N434" s="4"/>
      <c r="O434" s="4"/>
      <c r="P434" s="4" t="s">
        <v>291</v>
      </c>
      <c r="Q434" s="4" t="s">
        <v>288</v>
      </c>
      <c r="R434" s="19"/>
      <c r="S434" s="4"/>
      <c r="T434" s="5"/>
      <c r="U434" s="5"/>
      <c r="V434" s="14"/>
      <c r="W434" s="15"/>
      <c r="X434" s="692" t="s">
        <v>3135</v>
      </c>
      <c r="Y434" s="697" t="s">
        <v>3144</v>
      </c>
      <c r="Z434" s="687" t="s">
        <v>3130</v>
      </c>
    </row>
    <row r="435" spans="1:26" ht="15.6">
      <c r="A435" s="3" t="s">
        <v>772</v>
      </c>
      <c r="B435" s="13"/>
      <c r="C435" s="13" t="s">
        <v>962</v>
      </c>
      <c r="D435" s="14"/>
      <c r="E435" s="4" t="s">
        <v>17</v>
      </c>
      <c r="F435" s="4" t="s">
        <v>16</v>
      </c>
      <c r="G435" s="1" t="s">
        <v>20</v>
      </c>
      <c r="H435" s="1" t="s">
        <v>304</v>
      </c>
      <c r="I435" s="1" t="s">
        <v>24</v>
      </c>
      <c r="J435" s="4">
        <v>4</v>
      </c>
      <c r="K435" s="4"/>
      <c r="L435" s="4"/>
      <c r="M435" s="4"/>
      <c r="N435" s="4"/>
      <c r="O435" s="4"/>
      <c r="P435" s="4" t="s">
        <v>291</v>
      </c>
      <c r="Q435" s="4" t="s">
        <v>288</v>
      </c>
      <c r="R435" s="19"/>
      <c r="S435" s="4"/>
      <c r="T435" s="5"/>
      <c r="U435" s="5"/>
      <c r="V435" s="14"/>
      <c r="W435" s="15"/>
      <c r="X435" s="692" t="s">
        <v>3135</v>
      </c>
      <c r="Y435" s="697" t="s">
        <v>3144</v>
      </c>
      <c r="Z435" s="687" t="s">
        <v>3130</v>
      </c>
    </row>
    <row r="436" spans="1:26" ht="15.6">
      <c r="A436" s="3" t="s">
        <v>771</v>
      </c>
      <c r="B436" s="13"/>
      <c r="C436" s="13"/>
      <c r="D436" s="14"/>
      <c r="E436" s="4" t="s">
        <v>18</v>
      </c>
      <c r="F436" s="4" t="s">
        <v>15</v>
      </c>
      <c r="G436" s="1" t="s">
        <v>22</v>
      </c>
      <c r="H436" s="1" t="s">
        <v>28</v>
      </c>
      <c r="I436" s="1" t="s">
        <v>24</v>
      </c>
      <c r="J436" s="4">
        <v>4</v>
      </c>
      <c r="K436" s="4"/>
      <c r="L436" s="4"/>
      <c r="M436" s="4"/>
      <c r="N436" s="4"/>
      <c r="O436" s="4"/>
      <c r="P436" s="4" t="s">
        <v>291</v>
      </c>
      <c r="Q436" s="4" t="s">
        <v>288</v>
      </c>
      <c r="R436" s="19"/>
      <c r="S436" s="4"/>
      <c r="T436" s="5"/>
      <c r="U436" s="5"/>
      <c r="V436" s="14"/>
      <c r="W436" s="15"/>
      <c r="X436" s="692" t="s">
        <v>3135</v>
      </c>
      <c r="Y436" s="697" t="s">
        <v>3144</v>
      </c>
      <c r="Z436" s="687" t="s">
        <v>3130</v>
      </c>
    </row>
    <row r="437" spans="1:26" ht="15.6">
      <c r="A437" s="3" t="s">
        <v>770</v>
      </c>
      <c r="B437" s="13"/>
      <c r="C437" s="13"/>
      <c r="D437" s="14"/>
      <c r="E437" s="4" t="s">
        <v>18</v>
      </c>
      <c r="F437" s="4" t="s">
        <v>14</v>
      </c>
      <c r="G437" s="1" t="s">
        <v>22</v>
      </c>
      <c r="H437" s="1" t="s">
        <v>28</v>
      </c>
      <c r="I437" s="1" t="s">
        <v>24</v>
      </c>
      <c r="J437" s="4">
        <v>4</v>
      </c>
      <c r="K437" s="4"/>
      <c r="L437" s="4"/>
      <c r="M437" s="4"/>
      <c r="N437" s="4"/>
      <c r="O437" s="4"/>
      <c r="P437" s="4" t="s">
        <v>291</v>
      </c>
      <c r="Q437" s="4" t="s">
        <v>288</v>
      </c>
      <c r="R437" s="19"/>
      <c r="S437" s="4"/>
      <c r="T437" s="5"/>
      <c r="U437" s="5"/>
      <c r="V437" s="14"/>
      <c r="W437" s="15"/>
      <c r="X437" s="692" t="s">
        <v>3135</v>
      </c>
      <c r="Y437" s="697" t="s">
        <v>3144</v>
      </c>
      <c r="Z437" s="687" t="s">
        <v>3130</v>
      </c>
    </row>
    <row r="438" spans="1:26" ht="15.6">
      <c r="A438" s="3" t="s">
        <v>769</v>
      </c>
      <c r="B438" s="13"/>
      <c r="C438" s="13" t="s">
        <v>961</v>
      </c>
      <c r="D438" s="14"/>
      <c r="E438" s="4" t="s">
        <v>17</v>
      </c>
      <c r="F438" s="4" t="s">
        <v>14</v>
      </c>
      <c r="G438" s="1" t="s">
        <v>22</v>
      </c>
      <c r="H438" s="1" t="s">
        <v>28</v>
      </c>
      <c r="I438" s="1" t="s">
        <v>24</v>
      </c>
      <c r="J438" s="4">
        <v>4</v>
      </c>
      <c r="K438" s="4"/>
      <c r="L438" s="4"/>
      <c r="M438" s="4"/>
      <c r="N438" s="4"/>
      <c r="O438" s="4"/>
      <c r="P438" s="4" t="s">
        <v>291</v>
      </c>
      <c r="Q438" s="4" t="s">
        <v>288</v>
      </c>
      <c r="R438" s="19"/>
      <c r="S438" s="4"/>
      <c r="T438" s="5"/>
      <c r="U438" s="5"/>
      <c r="V438" s="14"/>
      <c r="W438" s="15"/>
      <c r="X438" s="692" t="s">
        <v>3135</v>
      </c>
      <c r="Y438" s="697" t="s">
        <v>3144</v>
      </c>
      <c r="Z438" s="687" t="s">
        <v>3130</v>
      </c>
    </row>
    <row r="439" spans="1:26" ht="15.6">
      <c r="A439" s="3" t="s">
        <v>768</v>
      </c>
      <c r="B439" s="13"/>
      <c r="C439" s="13"/>
      <c r="D439" s="14"/>
      <c r="E439" s="4" t="s">
        <v>17</v>
      </c>
      <c r="F439" s="4" t="s">
        <v>15</v>
      </c>
      <c r="G439" s="1" t="s">
        <v>22</v>
      </c>
      <c r="H439" s="1" t="s">
        <v>28</v>
      </c>
      <c r="I439" s="1" t="s">
        <v>24</v>
      </c>
      <c r="J439" s="4">
        <v>4</v>
      </c>
      <c r="K439" s="4"/>
      <c r="L439" s="4"/>
      <c r="M439" s="4"/>
      <c r="N439" s="4"/>
      <c r="O439" s="4"/>
      <c r="P439" s="4" t="s">
        <v>291</v>
      </c>
      <c r="Q439" s="4" t="s">
        <v>288</v>
      </c>
      <c r="R439" s="19"/>
      <c r="S439" s="4"/>
      <c r="T439" s="5"/>
      <c r="U439" s="5"/>
      <c r="V439" s="14"/>
      <c r="W439" s="15"/>
      <c r="X439" s="692" t="s">
        <v>3135</v>
      </c>
      <c r="Y439" s="697" t="s">
        <v>3144</v>
      </c>
      <c r="Z439" s="687" t="s">
        <v>3130</v>
      </c>
    </row>
    <row r="440" spans="1:26" ht="15.6">
      <c r="A440" s="3" t="s">
        <v>766</v>
      </c>
      <c r="B440" s="13"/>
      <c r="C440" s="13" t="s">
        <v>960</v>
      </c>
      <c r="D440" s="14"/>
      <c r="E440" s="4" t="s">
        <v>17</v>
      </c>
      <c r="F440" s="4" t="s">
        <v>16</v>
      </c>
      <c r="G440" s="1" t="s">
        <v>20</v>
      </c>
      <c r="H440" s="1" t="s">
        <v>304</v>
      </c>
      <c r="I440" s="1" t="s">
        <v>24</v>
      </c>
      <c r="J440" s="4">
        <v>4</v>
      </c>
      <c r="K440" s="4"/>
      <c r="L440" s="4"/>
      <c r="M440" s="4"/>
      <c r="N440" s="4"/>
      <c r="O440" s="4"/>
      <c r="P440" s="4" t="s">
        <v>291</v>
      </c>
      <c r="Q440" s="4" t="s">
        <v>288</v>
      </c>
      <c r="R440" s="19"/>
      <c r="S440" s="4"/>
      <c r="T440" s="5"/>
      <c r="U440" s="5"/>
      <c r="V440" s="14"/>
      <c r="W440" s="15"/>
      <c r="X440" s="692" t="s">
        <v>3135</v>
      </c>
      <c r="Y440" s="697" t="s">
        <v>3144</v>
      </c>
      <c r="Z440" s="687" t="s">
        <v>3130</v>
      </c>
    </row>
    <row r="441" spans="1:26" ht="15.6">
      <c r="A441" s="3" t="s">
        <v>765</v>
      </c>
      <c r="B441" s="13"/>
      <c r="C441" s="13" t="s">
        <v>959</v>
      </c>
      <c r="D441" s="14"/>
      <c r="E441" s="4" t="s">
        <v>18</v>
      </c>
      <c r="F441" s="4" t="s">
        <v>16</v>
      </c>
      <c r="G441" s="1" t="s">
        <v>20</v>
      </c>
      <c r="H441" s="1" t="s">
        <v>304</v>
      </c>
      <c r="I441" s="1" t="s">
        <v>24</v>
      </c>
      <c r="J441" s="4">
        <v>4</v>
      </c>
      <c r="K441" s="4"/>
      <c r="L441" s="4"/>
      <c r="M441" s="4"/>
      <c r="N441" s="4"/>
      <c r="O441" s="4"/>
      <c r="P441" s="4" t="s">
        <v>291</v>
      </c>
      <c r="Q441" s="4" t="s">
        <v>288</v>
      </c>
      <c r="R441" s="19"/>
      <c r="S441" s="4"/>
      <c r="T441" s="5"/>
      <c r="U441" s="5"/>
      <c r="V441" s="14"/>
      <c r="W441" s="15"/>
      <c r="X441" s="692" t="s">
        <v>3135</v>
      </c>
      <c r="Y441" s="697" t="s">
        <v>3144</v>
      </c>
      <c r="Z441" s="687" t="s">
        <v>3130</v>
      </c>
    </row>
    <row r="442" spans="1:26" ht="15.6">
      <c r="A442" s="3" t="s">
        <v>1444</v>
      </c>
      <c r="B442" s="13"/>
      <c r="C442" s="13"/>
      <c r="D442" s="14"/>
      <c r="E442" s="4" t="s">
        <v>18</v>
      </c>
      <c r="F442" s="4" t="s">
        <v>14</v>
      </c>
      <c r="G442" s="1" t="s">
        <v>22</v>
      </c>
      <c r="H442" s="1" t="s">
        <v>28</v>
      </c>
      <c r="I442" s="1" t="s">
        <v>24</v>
      </c>
      <c r="J442" s="4">
        <v>2</v>
      </c>
      <c r="K442" s="4"/>
      <c r="L442" s="4"/>
      <c r="M442" s="4"/>
      <c r="N442" s="4" t="s">
        <v>39</v>
      </c>
      <c r="O442" s="4"/>
      <c r="P442" s="4" t="s">
        <v>291</v>
      </c>
      <c r="Q442" s="4" t="s">
        <v>288</v>
      </c>
      <c r="R442" s="19"/>
      <c r="S442" s="4"/>
      <c r="T442" s="5"/>
      <c r="U442" s="5"/>
      <c r="V442" s="14"/>
      <c r="W442" s="15"/>
      <c r="X442" s="692" t="s">
        <v>3135</v>
      </c>
      <c r="Y442" s="697" t="s">
        <v>3144</v>
      </c>
      <c r="Z442" s="687" t="s">
        <v>3130</v>
      </c>
    </row>
    <row r="443" spans="1:26" ht="15.6">
      <c r="A443" s="3" t="s">
        <v>1445</v>
      </c>
      <c r="B443" s="13"/>
      <c r="C443" s="13"/>
      <c r="D443" s="14"/>
      <c r="E443" s="4" t="s">
        <v>18</v>
      </c>
      <c r="F443" s="4" t="s">
        <v>15</v>
      </c>
      <c r="G443" s="1" t="s">
        <v>22</v>
      </c>
      <c r="H443" s="1" t="s">
        <v>28</v>
      </c>
      <c r="I443" s="1" t="s">
        <v>24</v>
      </c>
      <c r="J443" s="4">
        <v>4</v>
      </c>
      <c r="K443" s="4"/>
      <c r="L443" s="4"/>
      <c r="M443" s="4"/>
      <c r="N443" s="4"/>
      <c r="O443" s="4"/>
      <c r="P443" s="4" t="s">
        <v>291</v>
      </c>
      <c r="Q443" s="4" t="s">
        <v>288</v>
      </c>
      <c r="R443" s="19" t="s">
        <v>1183</v>
      </c>
      <c r="S443" s="4"/>
      <c r="T443" s="5"/>
      <c r="U443" s="5"/>
      <c r="V443" s="14"/>
      <c r="W443" s="15"/>
      <c r="X443" s="692" t="s">
        <v>3135</v>
      </c>
      <c r="Y443" s="697" t="s">
        <v>3144</v>
      </c>
      <c r="Z443" s="687" t="s">
        <v>3130</v>
      </c>
    </row>
    <row r="444" spans="1:26" ht="15.6">
      <c r="A444" s="3" t="s">
        <v>1446</v>
      </c>
      <c r="B444" s="329"/>
      <c r="C444" s="329" t="s">
        <v>957</v>
      </c>
      <c r="D444" s="164"/>
      <c r="E444" s="125" t="s">
        <v>18</v>
      </c>
      <c r="F444" s="125" t="s">
        <v>14</v>
      </c>
      <c r="G444" s="1" t="s">
        <v>20</v>
      </c>
      <c r="H444" s="1" t="s">
        <v>304</v>
      </c>
      <c r="I444" s="1" t="s">
        <v>24</v>
      </c>
      <c r="J444" s="4">
        <v>4</v>
      </c>
      <c r="K444" s="125"/>
      <c r="L444" s="125"/>
      <c r="M444" s="125"/>
      <c r="N444" s="125"/>
      <c r="O444" s="125"/>
      <c r="P444" s="4" t="s">
        <v>291</v>
      </c>
      <c r="Q444" s="4" t="s">
        <v>288</v>
      </c>
      <c r="R444" s="250"/>
      <c r="S444" s="125"/>
      <c r="T444" s="163"/>
      <c r="U444" s="163"/>
      <c r="V444" s="164"/>
      <c r="W444" s="165"/>
      <c r="X444" s="692" t="s">
        <v>3135</v>
      </c>
      <c r="Y444" s="697" t="s">
        <v>3144</v>
      </c>
      <c r="Z444" s="687" t="s">
        <v>3130</v>
      </c>
    </row>
    <row r="445" spans="1:26" s="11" customFormat="1" ht="15.6">
      <c r="A445" s="3" t="s">
        <v>1447</v>
      </c>
      <c r="B445" s="153"/>
      <c r="C445" s="153" t="s">
        <v>956</v>
      </c>
      <c r="D445" s="166"/>
      <c r="E445" s="9" t="s">
        <v>18</v>
      </c>
      <c r="F445" s="9" t="s">
        <v>14</v>
      </c>
      <c r="G445" s="1" t="s">
        <v>22</v>
      </c>
      <c r="H445" s="1" t="s">
        <v>28</v>
      </c>
      <c r="I445" s="1" t="s">
        <v>24</v>
      </c>
      <c r="J445" s="4">
        <v>4</v>
      </c>
      <c r="K445" s="9"/>
      <c r="L445" s="9"/>
      <c r="M445" s="9"/>
      <c r="N445" s="9"/>
      <c r="O445" s="9"/>
      <c r="P445" s="4" t="s">
        <v>291</v>
      </c>
      <c r="Q445" s="4" t="s">
        <v>288</v>
      </c>
      <c r="R445" s="326"/>
      <c r="S445" s="9"/>
      <c r="T445" s="10"/>
      <c r="U445" s="10"/>
      <c r="V445" s="166"/>
      <c r="W445" s="167"/>
      <c r="X445" s="692" t="s">
        <v>3135</v>
      </c>
      <c r="Y445" s="697" t="s">
        <v>3144</v>
      </c>
      <c r="Z445" s="687" t="s">
        <v>3130</v>
      </c>
    </row>
    <row r="446" spans="1:26" s="11" customFormat="1" ht="15.6">
      <c r="A446" s="3" t="s">
        <v>1448</v>
      </c>
      <c r="B446" s="153"/>
      <c r="C446" s="153"/>
      <c r="D446" s="166"/>
      <c r="E446" s="9" t="s">
        <v>18</v>
      </c>
      <c r="F446" s="9" t="s">
        <v>15</v>
      </c>
      <c r="G446" s="1" t="s">
        <v>22</v>
      </c>
      <c r="H446" s="1" t="s">
        <v>28</v>
      </c>
      <c r="I446" s="1" t="s">
        <v>24</v>
      </c>
      <c r="J446" s="4">
        <v>4</v>
      </c>
      <c r="K446" s="9"/>
      <c r="L446" s="9"/>
      <c r="M446" s="9"/>
      <c r="N446" s="9"/>
      <c r="O446" s="9"/>
      <c r="P446" s="4" t="s">
        <v>291</v>
      </c>
      <c r="Q446" s="4" t="s">
        <v>288</v>
      </c>
      <c r="R446" s="326"/>
      <c r="S446" s="9"/>
      <c r="T446" s="10"/>
      <c r="U446" s="10"/>
      <c r="V446" s="166"/>
      <c r="W446" s="167"/>
      <c r="X446" s="692" t="s">
        <v>3135</v>
      </c>
      <c r="Y446" s="697" t="s">
        <v>3144</v>
      </c>
      <c r="Z446" s="687" t="s">
        <v>3130</v>
      </c>
    </row>
    <row r="447" spans="1:26" s="11" customFormat="1" ht="15.6">
      <c r="A447" s="3" t="s">
        <v>1449</v>
      </c>
      <c r="B447" s="153"/>
      <c r="C447" s="153" t="s">
        <v>955</v>
      </c>
      <c r="D447" s="166"/>
      <c r="E447" s="9" t="s">
        <v>17</v>
      </c>
      <c r="F447" s="9" t="s">
        <v>16</v>
      </c>
      <c r="G447" s="1" t="s">
        <v>20</v>
      </c>
      <c r="H447" s="1" t="s">
        <v>304</v>
      </c>
      <c r="I447" s="1" t="s">
        <v>24</v>
      </c>
      <c r="J447" s="4">
        <v>4</v>
      </c>
      <c r="K447" s="9"/>
      <c r="L447" s="9"/>
      <c r="M447" s="9"/>
      <c r="N447" s="9"/>
      <c r="O447" s="9"/>
      <c r="P447" s="4" t="s">
        <v>291</v>
      </c>
      <c r="Q447" s="4" t="s">
        <v>288</v>
      </c>
      <c r="R447" s="326"/>
      <c r="S447" s="9"/>
      <c r="T447" s="10"/>
      <c r="U447" s="10"/>
      <c r="V447" s="166"/>
      <c r="W447" s="167"/>
      <c r="X447" s="692" t="s">
        <v>3135</v>
      </c>
      <c r="Y447" s="697" t="s">
        <v>3144</v>
      </c>
      <c r="Z447" s="687" t="s">
        <v>3130</v>
      </c>
    </row>
    <row r="448" spans="1:26" s="11" customFormat="1" ht="15.6">
      <c r="A448" s="3" t="s">
        <v>1450</v>
      </c>
      <c r="B448" s="153"/>
      <c r="C448" s="153"/>
      <c r="D448" s="166"/>
      <c r="E448" s="9" t="s">
        <v>18</v>
      </c>
      <c r="F448" s="9" t="s">
        <v>14</v>
      </c>
      <c r="G448" s="1" t="s">
        <v>22</v>
      </c>
      <c r="H448" s="1" t="s">
        <v>28</v>
      </c>
      <c r="I448" s="1" t="s">
        <v>24</v>
      </c>
      <c r="J448" s="4">
        <v>4</v>
      </c>
      <c r="K448" s="9"/>
      <c r="L448" s="9"/>
      <c r="M448" s="9"/>
      <c r="N448" s="9"/>
      <c r="O448" s="9"/>
      <c r="P448" s="4" t="s">
        <v>291</v>
      </c>
      <c r="Q448" s="4" t="s">
        <v>288</v>
      </c>
      <c r="R448" s="326"/>
      <c r="S448" s="9"/>
      <c r="T448" s="10"/>
      <c r="U448" s="10"/>
      <c r="V448" s="166"/>
      <c r="W448" s="167"/>
      <c r="X448" s="692" t="s">
        <v>3135</v>
      </c>
      <c r="Y448" s="697" t="s">
        <v>3144</v>
      </c>
      <c r="Z448" s="687" t="s">
        <v>3130</v>
      </c>
    </row>
    <row r="449" spans="1:26" s="11" customFormat="1" ht="15.6">
      <c r="A449" s="3" t="s">
        <v>1451</v>
      </c>
      <c r="B449" s="153"/>
      <c r="C449" s="153"/>
      <c r="D449" s="166"/>
      <c r="E449" s="9" t="s">
        <v>18</v>
      </c>
      <c r="F449" s="9" t="s">
        <v>15</v>
      </c>
      <c r="G449" s="1" t="s">
        <v>22</v>
      </c>
      <c r="H449" s="1" t="s">
        <v>28</v>
      </c>
      <c r="I449" s="1" t="s">
        <v>24</v>
      </c>
      <c r="J449" s="4">
        <v>4</v>
      </c>
      <c r="K449" s="9"/>
      <c r="L449" s="9"/>
      <c r="M449" s="9"/>
      <c r="N449" s="9"/>
      <c r="O449" s="9"/>
      <c r="P449" s="4" t="s">
        <v>291</v>
      </c>
      <c r="Q449" s="4" t="s">
        <v>288</v>
      </c>
      <c r="R449" s="326"/>
      <c r="S449" s="9"/>
      <c r="T449" s="10"/>
      <c r="U449" s="10"/>
      <c r="V449" s="166"/>
      <c r="W449" s="167"/>
      <c r="X449" s="692" t="s">
        <v>3135</v>
      </c>
      <c r="Y449" s="697" t="s">
        <v>3144</v>
      </c>
      <c r="Z449" s="687" t="s">
        <v>3130</v>
      </c>
    </row>
    <row r="450" spans="1:26" s="11" customFormat="1" ht="15.6">
      <c r="A450" s="3" t="s">
        <v>1452</v>
      </c>
      <c r="B450" s="153"/>
      <c r="C450" s="153" t="s">
        <v>954</v>
      </c>
      <c r="D450" s="166"/>
      <c r="E450" s="9" t="s">
        <v>18</v>
      </c>
      <c r="F450" s="9" t="s">
        <v>14</v>
      </c>
      <c r="G450" s="1" t="s">
        <v>22</v>
      </c>
      <c r="H450" s="1" t="s">
        <v>28</v>
      </c>
      <c r="I450" s="1" t="s">
        <v>24</v>
      </c>
      <c r="J450" s="4">
        <v>4</v>
      </c>
      <c r="K450" s="9"/>
      <c r="L450" s="9"/>
      <c r="M450" s="9"/>
      <c r="N450" s="9"/>
      <c r="O450" s="9"/>
      <c r="P450" s="4" t="s">
        <v>291</v>
      </c>
      <c r="Q450" s="4" t="s">
        <v>288</v>
      </c>
      <c r="R450" s="326"/>
      <c r="S450" s="9"/>
      <c r="T450" s="10"/>
      <c r="U450" s="10"/>
      <c r="V450" s="166"/>
      <c r="W450" s="167"/>
      <c r="X450" s="692" t="s">
        <v>3135</v>
      </c>
      <c r="Y450" s="697" t="s">
        <v>3144</v>
      </c>
      <c r="Z450" s="687" t="s">
        <v>3130</v>
      </c>
    </row>
    <row r="451" spans="1:26" s="11" customFormat="1" ht="15.6">
      <c r="A451" s="3" t="s">
        <v>1453</v>
      </c>
      <c r="B451" s="153"/>
      <c r="C451" s="153" t="s">
        <v>951</v>
      </c>
      <c r="D451" s="166"/>
      <c r="E451" s="9" t="s">
        <v>18</v>
      </c>
      <c r="F451" s="9" t="s">
        <v>14</v>
      </c>
      <c r="G451" s="1" t="s">
        <v>19</v>
      </c>
      <c r="H451" s="1" t="s">
        <v>28</v>
      </c>
      <c r="I451" s="1" t="s">
        <v>24</v>
      </c>
      <c r="J451" s="4">
        <v>4</v>
      </c>
      <c r="K451" s="9"/>
      <c r="L451" s="9"/>
      <c r="M451" s="9"/>
      <c r="N451" s="9"/>
      <c r="O451" s="9"/>
      <c r="P451" s="4" t="s">
        <v>286</v>
      </c>
      <c r="Q451" s="4" t="s">
        <v>288</v>
      </c>
      <c r="R451" s="326"/>
      <c r="S451" s="9"/>
      <c r="T451" s="10"/>
      <c r="U451" s="10"/>
      <c r="V451" s="166"/>
      <c r="W451" s="167"/>
      <c r="X451" s="692" t="s">
        <v>3135</v>
      </c>
      <c r="Y451" s="697" t="s">
        <v>3144</v>
      </c>
      <c r="Z451" s="687" t="s">
        <v>3130</v>
      </c>
    </row>
    <row r="452" spans="1:26" s="11" customFormat="1" ht="15.6">
      <c r="A452" s="3" t="s">
        <v>1454</v>
      </c>
      <c r="B452" s="153"/>
      <c r="C452" s="153"/>
      <c r="D452" s="166"/>
      <c r="E452" s="9" t="s">
        <v>18</v>
      </c>
      <c r="F452" s="9" t="s">
        <v>15</v>
      </c>
      <c r="G452" s="1" t="s">
        <v>19</v>
      </c>
      <c r="H452" s="1" t="s">
        <v>28</v>
      </c>
      <c r="I452" s="1" t="s">
        <v>24</v>
      </c>
      <c r="J452" s="4">
        <v>4</v>
      </c>
      <c r="K452" s="9"/>
      <c r="L452" s="9"/>
      <c r="M452" s="9"/>
      <c r="N452" s="9"/>
      <c r="O452" s="9"/>
      <c r="P452" s="4" t="s">
        <v>286</v>
      </c>
      <c r="Q452" s="4" t="s">
        <v>288</v>
      </c>
      <c r="R452" s="326"/>
      <c r="S452" s="9"/>
      <c r="T452" s="10"/>
      <c r="U452" s="10"/>
      <c r="V452" s="166"/>
      <c r="W452" s="167"/>
      <c r="X452" s="692" t="s">
        <v>3135</v>
      </c>
      <c r="Y452" s="697" t="s">
        <v>3144</v>
      </c>
      <c r="Z452" s="687" t="s">
        <v>3130</v>
      </c>
    </row>
    <row r="453" spans="1:26" s="11" customFormat="1" ht="15.6">
      <c r="A453" s="3" t="s">
        <v>1455</v>
      </c>
      <c r="B453" s="153"/>
      <c r="C453" s="153" t="s">
        <v>950</v>
      </c>
      <c r="D453" s="166"/>
      <c r="E453" s="9" t="s">
        <v>18</v>
      </c>
      <c r="F453" s="9" t="s">
        <v>14</v>
      </c>
      <c r="G453" s="1" t="s">
        <v>19</v>
      </c>
      <c r="H453" s="1" t="s">
        <v>28</v>
      </c>
      <c r="I453" s="1" t="s">
        <v>24</v>
      </c>
      <c r="J453" s="4">
        <v>4</v>
      </c>
      <c r="K453" s="9"/>
      <c r="L453" s="9"/>
      <c r="M453" s="9"/>
      <c r="N453" s="9"/>
      <c r="O453" s="9"/>
      <c r="P453" s="4" t="s">
        <v>286</v>
      </c>
      <c r="Q453" s="4" t="s">
        <v>290</v>
      </c>
      <c r="R453" s="326"/>
      <c r="S453" s="9"/>
      <c r="T453" s="10"/>
      <c r="U453" s="10"/>
      <c r="V453" s="166"/>
      <c r="W453" s="167"/>
      <c r="X453" s="692" t="s">
        <v>3135</v>
      </c>
      <c r="Y453" s="697" t="s">
        <v>3144</v>
      </c>
      <c r="Z453" s="687" t="s">
        <v>3130</v>
      </c>
    </row>
    <row r="454" spans="1:26" s="11" customFormat="1" ht="15.6">
      <c r="A454" s="3" t="s">
        <v>1456</v>
      </c>
      <c r="B454" s="153"/>
      <c r="C454" s="153"/>
      <c r="D454" s="166"/>
      <c r="E454" s="9" t="s">
        <v>18</v>
      </c>
      <c r="F454" s="9" t="s">
        <v>15</v>
      </c>
      <c r="G454" s="1" t="s">
        <v>19</v>
      </c>
      <c r="H454" s="1" t="s">
        <v>28</v>
      </c>
      <c r="I454" s="1" t="s">
        <v>24</v>
      </c>
      <c r="J454" s="4">
        <v>4</v>
      </c>
      <c r="K454" s="9"/>
      <c r="L454" s="9"/>
      <c r="M454" s="9"/>
      <c r="N454" s="9"/>
      <c r="O454" s="9"/>
      <c r="P454" s="4" t="s">
        <v>286</v>
      </c>
      <c r="Q454" s="4" t="s">
        <v>290</v>
      </c>
      <c r="R454" s="326"/>
      <c r="S454" s="9"/>
      <c r="T454" s="10"/>
      <c r="U454" s="10"/>
      <c r="V454" s="166"/>
      <c r="W454" s="167"/>
      <c r="X454" s="692" t="s">
        <v>3135</v>
      </c>
      <c r="Y454" s="697" t="s">
        <v>3144</v>
      </c>
      <c r="Z454" s="687" t="s">
        <v>3130</v>
      </c>
    </row>
    <row r="455" spans="1:26" s="11" customFormat="1" ht="15.6">
      <c r="A455" s="3" t="s">
        <v>1457</v>
      </c>
      <c r="B455" s="153"/>
      <c r="C455" s="153" t="s">
        <v>949</v>
      </c>
      <c r="D455" s="166"/>
      <c r="E455" s="9" t="s">
        <v>17</v>
      </c>
      <c r="F455" s="9" t="s">
        <v>14</v>
      </c>
      <c r="G455" s="1" t="s">
        <v>19</v>
      </c>
      <c r="H455" s="1" t="s">
        <v>28</v>
      </c>
      <c r="I455" s="1" t="s">
        <v>24</v>
      </c>
      <c r="J455" s="4">
        <v>4</v>
      </c>
      <c r="K455" s="9"/>
      <c r="L455" s="9"/>
      <c r="M455" s="9"/>
      <c r="N455" s="9"/>
      <c r="O455" s="9"/>
      <c r="P455" s="4" t="s">
        <v>286</v>
      </c>
      <c r="Q455" s="4" t="s">
        <v>290</v>
      </c>
      <c r="R455" s="326"/>
      <c r="S455" s="9"/>
      <c r="T455" s="10"/>
      <c r="U455" s="10"/>
      <c r="V455" s="166"/>
      <c r="W455" s="167"/>
      <c r="X455" s="692" t="s">
        <v>3135</v>
      </c>
      <c r="Y455" s="697" t="s">
        <v>3144</v>
      </c>
      <c r="Z455" s="687" t="s">
        <v>3130</v>
      </c>
    </row>
    <row r="456" spans="1:26" s="11" customFormat="1" ht="15.6">
      <c r="A456" s="3" t="s">
        <v>1458</v>
      </c>
      <c r="B456" s="153"/>
      <c r="C456" s="153"/>
      <c r="D456" s="166"/>
      <c r="E456" s="9" t="s">
        <v>17</v>
      </c>
      <c r="F456" s="9" t="s">
        <v>15</v>
      </c>
      <c r="G456" s="1" t="s">
        <v>19</v>
      </c>
      <c r="H456" s="1" t="s">
        <v>28</v>
      </c>
      <c r="I456" s="1" t="s">
        <v>24</v>
      </c>
      <c r="J456" s="4">
        <v>4</v>
      </c>
      <c r="K456" s="9"/>
      <c r="L456" s="9"/>
      <c r="M456" s="9"/>
      <c r="N456" s="9"/>
      <c r="O456" s="9"/>
      <c r="P456" s="4" t="s">
        <v>286</v>
      </c>
      <c r="Q456" s="4" t="s">
        <v>290</v>
      </c>
      <c r="R456" s="326"/>
      <c r="S456" s="9"/>
      <c r="T456" s="10"/>
      <c r="U456" s="10"/>
      <c r="V456" s="166"/>
      <c r="W456" s="167"/>
      <c r="X456" s="692" t="s">
        <v>3135</v>
      </c>
      <c r="Y456" s="697" t="s">
        <v>3144</v>
      </c>
      <c r="Z456" s="687" t="s">
        <v>3130</v>
      </c>
    </row>
    <row r="457" spans="1:26" s="11" customFormat="1" ht="15.6">
      <c r="A457" s="3" t="s">
        <v>1459</v>
      </c>
      <c r="B457" s="153"/>
      <c r="C457" s="153" t="s">
        <v>948</v>
      </c>
      <c r="D457" s="166"/>
      <c r="E457" s="9" t="s">
        <v>17</v>
      </c>
      <c r="F457" s="9" t="s">
        <v>14</v>
      </c>
      <c r="G457" s="1" t="s">
        <v>19</v>
      </c>
      <c r="H457" s="1" t="s">
        <v>28</v>
      </c>
      <c r="I457" s="1" t="s">
        <v>24</v>
      </c>
      <c r="J457" s="4">
        <v>4</v>
      </c>
      <c r="K457" s="9"/>
      <c r="L457" s="9"/>
      <c r="M457" s="9"/>
      <c r="N457" s="9"/>
      <c r="O457" s="9"/>
      <c r="P457" s="4" t="s">
        <v>286</v>
      </c>
      <c r="Q457" s="4" t="s">
        <v>290</v>
      </c>
      <c r="R457" s="326"/>
      <c r="S457" s="9"/>
      <c r="T457" s="10"/>
      <c r="U457" s="10"/>
      <c r="V457" s="166"/>
      <c r="W457" s="167"/>
      <c r="X457" s="692" t="s">
        <v>3135</v>
      </c>
      <c r="Y457" s="697" t="s">
        <v>3144</v>
      </c>
      <c r="Z457" s="687" t="s">
        <v>3130</v>
      </c>
    </row>
    <row r="458" spans="1:26" s="11" customFormat="1" ht="15.6">
      <c r="A458" s="3" t="s">
        <v>1460</v>
      </c>
      <c r="B458" s="153"/>
      <c r="C458" s="153"/>
      <c r="D458" s="166"/>
      <c r="E458" s="9" t="s">
        <v>17</v>
      </c>
      <c r="F458" s="9" t="s">
        <v>15</v>
      </c>
      <c r="G458" s="1" t="s">
        <v>19</v>
      </c>
      <c r="H458" s="1" t="s">
        <v>28</v>
      </c>
      <c r="I458" s="1" t="s">
        <v>24</v>
      </c>
      <c r="J458" s="4">
        <v>4</v>
      </c>
      <c r="K458" s="9"/>
      <c r="L458" s="9"/>
      <c r="M458" s="9"/>
      <c r="N458" s="9"/>
      <c r="O458" s="9"/>
      <c r="P458" s="4" t="s">
        <v>286</v>
      </c>
      <c r="Q458" s="4" t="s">
        <v>290</v>
      </c>
      <c r="R458" s="326"/>
      <c r="S458" s="9"/>
      <c r="T458" s="10"/>
      <c r="U458" s="10"/>
      <c r="V458" s="166"/>
      <c r="W458" s="167"/>
      <c r="X458" s="692" t="s">
        <v>3135</v>
      </c>
      <c r="Y458" s="697" t="s">
        <v>3144</v>
      </c>
      <c r="Z458" s="687" t="s">
        <v>3130</v>
      </c>
    </row>
    <row r="459" spans="1:26" s="11" customFormat="1" ht="15.6">
      <c r="A459" s="3" t="s">
        <v>1461</v>
      </c>
      <c r="B459" s="153"/>
      <c r="C459" s="153" t="s">
        <v>947</v>
      </c>
      <c r="D459" s="166"/>
      <c r="E459" s="9" t="s">
        <v>17</v>
      </c>
      <c r="F459" s="9" t="s">
        <v>14</v>
      </c>
      <c r="G459" s="1" t="s">
        <v>19</v>
      </c>
      <c r="H459" s="1" t="s">
        <v>28</v>
      </c>
      <c r="I459" s="1" t="s">
        <v>24</v>
      </c>
      <c r="J459" s="4">
        <v>3</v>
      </c>
      <c r="K459" s="9"/>
      <c r="L459" s="9"/>
      <c r="M459" s="9"/>
      <c r="N459" s="9"/>
      <c r="O459" s="9"/>
      <c r="P459" s="4" t="s">
        <v>286</v>
      </c>
      <c r="Q459" s="4" t="s">
        <v>290</v>
      </c>
      <c r="R459" s="326"/>
      <c r="S459" s="9"/>
      <c r="T459" s="10"/>
      <c r="U459" s="10"/>
      <c r="V459" s="166"/>
      <c r="W459" s="167"/>
      <c r="X459" s="692" t="s">
        <v>3135</v>
      </c>
      <c r="Y459" s="697" t="s">
        <v>3144</v>
      </c>
      <c r="Z459" s="687" t="s">
        <v>3130</v>
      </c>
    </row>
    <row r="460" spans="1:26" s="11" customFormat="1" ht="15.6">
      <c r="A460" s="3" t="s">
        <v>1462</v>
      </c>
      <c r="B460" s="153"/>
      <c r="C460" s="153"/>
      <c r="D460" s="166"/>
      <c r="E460" s="9" t="s">
        <v>17</v>
      </c>
      <c r="F460" s="9" t="s">
        <v>15</v>
      </c>
      <c r="G460" s="1" t="s">
        <v>19</v>
      </c>
      <c r="H460" s="1" t="s">
        <v>28</v>
      </c>
      <c r="I460" s="1" t="s">
        <v>24</v>
      </c>
      <c r="J460" s="4">
        <v>3</v>
      </c>
      <c r="K460" s="9"/>
      <c r="L460" s="9"/>
      <c r="M460" s="9"/>
      <c r="N460" s="9"/>
      <c r="O460" s="9"/>
      <c r="P460" s="4" t="s">
        <v>286</v>
      </c>
      <c r="Q460" s="4" t="s">
        <v>290</v>
      </c>
      <c r="R460" s="326"/>
      <c r="S460" s="9"/>
      <c r="T460" s="10"/>
      <c r="U460" s="10"/>
      <c r="V460" s="166"/>
      <c r="W460" s="167"/>
      <c r="X460" s="692" t="s">
        <v>3135</v>
      </c>
      <c r="Y460" s="697" t="s">
        <v>3144</v>
      </c>
      <c r="Z460" s="687" t="s">
        <v>3130</v>
      </c>
    </row>
    <row r="461" spans="1:26" s="11" customFormat="1" ht="15.6">
      <c r="A461" s="3" t="s">
        <v>1463</v>
      </c>
      <c r="B461" s="153"/>
      <c r="C461" s="153" t="s">
        <v>946</v>
      </c>
      <c r="D461" s="166"/>
      <c r="E461" s="9" t="s">
        <v>17</v>
      </c>
      <c r="F461" s="9" t="s">
        <v>14</v>
      </c>
      <c r="G461" s="1" t="s">
        <v>19</v>
      </c>
      <c r="H461" s="1" t="s">
        <v>28</v>
      </c>
      <c r="I461" s="1" t="s">
        <v>24</v>
      </c>
      <c r="J461" s="4">
        <v>4</v>
      </c>
      <c r="K461" s="9"/>
      <c r="L461" s="9"/>
      <c r="M461" s="9"/>
      <c r="N461" s="9"/>
      <c r="O461" s="9"/>
      <c r="P461" s="4" t="s">
        <v>286</v>
      </c>
      <c r="Q461" s="4" t="s">
        <v>290</v>
      </c>
      <c r="R461" s="326"/>
      <c r="S461" s="9"/>
      <c r="T461" s="10"/>
      <c r="U461" s="10"/>
      <c r="V461" s="166"/>
      <c r="W461" s="167"/>
      <c r="X461" s="692" t="s">
        <v>3135</v>
      </c>
      <c r="Y461" s="697" t="s">
        <v>3144</v>
      </c>
      <c r="Z461" s="687" t="s">
        <v>3130</v>
      </c>
    </row>
    <row r="462" spans="1:26" s="11" customFormat="1" ht="15.6">
      <c r="A462" s="3" t="s">
        <v>1464</v>
      </c>
      <c r="B462" s="153"/>
      <c r="C462" s="153"/>
      <c r="D462" s="166"/>
      <c r="E462" s="9" t="s">
        <v>17</v>
      </c>
      <c r="F462" s="9" t="s">
        <v>15</v>
      </c>
      <c r="G462" s="1" t="s">
        <v>19</v>
      </c>
      <c r="H462" s="1" t="s">
        <v>28</v>
      </c>
      <c r="I462" s="1" t="s">
        <v>24</v>
      </c>
      <c r="J462" s="4">
        <v>4</v>
      </c>
      <c r="K462" s="9"/>
      <c r="L462" s="9"/>
      <c r="M462" s="9"/>
      <c r="N462" s="9"/>
      <c r="O462" s="9"/>
      <c r="P462" s="4" t="s">
        <v>286</v>
      </c>
      <c r="Q462" s="4" t="s">
        <v>290</v>
      </c>
      <c r="R462" s="326"/>
      <c r="S462" s="9"/>
      <c r="T462" s="10"/>
      <c r="U462" s="10"/>
      <c r="V462" s="166"/>
      <c r="W462" s="167"/>
      <c r="X462" s="692" t="s">
        <v>3135</v>
      </c>
      <c r="Y462" s="697" t="s">
        <v>3144</v>
      </c>
      <c r="Z462" s="687" t="s">
        <v>3130</v>
      </c>
    </row>
    <row r="463" spans="1:26" s="11" customFormat="1" ht="15.6">
      <c r="A463" s="3" t="s">
        <v>1465</v>
      </c>
      <c r="B463" s="153"/>
      <c r="C463" s="153" t="s">
        <v>945</v>
      </c>
      <c r="D463" s="166"/>
      <c r="E463" s="9" t="s">
        <v>17</v>
      </c>
      <c r="F463" s="9" t="s">
        <v>14</v>
      </c>
      <c r="G463" s="1" t="s">
        <v>19</v>
      </c>
      <c r="H463" s="1" t="s">
        <v>28</v>
      </c>
      <c r="I463" s="1" t="s">
        <v>24</v>
      </c>
      <c r="J463" s="4">
        <v>4</v>
      </c>
      <c r="K463" s="9"/>
      <c r="L463" s="9"/>
      <c r="M463" s="9"/>
      <c r="N463" s="9"/>
      <c r="O463" s="9"/>
      <c r="P463" s="4" t="s">
        <v>286</v>
      </c>
      <c r="Q463" s="4" t="s">
        <v>290</v>
      </c>
      <c r="R463" s="326"/>
      <c r="S463" s="9"/>
      <c r="T463" s="10"/>
      <c r="U463" s="10"/>
      <c r="V463" s="166"/>
      <c r="W463" s="167"/>
      <c r="X463" s="692" t="s">
        <v>3135</v>
      </c>
      <c r="Y463" s="697" t="s">
        <v>3144</v>
      </c>
      <c r="Z463" s="687" t="s">
        <v>3130</v>
      </c>
    </row>
    <row r="464" spans="1:26" s="11" customFormat="1" ht="15.6">
      <c r="A464" s="3" t="s">
        <v>1466</v>
      </c>
      <c r="B464" s="153"/>
      <c r="C464" s="153"/>
      <c r="D464" s="166"/>
      <c r="E464" s="9" t="s">
        <v>17</v>
      </c>
      <c r="F464" s="9" t="s">
        <v>15</v>
      </c>
      <c r="G464" s="1" t="s">
        <v>19</v>
      </c>
      <c r="H464" s="1" t="s">
        <v>28</v>
      </c>
      <c r="I464" s="1" t="s">
        <v>24</v>
      </c>
      <c r="J464" s="4">
        <v>4</v>
      </c>
      <c r="K464" s="9"/>
      <c r="L464" s="9"/>
      <c r="M464" s="9"/>
      <c r="N464" s="9"/>
      <c r="O464" s="9"/>
      <c r="P464" s="4" t="s">
        <v>286</v>
      </c>
      <c r="Q464" s="4" t="s">
        <v>290</v>
      </c>
      <c r="R464" s="326"/>
      <c r="S464" s="9"/>
      <c r="T464" s="10"/>
      <c r="U464" s="10"/>
      <c r="V464" s="166"/>
      <c r="W464" s="167"/>
      <c r="X464" s="692" t="s">
        <v>3135</v>
      </c>
      <c r="Y464" s="697" t="s">
        <v>3144</v>
      </c>
      <c r="Z464" s="687" t="s">
        <v>3130</v>
      </c>
    </row>
    <row r="465" spans="1:26" s="11" customFormat="1" ht="15.6">
      <c r="A465" s="3" t="s">
        <v>1467</v>
      </c>
      <c r="B465" s="153"/>
      <c r="C465" s="153" t="s">
        <v>943</v>
      </c>
      <c r="D465" s="166"/>
      <c r="E465" s="9" t="s">
        <v>18</v>
      </c>
      <c r="F465" s="9" t="s">
        <v>15</v>
      </c>
      <c r="G465" s="1" t="s">
        <v>19</v>
      </c>
      <c r="H465" s="1" t="s">
        <v>28</v>
      </c>
      <c r="I465" s="1" t="s">
        <v>24</v>
      </c>
      <c r="J465" s="4">
        <v>4</v>
      </c>
      <c r="K465" s="9"/>
      <c r="L465" s="9"/>
      <c r="M465" s="9"/>
      <c r="N465" s="9"/>
      <c r="O465" s="9"/>
      <c r="P465" s="4" t="s">
        <v>286</v>
      </c>
      <c r="Q465" s="4" t="s">
        <v>290</v>
      </c>
      <c r="R465" s="326"/>
      <c r="S465" s="9"/>
      <c r="T465" s="10"/>
      <c r="U465" s="10"/>
      <c r="V465" s="166"/>
      <c r="W465" s="167"/>
      <c r="X465" s="692" t="s">
        <v>3135</v>
      </c>
      <c r="Y465" s="697" t="s">
        <v>3144</v>
      </c>
      <c r="Z465" s="687" t="s">
        <v>3130</v>
      </c>
    </row>
    <row r="466" spans="1:26" s="11" customFormat="1" ht="15.6">
      <c r="A466" s="3" t="s">
        <v>1468</v>
      </c>
      <c r="B466" s="153"/>
      <c r="C466" s="153" t="s">
        <v>941</v>
      </c>
      <c r="D466" s="166"/>
      <c r="E466" s="9" t="s">
        <v>17</v>
      </c>
      <c r="F466" s="9" t="s">
        <v>14</v>
      </c>
      <c r="G466" s="1" t="s">
        <v>21</v>
      </c>
      <c r="H466" s="1" t="s">
        <v>28</v>
      </c>
      <c r="I466" s="1" t="s">
        <v>445</v>
      </c>
      <c r="J466" s="4">
        <v>4</v>
      </c>
      <c r="K466" s="9"/>
      <c r="L466" s="9"/>
      <c r="M466" s="9"/>
      <c r="N466" s="9"/>
      <c r="O466" s="9"/>
      <c r="P466" s="4" t="s">
        <v>286</v>
      </c>
      <c r="Q466" s="4" t="s">
        <v>290</v>
      </c>
      <c r="R466" s="326"/>
      <c r="S466" s="9"/>
      <c r="T466" s="10"/>
      <c r="U466" s="10"/>
      <c r="V466" s="166"/>
      <c r="W466" s="167"/>
      <c r="X466" s="692" t="s">
        <v>3135</v>
      </c>
      <c r="Y466" s="697" t="s">
        <v>3144</v>
      </c>
      <c r="Z466" s="687" t="s">
        <v>3130</v>
      </c>
    </row>
    <row r="467" spans="1:26" s="11" customFormat="1" ht="15.6">
      <c r="A467" s="3" t="s">
        <v>1469</v>
      </c>
      <c r="B467" s="153"/>
      <c r="C467" s="153"/>
      <c r="D467" s="166"/>
      <c r="E467" s="9" t="s">
        <v>17</v>
      </c>
      <c r="F467" s="9" t="s">
        <v>15</v>
      </c>
      <c r="G467" s="1" t="s">
        <v>21</v>
      </c>
      <c r="H467" s="1" t="s">
        <v>28</v>
      </c>
      <c r="I467" s="1" t="s">
        <v>24</v>
      </c>
      <c r="J467" s="4">
        <v>4</v>
      </c>
      <c r="K467" s="9"/>
      <c r="L467" s="9"/>
      <c r="M467" s="9"/>
      <c r="N467" s="9"/>
      <c r="O467" s="9"/>
      <c r="P467" s="4" t="s">
        <v>286</v>
      </c>
      <c r="Q467" s="4" t="s">
        <v>290</v>
      </c>
      <c r="R467" s="326"/>
      <c r="S467" s="9"/>
      <c r="T467" s="10"/>
      <c r="U467" s="10"/>
      <c r="V467" s="166"/>
      <c r="W467" s="167"/>
      <c r="X467" s="692" t="s">
        <v>3135</v>
      </c>
      <c r="Y467" s="697" t="s">
        <v>3144</v>
      </c>
      <c r="Z467" s="687" t="s">
        <v>3130</v>
      </c>
    </row>
    <row r="468" spans="1:26" s="11" customFormat="1" ht="15.6">
      <c r="A468" s="3" t="s">
        <v>1470</v>
      </c>
      <c r="B468" s="153"/>
      <c r="C468" s="153"/>
      <c r="D468" s="166"/>
      <c r="E468" s="9" t="s">
        <v>17</v>
      </c>
      <c r="F468" s="9" t="s">
        <v>15</v>
      </c>
      <c r="G468" s="1" t="s">
        <v>19</v>
      </c>
      <c r="H468" s="1" t="s">
        <v>28</v>
      </c>
      <c r="I468" s="1" t="s">
        <v>24</v>
      </c>
      <c r="J468" s="4">
        <v>4</v>
      </c>
      <c r="K468" s="9"/>
      <c r="L468" s="9"/>
      <c r="M468" s="9"/>
      <c r="N468" s="9"/>
      <c r="O468" s="9"/>
      <c r="P468" s="4" t="s">
        <v>286</v>
      </c>
      <c r="Q468" s="4" t="s">
        <v>290</v>
      </c>
      <c r="R468" s="326"/>
      <c r="S468" s="9"/>
      <c r="T468" s="10"/>
      <c r="U468" s="10"/>
      <c r="V468" s="166"/>
      <c r="W468" s="167"/>
      <c r="X468" s="692" t="s">
        <v>3135</v>
      </c>
      <c r="Y468" s="697" t="s">
        <v>3144</v>
      </c>
      <c r="Z468" s="687" t="s">
        <v>3130</v>
      </c>
    </row>
    <row r="469" spans="1:26" s="11" customFormat="1" ht="15.6">
      <c r="A469" s="3" t="s">
        <v>1471</v>
      </c>
      <c r="B469" s="153"/>
      <c r="C469" s="153" t="s">
        <v>940</v>
      </c>
      <c r="D469" s="166"/>
      <c r="E469" s="9" t="s">
        <v>18</v>
      </c>
      <c r="F469" s="9" t="s">
        <v>14</v>
      </c>
      <c r="G469" s="1" t="s">
        <v>19</v>
      </c>
      <c r="H469" s="1" t="s">
        <v>28</v>
      </c>
      <c r="I469" s="1" t="s">
        <v>24</v>
      </c>
      <c r="J469" s="4">
        <v>4</v>
      </c>
      <c r="K469" s="9"/>
      <c r="L469" s="9"/>
      <c r="M469" s="9"/>
      <c r="N469" s="9"/>
      <c r="O469" s="9"/>
      <c r="P469" s="4" t="s">
        <v>291</v>
      </c>
      <c r="Q469" s="4" t="s">
        <v>290</v>
      </c>
      <c r="R469" s="326"/>
      <c r="S469" s="9"/>
      <c r="T469" s="10"/>
      <c r="U469" s="10"/>
      <c r="V469" s="166"/>
      <c r="W469" s="167"/>
      <c r="X469" s="692" t="s">
        <v>3135</v>
      </c>
      <c r="Y469" s="697" t="s">
        <v>3144</v>
      </c>
      <c r="Z469" s="687" t="s">
        <v>3130</v>
      </c>
    </row>
    <row r="470" spans="1:26" s="11" customFormat="1" ht="15.6">
      <c r="A470" s="3" t="s">
        <v>1472</v>
      </c>
      <c r="B470" s="153"/>
      <c r="C470" s="153"/>
      <c r="D470" s="166"/>
      <c r="E470" s="9" t="s">
        <v>18</v>
      </c>
      <c r="F470" s="9" t="s">
        <v>15</v>
      </c>
      <c r="G470" s="1" t="s">
        <v>19</v>
      </c>
      <c r="H470" s="1" t="s">
        <v>28</v>
      </c>
      <c r="I470" s="1" t="s">
        <v>447</v>
      </c>
      <c r="J470" s="4">
        <v>4</v>
      </c>
      <c r="K470" s="9"/>
      <c r="L470" s="9"/>
      <c r="M470" s="9"/>
      <c r="N470" s="9"/>
      <c r="O470" s="9"/>
      <c r="P470" s="4" t="s">
        <v>291</v>
      </c>
      <c r="Q470" s="4" t="s">
        <v>290</v>
      </c>
      <c r="R470" s="326"/>
      <c r="S470" s="9"/>
      <c r="T470" s="10"/>
      <c r="U470" s="10"/>
      <c r="V470" s="166"/>
      <c r="W470" s="167"/>
      <c r="X470" s="692" t="s">
        <v>3135</v>
      </c>
      <c r="Y470" s="697" t="s">
        <v>3144</v>
      </c>
      <c r="Z470" s="687" t="s">
        <v>3130</v>
      </c>
    </row>
    <row r="471" spans="1:26" s="11" customFormat="1" ht="15.6">
      <c r="A471" s="3" t="s">
        <v>1473</v>
      </c>
      <c r="B471" s="153"/>
      <c r="C471" s="153" t="s">
        <v>939</v>
      </c>
      <c r="D471" s="166"/>
      <c r="E471" s="9" t="s">
        <v>18</v>
      </c>
      <c r="F471" s="9" t="s">
        <v>14</v>
      </c>
      <c r="G471" s="1" t="s">
        <v>19</v>
      </c>
      <c r="H471" s="1" t="s">
        <v>28</v>
      </c>
      <c r="I471" s="1" t="s">
        <v>24</v>
      </c>
      <c r="J471" s="4">
        <v>4</v>
      </c>
      <c r="K471" s="9"/>
      <c r="L471" s="9"/>
      <c r="M471" s="9"/>
      <c r="N471" s="9"/>
      <c r="O471" s="9"/>
      <c r="P471" s="4" t="s">
        <v>291</v>
      </c>
      <c r="Q471" s="4" t="s">
        <v>290</v>
      </c>
      <c r="R471" s="326"/>
      <c r="S471" s="9"/>
      <c r="T471" s="10"/>
      <c r="U471" s="10"/>
      <c r="V471" s="166"/>
      <c r="W471" s="167"/>
      <c r="X471" s="692" t="s">
        <v>3135</v>
      </c>
      <c r="Y471" s="697" t="s">
        <v>3144</v>
      </c>
      <c r="Z471" s="687" t="s">
        <v>3130</v>
      </c>
    </row>
    <row r="472" spans="1:26" s="11" customFormat="1" ht="15.6">
      <c r="A472" s="3" t="s">
        <v>1474</v>
      </c>
      <c r="B472" s="153"/>
      <c r="C472" s="153"/>
      <c r="D472" s="166"/>
      <c r="E472" s="9" t="s">
        <v>17</v>
      </c>
      <c r="F472" s="9" t="s">
        <v>15</v>
      </c>
      <c r="G472" s="1" t="s">
        <v>19</v>
      </c>
      <c r="H472" s="1" t="s">
        <v>28</v>
      </c>
      <c r="I472" s="1" t="s">
        <v>24</v>
      </c>
      <c r="J472" s="4">
        <v>4</v>
      </c>
      <c r="K472" s="9"/>
      <c r="L472" s="9"/>
      <c r="M472" s="9"/>
      <c r="N472" s="9"/>
      <c r="O472" s="9"/>
      <c r="P472" s="4" t="s">
        <v>291</v>
      </c>
      <c r="Q472" s="4" t="s">
        <v>290</v>
      </c>
      <c r="R472" s="326"/>
      <c r="S472" s="9"/>
      <c r="T472" s="10"/>
      <c r="U472" s="10"/>
      <c r="V472" s="166"/>
      <c r="W472" s="167"/>
      <c r="X472" s="692" t="s">
        <v>3135</v>
      </c>
      <c r="Y472" s="697" t="s">
        <v>3144</v>
      </c>
      <c r="Z472" s="687" t="s">
        <v>3130</v>
      </c>
    </row>
    <row r="473" spans="1:26" s="11" customFormat="1" ht="15.6">
      <c r="A473" s="3" t="s">
        <v>1475</v>
      </c>
      <c r="B473" s="153"/>
      <c r="C473" s="153" t="s">
        <v>938</v>
      </c>
      <c r="D473" s="166"/>
      <c r="E473" s="9" t="s">
        <v>17</v>
      </c>
      <c r="F473" s="9" t="s">
        <v>15</v>
      </c>
      <c r="G473" s="1" t="s">
        <v>19</v>
      </c>
      <c r="H473" s="1" t="s">
        <v>28</v>
      </c>
      <c r="I473" s="1" t="s">
        <v>24</v>
      </c>
      <c r="J473" s="4">
        <v>4</v>
      </c>
      <c r="K473" s="9"/>
      <c r="L473" s="9"/>
      <c r="M473" s="9"/>
      <c r="N473" s="9"/>
      <c r="O473" s="9"/>
      <c r="P473" s="4" t="s">
        <v>286</v>
      </c>
      <c r="Q473" s="4" t="s">
        <v>290</v>
      </c>
      <c r="R473" s="326"/>
      <c r="S473" s="9"/>
      <c r="T473" s="10"/>
      <c r="U473" s="10"/>
      <c r="V473" s="166"/>
      <c r="W473" s="167"/>
      <c r="X473" s="692" t="s">
        <v>3135</v>
      </c>
      <c r="Y473" s="697" t="s">
        <v>3144</v>
      </c>
      <c r="Z473" s="687" t="s">
        <v>3130</v>
      </c>
    </row>
    <row r="474" spans="1:26" s="11" customFormat="1" ht="15.6">
      <c r="A474" s="3" t="s">
        <v>1476</v>
      </c>
      <c r="B474" s="153"/>
      <c r="C474" s="153"/>
      <c r="D474" s="166"/>
      <c r="E474" s="9" t="s">
        <v>17</v>
      </c>
      <c r="F474" s="9" t="s">
        <v>14</v>
      </c>
      <c r="G474" s="1" t="s">
        <v>19</v>
      </c>
      <c r="H474" s="1" t="s">
        <v>28</v>
      </c>
      <c r="I474" s="1" t="s">
        <v>24</v>
      </c>
      <c r="J474" s="4">
        <v>4</v>
      </c>
      <c r="K474" s="9"/>
      <c r="L474" s="9"/>
      <c r="M474" s="9"/>
      <c r="N474" s="9"/>
      <c r="O474" s="9"/>
      <c r="P474" s="4" t="s">
        <v>286</v>
      </c>
      <c r="Q474" s="4" t="s">
        <v>290</v>
      </c>
      <c r="R474" s="326"/>
      <c r="S474" s="9"/>
      <c r="T474" s="10"/>
      <c r="U474" s="10"/>
      <c r="V474" s="166"/>
      <c r="W474" s="167"/>
      <c r="X474" s="692" t="s">
        <v>3135</v>
      </c>
      <c r="Y474" s="697" t="s">
        <v>3144</v>
      </c>
      <c r="Z474" s="687" t="s">
        <v>3130</v>
      </c>
    </row>
    <row r="475" spans="1:26" s="11" customFormat="1" ht="15.6">
      <c r="A475" s="3" t="s">
        <v>1477</v>
      </c>
      <c r="B475" s="153"/>
      <c r="C475" s="153" t="s">
        <v>937</v>
      </c>
      <c r="D475" s="166"/>
      <c r="E475" s="9" t="s">
        <v>17</v>
      </c>
      <c r="F475" s="9" t="s">
        <v>15</v>
      </c>
      <c r="G475" s="1" t="s">
        <v>19</v>
      </c>
      <c r="H475" s="1" t="s">
        <v>28</v>
      </c>
      <c r="I475" s="1" t="s">
        <v>24</v>
      </c>
      <c r="J475" s="4">
        <v>4</v>
      </c>
      <c r="K475" s="9"/>
      <c r="L475" s="9"/>
      <c r="M475" s="9"/>
      <c r="N475" s="9"/>
      <c r="O475" s="9"/>
      <c r="P475" s="4" t="s">
        <v>286</v>
      </c>
      <c r="Q475" s="4" t="s">
        <v>290</v>
      </c>
      <c r="R475" s="326"/>
      <c r="S475" s="9"/>
      <c r="T475" s="10"/>
      <c r="U475" s="10"/>
      <c r="V475" s="166"/>
      <c r="W475" s="167"/>
      <c r="X475" s="692" t="s">
        <v>3135</v>
      </c>
      <c r="Y475" s="697" t="s">
        <v>3144</v>
      </c>
      <c r="Z475" s="687" t="s">
        <v>3130</v>
      </c>
    </row>
    <row r="476" spans="1:26" s="11" customFormat="1" ht="15.6">
      <c r="A476" s="3" t="s">
        <v>1478</v>
      </c>
      <c r="B476" s="153"/>
      <c r="C476" s="153"/>
      <c r="D476" s="166"/>
      <c r="E476" s="9" t="s">
        <v>18</v>
      </c>
      <c r="F476" s="9" t="s">
        <v>14</v>
      </c>
      <c r="G476" s="1" t="s">
        <v>19</v>
      </c>
      <c r="H476" s="1" t="s">
        <v>28</v>
      </c>
      <c r="I476" s="1" t="s">
        <v>24</v>
      </c>
      <c r="J476" s="4">
        <v>4</v>
      </c>
      <c r="K476" s="9"/>
      <c r="L476" s="9"/>
      <c r="M476" s="9"/>
      <c r="N476" s="9"/>
      <c r="O476" s="9"/>
      <c r="P476" s="4" t="s">
        <v>286</v>
      </c>
      <c r="Q476" s="4" t="s">
        <v>290</v>
      </c>
      <c r="R476" s="326"/>
      <c r="S476" s="9"/>
      <c r="T476" s="10"/>
      <c r="U476" s="10"/>
      <c r="V476" s="166"/>
      <c r="W476" s="167"/>
      <c r="X476" s="692" t="s">
        <v>3135</v>
      </c>
      <c r="Y476" s="697" t="s">
        <v>3144</v>
      </c>
      <c r="Z476" s="687" t="s">
        <v>3130</v>
      </c>
    </row>
    <row r="477" spans="1:26" s="282" customFormat="1" ht="15.6">
      <c r="A477" s="3" t="s">
        <v>1479</v>
      </c>
      <c r="B477" s="289"/>
      <c r="C477" s="289" t="s">
        <v>936</v>
      </c>
      <c r="D477" s="284"/>
      <c r="E477" s="286" t="s">
        <v>17</v>
      </c>
      <c r="F477" s="286" t="s">
        <v>14</v>
      </c>
      <c r="G477" s="300" t="s">
        <v>19</v>
      </c>
      <c r="H477" s="300" t="s">
        <v>28</v>
      </c>
      <c r="I477" s="300" t="s">
        <v>24</v>
      </c>
      <c r="J477" s="299">
        <v>4</v>
      </c>
      <c r="K477" s="286"/>
      <c r="L477" s="286"/>
      <c r="M477" s="286"/>
      <c r="N477" s="286"/>
      <c r="O477" s="286"/>
      <c r="P477" s="4" t="s">
        <v>286</v>
      </c>
      <c r="Q477" s="4" t="s">
        <v>290</v>
      </c>
      <c r="R477" s="287"/>
      <c r="S477" s="286"/>
      <c r="T477" s="285"/>
      <c r="U477" s="285"/>
      <c r="V477" s="284"/>
      <c r="W477" s="283"/>
      <c r="X477" s="692" t="s">
        <v>3135</v>
      </c>
      <c r="Y477" s="697" t="s">
        <v>3144</v>
      </c>
      <c r="Z477" s="687" t="s">
        <v>3130</v>
      </c>
    </row>
    <row r="478" spans="1:26" s="282" customFormat="1" ht="15.6">
      <c r="A478" s="3" t="s">
        <v>1480</v>
      </c>
      <c r="B478" s="289"/>
      <c r="C478" s="289" t="s">
        <v>935</v>
      </c>
      <c r="D478" s="284"/>
      <c r="E478" s="286" t="s">
        <v>18</v>
      </c>
      <c r="F478" s="286" t="s">
        <v>14</v>
      </c>
      <c r="G478" s="300" t="s">
        <v>19</v>
      </c>
      <c r="H478" s="300" t="s">
        <v>28</v>
      </c>
      <c r="I478" s="300" t="s">
        <v>447</v>
      </c>
      <c r="J478" s="299">
        <v>4</v>
      </c>
      <c r="K478" s="286"/>
      <c r="L478" s="286"/>
      <c r="M478" s="286"/>
      <c r="N478" s="286"/>
      <c r="O478" s="286"/>
      <c r="P478" s="4" t="s">
        <v>286</v>
      </c>
      <c r="Q478" s="4" t="s">
        <v>290</v>
      </c>
      <c r="R478" s="287"/>
      <c r="S478" s="286"/>
      <c r="T478" s="285"/>
      <c r="U478" s="285"/>
      <c r="V478" s="284"/>
      <c r="W478" s="283"/>
      <c r="X478" s="692" t="s">
        <v>3135</v>
      </c>
      <c r="Y478" s="697" t="s">
        <v>3144</v>
      </c>
      <c r="Z478" s="687" t="s">
        <v>3130</v>
      </c>
    </row>
    <row r="479" spans="1:26" s="282" customFormat="1" ht="15.6">
      <c r="A479" s="3" t="s">
        <v>1481</v>
      </c>
      <c r="B479" s="289"/>
      <c r="C479" s="289"/>
      <c r="D479" s="284"/>
      <c r="E479" s="286" t="s">
        <v>18</v>
      </c>
      <c r="F479" s="286" t="s">
        <v>15</v>
      </c>
      <c r="G479" s="300" t="s">
        <v>19</v>
      </c>
      <c r="H479" s="300" t="s">
        <v>28</v>
      </c>
      <c r="I479" s="300" t="s">
        <v>25</v>
      </c>
      <c r="J479" s="299">
        <v>4</v>
      </c>
      <c r="K479" s="286"/>
      <c r="L479" s="286"/>
      <c r="M479" s="286"/>
      <c r="N479" s="286"/>
      <c r="O479" s="286"/>
      <c r="P479" s="4" t="s">
        <v>286</v>
      </c>
      <c r="Q479" s="4" t="s">
        <v>290</v>
      </c>
      <c r="R479" s="287"/>
      <c r="S479" s="286"/>
      <c r="T479" s="285"/>
      <c r="U479" s="285"/>
      <c r="V479" s="284"/>
      <c r="W479" s="283"/>
      <c r="X479" s="692" t="s">
        <v>3135</v>
      </c>
      <c r="Y479" s="697" t="s">
        <v>3144</v>
      </c>
      <c r="Z479" s="687" t="s">
        <v>3130</v>
      </c>
    </row>
    <row r="480" spans="1:26" s="282" customFormat="1" ht="15.6">
      <c r="A480" s="3" t="s">
        <v>1482</v>
      </c>
      <c r="B480" s="289"/>
      <c r="C480" s="289"/>
      <c r="D480" s="284"/>
      <c r="E480" s="286" t="s">
        <v>17</v>
      </c>
      <c r="F480" s="286" t="s">
        <v>15</v>
      </c>
      <c r="G480" s="300" t="s">
        <v>21</v>
      </c>
      <c r="H480" s="300" t="s">
        <v>28</v>
      </c>
      <c r="I480" s="300" t="s">
        <v>24</v>
      </c>
      <c r="J480" s="299">
        <v>4</v>
      </c>
      <c r="K480" s="286"/>
      <c r="L480" s="286"/>
      <c r="M480" s="286"/>
      <c r="N480" s="286"/>
      <c r="O480" s="286"/>
      <c r="P480" s="4" t="s">
        <v>286</v>
      </c>
      <c r="Q480" s="4" t="s">
        <v>290</v>
      </c>
      <c r="R480" s="287"/>
      <c r="S480" s="286"/>
      <c r="T480" s="285"/>
      <c r="U480" s="285"/>
      <c r="V480" s="284"/>
      <c r="W480" s="283"/>
      <c r="X480" s="692" t="s">
        <v>3135</v>
      </c>
      <c r="Y480" s="697" t="s">
        <v>3144</v>
      </c>
      <c r="Z480" s="687" t="s">
        <v>3130</v>
      </c>
    </row>
    <row r="481" spans="1:26" s="282" customFormat="1" ht="24">
      <c r="A481" s="3" t="s">
        <v>1483</v>
      </c>
      <c r="B481" s="289"/>
      <c r="C481" s="289"/>
      <c r="D481" s="284" t="s">
        <v>1181</v>
      </c>
      <c r="E481" s="286" t="s">
        <v>17</v>
      </c>
      <c r="F481" s="286" t="s">
        <v>14</v>
      </c>
      <c r="G481" s="300" t="s">
        <v>56</v>
      </c>
      <c r="H481" s="300" t="s">
        <v>29</v>
      </c>
      <c r="I481" s="300" t="s">
        <v>30</v>
      </c>
      <c r="J481" s="299">
        <v>4</v>
      </c>
      <c r="K481" s="286"/>
      <c r="L481" s="286"/>
      <c r="M481" s="286"/>
      <c r="N481" s="286"/>
      <c r="O481" s="286"/>
      <c r="P481" s="4" t="s">
        <v>286</v>
      </c>
      <c r="Q481" s="4" t="s">
        <v>290</v>
      </c>
      <c r="R481" s="287"/>
      <c r="S481" s="286"/>
      <c r="T481" s="285"/>
      <c r="U481" s="285" t="s">
        <v>45</v>
      </c>
      <c r="V481" s="284" t="s">
        <v>1181</v>
      </c>
      <c r="W481" s="283" t="s">
        <v>1182</v>
      </c>
      <c r="X481" s="692" t="s">
        <v>3135</v>
      </c>
      <c r="Y481" s="697" t="s">
        <v>3144</v>
      </c>
      <c r="Z481" s="687" t="s">
        <v>3130</v>
      </c>
    </row>
    <row r="482" spans="1:26" s="282" customFormat="1" ht="24">
      <c r="A482" s="3" t="s">
        <v>1484</v>
      </c>
      <c r="B482" s="289"/>
      <c r="C482" s="289"/>
      <c r="D482" s="284" t="s">
        <v>1181</v>
      </c>
      <c r="E482" s="286" t="s">
        <v>17</v>
      </c>
      <c r="F482" s="286" t="s">
        <v>15</v>
      </c>
      <c r="G482" s="300" t="s">
        <v>56</v>
      </c>
      <c r="H482" s="300" t="s">
        <v>29</v>
      </c>
      <c r="I482" s="300" t="s">
        <v>30</v>
      </c>
      <c r="J482" s="299">
        <v>4</v>
      </c>
      <c r="K482" s="286"/>
      <c r="L482" s="286"/>
      <c r="M482" s="286"/>
      <c r="N482" s="286"/>
      <c r="O482" s="286"/>
      <c r="P482" s="4" t="s">
        <v>286</v>
      </c>
      <c r="Q482" s="4" t="s">
        <v>290</v>
      </c>
      <c r="R482" s="287"/>
      <c r="S482" s="286"/>
      <c r="T482" s="285"/>
      <c r="U482" s="285" t="s">
        <v>46</v>
      </c>
      <c r="V482" s="284" t="s">
        <v>1181</v>
      </c>
      <c r="W482" s="283" t="s">
        <v>1180</v>
      </c>
      <c r="X482" s="692" t="s">
        <v>3135</v>
      </c>
      <c r="Y482" s="697" t="s">
        <v>3144</v>
      </c>
      <c r="Z482" s="687" t="s">
        <v>3130</v>
      </c>
    </row>
    <row r="483" spans="1:26" s="282" customFormat="1" ht="15.6">
      <c r="A483" s="3" t="s">
        <v>1485</v>
      </c>
      <c r="B483" s="289"/>
      <c r="C483" s="289"/>
      <c r="D483" s="284"/>
      <c r="E483" s="286" t="s">
        <v>18</v>
      </c>
      <c r="F483" s="286" t="s">
        <v>14</v>
      </c>
      <c r="G483" s="300" t="s">
        <v>19</v>
      </c>
      <c r="H483" s="300" t="s">
        <v>28</v>
      </c>
      <c r="I483" s="300" t="s">
        <v>445</v>
      </c>
      <c r="J483" s="299">
        <v>4</v>
      </c>
      <c r="K483" s="286"/>
      <c r="L483" s="286"/>
      <c r="M483" s="286"/>
      <c r="N483" s="286"/>
      <c r="O483" s="286"/>
      <c r="P483" s="4" t="s">
        <v>286</v>
      </c>
      <c r="Q483" s="4" t="s">
        <v>290</v>
      </c>
      <c r="R483" s="287"/>
      <c r="S483" s="286"/>
      <c r="T483" s="285"/>
      <c r="U483" s="285"/>
      <c r="V483" s="284"/>
      <c r="W483" s="283"/>
      <c r="X483" s="692" t="s">
        <v>3135</v>
      </c>
      <c r="Y483" s="697" t="s">
        <v>3144</v>
      </c>
      <c r="Z483" s="687" t="s">
        <v>3130</v>
      </c>
    </row>
    <row r="484" spans="1:26" s="282" customFormat="1" ht="15.6">
      <c r="A484" s="3" t="s">
        <v>1486</v>
      </c>
      <c r="B484" s="289"/>
      <c r="C484" s="289" t="s">
        <v>933</v>
      </c>
      <c r="D484" s="284"/>
      <c r="E484" s="286" t="s">
        <v>17</v>
      </c>
      <c r="F484" s="286" t="s">
        <v>14</v>
      </c>
      <c r="G484" s="300" t="s">
        <v>19</v>
      </c>
      <c r="H484" s="300" t="s">
        <v>28</v>
      </c>
      <c r="I484" s="300" t="s">
        <v>25</v>
      </c>
      <c r="J484" s="299">
        <v>4</v>
      </c>
      <c r="K484" s="286"/>
      <c r="L484" s="286"/>
      <c r="M484" s="286"/>
      <c r="N484" s="286"/>
      <c r="O484" s="286"/>
      <c r="P484" s="4" t="s">
        <v>286</v>
      </c>
      <c r="Q484" s="4" t="s">
        <v>290</v>
      </c>
      <c r="R484" s="287"/>
      <c r="S484" s="286"/>
      <c r="T484" s="285"/>
      <c r="U484" s="285"/>
      <c r="V484" s="284"/>
      <c r="W484" s="283"/>
      <c r="X484" s="692" t="s">
        <v>3135</v>
      </c>
      <c r="Y484" s="697" t="s">
        <v>3144</v>
      </c>
      <c r="Z484" s="687" t="s">
        <v>3130</v>
      </c>
    </row>
    <row r="485" spans="1:26" s="282" customFormat="1" ht="15.6">
      <c r="A485" s="3" t="s">
        <v>1487</v>
      </c>
      <c r="B485" s="289"/>
      <c r="C485" s="289"/>
      <c r="D485" s="284"/>
      <c r="E485" s="286" t="s">
        <v>17</v>
      </c>
      <c r="F485" s="286" t="s">
        <v>14</v>
      </c>
      <c r="G485" s="300" t="s">
        <v>19</v>
      </c>
      <c r="H485" s="300" t="s">
        <v>28</v>
      </c>
      <c r="I485" s="300" t="s">
        <v>24</v>
      </c>
      <c r="J485" s="299">
        <v>4</v>
      </c>
      <c r="K485" s="286"/>
      <c r="L485" s="286"/>
      <c r="M485" s="286"/>
      <c r="N485" s="286"/>
      <c r="O485" s="286"/>
      <c r="P485" s="4" t="s">
        <v>286</v>
      </c>
      <c r="Q485" s="4" t="s">
        <v>290</v>
      </c>
      <c r="R485" s="287"/>
      <c r="S485" s="286"/>
      <c r="T485" s="285"/>
      <c r="U485" s="285"/>
      <c r="V485" s="284"/>
      <c r="W485" s="283"/>
      <c r="X485" s="692" t="s">
        <v>3135</v>
      </c>
      <c r="Y485" s="697" t="s">
        <v>3144</v>
      </c>
      <c r="Z485" s="687" t="s">
        <v>3130</v>
      </c>
    </row>
    <row r="486" spans="1:26" s="282" customFormat="1" ht="15.6">
      <c r="A486" s="3" t="s">
        <v>1488</v>
      </c>
      <c r="B486" s="289"/>
      <c r="C486" s="289"/>
      <c r="D486" s="284"/>
      <c r="E486" s="286" t="s">
        <v>18</v>
      </c>
      <c r="F486" s="286" t="s">
        <v>15</v>
      </c>
      <c r="G486" s="300" t="s">
        <v>618</v>
      </c>
      <c r="H486" s="300" t="s">
        <v>28</v>
      </c>
      <c r="I486" s="300" t="s">
        <v>447</v>
      </c>
      <c r="J486" s="299">
        <v>4</v>
      </c>
      <c r="K486" s="286"/>
      <c r="L486" s="286"/>
      <c r="M486" s="286"/>
      <c r="N486" s="286"/>
      <c r="O486" s="286"/>
      <c r="P486" s="4" t="s">
        <v>286</v>
      </c>
      <c r="Q486" s="4" t="s">
        <v>290</v>
      </c>
      <c r="R486" s="287"/>
      <c r="S486" s="286"/>
      <c r="T486" s="285"/>
      <c r="U486" s="285"/>
      <c r="V486" s="284"/>
      <c r="W486" s="283"/>
      <c r="X486" s="692" t="s">
        <v>3135</v>
      </c>
      <c r="Y486" s="697" t="s">
        <v>3144</v>
      </c>
      <c r="Z486" s="687" t="s">
        <v>3130</v>
      </c>
    </row>
    <row r="487" spans="1:26" s="282" customFormat="1" ht="15.6">
      <c r="A487" s="3" t="s">
        <v>1489</v>
      </c>
      <c r="B487" s="289"/>
      <c r="C487" s="289" t="s">
        <v>932</v>
      </c>
      <c r="D487" s="284"/>
      <c r="E487" s="286" t="s">
        <v>18</v>
      </c>
      <c r="F487" s="286" t="s">
        <v>15</v>
      </c>
      <c r="G487" s="300" t="s">
        <v>19</v>
      </c>
      <c r="H487" s="300" t="s">
        <v>28</v>
      </c>
      <c r="I487" s="300" t="s">
        <v>24</v>
      </c>
      <c r="J487" s="299">
        <v>4</v>
      </c>
      <c r="K487" s="286"/>
      <c r="L487" s="286"/>
      <c r="M487" s="286"/>
      <c r="N487" s="286"/>
      <c r="O487" s="286"/>
      <c r="P487" s="4" t="s">
        <v>286</v>
      </c>
      <c r="Q487" s="286" t="s">
        <v>289</v>
      </c>
      <c r="R487" s="287"/>
      <c r="S487" s="286"/>
      <c r="T487" s="285"/>
      <c r="U487" s="285"/>
      <c r="V487" s="284"/>
      <c r="W487" s="283"/>
      <c r="X487" s="692" t="s">
        <v>3135</v>
      </c>
      <c r="Y487" s="697" t="s">
        <v>3144</v>
      </c>
      <c r="Z487" s="687" t="s">
        <v>3130</v>
      </c>
    </row>
    <row r="488" spans="1:26" s="282" customFormat="1" ht="15.6">
      <c r="A488" s="3" t="s">
        <v>1490</v>
      </c>
      <c r="B488" s="289"/>
      <c r="C488" s="289"/>
      <c r="D488" s="284"/>
      <c r="E488" s="286" t="s">
        <v>17</v>
      </c>
      <c r="F488" s="286" t="s">
        <v>14</v>
      </c>
      <c r="G488" s="300" t="s">
        <v>19</v>
      </c>
      <c r="H488" s="300" t="s">
        <v>28</v>
      </c>
      <c r="I488" s="300" t="s">
        <v>24</v>
      </c>
      <c r="J488" s="299">
        <v>3</v>
      </c>
      <c r="K488" s="286"/>
      <c r="L488" s="286"/>
      <c r="M488" s="286"/>
      <c r="N488" s="286"/>
      <c r="O488" s="286"/>
      <c r="P488" s="4" t="s">
        <v>286</v>
      </c>
      <c r="Q488" s="286" t="s">
        <v>289</v>
      </c>
      <c r="R488" s="287"/>
      <c r="S488" s="286"/>
      <c r="T488" s="285"/>
      <c r="U488" s="285"/>
      <c r="V488" s="284"/>
      <c r="W488" s="283"/>
      <c r="X488" s="692" t="s">
        <v>3135</v>
      </c>
      <c r="Y488" s="697" t="s">
        <v>3144</v>
      </c>
      <c r="Z488" s="687" t="s">
        <v>3130</v>
      </c>
    </row>
    <row r="489" spans="1:26" s="282" customFormat="1" ht="15.6">
      <c r="A489" s="3" t="s">
        <v>1491</v>
      </c>
      <c r="B489" s="289"/>
      <c r="C489" s="289" t="s">
        <v>931</v>
      </c>
      <c r="D489" s="284"/>
      <c r="E489" s="286" t="s">
        <v>18</v>
      </c>
      <c r="F489" s="286" t="s">
        <v>14</v>
      </c>
      <c r="G489" s="300" t="s">
        <v>19</v>
      </c>
      <c r="H489" s="300" t="s">
        <v>28</v>
      </c>
      <c r="I489" s="300" t="s">
        <v>24</v>
      </c>
      <c r="J489" s="299">
        <v>4</v>
      </c>
      <c r="K489" s="286"/>
      <c r="L489" s="286"/>
      <c r="M489" s="286"/>
      <c r="N489" s="286"/>
      <c r="O489" s="286"/>
      <c r="P489" s="4" t="s">
        <v>286</v>
      </c>
      <c r="Q489" s="286" t="s">
        <v>289</v>
      </c>
      <c r="R489" s="287"/>
      <c r="S489" s="286"/>
      <c r="T489" s="285"/>
      <c r="U489" s="285"/>
      <c r="V489" s="284"/>
      <c r="W489" s="283"/>
      <c r="X489" s="692" t="s">
        <v>3135</v>
      </c>
      <c r="Y489" s="697" t="s">
        <v>3144</v>
      </c>
      <c r="Z489" s="687" t="s">
        <v>3130</v>
      </c>
    </row>
    <row r="490" spans="1:26" s="11" customFormat="1" ht="15.6">
      <c r="A490" s="3" t="s">
        <v>1492</v>
      </c>
      <c r="B490" s="153"/>
      <c r="C490" s="153"/>
      <c r="D490" s="166"/>
      <c r="E490" s="9" t="s">
        <v>18</v>
      </c>
      <c r="F490" s="9" t="s">
        <v>15</v>
      </c>
      <c r="G490" s="1" t="s">
        <v>19</v>
      </c>
      <c r="H490" s="1" t="s">
        <v>28</v>
      </c>
      <c r="I490" s="1" t="s">
        <v>24</v>
      </c>
      <c r="J490" s="4">
        <v>4</v>
      </c>
      <c r="K490" s="9"/>
      <c r="L490" s="9"/>
      <c r="M490" s="9"/>
      <c r="N490" s="9"/>
      <c r="O490" s="9"/>
      <c r="P490" s="4" t="s">
        <v>286</v>
      </c>
      <c r="Q490" s="286" t="s">
        <v>289</v>
      </c>
      <c r="R490" s="326"/>
      <c r="S490" s="9"/>
      <c r="T490" s="10"/>
      <c r="U490" s="10"/>
      <c r="V490" s="166"/>
      <c r="W490" s="167"/>
      <c r="X490" s="692" t="s">
        <v>3135</v>
      </c>
      <c r="Y490" s="697" t="s">
        <v>3144</v>
      </c>
      <c r="Z490" s="687" t="s">
        <v>3130</v>
      </c>
    </row>
    <row r="491" spans="1:26" s="11" customFormat="1" ht="15.6">
      <c r="A491" s="3" t="s">
        <v>1493</v>
      </c>
      <c r="B491" s="153"/>
      <c r="C491" s="153" t="s">
        <v>931</v>
      </c>
      <c r="D491" s="166"/>
      <c r="E491" s="9" t="s">
        <v>17</v>
      </c>
      <c r="F491" s="9" t="s">
        <v>14</v>
      </c>
      <c r="G491" s="1" t="s">
        <v>19</v>
      </c>
      <c r="H491" s="1" t="s">
        <v>28</v>
      </c>
      <c r="I491" s="1" t="s">
        <v>24</v>
      </c>
      <c r="J491" s="4">
        <v>4</v>
      </c>
      <c r="K491" s="9"/>
      <c r="L491" s="9"/>
      <c r="M491" s="9"/>
      <c r="N491" s="9"/>
      <c r="O491" s="9"/>
      <c r="P491" s="4" t="s">
        <v>286</v>
      </c>
      <c r="Q491" s="286" t="s">
        <v>289</v>
      </c>
      <c r="R491" s="326"/>
      <c r="S491" s="9"/>
      <c r="T491" s="10"/>
      <c r="U491" s="10"/>
      <c r="V491" s="166"/>
      <c r="W491" s="167"/>
      <c r="X491" s="692" t="s">
        <v>3135</v>
      </c>
      <c r="Y491" s="697" t="s">
        <v>3144</v>
      </c>
      <c r="Z491" s="687" t="s">
        <v>3130</v>
      </c>
    </row>
    <row r="492" spans="1:26" s="11" customFormat="1" ht="15.6">
      <c r="A492" s="3" t="s">
        <v>1494</v>
      </c>
      <c r="B492" s="153"/>
      <c r="C492" s="153"/>
      <c r="D492" s="166"/>
      <c r="E492" s="9" t="s">
        <v>17</v>
      </c>
      <c r="F492" s="9" t="s">
        <v>15</v>
      </c>
      <c r="G492" s="1" t="s">
        <v>19</v>
      </c>
      <c r="H492" s="1" t="s">
        <v>28</v>
      </c>
      <c r="I492" s="1" t="s">
        <v>24</v>
      </c>
      <c r="J492" s="4">
        <v>4</v>
      </c>
      <c r="K492" s="9"/>
      <c r="L492" s="9"/>
      <c r="M492" s="9"/>
      <c r="N492" s="9"/>
      <c r="O492" s="9"/>
      <c r="P492" s="4" t="s">
        <v>286</v>
      </c>
      <c r="Q492" s="286" t="s">
        <v>289</v>
      </c>
      <c r="R492" s="326"/>
      <c r="S492" s="9"/>
      <c r="T492" s="10"/>
      <c r="U492" s="10"/>
      <c r="V492" s="166"/>
      <c r="W492" s="167"/>
      <c r="X492" s="692" t="s">
        <v>3135</v>
      </c>
      <c r="Y492" s="697" t="s">
        <v>3144</v>
      </c>
      <c r="Z492" s="687" t="s">
        <v>3130</v>
      </c>
    </row>
    <row r="493" spans="1:26" s="11" customFormat="1" ht="15.6">
      <c r="A493" s="3" t="s">
        <v>1495</v>
      </c>
      <c r="B493" s="153"/>
      <c r="C493" s="153" t="s">
        <v>930</v>
      </c>
      <c r="D493" s="166"/>
      <c r="E493" s="9" t="s">
        <v>18</v>
      </c>
      <c r="F493" s="9" t="s">
        <v>14</v>
      </c>
      <c r="G493" s="1" t="s">
        <v>19</v>
      </c>
      <c r="H493" s="1" t="s">
        <v>28</v>
      </c>
      <c r="I493" s="1" t="s">
        <v>24</v>
      </c>
      <c r="J493" s="4">
        <v>4</v>
      </c>
      <c r="K493" s="9"/>
      <c r="L493" s="9"/>
      <c r="M493" s="9"/>
      <c r="N493" s="9"/>
      <c r="O493" s="9"/>
      <c r="P493" s="4" t="s">
        <v>286</v>
      </c>
      <c r="Q493" s="286" t="s">
        <v>289</v>
      </c>
      <c r="R493" s="326"/>
      <c r="S493" s="9"/>
      <c r="T493" s="10"/>
      <c r="U493" s="10"/>
      <c r="V493" s="166"/>
      <c r="W493" s="167"/>
      <c r="X493" s="692" t="s">
        <v>3135</v>
      </c>
      <c r="Y493" s="697" t="s">
        <v>3144</v>
      </c>
      <c r="Z493" s="687" t="s">
        <v>3130</v>
      </c>
    </row>
    <row r="494" spans="1:26" s="11" customFormat="1" ht="15.6">
      <c r="A494" s="3" t="s">
        <v>1496</v>
      </c>
      <c r="B494" s="153"/>
      <c r="C494" s="153"/>
      <c r="D494" s="166"/>
      <c r="E494" s="9" t="s">
        <v>18</v>
      </c>
      <c r="F494" s="9" t="s">
        <v>15</v>
      </c>
      <c r="G494" s="1" t="s">
        <v>19</v>
      </c>
      <c r="H494" s="1" t="s">
        <v>28</v>
      </c>
      <c r="I494" s="1" t="s">
        <v>24</v>
      </c>
      <c r="J494" s="4">
        <v>4</v>
      </c>
      <c r="K494" s="9"/>
      <c r="L494" s="9"/>
      <c r="M494" s="9"/>
      <c r="N494" s="9"/>
      <c r="O494" s="9"/>
      <c r="P494" s="4" t="s">
        <v>286</v>
      </c>
      <c r="Q494" s="286" t="s">
        <v>289</v>
      </c>
      <c r="R494" s="326"/>
      <c r="S494" s="9"/>
      <c r="T494" s="10"/>
      <c r="U494" s="10"/>
      <c r="V494" s="166"/>
      <c r="W494" s="167"/>
      <c r="X494" s="692" t="s">
        <v>3135</v>
      </c>
      <c r="Y494" s="697" t="s">
        <v>3144</v>
      </c>
      <c r="Z494" s="687" t="s">
        <v>3130</v>
      </c>
    </row>
    <row r="495" spans="1:26" s="11" customFormat="1" ht="15.6">
      <c r="A495" s="3" t="s">
        <v>1497</v>
      </c>
      <c r="B495" s="153"/>
      <c r="C495" s="153" t="s">
        <v>929</v>
      </c>
      <c r="D495" s="166"/>
      <c r="E495" s="9" t="s">
        <v>18</v>
      </c>
      <c r="F495" s="9" t="s">
        <v>14</v>
      </c>
      <c r="G495" s="1" t="s">
        <v>19</v>
      </c>
      <c r="H495" s="1" t="s">
        <v>28</v>
      </c>
      <c r="I495" s="1" t="s">
        <v>24</v>
      </c>
      <c r="J495" s="4">
        <v>4</v>
      </c>
      <c r="K495" s="9"/>
      <c r="L495" s="9"/>
      <c r="M495" s="9"/>
      <c r="N495" s="9"/>
      <c r="O495" s="9"/>
      <c r="P495" s="4" t="s">
        <v>286</v>
      </c>
      <c r="Q495" s="286" t="s">
        <v>289</v>
      </c>
      <c r="R495" s="326"/>
      <c r="S495" s="9"/>
      <c r="T495" s="10"/>
      <c r="U495" s="10"/>
      <c r="V495" s="166"/>
      <c r="W495" s="167"/>
      <c r="X495" s="692" t="s">
        <v>3135</v>
      </c>
      <c r="Y495" s="697" t="s">
        <v>3144</v>
      </c>
      <c r="Z495" s="687" t="s">
        <v>3130</v>
      </c>
    </row>
    <row r="496" spans="1:26" s="11" customFormat="1" ht="15.6">
      <c r="A496" s="3" t="s">
        <v>1498</v>
      </c>
      <c r="B496" s="153"/>
      <c r="C496" s="153"/>
      <c r="D496" s="166"/>
      <c r="E496" s="9" t="s">
        <v>18</v>
      </c>
      <c r="F496" s="9" t="s">
        <v>15</v>
      </c>
      <c r="G496" s="1" t="s">
        <v>19</v>
      </c>
      <c r="H496" s="1" t="s">
        <v>28</v>
      </c>
      <c r="I496" s="1" t="s">
        <v>24</v>
      </c>
      <c r="J496" s="4">
        <v>4</v>
      </c>
      <c r="K496" s="9"/>
      <c r="L496" s="9"/>
      <c r="M496" s="9"/>
      <c r="N496" s="9"/>
      <c r="O496" s="9"/>
      <c r="P496" s="4" t="s">
        <v>286</v>
      </c>
      <c r="Q496" s="286" t="s">
        <v>289</v>
      </c>
      <c r="R496" s="326"/>
      <c r="S496" s="9"/>
      <c r="T496" s="10"/>
      <c r="U496" s="10"/>
      <c r="V496" s="166"/>
      <c r="W496" s="167"/>
      <c r="X496" s="692" t="s">
        <v>3135</v>
      </c>
      <c r="Y496" s="697" t="s">
        <v>3144</v>
      </c>
      <c r="Z496" s="687" t="s">
        <v>3130</v>
      </c>
    </row>
    <row r="497" spans="1:26" s="11" customFormat="1" ht="15.6">
      <c r="A497" s="3" t="s">
        <v>1499</v>
      </c>
      <c r="B497" s="153"/>
      <c r="C497" s="153" t="s">
        <v>1179</v>
      </c>
      <c r="D497" s="166"/>
      <c r="E497" s="9" t="s">
        <v>17</v>
      </c>
      <c r="F497" s="9" t="s">
        <v>14</v>
      </c>
      <c r="G497" s="1" t="s">
        <v>19</v>
      </c>
      <c r="H497" s="1" t="s">
        <v>28</v>
      </c>
      <c r="I497" s="1" t="s">
        <v>25</v>
      </c>
      <c r="J497" s="4">
        <v>4</v>
      </c>
      <c r="K497" s="9"/>
      <c r="L497" s="9"/>
      <c r="M497" s="9"/>
      <c r="N497" s="9"/>
      <c r="O497" s="9"/>
      <c r="P497" s="4" t="s">
        <v>286</v>
      </c>
      <c r="Q497" s="286" t="s">
        <v>289</v>
      </c>
      <c r="R497" s="326"/>
      <c r="S497" s="9"/>
      <c r="T497" s="10"/>
      <c r="U497" s="10"/>
      <c r="V497" s="166"/>
      <c r="W497" s="167"/>
      <c r="X497" s="692" t="s">
        <v>3135</v>
      </c>
      <c r="Y497" s="697" t="s">
        <v>3144</v>
      </c>
      <c r="Z497" s="687" t="s">
        <v>3130</v>
      </c>
    </row>
    <row r="498" spans="1:26" s="11" customFormat="1" ht="15.6">
      <c r="A498" s="3" t="s">
        <v>1500</v>
      </c>
      <c r="B498" s="153"/>
      <c r="C498" s="153"/>
      <c r="D498" s="166"/>
      <c r="E498" s="9" t="s">
        <v>17</v>
      </c>
      <c r="F498" s="9" t="s">
        <v>15</v>
      </c>
      <c r="G498" s="1" t="s">
        <v>19</v>
      </c>
      <c r="H498" s="1" t="s">
        <v>28</v>
      </c>
      <c r="I498" s="1" t="s">
        <v>26</v>
      </c>
      <c r="J498" s="4">
        <v>4</v>
      </c>
      <c r="K498" s="9"/>
      <c r="L498" s="9"/>
      <c r="M498" s="9"/>
      <c r="N498" s="9"/>
      <c r="O498" s="9"/>
      <c r="P498" s="4" t="s">
        <v>286</v>
      </c>
      <c r="Q498" s="286" t="s">
        <v>289</v>
      </c>
      <c r="R498" s="326"/>
      <c r="S498" s="9"/>
      <c r="T498" s="10"/>
      <c r="U498" s="10"/>
      <c r="V498" s="166"/>
      <c r="W498" s="167"/>
      <c r="X498" s="692" t="s">
        <v>3135</v>
      </c>
      <c r="Y498" s="697" t="s">
        <v>3144</v>
      </c>
      <c r="Z498" s="687" t="s">
        <v>3130</v>
      </c>
    </row>
    <row r="499" spans="1:26" s="11" customFormat="1" ht="15.6">
      <c r="A499" s="3" t="s">
        <v>1501</v>
      </c>
      <c r="B499" s="153"/>
      <c r="C499" s="153" t="s">
        <v>928</v>
      </c>
      <c r="D499" s="166"/>
      <c r="E499" s="9" t="s">
        <v>18</v>
      </c>
      <c r="F499" s="9" t="s">
        <v>14</v>
      </c>
      <c r="G499" s="1" t="s">
        <v>22</v>
      </c>
      <c r="H499" s="1" t="s">
        <v>28</v>
      </c>
      <c r="I499" s="1" t="s">
        <v>26</v>
      </c>
      <c r="J499" s="4">
        <v>4</v>
      </c>
      <c r="K499" s="9"/>
      <c r="L499" s="9"/>
      <c r="M499" s="9"/>
      <c r="N499" s="9"/>
      <c r="O499" s="9"/>
      <c r="P499" s="9" t="s">
        <v>291</v>
      </c>
      <c r="Q499" s="9" t="s">
        <v>288</v>
      </c>
      <c r="R499" s="326"/>
      <c r="S499" s="9"/>
      <c r="T499" s="10"/>
      <c r="U499" s="10"/>
      <c r="V499" s="166"/>
      <c r="W499" s="167"/>
      <c r="X499" s="692" t="s">
        <v>3135</v>
      </c>
      <c r="Y499" s="697" t="s">
        <v>3144</v>
      </c>
      <c r="Z499" s="687" t="s">
        <v>3130</v>
      </c>
    </row>
    <row r="500" spans="1:26" s="11" customFormat="1" ht="15.6">
      <c r="A500" s="3" t="s">
        <v>1502</v>
      </c>
      <c r="B500" s="153"/>
      <c r="C500" s="153"/>
      <c r="D500" s="166"/>
      <c r="E500" s="9" t="s">
        <v>18</v>
      </c>
      <c r="F500" s="9" t="s">
        <v>15</v>
      </c>
      <c r="G500" s="1" t="s">
        <v>22</v>
      </c>
      <c r="H500" s="1" t="s">
        <v>28</v>
      </c>
      <c r="I500" s="1" t="s">
        <v>25</v>
      </c>
      <c r="J500" s="4">
        <v>4</v>
      </c>
      <c r="K500" s="9"/>
      <c r="L500" s="9"/>
      <c r="M500" s="9"/>
      <c r="N500" s="9"/>
      <c r="O500" s="9"/>
      <c r="P500" s="9" t="s">
        <v>291</v>
      </c>
      <c r="Q500" s="9" t="s">
        <v>288</v>
      </c>
      <c r="R500" s="326"/>
      <c r="S500" s="9"/>
      <c r="T500" s="10"/>
      <c r="U500" s="10"/>
      <c r="V500" s="166"/>
      <c r="W500" s="167"/>
      <c r="X500" s="692" t="s">
        <v>3135</v>
      </c>
      <c r="Y500" s="697" t="s">
        <v>3144</v>
      </c>
      <c r="Z500" s="687" t="s">
        <v>3130</v>
      </c>
    </row>
    <row r="501" spans="1:26" s="11" customFormat="1" ht="15.6">
      <c r="A501" s="3" t="s">
        <v>1503</v>
      </c>
      <c r="B501" s="153"/>
      <c r="C501" s="153"/>
      <c r="D501" s="166"/>
      <c r="E501" s="9" t="s">
        <v>18</v>
      </c>
      <c r="F501" s="9" t="s">
        <v>14</v>
      </c>
      <c r="G501" s="1" t="s">
        <v>22</v>
      </c>
      <c r="H501" s="1" t="s">
        <v>28</v>
      </c>
      <c r="I501" s="1" t="s">
        <v>24</v>
      </c>
      <c r="J501" s="4">
        <v>4</v>
      </c>
      <c r="K501" s="9"/>
      <c r="L501" s="9"/>
      <c r="M501" s="9"/>
      <c r="N501" s="9"/>
      <c r="O501" s="9"/>
      <c r="P501" s="9" t="s">
        <v>291</v>
      </c>
      <c r="Q501" s="9" t="s">
        <v>288</v>
      </c>
      <c r="R501" s="326"/>
      <c r="S501" s="9"/>
      <c r="T501" s="10"/>
      <c r="U501" s="10"/>
      <c r="V501" s="166"/>
      <c r="W501" s="167"/>
      <c r="X501" s="692" t="s">
        <v>3135</v>
      </c>
      <c r="Y501" s="697" t="s">
        <v>3144</v>
      </c>
      <c r="Z501" s="687" t="s">
        <v>3130</v>
      </c>
    </row>
    <row r="502" spans="1:26" s="11" customFormat="1" ht="15.6">
      <c r="A502" s="3" t="s">
        <v>1504</v>
      </c>
      <c r="B502" s="153"/>
      <c r="C502" s="153" t="s">
        <v>927</v>
      </c>
      <c r="D502" s="166"/>
      <c r="E502" s="9" t="s">
        <v>18</v>
      </c>
      <c r="F502" s="9" t="s">
        <v>14</v>
      </c>
      <c r="G502" s="1" t="s">
        <v>19</v>
      </c>
      <c r="H502" s="1" t="s">
        <v>28</v>
      </c>
      <c r="I502" s="1" t="s">
        <v>24</v>
      </c>
      <c r="J502" s="4">
        <v>4</v>
      </c>
      <c r="K502" s="9"/>
      <c r="L502" s="9"/>
      <c r="M502" s="9"/>
      <c r="N502" s="9"/>
      <c r="O502" s="9"/>
      <c r="P502" s="9" t="s">
        <v>291</v>
      </c>
      <c r="Q502" s="9" t="s">
        <v>289</v>
      </c>
      <c r="R502" s="326"/>
      <c r="S502" s="9"/>
      <c r="T502" s="10"/>
      <c r="U502" s="10"/>
      <c r="V502" s="166"/>
      <c r="W502" s="167"/>
      <c r="X502" s="692" t="s">
        <v>3135</v>
      </c>
      <c r="Y502" s="697" t="s">
        <v>3144</v>
      </c>
      <c r="Z502" s="687" t="s">
        <v>3130</v>
      </c>
    </row>
    <row r="503" spans="1:26" s="371" customFormat="1" ht="15.6">
      <c r="A503" s="3" t="s">
        <v>1505</v>
      </c>
      <c r="B503" s="377"/>
      <c r="C503" s="377"/>
      <c r="D503" s="373"/>
      <c r="E503" s="375" t="s">
        <v>18</v>
      </c>
      <c r="F503" s="375" t="s">
        <v>15</v>
      </c>
      <c r="G503" s="1" t="s">
        <v>19</v>
      </c>
      <c r="H503" s="1" t="s">
        <v>28</v>
      </c>
      <c r="I503" s="1" t="s">
        <v>24</v>
      </c>
      <c r="J503" s="4">
        <v>4</v>
      </c>
      <c r="K503" s="375"/>
      <c r="L503" s="375"/>
      <c r="M503" s="375"/>
      <c r="N503" s="375"/>
      <c r="O503" s="375"/>
      <c r="P503" s="9" t="s">
        <v>291</v>
      </c>
      <c r="Q503" s="9" t="s">
        <v>289</v>
      </c>
      <c r="R503" s="376"/>
      <c r="S503" s="375"/>
      <c r="T503" s="374"/>
      <c r="U503" s="374"/>
      <c r="V503" s="373"/>
      <c r="W503" s="372"/>
      <c r="X503" s="692" t="s">
        <v>3135</v>
      </c>
      <c r="Y503" s="697" t="s">
        <v>3144</v>
      </c>
      <c r="Z503" s="687" t="s">
        <v>3130</v>
      </c>
    </row>
    <row r="504" spans="1:26" s="11" customFormat="1" ht="15.6">
      <c r="A504" s="3" t="s">
        <v>1506</v>
      </c>
      <c r="B504" s="153"/>
      <c r="C504" s="153" t="s">
        <v>925</v>
      </c>
      <c r="D504" s="166"/>
      <c r="E504" s="9" t="s">
        <v>18</v>
      </c>
      <c r="F504" s="9" t="s">
        <v>14</v>
      </c>
      <c r="G504" s="1" t="s">
        <v>19</v>
      </c>
      <c r="H504" s="1" t="s">
        <v>28</v>
      </c>
      <c r="I504" s="1" t="s">
        <v>447</v>
      </c>
      <c r="J504" s="4">
        <v>4</v>
      </c>
      <c r="K504" s="9"/>
      <c r="L504" s="9"/>
      <c r="M504" s="9"/>
      <c r="N504" s="9"/>
      <c r="O504" s="9"/>
      <c r="P504" s="9" t="s">
        <v>291</v>
      </c>
      <c r="Q504" s="9" t="s">
        <v>289</v>
      </c>
      <c r="R504" s="326"/>
      <c r="S504" s="9"/>
      <c r="T504" s="10"/>
      <c r="U504" s="10"/>
      <c r="V504" s="166"/>
      <c r="W504" s="167"/>
      <c r="X504" s="692" t="s">
        <v>3135</v>
      </c>
      <c r="Y504" s="697" t="s">
        <v>3144</v>
      </c>
      <c r="Z504" s="687" t="s">
        <v>3130</v>
      </c>
    </row>
    <row r="505" spans="1:26" s="11" customFormat="1" ht="15.6">
      <c r="A505" s="3" t="s">
        <v>1507</v>
      </c>
      <c r="B505" s="153"/>
      <c r="C505" s="153"/>
      <c r="D505" s="166"/>
      <c r="E505" s="9" t="s">
        <v>18</v>
      </c>
      <c r="F505" s="9" t="s">
        <v>15</v>
      </c>
      <c r="G505" s="1" t="s">
        <v>19</v>
      </c>
      <c r="H505" s="1" t="s">
        <v>28</v>
      </c>
      <c r="I505" s="1" t="s">
        <v>24</v>
      </c>
      <c r="J505" s="4">
        <v>4</v>
      </c>
      <c r="K505" s="9"/>
      <c r="L505" s="9"/>
      <c r="M505" s="9"/>
      <c r="N505" s="9"/>
      <c r="O505" s="9"/>
      <c r="P505" s="9" t="s">
        <v>291</v>
      </c>
      <c r="Q505" s="9" t="s">
        <v>289</v>
      </c>
      <c r="R505" s="368"/>
      <c r="S505" s="9"/>
      <c r="T505" s="10"/>
      <c r="U505" s="10"/>
      <c r="V505" s="166"/>
      <c r="W505" s="167"/>
      <c r="X505" s="692" t="s">
        <v>3135</v>
      </c>
      <c r="Y505" s="697" t="s">
        <v>3144</v>
      </c>
      <c r="Z505" s="687" t="s">
        <v>3130</v>
      </c>
    </row>
    <row r="506" spans="1:26" s="11" customFormat="1" ht="15.6">
      <c r="A506" s="3" t="s">
        <v>1508</v>
      </c>
      <c r="B506" s="153"/>
      <c r="C506" s="153" t="s">
        <v>924</v>
      </c>
      <c r="D506" s="166"/>
      <c r="E506" s="9" t="s">
        <v>17</v>
      </c>
      <c r="F506" s="9" t="s">
        <v>14</v>
      </c>
      <c r="G506" s="1" t="s">
        <v>19</v>
      </c>
      <c r="H506" s="1" t="s">
        <v>28</v>
      </c>
      <c r="I506" s="1" t="s">
        <v>24</v>
      </c>
      <c r="J506" s="4">
        <v>4</v>
      </c>
      <c r="K506" s="9"/>
      <c r="L506" s="9"/>
      <c r="M506" s="9"/>
      <c r="N506" s="9"/>
      <c r="O506" s="9"/>
      <c r="P506" s="9" t="s">
        <v>291</v>
      </c>
      <c r="Q506" s="9" t="s">
        <v>289</v>
      </c>
      <c r="R506" s="326"/>
      <c r="S506" s="9"/>
      <c r="T506" s="10"/>
      <c r="U506" s="10"/>
      <c r="V506" s="166"/>
      <c r="W506" s="167"/>
      <c r="X506" s="692" t="s">
        <v>3135</v>
      </c>
      <c r="Y506" s="697" t="s">
        <v>3144</v>
      </c>
      <c r="Z506" s="687" t="s">
        <v>3130</v>
      </c>
    </row>
    <row r="507" spans="1:26" s="11" customFormat="1" ht="15.6">
      <c r="A507" s="3" t="s">
        <v>1509</v>
      </c>
      <c r="B507" s="153"/>
      <c r="C507" s="153"/>
      <c r="D507" s="166"/>
      <c r="E507" s="9" t="s">
        <v>17</v>
      </c>
      <c r="F507" s="9" t="s">
        <v>14</v>
      </c>
      <c r="G507" s="1" t="s">
        <v>19</v>
      </c>
      <c r="H507" s="1" t="s">
        <v>28</v>
      </c>
      <c r="I507" s="1" t="s">
        <v>24</v>
      </c>
      <c r="J507" s="4">
        <v>4</v>
      </c>
      <c r="K507" s="9"/>
      <c r="L507" s="9"/>
      <c r="M507" s="9"/>
      <c r="N507" s="9"/>
      <c r="O507" s="9"/>
      <c r="P507" s="9" t="s">
        <v>291</v>
      </c>
      <c r="Q507" s="9" t="s">
        <v>289</v>
      </c>
      <c r="R507" s="326"/>
      <c r="S507" s="9"/>
      <c r="T507" s="10"/>
      <c r="U507" s="10"/>
      <c r="V507" s="166"/>
      <c r="W507" s="167"/>
      <c r="X507" s="692" t="s">
        <v>3135</v>
      </c>
      <c r="Y507" s="697" t="s">
        <v>3144</v>
      </c>
      <c r="Z507" s="687" t="s">
        <v>3130</v>
      </c>
    </row>
    <row r="508" spans="1:26" s="11" customFormat="1" ht="15.6">
      <c r="A508" s="3" t="s">
        <v>1510</v>
      </c>
      <c r="B508" s="153"/>
      <c r="C508" s="153" t="s">
        <v>923</v>
      </c>
      <c r="D508" s="166"/>
      <c r="E508" s="9" t="s">
        <v>17</v>
      </c>
      <c r="F508" s="9" t="s">
        <v>15</v>
      </c>
      <c r="G508" s="1" t="s">
        <v>19</v>
      </c>
      <c r="H508" s="1" t="s">
        <v>28</v>
      </c>
      <c r="I508" s="1" t="s">
        <v>24</v>
      </c>
      <c r="J508" s="4"/>
      <c r="K508" s="9"/>
      <c r="L508" s="9"/>
      <c r="M508" s="9"/>
      <c r="N508" s="9"/>
      <c r="O508" s="9" t="s">
        <v>28</v>
      </c>
      <c r="P508" s="9" t="s">
        <v>291</v>
      </c>
      <c r="Q508" s="9" t="s">
        <v>290</v>
      </c>
      <c r="R508" s="326"/>
      <c r="S508" s="9"/>
      <c r="T508" s="10"/>
      <c r="U508" s="10"/>
      <c r="V508" s="166"/>
      <c r="W508" s="167"/>
      <c r="X508" s="692" t="s">
        <v>3135</v>
      </c>
      <c r="Y508" s="697" t="s">
        <v>3144</v>
      </c>
      <c r="Z508" s="687" t="s">
        <v>3130</v>
      </c>
    </row>
    <row r="509" spans="1:26" s="11" customFormat="1" ht="15.6">
      <c r="A509" s="3" t="s">
        <v>1511</v>
      </c>
      <c r="B509" s="153"/>
      <c r="C509" s="153"/>
      <c r="D509" s="166"/>
      <c r="E509" s="9" t="s">
        <v>18</v>
      </c>
      <c r="F509" s="9" t="s">
        <v>15</v>
      </c>
      <c r="G509" s="1" t="s">
        <v>19</v>
      </c>
      <c r="H509" s="1" t="s">
        <v>28</v>
      </c>
      <c r="I509" s="1" t="s">
        <v>24</v>
      </c>
      <c r="J509" s="4">
        <v>3</v>
      </c>
      <c r="K509" s="9"/>
      <c r="L509" s="9"/>
      <c r="M509" s="9"/>
      <c r="N509" s="9"/>
      <c r="O509" s="9"/>
      <c r="P509" s="9" t="s">
        <v>291</v>
      </c>
      <c r="Q509" s="9" t="s">
        <v>290</v>
      </c>
      <c r="R509" s="326" t="s">
        <v>1178</v>
      </c>
      <c r="S509" s="9"/>
      <c r="T509" s="10"/>
      <c r="U509" s="10"/>
      <c r="V509" s="166"/>
      <c r="W509" s="167"/>
      <c r="X509" s="692" t="s">
        <v>3135</v>
      </c>
      <c r="Y509" s="697" t="s">
        <v>3144</v>
      </c>
      <c r="Z509" s="687" t="s">
        <v>3130</v>
      </c>
    </row>
    <row r="510" spans="1:26" s="11" customFormat="1" ht="15.6">
      <c r="A510" s="3" t="s">
        <v>1512</v>
      </c>
      <c r="B510" s="153"/>
      <c r="C510" s="153"/>
      <c r="D510" s="166"/>
      <c r="E510" s="9" t="s">
        <v>18</v>
      </c>
      <c r="F510" s="9" t="s">
        <v>16</v>
      </c>
      <c r="G510" s="1" t="s">
        <v>19</v>
      </c>
      <c r="H510" s="1" t="s">
        <v>28</v>
      </c>
      <c r="I510" s="1" t="s">
        <v>24</v>
      </c>
      <c r="J510" s="4">
        <v>3</v>
      </c>
      <c r="K510" s="9"/>
      <c r="L510" s="9"/>
      <c r="M510" s="9"/>
      <c r="N510" s="9"/>
      <c r="O510" s="9"/>
      <c r="P510" s="9" t="s">
        <v>291</v>
      </c>
      <c r="Q510" s="9" t="s">
        <v>290</v>
      </c>
      <c r="R510" s="326"/>
      <c r="S510" s="9"/>
      <c r="T510" s="10"/>
      <c r="U510" s="10"/>
      <c r="V510" s="166"/>
      <c r="W510" s="167"/>
      <c r="X510" s="692" t="s">
        <v>3135</v>
      </c>
      <c r="Y510" s="697" t="s">
        <v>3144</v>
      </c>
      <c r="Z510" s="687" t="s">
        <v>3130</v>
      </c>
    </row>
    <row r="511" spans="1:26" s="11" customFormat="1" ht="15.6">
      <c r="A511" s="3" t="s">
        <v>1513</v>
      </c>
      <c r="B511" s="153"/>
      <c r="C511" s="153" t="s">
        <v>918</v>
      </c>
      <c r="D511" s="166"/>
      <c r="E511" s="9" t="s">
        <v>18</v>
      </c>
      <c r="F511" s="9" t="s">
        <v>15</v>
      </c>
      <c r="G511" s="1" t="s">
        <v>19</v>
      </c>
      <c r="H511" s="1" t="s">
        <v>28</v>
      </c>
      <c r="I511" s="1" t="s">
        <v>24</v>
      </c>
      <c r="J511" s="4">
        <v>4</v>
      </c>
      <c r="K511" s="9"/>
      <c r="L511" s="9"/>
      <c r="M511" s="9"/>
      <c r="N511" s="9"/>
      <c r="O511" s="9"/>
      <c r="P511" s="9" t="s">
        <v>291</v>
      </c>
      <c r="Q511" s="9" t="s">
        <v>290</v>
      </c>
      <c r="R511" s="326"/>
      <c r="S511" s="9"/>
      <c r="T511" s="10"/>
      <c r="U511" s="10"/>
      <c r="V511" s="166"/>
      <c r="W511" s="167"/>
      <c r="X511" s="692" t="s">
        <v>3135</v>
      </c>
      <c r="Y511" s="697" t="s">
        <v>3144</v>
      </c>
      <c r="Z511" s="687" t="s">
        <v>3130</v>
      </c>
    </row>
    <row r="512" spans="1:26" s="11" customFormat="1" ht="15.6">
      <c r="A512" s="3" t="s">
        <v>1514</v>
      </c>
      <c r="B512" s="153"/>
      <c r="C512" s="153"/>
      <c r="D512" s="166"/>
      <c r="E512" s="9" t="s">
        <v>17</v>
      </c>
      <c r="F512" s="9" t="s">
        <v>14</v>
      </c>
      <c r="G512" s="1" t="s">
        <v>19</v>
      </c>
      <c r="H512" s="1" t="s">
        <v>28</v>
      </c>
      <c r="I512" s="1" t="s">
        <v>24</v>
      </c>
      <c r="J512" s="4">
        <v>4</v>
      </c>
      <c r="K512" s="9"/>
      <c r="L512" s="9"/>
      <c r="M512" s="9"/>
      <c r="N512" s="9"/>
      <c r="O512" s="9"/>
      <c r="P512" s="9" t="s">
        <v>291</v>
      </c>
      <c r="Q512" s="9" t="s">
        <v>290</v>
      </c>
      <c r="R512" s="326"/>
      <c r="S512" s="9"/>
      <c r="T512" s="10"/>
      <c r="U512" s="10"/>
      <c r="V512" s="166"/>
      <c r="W512" s="167"/>
      <c r="X512" s="692" t="s">
        <v>3135</v>
      </c>
      <c r="Y512" s="697" t="s">
        <v>3144</v>
      </c>
      <c r="Z512" s="687" t="s">
        <v>3130</v>
      </c>
    </row>
    <row r="513" spans="1:26" s="11" customFormat="1" ht="15.6">
      <c r="A513" s="3" t="s">
        <v>1515</v>
      </c>
      <c r="B513" s="153"/>
      <c r="C513" s="153"/>
      <c r="D513" s="166"/>
      <c r="E513" s="9" t="s">
        <v>17</v>
      </c>
      <c r="F513" s="9" t="s">
        <v>15</v>
      </c>
      <c r="G513" s="1" t="s">
        <v>19</v>
      </c>
      <c r="H513" s="1" t="s">
        <v>28</v>
      </c>
      <c r="I513" s="1" t="s">
        <v>24</v>
      </c>
      <c r="J513" s="4">
        <v>4</v>
      </c>
      <c r="K513" s="9"/>
      <c r="L513" s="9"/>
      <c r="M513" s="9"/>
      <c r="N513" s="9"/>
      <c r="O513" s="9"/>
      <c r="P513" s="9" t="s">
        <v>291</v>
      </c>
      <c r="Q513" s="9" t="s">
        <v>290</v>
      </c>
      <c r="R513" s="326"/>
      <c r="S513" s="9"/>
      <c r="T513" s="10"/>
      <c r="U513" s="10"/>
      <c r="V513" s="166"/>
      <c r="W513" s="167"/>
      <c r="X513" s="692" t="s">
        <v>3135</v>
      </c>
      <c r="Y513" s="697" t="s">
        <v>3144</v>
      </c>
      <c r="Z513" s="687" t="s">
        <v>3130</v>
      </c>
    </row>
    <row r="514" spans="1:26" s="11" customFormat="1" ht="15.6">
      <c r="A514" s="3" t="s">
        <v>1516</v>
      </c>
      <c r="B514" s="153"/>
      <c r="C514" s="153" t="s">
        <v>917</v>
      </c>
      <c r="D514" s="166"/>
      <c r="E514" s="9" t="s">
        <v>18</v>
      </c>
      <c r="F514" s="9" t="s">
        <v>14</v>
      </c>
      <c r="G514" s="1" t="s">
        <v>19</v>
      </c>
      <c r="H514" s="1" t="s">
        <v>28</v>
      </c>
      <c r="I514" s="1" t="s">
        <v>24</v>
      </c>
      <c r="J514" s="4">
        <v>4</v>
      </c>
      <c r="K514" s="9"/>
      <c r="L514" s="9"/>
      <c r="M514" s="9"/>
      <c r="N514" s="9"/>
      <c r="O514" s="9"/>
      <c r="P514" s="370" t="s">
        <v>444</v>
      </c>
      <c r="Q514" s="9" t="s">
        <v>290</v>
      </c>
      <c r="R514" s="326"/>
      <c r="S514" s="9"/>
      <c r="T514" s="10"/>
      <c r="U514" s="10"/>
      <c r="V514" s="166"/>
      <c r="W514" s="167"/>
      <c r="X514" s="692" t="s">
        <v>3135</v>
      </c>
      <c r="Y514" s="697" t="s">
        <v>3144</v>
      </c>
      <c r="Z514" s="687" t="s">
        <v>3130</v>
      </c>
    </row>
    <row r="515" spans="1:26" s="11" customFormat="1" ht="15.6">
      <c r="A515" s="3" t="s">
        <v>1517</v>
      </c>
      <c r="B515" s="153"/>
      <c r="C515" s="153" t="s">
        <v>916</v>
      </c>
      <c r="D515" s="166"/>
      <c r="E515" s="9" t="s">
        <v>17</v>
      </c>
      <c r="F515" s="9" t="s">
        <v>15</v>
      </c>
      <c r="G515" s="1" t="s">
        <v>19</v>
      </c>
      <c r="H515" s="1" t="s">
        <v>28</v>
      </c>
      <c r="I515" s="1" t="s">
        <v>24</v>
      </c>
      <c r="J515" s="4">
        <v>4</v>
      </c>
      <c r="K515" s="9"/>
      <c r="L515" s="9"/>
      <c r="M515" s="9"/>
      <c r="N515" s="9"/>
      <c r="O515" s="9"/>
      <c r="P515" s="370" t="s">
        <v>444</v>
      </c>
      <c r="Q515" s="9" t="s">
        <v>290</v>
      </c>
      <c r="R515" s="326"/>
      <c r="S515" s="9"/>
      <c r="T515" s="10"/>
      <c r="U515" s="10"/>
      <c r="V515" s="166"/>
      <c r="W515" s="167"/>
      <c r="X515" s="692" t="s">
        <v>3135</v>
      </c>
      <c r="Y515" s="697" t="s">
        <v>3144</v>
      </c>
      <c r="Z515" s="687" t="s">
        <v>3130</v>
      </c>
    </row>
    <row r="516" spans="1:26" s="11" customFormat="1" ht="15.6">
      <c r="A516" s="3" t="s">
        <v>1518</v>
      </c>
      <c r="B516" s="153"/>
      <c r="C516" s="153"/>
      <c r="D516" s="166"/>
      <c r="E516" s="9" t="s">
        <v>18</v>
      </c>
      <c r="F516" s="9" t="s">
        <v>14</v>
      </c>
      <c r="G516" s="1" t="s">
        <v>19</v>
      </c>
      <c r="H516" s="1" t="s">
        <v>28</v>
      </c>
      <c r="I516" s="1" t="s">
        <v>24</v>
      </c>
      <c r="J516" s="4">
        <v>4</v>
      </c>
      <c r="K516" s="9"/>
      <c r="L516" s="9"/>
      <c r="M516" s="9"/>
      <c r="N516" s="9"/>
      <c r="O516" s="9"/>
      <c r="P516" s="370" t="s">
        <v>444</v>
      </c>
      <c r="Q516" s="9" t="s">
        <v>290</v>
      </c>
      <c r="R516" s="326"/>
      <c r="S516" s="9"/>
      <c r="T516" s="10"/>
      <c r="U516" s="10"/>
      <c r="V516" s="166"/>
      <c r="W516" s="167"/>
      <c r="X516" s="692" t="s">
        <v>3135</v>
      </c>
      <c r="Y516" s="697" t="s">
        <v>3144</v>
      </c>
      <c r="Z516" s="687" t="s">
        <v>3130</v>
      </c>
    </row>
    <row r="517" spans="1:26" s="11" customFormat="1" ht="15.6">
      <c r="A517" s="3" t="s">
        <v>1519</v>
      </c>
      <c r="B517" s="153"/>
      <c r="C517" s="153"/>
      <c r="D517" s="166"/>
      <c r="E517" s="9" t="s">
        <v>17</v>
      </c>
      <c r="F517" s="9" t="s">
        <v>14</v>
      </c>
      <c r="G517" s="1" t="s">
        <v>19</v>
      </c>
      <c r="H517" s="1" t="s">
        <v>28</v>
      </c>
      <c r="I517" s="1" t="s">
        <v>24</v>
      </c>
      <c r="J517" s="4">
        <v>4</v>
      </c>
      <c r="K517" s="9"/>
      <c r="L517" s="9"/>
      <c r="M517" s="9"/>
      <c r="N517" s="9"/>
      <c r="O517" s="9"/>
      <c r="P517" s="370" t="s">
        <v>444</v>
      </c>
      <c r="Q517" s="9" t="s">
        <v>290</v>
      </c>
      <c r="R517" s="326"/>
      <c r="S517" s="9"/>
      <c r="T517" s="10"/>
      <c r="U517" s="10"/>
      <c r="V517" s="166"/>
      <c r="W517" s="167"/>
      <c r="X517" s="692" t="s">
        <v>3135</v>
      </c>
      <c r="Y517" s="697" t="s">
        <v>3144</v>
      </c>
      <c r="Z517" s="687" t="s">
        <v>3130</v>
      </c>
    </row>
    <row r="518" spans="1:26" s="11" customFormat="1" ht="15.6">
      <c r="A518" s="3" t="s">
        <v>1520</v>
      </c>
      <c r="B518" s="153"/>
      <c r="C518" s="153" t="s">
        <v>915</v>
      </c>
      <c r="D518" s="166"/>
      <c r="E518" s="9" t="s">
        <v>18</v>
      </c>
      <c r="F518" s="9" t="s">
        <v>14</v>
      </c>
      <c r="G518" s="1" t="s">
        <v>19</v>
      </c>
      <c r="H518" s="1" t="s">
        <v>28</v>
      </c>
      <c r="I518" s="1" t="s">
        <v>24</v>
      </c>
      <c r="J518" s="4">
        <v>4</v>
      </c>
      <c r="K518" s="9"/>
      <c r="L518" s="9"/>
      <c r="M518" s="9"/>
      <c r="N518" s="9"/>
      <c r="O518" s="9"/>
      <c r="P518" s="370" t="s">
        <v>444</v>
      </c>
      <c r="Q518" s="9" t="s">
        <v>290</v>
      </c>
      <c r="R518" s="326"/>
      <c r="S518" s="9"/>
      <c r="T518" s="10"/>
      <c r="U518" s="10"/>
      <c r="V518" s="166"/>
      <c r="W518" s="167"/>
      <c r="X518" s="692" t="s">
        <v>3135</v>
      </c>
      <c r="Y518" s="697" t="s">
        <v>3144</v>
      </c>
      <c r="Z518" s="687" t="s">
        <v>3130</v>
      </c>
    </row>
    <row r="519" spans="1:26" s="11" customFormat="1" ht="15.6">
      <c r="A519" s="3" t="s">
        <v>1521</v>
      </c>
      <c r="B519" s="153"/>
      <c r="C519" s="153" t="s">
        <v>914</v>
      </c>
      <c r="D519" s="166"/>
      <c r="E519" s="9" t="s">
        <v>17</v>
      </c>
      <c r="F519" s="9" t="s">
        <v>14</v>
      </c>
      <c r="G519" s="1" t="s">
        <v>19</v>
      </c>
      <c r="H519" s="1" t="s">
        <v>28</v>
      </c>
      <c r="I519" s="1" t="s">
        <v>24</v>
      </c>
      <c r="J519" s="4">
        <v>4</v>
      </c>
      <c r="K519" s="9"/>
      <c r="L519" s="9"/>
      <c r="M519" s="9"/>
      <c r="N519" s="9"/>
      <c r="O519" s="9"/>
      <c r="P519" s="370" t="s">
        <v>444</v>
      </c>
      <c r="Q519" s="9" t="s">
        <v>290</v>
      </c>
      <c r="R519" s="326"/>
      <c r="S519" s="9"/>
      <c r="T519" s="10"/>
      <c r="U519" s="10"/>
      <c r="V519" s="166"/>
      <c r="W519" s="167"/>
      <c r="X519" s="692" t="s">
        <v>3135</v>
      </c>
      <c r="Y519" s="697" t="s">
        <v>3144</v>
      </c>
      <c r="Z519" s="687" t="s">
        <v>3130</v>
      </c>
    </row>
    <row r="520" spans="1:26" s="11" customFormat="1" ht="15.6">
      <c r="A520" s="3" t="s">
        <v>1522</v>
      </c>
      <c r="B520" s="153"/>
      <c r="C520" s="153"/>
      <c r="D520" s="166"/>
      <c r="E520" s="9" t="s">
        <v>18</v>
      </c>
      <c r="F520" s="9" t="s">
        <v>15</v>
      </c>
      <c r="G520" s="1" t="s">
        <v>19</v>
      </c>
      <c r="H520" s="1" t="s">
        <v>28</v>
      </c>
      <c r="I520" s="1" t="s">
        <v>24</v>
      </c>
      <c r="J520" s="4"/>
      <c r="K520" s="9"/>
      <c r="L520" s="9"/>
      <c r="M520" s="9"/>
      <c r="N520" s="9"/>
      <c r="O520" s="9" t="s">
        <v>28</v>
      </c>
      <c r="P520" s="370" t="s">
        <v>444</v>
      </c>
      <c r="Q520" s="9" t="s">
        <v>290</v>
      </c>
      <c r="R520" s="326"/>
      <c r="S520" s="9"/>
      <c r="T520" s="10"/>
      <c r="U520" s="10"/>
      <c r="V520" s="166"/>
      <c r="W520" s="167"/>
      <c r="X520" s="692" t="s">
        <v>3135</v>
      </c>
      <c r="Y520" s="697" t="s">
        <v>3144</v>
      </c>
      <c r="Z520" s="687" t="s">
        <v>3130</v>
      </c>
    </row>
    <row r="521" spans="1:26" s="11" customFormat="1" ht="15.6">
      <c r="A521" s="3" t="s">
        <v>1523</v>
      </c>
      <c r="B521" s="153"/>
      <c r="C521" s="153" t="s">
        <v>913</v>
      </c>
      <c r="D521" s="166"/>
      <c r="E521" s="9" t="s">
        <v>17</v>
      </c>
      <c r="F521" s="9" t="s">
        <v>14</v>
      </c>
      <c r="G521" s="1" t="s">
        <v>19</v>
      </c>
      <c r="H521" s="1" t="s">
        <v>28</v>
      </c>
      <c r="I521" s="1" t="s">
        <v>24</v>
      </c>
      <c r="J521" s="4">
        <v>4</v>
      </c>
      <c r="K521" s="9"/>
      <c r="L521" s="9"/>
      <c r="M521" s="9"/>
      <c r="N521" s="9"/>
      <c r="O521" s="9"/>
      <c r="P521" s="370" t="s">
        <v>444</v>
      </c>
      <c r="Q521" s="9" t="s">
        <v>290</v>
      </c>
      <c r="R521" s="326"/>
      <c r="S521" s="9"/>
      <c r="T521" s="10"/>
      <c r="U521" s="10"/>
      <c r="V521" s="166"/>
      <c r="W521" s="167"/>
      <c r="X521" s="692" t="s">
        <v>3135</v>
      </c>
      <c r="Y521" s="697" t="s">
        <v>3144</v>
      </c>
      <c r="Z521" s="687" t="s">
        <v>3130</v>
      </c>
    </row>
    <row r="522" spans="1:26" s="11" customFormat="1" ht="15.6">
      <c r="A522" s="3" t="s">
        <v>1524</v>
      </c>
      <c r="B522" s="153"/>
      <c r="C522" s="153"/>
      <c r="D522" s="166"/>
      <c r="E522" s="9" t="s">
        <v>17</v>
      </c>
      <c r="F522" s="9" t="s">
        <v>15</v>
      </c>
      <c r="G522" s="1" t="s">
        <v>19</v>
      </c>
      <c r="H522" s="1" t="s">
        <v>28</v>
      </c>
      <c r="I522" s="1" t="s">
        <v>24</v>
      </c>
      <c r="J522" s="4">
        <v>4</v>
      </c>
      <c r="K522" s="9"/>
      <c r="L522" s="9"/>
      <c r="M522" s="9"/>
      <c r="N522" s="9"/>
      <c r="O522" s="9"/>
      <c r="P522" s="370" t="s">
        <v>444</v>
      </c>
      <c r="Q522" s="9" t="s">
        <v>290</v>
      </c>
      <c r="R522" s="326"/>
      <c r="S522" s="9"/>
      <c r="T522" s="10"/>
      <c r="U522" s="10"/>
      <c r="V522" s="166"/>
      <c r="W522" s="167"/>
      <c r="X522" s="692" t="s">
        <v>3135</v>
      </c>
      <c r="Y522" s="697" t="s">
        <v>3144</v>
      </c>
      <c r="Z522" s="687" t="s">
        <v>3130</v>
      </c>
    </row>
    <row r="523" spans="1:26" s="11" customFormat="1" ht="15.6">
      <c r="A523" s="3" t="s">
        <v>1525</v>
      </c>
      <c r="B523" s="153"/>
      <c r="C523" s="153" t="s">
        <v>912</v>
      </c>
      <c r="D523" s="166"/>
      <c r="E523" s="9" t="s">
        <v>17</v>
      </c>
      <c r="F523" s="9" t="s">
        <v>14</v>
      </c>
      <c r="G523" s="1" t="s">
        <v>19</v>
      </c>
      <c r="H523" s="1" t="s">
        <v>28</v>
      </c>
      <c r="I523" s="1" t="s">
        <v>24</v>
      </c>
      <c r="J523" s="4">
        <v>4</v>
      </c>
      <c r="K523" s="9"/>
      <c r="L523" s="9"/>
      <c r="M523" s="9"/>
      <c r="N523" s="9"/>
      <c r="O523" s="9"/>
      <c r="P523" s="370" t="s">
        <v>444</v>
      </c>
      <c r="Q523" s="9" t="s">
        <v>290</v>
      </c>
      <c r="R523" s="326"/>
      <c r="S523" s="9"/>
      <c r="T523" s="10"/>
      <c r="U523" s="10"/>
      <c r="V523" s="166"/>
      <c r="W523" s="167"/>
      <c r="X523" s="692" t="s">
        <v>3135</v>
      </c>
      <c r="Y523" s="697" t="s">
        <v>3144</v>
      </c>
      <c r="Z523" s="687" t="s">
        <v>3130</v>
      </c>
    </row>
    <row r="524" spans="1:26" s="11" customFormat="1" ht="15.6">
      <c r="A524" s="3" t="s">
        <v>1526</v>
      </c>
      <c r="B524" s="153"/>
      <c r="C524" s="153"/>
      <c r="D524" s="166"/>
      <c r="E524" s="9" t="s">
        <v>17</v>
      </c>
      <c r="F524" s="9" t="s">
        <v>15</v>
      </c>
      <c r="G524" s="1" t="s">
        <v>19</v>
      </c>
      <c r="H524" s="1" t="s">
        <v>28</v>
      </c>
      <c r="I524" s="1" t="s">
        <v>24</v>
      </c>
      <c r="J524" s="4">
        <v>4</v>
      </c>
      <c r="K524" s="9"/>
      <c r="L524" s="9"/>
      <c r="M524" s="9"/>
      <c r="N524" s="9"/>
      <c r="O524" s="9"/>
      <c r="P524" s="370" t="s">
        <v>444</v>
      </c>
      <c r="Q524" s="9" t="s">
        <v>290</v>
      </c>
      <c r="R524" s="326"/>
      <c r="S524" s="9"/>
      <c r="T524" s="10"/>
      <c r="U524" s="10"/>
      <c r="V524" s="166"/>
      <c r="W524" s="167"/>
      <c r="X524" s="692" t="s">
        <v>3135</v>
      </c>
      <c r="Y524" s="697" t="s">
        <v>3144</v>
      </c>
      <c r="Z524" s="687" t="s">
        <v>3130</v>
      </c>
    </row>
    <row r="525" spans="1:26" s="11" customFormat="1" ht="15.6">
      <c r="A525" s="3" t="s">
        <v>1527</v>
      </c>
      <c r="B525" s="153"/>
      <c r="C525" s="153" t="s">
        <v>911</v>
      </c>
      <c r="D525" s="166"/>
      <c r="E525" s="9" t="s">
        <v>17</v>
      </c>
      <c r="F525" s="9" t="s">
        <v>14</v>
      </c>
      <c r="G525" s="1" t="s">
        <v>19</v>
      </c>
      <c r="H525" s="1" t="s">
        <v>28</v>
      </c>
      <c r="I525" s="1" t="s">
        <v>24</v>
      </c>
      <c r="J525" s="4">
        <v>4</v>
      </c>
      <c r="K525" s="9"/>
      <c r="L525" s="9"/>
      <c r="M525" s="9"/>
      <c r="N525" s="9"/>
      <c r="O525" s="9"/>
      <c r="P525" s="370" t="s">
        <v>444</v>
      </c>
      <c r="Q525" s="9" t="s">
        <v>290</v>
      </c>
      <c r="R525" s="326"/>
      <c r="S525" s="9"/>
      <c r="T525" s="10"/>
      <c r="U525" s="10"/>
      <c r="V525" s="166"/>
      <c r="W525" s="167"/>
      <c r="X525" s="692" t="s">
        <v>3135</v>
      </c>
      <c r="Y525" s="697" t="s">
        <v>3144</v>
      </c>
      <c r="Z525" s="687" t="s">
        <v>3130</v>
      </c>
    </row>
    <row r="526" spans="1:26" s="11" customFormat="1" ht="15.6">
      <c r="A526" s="3" t="s">
        <v>1528</v>
      </c>
      <c r="B526" s="153"/>
      <c r="C526" s="153"/>
      <c r="D526" s="166"/>
      <c r="E526" s="9" t="s">
        <v>17</v>
      </c>
      <c r="F526" s="9" t="s">
        <v>15</v>
      </c>
      <c r="G526" s="1" t="s">
        <v>19</v>
      </c>
      <c r="H526" s="1" t="s">
        <v>28</v>
      </c>
      <c r="I526" s="1" t="s">
        <v>24</v>
      </c>
      <c r="J526" s="4">
        <v>4</v>
      </c>
      <c r="K526" s="9"/>
      <c r="L526" s="9"/>
      <c r="M526" s="9"/>
      <c r="N526" s="9"/>
      <c r="O526" s="9"/>
      <c r="P526" s="370" t="s">
        <v>444</v>
      </c>
      <c r="Q526" s="9" t="s">
        <v>290</v>
      </c>
      <c r="R526" s="326"/>
      <c r="S526" s="9"/>
      <c r="T526" s="10"/>
      <c r="U526" s="10"/>
      <c r="V526" s="166"/>
      <c r="W526" s="167"/>
      <c r="X526" s="692" t="s">
        <v>3135</v>
      </c>
      <c r="Y526" s="697" t="s">
        <v>3144</v>
      </c>
      <c r="Z526" s="687" t="s">
        <v>3130</v>
      </c>
    </row>
    <row r="527" spans="1:26" s="11" customFormat="1" ht="15.6">
      <c r="A527" s="3" t="s">
        <v>1529</v>
      </c>
      <c r="B527" s="153"/>
      <c r="C527" s="153" t="s">
        <v>910</v>
      </c>
      <c r="D527" s="166"/>
      <c r="E527" s="9" t="s">
        <v>18</v>
      </c>
      <c r="F527" s="9" t="s">
        <v>14</v>
      </c>
      <c r="G527" s="1" t="s">
        <v>19</v>
      </c>
      <c r="H527" s="1" t="s">
        <v>28</v>
      </c>
      <c r="I527" s="1" t="s">
        <v>24</v>
      </c>
      <c r="J527" s="4">
        <v>4</v>
      </c>
      <c r="K527" s="9"/>
      <c r="L527" s="9"/>
      <c r="M527" s="9"/>
      <c r="N527" s="9"/>
      <c r="O527" s="9"/>
      <c r="P527" s="370" t="s">
        <v>444</v>
      </c>
      <c r="Q527" s="9" t="s">
        <v>290</v>
      </c>
      <c r="R527" s="326"/>
      <c r="S527" s="9"/>
      <c r="T527" s="10"/>
      <c r="U527" s="10"/>
      <c r="V527" s="166"/>
      <c r="W527" s="167"/>
      <c r="X527" s="692" t="s">
        <v>3135</v>
      </c>
      <c r="Y527" s="697" t="s">
        <v>3144</v>
      </c>
      <c r="Z527" s="687" t="s">
        <v>3130</v>
      </c>
    </row>
    <row r="528" spans="1:26" s="11" customFormat="1" ht="15.6">
      <c r="A528" s="3" t="s">
        <v>1530</v>
      </c>
      <c r="B528" s="153"/>
      <c r="C528" s="153"/>
      <c r="D528" s="166"/>
      <c r="E528" s="9" t="s">
        <v>18</v>
      </c>
      <c r="F528" s="9" t="s">
        <v>15</v>
      </c>
      <c r="G528" s="1" t="s">
        <v>19</v>
      </c>
      <c r="H528" s="1" t="s">
        <v>28</v>
      </c>
      <c r="I528" s="1" t="s">
        <v>24</v>
      </c>
      <c r="J528" s="4">
        <v>4</v>
      </c>
      <c r="K528" s="9"/>
      <c r="L528" s="9"/>
      <c r="M528" s="9"/>
      <c r="N528" s="9"/>
      <c r="O528" s="9"/>
      <c r="P528" s="370" t="s">
        <v>444</v>
      </c>
      <c r="Q528" s="9" t="s">
        <v>290</v>
      </c>
      <c r="R528" s="326"/>
      <c r="S528" s="9"/>
      <c r="T528" s="10"/>
      <c r="U528" s="10"/>
      <c r="V528" s="166"/>
      <c r="W528" s="167"/>
      <c r="X528" s="692" t="s">
        <v>3135</v>
      </c>
      <c r="Y528" s="697" t="s">
        <v>3144</v>
      </c>
      <c r="Z528" s="687" t="s">
        <v>3130</v>
      </c>
    </row>
    <row r="529" spans="1:26" s="11" customFormat="1" ht="15.6">
      <c r="A529" s="3" t="s">
        <v>1531</v>
      </c>
      <c r="B529" s="153"/>
      <c r="C529" s="153" t="s">
        <v>909</v>
      </c>
      <c r="D529" s="166"/>
      <c r="E529" s="9" t="s">
        <v>17</v>
      </c>
      <c r="F529" s="9" t="s">
        <v>14</v>
      </c>
      <c r="G529" s="1" t="s">
        <v>19</v>
      </c>
      <c r="H529" s="1" t="s">
        <v>28</v>
      </c>
      <c r="I529" s="1" t="s">
        <v>24</v>
      </c>
      <c r="J529" s="4">
        <v>4</v>
      </c>
      <c r="K529" s="9"/>
      <c r="L529" s="9"/>
      <c r="M529" s="9"/>
      <c r="N529" s="9"/>
      <c r="O529" s="9"/>
      <c r="P529" s="370" t="s">
        <v>444</v>
      </c>
      <c r="Q529" s="9" t="s">
        <v>290</v>
      </c>
      <c r="R529" s="326"/>
      <c r="S529" s="9"/>
      <c r="T529" s="10"/>
      <c r="U529" s="10"/>
      <c r="V529" s="166"/>
      <c r="W529" s="167"/>
      <c r="X529" s="692" t="s">
        <v>3135</v>
      </c>
      <c r="Y529" s="697" t="s">
        <v>3144</v>
      </c>
      <c r="Z529" s="687" t="s">
        <v>3130</v>
      </c>
    </row>
    <row r="530" spans="1:26" s="11" customFormat="1" ht="15.6">
      <c r="A530" s="3" t="s">
        <v>1532</v>
      </c>
      <c r="B530" s="153"/>
      <c r="C530" s="153"/>
      <c r="D530" s="166"/>
      <c r="E530" s="9" t="s">
        <v>18</v>
      </c>
      <c r="F530" s="9" t="s">
        <v>15</v>
      </c>
      <c r="G530" s="1" t="s">
        <v>19</v>
      </c>
      <c r="H530" s="1" t="s">
        <v>28</v>
      </c>
      <c r="I530" s="1" t="s">
        <v>24</v>
      </c>
      <c r="J530" s="4">
        <v>4</v>
      </c>
      <c r="K530" s="9"/>
      <c r="L530" s="9"/>
      <c r="M530" s="9"/>
      <c r="N530" s="9"/>
      <c r="O530" s="9"/>
      <c r="P530" s="370" t="s">
        <v>444</v>
      </c>
      <c r="Q530" s="9" t="s">
        <v>290</v>
      </c>
      <c r="R530" s="326"/>
      <c r="S530" s="9"/>
      <c r="T530" s="10"/>
      <c r="U530" s="10"/>
      <c r="V530" s="166"/>
      <c r="W530" s="167"/>
      <c r="X530" s="692" t="s">
        <v>3135</v>
      </c>
      <c r="Y530" s="697" t="s">
        <v>3144</v>
      </c>
      <c r="Z530" s="687" t="s">
        <v>3130</v>
      </c>
    </row>
    <row r="531" spans="1:26" s="11" customFormat="1" ht="15.6">
      <c r="A531" s="3" t="s">
        <v>1533</v>
      </c>
      <c r="B531" s="153"/>
      <c r="C531" s="153" t="s">
        <v>908</v>
      </c>
      <c r="D531" s="166"/>
      <c r="E531" s="9" t="s">
        <v>17</v>
      </c>
      <c r="F531" s="9" t="s">
        <v>14</v>
      </c>
      <c r="G531" s="1" t="s">
        <v>19</v>
      </c>
      <c r="H531" s="1" t="s">
        <v>28</v>
      </c>
      <c r="I531" s="1" t="s">
        <v>24</v>
      </c>
      <c r="J531" s="4">
        <v>4</v>
      </c>
      <c r="K531" s="9"/>
      <c r="L531" s="9"/>
      <c r="M531" s="9"/>
      <c r="N531" s="9"/>
      <c r="O531" s="9"/>
      <c r="P531" s="370" t="s">
        <v>444</v>
      </c>
      <c r="Q531" s="9" t="s">
        <v>290</v>
      </c>
      <c r="R531" s="326"/>
      <c r="S531" s="9"/>
      <c r="T531" s="10"/>
      <c r="U531" s="10"/>
      <c r="V531" s="166"/>
      <c r="W531" s="167"/>
      <c r="X531" s="692" t="s">
        <v>3135</v>
      </c>
      <c r="Y531" s="697" t="s">
        <v>3144</v>
      </c>
      <c r="Z531" s="687" t="s">
        <v>3130</v>
      </c>
    </row>
    <row r="532" spans="1:26" s="11" customFormat="1" ht="15.6">
      <c r="A532" s="3" t="s">
        <v>1534</v>
      </c>
      <c r="B532" s="153"/>
      <c r="C532" s="153"/>
      <c r="D532" s="166"/>
      <c r="E532" s="9" t="s">
        <v>17</v>
      </c>
      <c r="F532" s="9" t="s">
        <v>15</v>
      </c>
      <c r="G532" s="1" t="s">
        <v>19</v>
      </c>
      <c r="H532" s="1" t="s">
        <v>28</v>
      </c>
      <c r="I532" s="1" t="s">
        <v>24</v>
      </c>
      <c r="J532" s="4">
        <v>4</v>
      </c>
      <c r="K532" s="9"/>
      <c r="L532" s="9"/>
      <c r="M532" s="9"/>
      <c r="N532" s="9"/>
      <c r="O532" s="9"/>
      <c r="P532" s="370" t="s">
        <v>444</v>
      </c>
      <c r="Q532" s="9" t="s">
        <v>290</v>
      </c>
      <c r="R532" s="326"/>
      <c r="S532" s="9"/>
      <c r="T532" s="10"/>
      <c r="U532" s="10"/>
      <c r="V532" s="166"/>
      <c r="W532" s="167"/>
      <c r="X532" s="692" t="s">
        <v>3135</v>
      </c>
      <c r="Y532" s="697" t="s">
        <v>3144</v>
      </c>
      <c r="Z532" s="687" t="s">
        <v>3130</v>
      </c>
    </row>
    <row r="533" spans="1:26" s="11" customFormat="1" ht="15.6">
      <c r="A533" s="3" t="s">
        <v>1535</v>
      </c>
      <c r="B533" s="153"/>
      <c r="C533" s="153" t="s">
        <v>907</v>
      </c>
      <c r="D533" s="166"/>
      <c r="E533" s="9" t="s">
        <v>17</v>
      </c>
      <c r="F533" s="9" t="s">
        <v>14</v>
      </c>
      <c r="G533" s="1" t="s">
        <v>19</v>
      </c>
      <c r="H533" s="1" t="s">
        <v>28</v>
      </c>
      <c r="I533" s="1" t="s">
        <v>24</v>
      </c>
      <c r="J533" s="4">
        <v>4</v>
      </c>
      <c r="K533" s="9"/>
      <c r="L533" s="9"/>
      <c r="M533" s="9"/>
      <c r="N533" s="9"/>
      <c r="O533" s="9"/>
      <c r="P533" s="370" t="s">
        <v>444</v>
      </c>
      <c r="Q533" s="9" t="s">
        <v>290</v>
      </c>
      <c r="R533" s="326"/>
      <c r="S533" s="9"/>
      <c r="T533" s="10"/>
      <c r="U533" s="10"/>
      <c r="V533" s="166"/>
      <c r="W533" s="167"/>
      <c r="X533" s="692" t="s">
        <v>3135</v>
      </c>
      <c r="Y533" s="697" t="s">
        <v>3144</v>
      </c>
      <c r="Z533" s="687" t="s">
        <v>3130</v>
      </c>
    </row>
    <row r="534" spans="1:26" s="11" customFormat="1" ht="15.6">
      <c r="A534" s="3" t="s">
        <v>1536</v>
      </c>
      <c r="B534" s="153"/>
      <c r="C534" s="153"/>
      <c r="D534" s="166"/>
      <c r="E534" s="9" t="s">
        <v>17</v>
      </c>
      <c r="F534" s="9" t="s">
        <v>15</v>
      </c>
      <c r="G534" s="1" t="s">
        <v>19</v>
      </c>
      <c r="H534" s="1" t="s">
        <v>28</v>
      </c>
      <c r="I534" s="1" t="s">
        <v>24</v>
      </c>
      <c r="J534" s="4">
        <v>4</v>
      </c>
      <c r="K534" s="9"/>
      <c r="L534" s="9"/>
      <c r="M534" s="9"/>
      <c r="N534" s="9"/>
      <c r="O534" s="9"/>
      <c r="P534" s="370" t="s">
        <v>444</v>
      </c>
      <c r="Q534" s="9" t="s">
        <v>290</v>
      </c>
      <c r="R534" s="326"/>
      <c r="S534" s="9"/>
      <c r="T534" s="10"/>
      <c r="U534" s="10"/>
      <c r="V534" s="166"/>
      <c r="W534" s="167"/>
      <c r="X534" s="692" t="s">
        <v>3135</v>
      </c>
      <c r="Y534" s="697" t="s">
        <v>3144</v>
      </c>
      <c r="Z534" s="687" t="s">
        <v>3130</v>
      </c>
    </row>
    <row r="535" spans="1:26" s="11" customFormat="1" ht="15.6">
      <c r="A535" s="3" t="s">
        <v>1537</v>
      </c>
      <c r="B535" s="153"/>
      <c r="C535" s="153" t="s">
        <v>905</v>
      </c>
      <c r="D535" s="166"/>
      <c r="E535" s="9" t="s">
        <v>17</v>
      </c>
      <c r="F535" s="9" t="s">
        <v>14</v>
      </c>
      <c r="G535" s="1" t="s">
        <v>19</v>
      </c>
      <c r="H535" s="1" t="s">
        <v>28</v>
      </c>
      <c r="I535" s="1" t="s">
        <v>24</v>
      </c>
      <c r="J535" s="4">
        <v>4</v>
      </c>
      <c r="K535" s="9"/>
      <c r="L535" s="9"/>
      <c r="M535" s="9"/>
      <c r="N535" s="9"/>
      <c r="O535" s="9"/>
      <c r="P535" s="370" t="s">
        <v>444</v>
      </c>
      <c r="Q535" s="9" t="s">
        <v>290</v>
      </c>
      <c r="R535" s="326"/>
      <c r="S535" s="9"/>
      <c r="T535" s="10"/>
      <c r="U535" s="10"/>
      <c r="V535" s="166"/>
      <c r="W535" s="167"/>
      <c r="X535" s="692" t="s">
        <v>3135</v>
      </c>
      <c r="Y535" s="697" t="s">
        <v>3144</v>
      </c>
      <c r="Z535" s="687" t="s">
        <v>3130</v>
      </c>
    </row>
    <row r="536" spans="1:26" s="11" customFormat="1" ht="15.6">
      <c r="A536" s="3" t="s">
        <v>1538</v>
      </c>
      <c r="B536" s="153"/>
      <c r="C536" s="153"/>
      <c r="D536" s="166"/>
      <c r="E536" s="9" t="s">
        <v>17</v>
      </c>
      <c r="F536" s="9" t="s">
        <v>15</v>
      </c>
      <c r="G536" s="1" t="s">
        <v>19</v>
      </c>
      <c r="H536" s="1" t="s">
        <v>28</v>
      </c>
      <c r="I536" s="1" t="s">
        <v>24</v>
      </c>
      <c r="J536" s="4">
        <v>4</v>
      </c>
      <c r="K536" s="9"/>
      <c r="L536" s="9"/>
      <c r="M536" s="9"/>
      <c r="N536" s="9"/>
      <c r="O536" s="9"/>
      <c r="P536" s="370" t="s">
        <v>444</v>
      </c>
      <c r="Q536" s="9" t="s">
        <v>290</v>
      </c>
      <c r="R536" s="326"/>
      <c r="S536" s="9"/>
      <c r="T536" s="10"/>
      <c r="U536" s="10"/>
      <c r="V536" s="166"/>
      <c r="W536" s="167"/>
      <c r="X536" s="692" t="s">
        <v>3135</v>
      </c>
      <c r="Y536" s="697" t="s">
        <v>3144</v>
      </c>
      <c r="Z536" s="687" t="s">
        <v>3130</v>
      </c>
    </row>
    <row r="537" spans="1:26" s="11" customFormat="1" ht="15.6">
      <c r="A537" s="3" t="s">
        <v>1539</v>
      </c>
      <c r="B537" s="153"/>
      <c r="C537" s="153" t="s">
        <v>904</v>
      </c>
      <c r="D537" s="166"/>
      <c r="E537" s="9" t="s">
        <v>17</v>
      </c>
      <c r="F537" s="9" t="s">
        <v>14</v>
      </c>
      <c r="G537" s="1" t="s">
        <v>19</v>
      </c>
      <c r="H537" s="1" t="s">
        <v>28</v>
      </c>
      <c r="I537" s="1" t="s">
        <v>25</v>
      </c>
      <c r="J537" s="4">
        <v>4</v>
      </c>
      <c r="K537" s="9"/>
      <c r="L537" s="9"/>
      <c r="M537" s="9"/>
      <c r="N537" s="9"/>
      <c r="O537" s="9"/>
      <c r="P537" s="370" t="s">
        <v>444</v>
      </c>
      <c r="Q537" s="9" t="s">
        <v>290</v>
      </c>
      <c r="R537" s="326"/>
      <c r="S537" s="9"/>
      <c r="T537" s="10"/>
      <c r="U537" s="10"/>
      <c r="V537" s="166"/>
      <c r="W537" s="167"/>
      <c r="X537" s="692" t="s">
        <v>3135</v>
      </c>
      <c r="Y537" s="697" t="s">
        <v>3144</v>
      </c>
      <c r="Z537" s="687" t="s">
        <v>3130</v>
      </c>
    </row>
    <row r="538" spans="1:26" s="11" customFormat="1" ht="15.6">
      <c r="A538" s="3" t="s">
        <v>1540</v>
      </c>
      <c r="B538" s="153"/>
      <c r="C538" s="153"/>
      <c r="D538" s="166"/>
      <c r="E538" s="9" t="s">
        <v>17</v>
      </c>
      <c r="F538" s="9" t="s">
        <v>15</v>
      </c>
      <c r="G538" s="1" t="s">
        <v>19</v>
      </c>
      <c r="H538" s="1" t="s">
        <v>28</v>
      </c>
      <c r="I538" s="1" t="s">
        <v>26</v>
      </c>
      <c r="J538" s="4">
        <v>4</v>
      </c>
      <c r="K538" s="9"/>
      <c r="L538" s="9"/>
      <c r="M538" s="9"/>
      <c r="N538" s="9"/>
      <c r="O538" s="9"/>
      <c r="P538" s="370" t="s">
        <v>444</v>
      </c>
      <c r="Q538" s="9" t="s">
        <v>290</v>
      </c>
      <c r="R538" s="326"/>
      <c r="S538" s="9"/>
      <c r="T538" s="10"/>
      <c r="U538" s="10"/>
      <c r="V538" s="166"/>
      <c r="W538" s="167"/>
      <c r="X538" s="692" t="s">
        <v>3135</v>
      </c>
      <c r="Y538" s="697" t="s">
        <v>3144</v>
      </c>
      <c r="Z538" s="687" t="s">
        <v>3130</v>
      </c>
    </row>
    <row r="539" spans="1:26" s="11" customFormat="1" ht="15.6">
      <c r="A539" s="3" t="s">
        <v>1541</v>
      </c>
      <c r="B539" s="153"/>
      <c r="C539" s="153"/>
      <c r="D539" s="166"/>
      <c r="E539" s="9" t="s">
        <v>17</v>
      </c>
      <c r="F539" s="9" t="s">
        <v>14</v>
      </c>
      <c r="G539" s="1" t="s">
        <v>19</v>
      </c>
      <c r="H539" s="1" t="s">
        <v>28</v>
      </c>
      <c r="I539" s="1" t="s">
        <v>24</v>
      </c>
      <c r="J539" s="4">
        <v>4</v>
      </c>
      <c r="K539" s="9"/>
      <c r="L539" s="9"/>
      <c r="M539" s="9"/>
      <c r="N539" s="9"/>
      <c r="O539" s="9"/>
      <c r="P539" s="370" t="s">
        <v>444</v>
      </c>
      <c r="Q539" s="9" t="s">
        <v>290</v>
      </c>
      <c r="R539" s="326"/>
      <c r="S539" s="9"/>
      <c r="T539" s="10"/>
      <c r="U539" s="10"/>
      <c r="V539" s="166"/>
      <c r="W539" s="167"/>
      <c r="X539" s="692" t="s">
        <v>3135</v>
      </c>
      <c r="Y539" s="697" t="s">
        <v>3144</v>
      </c>
      <c r="Z539" s="687" t="s">
        <v>3130</v>
      </c>
    </row>
    <row r="540" spans="1:26" s="11" customFormat="1" ht="15.6">
      <c r="A540" s="3" t="s">
        <v>1542</v>
      </c>
      <c r="B540" s="153"/>
      <c r="C540" s="153"/>
      <c r="D540" s="166"/>
      <c r="E540" s="9" t="s">
        <v>18</v>
      </c>
      <c r="F540" s="9" t="s">
        <v>14</v>
      </c>
      <c r="G540" s="1" t="s">
        <v>19</v>
      </c>
      <c r="H540" s="1" t="s">
        <v>28</v>
      </c>
      <c r="I540" s="1" t="s">
        <v>24</v>
      </c>
      <c r="J540" s="4">
        <v>4</v>
      </c>
      <c r="K540" s="9"/>
      <c r="L540" s="9"/>
      <c r="M540" s="9"/>
      <c r="N540" s="9"/>
      <c r="O540" s="9"/>
      <c r="P540" s="370" t="s">
        <v>444</v>
      </c>
      <c r="Q540" s="9" t="s">
        <v>290</v>
      </c>
      <c r="R540" s="326"/>
      <c r="S540" s="9"/>
      <c r="T540" s="10"/>
      <c r="U540" s="10"/>
      <c r="V540" s="166"/>
      <c r="W540" s="167"/>
      <c r="X540" s="692" t="s">
        <v>3135</v>
      </c>
      <c r="Y540" s="697" t="s">
        <v>3144</v>
      </c>
      <c r="Z540" s="687" t="s">
        <v>3130</v>
      </c>
    </row>
    <row r="541" spans="1:26" s="11" customFormat="1" ht="15.6">
      <c r="A541" s="3" t="s">
        <v>1543</v>
      </c>
      <c r="B541" s="153"/>
      <c r="C541" s="153"/>
      <c r="D541" s="166"/>
      <c r="E541" s="9" t="s">
        <v>18</v>
      </c>
      <c r="F541" s="9" t="s">
        <v>15</v>
      </c>
      <c r="G541" s="1" t="s">
        <v>19</v>
      </c>
      <c r="H541" s="1" t="s">
        <v>28</v>
      </c>
      <c r="I541" s="1" t="s">
        <v>24</v>
      </c>
      <c r="J541" s="4">
        <v>4</v>
      </c>
      <c r="K541" s="9"/>
      <c r="L541" s="9"/>
      <c r="M541" s="9"/>
      <c r="N541" s="9"/>
      <c r="O541" s="9"/>
      <c r="P541" s="370" t="s">
        <v>444</v>
      </c>
      <c r="Q541" s="9" t="s">
        <v>290</v>
      </c>
      <c r="R541" s="326"/>
      <c r="S541" s="9"/>
      <c r="T541" s="10"/>
      <c r="U541" s="10"/>
      <c r="V541" s="166"/>
      <c r="W541" s="167"/>
      <c r="X541" s="692" t="s">
        <v>3135</v>
      </c>
      <c r="Y541" s="697" t="s">
        <v>3144</v>
      </c>
      <c r="Z541" s="687" t="s">
        <v>3130</v>
      </c>
    </row>
    <row r="542" spans="1:26" s="11" customFormat="1" ht="15.6">
      <c r="A542" s="3" t="s">
        <v>1544</v>
      </c>
      <c r="B542" s="153"/>
      <c r="C542" s="153" t="s">
        <v>903</v>
      </c>
      <c r="D542" s="166"/>
      <c r="E542" s="9" t="s">
        <v>18</v>
      </c>
      <c r="F542" s="9" t="s">
        <v>15</v>
      </c>
      <c r="G542" s="1" t="s">
        <v>19</v>
      </c>
      <c r="H542" s="1" t="s">
        <v>28</v>
      </c>
      <c r="I542" s="1" t="s">
        <v>24</v>
      </c>
      <c r="J542" s="4">
        <v>4</v>
      </c>
      <c r="K542" s="9"/>
      <c r="L542" s="9"/>
      <c r="M542" s="9"/>
      <c r="N542" s="9"/>
      <c r="O542" s="9"/>
      <c r="P542" s="370" t="s">
        <v>444</v>
      </c>
      <c r="Q542" s="9" t="s">
        <v>290</v>
      </c>
      <c r="R542" s="326"/>
      <c r="S542" s="9"/>
      <c r="T542" s="10"/>
      <c r="U542" s="10"/>
      <c r="V542" s="166"/>
      <c r="W542" s="167"/>
      <c r="X542" s="692" t="s">
        <v>3135</v>
      </c>
      <c r="Y542" s="697" t="s">
        <v>3144</v>
      </c>
      <c r="Z542" s="687" t="s">
        <v>3130</v>
      </c>
    </row>
    <row r="543" spans="1:26" s="11" customFormat="1" ht="15.6">
      <c r="A543" s="3" t="s">
        <v>1545</v>
      </c>
      <c r="B543" s="153"/>
      <c r="C543" s="153"/>
      <c r="D543" s="166"/>
      <c r="E543" s="9" t="s">
        <v>18</v>
      </c>
      <c r="F543" s="9" t="s">
        <v>14</v>
      </c>
      <c r="G543" s="1" t="s">
        <v>19</v>
      </c>
      <c r="H543" s="1" t="s">
        <v>28</v>
      </c>
      <c r="I543" s="1" t="s">
        <v>24</v>
      </c>
      <c r="J543" s="4">
        <v>4</v>
      </c>
      <c r="K543" s="9"/>
      <c r="L543" s="9"/>
      <c r="M543" s="9"/>
      <c r="N543" s="9"/>
      <c r="O543" s="9"/>
      <c r="P543" s="370" t="s">
        <v>444</v>
      </c>
      <c r="Q543" s="9" t="s">
        <v>290</v>
      </c>
      <c r="R543" s="326"/>
      <c r="S543" s="9"/>
      <c r="T543" s="10"/>
      <c r="U543" s="10"/>
      <c r="V543" s="166"/>
      <c r="W543" s="167"/>
      <c r="X543" s="692" t="s">
        <v>3135</v>
      </c>
      <c r="Y543" s="697" t="s">
        <v>3144</v>
      </c>
      <c r="Z543" s="687" t="s">
        <v>3130</v>
      </c>
    </row>
    <row r="544" spans="1:26" s="11" customFormat="1" ht="15.6">
      <c r="A544" s="3" t="s">
        <v>1546</v>
      </c>
      <c r="B544" s="153"/>
      <c r="C544" s="153" t="s">
        <v>902</v>
      </c>
      <c r="D544" s="166"/>
      <c r="E544" s="9" t="s">
        <v>17</v>
      </c>
      <c r="F544" s="9" t="s">
        <v>14</v>
      </c>
      <c r="G544" s="1" t="s">
        <v>19</v>
      </c>
      <c r="H544" s="1" t="s">
        <v>28</v>
      </c>
      <c r="I544" s="1" t="s">
        <v>24</v>
      </c>
      <c r="J544" s="4">
        <v>4</v>
      </c>
      <c r="K544" s="9"/>
      <c r="L544" s="9"/>
      <c r="M544" s="9"/>
      <c r="N544" s="9"/>
      <c r="O544" s="9"/>
      <c r="P544" s="370" t="s">
        <v>444</v>
      </c>
      <c r="Q544" s="9" t="s">
        <v>290</v>
      </c>
      <c r="R544" s="326"/>
      <c r="S544" s="9"/>
      <c r="T544" s="10"/>
      <c r="U544" s="10"/>
      <c r="V544" s="166"/>
      <c r="W544" s="167"/>
      <c r="X544" s="692" t="s">
        <v>3135</v>
      </c>
      <c r="Y544" s="697" t="s">
        <v>3144</v>
      </c>
      <c r="Z544" s="687" t="s">
        <v>3130</v>
      </c>
    </row>
    <row r="545" spans="1:26" s="11" customFormat="1" ht="15.6">
      <c r="A545" s="3" t="s">
        <v>1547</v>
      </c>
      <c r="B545" s="153"/>
      <c r="C545" s="153"/>
      <c r="D545" s="166"/>
      <c r="E545" s="9" t="s">
        <v>17</v>
      </c>
      <c r="F545" s="9" t="s">
        <v>15</v>
      </c>
      <c r="G545" s="1" t="s">
        <v>19</v>
      </c>
      <c r="H545" s="1" t="s">
        <v>28</v>
      </c>
      <c r="I545" s="1" t="s">
        <v>24</v>
      </c>
      <c r="J545" s="4">
        <v>4</v>
      </c>
      <c r="K545" s="9"/>
      <c r="L545" s="9"/>
      <c r="M545" s="9"/>
      <c r="N545" s="9"/>
      <c r="O545" s="9"/>
      <c r="P545" s="370" t="s">
        <v>444</v>
      </c>
      <c r="Q545" s="9" t="s">
        <v>290</v>
      </c>
      <c r="R545" s="326"/>
      <c r="S545" s="9"/>
      <c r="T545" s="10"/>
      <c r="U545" s="10"/>
      <c r="V545" s="166"/>
      <c r="W545" s="167"/>
      <c r="X545" s="692" t="s">
        <v>3135</v>
      </c>
      <c r="Y545" s="697" t="s">
        <v>3144</v>
      </c>
      <c r="Z545" s="687" t="s">
        <v>3130</v>
      </c>
    </row>
    <row r="546" spans="1:26" s="11" customFormat="1" ht="15.6">
      <c r="A546" s="3" t="s">
        <v>1548</v>
      </c>
      <c r="B546" s="153"/>
      <c r="C546" s="153" t="s">
        <v>901</v>
      </c>
      <c r="D546" s="166"/>
      <c r="E546" s="9" t="s">
        <v>18</v>
      </c>
      <c r="F546" s="9" t="s">
        <v>15</v>
      </c>
      <c r="G546" s="1" t="s">
        <v>262</v>
      </c>
      <c r="H546" s="1" t="s">
        <v>28</v>
      </c>
      <c r="I546" s="1" t="s">
        <v>25</v>
      </c>
      <c r="J546" s="4">
        <v>4</v>
      </c>
      <c r="K546" s="9"/>
      <c r="L546" s="9"/>
      <c r="M546" s="9"/>
      <c r="N546" s="9"/>
      <c r="O546" s="9"/>
      <c r="P546" s="370" t="s">
        <v>444</v>
      </c>
      <c r="Q546" s="9" t="s">
        <v>290</v>
      </c>
      <c r="R546" s="326"/>
      <c r="S546" s="9"/>
      <c r="T546" s="10"/>
      <c r="U546" s="10"/>
      <c r="V546" s="166"/>
      <c r="W546" s="167"/>
      <c r="X546" s="692" t="s">
        <v>3135</v>
      </c>
      <c r="Y546" s="697" t="s">
        <v>3144</v>
      </c>
      <c r="Z546" s="687" t="s">
        <v>3130</v>
      </c>
    </row>
    <row r="547" spans="1:26" s="11" customFormat="1" ht="15.6">
      <c r="A547" s="3" t="s">
        <v>1549</v>
      </c>
      <c r="B547" s="153"/>
      <c r="C547" s="153" t="s">
        <v>900</v>
      </c>
      <c r="D547" s="166"/>
      <c r="E547" s="9" t="s">
        <v>18</v>
      </c>
      <c r="F547" s="9" t="s">
        <v>14</v>
      </c>
      <c r="G547" s="1" t="s">
        <v>262</v>
      </c>
      <c r="H547" s="1" t="s">
        <v>28</v>
      </c>
      <c r="I547" s="1" t="s">
        <v>26</v>
      </c>
      <c r="J547" s="4">
        <v>4</v>
      </c>
      <c r="K547" s="9"/>
      <c r="L547" s="9"/>
      <c r="M547" s="9"/>
      <c r="N547" s="9"/>
      <c r="O547" s="9"/>
      <c r="P547" s="370" t="s">
        <v>444</v>
      </c>
      <c r="Q547" s="9" t="s">
        <v>290</v>
      </c>
      <c r="R547" s="326"/>
      <c r="S547" s="9"/>
      <c r="T547" s="10"/>
      <c r="U547" s="10"/>
      <c r="V547" s="166"/>
      <c r="W547" s="167"/>
      <c r="X547" s="692" t="s">
        <v>3135</v>
      </c>
      <c r="Y547" s="697" t="s">
        <v>3144</v>
      </c>
      <c r="Z547" s="687" t="s">
        <v>3130</v>
      </c>
    </row>
    <row r="548" spans="1:26" s="11" customFormat="1" ht="15.6">
      <c r="A548" s="3" t="s">
        <v>1550</v>
      </c>
      <c r="B548" s="153"/>
      <c r="C548" s="153"/>
      <c r="D548" s="166"/>
      <c r="E548" s="9" t="s">
        <v>18</v>
      </c>
      <c r="F548" s="9" t="s">
        <v>15</v>
      </c>
      <c r="G548" s="1" t="s">
        <v>262</v>
      </c>
      <c r="H548" s="1" t="s">
        <v>28</v>
      </c>
      <c r="I548" s="1" t="s">
        <v>24</v>
      </c>
      <c r="J548" s="4">
        <v>4</v>
      </c>
      <c r="K548" s="9"/>
      <c r="L548" s="9"/>
      <c r="M548" s="9"/>
      <c r="N548" s="9"/>
      <c r="O548" s="9"/>
      <c r="P548" s="370" t="s">
        <v>444</v>
      </c>
      <c r="Q548" s="9" t="s">
        <v>290</v>
      </c>
      <c r="R548" s="326"/>
      <c r="S548" s="9"/>
      <c r="T548" s="10"/>
      <c r="U548" s="10"/>
      <c r="V548" s="166"/>
      <c r="W548" s="167"/>
      <c r="X548" s="692" t="s">
        <v>3135</v>
      </c>
      <c r="Y548" s="697" t="s">
        <v>3144</v>
      </c>
      <c r="Z548" s="687" t="s">
        <v>3130</v>
      </c>
    </row>
    <row r="549" spans="1:26" s="11" customFormat="1" ht="15.6">
      <c r="A549" s="3" t="s">
        <v>1551</v>
      </c>
      <c r="B549" s="153"/>
      <c r="C549" s="153" t="s">
        <v>1177</v>
      </c>
      <c r="D549" s="166"/>
      <c r="E549" s="9" t="s">
        <v>17</v>
      </c>
      <c r="F549" s="9" t="s">
        <v>14</v>
      </c>
      <c r="G549" s="1" t="s">
        <v>19</v>
      </c>
      <c r="H549" s="1" t="s">
        <v>28</v>
      </c>
      <c r="I549" s="1" t="s">
        <v>24</v>
      </c>
      <c r="J549" s="4">
        <v>4</v>
      </c>
      <c r="K549" s="9"/>
      <c r="L549" s="9"/>
      <c r="M549" s="9"/>
      <c r="N549" s="9"/>
      <c r="O549" s="9"/>
      <c r="P549" s="9" t="s">
        <v>286</v>
      </c>
      <c r="Q549" s="9" t="s">
        <v>290</v>
      </c>
      <c r="R549" s="326"/>
      <c r="S549" s="9"/>
      <c r="T549" s="10"/>
      <c r="U549" s="10"/>
      <c r="V549" s="166"/>
      <c r="W549" s="167"/>
      <c r="X549" s="692" t="s">
        <v>3135</v>
      </c>
      <c r="Y549" s="697" t="s">
        <v>3144</v>
      </c>
      <c r="Z549" s="687" t="s">
        <v>3130</v>
      </c>
    </row>
    <row r="550" spans="1:26" s="11" customFormat="1" ht="15.6">
      <c r="A550" s="3" t="s">
        <v>1552</v>
      </c>
      <c r="B550" s="153"/>
      <c r="C550" s="153" t="s">
        <v>899</v>
      </c>
      <c r="D550" s="166"/>
      <c r="E550" s="9" t="s">
        <v>18</v>
      </c>
      <c r="F550" s="9" t="s">
        <v>14</v>
      </c>
      <c r="G550" s="1" t="s">
        <v>19</v>
      </c>
      <c r="H550" s="1" t="s">
        <v>28</v>
      </c>
      <c r="I550" s="1" t="s">
        <v>24</v>
      </c>
      <c r="J550" s="4">
        <v>4</v>
      </c>
      <c r="K550" s="9"/>
      <c r="L550" s="9"/>
      <c r="M550" s="9"/>
      <c r="N550" s="9"/>
      <c r="O550" s="9"/>
      <c r="P550" s="9" t="s">
        <v>286</v>
      </c>
      <c r="Q550" s="9" t="s">
        <v>290</v>
      </c>
      <c r="R550" s="326"/>
      <c r="S550" s="9"/>
      <c r="T550" s="10"/>
      <c r="U550" s="10"/>
      <c r="V550" s="166"/>
      <c r="W550" s="167"/>
      <c r="X550" s="692" t="s">
        <v>3135</v>
      </c>
      <c r="Y550" s="697" t="s">
        <v>3144</v>
      </c>
      <c r="Z550" s="687" t="s">
        <v>3130</v>
      </c>
    </row>
    <row r="551" spans="1:26" s="11" customFormat="1" ht="15.6">
      <c r="A551" s="3" t="s">
        <v>1553</v>
      </c>
      <c r="B551" s="153"/>
      <c r="C551" s="153"/>
      <c r="D551" s="166"/>
      <c r="E551" s="9" t="s">
        <v>18</v>
      </c>
      <c r="F551" s="9" t="s">
        <v>15</v>
      </c>
      <c r="G551" s="1" t="s">
        <v>19</v>
      </c>
      <c r="H551" s="1" t="s">
        <v>28</v>
      </c>
      <c r="I551" s="1" t="s">
        <v>24</v>
      </c>
      <c r="J551" s="4">
        <v>4</v>
      </c>
      <c r="K551" s="9"/>
      <c r="L551" s="9"/>
      <c r="M551" s="9"/>
      <c r="N551" s="9"/>
      <c r="O551" s="9"/>
      <c r="P551" s="9" t="s">
        <v>286</v>
      </c>
      <c r="Q551" s="9" t="s">
        <v>290</v>
      </c>
      <c r="R551" s="326"/>
      <c r="S551" s="9"/>
      <c r="T551" s="10"/>
      <c r="U551" s="10"/>
      <c r="V551" s="166"/>
      <c r="W551" s="167"/>
      <c r="X551" s="692" t="s">
        <v>3135</v>
      </c>
      <c r="Y551" s="697" t="s">
        <v>3144</v>
      </c>
      <c r="Z551" s="687" t="s">
        <v>3130</v>
      </c>
    </row>
    <row r="552" spans="1:26" s="11" customFormat="1" ht="15.6">
      <c r="A552" s="3" t="s">
        <v>1554</v>
      </c>
      <c r="B552" s="153"/>
      <c r="C552" s="153" t="s">
        <v>898</v>
      </c>
      <c r="D552" s="166"/>
      <c r="E552" s="9" t="s">
        <v>18</v>
      </c>
      <c r="F552" s="9" t="s">
        <v>15</v>
      </c>
      <c r="G552" s="1" t="s">
        <v>19</v>
      </c>
      <c r="H552" s="1" t="s">
        <v>28</v>
      </c>
      <c r="I552" s="1" t="s">
        <v>24</v>
      </c>
      <c r="J552" s="4">
        <v>4</v>
      </c>
      <c r="K552" s="9"/>
      <c r="L552" s="9"/>
      <c r="M552" s="9"/>
      <c r="N552" s="9"/>
      <c r="O552" s="9"/>
      <c r="P552" s="9" t="s">
        <v>286</v>
      </c>
      <c r="Q552" s="9" t="s">
        <v>290</v>
      </c>
      <c r="R552" s="326"/>
      <c r="S552" s="9"/>
      <c r="T552" s="10"/>
      <c r="U552" s="10"/>
      <c r="V552" s="166"/>
      <c r="W552" s="167"/>
      <c r="X552" s="692" t="s">
        <v>3135</v>
      </c>
      <c r="Y552" s="697" t="s">
        <v>3144</v>
      </c>
      <c r="Z552" s="687" t="s">
        <v>3130</v>
      </c>
    </row>
    <row r="553" spans="1:26" s="11" customFormat="1" ht="15.6">
      <c r="A553" s="3" t="s">
        <v>1555</v>
      </c>
      <c r="B553" s="153"/>
      <c r="C553" s="153" t="s">
        <v>894</v>
      </c>
      <c r="D553" s="166"/>
      <c r="E553" s="9" t="s">
        <v>17</v>
      </c>
      <c r="F553" s="9" t="s">
        <v>14</v>
      </c>
      <c r="G553" s="1" t="s">
        <v>19</v>
      </c>
      <c r="H553" s="1" t="s">
        <v>28</v>
      </c>
      <c r="I553" s="1" t="s">
        <v>447</v>
      </c>
      <c r="J553" s="4">
        <v>4</v>
      </c>
      <c r="K553" s="9"/>
      <c r="L553" s="9"/>
      <c r="M553" s="9"/>
      <c r="N553" s="9"/>
      <c r="O553" s="9"/>
      <c r="P553" s="9" t="s">
        <v>286</v>
      </c>
      <c r="Q553" s="9" t="s">
        <v>290</v>
      </c>
      <c r="R553" s="326"/>
      <c r="S553" s="9"/>
      <c r="T553" s="10"/>
      <c r="U553" s="10"/>
      <c r="V553" s="166"/>
      <c r="W553" s="167"/>
      <c r="X553" s="692" t="s">
        <v>3135</v>
      </c>
      <c r="Y553" s="697" t="s">
        <v>3144</v>
      </c>
      <c r="Z553" s="687" t="s">
        <v>3130</v>
      </c>
    </row>
    <row r="554" spans="1:26" s="11" customFormat="1" ht="15.6">
      <c r="A554" s="3" t="s">
        <v>1556</v>
      </c>
      <c r="B554" s="153"/>
      <c r="C554" s="153"/>
      <c r="D554" s="166"/>
      <c r="E554" s="9" t="s">
        <v>17</v>
      </c>
      <c r="F554" s="9" t="s">
        <v>15</v>
      </c>
      <c r="G554" s="1" t="s">
        <v>19</v>
      </c>
      <c r="H554" s="1" t="s">
        <v>28</v>
      </c>
      <c r="I554" s="1" t="s">
        <v>26</v>
      </c>
      <c r="J554" s="4">
        <v>4</v>
      </c>
      <c r="K554" s="9"/>
      <c r="L554" s="9"/>
      <c r="M554" s="9"/>
      <c r="N554" s="9"/>
      <c r="O554" s="9"/>
      <c r="P554" s="9" t="s">
        <v>286</v>
      </c>
      <c r="Q554" s="9" t="s">
        <v>290</v>
      </c>
      <c r="R554" s="326"/>
      <c r="S554" s="9"/>
      <c r="T554" s="10"/>
      <c r="U554" s="10"/>
      <c r="V554" s="166"/>
      <c r="W554" s="167"/>
      <c r="X554" s="692" t="s">
        <v>3135</v>
      </c>
      <c r="Y554" s="697" t="s">
        <v>3144</v>
      </c>
      <c r="Z554" s="687" t="s">
        <v>3130</v>
      </c>
    </row>
    <row r="555" spans="1:26" s="11" customFormat="1" ht="15.6">
      <c r="A555" s="3" t="s">
        <v>1557</v>
      </c>
      <c r="B555" s="153"/>
      <c r="C555" s="153"/>
      <c r="D555" s="166"/>
      <c r="E555" s="9" t="s">
        <v>18</v>
      </c>
      <c r="F555" s="9" t="s">
        <v>15</v>
      </c>
      <c r="G555" s="1" t="s">
        <v>19</v>
      </c>
      <c r="H555" s="1" t="s">
        <v>28</v>
      </c>
      <c r="I555" s="1" t="s">
        <v>25</v>
      </c>
      <c r="J555" s="4">
        <v>4</v>
      </c>
      <c r="K555" s="9"/>
      <c r="L555" s="9"/>
      <c r="M555" s="9"/>
      <c r="N555" s="9"/>
      <c r="O555" s="9"/>
      <c r="P555" s="9" t="s">
        <v>286</v>
      </c>
      <c r="Q555" s="9" t="s">
        <v>290</v>
      </c>
      <c r="R555" s="326"/>
      <c r="S555" s="9"/>
      <c r="T555" s="10"/>
      <c r="U555" s="10"/>
      <c r="V555" s="166"/>
      <c r="W555" s="167"/>
      <c r="X555" s="692" t="s">
        <v>3135</v>
      </c>
      <c r="Y555" s="697" t="s">
        <v>3144</v>
      </c>
      <c r="Z555" s="687" t="s">
        <v>3130</v>
      </c>
    </row>
    <row r="556" spans="1:26" s="11" customFormat="1" ht="15.6">
      <c r="A556" s="3" t="s">
        <v>1558</v>
      </c>
      <c r="B556" s="153"/>
      <c r="C556" s="153"/>
      <c r="D556" s="166"/>
      <c r="E556" s="9" t="s">
        <v>17</v>
      </c>
      <c r="F556" s="9" t="s">
        <v>14</v>
      </c>
      <c r="G556" s="1" t="s">
        <v>19</v>
      </c>
      <c r="H556" s="1" t="s">
        <v>28</v>
      </c>
      <c r="I556" s="1" t="s">
        <v>24</v>
      </c>
      <c r="J556" s="4">
        <v>4</v>
      </c>
      <c r="K556" s="9" t="s">
        <v>34</v>
      </c>
      <c r="L556" s="9"/>
      <c r="M556" s="9"/>
      <c r="N556" s="9"/>
      <c r="O556" s="9"/>
      <c r="P556" s="9" t="s">
        <v>286</v>
      </c>
      <c r="Q556" s="9" t="s">
        <v>290</v>
      </c>
      <c r="R556" s="326"/>
      <c r="S556" s="9"/>
      <c r="T556" s="10"/>
      <c r="U556" s="10"/>
      <c r="V556" s="166"/>
      <c r="W556" s="167"/>
      <c r="X556" s="692" t="s">
        <v>3135</v>
      </c>
      <c r="Y556" s="697" t="s">
        <v>3144</v>
      </c>
      <c r="Z556" s="687" t="s">
        <v>3130</v>
      </c>
    </row>
    <row r="557" spans="1:26" s="282" customFormat="1" ht="15.6">
      <c r="A557" s="3" t="s">
        <v>1559</v>
      </c>
      <c r="B557" s="289"/>
      <c r="C557" s="289"/>
      <c r="D557" s="284" t="s">
        <v>1099</v>
      </c>
      <c r="E557" s="286" t="s">
        <v>17</v>
      </c>
      <c r="F557" s="286" t="s">
        <v>15</v>
      </c>
      <c r="G557" s="300" t="s">
        <v>21</v>
      </c>
      <c r="H557" s="300" t="s">
        <v>29</v>
      </c>
      <c r="I557" s="300" t="s">
        <v>30</v>
      </c>
      <c r="J557" s="299">
        <v>4</v>
      </c>
      <c r="K557" s="286"/>
      <c r="L557" s="286"/>
      <c r="M557" s="286"/>
      <c r="N557" s="286"/>
      <c r="O557" s="286"/>
      <c r="P557" s="9" t="s">
        <v>286</v>
      </c>
      <c r="Q557" s="9" t="s">
        <v>290</v>
      </c>
      <c r="R557" s="287"/>
      <c r="S557" s="286"/>
      <c r="T557" s="285"/>
      <c r="U557" s="285" t="s">
        <v>46</v>
      </c>
      <c r="V557" s="284" t="s">
        <v>1099</v>
      </c>
      <c r="W557" s="283" t="s">
        <v>1176</v>
      </c>
      <c r="X557" s="692" t="s">
        <v>3135</v>
      </c>
      <c r="Y557" s="697" t="s">
        <v>3144</v>
      </c>
      <c r="Z557" s="687" t="s">
        <v>3130</v>
      </c>
    </row>
    <row r="558" spans="1:26" s="11" customFormat="1" ht="15.6">
      <c r="A558" s="3" t="s">
        <v>1560</v>
      </c>
      <c r="B558" s="153"/>
      <c r="C558" s="153" t="s">
        <v>893</v>
      </c>
      <c r="D558" s="166"/>
      <c r="E558" s="9" t="s">
        <v>17</v>
      </c>
      <c r="F558" s="9" t="s">
        <v>14</v>
      </c>
      <c r="G558" s="1" t="s">
        <v>19</v>
      </c>
      <c r="H558" s="1" t="s">
        <v>28</v>
      </c>
      <c r="I558" s="1" t="s">
        <v>24</v>
      </c>
      <c r="J558" s="4">
        <v>4</v>
      </c>
      <c r="K558" s="9" t="s">
        <v>34</v>
      </c>
      <c r="L558" s="9"/>
      <c r="M558" s="9"/>
      <c r="N558" s="9"/>
      <c r="O558" s="9"/>
      <c r="P558" s="9" t="s">
        <v>286</v>
      </c>
      <c r="Q558" s="9" t="s">
        <v>290</v>
      </c>
      <c r="R558" s="326"/>
      <c r="S558" s="9"/>
      <c r="T558" s="10"/>
      <c r="U558" s="10"/>
      <c r="V558" s="166"/>
      <c r="W558" s="167"/>
      <c r="X558" s="692" t="s">
        <v>3135</v>
      </c>
      <c r="Y558" s="697" t="s">
        <v>3144</v>
      </c>
      <c r="Z558" s="687" t="s">
        <v>3130</v>
      </c>
    </row>
    <row r="559" spans="1:26" s="11" customFormat="1" ht="15.6">
      <c r="A559" s="3" t="s">
        <v>1561</v>
      </c>
      <c r="B559" s="153"/>
      <c r="C559" s="153"/>
      <c r="D559" s="166"/>
      <c r="E559" s="9" t="s">
        <v>17</v>
      </c>
      <c r="F559" s="9" t="s">
        <v>15</v>
      </c>
      <c r="G559" s="1" t="s">
        <v>19</v>
      </c>
      <c r="H559" s="1" t="s">
        <v>28</v>
      </c>
      <c r="I559" s="1" t="s">
        <v>24</v>
      </c>
      <c r="J559" s="4">
        <v>4</v>
      </c>
      <c r="K559" s="9" t="s">
        <v>34</v>
      </c>
      <c r="L559" s="9"/>
      <c r="M559" s="9"/>
      <c r="N559" s="9"/>
      <c r="O559" s="9"/>
      <c r="P559" s="9" t="s">
        <v>286</v>
      </c>
      <c r="Q559" s="9" t="s">
        <v>290</v>
      </c>
      <c r="R559" s="326"/>
      <c r="S559" s="9"/>
      <c r="T559" s="10"/>
      <c r="U559" s="10"/>
      <c r="V559" s="166"/>
      <c r="W559" s="167"/>
      <c r="X559" s="692" t="s">
        <v>3135</v>
      </c>
      <c r="Y559" s="697" t="s">
        <v>3144</v>
      </c>
      <c r="Z559" s="687" t="s">
        <v>3130</v>
      </c>
    </row>
    <row r="560" spans="1:26" s="11" customFormat="1" ht="15.6">
      <c r="A560" s="3" t="s">
        <v>1562</v>
      </c>
      <c r="B560" s="153"/>
      <c r="C560" s="153" t="s">
        <v>1175</v>
      </c>
      <c r="D560" s="166"/>
      <c r="E560" s="9" t="s">
        <v>18</v>
      </c>
      <c r="F560" s="9" t="s">
        <v>14</v>
      </c>
      <c r="G560" s="1" t="s">
        <v>19</v>
      </c>
      <c r="H560" s="1" t="s">
        <v>28</v>
      </c>
      <c r="I560" s="1" t="s">
        <v>24</v>
      </c>
      <c r="J560" s="4"/>
      <c r="K560" s="9"/>
      <c r="L560" s="9" t="s">
        <v>34</v>
      </c>
      <c r="M560" s="9"/>
      <c r="N560" s="9"/>
      <c r="O560" s="9" t="s">
        <v>28</v>
      </c>
      <c r="P560" s="9" t="s">
        <v>286</v>
      </c>
      <c r="Q560" s="9" t="s">
        <v>290</v>
      </c>
      <c r="R560" s="326"/>
      <c r="S560" s="9"/>
      <c r="T560" s="10"/>
      <c r="U560" s="10"/>
      <c r="V560" s="166"/>
      <c r="W560" s="167"/>
      <c r="X560" s="692" t="s">
        <v>3135</v>
      </c>
      <c r="Y560" s="697" t="s">
        <v>3144</v>
      </c>
      <c r="Z560" s="687" t="s">
        <v>3130</v>
      </c>
    </row>
    <row r="561" spans="1:26" s="11" customFormat="1" ht="15.6">
      <c r="A561" s="3" t="s">
        <v>1563</v>
      </c>
      <c r="B561" s="153"/>
      <c r="C561" s="153"/>
      <c r="D561" s="166"/>
      <c r="E561" s="9" t="s">
        <v>18</v>
      </c>
      <c r="F561" s="9" t="s">
        <v>15</v>
      </c>
      <c r="G561" s="1" t="s">
        <v>19</v>
      </c>
      <c r="H561" s="1" t="s">
        <v>28</v>
      </c>
      <c r="I561" s="1" t="s">
        <v>24</v>
      </c>
      <c r="J561" s="4"/>
      <c r="K561" s="9"/>
      <c r="L561" s="9" t="s">
        <v>34</v>
      </c>
      <c r="M561" s="9"/>
      <c r="N561" s="9"/>
      <c r="O561" s="9" t="s">
        <v>28</v>
      </c>
      <c r="P561" s="9" t="s">
        <v>286</v>
      </c>
      <c r="Q561" s="9" t="s">
        <v>290</v>
      </c>
      <c r="R561" s="326"/>
      <c r="S561" s="9"/>
      <c r="T561" s="10"/>
      <c r="U561" s="10"/>
      <c r="V561" s="166"/>
      <c r="W561" s="167"/>
      <c r="X561" s="692" t="s">
        <v>3135</v>
      </c>
      <c r="Y561" s="697" t="s">
        <v>3144</v>
      </c>
      <c r="Z561" s="687" t="s">
        <v>3130</v>
      </c>
    </row>
    <row r="562" spans="1:26" s="11" customFormat="1" ht="15.6">
      <c r="A562" s="3" t="s">
        <v>1564</v>
      </c>
      <c r="B562" s="153"/>
      <c r="C562" s="289" t="s">
        <v>1174</v>
      </c>
      <c r="D562" s="166"/>
      <c r="E562" s="9" t="s">
        <v>17</v>
      </c>
      <c r="F562" s="9" t="s">
        <v>15</v>
      </c>
      <c r="G562" s="1" t="s">
        <v>19</v>
      </c>
      <c r="H562" s="1" t="s">
        <v>28</v>
      </c>
      <c r="I562" s="1" t="s">
        <v>24</v>
      </c>
      <c r="J562" s="4">
        <v>4</v>
      </c>
      <c r="K562" s="9" t="s">
        <v>34</v>
      </c>
      <c r="L562" s="9"/>
      <c r="M562" s="9"/>
      <c r="N562" s="9"/>
      <c r="O562" s="9"/>
      <c r="P562" s="9" t="s">
        <v>286</v>
      </c>
      <c r="Q562" s="9" t="s">
        <v>290</v>
      </c>
      <c r="R562" s="326"/>
      <c r="S562" s="9"/>
      <c r="T562" s="10"/>
      <c r="U562" s="10"/>
      <c r="V562" s="166"/>
      <c r="W562" s="167"/>
      <c r="X562" s="692" t="s">
        <v>3135</v>
      </c>
      <c r="Y562" s="697" t="s">
        <v>3144</v>
      </c>
      <c r="Z562" s="687" t="s">
        <v>3130</v>
      </c>
    </row>
    <row r="563" spans="1:26" s="11" customFormat="1" ht="15.6">
      <c r="A563" s="3" t="s">
        <v>1565</v>
      </c>
      <c r="B563" s="153"/>
      <c r="C563" s="289"/>
      <c r="D563" s="166"/>
      <c r="E563" s="286" t="s">
        <v>17</v>
      </c>
      <c r="F563" s="286" t="s">
        <v>15</v>
      </c>
      <c r="G563" s="1" t="s">
        <v>19</v>
      </c>
      <c r="H563" s="1" t="s">
        <v>28</v>
      </c>
      <c r="I563" s="1" t="s">
        <v>24</v>
      </c>
      <c r="J563" s="4">
        <v>4</v>
      </c>
      <c r="K563" s="9" t="s">
        <v>34</v>
      </c>
      <c r="L563" s="9"/>
      <c r="M563" s="9"/>
      <c r="N563" s="9"/>
      <c r="O563" s="9"/>
      <c r="P563" s="9" t="s">
        <v>286</v>
      </c>
      <c r="Q563" s="9" t="s">
        <v>290</v>
      </c>
      <c r="R563" s="326"/>
      <c r="S563" s="9"/>
      <c r="T563" s="10"/>
      <c r="U563" s="10"/>
      <c r="V563" s="166"/>
      <c r="W563" s="167"/>
      <c r="X563" s="692" t="s">
        <v>3135</v>
      </c>
      <c r="Y563" s="697" t="s">
        <v>3144</v>
      </c>
      <c r="Z563" s="687" t="s">
        <v>3130</v>
      </c>
    </row>
    <row r="564" spans="1:26" s="281" customFormat="1" ht="15.6">
      <c r="A564" s="3" t="s">
        <v>1566</v>
      </c>
      <c r="B564" s="314"/>
      <c r="C564" s="314"/>
      <c r="D564" s="332"/>
      <c r="E564" s="299" t="s">
        <v>17</v>
      </c>
      <c r="F564" s="299" t="s">
        <v>14</v>
      </c>
      <c r="G564" s="300" t="s">
        <v>19</v>
      </c>
      <c r="H564" s="300" t="s">
        <v>28</v>
      </c>
      <c r="I564" s="300" t="s">
        <v>24</v>
      </c>
      <c r="J564" s="299">
        <v>4</v>
      </c>
      <c r="K564" s="9" t="s">
        <v>34</v>
      </c>
      <c r="L564" s="299"/>
      <c r="M564" s="299"/>
      <c r="N564" s="299"/>
      <c r="O564" s="299"/>
      <c r="P564" s="9" t="s">
        <v>286</v>
      </c>
      <c r="Q564" s="9" t="s">
        <v>290</v>
      </c>
      <c r="R564" s="323"/>
      <c r="S564" s="299"/>
      <c r="T564" s="333"/>
      <c r="U564" s="333"/>
      <c r="V564" s="332"/>
      <c r="W564" s="331"/>
      <c r="X564" s="692" t="s">
        <v>3135</v>
      </c>
      <c r="Y564" s="697" t="s">
        <v>3144</v>
      </c>
      <c r="Z564" s="687" t="s">
        <v>3130</v>
      </c>
    </row>
    <row r="565" spans="1:26" s="281" customFormat="1" ht="15.6">
      <c r="A565" s="3" t="s">
        <v>1567</v>
      </c>
      <c r="B565" s="314"/>
      <c r="C565" s="314" t="s">
        <v>1104</v>
      </c>
      <c r="D565" s="332"/>
      <c r="E565" s="299" t="s">
        <v>17</v>
      </c>
      <c r="F565" s="299" t="s">
        <v>15</v>
      </c>
      <c r="G565" s="300" t="s">
        <v>19</v>
      </c>
      <c r="H565" s="300" t="s">
        <v>28</v>
      </c>
      <c r="I565" s="300" t="s">
        <v>24</v>
      </c>
      <c r="J565" s="299">
        <v>4</v>
      </c>
      <c r="K565" s="9" t="s">
        <v>34</v>
      </c>
      <c r="L565" s="299"/>
      <c r="M565" s="299"/>
      <c r="N565" s="299"/>
      <c r="O565" s="299"/>
      <c r="P565" s="299" t="s">
        <v>286</v>
      </c>
      <c r="Q565" s="299" t="s">
        <v>290</v>
      </c>
      <c r="R565" s="323"/>
      <c r="S565" s="299"/>
      <c r="T565" s="333"/>
      <c r="U565" s="333"/>
      <c r="V565" s="332"/>
      <c r="W565" s="331"/>
      <c r="X565" s="692" t="s">
        <v>3135</v>
      </c>
      <c r="Y565" s="697" t="s">
        <v>3144</v>
      </c>
      <c r="Z565" s="687" t="s">
        <v>3130</v>
      </c>
    </row>
    <row r="566" spans="1:26" s="281" customFormat="1" ht="15.6">
      <c r="A566" s="3" t="s">
        <v>1568</v>
      </c>
      <c r="B566" s="314"/>
      <c r="C566" s="314"/>
      <c r="D566" s="332"/>
      <c r="E566" s="299" t="s">
        <v>17</v>
      </c>
      <c r="F566" s="299" t="s">
        <v>14</v>
      </c>
      <c r="G566" s="300" t="s">
        <v>19</v>
      </c>
      <c r="H566" s="300" t="s">
        <v>28</v>
      </c>
      <c r="I566" s="300" t="s">
        <v>24</v>
      </c>
      <c r="J566" s="299">
        <v>4</v>
      </c>
      <c r="K566" s="9" t="s">
        <v>34</v>
      </c>
      <c r="L566" s="299"/>
      <c r="M566" s="299"/>
      <c r="N566" s="299"/>
      <c r="O566" s="299"/>
      <c r="P566" s="299" t="s">
        <v>286</v>
      </c>
      <c r="Q566" s="299" t="s">
        <v>290</v>
      </c>
      <c r="R566" s="323"/>
      <c r="S566" s="299"/>
      <c r="T566" s="333"/>
      <c r="U566" s="333"/>
      <c r="V566" s="332"/>
      <c r="W566" s="331"/>
      <c r="X566" s="692" t="s">
        <v>3135</v>
      </c>
      <c r="Y566" s="697" t="s">
        <v>3144</v>
      </c>
      <c r="Z566" s="687" t="s">
        <v>3130</v>
      </c>
    </row>
    <row r="567" spans="1:26" s="281" customFormat="1" ht="15.6">
      <c r="A567" s="3" t="s">
        <v>1569</v>
      </c>
      <c r="B567" s="314"/>
      <c r="C567" s="314"/>
      <c r="D567" s="332"/>
      <c r="E567" s="299" t="s">
        <v>17</v>
      </c>
      <c r="F567" s="299" t="s">
        <v>15</v>
      </c>
      <c r="G567" s="300" t="s">
        <v>19</v>
      </c>
      <c r="H567" s="300" t="s">
        <v>28</v>
      </c>
      <c r="I567" s="300" t="s">
        <v>24</v>
      </c>
      <c r="J567" s="299">
        <v>4</v>
      </c>
      <c r="K567" s="9" t="s">
        <v>34</v>
      </c>
      <c r="L567" s="299"/>
      <c r="M567" s="299"/>
      <c r="N567" s="299"/>
      <c r="O567" s="299"/>
      <c r="P567" s="299" t="s">
        <v>286</v>
      </c>
      <c r="Q567" s="299" t="s">
        <v>290</v>
      </c>
      <c r="R567" s="323"/>
      <c r="S567" s="299"/>
      <c r="T567" s="333"/>
      <c r="U567" s="333"/>
      <c r="V567" s="332"/>
      <c r="W567" s="331"/>
      <c r="X567" s="692" t="s">
        <v>3135</v>
      </c>
      <c r="Y567" s="697" t="s">
        <v>3144</v>
      </c>
      <c r="Z567" s="687" t="s">
        <v>3130</v>
      </c>
    </row>
    <row r="568" spans="1:26" s="281" customFormat="1" ht="15.6">
      <c r="A568" s="3" t="s">
        <v>1570</v>
      </c>
      <c r="B568" s="314"/>
      <c r="C568" s="314"/>
      <c r="D568" s="332"/>
      <c r="E568" s="299" t="s">
        <v>17</v>
      </c>
      <c r="F568" s="299" t="s">
        <v>14</v>
      </c>
      <c r="G568" s="300" t="s">
        <v>19</v>
      </c>
      <c r="H568" s="300" t="s">
        <v>28</v>
      </c>
      <c r="I568" s="300" t="s">
        <v>25</v>
      </c>
      <c r="J568" s="299">
        <v>4</v>
      </c>
      <c r="K568" s="9" t="s">
        <v>34</v>
      </c>
      <c r="L568" s="299"/>
      <c r="M568" s="299"/>
      <c r="N568" s="299"/>
      <c r="O568" s="299"/>
      <c r="P568" s="299" t="s">
        <v>286</v>
      </c>
      <c r="Q568" s="299" t="s">
        <v>290</v>
      </c>
      <c r="R568" s="323"/>
      <c r="S568" s="299"/>
      <c r="T568" s="333"/>
      <c r="U568" s="333"/>
      <c r="V568" s="332"/>
      <c r="W568" s="331"/>
      <c r="X568" s="692" t="s">
        <v>3135</v>
      </c>
      <c r="Y568" s="697" t="s">
        <v>3144</v>
      </c>
      <c r="Z568" s="687" t="s">
        <v>3130</v>
      </c>
    </row>
    <row r="569" spans="1:26" s="281" customFormat="1" ht="15.6">
      <c r="A569" s="3" t="s">
        <v>1571</v>
      </c>
      <c r="B569" s="314"/>
      <c r="C569" s="314"/>
      <c r="D569" s="332"/>
      <c r="E569" s="299" t="s">
        <v>17</v>
      </c>
      <c r="F569" s="299" t="s">
        <v>15</v>
      </c>
      <c r="G569" s="300" t="s">
        <v>19</v>
      </c>
      <c r="H569" s="300" t="s">
        <v>28</v>
      </c>
      <c r="I569" s="300" t="s">
        <v>26</v>
      </c>
      <c r="J569" s="299">
        <v>4</v>
      </c>
      <c r="K569" s="9" t="s">
        <v>34</v>
      </c>
      <c r="L569" s="299"/>
      <c r="M569" s="299"/>
      <c r="N569" s="299"/>
      <c r="O569" s="299"/>
      <c r="P569" s="299" t="s">
        <v>286</v>
      </c>
      <c r="Q569" s="299" t="s">
        <v>290</v>
      </c>
      <c r="R569" s="323"/>
      <c r="S569" s="299"/>
      <c r="T569" s="333"/>
      <c r="U569" s="333"/>
      <c r="V569" s="332"/>
      <c r="W569" s="331"/>
      <c r="X569" s="692" t="s">
        <v>3135</v>
      </c>
      <c r="Y569" s="697" t="s">
        <v>3144</v>
      </c>
      <c r="Z569" s="687" t="s">
        <v>3130</v>
      </c>
    </row>
    <row r="570" spans="1:26" s="281" customFormat="1" ht="15.6">
      <c r="A570" s="3" t="s">
        <v>1572</v>
      </c>
      <c r="B570" s="314"/>
      <c r="C570" s="314" t="s">
        <v>1105</v>
      </c>
      <c r="D570" s="332"/>
      <c r="E570" s="299" t="s">
        <v>18</v>
      </c>
      <c r="F570" s="299" t="s">
        <v>14</v>
      </c>
      <c r="G570" s="300" t="s">
        <v>19</v>
      </c>
      <c r="H570" s="300" t="s">
        <v>28</v>
      </c>
      <c r="I570" s="300" t="s">
        <v>24</v>
      </c>
      <c r="J570" s="299">
        <v>4</v>
      </c>
      <c r="K570" s="9" t="s">
        <v>34</v>
      </c>
      <c r="L570" s="299"/>
      <c r="M570" s="299"/>
      <c r="N570" s="299"/>
      <c r="O570" s="299"/>
      <c r="P570" s="299" t="s">
        <v>286</v>
      </c>
      <c r="Q570" s="299" t="s">
        <v>290</v>
      </c>
      <c r="R570" s="323"/>
      <c r="S570" s="299"/>
      <c r="T570" s="333"/>
      <c r="U570" s="333"/>
      <c r="V570" s="332"/>
      <c r="W570" s="331"/>
      <c r="X570" s="692" t="s">
        <v>3135</v>
      </c>
      <c r="Y570" s="697" t="s">
        <v>3144</v>
      </c>
      <c r="Z570" s="687" t="s">
        <v>3130</v>
      </c>
    </row>
    <row r="571" spans="1:26" s="281" customFormat="1" ht="15.6">
      <c r="A571" s="3" t="s">
        <v>1573</v>
      </c>
      <c r="B571" s="314"/>
      <c r="C571" s="314"/>
      <c r="D571" s="332"/>
      <c r="E571" s="299" t="s">
        <v>18</v>
      </c>
      <c r="F571" s="299" t="s">
        <v>14</v>
      </c>
      <c r="G571" s="300" t="s">
        <v>19</v>
      </c>
      <c r="H571" s="300" t="s">
        <v>28</v>
      </c>
      <c r="I571" s="300" t="s">
        <v>24</v>
      </c>
      <c r="J571" s="299">
        <v>4</v>
      </c>
      <c r="K571" s="9" t="s">
        <v>34</v>
      </c>
      <c r="L571" s="299"/>
      <c r="M571" s="299"/>
      <c r="N571" s="299"/>
      <c r="O571" s="299"/>
      <c r="P571" s="299" t="s">
        <v>286</v>
      </c>
      <c r="Q571" s="299" t="s">
        <v>290</v>
      </c>
      <c r="R571" s="323"/>
      <c r="S571" s="299"/>
      <c r="T571" s="333"/>
      <c r="U571" s="333"/>
      <c r="V571" s="332"/>
      <c r="W571" s="331"/>
      <c r="X571" s="692" t="s">
        <v>3135</v>
      </c>
      <c r="Y571" s="697" t="s">
        <v>3144</v>
      </c>
      <c r="Z571" s="687" t="s">
        <v>3130</v>
      </c>
    </row>
    <row r="572" spans="1:26" s="281" customFormat="1" ht="15.6">
      <c r="A572" s="3" t="s">
        <v>1574</v>
      </c>
      <c r="B572" s="314"/>
      <c r="C572" s="314" t="s">
        <v>1106</v>
      </c>
      <c r="D572" s="332"/>
      <c r="E572" s="299" t="s">
        <v>18</v>
      </c>
      <c r="F572" s="299" t="s">
        <v>15</v>
      </c>
      <c r="G572" s="300" t="s">
        <v>19</v>
      </c>
      <c r="H572" s="300" t="s">
        <v>28</v>
      </c>
      <c r="I572" s="300" t="s">
        <v>24</v>
      </c>
      <c r="J572" s="299">
        <v>4</v>
      </c>
      <c r="K572" s="9" t="s">
        <v>34</v>
      </c>
      <c r="L572" s="299"/>
      <c r="M572" s="299"/>
      <c r="N572" s="299"/>
      <c r="O572" s="299"/>
      <c r="P572" s="299" t="s">
        <v>286</v>
      </c>
      <c r="Q572" s="299" t="s">
        <v>290</v>
      </c>
      <c r="R572" s="323"/>
      <c r="S572" s="299"/>
      <c r="T572" s="333"/>
      <c r="U572" s="333"/>
      <c r="V572" s="332"/>
      <c r="W572" s="331"/>
      <c r="X572" s="692" t="s">
        <v>3135</v>
      </c>
      <c r="Y572" s="697" t="s">
        <v>3144</v>
      </c>
      <c r="Z572" s="687" t="s">
        <v>3130</v>
      </c>
    </row>
    <row r="573" spans="1:26" s="281" customFormat="1" ht="15.6">
      <c r="A573" s="3" t="s">
        <v>1575</v>
      </c>
      <c r="B573" s="314"/>
      <c r="C573" s="314"/>
      <c r="D573" s="332"/>
      <c r="E573" s="299" t="s">
        <v>17</v>
      </c>
      <c r="F573" s="299" t="s">
        <v>14</v>
      </c>
      <c r="G573" s="300" t="s">
        <v>19</v>
      </c>
      <c r="H573" s="300" t="s">
        <v>28</v>
      </c>
      <c r="I573" s="300" t="s">
        <v>24</v>
      </c>
      <c r="J573" s="299">
        <v>4</v>
      </c>
      <c r="K573" s="9" t="s">
        <v>34</v>
      </c>
      <c r="L573" s="299"/>
      <c r="M573" s="299"/>
      <c r="N573" s="299"/>
      <c r="O573" s="299"/>
      <c r="P573" s="299" t="s">
        <v>286</v>
      </c>
      <c r="Q573" s="299" t="s">
        <v>290</v>
      </c>
      <c r="R573" s="323"/>
      <c r="S573" s="299"/>
      <c r="T573" s="333"/>
      <c r="U573" s="333"/>
      <c r="V573" s="332"/>
      <c r="W573" s="331"/>
      <c r="X573" s="692" t="s">
        <v>3135</v>
      </c>
      <c r="Y573" s="697" t="s">
        <v>3144</v>
      </c>
      <c r="Z573" s="687" t="s">
        <v>3130</v>
      </c>
    </row>
    <row r="574" spans="1:26" s="281" customFormat="1" ht="15.6">
      <c r="A574" s="3" t="s">
        <v>1576</v>
      </c>
      <c r="B574" s="314"/>
      <c r="C574" s="314"/>
      <c r="D574" s="332"/>
      <c r="E574" s="299" t="s">
        <v>17</v>
      </c>
      <c r="F574" s="299" t="s">
        <v>15</v>
      </c>
      <c r="G574" s="300" t="s">
        <v>19</v>
      </c>
      <c r="H574" s="300" t="s">
        <v>28</v>
      </c>
      <c r="I574" s="300" t="s">
        <v>24</v>
      </c>
      <c r="J574" s="299">
        <v>4</v>
      </c>
      <c r="K574" s="9" t="s">
        <v>34</v>
      </c>
      <c r="L574" s="299"/>
      <c r="M574" s="299"/>
      <c r="N574" s="299"/>
      <c r="O574" s="299"/>
      <c r="P574" s="299" t="s">
        <v>286</v>
      </c>
      <c r="Q574" s="299" t="s">
        <v>290</v>
      </c>
      <c r="R574" s="323"/>
      <c r="S574" s="299"/>
      <c r="T574" s="333"/>
      <c r="U574" s="333"/>
      <c r="V574" s="332"/>
      <c r="W574" s="331"/>
      <c r="X574" s="692" t="s">
        <v>3135</v>
      </c>
      <c r="Y574" s="697" t="s">
        <v>3144</v>
      </c>
      <c r="Z574" s="687" t="s">
        <v>3130</v>
      </c>
    </row>
    <row r="575" spans="1:26" s="281" customFormat="1" ht="15.6">
      <c r="A575" s="3" t="s">
        <v>1577</v>
      </c>
      <c r="B575" s="314"/>
      <c r="C575" s="314" t="s">
        <v>1107</v>
      </c>
      <c r="D575" s="332"/>
      <c r="E575" s="299" t="s">
        <v>18</v>
      </c>
      <c r="F575" s="299" t="s">
        <v>14</v>
      </c>
      <c r="G575" s="300" t="s">
        <v>19</v>
      </c>
      <c r="H575" s="300" t="s">
        <v>28</v>
      </c>
      <c r="I575" s="300" t="s">
        <v>24</v>
      </c>
      <c r="J575" s="299">
        <v>4</v>
      </c>
      <c r="K575" s="9" t="s">
        <v>34</v>
      </c>
      <c r="L575" s="299"/>
      <c r="M575" s="299"/>
      <c r="N575" s="299"/>
      <c r="O575" s="299"/>
      <c r="P575" s="299" t="s">
        <v>286</v>
      </c>
      <c r="Q575" s="299" t="s">
        <v>290</v>
      </c>
      <c r="R575" s="323"/>
      <c r="S575" s="299"/>
      <c r="T575" s="333"/>
      <c r="U575" s="333"/>
      <c r="V575" s="332"/>
      <c r="W575" s="331"/>
      <c r="X575" s="692" t="s">
        <v>3135</v>
      </c>
      <c r="Y575" s="697" t="s">
        <v>3144</v>
      </c>
      <c r="Z575" s="687" t="s">
        <v>3130</v>
      </c>
    </row>
    <row r="576" spans="1:26" s="281" customFormat="1" ht="15.6">
      <c r="A576" s="3" t="s">
        <v>1578</v>
      </c>
      <c r="B576" s="314"/>
      <c r="C576" s="314"/>
      <c r="D576" s="332"/>
      <c r="E576" s="299" t="s">
        <v>18</v>
      </c>
      <c r="F576" s="299" t="s">
        <v>14</v>
      </c>
      <c r="G576" s="300" t="s">
        <v>19</v>
      </c>
      <c r="H576" s="300" t="s">
        <v>28</v>
      </c>
      <c r="I576" s="300" t="s">
        <v>24</v>
      </c>
      <c r="J576" s="299">
        <v>4</v>
      </c>
      <c r="K576" s="9" t="s">
        <v>34</v>
      </c>
      <c r="L576" s="299"/>
      <c r="M576" s="299"/>
      <c r="N576" s="299"/>
      <c r="O576" s="299"/>
      <c r="P576" s="299" t="s">
        <v>286</v>
      </c>
      <c r="Q576" s="299" t="s">
        <v>290</v>
      </c>
      <c r="R576" s="323"/>
      <c r="S576" s="299"/>
      <c r="T576" s="333"/>
      <c r="U576" s="333"/>
      <c r="V576" s="332"/>
      <c r="W576" s="331"/>
      <c r="X576" s="692" t="s">
        <v>3135</v>
      </c>
      <c r="Y576" s="697" t="s">
        <v>3144</v>
      </c>
      <c r="Z576" s="687" t="s">
        <v>3130</v>
      </c>
    </row>
    <row r="577" spans="1:26" s="281" customFormat="1" ht="15.6">
      <c r="A577" s="3" t="s">
        <v>1579</v>
      </c>
      <c r="B577" s="314"/>
      <c r="C577" s="314" t="s">
        <v>1108</v>
      </c>
      <c r="D577" s="332"/>
      <c r="E577" s="299" t="s">
        <v>18</v>
      </c>
      <c r="F577" s="299" t="s">
        <v>15</v>
      </c>
      <c r="G577" s="300" t="s">
        <v>19</v>
      </c>
      <c r="H577" s="300" t="s">
        <v>28</v>
      </c>
      <c r="I577" s="300" t="s">
        <v>24</v>
      </c>
      <c r="J577" s="299">
        <v>4</v>
      </c>
      <c r="K577" s="9" t="s">
        <v>34</v>
      </c>
      <c r="L577" s="299"/>
      <c r="M577" s="299"/>
      <c r="N577" s="299"/>
      <c r="O577" s="299"/>
      <c r="P577" s="299" t="s">
        <v>286</v>
      </c>
      <c r="Q577" s="299" t="s">
        <v>290</v>
      </c>
      <c r="R577" s="323"/>
      <c r="S577" s="299"/>
      <c r="T577" s="333"/>
      <c r="U577" s="333"/>
      <c r="V577" s="332"/>
      <c r="W577" s="331"/>
      <c r="X577" s="692" t="s">
        <v>3135</v>
      </c>
      <c r="Y577" s="697" t="s">
        <v>3144</v>
      </c>
      <c r="Z577" s="687" t="s">
        <v>3130</v>
      </c>
    </row>
    <row r="578" spans="1:26" s="281" customFormat="1" ht="15.6">
      <c r="A578" s="3" t="s">
        <v>1580</v>
      </c>
      <c r="B578" s="314"/>
      <c r="C578" s="314"/>
      <c r="D578" s="332"/>
      <c r="E578" s="299" t="s">
        <v>17</v>
      </c>
      <c r="F578" s="299" t="s">
        <v>14</v>
      </c>
      <c r="G578" s="300" t="s">
        <v>19</v>
      </c>
      <c r="H578" s="300" t="s">
        <v>28</v>
      </c>
      <c r="I578" s="300" t="s">
        <v>25</v>
      </c>
      <c r="J578" s="299">
        <v>4</v>
      </c>
      <c r="K578" s="9" t="s">
        <v>34</v>
      </c>
      <c r="L578" s="299"/>
      <c r="M578" s="299"/>
      <c r="N578" s="299"/>
      <c r="O578" s="299"/>
      <c r="P578" s="299" t="s">
        <v>286</v>
      </c>
      <c r="Q578" s="299" t="s">
        <v>290</v>
      </c>
      <c r="R578" s="323"/>
      <c r="S578" s="299"/>
      <c r="T578" s="333"/>
      <c r="U578" s="333"/>
      <c r="V578" s="332"/>
      <c r="W578" s="331"/>
      <c r="X578" s="692" t="s">
        <v>3135</v>
      </c>
      <c r="Y578" s="697" t="s">
        <v>3144</v>
      </c>
      <c r="Z578" s="687" t="s">
        <v>3130</v>
      </c>
    </row>
    <row r="579" spans="1:26" s="281" customFormat="1" ht="15.6">
      <c r="A579" s="3" t="s">
        <v>1581</v>
      </c>
      <c r="B579" s="314"/>
      <c r="C579" s="314"/>
      <c r="D579" s="332"/>
      <c r="E579" s="299" t="s">
        <v>17</v>
      </c>
      <c r="F579" s="299" t="s">
        <v>15</v>
      </c>
      <c r="G579" s="300" t="s">
        <v>19</v>
      </c>
      <c r="H579" s="300" t="s">
        <v>28</v>
      </c>
      <c r="I579" s="300" t="s">
        <v>26</v>
      </c>
      <c r="J579" s="299">
        <v>4</v>
      </c>
      <c r="K579" s="9" t="s">
        <v>34</v>
      </c>
      <c r="L579" s="299"/>
      <c r="M579" s="299"/>
      <c r="N579" s="299"/>
      <c r="O579" s="299"/>
      <c r="P579" s="299" t="s">
        <v>286</v>
      </c>
      <c r="Q579" s="299" t="s">
        <v>290</v>
      </c>
      <c r="R579" s="323"/>
      <c r="S579" s="299"/>
      <c r="T579" s="333"/>
      <c r="U579" s="333"/>
      <c r="V579" s="332"/>
      <c r="W579" s="331"/>
      <c r="X579" s="692" t="s">
        <v>3135</v>
      </c>
      <c r="Y579" s="697" t="s">
        <v>3144</v>
      </c>
      <c r="Z579" s="687" t="s">
        <v>3130</v>
      </c>
    </row>
    <row r="580" spans="1:26" s="281" customFormat="1" ht="15.6">
      <c r="A580" s="3" t="s">
        <v>1582</v>
      </c>
      <c r="B580" s="314"/>
      <c r="C580" s="314"/>
      <c r="D580" s="332"/>
      <c r="E580" s="299" t="s">
        <v>18</v>
      </c>
      <c r="F580" s="299" t="s">
        <v>15</v>
      </c>
      <c r="G580" s="300" t="s">
        <v>19</v>
      </c>
      <c r="H580" s="300" t="s">
        <v>28</v>
      </c>
      <c r="I580" s="300" t="s">
        <v>24</v>
      </c>
      <c r="J580" s="299">
        <v>4</v>
      </c>
      <c r="K580" s="9" t="s">
        <v>34</v>
      </c>
      <c r="L580" s="299"/>
      <c r="M580" s="299"/>
      <c r="N580" s="299"/>
      <c r="O580" s="299"/>
      <c r="P580" s="299" t="s">
        <v>286</v>
      </c>
      <c r="Q580" s="299" t="s">
        <v>290</v>
      </c>
      <c r="R580" s="323"/>
      <c r="S580" s="299"/>
      <c r="T580" s="333"/>
      <c r="U580" s="333"/>
      <c r="V580" s="332"/>
      <c r="W580" s="331"/>
      <c r="X580" s="692" t="s">
        <v>3135</v>
      </c>
      <c r="Y580" s="697" t="s">
        <v>3144</v>
      </c>
      <c r="Z580" s="687" t="s">
        <v>3130</v>
      </c>
    </row>
    <row r="581" spans="1:26" s="281" customFormat="1" ht="15.6">
      <c r="A581" s="3" t="s">
        <v>1583</v>
      </c>
      <c r="B581" s="314"/>
      <c r="C581" s="314" t="s">
        <v>1109</v>
      </c>
      <c r="D581" s="332"/>
      <c r="E581" s="299" t="s">
        <v>18</v>
      </c>
      <c r="F581" s="299" t="s">
        <v>14</v>
      </c>
      <c r="G581" s="300" t="s">
        <v>19</v>
      </c>
      <c r="H581" s="300" t="s">
        <v>28</v>
      </c>
      <c r="I581" s="300" t="s">
        <v>24</v>
      </c>
      <c r="J581" s="299">
        <v>4</v>
      </c>
      <c r="K581" s="9" t="s">
        <v>34</v>
      </c>
      <c r="L581" s="299"/>
      <c r="M581" s="299"/>
      <c r="N581" s="299"/>
      <c r="O581" s="299"/>
      <c r="P581" s="299" t="s">
        <v>286</v>
      </c>
      <c r="Q581" s="299" t="s">
        <v>290</v>
      </c>
      <c r="R581" s="323"/>
      <c r="S581" s="299"/>
      <c r="T581" s="333"/>
      <c r="U581" s="333"/>
      <c r="V581" s="332"/>
      <c r="W581" s="331"/>
      <c r="X581" s="692" t="s">
        <v>3135</v>
      </c>
      <c r="Y581" s="697" t="s">
        <v>3144</v>
      </c>
      <c r="Z581" s="687" t="s">
        <v>3130</v>
      </c>
    </row>
    <row r="582" spans="1:26" s="281" customFormat="1" ht="15.6">
      <c r="A582" s="3" t="s">
        <v>1584</v>
      </c>
      <c r="B582" s="314"/>
      <c r="C582" s="314"/>
      <c r="D582" s="332"/>
      <c r="E582" s="299" t="s">
        <v>17</v>
      </c>
      <c r="F582" s="299" t="s">
        <v>15</v>
      </c>
      <c r="G582" s="300" t="s">
        <v>19</v>
      </c>
      <c r="H582" s="300" t="s">
        <v>28</v>
      </c>
      <c r="I582" s="300" t="s">
        <v>24</v>
      </c>
      <c r="J582" s="299">
        <v>4</v>
      </c>
      <c r="K582" s="9" t="s">
        <v>34</v>
      </c>
      <c r="L582" s="299"/>
      <c r="M582" s="299"/>
      <c r="N582" s="299"/>
      <c r="O582" s="299"/>
      <c r="P582" s="299" t="s">
        <v>286</v>
      </c>
      <c r="Q582" s="299" t="s">
        <v>290</v>
      </c>
      <c r="R582" s="323"/>
      <c r="S582" s="299"/>
      <c r="T582" s="333"/>
      <c r="U582" s="333"/>
      <c r="V582" s="332"/>
      <c r="W582" s="331"/>
      <c r="X582" s="692" t="s">
        <v>3135</v>
      </c>
      <c r="Y582" s="697" t="s">
        <v>3144</v>
      </c>
      <c r="Z582" s="687" t="s">
        <v>3130</v>
      </c>
    </row>
    <row r="583" spans="1:26" s="281" customFormat="1" ht="15.6">
      <c r="A583" s="3" t="s">
        <v>1585</v>
      </c>
      <c r="B583" s="314"/>
      <c r="C583" s="314" t="s">
        <v>1110</v>
      </c>
      <c r="D583" s="332"/>
      <c r="E583" s="299" t="s">
        <v>17</v>
      </c>
      <c r="F583" s="299" t="s">
        <v>14</v>
      </c>
      <c r="G583" s="300" t="s">
        <v>19</v>
      </c>
      <c r="H583" s="300" t="s">
        <v>28</v>
      </c>
      <c r="I583" s="300" t="s">
        <v>24</v>
      </c>
      <c r="J583" s="299">
        <v>4</v>
      </c>
      <c r="K583" s="9" t="s">
        <v>34</v>
      </c>
      <c r="L583" s="299"/>
      <c r="M583" s="299"/>
      <c r="N583" s="299"/>
      <c r="O583" s="299"/>
      <c r="P583" s="299" t="s">
        <v>286</v>
      </c>
      <c r="Q583" s="299" t="s">
        <v>290</v>
      </c>
      <c r="R583" s="323"/>
      <c r="S583" s="299"/>
      <c r="T583" s="333"/>
      <c r="U583" s="333"/>
      <c r="V583" s="332"/>
      <c r="W583" s="331"/>
      <c r="X583" s="692" t="s">
        <v>3135</v>
      </c>
      <c r="Y583" s="697" t="s">
        <v>3144</v>
      </c>
      <c r="Z583" s="687" t="s">
        <v>3130</v>
      </c>
    </row>
    <row r="584" spans="1:26" s="281" customFormat="1" ht="15.6">
      <c r="A584" s="3" t="s">
        <v>1586</v>
      </c>
      <c r="B584" s="314"/>
      <c r="C584" s="314" t="s">
        <v>422</v>
      </c>
      <c r="D584" s="332"/>
      <c r="E584" s="299" t="s">
        <v>17</v>
      </c>
      <c r="F584" s="299" t="s">
        <v>14</v>
      </c>
      <c r="G584" s="300" t="s">
        <v>19</v>
      </c>
      <c r="H584" s="300" t="s">
        <v>28</v>
      </c>
      <c r="I584" s="300" t="s">
        <v>24</v>
      </c>
      <c r="J584" s="299">
        <v>4</v>
      </c>
      <c r="K584" s="9" t="s">
        <v>34</v>
      </c>
      <c r="L584" s="299"/>
      <c r="M584" s="299"/>
      <c r="N584" s="299"/>
      <c r="O584" s="299"/>
      <c r="P584" s="299" t="s">
        <v>286</v>
      </c>
      <c r="Q584" s="299" t="s">
        <v>290</v>
      </c>
      <c r="R584" s="323"/>
      <c r="S584" s="299"/>
      <c r="T584" s="333"/>
      <c r="U584" s="333"/>
      <c r="V584" s="332"/>
      <c r="W584" s="331"/>
      <c r="X584" s="692" t="s">
        <v>3135</v>
      </c>
      <c r="Y584" s="697" t="s">
        <v>3144</v>
      </c>
      <c r="Z584" s="687" t="s">
        <v>3130</v>
      </c>
    </row>
    <row r="585" spans="1:26" s="281" customFormat="1" ht="15.6">
      <c r="A585" s="3" t="s">
        <v>1587</v>
      </c>
      <c r="B585" s="314"/>
      <c r="C585" s="314" t="s">
        <v>421</v>
      </c>
      <c r="D585" s="332"/>
      <c r="E585" s="299" t="s">
        <v>18</v>
      </c>
      <c r="F585" s="299" t="s">
        <v>15</v>
      </c>
      <c r="G585" s="300" t="s">
        <v>19</v>
      </c>
      <c r="H585" s="300" t="s">
        <v>28</v>
      </c>
      <c r="I585" s="300" t="s">
        <v>24</v>
      </c>
      <c r="J585" s="299">
        <v>4</v>
      </c>
      <c r="K585" s="9" t="s">
        <v>34</v>
      </c>
      <c r="L585" s="299"/>
      <c r="M585" s="299"/>
      <c r="N585" s="299"/>
      <c r="O585" s="299"/>
      <c r="P585" s="299" t="s">
        <v>286</v>
      </c>
      <c r="Q585" s="299" t="s">
        <v>290</v>
      </c>
      <c r="R585" s="323"/>
      <c r="S585" s="299"/>
      <c r="T585" s="333"/>
      <c r="U585" s="333"/>
      <c r="V585" s="332"/>
      <c r="W585" s="331"/>
      <c r="X585" s="692" t="s">
        <v>3135</v>
      </c>
      <c r="Y585" s="697" t="s">
        <v>3144</v>
      </c>
      <c r="Z585" s="687" t="s">
        <v>3130</v>
      </c>
    </row>
    <row r="586" spans="1:26" s="281" customFormat="1" ht="15.6">
      <c r="A586" s="3" t="s">
        <v>1588</v>
      </c>
      <c r="B586" s="314"/>
      <c r="C586" s="314"/>
      <c r="D586" s="332" t="s">
        <v>1173</v>
      </c>
      <c r="E586" s="299" t="s">
        <v>17</v>
      </c>
      <c r="F586" s="299" t="s">
        <v>15</v>
      </c>
      <c r="G586" s="300" t="s">
        <v>20</v>
      </c>
      <c r="H586" s="300" t="s">
        <v>29</v>
      </c>
      <c r="I586" s="300" t="s">
        <v>30</v>
      </c>
      <c r="J586" s="299">
        <v>4</v>
      </c>
      <c r="K586" s="9" t="s">
        <v>34</v>
      </c>
      <c r="L586" s="299"/>
      <c r="M586" s="299"/>
      <c r="N586" s="299"/>
      <c r="O586" s="299"/>
      <c r="P586" s="299" t="s">
        <v>291</v>
      </c>
      <c r="Q586" s="299" t="s">
        <v>288</v>
      </c>
      <c r="R586" s="323"/>
      <c r="S586" s="299"/>
      <c r="T586" s="333"/>
      <c r="U586" s="333" t="s">
        <v>46</v>
      </c>
      <c r="V586" s="332" t="s">
        <v>1173</v>
      </c>
      <c r="W586" s="331" t="s">
        <v>1111</v>
      </c>
      <c r="X586" s="692" t="s">
        <v>3135</v>
      </c>
      <c r="Y586" s="697" t="s">
        <v>3144</v>
      </c>
      <c r="Z586" s="687" t="s">
        <v>3130</v>
      </c>
    </row>
    <row r="587" spans="1:26" s="281" customFormat="1" ht="15.6">
      <c r="A587" s="3" t="s">
        <v>1589</v>
      </c>
      <c r="B587" s="314"/>
      <c r="C587" s="314"/>
      <c r="D587" s="332"/>
      <c r="E587" s="299" t="s">
        <v>17</v>
      </c>
      <c r="F587" s="299" t="s">
        <v>15</v>
      </c>
      <c r="G587" s="300" t="s">
        <v>20</v>
      </c>
      <c r="H587" s="300" t="s">
        <v>28</v>
      </c>
      <c r="I587" s="300" t="s">
        <v>445</v>
      </c>
      <c r="J587" s="299">
        <v>4</v>
      </c>
      <c r="K587" s="9" t="s">
        <v>34</v>
      </c>
      <c r="L587" s="299"/>
      <c r="M587" s="299"/>
      <c r="N587" s="299"/>
      <c r="O587" s="299"/>
      <c r="P587" s="299" t="s">
        <v>291</v>
      </c>
      <c r="Q587" s="299" t="s">
        <v>288</v>
      </c>
      <c r="R587" s="323"/>
      <c r="S587" s="299"/>
      <c r="T587" s="333"/>
      <c r="U587" s="333"/>
      <c r="V587" s="332"/>
      <c r="W587" s="331"/>
      <c r="X587" s="692" t="s">
        <v>3135</v>
      </c>
      <c r="Y587" s="697" t="s">
        <v>3144</v>
      </c>
      <c r="Z587" s="687" t="s">
        <v>3130</v>
      </c>
    </row>
    <row r="588" spans="1:26" s="281" customFormat="1" ht="15.6">
      <c r="A588" s="3" t="s">
        <v>1590</v>
      </c>
      <c r="B588" s="314"/>
      <c r="C588" s="314"/>
      <c r="D588" s="332"/>
      <c r="E588" s="299" t="s">
        <v>17</v>
      </c>
      <c r="F588" s="299" t="s">
        <v>16</v>
      </c>
      <c r="G588" s="300" t="s">
        <v>20</v>
      </c>
      <c r="H588" s="300" t="s">
        <v>304</v>
      </c>
      <c r="I588" s="300" t="s">
        <v>24</v>
      </c>
      <c r="J588" s="299">
        <v>4</v>
      </c>
      <c r="K588" s="9" t="s">
        <v>34</v>
      </c>
      <c r="L588" s="299"/>
      <c r="M588" s="299"/>
      <c r="N588" s="299"/>
      <c r="O588" s="299"/>
      <c r="P588" s="299" t="s">
        <v>291</v>
      </c>
      <c r="Q588" s="299" t="s">
        <v>288</v>
      </c>
      <c r="R588" s="323"/>
      <c r="S588" s="299"/>
      <c r="T588" s="333"/>
      <c r="U588" s="333"/>
      <c r="V588" s="332"/>
      <c r="W588" s="331"/>
      <c r="X588" s="692" t="s">
        <v>3135</v>
      </c>
      <c r="Y588" s="697" t="s">
        <v>3144</v>
      </c>
      <c r="Z588" s="687" t="s">
        <v>3130</v>
      </c>
    </row>
    <row r="589" spans="1:26" s="281" customFormat="1" ht="27.6">
      <c r="A589" s="3" t="s">
        <v>1591</v>
      </c>
      <c r="B589" s="314"/>
      <c r="C589" s="314"/>
      <c r="D589" s="332"/>
      <c r="E589" s="299" t="s">
        <v>17</v>
      </c>
      <c r="F589" s="299" t="s">
        <v>14</v>
      </c>
      <c r="G589" s="300" t="s">
        <v>776</v>
      </c>
      <c r="H589" s="300" t="s">
        <v>28</v>
      </c>
      <c r="I589" s="300" t="s">
        <v>25</v>
      </c>
      <c r="J589" s="299">
        <v>4</v>
      </c>
      <c r="K589" s="9" t="s">
        <v>34</v>
      </c>
      <c r="L589" s="299"/>
      <c r="M589" s="299"/>
      <c r="N589" s="299"/>
      <c r="O589" s="299"/>
      <c r="P589" s="299" t="s">
        <v>291</v>
      </c>
      <c r="Q589" s="299" t="s">
        <v>288</v>
      </c>
      <c r="R589" s="323"/>
      <c r="S589" s="299"/>
      <c r="T589" s="333"/>
      <c r="U589" s="333"/>
      <c r="V589" s="332"/>
      <c r="W589" s="331"/>
      <c r="X589" s="692" t="s">
        <v>3135</v>
      </c>
      <c r="Y589" s="697" t="s">
        <v>3144</v>
      </c>
      <c r="Z589" s="687" t="s">
        <v>3130</v>
      </c>
    </row>
    <row r="590" spans="1:26" s="281" customFormat="1" ht="27.6">
      <c r="A590" s="3" t="s">
        <v>1592</v>
      </c>
      <c r="B590" s="314"/>
      <c r="C590" s="314"/>
      <c r="D590" s="332"/>
      <c r="E590" s="299" t="s">
        <v>17</v>
      </c>
      <c r="F590" s="299" t="s">
        <v>15</v>
      </c>
      <c r="G590" s="300" t="s">
        <v>776</v>
      </c>
      <c r="H590" s="300" t="s">
        <v>28</v>
      </c>
      <c r="I590" s="300" t="s">
        <v>26</v>
      </c>
      <c r="J590" s="299">
        <v>4</v>
      </c>
      <c r="K590" s="9" t="s">
        <v>34</v>
      </c>
      <c r="L590" s="299"/>
      <c r="M590" s="299"/>
      <c r="N590" s="299"/>
      <c r="O590" s="299"/>
      <c r="P590" s="299" t="s">
        <v>291</v>
      </c>
      <c r="Q590" s="299" t="s">
        <v>288</v>
      </c>
      <c r="R590" s="323"/>
      <c r="S590" s="299"/>
      <c r="T590" s="333"/>
      <c r="U590" s="333"/>
      <c r="V590" s="332"/>
      <c r="W590" s="331"/>
      <c r="X590" s="692" t="s">
        <v>3135</v>
      </c>
      <c r="Y590" s="697" t="s">
        <v>3144</v>
      </c>
      <c r="Z590" s="687" t="s">
        <v>3130</v>
      </c>
    </row>
    <row r="591" spans="1:26" s="11" customFormat="1" ht="24">
      <c r="A591" s="3" t="s">
        <v>1593</v>
      </c>
      <c r="B591" s="153"/>
      <c r="C591" s="153" t="s">
        <v>892</v>
      </c>
      <c r="D591" s="166" t="s">
        <v>1112</v>
      </c>
      <c r="E591" s="9" t="s">
        <v>18</v>
      </c>
      <c r="F591" s="9" t="s">
        <v>14</v>
      </c>
      <c r="G591" s="1" t="s">
        <v>486</v>
      </c>
      <c r="H591" s="1" t="s">
        <v>29</v>
      </c>
      <c r="I591" s="1" t="s">
        <v>30</v>
      </c>
      <c r="J591" s="4">
        <v>2</v>
      </c>
      <c r="K591" s="9"/>
      <c r="L591" s="9"/>
      <c r="M591" s="9"/>
      <c r="N591" s="9" t="s">
        <v>499</v>
      </c>
      <c r="O591" s="9"/>
      <c r="P591" s="299" t="s">
        <v>291</v>
      </c>
      <c r="Q591" s="299" t="s">
        <v>288</v>
      </c>
      <c r="R591" s="326"/>
      <c r="S591" s="9"/>
      <c r="T591" s="10"/>
      <c r="U591" s="10" t="s">
        <v>1167</v>
      </c>
      <c r="V591" s="166" t="s">
        <v>1112</v>
      </c>
      <c r="W591" s="167" t="s">
        <v>1172</v>
      </c>
      <c r="X591" s="692" t="s">
        <v>3135</v>
      </c>
      <c r="Y591" s="697" t="s">
        <v>3144</v>
      </c>
      <c r="Z591" s="687" t="s">
        <v>3130</v>
      </c>
    </row>
    <row r="592" spans="1:26" s="11" customFormat="1" ht="15.6">
      <c r="A592" s="3" t="s">
        <v>1594</v>
      </c>
      <c r="B592" s="153"/>
      <c r="C592" s="153"/>
      <c r="D592" s="166"/>
      <c r="E592" s="9" t="s">
        <v>18</v>
      </c>
      <c r="F592" s="9" t="s">
        <v>14</v>
      </c>
      <c r="G592" s="1" t="s">
        <v>22</v>
      </c>
      <c r="H592" s="1" t="s">
        <v>28</v>
      </c>
      <c r="I592" s="1" t="s">
        <v>24</v>
      </c>
      <c r="J592" s="4">
        <v>4</v>
      </c>
      <c r="K592" s="9" t="s">
        <v>34</v>
      </c>
      <c r="L592" s="9"/>
      <c r="M592" s="9"/>
      <c r="N592" s="9"/>
      <c r="O592" s="9"/>
      <c r="P592" s="299" t="s">
        <v>291</v>
      </c>
      <c r="Q592" s="299" t="s">
        <v>288</v>
      </c>
      <c r="R592" s="326"/>
      <c r="S592" s="9"/>
      <c r="T592" s="10"/>
      <c r="U592" s="10"/>
      <c r="V592" s="166"/>
      <c r="W592" s="167"/>
      <c r="X592" s="692" t="s">
        <v>3135</v>
      </c>
      <c r="Y592" s="697" t="s">
        <v>3144</v>
      </c>
      <c r="Z592" s="687" t="s">
        <v>3130</v>
      </c>
    </row>
    <row r="593" spans="1:26" s="11" customFormat="1" ht="15.6">
      <c r="A593" s="3" t="s">
        <v>1595</v>
      </c>
      <c r="B593" s="153"/>
      <c r="C593" s="153"/>
      <c r="D593" s="166"/>
      <c r="E593" s="9" t="s">
        <v>18</v>
      </c>
      <c r="F593" s="9" t="s">
        <v>15</v>
      </c>
      <c r="G593" s="1" t="s">
        <v>22</v>
      </c>
      <c r="H593" s="1" t="s">
        <v>28</v>
      </c>
      <c r="I593" s="1" t="s">
        <v>24</v>
      </c>
      <c r="J593" s="4">
        <v>4</v>
      </c>
      <c r="K593" s="9" t="s">
        <v>34</v>
      </c>
      <c r="L593" s="9"/>
      <c r="M593" s="9"/>
      <c r="N593" s="9"/>
      <c r="O593" s="9"/>
      <c r="P593" s="299" t="s">
        <v>291</v>
      </c>
      <c r="Q593" s="299" t="s">
        <v>288</v>
      </c>
      <c r="R593" s="326"/>
      <c r="S593" s="9"/>
      <c r="T593" s="10"/>
      <c r="U593" s="10"/>
      <c r="V593" s="166"/>
      <c r="W593" s="167"/>
      <c r="X593" s="692" t="s">
        <v>3135</v>
      </c>
      <c r="Y593" s="697" t="s">
        <v>3144</v>
      </c>
      <c r="Z593" s="687" t="s">
        <v>3130</v>
      </c>
    </row>
    <row r="594" spans="1:26" s="11" customFormat="1" ht="15.6">
      <c r="A594" s="3" t="s">
        <v>1596</v>
      </c>
      <c r="B594" s="153"/>
      <c r="C594" s="153" t="s">
        <v>891</v>
      </c>
      <c r="D594" s="166"/>
      <c r="E594" s="9" t="s">
        <v>17</v>
      </c>
      <c r="F594" s="9" t="s">
        <v>14</v>
      </c>
      <c r="G594" s="1" t="s">
        <v>19</v>
      </c>
      <c r="H594" s="1" t="s">
        <v>28</v>
      </c>
      <c r="I594" s="1" t="s">
        <v>24</v>
      </c>
      <c r="J594" s="4">
        <v>4</v>
      </c>
      <c r="K594" s="9"/>
      <c r="L594" s="9"/>
      <c r="M594" s="9"/>
      <c r="N594" s="9"/>
      <c r="O594" s="9"/>
      <c r="P594" s="299" t="s">
        <v>291</v>
      </c>
      <c r="Q594" s="299" t="s">
        <v>288</v>
      </c>
      <c r="R594" s="326"/>
      <c r="S594" s="9"/>
      <c r="T594" s="10"/>
      <c r="U594" s="10"/>
      <c r="V594" s="166"/>
      <c r="W594" s="167"/>
      <c r="X594" s="692" t="s">
        <v>3135</v>
      </c>
      <c r="Y594" s="697" t="s">
        <v>3144</v>
      </c>
      <c r="Z594" s="687" t="s">
        <v>3130</v>
      </c>
    </row>
    <row r="595" spans="1:26" s="11" customFormat="1" ht="15.6">
      <c r="A595" s="3" t="s">
        <v>1597</v>
      </c>
      <c r="B595" s="153"/>
      <c r="C595" s="153"/>
      <c r="D595" s="166"/>
      <c r="E595" s="9" t="s">
        <v>17</v>
      </c>
      <c r="F595" s="9" t="s">
        <v>15</v>
      </c>
      <c r="G595" s="1" t="s">
        <v>19</v>
      </c>
      <c r="H595" s="1" t="s">
        <v>28</v>
      </c>
      <c r="I595" s="1" t="s">
        <v>24</v>
      </c>
      <c r="J595" s="4">
        <v>4</v>
      </c>
      <c r="K595" s="9"/>
      <c r="L595" s="9"/>
      <c r="M595" s="9"/>
      <c r="N595" s="9"/>
      <c r="O595" s="9"/>
      <c r="P595" s="299" t="s">
        <v>291</v>
      </c>
      <c r="Q595" s="299" t="s">
        <v>288</v>
      </c>
      <c r="R595" s="326"/>
      <c r="S595" s="9"/>
      <c r="T595" s="10"/>
      <c r="U595" s="10"/>
      <c r="V595" s="166"/>
      <c r="W595" s="167"/>
      <c r="X595" s="692" t="s">
        <v>3135</v>
      </c>
      <c r="Y595" s="697" t="s">
        <v>3144</v>
      </c>
      <c r="Z595" s="687" t="s">
        <v>3130</v>
      </c>
    </row>
    <row r="596" spans="1:26" s="371" customFormat="1" ht="15.6">
      <c r="A596" s="612" t="s">
        <v>1598</v>
      </c>
      <c r="B596" s="377"/>
      <c r="C596" s="377" t="s">
        <v>888</v>
      </c>
      <c r="D596" s="373"/>
      <c r="E596" s="375" t="s">
        <v>18</v>
      </c>
      <c r="F596" s="375" t="s">
        <v>14</v>
      </c>
      <c r="G596" s="126" t="s">
        <v>19</v>
      </c>
      <c r="H596" s="126" t="s">
        <v>28</v>
      </c>
      <c r="I596" s="126" t="s">
        <v>24</v>
      </c>
      <c r="J596" s="125">
        <v>4</v>
      </c>
      <c r="K596" s="375"/>
      <c r="L596" s="375"/>
      <c r="M596" s="375"/>
      <c r="N596" s="375"/>
      <c r="O596" s="375"/>
      <c r="P596" s="366" t="s">
        <v>291</v>
      </c>
      <c r="Q596" s="375" t="s">
        <v>290</v>
      </c>
      <c r="R596" s="376"/>
      <c r="S596" s="375"/>
      <c r="T596" s="374"/>
      <c r="U596" s="374"/>
      <c r="V596" s="373"/>
      <c r="W596" s="372"/>
      <c r="X596" s="692" t="s">
        <v>3135</v>
      </c>
      <c r="Y596" s="697" t="s">
        <v>3144</v>
      </c>
      <c r="Z596" s="687" t="s">
        <v>3130</v>
      </c>
    </row>
    <row r="597" spans="1:26" s="615" customFormat="1" ht="16.2" thickBot="1">
      <c r="A597" s="624" t="s">
        <v>1599</v>
      </c>
      <c r="B597" s="642"/>
      <c r="C597" s="642"/>
      <c r="D597" s="649" t="s">
        <v>858</v>
      </c>
      <c r="E597" s="644" t="s">
        <v>18</v>
      </c>
      <c r="F597" s="644" t="s">
        <v>15</v>
      </c>
      <c r="G597" s="628" t="s">
        <v>19</v>
      </c>
      <c r="H597" s="628" t="s">
        <v>28</v>
      </c>
      <c r="I597" s="628" t="s">
        <v>24</v>
      </c>
      <c r="J597" s="627">
        <v>4</v>
      </c>
      <c r="K597" s="644"/>
      <c r="L597" s="644"/>
      <c r="M597" s="644"/>
      <c r="N597" s="644"/>
      <c r="O597" s="644"/>
      <c r="P597" s="645" t="s">
        <v>291</v>
      </c>
      <c r="Q597" s="644" t="s">
        <v>290</v>
      </c>
      <c r="R597" s="646"/>
      <c r="S597" s="644"/>
      <c r="T597" s="647"/>
      <c r="U597" s="647"/>
      <c r="V597" s="643"/>
      <c r="W597" s="648"/>
      <c r="X597" s="692" t="s">
        <v>3135</v>
      </c>
      <c r="Y597" s="697" t="s">
        <v>3144</v>
      </c>
      <c r="Z597" s="687" t="s">
        <v>3130</v>
      </c>
    </row>
    <row r="598" spans="1:26" s="641" customFormat="1" ht="27.6">
      <c r="A598" s="255" t="s">
        <v>1600</v>
      </c>
      <c r="B598" s="635"/>
      <c r="C598" s="635" t="s">
        <v>887</v>
      </c>
      <c r="D598" s="650" t="s">
        <v>952</v>
      </c>
      <c r="E598" s="637" t="s">
        <v>18</v>
      </c>
      <c r="F598" s="637" t="s">
        <v>14</v>
      </c>
      <c r="G598" s="257" t="s">
        <v>19</v>
      </c>
      <c r="H598" s="257" t="s">
        <v>28</v>
      </c>
      <c r="I598" s="257" t="s">
        <v>819</v>
      </c>
      <c r="J598" s="136">
        <v>4</v>
      </c>
      <c r="K598" s="637"/>
      <c r="L598" s="637"/>
      <c r="M598" s="637"/>
      <c r="N598" s="637"/>
      <c r="O598" s="637"/>
      <c r="P598" s="338" t="s">
        <v>291</v>
      </c>
      <c r="Q598" s="637" t="s">
        <v>290</v>
      </c>
      <c r="R598" s="638"/>
      <c r="S598" s="637"/>
      <c r="T598" s="639"/>
      <c r="U598" s="639"/>
      <c r="V598" s="636"/>
      <c r="W598" s="640"/>
      <c r="X598" s="692" t="s">
        <v>3135</v>
      </c>
      <c r="Y598" s="697" t="s">
        <v>3144</v>
      </c>
      <c r="Z598" s="687" t="s">
        <v>3129</v>
      </c>
    </row>
    <row r="599" spans="1:26" s="282" customFormat="1" ht="24">
      <c r="A599" s="3" t="s">
        <v>1601</v>
      </c>
      <c r="B599" s="289"/>
      <c r="C599" s="289"/>
      <c r="D599" s="284" t="s">
        <v>1170</v>
      </c>
      <c r="E599" s="286" t="s">
        <v>17</v>
      </c>
      <c r="F599" s="286" t="s">
        <v>14</v>
      </c>
      <c r="G599" s="300" t="s">
        <v>19</v>
      </c>
      <c r="H599" s="300" t="s">
        <v>29</v>
      </c>
      <c r="I599" s="300" t="s">
        <v>30</v>
      </c>
      <c r="J599" s="299">
        <v>4</v>
      </c>
      <c r="K599" s="286"/>
      <c r="L599" s="286"/>
      <c r="M599" s="286"/>
      <c r="N599" s="286"/>
      <c r="O599" s="286"/>
      <c r="P599" s="299" t="s">
        <v>291</v>
      </c>
      <c r="Q599" s="9" t="s">
        <v>290</v>
      </c>
      <c r="R599" s="287"/>
      <c r="S599" s="286"/>
      <c r="T599" s="285"/>
      <c r="U599" s="285" t="s">
        <v>1171</v>
      </c>
      <c r="V599" s="284" t="s">
        <v>1170</v>
      </c>
      <c r="W599" s="283" t="s">
        <v>1169</v>
      </c>
      <c r="X599" s="692" t="s">
        <v>3135</v>
      </c>
      <c r="Y599" s="697" t="s">
        <v>3144</v>
      </c>
      <c r="Z599" s="687" t="s">
        <v>3129</v>
      </c>
    </row>
    <row r="600" spans="1:26" s="11" customFormat="1" ht="15.6">
      <c r="A600" s="3" t="s">
        <v>1602</v>
      </c>
      <c r="B600" s="153"/>
      <c r="C600" s="153"/>
      <c r="D600" s="166"/>
      <c r="E600" s="9" t="s">
        <v>18</v>
      </c>
      <c r="F600" s="9" t="s">
        <v>15</v>
      </c>
      <c r="G600" s="1" t="s">
        <v>19</v>
      </c>
      <c r="H600" s="1" t="s">
        <v>28</v>
      </c>
      <c r="I600" s="1" t="s">
        <v>24</v>
      </c>
      <c r="J600" s="4"/>
      <c r="K600" s="9"/>
      <c r="L600" s="9"/>
      <c r="M600" s="9"/>
      <c r="N600" s="9"/>
      <c r="O600" s="9" t="s">
        <v>28</v>
      </c>
      <c r="P600" s="9" t="s">
        <v>286</v>
      </c>
      <c r="Q600" s="9" t="s">
        <v>290</v>
      </c>
      <c r="R600" s="326"/>
      <c r="S600" s="9"/>
      <c r="T600" s="10"/>
      <c r="U600" s="10"/>
      <c r="V600" s="166"/>
      <c r="W600" s="167"/>
      <c r="X600" s="692" t="s">
        <v>3135</v>
      </c>
      <c r="Y600" s="697" t="s">
        <v>3144</v>
      </c>
      <c r="Z600" s="687" t="s">
        <v>3129</v>
      </c>
    </row>
    <row r="601" spans="1:26" s="11" customFormat="1" ht="15.6">
      <c r="A601" s="3" t="s">
        <v>1603</v>
      </c>
      <c r="B601" s="153"/>
      <c r="C601" s="153" t="s">
        <v>885</v>
      </c>
      <c r="D601" s="166"/>
      <c r="E601" s="9" t="s">
        <v>17</v>
      </c>
      <c r="F601" s="9" t="s">
        <v>14</v>
      </c>
      <c r="G601" s="1" t="s">
        <v>19</v>
      </c>
      <c r="H601" s="1" t="s">
        <v>28</v>
      </c>
      <c r="I601" s="1" t="s">
        <v>24</v>
      </c>
      <c r="J601" s="4">
        <v>4</v>
      </c>
      <c r="K601" s="9"/>
      <c r="L601" s="9"/>
      <c r="M601" s="9"/>
      <c r="N601" s="9"/>
      <c r="O601" s="9"/>
      <c r="P601" s="9" t="s">
        <v>286</v>
      </c>
      <c r="Q601" s="9" t="s">
        <v>289</v>
      </c>
      <c r="R601" s="326"/>
      <c r="S601" s="9"/>
      <c r="T601" s="10"/>
      <c r="U601" s="10"/>
      <c r="V601" s="166"/>
      <c r="W601" s="167"/>
      <c r="X601" s="692" t="s">
        <v>3135</v>
      </c>
      <c r="Y601" s="697" t="s">
        <v>3144</v>
      </c>
      <c r="Z601" s="687" t="s">
        <v>3129</v>
      </c>
    </row>
    <row r="602" spans="1:26" s="11" customFormat="1" ht="27.6">
      <c r="A602" s="3" t="s">
        <v>1604</v>
      </c>
      <c r="B602" s="153"/>
      <c r="C602" s="153"/>
      <c r="D602" s="166"/>
      <c r="E602" s="9" t="s">
        <v>17</v>
      </c>
      <c r="F602" s="9" t="s">
        <v>15</v>
      </c>
      <c r="G602" s="1" t="s">
        <v>19</v>
      </c>
      <c r="H602" s="1" t="s">
        <v>28</v>
      </c>
      <c r="I602" s="1" t="s">
        <v>841</v>
      </c>
      <c r="J602" s="4">
        <v>4</v>
      </c>
      <c r="K602" s="9"/>
      <c r="L602" s="9"/>
      <c r="M602" s="9"/>
      <c r="N602" s="9"/>
      <c r="O602" s="9"/>
      <c r="P602" s="9" t="s">
        <v>286</v>
      </c>
      <c r="Q602" s="9" t="s">
        <v>289</v>
      </c>
      <c r="R602" s="326"/>
      <c r="S602" s="9"/>
      <c r="T602" s="10"/>
      <c r="U602" s="10"/>
      <c r="V602" s="166"/>
      <c r="W602" s="167"/>
      <c r="X602" s="692" t="s">
        <v>3135</v>
      </c>
      <c r="Y602" s="697" t="s">
        <v>3144</v>
      </c>
      <c r="Z602" s="687" t="s">
        <v>3129</v>
      </c>
    </row>
    <row r="603" spans="1:26" s="11" customFormat="1" ht="15.6">
      <c r="A603" s="3" t="s">
        <v>1605</v>
      </c>
      <c r="B603" s="153"/>
      <c r="C603" s="153" t="s">
        <v>883</v>
      </c>
      <c r="D603" s="166"/>
      <c r="E603" s="9" t="s">
        <v>17</v>
      </c>
      <c r="F603" s="9" t="s">
        <v>14</v>
      </c>
      <c r="G603" s="1" t="s">
        <v>19</v>
      </c>
      <c r="H603" s="1" t="s">
        <v>28</v>
      </c>
      <c r="I603" s="1" t="s">
        <v>24</v>
      </c>
      <c r="J603" s="4">
        <v>4</v>
      </c>
      <c r="K603" s="9"/>
      <c r="L603" s="9"/>
      <c r="M603" s="9"/>
      <c r="N603" s="9"/>
      <c r="O603" s="9"/>
      <c r="P603" s="9" t="s">
        <v>286</v>
      </c>
      <c r="Q603" s="9" t="s">
        <v>289</v>
      </c>
      <c r="R603" s="326"/>
      <c r="S603" s="9"/>
      <c r="T603" s="10"/>
      <c r="U603" s="10"/>
      <c r="V603" s="166"/>
      <c r="W603" s="167"/>
      <c r="X603" s="692" t="s">
        <v>3135</v>
      </c>
      <c r="Y603" s="697" t="s">
        <v>3144</v>
      </c>
      <c r="Z603" s="687" t="s">
        <v>3129</v>
      </c>
    </row>
    <row r="604" spans="1:26" s="11" customFormat="1" ht="15.6">
      <c r="A604" s="3" t="s">
        <v>1606</v>
      </c>
      <c r="B604" s="153"/>
      <c r="C604" s="153"/>
      <c r="D604" s="166"/>
      <c r="E604" s="9" t="s">
        <v>17</v>
      </c>
      <c r="F604" s="9" t="s">
        <v>15</v>
      </c>
      <c r="G604" s="1" t="s">
        <v>19</v>
      </c>
      <c r="H604" s="1" t="s">
        <v>28</v>
      </c>
      <c r="I604" s="1" t="s">
        <v>24</v>
      </c>
      <c r="J604" s="4">
        <v>4</v>
      </c>
      <c r="K604" s="9"/>
      <c r="L604" s="9"/>
      <c r="M604" s="9"/>
      <c r="N604" s="9"/>
      <c r="O604" s="9"/>
      <c r="P604" s="9" t="s">
        <v>286</v>
      </c>
      <c r="Q604" s="9" t="s">
        <v>289</v>
      </c>
      <c r="R604" s="326"/>
      <c r="S604" s="9"/>
      <c r="T604" s="10"/>
      <c r="U604" s="10"/>
      <c r="V604" s="166"/>
      <c r="W604" s="167"/>
      <c r="X604" s="692" t="s">
        <v>3135</v>
      </c>
      <c r="Y604" s="697" t="s">
        <v>3144</v>
      </c>
      <c r="Z604" s="687" t="s">
        <v>3129</v>
      </c>
    </row>
    <row r="605" spans="1:26" s="11" customFormat="1" ht="15.6">
      <c r="A605" s="3" t="s">
        <v>1607</v>
      </c>
      <c r="B605" s="153"/>
      <c r="C605" s="153" t="s">
        <v>882</v>
      </c>
      <c r="D605" s="166"/>
      <c r="E605" s="9" t="s">
        <v>18</v>
      </c>
      <c r="F605" s="9" t="s">
        <v>16</v>
      </c>
      <c r="G605" s="1" t="s">
        <v>19</v>
      </c>
      <c r="H605" s="1" t="s">
        <v>28</v>
      </c>
      <c r="I605" s="1" t="s">
        <v>24</v>
      </c>
      <c r="J605" s="4">
        <v>4</v>
      </c>
      <c r="K605" s="9"/>
      <c r="L605" s="9"/>
      <c r="M605" s="9"/>
      <c r="N605" s="9"/>
      <c r="O605" s="9"/>
      <c r="P605" s="9" t="s">
        <v>286</v>
      </c>
      <c r="Q605" s="9" t="s">
        <v>289</v>
      </c>
      <c r="R605" s="326"/>
      <c r="S605" s="9"/>
      <c r="T605" s="10"/>
      <c r="U605" s="10"/>
      <c r="V605" s="166"/>
      <c r="W605" s="167"/>
      <c r="X605" s="692" t="s">
        <v>3135</v>
      </c>
      <c r="Y605" s="697" t="s">
        <v>3144</v>
      </c>
      <c r="Z605" s="687" t="s">
        <v>3129</v>
      </c>
    </row>
    <row r="606" spans="1:26" s="11" customFormat="1" ht="15.6">
      <c r="A606" s="3" t="s">
        <v>1608</v>
      </c>
      <c r="B606" s="153"/>
      <c r="C606" s="153" t="s">
        <v>881</v>
      </c>
      <c r="D606" s="166"/>
      <c r="E606" s="9" t="s">
        <v>18</v>
      </c>
      <c r="F606" s="9" t="s">
        <v>14</v>
      </c>
      <c r="G606" s="1" t="s">
        <v>21</v>
      </c>
      <c r="H606" s="1" t="s">
        <v>28</v>
      </c>
      <c r="I606" s="1" t="s">
        <v>24</v>
      </c>
      <c r="J606" s="4">
        <v>4</v>
      </c>
      <c r="K606" s="9"/>
      <c r="L606" s="9"/>
      <c r="M606" s="9"/>
      <c r="N606" s="9"/>
      <c r="O606" s="9"/>
      <c r="P606" s="9" t="s">
        <v>286</v>
      </c>
      <c r="Q606" s="9" t="s">
        <v>289</v>
      </c>
      <c r="R606" s="326"/>
      <c r="S606" s="9"/>
      <c r="T606" s="10"/>
      <c r="U606" s="10"/>
      <c r="V606" s="166"/>
      <c r="W606" s="167"/>
      <c r="X606" s="692" t="s">
        <v>3135</v>
      </c>
      <c r="Y606" s="697" t="s">
        <v>3144</v>
      </c>
      <c r="Z606" s="687" t="s">
        <v>3129</v>
      </c>
    </row>
    <row r="607" spans="1:26" s="11" customFormat="1" ht="15.6">
      <c r="A607" s="3" t="s">
        <v>1609</v>
      </c>
      <c r="B607" s="153"/>
      <c r="C607" s="153"/>
      <c r="D607" s="166"/>
      <c r="E607" s="9" t="s">
        <v>18</v>
      </c>
      <c r="F607" s="9" t="s">
        <v>15</v>
      </c>
      <c r="G607" s="1" t="s">
        <v>21</v>
      </c>
      <c r="H607" s="1" t="s">
        <v>28</v>
      </c>
      <c r="I607" s="1" t="s">
        <v>24</v>
      </c>
      <c r="J607" s="4">
        <v>4</v>
      </c>
      <c r="K607" s="9"/>
      <c r="L607" s="9"/>
      <c r="M607" s="9"/>
      <c r="N607" s="9"/>
      <c r="O607" s="9"/>
      <c r="P607" s="9" t="s">
        <v>286</v>
      </c>
      <c r="Q607" s="9" t="s">
        <v>289</v>
      </c>
      <c r="R607" s="326"/>
      <c r="S607" s="9"/>
      <c r="T607" s="10"/>
      <c r="U607" s="10"/>
      <c r="V607" s="166"/>
      <c r="W607" s="167"/>
      <c r="X607" s="692" t="s">
        <v>3135</v>
      </c>
      <c r="Y607" s="697" t="s">
        <v>3144</v>
      </c>
      <c r="Z607" s="687" t="s">
        <v>3129</v>
      </c>
    </row>
    <row r="608" spans="1:26" s="11" customFormat="1" ht="15.6">
      <c r="A608" s="3" t="s">
        <v>1610</v>
      </c>
      <c r="B608" s="153"/>
      <c r="C608" s="153" t="s">
        <v>880</v>
      </c>
      <c r="D608" s="166"/>
      <c r="E608" s="9" t="s">
        <v>18</v>
      </c>
      <c r="F608" s="9" t="s">
        <v>14</v>
      </c>
      <c r="G608" s="1" t="s">
        <v>19</v>
      </c>
      <c r="H608" s="1" t="s">
        <v>28</v>
      </c>
      <c r="I608" s="1" t="s">
        <v>24</v>
      </c>
      <c r="J608" s="4">
        <v>4</v>
      </c>
      <c r="K608" s="9"/>
      <c r="L608" s="9"/>
      <c r="M608" s="9"/>
      <c r="N608" s="9"/>
      <c r="O608" s="9"/>
      <c r="P608" s="9" t="s">
        <v>286</v>
      </c>
      <c r="Q608" s="9" t="s">
        <v>290</v>
      </c>
      <c r="R608" s="326"/>
      <c r="S608" s="9"/>
      <c r="T608" s="10"/>
      <c r="U608" s="10"/>
      <c r="V608" s="166"/>
      <c r="W608" s="167"/>
      <c r="X608" s="692" t="s">
        <v>3135</v>
      </c>
      <c r="Y608" s="697" t="s">
        <v>3144</v>
      </c>
      <c r="Z608" s="687" t="s">
        <v>3129</v>
      </c>
    </row>
    <row r="609" spans="1:26" s="11" customFormat="1" ht="15.6">
      <c r="A609" s="3" t="s">
        <v>1611</v>
      </c>
      <c r="B609" s="153"/>
      <c r="C609" s="153"/>
      <c r="D609" s="166"/>
      <c r="E609" s="9" t="s">
        <v>18</v>
      </c>
      <c r="F609" s="9" t="s">
        <v>15</v>
      </c>
      <c r="G609" s="1" t="s">
        <v>19</v>
      </c>
      <c r="H609" s="1" t="s">
        <v>28</v>
      </c>
      <c r="I609" s="1" t="s">
        <v>24</v>
      </c>
      <c r="J609" s="4">
        <v>4</v>
      </c>
      <c r="K609" s="9"/>
      <c r="L609" s="9"/>
      <c r="M609" s="9"/>
      <c r="N609" s="9"/>
      <c r="O609" s="9"/>
      <c r="P609" s="9" t="s">
        <v>286</v>
      </c>
      <c r="Q609" s="9" t="s">
        <v>290</v>
      </c>
      <c r="R609" s="326"/>
      <c r="S609" s="9"/>
      <c r="T609" s="10"/>
      <c r="U609" s="10"/>
      <c r="V609" s="166"/>
      <c r="W609" s="167"/>
      <c r="X609" s="692" t="s">
        <v>3135</v>
      </c>
      <c r="Y609" s="697" t="s">
        <v>3144</v>
      </c>
      <c r="Z609" s="687" t="s">
        <v>3129</v>
      </c>
    </row>
    <row r="610" spans="1:26" s="11" customFormat="1" ht="27.6">
      <c r="A610" s="3" t="s">
        <v>1612</v>
      </c>
      <c r="B610" s="153"/>
      <c r="C610" s="153" t="s">
        <v>879</v>
      </c>
      <c r="D610" s="166"/>
      <c r="E610" s="9" t="s">
        <v>17</v>
      </c>
      <c r="F610" s="9" t="s">
        <v>14</v>
      </c>
      <c r="G610" s="1" t="s">
        <v>19</v>
      </c>
      <c r="H610" s="1" t="s">
        <v>28</v>
      </c>
      <c r="I610" s="1" t="s">
        <v>819</v>
      </c>
      <c r="J610" s="4">
        <v>3</v>
      </c>
      <c r="K610" s="9"/>
      <c r="L610" s="9"/>
      <c r="M610" s="9"/>
      <c r="N610" s="9"/>
      <c r="O610" s="9"/>
      <c r="P610" s="9" t="s">
        <v>286</v>
      </c>
      <c r="Q610" s="9" t="s">
        <v>290</v>
      </c>
      <c r="R610" s="326"/>
      <c r="S610" s="9"/>
      <c r="T610" s="10"/>
      <c r="U610" s="10"/>
      <c r="V610" s="166"/>
      <c r="W610" s="167"/>
      <c r="X610" s="692" t="s">
        <v>3135</v>
      </c>
      <c r="Y610" s="697" t="s">
        <v>3144</v>
      </c>
      <c r="Z610" s="687" t="s">
        <v>3129</v>
      </c>
    </row>
    <row r="611" spans="1:26" s="11" customFormat="1" ht="15.6">
      <c r="A611" s="3" t="s">
        <v>1613</v>
      </c>
      <c r="B611" s="153"/>
      <c r="C611" s="153"/>
      <c r="D611" s="166"/>
      <c r="E611" s="9" t="s">
        <v>18</v>
      </c>
      <c r="F611" s="9" t="s">
        <v>15</v>
      </c>
      <c r="G611" s="1" t="s">
        <v>19</v>
      </c>
      <c r="H611" s="1" t="s">
        <v>28</v>
      </c>
      <c r="I611" s="1" t="s">
        <v>24</v>
      </c>
      <c r="J611" s="4">
        <v>4</v>
      </c>
      <c r="K611" s="9"/>
      <c r="L611" s="9"/>
      <c r="M611" s="9"/>
      <c r="N611" s="9"/>
      <c r="O611" s="9"/>
      <c r="P611" s="9" t="s">
        <v>286</v>
      </c>
      <c r="Q611" s="9" t="s">
        <v>290</v>
      </c>
      <c r="R611" s="326"/>
      <c r="S611" s="9"/>
      <c r="T611" s="10"/>
      <c r="U611" s="10"/>
      <c r="V611" s="166"/>
      <c r="W611" s="167"/>
      <c r="X611" s="692" t="s">
        <v>3135</v>
      </c>
      <c r="Y611" s="697" t="s">
        <v>3144</v>
      </c>
      <c r="Z611" s="687" t="s">
        <v>3129</v>
      </c>
    </row>
    <row r="612" spans="1:26" s="11" customFormat="1" ht="15.6">
      <c r="A612" s="3" t="s">
        <v>1614</v>
      </c>
      <c r="B612" s="153"/>
      <c r="C612" s="153" t="s">
        <v>878</v>
      </c>
      <c r="D612" s="166"/>
      <c r="E612" s="9" t="s">
        <v>18</v>
      </c>
      <c r="F612" s="9" t="s">
        <v>14</v>
      </c>
      <c r="G612" s="1" t="s">
        <v>19</v>
      </c>
      <c r="H612" s="1" t="s">
        <v>28</v>
      </c>
      <c r="I612" s="1" t="s">
        <v>24</v>
      </c>
      <c r="J612" s="4">
        <v>4</v>
      </c>
      <c r="K612" s="9"/>
      <c r="L612" s="9"/>
      <c r="M612" s="9"/>
      <c r="N612" s="9"/>
      <c r="O612" s="9"/>
      <c r="P612" s="9" t="s">
        <v>286</v>
      </c>
      <c r="Q612" s="9" t="s">
        <v>290</v>
      </c>
      <c r="R612" s="326"/>
      <c r="S612" s="9"/>
      <c r="T612" s="10"/>
      <c r="U612" s="10"/>
      <c r="V612" s="166"/>
      <c r="W612" s="167"/>
      <c r="X612" s="692" t="s">
        <v>3135</v>
      </c>
      <c r="Y612" s="697" t="s">
        <v>3144</v>
      </c>
      <c r="Z612" s="687" t="s">
        <v>3129</v>
      </c>
    </row>
    <row r="613" spans="1:26" s="11" customFormat="1" ht="15.6">
      <c r="A613" s="3" t="s">
        <v>1615</v>
      </c>
      <c r="B613" s="153"/>
      <c r="C613" s="153"/>
      <c r="D613" s="166"/>
      <c r="E613" s="9" t="s">
        <v>18</v>
      </c>
      <c r="F613" s="9" t="s">
        <v>15</v>
      </c>
      <c r="G613" s="1" t="s">
        <v>19</v>
      </c>
      <c r="H613" s="1" t="s">
        <v>28</v>
      </c>
      <c r="I613" s="1" t="s">
        <v>24</v>
      </c>
      <c r="J613" s="4">
        <v>4</v>
      </c>
      <c r="K613" s="9"/>
      <c r="L613" s="9"/>
      <c r="M613" s="9"/>
      <c r="N613" s="9"/>
      <c r="O613" s="9"/>
      <c r="P613" s="9" t="s">
        <v>286</v>
      </c>
      <c r="Q613" s="9" t="s">
        <v>290</v>
      </c>
      <c r="R613" s="326"/>
      <c r="S613" s="9"/>
      <c r="T613" s="10"/>
      <c r="U613" s="10"/>
      <c r="V613" s="166"/>
      <c r="W613" s="167"/>
      <c r="X613" s="692" t="s">
        <v>3135</v>
      </c>
      <c r="Y613" s="697" t="s">
        <v>3144</v>
      </c>
      <c r="Z613" s="687" t="s">
        <v>3129</v>
      </c>
    </row>
    <row r="614" spans="1:26" s="11" customFormat="1" ht="15.6">
      <c r="A614" s="3" t="s">
        <v>1616</v>
      </c>
      <c r="B614" s="153"/>
      <c r="C614" s="153" t="s">
        <v>877</v>
      </c>
      <c r="D614" s="166"/>
      <c r="E614" s="9" t="s">
        <v>18</v>
      </c>
      <c r="F614" s="9" t="s">
        <v>14</v>
      </c>
      <c r="G614" s="1" t="s">
        <v>22</v>
      </c>
      <c r="H614" s="1" t="s">
        <v>28</v>
      </c>
      <c r="I614" s="1" t="s">
        <v>24</v>
      </c>
      <c r="J614" s="4">
        <v>4</v>
      </c>
      <c r="K614" s="9"/>
      <c r="L614" s="9"/>
      <c r="M614" s="9"/>
      <c r="N614" s="9"/>
      <c r="O614" s="9"/>
      <c r="P614" s="9" t="s">
        <v>286</v>
      </c>
      <c r="Q614" s="9" t="s">
        <v>289</v>
      </c>
      <c r="R614" s="326"/>
      <c r="S614" s="9"/>
      <c r="T614" s="10"/>
      <c r="U614" s="10"/>
      <c r="V614" s="166"/>
      <c r="W614" s="167"/>
      <c r="X614" s="692" t="s">
        <v>3135</v>
      </c>
      <c r="Y614" s="697" t="s">
        <v>3144</v>
      </c>
      <c r="Z614" s="687" t="s">
        <v>3129</v>
      </c>
    </row>
    <row r="615" spans="1:26" s="11" customFormat="1" ht="15.6">
      <c r="A615" s="3" t="s">
        <v>1617</v>
      </c>
      <c r="B615" s="153"/>
      <c r="C615" s="153"/>
      <c r="D615" s="166"/>
      <c r="E615" s="9" t="s">
        <v>18</v>
      </c>
      <c r="F615" s="9" t="s">
        <v>15</v>
      </c>
      <c r="G615" s="1" t="s">
        <v>22</v>
      </c>
      <c r="H615" s="1" t="s">
        <v>28</v>
      </c>
      <c r="I615" s="1" t="s">
        <v>24</v>
      </c>
      <c r="J615" s="4">
        <v>4</v>
      </c>
      <c r="K615" s="9"/>
      <c r="L615" s="9"/>
      <c r="M615" s="9"/>
      <c r="N615" s="9"/>
      <c r="O615" s="9"/>
      <c r="P615" s="9" t="s">
        <v>286</v>
      </c>
      <c r="Q615" s="9" t="s">
        <v>289</v>
      </c>
      <c r="R615" s="326"/>
      <c r="S615" s="9"/>
      <c r="T615" s="10"/>
      <c r="U615" s="10"/>
      <c r="V615" s="166"/>
      <c r="W615" s="167"/>
      <c r="X615" s="692" t="s">
        <v>3135</v>
      </c>
      <c r="Y615" s="697" t="s">
        <v>3144</v>
      </c>
      <c r="Z615" s="687" t="s">
        <v>3129</v>
      </c>
    </row>
    <row r="616" spans="1:26" s="11" customFormat="1" ht="15.6">
      <c r="A616" s="3" t="s">
        <v>1618</v>
      </c>
      <c r="B616" s="153"/>
      <c r="C616" s="153" t="s">
        <v>875</v>
      </c>
      <c r="D616" s="166"/>
      <c r="E616" s="9" t="s">
        <v>17</v>
      </c>
      <c r="F616" s="9" t="s">
        <v>14</v>
      </c>
      <c r="G616" s="1" t="s">
        <v>19</v>
      </c>
      <c r="H616" s="1" t="s">
        <v>28</v>
      </c>
      <c r="I616" s="1" t="s">
        <v>24</v>
      </c>
      <c r="J616" s="4">
        <v>4</v>
      </c>
      <c r="K616" s="9"/>
      <c r="L616" s="9"/>
      <c r="M616" s="9"/>
      <c r="N616" s="9"/>
      <c r="O616" s="9"/>
      <c r="P616" s="9" t="s">
        <v>286</v>
      </c>
      <c r="Q616" s="9" t="s">
        <v>289</v>
      </c>
      <c r="R616" s="326"/>
      <c r="S616" s="9"/>
      <c r="T616" s="10"/>
      <c r="U616" s="10"/>
      <c r="V616" s="166"/>
      <c r="W616" s="167"/>
      <c r="X616" s="692" t="s">
        <v>3135</v>
      </c>
      <c r="Y616" s="697" t="s">
        <v>3144</v>
      </c>
      <c r="Z616" s="687" t="s">
        <v>3129</v>
      </c>
    </row>
    <row r="617" spans="1:26" s="11" customFormat="1" ht="15.6">
      <c r="A617" s="3" t="s">
        <v>1619</v>
      </c>
      <c r="B617" s="153"/>
      <c r="C617" s="153"/>
      <c r="D617" s="166"/>
      <c r="E617" s="9" t="s">
        <v>17</v>
      </c>
      <c r="F617" s="9" t="s">
        <v>15</v>
      </c>
      <c r="G617" s="1" t="s">
        <v>19</v>
      </c>
      <c r="H617" s="1" t="s">
        <v>28</v>
      </c>
      <c r="I617" s="1" t="s">
        <v>24</v>
      </c>
      <c r="J617" s="4">
        <v>4</v>
      </c>
      <c r="K617" s="9"/>
      <c r="L617" s="9"/>
      <c r="M617" s="9"/>
      <c r="N617" s="9"/>
      <c r="O617" s="9"/>
      <c r="P617" s="9" t="s">
        <v>286</v>
      </c>
      <c r="Q617" s="9" t="s">
        <v>289</v>
      </c>
      <c r="R617" s="326"/>
      <c r="S617" s="9"/>
      <c r="T617" s="10"/>
      <c r="U617" s="10"/>
      <c r="V617" s="166"/>
      <c r="W617" s="167"/>
      <c r="X617" s="692" t="s">
        <v>3135</v>
      </c>
      <c r="Y617" s="697" t="s">
        <v>3144</v>
      </c>
      <c r="Z617" s="687" t="s">
        <v>3129</v>
      </c>
    </row>
    <row r="618" spans="1:26" s="11" customFormat="1" ht="15.6">
      <c r="A618" s="3" t="s">
        <v>1620</v>
      </c>
      <c r="B618" s="153"/>
      <c r="C618" s="153" t="s">
        <v>874</v>
      </c>
      <c r="D618" s="166"/>
      <c r="E618" s="9" t="s">
        <v>18</v>
      </c>
      <c r="F618" s="9" t="s">
        <v>15</v>
      </c>
      <c r="G618" s="1" t="s">
        <v>19</v>
      </c>
      <c r="H618" s="1" t="s">
        <v>28</v>
      </c>
      <c r="I618" s="1" t="s">
        <v>24</v>
      </c>
      <c r="J618" s="4">
        <v>4</v>
      </c>
      <c r="K618" s="9"/>
      <c r="L618" s="9"/>
      <c r="M618" s="9"/>
      <c r="N618" s="9"/>
      <c r="O618" s="9"/>
      <c r="P618" s="9" t="s">
        <v>286</v>
      </c>
      <c r="Q618" s="9" t="s">
        <v>289</v>
      </c>
      <c r="R618" s="326"/>
      <c r="S618" s="9"/>
      <c r="T618" s="10"/>
      <c r="U618" s="10"/>
      <c r="V618" s="166"/>
      <c r="W618" s="167"/>
      <c r="X618" s="692" t="s">
        <v>3135</v>
      </c>
      <c r="Y618" s="697" t="s">
        <v>3144</v>
      </c>
      <c r="Z618" s="687" t="s">
        <v>3129</v>
      </c>
    </row>
    <row r="619" spans="1:26" s="11" customFormat="1" ht="15.6">
      <c r="A619" s="3" t="s">
        <v>1621</v>
      </c>
      <c r="B619" s="153"/>
      <c r="C619" s="153" t="s">
        <v>873</v>
      </c>
      <c r="D619" s="166"/>
      <c r="E619" s="9" t="s">
        <v>18</v>
      </c>
      <c r="F619" s="9" t="s">
        <v>14</v>
      </c>
      <c r="G619" s="1" t="s">
        <v>618</v>
      </c>
      <c r="H619" s="1" t="s">
        <v>28</v>
      </c>
      <c r="I619" s="1" t="s">
        <v>24</v>
      </c>
      <c r="J619" s="4">
        <v>4</v>
      </c>
      <c r="K619" s="9"/>
      <c r="L619" s="9"/>
      <c r="M619" s="9"/>
      <c r="N619" s="9"/>
      <c r="O619" s="9"/>
      <c r="P619" s="9" t="s">
        <v>286</v>
      </c>
      <c r="Q619" s="9" t="s">
        <v>288</v>
      </c>
      <c r="R619" s="326"/>
      <c r="S619" s="9"/>
      <c r="T619" s="10"/>
      <c r="U619" s="10"/>
      <c r="V619" s="166"/>
      <c r="W619" s="167"/>
      <c r="X619" s="692" t="s">
        <v>3135</v>
      </c>
      <c r="Y619" s="697" t="s">
        <v>3144</v>
      </c>
      <c r="Z619" s="687" t="s">
        <v>3129</v>
      </c>
    </row>
    <row r="620" spans="1:26" s="11" customFormat="1" ht="15.6">
      <c r="A620" s="3" t="s">
        <v>1622</v>
      </c>
      <c r="B620" s="153"/>
      <c r="C620" s="153"/>
      <c r="D620" s="166"/>
      <c r="E620" s="9" t="s">
        <v>18</v>
      </c>
      <c r="F620" s="9" t="s">
        <v>15</v>
      </c>
      <c r="G620" s="1" t="s">
        <v>618</v>
      </c>
      <c r="H620" s="1" t="s">
        <v>28</v>
      </c>
      <c r="I620" s="1" t="s">
        <v>24</v>
      </c>
      <c r="J620" s="4">
        <v>4</v>
      </c>
      <c r="K620" s="9"/>
      <c r="L620" s="9"/>
      <c r="M620" s="9"/>
      <c r="N620" s="9"/>
      <c r="O620" s="9"/>
      <c r="P620" s="9" t="s">
        <v>286</v>
      </c>
      <c r="Q620" s="9" t="s">
        <v>288</v>
      </c>
      <c r="R620" s="326"/>
      <c r="S620" s="9"/>
      <c r="T620" s="10"/>
      <c r="U620" s="10"/>
      <c r="V620" s="166"/>
      <c r="W620" s="167"/>
      <c r="X620" s="692" t="s">
        <v>3135</v>
      </c>
      <c r="Y620" s="697" t="s">
        <v>3144</v>
      </c>
      <c r="Z620" s="687" t="s">
        <v>3129</v>
      </c>
    </row>
    <row r="621" spans="1:26" ht="15.6">
      <c r="A621" s="3" t="s">
        <v>1623</v>
      </c>
      <c r="B621" s="153"/>
      <c r="C621" s="153"/>
      <c r="D621" s="166"/>
      <c r="E621" s="9" t="s">
        <v>17</v>
      </c>
      <c r="F621" s="9" t="s">
        <v>14</v>
      </c>
      <c r="G621" s="1" t="s">
        <v>22</v>
      </c>
      <c r="H621" s="1" t="s">
        <v>28</v>
      </c>
      <c r="I621" s="1" t="s">
        <v>24</v>
      </c>
      <c r="J621" s="4">
        <v>4</v>
      </c>
      <c r="K621" s="9"/>
      <c r="L621" s="9"/>
      <c r="M621" s="9"/>
      <c r="N621" s="9"/>
      <c r="O621" s="9"/>
      <c r="P621" s="9" t="s">
        <v>291</v>
      </c>
      <c r="Q621" s="9" t="s">
        <v>288</v>
      </c>
      <c r="R621" s="326"/>
      <c r="S621" s="9"/>
      <c r="T621" s="10"/>
      <c r="U621" s="10"/>
      <c r="V621" s="166"/>
      <c r="W621" s="167"/>
      <c r="X621" s="692" t="s">
        <v>3135</v>
      </c>
      <c r="Y621" s="697" t="s">
        <v>3144</v>
      </c>
      <c r="Z621" s="687" t="s">
        <v>3129</v>
      </c>
    </row>
    <row r="622" spans="1:26" ht="15.6">
      <c r="A622" s="3" t="s">
        <v>1624</v>
      </c>
      <c r="B622" s="153"/>
      <c r="C622" s="153"/>
      <c r="D622" s="166"/>
      <c r="E622" s="9" t="s">
        <v>17</v>
      </c>
      <c r="F622" s="9" t="s">
        <v>15</v>
      </c>
      <c r="G622" s="1" t="s">
        <v>22</v>
      </c>
      <c r="H622" s="1" t="s">
        <v>28</v>
      </c>
      <c r="I622" s="1" t="s">
        <v>24</v>
      </c>
      <c r="J622" s="4">
        <v>4</v>
      </c>
      <c r="K622" s="9"/>
      <c r="L622" s="9"/>
      <c r="M622" s="9"/>
      <c r="N622" s="9"/>
      <c r="O622" s="9"/>
      <c r="P622" s="9" t="s">
        <v>291</v>
      </c>
      <c r="Q622" s="9" t="s">
        <v>288</v>
      </c>
      <c r="R622" s="326"/>
      <c r="S622" s="9"/>
      <c r="T622" s="10"/>
      <c r="U622" s="10"/>
      <c r="V622" s="166"/>
      <c r="W622" s="167"/>
      <c r="X622" s="692" t="s">
        <v>3135</v>
      </c>
      <c r="Y622" s="697" t="s">
        <v>3144</v>
      </c>
      <c r="Z622" s="687" t="s">
        <v>3129</v>
      </c>
    </row>
    <row r="623" spans="1:26" ht="15.6">
      <c r="A623" s="3" t="s">
        <v>1625</v>
      </c>
      <c r="B623" s="153"/>
      <c r="C623" s="153" t="s">
        <v>872</v>
      </c>
      <c r="D623" s="166"/>
      <c r="E623" s="9" t="s">
        <v>18</v>
      </c>
      <c r="F623" s="9" t="s">
        <v>14</v>
      </c>
      <c r="G623" s="1" t="s">
        <v>22</v>
      </c>
      <c r="H623" s="1" t="s">
        <v>28</v>
      </c>
      <c r="I623" s="1" t="s">
        <v>24</v>
      </c>
      <c r="J623" s="4">
        <v>4</v>
      </c>
      <c r="K623" s="9"/>
      <c r="L623" s="9"/>
      <c r="M623" s="9"/>
      <c r="N623" s="9"/>
      <c r="O623" s="9"/>
      <c r="P623" s="9" t="s">
        <v>291</v>
      </c>
      <c r="Q623" s="9" t="s">
        <v>288</v>
      </c>
      <c r="R623" s="326"/>
      <c r="S623" s="9"/>
      <c r="T623" s="10"/>
      <c r="U623" s="10"/>
      <c r="V623" s="166"/>
      <c r="W623" s="167"/>
      <c r="X623" s="692" t="s">
        <v>3135</v>
      </c>
      <c r="Y623" s="697" t="s">
        <v>3144</v>
      </c>
      <c r="Z623" s="687" t="s">
        <v>3129</v>
      </c>
    </row>
    <row r="624" spans="1:26" ht="15.6">
      <c r="A624" s="3" t="s">
        <v>1626</v>
      </c>
      <c r="B624" s="153"/>
      <c r="C624" s="153"/>
      <c r="D624" s="166"/>
      <c r="E624" s="9" t="s">
        <v>17</v>
      </c>
      <c r="F624" s="9" t="s">
        <v>15</v>
      </c>
      <c r="G624" s="1" t="s">
        <v>22</v>
      </c>
      <c r="H624" s="1" t="s">
        <v>28</v>
      </c>
      <c r="I624" s="1" t="s">
        <v>24</v>
      </c>
      <c r="J624" s="4">
        <v>4</v>
      </c>
      <c r="K624" s="9"/>
      <c r="L624" s="9"/>
      <c r="M624" s="9"/>
      <c r="N624" s="9"/>
      <c r="O624" s="9"/>
      <c r="P624" s="9" t="s">
        <v>291</v>
      </c>
      <c r="Q624" s="9" t="s">
        <v>288</v>
      </c>
      <c r="R624" s="326"/>
      <c r="S624" s="9"/>
      <c r="T624" s="10"/>
      <c r="U624" s="10"/>
      <c r="V624" s="166"/>
      <c r="W624" s="167"/>
      <c r="X624" s="692" t="s">
        <v>3135</v>
      </c>
      <c r="Y624" s="697" t="s">
        <v>3144</v>
      </c>
      <c r="Z624" s="687" t="s">
        <v>3129</v>
      </c>
    </row>
    <row r="625" spans="1:26" ht="15.6">
      <c r="A625" s="3" t="s">
        <v>1627</v>
      </c>
      <c r="B625" s="153"/>
      <c r="C625" s="153" t="s">
        <v>871</v>
      </c>
      <c r="D625" s="166"/>
      <c r="E625" s="9" t="s">
        <v>18</v>
      </c>
      <c r="F625" s="9" t="s">
        <v>14</v>
      </c>
      <c r="G625" s="1" t="s">
        <v>22</v>
      </c>
      <c r="H625" s="1" t="s">
        <v>28</v>
      </c>
      <c r="I625" s="1" t="s">
        <v>1168</v>
      </c>
      <c r="J625" s="4">
        <v>4</v>
      </c>
      <c r="K625" s="9"/>
      <c r="L625" s="9"/>
      <c r="M625" s="9"/>
      <c r="N625" s="9"/>
      <c r="O625" s="9"/>
      <c r="P625" s="9" t="s">
        <v>291</v>
      </c>
      <c r="Q625" s="9" t="s">
        <v>288</v>
      </c>
      <c r="R625" s="326"/>
      <c r="S625" s="9"/>
      <c r="T625" s="10"/>
      <c r="U625" s="10"/>
      <c r="V625" s="166"/>
      <c r="W625" s="167"/>
      <c r="X625" s="692" t="s">
        <v>3135</v>
      </c>
      <c r="Y625" s="697" t="s">
        <v>3144</v>
      </c>
      <c r="Z625" s="687" t="s">
        <v>3129</v>
      </c>
    </row>
    <row r="626" spans="1:26" ht="15.6">
      <c r="A626" s="3" t="s">
        <v>1628</v>
      </c>
      <c r="B626" s="153"/>
      <c r="C626" s="153"/>
      <c r="D626" s="166"/>
      <c r="E626" s="9" t="s">
        <v>18</v>
      </c>
      <c r="F626" s="9" t="s">
        <v>15</v>
      </c>
      <c r="G626" s="1" t="s">
        <v>22</v>
      </c>
      <c r="H626" s="1" t="s">
        <v>28</v>
      </c>
      <c r="I626" s="1" t="s">
        <v>24</v>
      </c>
      <c r="J626" s="4">
        <v>4</v>
      </c>
      <c r="K626" s="9"/>
      <c r="L626" s="9"/>
      <c r="M626" s="9"/>
      <c r="N626" s="9"/>
      <c r="O626" s="9"/>
      <c r="P626" s="9" t="s">
        <v>291</v>
      </c>
      <c r="Q626" s="9" t="s">
        <v>288</v>
      </c>
      <c r="R626" s="326"/>
      <c r="S626" s="9"/>
      <c r="T626" s="10"/>
      <c r="U626" s="10"/>
      <c r="V626" s="166"/>
      <c r="W626" s="167"/>
      <c r="X626" s="692" t="s">
        <v>3135</v>
      </c>
      <c r="Y626" s="697" t="s">
        <v>3144</v>
      </c>
      <c r="Z626" s="687" t="s">
        <v>3129</v>
      </c>
    </row>
    <row r="627" spans="1:26" ht="15.6">
      <c r="A627" s="3" t="s">
        <v>1629</v>
      </c>
      <c r="B627" s="153"/>
      <c r="C627" s="153" t="s">
        <v>867</v>
      </c>
      <c r="D627" s="166"/>
      <c r="E627" s="9" t="s">
        <v>18</v>
      </c>
      <c r="F627" s="9" t="s">
        <v>14</v>
      </c>
      <c r="G627" s="1" t="s">
        <v>22</v>
      </c>
      <c r="H627" s="1" t="s">
        <v>28</v>
      </c>
      <c r="I627" s="1" t="s">
        <v>24</v>
      </c>
      <c r="J627" s="4">
        <v>4</v>
      </c>
      <c r="K627" s="9"/>
      <c r="L627" s="9"/>
      <c r="M627" s="9"/>
      <c r="N627" s="9"/>
      <c r="O627" s="9"/>
      <c r="P627" s="9" t="s">
        <v>286</v>
      </c>
      <c r="Q627" s="9" t="s">
        <v>288</v>
      </c>
      <c r="R627" s="368"/>
      <c r="S627" s="9"/>
      <c r="T627" s="10"/>
      <c r="U627" s="10"/>
      <c r="V627" s="166"/>
      <c r="W627" s="167"/>
      <c r="X627" s="692" t="s">
        <v>3135</v>
      </c>
      <c r="Y627" s="697" t="s">
        <v>3144</v>
      </c>
      <c r="Z627" s="687" t="s">
        <v>3129</v>
      </c>
    </row>
    <row r="628" spans="1:26" ht="15.6">
      <c r="A628" s="3" t="s">
        <v>1630</v>
      </c>
      <c r="B628" s="153"/>
      <c r="C628" s="153"/>
      <c r="D628" s="166"/>
      <c r="E628" s="9" t="s">
        <v>18</v>
      </c>
      <c r="F628" s="9" t="s">
        <v>15</v>
      </c>
      <c r="G628" s="1" t="s">
        <v>19</v>
      </c>
      <c r="H628" s="1" t="s">
        <v>28</v>
      </c>
      <c r="I628" s="1" t="s">
        <v>445</v>
      </c>
      <c r="J628" s="4">
        <v>4</v>
      </c>
      <c r="K628" s="9"/>
      <c r="L628" s="9"/>
      <c r="M628" s="9"/>
      <c r="N628" s="9"/>
      <c r="O628" s="9"/>
      <c r="P628" s="9" t="s">
        <v>286</v>
      </c>
      <c r="Q628" s="9" t="s">
        <v>288</v>
      </c>
      <c r="R628" s="326"/>
      <c r="S628" s="9"/>
      <c r="T628" s="10"/>
      <c r="U628" s="10"/>
      <c r="V628" s="166"/>
      <c r="W628" s="167"/>
      <c r="X628" s="692" t="s">
        <v>3135</v>
      </c>
      <c r="Y628" s="697" t="s">
        <v>3144</v>
      </c>
      <c r="Z628" s="687" t="s">
        <v>3129</v>
      </c>
    </row>
    <row r="629" spans="1:26" ht="15.6">
      <c r="A629" s="3" t="s">
        <v>1631</v>
      </c>
      <c r="B629" s="153"/>
      <c r="C629" s="153" t="s">
        <v>866</v>
      </c>
      <c r="D629" s="166"/>
      <c r="E629" s="9" t="s">
        <v>18</v>
      </c>
      <c r="F629" s="9" t="s">
        <v>14</v>
      </c>
      <c r="G629" s="1" t="s">
        <v>21</v>
      </c>
      <c r="H629" s="1" t="s">
        <v>28</v>
      </c>
      <c r="I629" s="1" t="s">
        <v>24</v>
      </c>
      <c r="J629" s="4">
        <v>4</v>
      </c>
      <c r="K629" s="9"/>
      <c r="L629" s="9"/>
      <c r="M629" s="9"/>
      <c r="N629" s="9"/>
      <c r="O629" s="9"/>
      <c r="P629" s="9" t="s">
        <v>286</v>
      </c>
      <c r="Q629" s="9" t="s">
        <v>289</v>
      </c>
      <c r="R629" s="326"/>
      <c r="S629" s="9"/>
      <c r="T629" s="10"/>
      <c r="U629" s="10"/>
      <c r="V629" s="166"/>
      <c r="W629" s="167"/>
      <c r="X629" s="692" t="s">
        <v>3135</v>
      </c>
      <c r="Y629" s="697" t="s">
        <v>3144</v>
      </c>
      <c r="Z629" s="687" t="s">
        <v>3129</v>
      </c>
    </row>
    <row r="630" spans="1:26" ht="15.6">
      <c r="A630" s="3" t="s">
        <v>1632</v>
      </c>
      <c r="B630" s="153"/>
      <c r="C630" s="153"/>
      <c r="D630" s="166"/>
      <c r="E630" s="9" t="s">
        <v>18</v>
      </c>
      <c r="F630" s="9" t="s">
        <v>15</v>
      </c>
      <c r="G630" s="1" t="s">
        <v>21</v>
      </c>
      <c r="H630" s="1" t="s">
        <v>28</v>
      </c>
      <c r="I630" s="1" t="s">
        <v>24</v>
      </c>
      <c r="J630" s="4">
        <v>4</v>
      </c>
      <c r="K630" s="9"/>
      <c r="L630" s="9"/>
      <c r="M630" s="9"/>
      <c r="N630" s="9"/>
      <c r="O630" s="9"/>
      <c r="P630" s="9" t="s">
        <v>286</v>
      </c>
      <c r="Q630" s="9" t="s">
        <v>289</v>
      </c>
      <c r="R630" s="326"/>
      <c r="S630" s="9"/>
      <c r="T630" s="10"/>
      <c r="U630" s="10"/>
      <c r="V630" s="166"/>
      <c r="W630" s="167"/>
      <c r="X630" s="692" t="s">
        <v>3135</v>
      </c>
      <c r="Y630" s="697" t="s">
        <v>3144</v>
      </c>
      <c r="Z630" s="687" t="s">
        <v>3129</v>
      </c>
    </row>
    <row r="631" spans="1:26" ht="15.6">
      <c r="A631" s="3" t="s">
        <v>1633</v>
      </c>
      <c r="B631" s="153"/>
      <c r="C631" s="153" t="s">
        <v>865</v>
      </c>
      <c r="D631" s="166"/>
      <c r="E631" s="9" t="s">
        <v>18</v>
      </c>
      <c r="F631" s="9" t="s">
        <v>14</v>
      </c>
      <c r="G631" s="1" t="s">
        <v>1126</v>
      </c>
      <c r="H631" s="1" t="s">
        <v>28</v>
      </c>
      <c r="I631" s="1" t="s">
        <v>24</v>
      </c>
      <c r="J631" s="4">
        <v>4</v>
      </c>
      <c r="K631" s="9"/>
      <c r="L631" s="9"/>
      <c r="M631" s="9"/>
      <c r="N631" s="9"/>
      <c r="O631" s="9"/>
      <c r="P631" s="9" t="s">
        <v>291</v>
      </c>
      <c r="Q631" s="9" t="s">
        <v>288</v>
      </c>
      <c r="R631" s="326"/>
      <c r="S631" s="9"/>
      <c r="T631" s="10"/>
      <c r="U631" s="10"/>
      <c r="V631" s="166"/>
      <c r="W631" s="167"/>
      <c r="X631" s="692" t="s">
        <v>3135</v>
      </c>
      <c r="Y631" s="697" t="s">
        <v>3144</v>
      </c>
      <c r="Z631" s="687" t="s">
        <v>3129</v>
      </c>
    </row>
    <row r="632" spans="1:26" ht="15.6">
      <c r="A632" s="3" t="s">
        <v>1634</v>
      </c>
      <c r="B632" s="153"/>
      <c r="C632" s="153"/>
      <c r="D632" s="166"/>
      <c r="E632" s="9" t="s">
        <v>17</v>
      </c>
      <c r="F632" s="9" t="s">
        <v>14</v>
      </c>
      <c r="G632" s="1" t="s">
        <v>22</v>
      </c>
      <c r="H632" s="1" t="s">
        <v>28</v>
      </c>
      <c r="I632" s="1" t="s">
        <v>445</v>
      </c>
      <c r="J632" s="4"/>
      <c r="K632" s="9"/>
      <c r="L632" s="9"/>
      <c r="M632" s="9"/>
      <c r="N632" s="9"/>
      <c r="O632" s="9" t="s">
        <v>28</v>
      </c>
      <c r="P632" s="9" t="s">
        <v>291</v>
      </c>
      <c r="Q632" s="9" t="s">
        <v>288</v>
      </c>
      <c r="R632" s="326"/>
      <c r="S632" s="9"/>
      <c r="T632" s="10"/>
      <c r="U632" s="10"/>
      <c r="V632" s="166"/>
      <c r="W632" s="167"/>
      <c r="X632" s="692" t="s">
        <v>3135</v>
      </c>
      <c r="Y632" s="697" t="s">
        <v>3144</v>
      </c>
      <c r="Z632" s="687" t="s">
        <v>3129</v>
      </c>
    </row>
    <row r="633" spans="1:26" ht="15.6">
      <c r="A633" s="3" t="s">
        <v>1635</v>
      </c>
      <c r="B633" s="153"/>
      <c r="C633" s="153" t="s">
        <v>864</v>
      </c>
      <c r="D633" s="166"/>
      <c r="E633" s="9" t="s">
        <v>18</v>
      </c>
      <c r="F633" s="9" t="s">
        <v>14</v>
      </c>
      <c r="G633" s="1" t="s">
        <v>22</v>
      </c>
      <c r="H633" s="1" t="s">
        <v>28</v>
      </c>
      <c r="I633" s="1" t="s">
        <v>26</v>
      </c>
      <c r="J633" s="4">
        <v>4</v>
      </c>
      <c r="K633" s="9"/>
      <c r="L633" s="9"/>
      <c r="M633" s="9"/>
      <c r="N633" s="9"/>
      <c r="O633" s="9"/>
      <c r="P633" s="9" t="s">
        <v>291</v>
      </c>
      <c r="Q633" s="9" t="s">
        <v>288</v>
      </c>
      <c r="R633" s="326"/>
      <c r="S633" s="9"/>
      <c r="T633" s="10"/>
      <c r="U633" s="10"/>
      <c r="V633" s="166"/>
      <c r="W633" s="167"/>
      <c r="X633" s="692" t="s">
        <v>3135</v>
      </c>
      <c r="Y633" s="697" t="s">
        <v>3144</v>
      </c>
      <c r="Z633" s="687" t="s">
        <v>3129</v>
      </c>
    </row>
    <row r="634" spans="1:26" ht="15.6">
      <c r="A634" s="3" t="s">
        <v>1636</v>
      </c>
      <c r="B634" s="153"/>
      <c r="C634" s="153"/>
      <c r="D634" s="166"/>
      <c r="E634" s="9" t="s">
        <v>18</v>
      </c>
      <c r="F634" s="9" t="s">
        <v>15</v>
      </c>
      <c r="G634" s="1" t="s">
        <v>22</v>
      </c>
      <c r="H634" s="1" t="s">
        <v>28</v>
      </c>
      <c r="I634" s="1" t="s">
        <v>25</v>
      </c>
      <c r="J634" s="4">
        <v>4</v>
      </c>
      <c r="K634" s="9"/>
      <c r="L634" s="9"/>
      <c r="M634" s="9"/>
      <c r="N634" s="9"/>
      <c r="O634" s="9"/>
      <c r="P634" s="9" t="s">
        <v>291</v>
      </c>
      <c r="Q634" s="9" t="s">
        <v>288</v>
      </c>
      <c r="R634" s="326"/>
      <c r="S634" s="9"/>
      <c r="T634" s="10"/>
      <c r="U634" s="10"/>
      <c r="V634" s="166"/>
      <c r="W634" s="167"/>
      <c r="X634" s="692" t="s">
        <v>3135</v>
      </c>
      <c r="Y634" s="697" t="s">
        <v>3144</v>
      </c>
      <c r="Z634" s="687" t="s">
        <v>3129</v>
      </c>
    </row>
    <row r="635" spans="1:26" ht="15.6">
      <c r="A635" s="3" t="s">
        <v>1637</v>
      </c>
      <c r="B635" s="153"/>
      <c r="C635" s="153"/>
      <c r="D635" s="166"/>
      <c r="E635" s="9" t="s">
        <v>18</v>
      </c>
      <c r="F635" s="9" t="s">
        <v>15</v>
      </c>
      <c r="G635" s="1" t="s">
        <v>22</v>
      </c>
      <c r="H635" s="1" t="s">
        <v>28</v>
      </c>
      <c r="I635" s="1" t="s">
        <v>447</v>
      </c>
      <c r="J635" s="4">
        <v>4</v>
      </c>
      <c r="K635" s="9"/>
      <c r="L635" s="9"/>
      <c r="M635" s="9"/>
      <c r="N635" s="9"/>
      <c r="O635" s="9"/>
      <c r="P635" s="9" t="s">
        <v>291</v>
      </c>
      <c r="Q635" s="9" t="s">
        <v>288</v>
      </c>
      <c r="R635" s="326"/>
      <c r="S635" s="9"/>
      <c r="T635" s="10"/>
      <c r="U635" s="10"/>
      <c r="V635" s="166"/>
      <c r="W635" s="167"/>
      <c r="X635" s="692" t="s">
        <v>3135</v>
      </c>
      <c r="Y635" s="697" t="s">
        <v>3144</v>
      </c>
      <c r="Z635" s="687" t="s">
        <v>3129</v>
      </c>
    </row>
    <row r="636" spans="1:26" ht="15.6">
      <c r="A636" s="3" t="s">
        <v>1638</v>
      </c>
      <c r="B636" s="153"/>
      <c r="C636" s="153" t="s">
        <v>863</v>
      </c>
      <c r="D636" s="166"/>
      <c r="E636" s="9" t="s">
        <v>18</v>
      </c>
      <c r="F636" s="9" t="s">
        <v>16</v>
      </c>
      <c r="G636" s="1" t="s">
        <v>23</v>
      </c>
      <c r="H636" s="1" t="s">
        <v>304</v>
      </c>
      <c r="I636" s="1" t="s">
        <v>24</v>
      </c>
      <c r="J636" s="4">
        <v>4</v>
      </c>
      <c r="K636" s="9"/>
      <c r="L636" s="9"/>
      <c r="M636" s="9"/>
      <c r="N636" s="9"/>
      <c r="O636" s="9"/>
      <c r="P636" s="9" t="s">
        <v>286</v>
      </c>
      <c r="Q636" s="9" t="s">
        <v>289</v>
      </c>
      <c r="R636" s="326"/>
      <c r="S636" s="9"/>
      <c r="T636" s="10"/>
      <c r="U636" s="10"/>
      <c r="V636" s="166"/>
      <c r="W636" s="167"/>
      <c r="X636" s="692" t="s">
        <v>3135</v>
      </c>
      <c r="Y636" s="697" t="s">
        <v>3144</v>
      </c>
      <c r="Z636" s="687" t="s">
        <v>3129</v>
      </c>
    </row>
    <row r="637" spans="1:26" ht="15.6">
      <c r="A637" s="3" t="s">
        <v>1639</v>
      </c>
      <c r="B637" s="153"/>
      <c r="C637" s="153" t="s">
        <v>862</v>
      </c>
      <c r="D637" s="166"/>
      <c r="E637" s="9" t="s">
        <v>18</v>
      </c>
      <c r="F637" s="9" t="s">
        <v>14</v>
      </c>
      <c r="G637" s="1" t="s">
        <v>22</v>
      </c>
      <c r="H637" s="1" t="s">
        <v>28</v>
      </c>
      <c r="I637" s="1" t="s">
        <v>24</v>
      </c>
      <c r="J637" s="4">
        <v>4</v>
      </c>
      <c r="K637" s="9"/>
      <c r="L637" s="9"/>
      <c r="M637" s="9"/>
      <c r="N637" s="9"/>
      <c r="O637" s="9"/>
      <c r="P637" s="9" t="s">
        <v>286</v>
      </c>
      <c r="Q637" s="9" t="s">
        <v>289</v>
      </c>
      <c r="R637" s="326"/>
      <c r="S637" s="9"/>
      <c r="T637" s="10"/>
      <c r="U637" s="10"/>
      <c r="V637" s="166"/>
      <c r="W637" s="167"/>
      <c r="X637" s="692" t="s">
        <v>3135</v>
      </c>
      <c r="Y637" s="697" t="s">
        <v>3144</v>
      </c>
      <c r="Z637" s="687" t="s">
        <v>3129</v>
      </c>
    </row>
    <row r="638" spans="1:26" ht="15.6">
      <c r="A638" s="3" t="s">
        <v>1640</v>
      </c>
      <c r="B638" s="153"/>
      <c r="C638" s="153" t="s">
        <v>861</v>
      </c>
      <c r="D638" s="166"/>
      <c r="E638" s="9" t="s">
        <v>18</v>
      </c>
      <c r="F638" s="9" t="s">
        <v>14</v>
      </c>
      <c r="G638" s="1" t="s">
        <v>19</v>
      </c>
      <c r="H638" s="1" t="s">
        <v>28</v>
      </c>
      <c r="I638" s="1" t="s">
        <v>26</v>
      </c>
      <c r="J638" s="4">
        <v>4</v>
      </c>
      <c r="K638" s="9"/>
      <c r="L638" s="9"/>
      <c r="M638" s="9"/>
      <c r="N638" s="9"/>
      <c r="O638" s="9"/>
      <c r="P638" s="9" t="s">
        <v>286</v>
      </c>
      <c r="Q638" s="9" t="s">
        <v>289</v>
      </c>
      <c r="R638" s="326"/>
      <c r="S638" s="9"/>
      <c r="T638" s="10"/>
      <c r="U638" s="10"/>
      <c r="V638" s="166"/>
      <c r="W638" s="167"/>
      <c r="X638" s="692" t="s">
        <v>3135</v>
      </c>
      <c r="Y638" s="697" t="s">
        <v>3144</v>
      </c>
      <c r="Z638" s="687" t="s">
        <v>3129</v>
      </c>
    </row>
    <row r="639" spans="1:26" ht="15.6">
      <c r="A639" s="3" t="s">
        <v>1641</v>
      </c>
      <c r="B639" s="153"/>
      <c r="C639" s="153"/>
      <c r="D639" s="166"/>
      <c r="E639" s="9" t="s">
        <v>18</v>
      </c>
      <c r="F639" s="9" t="s">
        <v>15</v>
      </c>
      <c r="G639" s="1" t="s">
        <v>19</v>
      </c>
      <c r="H639" s="1" t="s">
        <v>28</v>
      </c>
      <c r="I639" s="1" t="s">
        <v>25</v>
      </c>
      <c r="J639" s="4">
        <v>4</v>
      </c>
      <c r="K639" s="9"/>
      <c r="L639" s="9"/>
      <c r="M639" s="9"/>
      <c r="N639" s="9"/>
      <c r="O639" s="9"/>
      <c r="P639" s="9" t="s">
        <v>286</v>
      </c>
      <c r="Q639" s="9" t="s">
        <v>289</v>
      </c>
      <c r="R639" s="326"/>
      <c r="S639" s="9"/>
      <c r="T639" s="10"/>
      <c r="U639" s="10"/>
      <c r="V639" s="166"/>
      <c r="W639" s="167"/>
      <c r="X639" s="692" t="s">
        <v>3135</v>
      </c>
      <c r="Y639" s="697" t="s">
        <v>3144</v>
      </c>
      <c r="Z639" s="687" t="s">
        <v>3129</v>
      </c>
    </row>
    <row r="640" spans="1:26" ht="15.6">
      <c r="A640" s="3" t="s">
        <v>1642</v>
      </c>
      <c r="B640" s="153"/>
      <c r="C640" s="153"/>
      <c r="D640" s="166"/>
      <c r="E640" s="9" t="s">
        <v>18</v>
      </c>
      <c r="F640" s="9" t="s">
        <v>14</v>
      </c>
      <c r="G640" s="1" t="s">
        <v>19</v>
      </c>
      <c r="H640" s="1" t="s">
        <v>28</v>
      </c>
      <c r="I640" s="1" t="s">
        <v>24</v>
      </c>
      <c r="J640" s="4">
        <v>4</v>
      </c>
      <c r="K640" s="9"/>
      <c r="L640" s="9"/>
      <c r="M640" s="9"/>
      <c r="N640" s="9"/>
      <c r="O640" s="9"/>
      <c r="P640" s="9" t="s">
        <v>286</v>
      </c>
      <c r="Q640" s="9" t="s">
        <v>289</v>
      </c>
      <c r="R640" s="326"/>
      <c r="S640" s="9"/>
      <c r="T640" s="10"/>
      <c r="U640" s="10"/>
      <c r="V640" s="166"/>
      <c r="W640" s="167"/>
      <c r="X640" s="692" t="s">
        <v>3135</v>
      </c>
      <c r="Y640" s="697" t="s">
        <v>3144</v>
      </c>
      <c r="Z640" s="687" t="s">
        <v>3129</v>
      </c>
    </row>
    <row r="641" spans="1:26" ht="15.6">
      <c r="A641" s="3" t="s">
        <v>1643</v>
      </c>
      <c r="B641" s="153"/>
      <c r="C641" s="153" t="s">
        <v>860</v>
      </c>
      <c r="D641" s="166"/>
      <c r="E641" s="9" t="s">
        <v>17</v>
      </c>
      <c r="F641" s="9" t="s">
        <v>14</v>
      </c>
      <c r="G641" s="1" t="s">
        <v>19</v>
      </c>
      <c r="H641" s="1" t="s">
        <v>28</v>
      </c>
      <c r="I641" s="1" t="s">
        <v>24</v>
      </c>
      <c r="J641" s="4">
        <v>4</v>
      </c>
      <c r="K641" s="9"/>
      <c r="L641" s="9"/>
      <c r="M641" s="9"/>
      <c r="N641" s="9"/>
      <c r="O641" s="9"/>
      <c r="P641" s="9" t="s">
        <v>286</v>
      </c>
      <c r="Q641" s="9" t="s">
        <v>289</v>
      </c>
      <c r="R641" s="326"/>
      <c r="S641" s="9"/>
      <c r="T641" s="10"/>
      <c r="U641" s="10"/>
      <c r="V641" s="166"/>
      <c r="W641" s="167"/>
      <c r="X641" s="692" t="s">
        <v>3135</v>
      </c>
      <c r="Y641" s="697" t="s">
        <v>3144</v>
      </c>
      <c r="Z641" s="687" t="s">
        <v>3129</v>
      </c>
    </row>
    <row r="642" spans="1:26" ht="15.6">
      <c r="A642" s="3" t="s">
        <v>1644</v>
      </c>
      <c r="B642" s="153"/>
      <c r="C642" s="153"/>
      <c r="D642" s="166"/>
      <c r="E642" s="9" t="s">
        <v>17</v>
      </c>
      <c r="F642" s="9" t="s">
        <v>15</v>
      </c>
      <c r="G642" s="1" t="s">
        <v>19</v>
      </c>
      <c r="H642" s="1" t="s">
        <v>28</v>
      </c>
      <c r="I642" s="1" t="s">
        <v>24</v>
      </c>
      <c r="J642" s="4">
        <v>4</v>
      </c>
      <c r="K642" s="9"/>
      <c r="L642" s="9"/>
      <c r="M642" s="9"/>
      <c r="N642" s="9"/>
      <c r="O642" s="9"/>
      <c r="P642" s="9" t="s">
        <v>286</v>
      </c>
      <c r="Q642" s="9" t="s">
        <v>289</v>
      </c>
      <c r="R642" s="326"/>
      <c r="S642" s="9"/>
      <c r="T642" s="10"/>
      <c r="U642" s="10"/>
      <c r="V642" s="166"/>
      <c r="W642" s="167"/>
      <c r="X642" s="692" t="s">
        <v>3135</v>
      </c>
      <c r="Y642" s="697" t="s">
        <v>3144</v>
      </c>
      <c r="Z642" s="687" t="s">
        <v>3129</v>
      </c>
    </row>
    <row r="643" spans="1:26" ht="15.6">
      <c r="A643" s="3" t="s">
        <v>1645</v>
      </c>
      <c r="B643" s="153"/>
      <c r="C643" s="153" t="s">
        <v>859</v>
      </c>
      <c r="D643" s="166"/>
      <c r="E643" s="9" t="s">
        <v>17</v>
      </c>
      <c r="F643" s="9" t="s">
        <v>14</v>
      </c>
      <c r="G643" s="1" t="s">
        <v>19</v>
      </c>
      <c r="H643" s="1" t="s">
        <v>28</v>
      </c>
      <c r="I643" s="1" t="s">
        <v>24</v>
      </c>
      <c r="J643" s="4">
        <v>4</v>
      </c>
      <c r="K643" s="9"/>
      <c r="L643" s="9"/>
      <c r="M643" s="9"/>
      <c r="N643" s="9"/>
      <c r="O643" s="9"/>
      <c r="P643" s="9" t="s">
        <v>286</v>
      </c>
      <c r="Q643" s="9" t="s">
        <v>289</v>
      </c>
      <c r="R643" s="326"/>
      <c r="S643" s="9"/>
      <c r="T643" s="10"/>
      <c r="U643" s="10"/>
      <c r="V643" s="166"/>
      <c r="W643" s="167"/>
      <c r="X643" s="692" t="s">
        <v>3135</v>
      </c>
      <c r="Y643" s="697" t="s">
        <v>3144</v>
      </c>
      <c r="Z643" s="687" t="s">
        <v>3129</v>
      </c>
    </row>
    <row r="644" spans="1:26" ht="15.6">
      <c r="A644" s="3" t="s">
        <v>1646</v>
      </c>
      <c r="B644" s="153"/>
      <c r="C644" s="153"/>
      <c r="D644" s="166"/>
      <c r="E644" s="9" t="s">
        <v>17</v>
      </c>
      <c r="F644" s="9" t="s">
        <v>15</v>
      </c>
      <c r="G644" s="1" t="s">
        <v>19</v>
      </c>
      <c r="H644" s="1" t="s">
        <v>28</v>
      </c>
      <c r="I644" s="1" t="s">
        <v>24</v>
      </c>
      <c r="J644" s="4">
        <v>4</v>
      </c>
      <c r="K644" s="9"/>
      <c r="L644" s="9"/>
      <c r="M644" s="9"/>
      <c r="N644" s="9"/>
      <c r="O644" s="9"/>
      <c r="P644" s="9" t="s">
        <v>286</v>
      </c>
      <c r="Q644" s="9" t="s">
        <v>289</v>
      </c>
      <c r="R644" s="326"/>
      <c r="S644" s="9"/>
      <c r="T644" s="10"/>
      <c r="U644" s="10"/>
      <c r="V644" s="166"/>
      <c r="W644" s="167"/>
      <c r="X644" s="692" t="s">
        <v>3135</v>
      </c>
      <c r="Y644" s="697" t="s">
        <v>3144</v>
      </c>
      <c r="Z644" s="687" t="s">
        <v>3129</v>
      </c>
    </row>
    <row r="645" spans="1:26" ht="15.6">
      <c r="A645" s="3" t="s">
        <v>1647</v>
      </c>
      <c r="B645" s="153"/>
      <c r="C645" s="153" t="s">
        <v>857</v>
      </c>
      <c r="D645" s="166"/>
      <c r="E645" s="9" t="s">
        <v>18</v>
      </c>
      <c r="F645" s="9" t="s">
        <v>14</v>
      </c>
      <c r="G645" s="1" t="s">
        <v>19</v>
      </c>
      <c r="H645" s="1" t="s">
        <v>28</v>
      </c>
      <c r="I645" s="1" t="s">
        <v>24</v>
      </c>
      <c r="J645" s="4">
        <v>4</v>
      </c>
      <c r="K645" s="9"/>
      <c r="L645" s="9"/>
      <c r="M645" s="9"/>
      <c r="N645" s="9"/>
      <c r="O645" s="9"/>
      <c r="P645" s="9" t="s">
        <v>286</v>
      </c>
      <c r="Q645" s="9" t="s">
        <v>289</v>
      </c>
      <c r="R645" s="326"/>
      <c r="S645" s="9"/>
      <c r="T645" s="10"/>
      <c r="U645" s="10"/>
      <c r="V645" s="166"/>
      <c r="W645" s="167"/>
      <c r="X645" s="692" t="s">
        <v>3135</v>
      </c>
      <c r="Y645" s="697" t="s">
        <v>3144</v>
      </c>
      <c r="Z645" s="687" t="s">
        <v>3129</v>
      </c>
    </row>
    <row r="646" spans="1:26" ht="15.6">
      <c r="A646" s="3" t="s">
        <v>1648</v>
      </c>
      <c r="B646" s="153"/>
      <c r="C646" s="153"/>
      <c r="D646" s="166"/>
      <c r="E646" s="9" t="s">
        <v>18</v>
      </c>
      <c r="F646" s="9" t="s">
        <v>15</v>
      </c>
      <c r="G646" s="1" t="s">
        <v>19</v>
      </c>
      <c r="H646" s="1" t="s">
        <v>28</v>
      </c>
      <c r="I646" s="1" t="s">
        <v>24</v>
      </c>
      <c r="J646" s="4">
        <v>4</v>
      </c>
      <c r="K646" s="9"/>
      <c r="L646" s="9"/>
      <c r="M646" s="9"/>
      <c r="N646" s="9"/>
      <c r="O646" s="9"/>
      <c r="P646" s="9" t="s">
        <v>286</v>
      </c>
      <c r="Q646" s="9" t="s">
        <v>289</v>
      </c>
      <c r="R646" s="326"/>
      <c r="S646" s="9"/>
      <c r="T646" s="10"/>
      <c r="U646" s="10"/>
      <c r="V646" s="166"/>
      <c r="W646" s="167"/>
      <c r="X646" s="692" t="s">
        <v>3135</v>
      </c>
      <c r="Y646" s="697" t="s">
        <v>3144</v>
      </c>
      <c r="Z646" s="687" t="s">
        <v>3129</v>
      </c>
    </row>
    <row r="647" spans="1:26" ht="15.6">
      <c r="A647" s="3" t="s">
        <v>1649</v>
      </c>
      <c r="B647" s="153"/>
      <c r="C647" s="153" t="s">
        <v>856</v>
      </c>
      <c r="D647" s="166"/>
      <c r="E647" s="9" t="s">
        <v>18</v>
      </c>
      <c r="F647" s="9" t="s">
        <v>14</v>
      </c>
      <c r="G647" s="1" t="s">
        <v>19</v>
      </c>
      <c r="H647" s="1" t="s">
        <v>28</v>
      </c>
      <c r="I647" s="1" t="s">
        <v>26</v>
      </c>
      <c r="J647" s="4">
        <v>4</v>
      </c>
      <c r="K647" s="9"/>
      <c r="L647" s="9"/>
      <c r="M647" s="9"/>
      <c r="N647" s="9"/>
      <c r="O647" s="9"/>
      <c r="P647" s="9" t="s">
        <v>286</v>
      </c>
      <c r="Q647" s="9" t="s">
        <v>289</v>
      </c>
      <c r="R647" s="326"/>
      <c r="S647" s="9"/>
      <c r="T647" s="10"/>
      <c r="U647" s="10"/>
      <c r="V647" s="166"/>
      <c r="W647" s="167"/>
      <c r="X647" s="692" t="s">
        <v>3135</v>
      </c>
      <c r="Y647" s="697" t="s">
        <v>3144</v>
      </c>
      <c r="Z647" s="687" t="s">
        <v>3129</v>
      </c>
    </row>
    <row r="648" spans="1:26" ht="15.6">
      <c r="A648" s="3" t="s">
        <v>1650</v>
      </c>
      <c r="B648" s="153"/>
      <c r="C648" s="153" t="s">
        <v>855</v>
      </c>
      <c r="D648" s="166"/>
      <c r="E648" s="9" t="s">
        <v>18</v>
      </c>
      <c r="F648" s="9" t="s">
        <v>14</v>
      </c>
      <c r="G648" s="1" t="s">
        <v>19</v>
      </c>
      <c r="H648" s="1" t="s">
        <v>28</v>
      </c>
      <c r="I648" s="1" t="s">
        <v>24</v>
      </c>
      <c r="J648" s="4">
        <v>4</v>
      </c>
      <c r="K648" s="9"/>
      <c r="L648" s="9"/>
      <c r="M648" s="9"/>
      <c r="N648" s="9"/>
      <c r="O648" s="9"/>
      <c r="P648" s="9" t="s">
        <v>286</v>
      </c>
      <c r="Q648" s="9" t="s">
        <v>289</v>
      </c>
      <c r="R648" s="326"/>
      <c r="S648" s="9"/>
      <c r="T648" s="10"/>
      <c r="U648" s="10"/>
      <c r="V648" s="166"/>
      <c r="W648" s="167"/>
      <c r="X648" s="692" t="s">
        <v>3135</v>
      </c>
      <c r="Y648" s="697" t="s">
        <v>3144</v>
      </c>
      <c r="Z648" s="687" t="s">
        <v>3129</v>
      </c>
    </row>
    <row r="649" spans="1:26" ht="27.6">
      <c r="A649" s="3" t="s">
        <v>1651</v>
      </c>
      <c r="B649" s="153"/>
      <c r="C649" s="153"/>
      <c r="D649" s="166"/>
      <c r="E649" s="9" t="s">
        <v>18</v>
      </c>
      <c r="F649" s="9" t="s">
        <v>15</v>
      </c>
      <c r="G649" s="1" t="s">
        <v>19</v>
      </c>
      <c r="H649" s="1" t="s">
        <v>28</v>
      </c>
      <c r="I649" s="1" t="s">
        <v>819</v>
      </c>
      <c r="J649" s="4">
        <v>4</v>
      </c>
      <c r="K649" s="9"/>
      <c r="L649" s="9"/>
      <c r="M649" s="9"/>
      <c r="N649" s="9"/>
      <c r="O649" s="9"/>
      <c r="P649" s="9" t="s">
        <v>286</v>
      </c>
      <c r="Q649" s="9" t="s">
        <v>289</v>
      </c>
      <c r="R649" s="326"/>
      <c r="S649" s="9"/>
      <c r="T649" s="10"/>
      <c r="U649" s="10"/>
      <c r="V649" s="166"/>
      <c r="W649" s="167"/>
      <c r="X649" s="692" t="s">
        <v>3135</v>
      </c>
      <c r="Y649" s="697" t="s">
        <v>3144</v>
      </c>
      <c r="Z649" s="687" t="s">
        <v>3129</v>
      </c>
    </row>
    <row r="650" spans="1:26" ht="15.6">
      <c r="A650" s="3" t="s">
        <v>1652</v>
      </c>
      <c r="B650" s="153"/>
      <c r="C650" s="153" t="s">
        <v>854</v>
      </c>
      <c r="D650" s="166"/>
      <c r="E650" s="9" t="s">
        <v>18</v>
      </c>
      <c r="F650" s="9" t="s">
        <v>15</v>
      </c>
      <c r="G650" s="1" t="s">
        <v>22</v>
      </c>
      <c r="H650" s="1" t="s">
        <v>28</v>
      </c>
      <c r="I650" s="1" t="s">
        <v>24</v>
      </c>
      <c r="J650" s="4">
        <v>1</v>
      </c>
      <c r="K650" s="9"/>
      <c r="L650" s="9"/>
      <c r="M650" s="9"/>
      <c r="N650" s="9" t="s">
        <v>499</v>
      </c>
      <c r="O650" s="9"/>
      <c r="P650" s="9" t="s">
        <v>286</v>
      </c>
      <c r="Q650" s="9" t="s">
        <v>288</v>
      </c>
      <c r="R650" s="326"/>
      <c r="S650" s="9"/>
      <c r="T650" s="10"/>
      <c r="U650" s="10"/>
      <c r="V650" s="166"/>
      <c r="W650" s="167"/>
      <c r="X650" s="692" t="s">
        <v>3135</v>
      </c>
      <c r="Y650" s="697" t="s">
        <v>3144</v>
      </c>
      <c r="Z650" s="687" t="s">
        <v>3129</v>
      </c>
    </row>
    <row r="651" spans="1:26" ht="15.6">
      <c r="A651" s="3" t="s">
        <v>1653</v>
      </c>
      <c r="B651" s="153"/>
      <c r="C651" s="153"/>
      <c r="D651" s="166"/>
      <c r="E651" s="9" t="s">
        <v>18</v>
      </c>
      <c r="F651" s="9" t="s">
        <v>14</v>
      </c>
      <c r="G651" s="1" t="s">
        <v>19</v>
      </c>
      <c r="H651" s="1" t="s">
        <v>28</v>
      </c>
      <c r="I651" s="1" t="s">
        <v>445</v>
      </c>
      <c r="J651" s="4">
        <v>4</v>
      </c>
      <c r="K651" s="9"/>
      <c r="L651" s="9"/>
      <c r="M651" s="9"/>
      <c r="N651" s="9"/>
      <c r="O651" s="9"/>
      <c r="P651" s="9" t="s">
        <v>286</v>
      </c>
      <c r="Q651" s="9" t="s">
        <v>288</v>
      </c>
      <c r="R651" s="326"/>
      <c r="S651" s="9"/>
      <c r="T651" s="10"/>
      <c r="U651" s="10"/>
      <c r="V651" s="166"/>
      <c r="W651" s="167"/>
      <c r="X651" s="692" t="s">
        <v>3135</v>
      </c>
      <c r="Y651" s="697" t="s">
        <v>3144</v>
      </c>
      <c r="Z651" s="687" t="s">
        <v>3129</v>
      </c>
    </row>
    <row r="652" spans="1:26" ht="15.6">
      <c r="A652" s="3" t="s">
        <v>1654</v>
      </c>
      <c r="B652" s="153"/>
      <c r="C652" s="153"/>
      <c r="D652" s="166"/>
      <c r="E652" s="9" t="s">
        <v>18</v>
      </c>
      <c r="F652" s="9" t="s">
        <v>15</v>
      </c>
      <c r="G652" s="1" t="s">
        <v>19</v>
      </c>
      <c r="H652" s="1" t="s">
        <v>28</v>
      </c>
      <c r="I652" s="1" t="s">
        <v>24</v>
      </c>
      <c r="J652" s="4">
        <v>4</v>
      </c>
      <c r="K652" s="9"/>
      <c r="L652" s="9"/>
      <c r="M652" s="9"/>
      <c r="N652" s="9"/>
      <c r="O652" s="9"/>
      <c r="P652" s="9" t="s">
        <v>286</v>
      </c>
      <c r="Q652" s="9" t="s">
        <v>288</v>
      </c>
      <c r="R652" s="326"/>
      <c r="S652" s="9"/>
      <c r="T652" s="10"/>
      <c r="U652" s="10"/>
      <c r="V652" s="166"/>
      <c r="W652" s="167"/>
      <c r="X652" s="692" t="s">
        <v>3135</v>
      </c>
      <c r="Y652" s="697" t="s">
        <v>3144</v>
      </c>
      <c r="Z652" s="687" t="s">
        <v>3129</v>
      </c>
    </row>
    <row r="653" spans="1:26" ht="15.6">
      <c r="A653" s="3" t="s">
        <v>1655</v>
      </c>
      <c r="B653" s="153"/>
      <c r="C653" s="153"/>
      <c r="D653" s="166"/>
      <c r="E653" s="9" t="s">
        <v>18</v>
      </c>
      <c r="F653" s="9" t="s">
        <v>14</v>
      </c>
      <c r="G653" s="1" t="s">
        <v>19</v>
      </c>
      <c r="H653" s="1" t="s">
        <v>28</v>
      </c>
      <c r="I653" s="1" t="s">
        <v>24</v>
      </c>
      <c r="J653" s="4">
        <v>4</v>
      </c>
      <c r="K653" s="9"/>
      <c r="L653" s="9"/>
      <c r="M653" s="9"/>
      <c r="N653" s="9"/>
      <c r="O653" s="9"/>
      <c r="P653" s="9" t="s">
        <v>291</v>
      </c>
      <c r="Q653" s="9" t="s">
        <v>288</v>
      </c>
      <c r="R653" s="326"/>
      <c r="S653" s="9"/>
      <c r="T653" s="10"/>
      <c r="U653" s="10"/>
      <c r="V653" s="166"/>
      <c r="W653" s="167"/>
      <c r="X653" s="692" t="s">
        <v>3135</v>
      </c>
      <c r="Y653" s="697" t="s">
        <v>3144</v>
      </c>
      <c r="Z653" s="687" t="s">
        <v>3129</v>
      </c>
    </row>
    <row r="654" spans="1:26" ht="15.6">
      <c r="A654" s="3" t="s">
        <v>1656</v>
      </c>
      <c r="B654" s="153"/>
      <c r="C654" s="153"/>
      <c r="D654" s="166"/>
      <c r="E654" s="9" t="s">
        <v>18</v>
      </c>
      <c r="F654" s="9" t="s">
        <v>15</v>
      </c>
      <c r="G654" s="1" t="s">
        <v>19</v>
      </c>
      <c r="H654" s="1" t="s">
        <v>28</v>
      </c>
      <c r="I654" s="1" t="s">
        <v>447</v>
      </c>
      <c r="J654" s="4">
        <v>4</v>
      </c>
      <c r="K654" s="9"/>
      <c r="L654" s="9"/>
      <c r="M654" s="9"/>
      <c r="N654" s="9"/>
      <c r="O654" s="9"/>
      <c r="P654" s="9" t="s">
        <v>291</v>
      </c>
      <c r="Q654" s="9" t="s">
        <v>288</v>
      </c>
      <c r="R654" s="326"/>
      <c r="S654" s="9"/>
      <c r="T654" s="10"/>
      <c r="U654" s="10"/>
      <c r="V654" s="166"/>
      <c r="W654" s="167"/>
      <c r="X654" s="692" t="s">
        <v>3135</v>
      </c>
      <c r="Y654" s="697" t="s">
        <v>3144</v>
      </c>
      <c r="Z654" s="687" t="s">
        <v>3129</v>
      </c>
    </row>
    <row r="655" spans="1:26" ht="15.6">
      <c r="A655" s="3" t="s">
        <v>1657</v>
      </c>
      <c r="B655" s="153"/>
      <c r="C655" s="153" t="s">
        <v>853</v>
      </c>
      <c r="D655" s="166"/>
      <c r="E655" s="9" t="s">
        <v>18</v>
      </c>
      <c r="F655" s="9" t="s">
        <v>16</v>
      </c>
      <c r="G655" s="1" t="s">
        <v>20</v>
      </c>
      <c r="H655" s="1" t="s">
        <v>304</v>
      </c>
      <c r="I655" s="1" t="s">
        <v>24</v>
      </c>
      <c r="J655" s="4">
        <v>4</v>
      </c>
      <c r="K655" s="9"/>
      <c r="L655" s="9"/>
      <c r="M655" s="9"/>
      <c r="N655" s="9"/>
      <c r="O655" s="9"/>
      <c r="P655" s="9" t="s">
        <v>291</v>
      </c>
      <c r="Q655" s="9" t="s">
        <v>288</v>
      </c>
      <c r="R655" s="326"/>
      <c r="S655" s="9"/>
      <c r="T655" s="10"/>
      <c r="U655" s="10"/>
      <c r="V655" s="166"/>
      <c r="W655" s="167"/>
      <c r="X655" s="692" t="s">
        <v>3135</v>
      </c>
      <c r="Y655" s="697" t="s">
        <v>3144</v>
      </c>
      <c r="Z655" s="687" t="s">
        <v>3129</v>
      </c>
    </row>
    <row r="656" spans="1:26" ht="15.6">
      <c r="A656" s="3" t="s">
        <v>1658</v>
      </c>
      <c r="B656" s="153"/>
      <c r="C656" s="153" t="s">
        <v>852</v>
      </c>
      <c r="D656" s="166"/>
      <c r="E656" s="9" t="s">
        <v>18</v>
      </c>
      <c r="F656" s="9" t="s">
        <v>14</v>
      </c>
      <c r="G656" s="1" t="s">
        <v>19</v>
      </c>
      <c r="H656" s="1" t="s">
        <v>28</v>
      </c>
      <c r="I656" s="1" t="s">
        <v>24</v>
      </c>
      <c r="J656" s="4">
        <v>4</v>
      </c>
      <c r="K656" s="9"/>
      <c r="L656" s="9"/>
      <c r="M656" s="9"/>
      <c r="N656" s="9"/>
      <c r="O656" s="9"/>
      <c r="P656" s="9" t="s">
        <v>291</v>
      </c>
      <c r="Q656" s="9" t="s">
        <v>289</v>
      </c>
      <c r="R656" s="326"/>
      <c r="S656" s="9"/>
      <c r="T656" s="10"/>
      <c r="U656" s="10"/>
      <c r="V656" s="166"/>
      <c r="W656" s="167"/>
      <c r="X656" s="692" t="s">
        <v>3135</v>
      </c>
      <c r="Y656" s="697" t="s">
        <v>3144</v>
      </c>
      <c r="Z656" s="687" t="s">
        <v>3129</v>
      </c>
    </row>
    <row r="657" spans="1:26" ht="15.6">
      <c r="A657" s="3" t="s">
        <v>1659</v>
      </c>
      <c r="B657" s="153"/>
      <c r="C657" s="153"/>
      <c r="D657" s="166"/>
      <c r="E657" s="9" t="s">
        <v>18</v>
      </c>
      <c r="F657" s="9" t="s">
        <v>15</v>
      </c>
      <c r="G657" s="1" t="s">
        <v>19</v>
      </c>
      <c r="H657" s="1" t="s">
        <v>28</v>
      </c>
      <c r="I657" s="1" t="s">
        <v>24</v>
      </c>
      <c r="J657" s="4">
        <v>4</v>
      </c>
      <c r="K657" s="9"/>
      <c r="L657" s="9"/>
      <c r="M657" s="9"/>
      <c r="N657" s="9"/>
      <c r="O657" s="9"/>
      <c r="P657" s="9" t="s">
        <v>291</v>
      </c>
      <c r="Q657" s="9" t="s">
        <v>289</v>
      </c>
      <c r="R657" s="326"/>
      <c r="S657" s="9"/>
      <c r="T657" s="10"/>
      <c r="U657" s="10"/>
      <c r="V657" s="166"/>
      <c r="W657" s="167"/>
      <c r="X657" s="692" t="s">
        <v>3135</v>
      </c>
      <c r="Y657" s="697" t="s">
        <v>3144</v>
      </c>
      <c r="Z657" s="687" t="s">
        <v>3129</v>
      </c>
    </row>
    <row r="658" spans="1:26" ht="15.6">
      <c r="A658" s="3" t="s">
        <v>1660</v>
      </c>
      <c r="B658" s="153"/>
      <c r="C658" s="153" t="s">
        <v>851</v>
      </c>
      <c r="D658" s="166"/>
      <c r="E658" s="9" t="s">
        <v>18</v>
      </c>
      <c r="F658" s="9" t="s">
        <v>14</v>
      </c>
      <c r="G658" s="1" t="s">
        <v>19</v>
      </c>
      <c r="H658" s="1" t="s">
        <v>28</v>
      </c>
      <c r="I658" s="1" t="s">
        <v>24</v>
      </c>
      <c r="J658" s="4">
        <v>4</v>
      </c>
      <c r="K658" s="9"/>
      <c r="L658" s="9"/>
      <c r="M658" s="9"/>
      <c r="N658" s="9"/>
      <c r="O658" s="9"/>
      <c r="P658" s="9" t="s">
        <v>291</v>
      </c>
      <c r="Q658" s="9" t="s">
        <v>289</v>
      </c>
      <c r="R658" s="326"/>
      <c r="S658" s="9"/>
      <c r="T658" s="10"/>
      <c r="U658" s="10"/>
      <c r="V658" s="166"/>
      <c r="W658" s="167"/>
      <c r="X658" s="692" t="s">
        <v>3135</v>
      </c>
      <c r="Y658" s="697" t="s">
        <v>3144</v>
      </c>
      <c r="Z658" s="687" t="s">
        <v>3129</v>
      </c>
    </row>
    <row r="659" spans="1:26" ht="15.6">
      <c r="A659" s="3" t="s">
        <v>1661</v>
      </c>
      <c r="B659" s="153"/>
      <c r="C659" s="153"/>
      <c r="D659" s="166"/>
      <c r="E659" s="9" t="s">
        <v>18</v>
      </c>
      <c r="F659" s="9" t="s">
        <v>15</v>
      </c>
      <c r="G659" s="1" t="s">
        <v>19</v>
      </c>
      <c r="H659" s="1" t="s">
        <v>28</v>
      </c>
      <c r="I659" s="1" t="s">
        <v>24</v>
      </c>
      <c r="J659" s="4">
        <v>4</v>
      </c>
      <c r="K659" s="9"/>
      <c r="L659" s="9"/>
      <c r="M659" s="9"/>
      <c r="N659" s="9"/>
      <c r="O659" s="9"/>
      <c r="P659" s="9" t="s">
        <v>291</v>
      </c>
      <c r="Q659" s="9" t="s">
        <v>289</v>
      </c>
      <c r="R659" s="326"/>
      <c r="S659" s="9"/>
      <c r="T659" s="10"/>
      <c r="U659" s="10"/>
      <c r="V659" s="166"/>
      <c r="W659" s="167"/>
      <c r="X659" s="692" t="s">
        <v>3135</v>
      </c>
      <c r="Y659" s="697" t="s">
        <v>3144</v>
      </c>
      <c r="Z659" s="687" t="s">
        <v>3129</v>
      </c>
    </row>
    <row r="660" spans="1:26" ht="15.6">
      <c r="A660" s="3" t="s">
        <v>1662</v>
      </c>
      <c r="B660" s="153"/>
      <c r="C660" s="153" t="s">
        <v>850</v>
      </c>
      <c r="D660" s="166"/>
      <c r="E660" s="9" t="s">
        <v>17</v>
      </c>
      <c r="F660" s="9" t="s">
        <v>14</v>
      </c>
      <c r="G660" s="1" t="s">
        <v>19</v>
      </c>
      <c r="H660" s="1" t="s">
        <v>28</v>
      </c>
      <c r="I660" s="1" t="s">
        <v>24</v>
      </c>
      <c r="J660" s="4">
        <v>4</v>
      </c>
      <c r="K660" s="9"/>
      <c r="L660" s="9"/>
      <c r="M660" s="9"/>
      <c r="N660" s="9"/>
      <c r="O660" s="9"/>
      <c r="P660" s="9" t="s">
        <v>291</v>
      </c>
      <c r="Q660" s="9" t="s">
        <v>289</v>
      </c>
      <c r="R660" s="326"/>
      <c r="S660" s="9"/>
      <c r="T660" s="10"/>
      <c r="U660" s="10"/>
      <c r="V660" s="166"/>
      <c r="W660" s="167"/>
      <c r="X660" s="692" t="s">
        <v>3135</v>
      </c>
      <c r="Y660" s="697" t="s">
        <v>3144</v>
      </c>
      <c r="Z660" s="687" t="s">
        <v>3129</v>
      </c>
    </row>
    <row r="661" spans="1:26" ht="15.6">
      <c r="A661" s="3" t="s">
        <v>1663</v>
      </c>
      <c r="B661" s="153"/>
      <c r="C661" s="153"/>
      <c r="D661" s="166"/>
      <c r="E661" s="9" t="s">
        <v>17</v>
      </c>
      <c r="F661" s="9" t="s">
        <v>15</v>
      </c>
      <c r="G661" s="1" t="s">
        <v>19</v>
      </c>
      <c r="H661" s="1" t="s">
        <v>28</v>
      </c>
      <c r="I661" s="1" t="s">
        <v>24</v>
      </c>
      <c r="J661" s="4">
        <v>4</v>
      </c>
      <c r="K661" s="9"/>
      <c r="L661" s="9"/>
      <c r="M661" s="9"/>
      <c r="N661" s="9"/>
      <c r="O661" s="9"/>
      <c r="P661" s="9" t="s">
        <v>291</v>
      </c>
      <c r="Q661" s="9" t="s">
        <v>289</v>
      </c>
      <c r="R661" s="326"/>
      <c r="S661" s="9"/>
      <c r="T661" s="10"/>
      <c r="U661" s="10"/>
      <c r="V661" s="166"/>
      <c r="W661" s="167"/>
      <c r="X661" s="692" t="s">
        <v>3135</v>
      </c>
      <c r="Y661" s="697" t="s">
        <v>3144</v>
      </c>
      <c r="Z661" s="687" t="s">
        <v>3129</v>
      </c>
    </row>
    <row r="662" spans="1:26" ht="15.6">
      <c r="A662" s="3" t="s">
        <v>1664</v>
      </c>
      <c r="B662" s="153"/>
      <c r="C662" s="153" t="s">
        <v>308</v>
      </c>
      <c r="D662" s="166"/>
      <c r="E662" s="9" t="s">
        <v>18</v>
      </c>
      <c r="F662" s="9" t="s">
        <v>14</v>
      </c>
      <c r="G662" s="1" t="s">
        <v>19</v>
      </c>
      <c r="H662" s="1" t="s">
        <v>28</v>
      </c>
      <c r="I662" s="1" t="s">
        <v>24</v>
      </c>
      <c r="J662" s="4">
        <v>4</v>
      </c>
      <c r="K662" s="9"/>
      <c r="L662" s="9"/>
      <c r="M662" s="9"/>
      <c r="N662" s="9"/>
      <c r="O662" s="9"/>
      <c r="P662" s="9" t="s">
        <v>291</v>
      </c>
      <c r="Q662" s="9" t="s">
        <v>289</v>
      </c>
      <c r="R662" s="326"/>
      <c r="S662" s="9"/>
      <c r="T662" s="10"/>
      <c r="U662" s="10"/>
      <c r="V662" s="166"/>
      <c r="W662" s="167"/>
      <c r="X662" s="692" t="s">
        <v>3135</v>
      </c>
      <c r="Y662" s="697" t="s">
        <v>3144</v>
      </c>
      <c r="Z662" s="687" t="s">
        <v>3129</v>
      </c>
    </row>
    <row r="663" spans="1:26" ht="15.6">
      <c r="A663" s="3" t="s">
        <v>1665</v>
      </c>
      <c r="B663" s="153"/>
      <c r="C663" s="153"/>
      <c r="D663" s="166"/>
      <c r="E663" s="9" t="s">
        <v>18</v>
      </c>
      <c r="F663" s="9" t="s">
        <v>15</v>
      </c>
      <c r="G663" s="1" t="s">
        <v>19</v>
      </c>
      <c r="H663" s="1" t="s">
        <v>28</v>
      </c>
      <c r="I663" s="1" t="s">
        <v>24</v>
      </c>
      <c r="J663" s="4">
        <v>4</v>
      </c>
      <c r="K663" s="9"/>
      <c r="L663" s="9"/>
      <c r="M663" s="9"/>
      <c r="N663" s="9"/>
      <c r="O663" s="9"/>
      <c r="P663" s="9" t="s">
        <v>291</v>
      </c>
      <c r="Q663" s="9" t="s">
        <v>289</v>
      </c>
      <c r="R663" s="326"/>
      <c r="S663" s="9"/>
      <c r="T663" s="10"/>
      <c r="U663" s="10"/>
      <c r="V663" s="166"/>
      <c r="W663" s="167"/>
      <c r="X663" s="692" t="s">
        <v>3135</v>
      </c>
      <c r="Y663" s="697" t="s">
        <v>3144</v>
      </c>
      <c r="Z663" s="687" t="s">
        <v>3129</v>
      </c>
    </row>
    <row r="664" spans="1:26" ht="15.6">
      <c r="A664" s="3" t="s">
        <v>1666</v>
      </c>
      <c r="B664" s="153"/>
      <c r="C664" s="153" t="s">
        <v>848</v>
      </c>
      <c r="D664" s="166"/>
      <c r="E664" s="9" t="s">
        <v>17</v>
      </c>
      <c r="F664" s="9" t="s">
        <v>14</v>
      </c>
      <c r="G664" s="1" t="s">
        <v>19</v>
      </c>
      <c r="H664" s="1" t="s">
        <v>28</v>
      </c>
      <c r="I664" s="1" t="s">
        <v>447</v>
      </c>
      <c r="J664" s="4">
        <v>4</v>
      </c>
      <c r="K664" s="9"/>
      <c r="L664" s="9"/>
      <c r="M664" s="9"/>
      <c r="N664" s="9"/>
      <c r="O664" s="9"/>
      <c r="P664" s="9" t="s">
        <v>291</v>
      </c>
      <c r="Q664" s="9" t="s">
        <v>289</v>
      </c>
      <c r="R664" s="326"/>
      <c r="S664" s="9"/>
      <c r="T664" s="10"/>
      <c r="U664" s="10"/>
      <c r="V664" s="166"/>
      <c r="W664" s="167"/>
      <c r="X664" s="692" t="s">
        <v>3135</v>
      </c>
      <c r="Y664" s="697" t="s">
        <v>3144</v>
      </c>
      <c r="Z664" s="687" t="s">
        <v>3129</v>
      </c>
    </row>
    <row r="665" spans="1:26" ht="15.6">
      <c r="A665" s="3" t="s">
        <v>1667</v>
      </c>
      <c r="B665" s="153"/>
      <c r="C665" s="153"/>
      <c r="D665" s="166"/>
      <c r="E665" s="9" t="s">
        <v>18</v>
      </c>
      <c r="F665" s="9" t="s">
        <v>14</v>
      </c>
      <c r="G665" s="1" t="s">
        <v>19</v>
      </c>
      <c r="H665" s="1" t="s">
        <v>28</v>
      </c>
      <c r="I665" s="1" t="s">
        <v>26</v>
      </c>
      <c r="J665" s="4">
        <v>4</v>
      </c>
      <c r="K665" s="9"/>
      <c r="L665" s="9"/>
      <c r="M665" s="9"/>
      <c r="N665" s="9"/>
      <c r="O665" s="9"/>
      <c r="P665" s="9" t="s">
        <v>291</v>
      </c>
      <c r="Q665" s="9" t="s">
        <v>289</v>
      </c>
      <c r="R665" s="326"/>
      <c r="S665" s="9"/>
      <c r="T665" s="10"/>
      <c r="U665" s="10"/>
      <c r="V665" s="166"/>
      <c r="W665" s="167"/>
      <c r="X665" s="692" t="s">
        <v>3135</v>
      </c>
      <c r="Y665" s="697" t="s">
        <v>3144</v>
      </c>
      <c r="Z665" s="687" t="s">
        <v>3129</v>
      </c>
    </row>
    <row r="666" spans="1:26" ht="15.6">
      <c r="A666" s="3" t="s">
        <v>1668</v>
      </c>
      <c r="B666" s="153"/>
      <c r="C666" s="153"/>
      <c r="D666" s="166"/>
      <c r="E666" s="9" t="s">
        <v>18</v>
      </c>
      <c r="F666" s="9" t="s">
        <v>15</v>
      </c>
      <c r="G666" s="1" t="s">
        <v>19</v>
      </c>
      <c r="H666" s="1" t="s">
        <v>28</v>
      </c>
      <c r="I666" s="1" t="s">
        <v>24</v>
      </c>
      <c r="J666" s="4">
        <v>4</v>
      </c>
      <c r="K666" s="9"/>
      <c r="L666" s="9"/>
      <c r="M666" s="9"/>
      <c r="N666" s="9"/>
      <c r="O666" s="9"/>
      <c r="P666" s="9" t="s">
        <v>291</v>
      </c>
      <c r="Q666" s="9" t="s">
        <v>289</v>
      </c>
      <c r="R666" s="326"/>
      <c r="S666" s="9"/>
      <c r="T666" s="10"/>
      <c r="U666" s="10"/>
      <c r="V666" s="166"/>
      <c r="W666" s="167"/>
      <c r="X666" s="692" t="s">
        <v>3135</v>
      </c>
      <c r="Y666" s="697" t="s">
        <v>3144</v>
      </c>
      <c r="Z666" s="687" t="s">
        <v>3129</v>
      </c>
    </row>
    <row r="667" spans="1:26" ht="15.6">
      <c r="A667" s="3" t="s">
        <v>1669</v>
      </c>
      <c r="B667" s="153"/>
      <c r="C667" s="153" t="s">
        <v>310</v>
      </c>
      <c r="D667" s="166"/>
      <c r="E667" s="9" t="s">
        <v>18</v>
      </c>
      <c r="F667" s="9" t="s">
        <v>14</v>
      </c>
      <c r="G667" s="1" t="s">
        <v>19</v>
      </c>
      <c r="H667" s="1" t="s">
        <v>28</v>
      </c>
      <c r="I667" s="1" t="s">
        <v>24</v>
      </c>
      <c r="J667" s="4">
        <v>4</v>
      </c>
      <c r="K667" s="9"/>
      <c r="L667" s="9"/>
      <c r="M667" s="9"/>
      <c r="N667" s="9"/>
      <c r="O667" s="9"/>
      <c r="P667" s="9" t="s">
        <v>286</v>
      </c>
      <c r="Q667" s="9" t="s">
        <v>290</v>
      </c>
      <c r="R667" s="326"/>
      <c r="S667" s="9"/>
      <c r="T667" s="10"/>
      <c r="U667" s="10"/>
      <c r="V667" s="166"/>
      <c r="W667" s="167"/>
      <c r="X667" s="692" t="s">
        <v>3135</v>
      </c>
      <c r="Y667" s="697" t="s">
        <v>3144</v>
      </c>
      <c r="Z667" s="687" t="s">
        <v>3129</v>
      </c>
    </row>
    <row r="668" spans="1:26" ht="15.6">
      <c r="A668" s="3" t="s">
        <v>1670</v>
      </c>
      <c r="B668" s="153"/>
      <c r="C668" s="153"/>
      <c r="D668" s="166"/>
      <c r="E668" s="9" t="s">
        <v>18</v>
      </c>
      <c r="F668" s="9" t="s">
        <v>15</v>
      </c>
      <c r="G668" s="1" t="s">
        <v>19</v>
      </c>
      <c r="H668" s="1" t="s">
        <v>28</v>
      </c>
      <c r="I668" s="1" t="s">
        <v>445</v>
      </c>
      <c r="J668" s="4">
        <v>4</v>
      </c>
      <c r="K668" s="9"/>
      <c r="L668" s="9"/>
      <c r="M668" s="9"/>
      <c r="N668" s="9"/>
      <c r="O668" s="9"/>
      <c r="P668" s="9" t="s">
        <v>286</v>
      </c>
      <c r="Q668" s="9" t="s">
        <v>290</v>
      </c>
      <c r="R668" s="326"/>
      <c r="S668" s="9"/>
      <c r="T668" s="10"/>
      <c r="U668" s="10"/>
      <c r="V668" s="166"/>
      <c r="W668" s="167"/>
      <c r="X668" s="692" t="s">
        <v>3135</v>
      </c>
      <c r="Y668" s="697" t="s">
        <v>3144</v>
      </c>
      <c r="Z668" s="687" t="s">
        <v>3129</v>
      </c>
    </row>
    <row r="669" spans="1:26" ht="15.6">
      <c r="A669" s="3" t="s">
        <v>1671</v>
      </c>
      <c r="B669" s="153"/>
      <c r="C669" s="153"/>
      <c r="D669" s="166"/>
      <c r="E669" s="9" t="s">
        <v>18</v>
      </c>
      <c r="F669" s="9" t="s">
        <v>14</v>
      </c>
      <c r="G669" s="1" t="s">
        <v>19</v>
      </c>
      <c r="H669" s="1" t="s">
        <v>28</v>
      </c>
      <c r="I669" s="1" t="s">
        <v>24</v>
      </c>
      <c r="J669" s="4">
        <v>4</v>
      </c>
      <c r="K669" s="9"/>
      <c r="L669" s="9"/>
      <c r="M669" s="9"/>
      <c r="N669" s="9"/>
      <c r="O669" s="9"/>
      <c r="P669" s="9" t="s">
        <v>286</v>
      </c>
      <c r="Q669" s="9" t="s">
        <v>290</v>
      </c>
      <c r="R669" s="326"/>
      <c r="S669" s="9"/>
      <c r="T669" s="10"/>
      <c r="U669" s="10"/>
      <c r="V669" s="166"/>
      <c r="W669" s="167"/>
      <c r="X669" s="692" t="s">
        <v>3135</v>
      </c>
      <c r="Y669" s="697" t="s">
        <v>3144</v>
      </c>
      <c r="Z669" s="687" t="s">
        <v>3129</v>
      </c>
    </row>
    <row r="670" spans="1:26" ht="15.6">
      <c r="A670" s="3" t="s">
        <v>1672</v>
      </c>
      <c r="B670" s="153"/>
      <c r="C670" s="153" t="s">
        <v>309</v>
      </c>
      <c r="D670" s="166"/>
      <c r="E670" s="9" t="s">
        <v>18</v>
      </c>
      <c r="F670" s="9" t="s">
        <v>14</v>
      </c>
      <c r="G670" s="1" t="s">
        <v>19</v>
      </c>
      <c r="H670" s="1" t="s">
        <v>28</v>
      </c>
      <c r="I670" s="1" t="s">
        <v>24</v>
      </c>
      <c r="J670" s="4">
        <v>4</v>
      </c>
      <c r="K670" s="9"/>
      <c r="L670" s="9"/>
      <c r="M670" s="9"/>
      <c r="N670" s="9"/>
      <c r="O670" s="9"/>
      <c r="P670" s="9" t="s">
        <v>286</v>
      </c>
      <c r="Q670" s="9" t="s">
        <v>290</v>
      </c>
      <c r="R670" s="326"/>
      <c r="S670" s="9"/>
      <c r="T670" s="10"/>
      <c r="U670" s="10"/>
      <c r="V670" s="166"/>
      <c r="W670" s="167"/>
      <c r="X670" s="692" t="s">
        <v>3135</v>
      </c>
      <c r="Y670" s="697" t="s">
        <v>3144</v>
      </c>
      <c r="Z670" s="687" t="s">
        <v>3129</v>
      </c>
    </row>
    <row r="671" spans="1:26" ht="15.6">
      <c r="A671" s="3" t="s">
        <v>1673</v>
      </c>
      <c r="B671" s="153"/>
      <c r="C671" s="153"/>
      <c r="D671" s="166"/>
      <c r="E671" s="9" t="s">
        <v>18</v>
      </c>
      <c r="F671" s="9" t="s">
        <v>15</v>
      </c>
      <c r="G671" s="1" t="s">
        <v>19</v>
      </c>
      <c r="H671" s="1" t="s">
        <v>28</v>
      </c>
      <c r="I671" s="1" t="s">
        <v>24</v>
      </c>
      <c r="J671" s="4">
        <v>4</v>
      </c>
      <c r="K671" s="9"/>
      <c r="L671" s="9"/>
      <c r="M671" s="9"/>
      <c r="N671" s="9"/>
      <c r="O671" s="9"/>
      <c r="P671" s="9" t="s">
        <v>286</v>
      </c>
      <c r="Q671" s="9" t="s">
        <v>290</v>
      </c>
      <c r="R671" s="326"/>
      <c r="S671" s="9"/>
      <c r="T671" s="10"/>
      <c r="U671" s="10"/>
      <c r="V671" s="166"/>
      <c r="W671" s="167"/>
      <c r="X671" s="692" t="s">
        <v>3135</v>
      </c>
      <c r="Y671" s="697" t="s">
        <v>3144</v>
      </c>
      <c r="Z671" s="687" t="s">
        <v>3129</v>
      </c>
    </row>
    <row r="672" spans="1:26" ht="15.6">
      <c r="A672" s="3" t="s">
        <v>1674</v>
      </c>
      <c r="B672" s="153"/>
      <c r="C672" s="153" t="s">
        <v>311</v>
      </c>
      <c r="D672" s="166"/>
      <c r="E672" s="9" t="s">
        <v>17</v>
      </c>
      <c r="F672" s="9" t="s">
        <v>14</v>
      </c>
      <c r="G672" s="1" t="s">
        <v>19</v>
      </c>
      <c r="H672" s="1" t="s">
        <v>28</v>
      </c>
      <c r="I672" s="1" t="s">
        <v>24</v>
      </c>
      <c r="J672" s="4">
        <v>4</v>
      </c>
      <c r="K672" s="9"/>
      <c r="L672" s="9"/>
      <c r="M672" s="9"/>
      <c r="N672" s="9"/>
      <c r="O672" s="9"/>
      <c r="P672" s="9" t="s">
        <v>286</v>
      </c>
      <c r="Q672" s="9" t="s">
        <v>290</v>
      </c>
      <c r="R672" s="326"/>
      <c r="S672" s="9"/>
      <c r="T672" s="10"/>
      <c r="U672" s="10"/>
      <c r="V672" s="166"/>
      <c r="W672" s="167"/>
      <c r="X672" s="692" t="s">
        <v>3135</v>
      </c>
      <c r="Y672" s="697" t="s">
        <v>3144</v>
      </c>
      <c r="Z672" s="687" t="s">
        <v>3129</v>
      </c>
    </row>
    <row r="673" spans="1:26" ht="15.6">
      <c r="A673" s="3" t="s">
        <v>1675</v>
      </c>
      <c r="B673" s="153"/>
      <c r="C673" s="153"/>
      <c r="D673" s="166"/>
      <c r="E673" s="9" t="s">
        <v>17</v>
      </c>
      <c r="F673" s="9" t="s">
        <v>15</v>
      </c>
      <c r="G673" s="1" t="s">
        <v>19</v>
      </c>
      <c r="H673" s="1" t="s">
        <v>28</v>
      </c>
      <c r="I673" s="1" t="s">
        <v>24</v>
      </c>
      <c r="J673" s="4">
        <v>4</v>
      </c>
      <c r="K673" s="9"/>
      <c r="L673" s="9"/>
      <c r="M673" s="9"/>
      <c r="N673" s="9"/>
      <c r="O673" s="9"/>
      <c r="P673" s="9" t="s">
        <v>286</v>
      </c>
      <c r="Q673" s="9" t="s">
        <v>290</v>
      </c>
      <c r="R673" s="326"/>
      <c r="S673" s="9"/>
      <c r="T673" s="10"/>
      <c r="U673" s="10"/>
      <c r="V673" s="166"/>
      <c r="W673" s="167"/>
      <c r="X673" s="692" t="s">
        <v>3135</v>
      </c>
      <c r="Y673" s="697" t="s">
        <v>3144</v>
      </c>
      <c r="Z673" s="687" t="s">
        <v>3129</v>
      </c>
    </row>
    <row r="674" spans="1:26" ht="15.6">
      <c r="A674" s="3" t="s">
        <v>1676</v>
      </c>
      <c r="B674" s="153"/>
      <c r="C674" s="153" t="s">
        <v>312</v>
      </c>
      <c r="D674" s="166"/>
      <c r="E674" s="9" t="s">
        <v>18</v>
      </c>
      <c r="F674" s="9" t="s">
        <v>14</v>
      </c>
      <c r="G674" s="1" t="s">
        <v>19</v>
      </c>
      <c r="H674" s="1" t="s">
        <v>28</v>
      </c>
      <c r="I674" s="1" t="s">
        <v>24</v>
      </c>
      <c r="J674" s="4">
        <v>4</v>
      </c>
      <c r="K674" s="9"/>
      <c r="L674" s="9"/>
      <c r="M674" s="9"/>
      <c r="N674" s="9"/>
      <c r="O674" s="9"/>
      <c r="P674" s="9" t="s">
        <v>286</v>
      </c>
      <c r="Q674" s="9" t="s">
        <v>290</v>
      </c>
      <c r="R674" s="326"/>
      <c r="S674" s="9"/>
      <c r="T674" s="10"/>
      <c r="U674" s="10"/>
      <c r="V674" s="166"/>
      <c r="W674" s="167"/>
      <c r="X674" s="692" t="s">
        <v>3135</v>
      </c>
      <c r="Y674" s="697" t="s">
        <v>3144</v>
      </c>
      <c r="Z674" s="687" t="s">
        <v>3129</v>
      </c>
    </row>
    <row r="675" spans="1:26" ht="15.6">
      <c r="A675" s="3" t="s">
        <v>1677</v>
      </c>
      <c r="B675" s="153"/>
      <c r="C675" s="153"/>
      <c r="D675" s="166"/>
      <c r="E675" s="9" t="s">
        <v>18</v>
      </c>
      <c r="F675" s="9" t="s">
        <v>15</v>
      </c>
      <c r="G675" s="1" t="s">
        <v>19</v>
      </c>
      <c r="H675" s="1" t="s">
        <v>28</v>
      </c>
      <c r="I675" s="1" t="s">
        <v>24</v>
      </c>
      <c r="J675" s="4">
        <v>4</v>
      </c>
      <c r="K675" s="9"/>
      <c r="L675" s="9"/>
      <c r="M675" s="9"/>
      <c r="N675" s="9"/>
      <c r="O675" s="9"/>
      <c r="P675" s="9" t="s">
        <v>286</v>
      </c>
      <c r="Q675" s="9" t="s">
        <v>290</v>
      </c>
      <c r="R675" s="326"/>
      <c r="S675" s="9"/>
      <c r="T675" s="10"/>
      <c r="U675" s="10"/>
      <c r="V675" s="166"/>
      <c r="W675" s="167"/>
      <c r="X675" s="692" t="s">
        <v>3135</v>
      </c>
      <c r="Y675" s="697" t="s">
        <v>3144</v>
      </c>
      <c r="Z675" s="687" t="s">
        <v>3129</v>
      </c>
    </row>
    <row r="676" spans="1:26" ht="15.6">
      <c r="A676" s="3" t="s">
        <v>1678</v>
      </c>
      <c r="B676" s="153"/>
      <c r="C676" s="153" t="s">
        <v>313</v>
      </c>
      <c r="D676" s="166"/>
      <c r="E676" s="9" t="s">
        <v>17</v>
      </c>
      <c r="F676" s="9" t="s">
        <v>15</v>
      </c>
      <c r="G676" s="1" t="s">
        <v>19</v>
      </c>
      <c r="H676" s="1" t="s">
        <v>28</v>
      </c>
      <c r="I676" s="1" t="s">
        <v>24</v>
      </c>
      <c r="J676" s="4">
        <v>4</v>
      </c>
      <c r="K676" s="9"/>
      <c r="L676" s="9"/>
      <c r="M676" s="9"/>
      <c r="N676" s="9"/>
      <c r="O676" s="9"/>
      <c r="P676" s="9" t="s">
        <v>286</v>
      </c>
      <c r="Q676" s="9" t="s">
        <v>290</v>
      </c>
      <c r="R676" s="326"/>
      <c r="S676" s="9"/>
      <c r="T676" s="10"/>
      <c r="U676" s="10"/>
      <c r="V676" s="166"/>
      <c r="W676" s="167"/>
      <c r="X676" s="692" t="s">
        <v>3135</v>
      </c>
      <c r="Y676" s="697" t="s">
        <v>3144</v>
      </c>
      <c r="Z676" s="687" t="s">
        <v>3129</v>
      </c>
    </row>
    <row r="677" spans="1:26" ht="15.6">
      <c r="A677" s="3" t="s">
        <v>1679</v>
      </c>
      <c r="B677" s="153"/>
      <c r="C677" s="153"/>
      <c r="D677" s="166"/>
      <c r="E677" s="9" t="s">
        <v>18</v>
      </c>
      <c r="F677" s="9" t="s">
        <v>14</v>
      </c>
      <c r="G677" s="1" t="s">
        <v>19</v>
      </c>
      <c r="H677" s="1" t="s">
        <v>28</v>
      </c>
      <c r="I677" s="1" t="s">
        <v>24</v>
      </c>
      <c r="J677" s="4">
        <v>4</v>
      </c>
      <c r="K677" s="9"/>
      <c r="L677" s="9"/>
      <c r="M677" s="9"/>
      <c r="N677" s="9"/>
      <c r="O677" s="9"/>
      <c r="P677" s="9" t="s">
        <v>286</v>
      </c>
      <c r="Q677" s="9" t="s">
        <v>290</v>
      </c>
      <c r="R677" s="326"/>
      <c r="S677" s="9"/>
      <c r="T677" s="10"/>
      <c r="U677" s="10"/>
      <c r="V677" s="166"/>
      <c r="W677" s="167"/>
      <c r="X677" s="692" t="s">
        <v>3135</v>
      </c>
      <c r="Y677" s="697" t="s">
        <v>3144</v>
      </c>
      <c r="Z677" s="687" t="s">
        <v>3129</v>
      </c>
    </row>
    <row r="678" spans="1:26" ht="15.6">
      <c r="A678" s="3" t="s">
        <v>1680</v>
      </c>
      <c r="B678" s="153"/>
      <c r="C678" s="153" t="s">
        <v>314</v>
      </c>
      <c r="D678" s="166"/>
      <c r="E678" s="9" t="s">
        <v>17</v>
      </c>
      <c r="F678" s="9" t="s">
        <v>14</v>
      </c>
      <c r="G678" s="1" t="s">
        <v>19</v>
      </c>
      <c r="H678" s="1" t="s">
        <v>28</v>
      </c>
      <c r="I678" s="1" t="s">
        <v>25</v>
      </c>
      <c r="J678" s="4"/>
      <c r="K678" s="9"/>
      <c r="L678" s="9"/>
      <c r="M678" s="9"/>
      <c r="N678" s="9"/>
      <c r="O678" s="9" t="s">
        <v>28</v>
      </c>
      <c r="P678" s="9" t="s">
        <v>286</v>
      </c>
      <c r="Q678" s="9" t="s">
        <v>290</v>
      </c>
      <c r="R678" s="326"/>
      <c r="S678" s="9"/>
      <c r="T678" s="10"/>
      <c r="U678" s="10"/>
      <c r="V678" s="166"/>
      <c r="W678" s="167"/>
      <c r="X678" s="692" t="s">
        <v>3135</v>
      </c>
      <c r="Y678" s="697" t="s">
        <v>3144</v>
      </c>
      <c r="Z678" s="687" t="s">
        <v>3129</v>
      </c>
    </row>
    <row r="679" spans="1:26" ht="15.6">
      <c r="A679" s="3" t="s">
        <v>1681</v>
      </c>
      <c r="B679" s="153"/>
      <c r="C679" s="153" t="s">
        <v>315</v>
      </c>
      <c r="D679" s="166"/>
      <c r="E679" s="9" t="s">
        <v>17</v>
      </c>
      <c r="F679" s="9" t="s">
        <v>15</v>
      </c>
      <c r="G679" s="1" t="s">
        <v>19</v>
      </c>
      <c r="H679" s="1" t="s">
        <v>28</v>
      </c>
      <c r="I679" s="1" t="s">
        <v>24</v>
      </c>
      <c r="J679" s="4">
        <v>4</v>
      </c>
      <c r="K679" s="9"/>
      <c r="L679" s="9"/>
      <c r="M679" s="9"/>
      <c r="N679" s="9"/>
      <c r="O679" s="9"/>
      <c r="P679" s="9" t="s">
        <v>286</v>
      </c>
      <c r="Q679" s="9" t="s">
        <v>290</v>
      </c>
      <c r="R679" s="326"/>
      <c r="S679" s="9"/>
      <c r="T679" s="10"/>
      <c r="U679" s="10"/>
      <c r="V679" s="166"/>
      <c r="W679" s="167"/>
      <c r="X679" s="692" t="s">
        <v>3135</v>
      </c>
      <c r="Y679" s="697" t="s">
        <v>3144</v>
      </c>
      <c r="Z679" s="687" t="s">
        <v>3129</v>
      </c>
    </row>
    <row r="680" spans="1:26" ht="15.6">
      <c r="A680" s="3" t="s">
        <v>1682</v>
      </c>
      <c r="B680" s="153"/>
      <c r="C680" s="153"/>
      <c r="D680" s="166"/>
      <c r="E680" s="9" t="s">
        <v>18</v>
      </c>
      <c r="F680" s="9" t="s">
        <v>14</v>
      </c>
      <c r="G680" s="1" t="s">
        <v>19</v>
      </c>
      <c r="H680" s="1" t="s">
        <v>28</v>
      </c>
      <c r="I680" s="1" t="s">
        <v>24</v>
      </c>
      <c r="J680" s="4">
        <v>4</v>
      </c>
      <c r="K680" s="9"/>
      <c r="L680" s="9"/>
      <c r="M680" s="9"/>
      <c r="N680" s="9"/>
      <c r="O680" s="9"/>
      <c r="P680" s="9" t="s">
        <v>286</v>
      </c>
      <c r="Q680" s="9" t="s">
        <v>290</v>
      </c>
      <c r="R680" s="326"/>
      <c r="S680" s="9"/>
      <c r="T680" s="10"/>
      <c r="U680" s="10"/>
      <c r="V680" s="166"/>
      <c r="W680" s="167"/>
      <c r="X680" s="692" t="s">
        <v>3135</v>
      </c>
      <c r="Y680" s="697" t="s">
        <v>3144</v>
      </c>
      <c r="Z680" s="687" t="s">
        <v>3129</v>
      </c>
    </row>
    <row r="681" spans="1:26" ht="15.6">
      <c r="A681" s="3" t="s">
        <v>1683</v>
      </c>
      <c r="B681" s="153"/>
      <c r="C681" s="153" t="s">
        <v>316</v>
      </c>
      <c r="D681" s="166"/>
      <c r="E681" s="9" t="s">
        <v>17</v>
      </c>
      <c r="F681" s="9" t="s">
        <v>14</v>
      </c>
      <c r="G681" s="1" t="s">
        <v>19</v>
      </c>
      <c r="H681" s="1" t="s">
        <v>28</v>
      </c>
      <c r="I681" s="1" t="s">
        <v>24</v>
      </c>
      <c r="J681" s="4">
        <v>4</v>
      </c>
      <c r="K681" s="9"/>
      <c r="L681" s="9"/>
      <c r="M681" s="9"/>
      <c r="N681" s="9"/>
      <c r="O681" s="9"/>
      <c r="P681" s="9" t="s">
        <v>286</v>
      </c>
      <c r="Q681" s="9" t="s">
        <v>290</v>
      </c>
      <c r="R681" s="326"/>
      <c r="S681" s="9"/>
      <c r="T681" s="10"/>
      <c r="U681" s="10"/>
      <c r="V681" s="166"/>
      <c r="W681" s="167"/>
      <c r="X681" s="692" t="s">
        <v>3135</v>
      </c>
      <c r="Y681" s="697" t="s">
        <v>3144</v>
      </c>
      <c r="Z681" s="687" t="s">
        <v>3129</v>
      </c>
    </row>
    <row r="682" spans="1:26" ht="15.6">
      <c r="A682" s="3" t="s">
        <v>1684</v>
      </c>
      <c r="B682" s="153"/>
      <c r="C682" s="153"/>
      <c r="D682" s="166"/>
      <c r="E682" s="9" t="s">
        <v>18</v>
      </c>
      <c r="F682" s="9" t="s">
        <v>15</v>
      </c>
      <c r="G682" s="1" t="s">
        <v>19</v>
      </c>
      <c r="H682" s="1" t="s">
        <v>28</v>
      </c>
      <c r="I682" s="1" t="s">
        <v>24</v>
      </c>
      <c r="J682" s="4">
        <v>4</v>
      </c>
      <c r="K682" s="9"/>
      <c r="L682" s="9"/>
      <c r="M682" s="9"/>
      <c r="N682" s="9"/>
      <c r="O682" s="9"/>
      <c r="P682" s="9" t="s">
        <v>286</v>
      </c>
      <c r="Q682" s="9" t="s">
        <v>290</v>
      </c>
      <c r="R682" s="326"/>
      <c r="S682" s="9"/>
      <c r="T682" s="10"/>
      <c r="U682" s="10"/>
      <c r="V682" s="166"/>
      <c r="W682" s="167"/>
      <c r="X682" s="692" t="s">
        <v>3135</v>
      </c>
      <c r="Y682" s="697" t="s">
        <v>3144</v>
      </c>
      <c r="Z682" s="687" t="s">
        <v>3129</v>
      </c>
    </row>
    <row r="683" spans="1:26" ht="15.6">
      <c r="A683" s="3" t="s">
        <v>1685</v>
      </c>
      <c r="B683" s="153"/>
      <c r="C683" s="153" t="s">
        <v>317</v>
      </c>
      <c r="D683" s="166"/>
      <c r="E683" s="9" t="s">
        <v>18</v>
      </c>
      <c r="F683" s="9" t="s">
        <v>15</v>
      </c>
      <c r="G683" s="1" t="s">
        <v>19</v>
      </c>
      <c r="H683" s="1" t="s">
        <v>28</v>
      </c>
      <c r="I683" s="1" t="s">
        <v>24</v>
      </c>
      <c r="J683" s="4">
        <v>4</v>
      </c>
      <c r="K683" s="9"/>
      <c r="L683" s="9"/>
      <c r="M683" s="9"/>
      <c r="N683" s="9"/>
      <c r="O683" s="9"/>
      <c r="P683" s="9" t="s">
        <v>286</v>
      </c>
      <c r="Q683" s="9" t="s">
        <v>290</v>
      </c>
      <c r="R683" s="326"/>
      <c r="S683" s="9"/>
      <c r="T683" s="10"/>
      <c r="U683" s="10"/>
      <c r="V683" s="166"/>
      <c r="W683" s="167"/>
      <c r="X683" s="692" t="s">
        <v>3135</v>
      </c>
      <c r="Y683" s="697" t="s">
        <v>3144</v>
      </c>
      <c r="Z683" s="687" t="s">
        <v>3129</v>
      </c>
    </row>
    <row r="684" spans="1:26" ht="15.6">
      <c r="A684" s="3" t="s">
        <v>1686</v>
      </c>
      <c r="B684" s="153"/>
      <c r="C684" s="153" t="s">
        <v>318</v>
      </c>
      <c r="D684" s="166"/>
      <c r="E684" s="9" t="s">
        <v>17</v>
      </c>
      <c r="F684" s="9" t="s">
        <v>14</v>
      </c>
      <c r="G684" s="1" t="s">
        <v>19</v>
      </c>
      <c r="H684" s="1" t="s">
        <v>28</v>
      </c>
      <c r="I684" s="1" t="s">
        <v>25</v>
      </c>
      <c r="J684" s="4">
        <v>4</v>
      </c>
      <c r="K684" s="9"/>
      <c r="L684" s="9"/>
      <c r="M684" s="9"/>
      <c r="N684" s="9"/>
      <c r="O684" s="9"/>
      <c r="P684" s="9" t="s">
        <v>286</v>
      </c>
      <c r="Q684" s="9" t="s">
        <v>290</v>
      </c>
      <c r="R684" s="326"/>
      <c r="S684" s="9"/>
      <c r="T684" s="10"/>
      <c r="U684" s="10"/>
      <c r="V684" s="166"/>
      <c r="W684" s="167"/>
      <c r="X684" s="692" t="s">
        <v>3135</v>
      </c>
      <c r="Y684" s="697" t="s">
        <v>3144</v>
      </c>
      <c r="Z684" s="687" t="s">
        <v>3129</v>
      </c>
    </row>
    <row r="685" spans="1:26" ht="15.6">
      <c r="A685" s="3" t="s">
        <v>1687</v>
      </c>
      <c r="B685" s="153"/>
      <c r="C685" s="153"/>
      <c r="D685" s="166"/>
      <c r="E685" s="9" t="s">
        <v>17</v>
      </c>
      <c r="F685" s="9" t="s">
        <v>15</v>
      </c>
      <c r="G685" s="1" t="s">
        <v>19</v>
      </c>
      <c r="H685" s="1" t="s">
        <v>28</v>
      </c>
      <c r="I685" s="1" t="s">
        <v>447</v>
      </c>
      <c r="J685" s="4">
        <v>4</v>
      </c>
      <c r="K685" s="9"/>
      <c r="L685" s="9"/>
      <c r="M685" s="9"/>
      <c r="N685" s="9"/>
      <c r="O685" s="9"/>
      <c r="P685" s="9" t="s">
        <v>286</v>
      </c>
      <c r="Q685" s="9" t="s">
        <v>290</v>
      </c>
      <c r="R685" s="326"/>
      <c r="S685" s="9"/>
      <c r="T685" s="10"/>
      <c r="U685" s="10"/>
      <c r="V685" s="166"/>
      <c r="W685" s="167"/>
      <c r="X685" s="692" t="s">
        <v>3135</v>
      </c>
      <c r="Y685" s="697" t="s">
        <v>3144</v>
      </c>
      <c r="Z685" s="687" t="s">
        <v>3129</v>
      </c>
    </row>
    <row r="686" spans="1:26" ht="15.6">
      <c r="A686" s="3" t="s">
        <v>1688</v>
      </c>
      <c r="B686" s="153"/>
      <c r="C686" s="153" t="s">
        <v>319</v>
      </c>
      <c r="D686" s="166"/>
      <c r="E686" s="9" t="s">
        <v>17</v>
      </c>
      <c r="F686" s="9" t="s">
        <v>14</v>
      </c>
      <c r="G686" s="1" t="s">
        <v>19</v>
      </c>
      <c r="H686" s="1" t="s">
        <v>28</v>
      </c>
      <c r="I686" s="1" t="s">
        <v>24</v>
      </c>
      <c r="J686" s="4">
        <v>4</v>
      </c>
      <c r="K686" s="9"/>
      <c r="L686" s="9"/>
      <c r="M686" s="9"/>
      <c r="N686" s="9"/>
      <c r="O686" s="9"/>
      <c r="P686" s="9" t="s">
        <v>286</v>
      </c>
      <c r="Q686" s="9" t="s">
        <v>290</v>
      </c>
      <c r="R686" s="326"/>
      <c r="S686" s="9"/>
      <c r="T686" s="10"/>
      <c r="U686" s="10"/>
      <c r="V686" s="166"/>
      <c r="W686" s="167"/>
      <c r="X686" s="692" t="s">
        <v>3135</v>
      </c>
      <c r="Y686" s="697" t="s">
        <v>3144</v>
      </c>
      <c r="Z686" s="687" t="s">
        <v>3129</v>
      </c>
    </row>
    <row r="687" spans="1:26" ht="15.6">
      <c r="A687" s="3" t="s">
        <v>1689</v>
      </c>
      <c r="B687" s="153"/>
      <c r="C687" s="153" t="s">
        <v>320</v>
      </c>
      <c r="D687" s="166"/>
      <c r="E687" s="9" t="s">
        <v>17</v>
      </c>
      <c r="F687" s="9" t="s">
        <v>14</v>
      </c>
      <c r="G687" s="1" t="s">
        <v>19</v>
      </c>
      <c r="H687" s="1" t="s">
        <v>28</v>
      </c>
      <c r="I687" s="1" t="s">
        <v>24</v>
      </c>
      <c r="J687" s="4">
        <v>4</v>
      </c>
      <c r="K687" s="9"/>
      <c r="L687" s="9"/>
      <c r="M687" s="9"/>
      <c r="N687" s="9"/>
      <c r="O687" s="9"/>
      <c r="P687" s="9" t="s">
        <v>286</v>
      </c>
      <c r="Q687" s="9" t="s">
        <v>290</v>
      </c>
      <c r="R687" s="326"/>
      <c r="S687" s="9"/>
      <c r="T687" s="10"/>
      <c r="U687" s="10"/>
      <c r="V687" s="166"/>
      <c r="W687" s="167"/>
      <c r="X687" s="692" t="s">
        <v>3135</v>
      </c>
      <c r="Y687" s="697" t="s">
        <v>3144</v>
      </c>
      <c r="Z687" s="687" t="s">
        <v>3129</v>
      </c>
    </row>
    <row r="688" spans="1:26" ht="15.6">
      <c r="A688" s="3" t="s">
        <v>1690</v>
      </c>
      <c r="B688" s="153"/>
      <c r="C688" s="153"/>
      <c r="D688" s="166"/>
      <c r="E688" s="9" t="s">
        <v>17</v>
      </c>
      <c r="F688" s="9" t="s">
        <v>15</v>
      </c>
      <c r="G688" s="1" t="s">
        <v>19</v>
      </c>
      <c r="H688" s="1" t="s">
        <v>28</v>
      </c>
      <c r="I688" s="1" t="s">
        <v>24</v>
      </c>
      <c r="J688" s="4">
        <v>4</v>
      </c>
      <c r="K688" s="9"/>
      <c r="L688" s="9"/>
      <c r="M688" s="9"/>
      <c r="N688" s="9"/>
      <c r="O688" s="9"/>
      <c r="P688" s="9" t="s">
        <v>286</v>
      </c>
      <c r="Q688" s="9" t="s">
        <v>290</v>
      </c>
      <c r="R688" s="326"/>
      <c r="S688" s="9"/>
      <c r="T688" s="10"/>
      <c r="U688" s="10"/>
      <c r="V688" s="166"/>
      <c r="W688" s="167"/>
      <c r="X688" s="692" t="s">
        <v>3135</v>
      </c>
      <c r="Y688" s="697" t="s">
        <v>3144</v>
      </c>
      <c r="Z688" s="687" t="s">
        <v>3129</v>
      </c>
    </row>
    <row r="689" spans="1:26" ht="15.6">
      <c r="A689" s="3" t="s">
        <v>1691</v>
      </c>
      <c r="B689" s="153"/>
      <c r="C689" s="153" t="s">
        <v>321</v>
      </c>
      <c r="D689" s="166"/>
      <c r="E689" s="9" t="s">
        <v>18</v>
      </c>
      <c r="F689" s="9" t="s">
        <v>14</v>
      </c>
      <c r="G689" s="1" t="s">
        <v>19</v>
      </c>
      <c r="H689" s="1" t="s">
        <v>28</v>
      </c>
      <c r="I689" s="1" t="s">
        <v>24</v>
      </c>
      <c r="J689" s="4">
        <v>4</v>
      </c>
      <c r="K689" s="9"/>
      <c r="L689" s="9"/>
      <c r="M689" s="9"/>
      <c r="N689" s="9"/>
      <c r="O689" s="9"/>
      <c r="P689" s="9" t="s">
        <v>286</v>
      </c>
      <c r="Q689" s="9" t="s">
        <v>290</v>
      </c>
      <c r="R689" s="326"/>
      <c r="S689" s="9"/>
      <c r="T689" s="10"/>
      <c r="U689" s="10"/>
      <c r="V689" s="166"/>
      <c r="W689" s="167"/>
      <c r="X689" s="692" t="s">
        <v>3135</v>
      </c>
      <c r="Y689" s="697" t="s">
        <v>3144</v>
      </c>
      <c r="Z689" s="687" t="s">
        <v>3129</v>
      </c>
    </row>
    <row r="690" spans="1:26" ht="15.6">
      <c r="A690" s="3" t="s">
        <v>1692</v>
      </c>
      <c r="B690" s="153"/>
      <c r="C690" s="153" t="s">
        <v>322</v>
      </c>
      <c r="D690" s="166"/>
      <c r="E690" s="9" t="s">
        <v>17</v>
      </c>
      <c r="F690" s="9" t="s">
        <v>14</v>
      </c>
      <c r="G690" s="1" t="s">
        <v>19</v>
      </c>
      <c r="H690" s="1" t="s">
        <v>28</v>
      </c>
      <c r="I690" s="1" t="s">
        <v>24</v>
      </c>
      <c r="J690" s="4">
        <v>4</v>
      </c>
      <c r="K690" s="9"/>
      <c r="L690" s="9"/>
      <c r="M690" s="9"/>
      <c r="N690" s="9"/>
      <c r="O690" s="9"/>
      <c r="P690" s="9" t="s">
        <v>286</v>
      </c>
      <c r="Q690" s="9" t="s">
        <v>290</v>
      </c>
      <c r="R690" s="326"/>
      <c r="S690" s="9"/>
      <c r="T690" s="10"/>
      <c r="U690" s="10"/>
      <c r="V690" s="166"/>
      <c r="W690" s="167"/>
      <c r="X690" s="692" t="s">
        <v>3135</v>
      </c>
      <c r="Y690" s="697" t="s">
        <v>3144</v>
      </c>
      <c r="Z690" s="687" t="s">
        <v>3129</v>
      </c>
    </row>
    <row r="691" spans="1:26" ht="15.6">
      <c r="A691" s="3" t="s">
        <v>1693</v>
      </c>
      <c r="B691" s="153"/>
      <c r="C691" s="153"/>
      <c r="D691" s="166"/>
      <c r="E691" s="9" t="s">
        <v>17</v>
      </c>
      <c r="F691" s="9" t="s">
        <v>15</v>
      </c>
      <c r="G691" s="1" t="s">
        <v>19</v>
      </c>
      <c r="H691" s="1" t="s">
        <v>28</v>
      </c>
      <c r="I691" s="1" t="s">
        <v>24</v>
      </c>
      <c r="J691" s="4">
        <v>4</v>
      </c>
      <c r="K691" s="9"/>
      <c r="L691" s="9"/>
      <c r="M691" s="9"/>
      <c r="N691" s="9"/>
      <c r="O691" s="9"/>
      <c r="P691" s="9" t="s">
        <v>286</v>
      </c>
      <c r="Q691" s="9" t="s">
        <v>290</v>
      </c>
      <c r="R691" s="326"/>
      <c r="S691" s="9"/>
      <c r="T691" s="10"/>
      <c r="U691" s="10"/>
      <c r="V691" s="166"/>
      <c r="W691" s="167"/>
      <c r="X691" s="692" t="s">
        <v>3135</v>
      </c>
      <c r="Y691" s="697" t="s">
        <v>3144</v>
      </c>
      <c r="Z691" s="687" t="s">
        <v>3129</v>
      </c>
    </row>
    <row r="692" spans="1:26" ht="15.6">
      <c r="A692" s="3" t="s">
        <v>1694</v>
      </c>
      <c r="B692" s="153"/>
      <c r="C692" s="153" t="s">
        <v>323</v>
      </c>
      <c r="D692" s="166"/>
      <c r="E692" s="9" t="s">
        <v>17</v>
      </c>
      <c r="F692" s="9" t="s">
        <v>14</v>
      </c>
      <c r="G692" s="1" t="s">
        <v>19</v>
      </c>
      <c r="H692" s="1" t="s">
        <v>28</v>
      </c>
      <c r="I692" s="1" t="s">
        <v>24</v>
      </c>
      <c r="J692" s="4">
        <v>4</v>
      </c>
      <c r="K692" s="9"/>
      <c r="L692" s="9"/>
      <c r="M692" s="9"/>
      <c r="N692" s="9"/>
      <c r="O692" s="9"/>
      <c r="P692" s="9" t="s">
        <v>286</v>
      </c>
      <c r="Q692" s="9" t="s">
        <v>290</v>
      </c>
      <c r="R692" s="326"/>
      <c r="S692" s="9"/>
      <c r="T692" s="10"/>
      <c r="U692" s="10"/>
      <c r="V692" s="166"/>
      <c r="W692" s="167"/>
      <c r="X692" s="692" t="s">
        <v>3135</v>
      </c>
      <c r="Y692" s="697" t="s">
        <v>3144</v>
      </c>
      <c r="Z692" s="687" t="s">
        <v>3129</v>
      </c>
    </row>
    <row r="693" spans="1:26" ht="15.6">
      <c r="A693" s="3" t="s">
        <v>1695</v>
      </c>
      <c r="B693" s="153"/>
      <c r="C693" s="153"/>
      <c r="D693" s="166"/>
      <c r="E693" s="9" t="s">
        <v>17</v>
      </c>
      <c r="F693" s="9" t="s">
        <v>15</v>
      </c>
      <c r="G693" s="1" t="s">
        <v>19</v>
      </c>
      <c r="H693" s="1" t="s">
        <v>28</v>
      </c>
      <c r="I693" s="1" t="s">
        <v>24</v>
      </c>
      <c r="J693" s="4">
        <v>4</v>
      </c>
      <c r="K693" s="9"/>
      <c r="L693" s="9"/>
      <c r="M693" s="9"/>
      <c r="N693" s="9"/>
      <c r="O693" s="9"/>
      <c r="P693" s="9" t="s">
        <v>286</v>
      </c>
      <c r="Q693" s="9" t="s">
        <v>290</v>
      </c>
      <c r="R693" s="326"/>
      <c r="S693" s="9"/>
      <c r="T693" s="10"/>
      <c r="U693" s="10"/>
      <c r="V693" s="166"/>
      <c r="W693" s="167"/>
      <c r="X693" s="692" t="s">
        <v>3135</v>
      </c>
      <c r="Y693" s="697" t="s">
        <v>3144</v>
      </c>
      <c r="Z693" s="687" t="s">
        <v>3129</v>
      </c>
    </row>
    <row r="694" spans="1:26" ht="15.6">
      <c r="A694" s="3" t="s">
        <v>1696</v>
      </c>
      <c r="B694" s="153"/>
      <c r="C694" s="153"/>
      <c r="D694" s="166"/>
      <c r="E694" s="9" t="s">
        <v>17</v>
      </c>
      <c r="F694" s="9" t="s">
        <v>14</v>
      </c>
      <c r="G694" s="1" t="s">
        <v>19</v>
      </c>
      <c r="H694" s="1" t="s">
        <v>28</v>
      </c>
      <c r="I694" s="1" t="s">
        <v>24</v>
      </c>
      <c r="J694" s="4">
        <v>4</v>
      </c>
      <c r="K694" s="9"/>
      <c r="L694" s="9"/>
      <c r="M694" s="9"/>
      <c r="N694" s="9"/>
      <c r="O694" s="9"/>
      <c r="P694" s="9" t="s">
        <v>286</v>
      </c>
      <c r="Q694" s="9" t="s">
        <v>290</v>
      </c>
      <c r="R694" s="326"/>
      <c r="S694" s="9"/>
      <c r="T694" s="10"/>
      <c r="U694" s="10"/>
      <c r="V694" s="166"/>
      <c r="W694" s="167"/>
      <c r="X694" s="692" t="s">
        <v>3135</v>
      </c>
      <c r="Y694" s="697" t="s">
        <v>3144</v>
      </c>
      <c r="Z694" s="687" t="s">
        <v>3129</v>
      </c>
    </row>
    <row r="695" spans="1:26" ht="15.6">
      <c r="A695" s="3" t="s">
        <v>1697</v>
      </c>
      <c r="B695" s="153"/>
      <c r="C695" s="153"/>
      <c r="D695" s="166"/>
      <c r="E695" s="9" t="s">
        <v>17</v>
      </c>
      <c r="F695" s="9" t="s">
        <v>15</v>
      </c>
      <c r="G695" s="1" t="s">
        <v>19</v>
      </c>
      <c r="H695" s="1" t="s">
        <v>28</v>
      </c>
      <c r="I695" s="1" t="s">
        <v>24</v>
      </c>
      <c r="J695" s="4">
        <v>4</v>
      </c>
      <c r="K695" s="9"/>
      <c r="L695" s="9"/>
      <c r="M695" s="9"/>
      <c r="N695" s="9"/>
      <c r="O695" s="9"/>
      <c r="P695" s="9" t="s">
        <v>286</v>
      </c>
      <c r="Q695" s="9" t="s">
        <v>290</v>
      </c>
      <c r="R695" s="326"/>
      <c r="S695" s="9"/>
      <c r="T695" s="10"/>
      <c r="U695" s="10"/>
      <c r="V695" s="166"/>
      <c r="W695" s="167"/>
      <c r="X695" s="692" t="s">
        <v>3135</v>
      </c>
      <c r="Y695" s="697" t="s">
        <v>3144</v>
      </c>
      <c r="Z695" s="687" t="s">
        <v>3129</v>
      </c>
    </row>
    <row r="696" spans="1:26" ht="15.6">
      <c r="A696" s="3" t="s">
        <v>1698</v>
      </c>
      <c r="B696" s="153"/>
      <c r="C696" s="153" t="s">
        <v>324</v>
      </c>
      <c r="D696" s="166"/>
      <c r="E696" s="9" t="s">
        <v>18</v>
      </c>
      <c r="F696" s="9" t="s">
        <v>15</v>
      </c>
      <c r="G696" s="1" t="s">
        <v>19</v>
      </c>
      <c r="H696" s="1" t="s">
        <v>28</v>
      </c>
      <c r="I696" s="1" t="s">
        <v>24</v>
      </c>
      <c r="J696" s="4">
        <v>3</v>
      </c>
      <c r="K696" s="9"/>
      <c r="L696" s="9"/>
      <c r="M696" s="9"/>
      <c r="N696" s="9"/>
      <c r="O696" s="9"/>
      <c r="P696" s="9" t="s">
        <v>286</v>
      </c>
      <c r="Q696" s="9" t="s">
        <v>290</v>
      </c>
      <c r="R696" s="326"/>
      <c r="S696" s="9"/>
      <c r="T696" s="10"/>
      <c r="U696" s="10"/>
      <c r="V696" s="166"/>
      <c r="W696" s="167"/>
      <c r="X696" s="692" t="s">
        <v>3135</v>
      </c>
      <c r="Y696" s="697" t="s">
        <v>3144</v>
      </c>
      <c r="Z696" s="687" t="s">
        <v>3129</v>
      </c>
    </row>
    <row r="697" spans="1:26" ht="15.6">
      <c r="A697" s="3" t="s">
        <v>1699</v>
      </c>
      <c r="B697" s="153"/>
      <c r="C697" s="153" t="s">
        <v>325</v>
      </c>
      <c r="D697" s="166"/>
      <c r="E697" s="9" t="s">
        <v>18</v>
      </c>
      <c r="F697" s="9" t="s">
        <v>14</v>
      </c>
      <c r="G697" s="1" t="s">
        <v>19</v>
      </c>
      <c r="H697" s="1" t="s">
        <v>28</v>
      </c>
      <c r="I697" s="1" t="s">
        <v>24</v>
      </c>
      <c r="J697" s="4">
        <v>4</v>
      </c>
      <c r="K697" s="9"/>
      <c r="L697" s="9"/>
      <c r="M697" s="9"/>
      <c r="N697" s="9"/>
      <c r="O697" s="9"/>
      <c r="P697" s="9" t="s">
        <v>286</v>
      </c>
      <c r="Q697" s="9" t="s">
        <v>290</v>
      </c>
      <c r="R697" s="326"/>
      <c r="S697" s="9"/>
      <c r="T697" s="10"/>
      <c r="U697" s="10"/>
      <c r="V697" s="166"/>
      <c r="W697" s="167"/>
      <c r="X697" s="692" t="s">
        <v>3135</v>
      </c>
      <c r="Y697" s="697" t="s">
        <v>3144</v>
      </c>
      <c r="Z697" s="687" t="s">
        <v>3129</v>
      </c>
    </row>
    <row r="698" spans="1:26" ht="15.6">
      <c r="A698" s="3" t="s">
        <v>1700</v>
      </c>
      <c r="B698" s="153"/>
      <c r="C698" s="153"/>
      <c r="D698" s="166"/>
      <c r="E698" s="9" t="s">
        <v>18</v>
      </c>
      <c r="F698" s="9" t="s">
        <v>15</v>
      </c>
      <c r="G698" s="1" t="s">
        <v>19</v>
      </c>
      <c r="H698" s="1" t="s">
        <v>28</v>
      </c>
      <c r="I698" s="1" t="s">
        <v>24</v>
      </c>
      <c r="J698" s="4">
        <v>4</v>
      </c>
      <c r="K698" s="9"/>
      <c r="L698" s="9"/>
      <c r="M698" s="9"/>
      <c r="N698" s="9"/>
      <c r="O698" s="9"/>
      <c r="P698" s="9" t="s">
        <v>286</v>
      </c>
      <c r="Q698" s="9" t="s">
        <v>290</v>
      </c>
      <c r="R698" s="326"/>
      <c r="S698" s="9"/>
      <c r="T698" s="10"/>
      <c r="U698" s="10"/>
      <c r="V698" s="166"/>
      <c r="W698" s="167"/>
      <c r="X698" s="692" t="s">
        <v>3135</v>
      </c>
      <c r="Y698" s="697" t="s">
        <v>3144</v>
      </c>
      <c r="Z698" s="687" t="s">
        <v>3129</v>
      </c>
    </row>
    <row r="699" spans="1:26" ht="15.6">
      <c r="A699" s="3" t="s">
        <v>1701</v>
      </c>
      <c r="B699" s="153"/>
      <c r="C699" s="153" t="s">
        <v>326</v>
      </c>
      <c r="D699" s="166"/>
      <c r="E699" s="9" t="s">
        <v>17</v>
      </c>
      <c r="F699" s="9" t="s">
        <v>14</v>
      </c>
      <c r="G699" s="1" t="s">
        <v>19</v>
      </c>
      <c r="H699" s="1" t="s">
        <v>28</v>
      </c>
      <c r="I699" s="1" t="s">
        <v>24</v>
      </c>
      <c r="J699" s="4">
        <v>4</v>
      </c>
      <c r="K699" s="9"/>
      <c r="L699" s="9"/>
      <c r="M699" s="9"/>
      <c r="N699" s="9"/>
      <c r="O699" s="9"/>
      <c r="P699" s="9" t="s">
        <v>286</v>
      </c>
      <c r="Q699" s="9" t="s">
        <v>290</v>
      </c>
      <c r="R699" s="326"/>
      <c r="S699" s="9"/>
      <c r="T699" s="10"/>
      <c r="U699" s="10"/>
      <c r="V699" s="166"/>
      <c r="W699" s="167"/>
      <c r="X699" s="692" t="s">
        <v>3135</v>
      </c>
      <c r="Y699" s="697" t="s">
        <v>3144</v>
      </c>
      <c r="Z699" s="687" t="s">
        <v>3129</v>
      </c>
    </row>
    <row r="700" spans="1:26" ht="15.6">
      <c r="A700" s="3" t="s">
        <v>1702</v>
      </c>
      <c r="B700" s="153"/>
      <c r="C700" s="153" t="s">
        <v>328</v>
      </c>
      <c r="D700" s="166"/>
      <c r="E700" s="9" t="s">
        <v>17</v>
      </c>
      <c r="F700" s="9" t="s">
        <v>14</v>
      </c>
      <c r="G700" s="1" t="s">
        <v>19</v>
      </c>
      <c r="H700" s="1" t="s">
        <v>28</v>
      </c>
      <c r="I700" s="1" t="s">
        <v>24</v>
      </c>
      <c r="J700" s="4">
        <v>4</v>
      </c>
      <c r="K700" s="9"/>
      <c r="L700" s="9"/>
      <c r="M700" s="9"/>
      <c r="N700" s="9"/>
      <c r="O700" s="9"/>
      <c r="P700" s="9" t="s">
        <v>286</v>
      </c>
      <c r="Q700" s="9" t="s">
        <v>290</v>
      </c>
      <c r="R700" s="326"/>
      <c r="S700" s="9"/>
      <c r="T700" s="10"/>
      <c r="U700" s="10"/>
      <c r="V700" s="166"/>
      <c r="W700" s="167"/>
      <c r="X700" s="692" t="s">
        <v>3135</v>
      </c>
      <c r="Y700" s="697" t="s">
        <v>3144</v>
      </c>
      <c r="Z700" s="687" t="s">
        <v>3129</v>
      </c>
    </row>
    <row r="701" spans="1:26" ht="15.6">
      <c r="A701" s="3" t="s">
        <v>1703</v>
      </c>
      <c r="B701" s="153"/>
      <c r="C701" s="153"/>
      <c r="D701" s="166"/>
      <c r="E701" s="9" t="s">
        <v>17</v>
      </c>
      <c r="F701" s="9" t="s">
        <v>15</v>
      </c>
      <c r="G701" s="1" t="s">
        <v>19</v>
      </c>
      <c r="H701" s="1" t="s">
        <v>28</v>
      </c>
      <c r="I701" s="1" t="s">
        <v>24</v>
      </c>
      <c r="J701" s="4">
        <v>4</v>
      </c>
      <c r="K701" s="9"/>
      <c r="L701" s="9"/>
      <c r="M701" s="9"/>
      <c r="N701" s="9"/>
      <c r="O701" s="9"/>
      <c r="P701" s="9" t="s">
        <v>286</v>
      </c>
      <c r="Q701" s="9" t="s">
        <v>290</v>
      </c>
      <c r="R701" s="326"/>
      <c r="S701" s="9"/>
      <c r="T701" s="10"/>
      <c r="U701" s="10"/>
      <c r="V701" s="166"/>
      <c r="W701" s="167"/>
      <c r="X701" s="692" t="s">
        <v>3135</v>
      </c>
      <c r="Y701" s="697" t="s">
        <v>3144</v>
      </c>
      <c r="Z701" s="687" t="s">
        <v>3129</v>
      </c>
    </row>
    <row r="702" spans="1:26" ht="15.6">
      <c r="A702" s="3" t="s">
        <v>1704</v>
      </c>
      <c r="B702" s="153"/>
      <c r="C702" s="153"/>
      <c r="D702" s="166"/>
      <c r="E702" s="9" t="s">
        <v>17</v>
      </c>
      <c r="F702" s="9" t="s">
        <v>14</v>
      </c>
      <c r="G702" s="1" t="s">
        <v>19</v>
      </c>
      <c r="H702" s="1" t="s">
        <v>28</v>
      </c>
      <c r="I702" s="1" t="s">
        <v>24</v>
      </c>
      <c r="J702" s="4">
        <v>4</v>
      </c>
      <c r="K702" s="9"/>
      <c r="L702" s="9"/>
      <c r="M702" s="9"/>
      <c r="N702" s="9"/>
      <c r="O702" s="9"/>
      <c r="P702" s="9" t="s">
        <v>286</v>
      </c>
      <c r="Q702" s="9" t="s">
        <v>290</v>
      </c>
      <c r="R702" s="326"/>
      <c r="S702" s="9"/>
      <c r="T702" s="10"/>
      <c r="U702" s="10"/>
      <c r="V702" s="166"/>
      <c r="W702" s="167"/>
      <c r="X702" s="692" t="s">
        <v>3135</v>
      </c>
      <c r="Y702" s="697" t="s">
        <v>3144</v>
      </c>
      <c r="Z702" s="687" t="s">
        <v>3129</v>
      </c>
    </row>
    <row r="703" spans="1:26" ht="15.6">
      <c r="A703" s="3" t="s">
        <v>1705</v>
      </c>
      <c r="B703" s="153"/>
      <c r="C703" s="153" t="s">
        <v>329</v>
      </c>
      <c r="D703" s="166"/>
      <c r="E703" s="9" t="s">
        <v>18</v>
      </c>
      <c r="F703" s="9" t="s">
        <v>15</v>
      </c>
      <c r="G703" s="1" t="s">
        <v>19</v>
      </c>
      <c r="H703" s="1" t="s">
        <v>28</v>
      </c>
      <c r="I703" s="1" t="s">
        <v>24</v>
      </c>
      <c r="J703" s="4">
        <v>4</v>
      </c>
      <c r="K703" s="9"/>
      <c r="L703" s="9"/>
      <c r="M703" s="9"/>
      <c r="N703" s="9"/>
      <c r="O703" s="9"/>
      <c r="P703" s="9" t="s">
        <v>286</v>
      </c>
      <c r="Q703" s="9" t="s">
        <v>290</v>
      </c>
      <c r="R703" s="326"/>
      <c r="S703" s="9"/>
      <c r="T703" s="10"/>
      <c r="U703" s="10"/>
      <c r="V703" s="166"/>
      <c r="W703" s="167"/>
      <c r="X703" s="692" t="s">
        <v>3135</v>
      </c>
      <c r="Y703" s="697" t="s">
        <v>3144</v>
      </c>
      <c r="Z703" s="687" t="s">
        <v>3129</v>
      </c>
    </row>
    <row r="704" spans="1:26" ht="15.6">
      <c r="A704" s="3" t="s">
        <v>1706</v>
      </c>
      <c r="B704" s="153"/>
      <c r="C704" s="153"/>
      <c r="D704" s="166"/>
      <c r="E704" s="9" t="s">
        <v>18</v>
      </c>
      <c r="F704" s="9" t="s">
        <v>14</v>
      </c>
      <c r="G704" s="1" t="s">
        <v>19</v>
      </c>
      <c r="H704" s="1" t="s">
        <v>28</v>
      </c>
      <c r="I704" s="1" t="s">
        <v>445</v>
      </c>
      <c r="J704" s="4">
        <v>4</v>
      </c>
      <c r="K704" s="9"/>
      <c r="L704" s="9"/>
      <c r="M704" s="9"/>
      <c r="N704" s="9"/>
      <c r="O704" s="9"/>
      <c r="P704" s="9" t="s">
        <v>286</v>
      </c>
      <c r="Q704" s="9" t="s">
        <v>290</v>
      </c>
      <c r="R704" s="326"/>
      <c r="S704" s="9"/>
      <c r="T704" s="10"/>
      <c r="U704" s="10"/>
      <c r="V704" s="166"/>
      <c r="W704" s="167"/>
      <c r="X704" s="692" t="s">
        <v>3135</v>
      </c>
      <c r="Y704" s="697" t="s">
        <v>3144</v>
      </c>
      <c r="Z704" s="687" t="s">
        <v>3129</v>
      </c>
    </row>
    <row r="705" spans="1:26" ht="15.6">
      <c r="A705" s="3" t="s">
        <v>1707</v>
      </c>
      <c r="B705" s="153"/>
      <c r="C705" s="153"/>
      <c r="D705" s="166"/>
      <c r="E705" s="9" t="s">
        <v>18</v>
      </c>
      <c r="F705" s="9" t="s">
        <v>15</v>
      </c>
      <c r="G705" s="1" t="s">
        <v>19</v>
      </c>
      <c r="H705" s="1" t="s">
        <v>28</v>
      </c>
      <c r="I705" s="1" t="s">
        <v>24</v>
      </c>
      <c r="J705" s="4">
        <v>4</v>
      </c>
      <c r="K705" s="9"/>
      <c r="L705" s="9"/>
      <c r="M705" s="9"/>
      <c r="N705" s="9"/>
      <c r="O705" s="9"/>
      <c r="P705" s="9" t="s">
        <v>286</v>
      </c>
      <c r="Q705" s="9" t="s">
        <v>290</v>
      </c>
      <c r="R705" s="326"/>
      <c r="S705" s="9"/>
      <c r="T705" s="10"/>
      <c r="U705" s="10"/>
      <c r="V705" s="166"/>
      <c r="W705" s="167"/>
      <c r="X705" s="692" t="s">
        <v>3135</v>
      </c>
      <c r="Y705" s="697" t="s">
        <v>3144</v>
      </c>
      <c r="Z705" s="687" t="s">
        <v>3129</v>
      </c>
    </row>
    <row r="706" spans="1:26" ht="15.6">
      <c r="A706" s="3" t="s">
        <v>1708</v>
      </c>
      <c r="B706" s="153"/>
      <c r="C706" s="153" t="s">
        <v>842</v>
      </c>
      <c r="D706" s="166"/>
      <c r="E706" s="9" t="s">
        <v>17</v>
      </c>
      <c r="F706" s="9" t="s">
        <v>14</v>
      </c>
      <c r="G706" s="1" t="s">
        <v>19</v>
      </c>
      <c r="H706" s="1" t="s">
        <v>28</v>
      </c>
      <c r="I706" s="1" t="s">
        <v>24</v>
      </c>
      <c r="J706" s="4">
        <v>4</v>
      </c>
      <c r="K706" s="9"/>
      <c r="L706" s="9"/>
      <c r="M706" s="9"/>
      <c r="N706" s="9"/>
      <c r="O706" s="9"/>
      <c r="P706" s="9" t="s">
        <v>286</v>
      </c>
      <c r="Q706" s="9" t="s">
        <v>290</v>
      </c>
      <c r="R706" s="326"/>
      <c r="S706" s="9"/>
      <c r="T706" s="10"/>
      <c r="U706" s="10"/>
      <c r="V706" s="166"/>
      <c r="W706" s="167"/>
      <c r="X706" s="692" t="s">
        <v>3135</v>
      </c>
      <c r="Y706" s="697" t="s">
        <v>3144</v>
      </c>
      <c r="Z706" s="687" t="s">
        <v>3129</v>
      </c>
    </row>
    <row r="707" spans="1:26" ht="15.6">
      <c r="A707" s="3" t="s">
        <v>1709</v>
      </c>
      <c r="B707" s="153"/>
      <c r="C707" s="153"/>
      <c r="D707" s="166"/>
      <c r="E707" s="9" t="s">
        <v>18</v>
      </c>
      <c r="F707" s="9" t="s">
        <v>15</v>
      </c>
      <c r="G707" s="1" t="s">
        <v>19</v>
      </c>
      <c r="H707" s="1" t="s">
        <v>28</v>
      </c>
      <c r="I707" s="1" t="s">
        <v>447</v>
      </c>
      <c r="J707" s="4">
        <v>4</v>
      </c>
      <c r="K707" s="9"/>
      <c r="L707" s="9"/>
      <c r="M707" s="9"/>
      <c r="N707" s="9"/>
      <c r="O707" s="9"/>
      <c r="P707" s="9" t="s">
        <v>286</v>
      </c>
      <c r="Q707" s="9" t="s">
        <v>290</v>
      </c>
      <c r="R707" s="326"/>
      <c r="S707" s="9"/>
      <c r="T707" s="10"/>
      <c r="U707" s="10"/>
      <c r="V707" s="166"/>
      <c r="W707" s="167"/>
      <c r="X707" s="692" t="s">
        <v>3135</v>
      </c>
      <c r="Y707" s="697" t="s">
        <v>3144</v>
      </c>
      <c r="Z707" s="687" t="s">
        <v>3129</v>
      </c>
    </row>
    <row r="708" spans="1:26" ht="15.6">
      <c r="A708" s="3" t="s">
        <v>1710</v>
      </c>
      <c r="B708" s="153"/>
      <c r="C708" s="153" t="s">
        <v>330</v>
      </c>
      <c r="D708" s="166"/>
      <c r="E708" s="9" t="s">
        <v>18</v>
      </c>
      <c r="F708" s="9" t="s">
        <v>14</v>
      </c>
      <c r="G708" s="1" t="s">
        <v>19</v>
      </c>
      <c r="H708" s="1" t="s">
        <v>28</v>
      </c>
      <c r="I708" s="1" t="s">
        <v>24</v>
      </c>
      <c r="J708" s="4">
        <v>4</v>
      </c>
      <c r="K708" s="9"/>
      <c r="L708" s="9"/>
      <c r="M708" s="9"/>
      <c r="N708" s="9"/>
      <c r="O708" s="9"/>
      <c r="P708" s="9" t="s">
        <v>286</v>
      </c>
      <c r="Q708" s="9" t="s">
        <v>290</v>
      </c>
      <c r="R708" s="326"/>
      <c r="S708" s="9"/>
      <c r="T708" s="10"/>
      <c r="U708" s="10"/>
      <c r="V708" s="166"/>
      <c r="W708" s="167"/>
      <c r="X708" s="692" t="s">
        <v>3135</v>
      </c>
      <c r="Y708" s="697" t="s">
        <v>3144</v>
      </c>
      <c r="Z708" s="687" t="s">
        <v>3129</v>
      </c>
    </row>
    <row r="709" spans="1:26" ht="15.6">
      <c r="A709" s="3" t="s">
        <v>1711</v>
      </c>
      <c r="B709" s="153"/>
      <c r="C709" s="153"/>
      <c r="D709" s="166"/>
      <c r="E709" s="9" t="s">
        <v>18</v>
      </c>
      <c r="F709" s="9" t="s">
        <v>15</v>
      </c>
      <c r="G709" s="1" t="s">
        <v>19</v>
      </c>
      <c r="H709" s="1" t="s">
        <v>28</v>
      </c>
      <c r="I709" s="1" t="s">
        <v>24</v>
      </c>
      <c r="J709" s="4">
        <v>4</v>
      </c>
      <c r="K709" s="9"/>
      <c r="L709" s="9"/>
      <c r="M709" s="9"/>
      <c r="N709" s="9"/>
      <c r="O709" s="9"/>
      <c r="P709" s="9" t="s">
        <v>286</v>
      </c>
      <c r="Q709" s="9" t="s">
        <v>290</v>
      </c>
      <c r="R709" s="326"/>
      <c r="S709" s="9"/>
      <c r="T709" s="10"/>
      <c r="U709" s="10"/>
      <c r="V709" s="166"/>
      <c r="W709" s="167"/>
      <c r="X709" s="692" t="s">
        <v>3135</v>
      </c>
      <c r="Y709" s="697" t="s">
        <v>3144</v>
      </c>
      <c r="Z709" s="687" t="s">
        <v>3129</v>
      </c>
    </row>
    <row r="710" spans="1:26" ht="15.6">
      <c r="A710" s="3" t="s">
        <v>1712</v>
      </c>
      <c r="B710" s="153"/>
      <c r="C710" s="153"/>
      <c r="D710" s="166"/>
      <c r="E710" s="9" t="s">
        <v>18</v>
      </c>
      <c r="F710" s="9" t="s">
        <v>15</v>
      </c>
      <c r="G710" s="1" t="s">
        <v>19</v>
      </c>
      <c r="H710" s="1" t="s">
        <v>28</v>
      </c>
      <c r="I710" s="1" t="s">
        <v>24</v>
      </c>
      <c r="J710" s="4">
        <v>4</v>
      </c>
      <c r="K710" s="9"/>
      <c r="L710" s="9"/>
      <c r="M710" s="9"/>
      <c r="N710" s="9"/>
      <c r="O710" s="9"/>
      <c r="P710" s="9" t="s">
        <v>286</v>
      </c>
      <c r="Q710" s="9" t="s">
        <v>290</v>
      </c>
      <c r="R710" s="326"/>
      <c r="S710" s="9"/>
      <c r="T710" s="10"/>
      <c r="U710" s="10"/>
      <c r="V710" s="166"/>
      <c r="W710" s="167"/>
      <c r="X710" s="692" t="s">
        <v>3135</v>
      </c>
      <c r="Y710" s="697" t="s">
        <v>3144</v>
      </c>
      <c r="Z710" s="687" t="s">
        <v>3129</v>
      </c>
    </row>
    <row r="711" spans="1:26" ht="15.6">
      <c r="A711" s="3" t="s">
        <v>1713</v>
      </c>
      <c r="B711" s="153"/>
      <c r="C711" s="153" t="s">
        <v>331</v>
      </c>
      <c r="D711" s="166"/>
      <c r="E711" s="9" t="s">
        <v>18</v>
      </c>
      <c r="F711" s="9" t="s">
        <v>14</v>
      </c>
      <c r="G711" s="1" t="s">
        <v>19</v>
      </c>
      <c r="H711" s="1" t="s">
        <v>28</v>
      </c>
      <c r="I711" s="1" t="s">
        <v>24</v>
      </c>
      <c r="J711" s="4">
        <v>4</v>
      </c>
      <c r="K711" s="9"/>
      <c r="L711" s="9"/>
      <c r="M711" s="9"/>
      <c r="N711" s="9"/>
      <c r="O711" s="9"/>
      <c r="P711" s="9" t="s">
        <v>286</v>
      </c>
      <c r="Q711" s="9" t="s">
        <v>290</v>
      </c>
      <c r="R711" s="326"/>
      <c r="S711" s="9"/>
      <c r="T711" s="10"/>
      <c r="U711" s="10"/>
      <c r="V711" s="166"/>
      <c r="W711" s="167"/>
      <c r="X711" s="692" t="s">
        <v>3135</v>
      </c>
      <c r="Y711" s="697" t="s">
        <v>3144</v>
      </c>
      <c r="Z711" s="687" t="s">
        <v>3129</v>
      </c>
    </row>
    <row r="712" spans="1:26" ht="15.6">
      <c r="A712" s="3" t="s">
        <v>1714</v>
      </c>
      <c r="B712" s="153"/>
      <c r="C712" s="153"/>
      <c r="D712" s="166"/>
      <c r="E712" s="9" t="s">
        <v>18</v>
      </c>
      <c r="F712" s="9" t="s">
        <v>15</v>
      </c>
      <c r="G712" s="1" t="s">
        <v>19</v>
      </c>
      <c r="H712" s="1" t="s">
        <v>28</v>
      </c>
      <c r="I712" s="1" t="s">
        <v>24</v>
      </c>
      <c r="J712" s="4">
        <v>4</v>
      </c>
      <c r="K712" s="9"/>
      <c r="L712" s="9"/>
      <c r="M712" s="9"/>
      <c r="N712" s="9"/>
      <c r="O712" s="9"/>
      <c r="P712" s="9" t="s">
        <v>286</v>
      </c>
      <c r="Q712" s="9" t="s">
        <v>290</v>
      </c>
      <c r="R712" s="326"/>
      <c r="S712" s="9"/>
      <c r="T712" s="10"/>
      <c r="U712" s="10"/>
      <c r="V712" s="166"/>
      <c r="W712" s="167"/>
      <c r="X712" s="692" t="s">
        <v>3135</v>
      </c>
      <c r="Y712" s="697" t="s">
        <v>3144</v>
      </c>
      <c r="Z712" s="687" t="s">
        <v>3129</v>
      </c>
    </row>
    <row r="713" spans="1:26" ht="15.6">
      <c r="A713" s="3" t="s">
        <v>1715</v>
      </c>
      <c r="B713" s="153"/>
      <c r="C713" s="153" t="s">
        <v>334</v>
      </c>
      <c r="D713" s="166"/>
      <c r="E713" s="9" t="s">
        <v>17</v>
      </c>
      <c r="F713" s="9" t="s">
        <v>14</v>
      </c>
      <c r="G713" s="1" t="s">
        <v>19</v>
      </c>
      <c r="H713" s="1" t="s">
        <v>28</v>
      </c>
      <c r="I713" s="1" t="s">
        <v>24</v>
      </c>
      <c r="J713" s="4">
        <v>4</v>
      </c>
      <c r="K713" s="9"/>
      <c r="L713" s="9"/>
      <c r="M713" s="9"/>
      <c r="N713" s="9"/>
      <c r="O713" s="9"/>
      <c r="P713" s="9" t="s">
        <v>286</v>
      </c>
      <c r="Q713" s="9" t="s">
        <v>290</v>
      </c>
      <c r="R713" s="326"/>
      <c r="S713" s="9"/>
      <c r="T713" s="10"/>
      <c r="U713" s="10"/>
      <c r="V713" s="166"/>
      <c r="W713" s="167"/>
      <c r="X713" s="692" t="s">
        <v>3135</v>
      </c>
      <c r="Y713" s="697" t="s">
        <v>3144</v>
      </c>
      <c r="Z713" s="687" t="s">
        <v>3129</v>
      </c>
    </row>
    <row r="714" spans="1:26" ht="15.6">
      <c r="A714" s="3" t="s">
        <v>1716</v>
      </c>
      <c r="B714" s="153"/>
      <c r="C714" s="153"/>
      <c r="D714" s="166"/>
      <c r="E714" s="9" t="s">
        <v>18</v>
      </c>
      <c r="F714" s="9" t="s">
        <v>15</v>
      </c>
      <c r="G714" s="1" t="s">
        <v>19</v>
      </c>
      <c r="H714" s="1" t="s">
        <v>28</v>
      </c>
      <c r="I714" s="1" t="s">
        <v>24</v>
      </c>
      <c r="J714" s="4">
        <v>4</v>
      </c>
      <c r="K714" s="9"/>
      <c r="L714" s="9"/>
      <c r="M714" s="9"/>
      <c r="N714" s="9"/>
      <c r="O714" s="9"/>
      <c r="P714" s="9" t="s">
        <v>286</v>
      </c>
      <c r="Q714" s="9" t="s">
        <v>290</v>
      </c>
      <c r="R714" s="326"/>
      <c r="S714" s="9"/>
      <c r="T714" s="10"/>
      <c r="U714" s="10"/>
      <c r="V714" s="166"/>
      <c r="W714" s="167"/>
      <c r="X714" s="692" t="s">
        <v>3135</v>
      </c>
      <c r="Y714" s="697" t="s">
        <v>3144</v>
      </c>
      <c r="Z714" s="687" t="s">
        <v>3129</v>
      </c>
    </row>
    <row r="715" spans="1:26" ht="15.6">
      <c r="A715" s="3" t="s">
        <v>1717</v>
      </c>
      <c r="B715" s="153"/>
      <c r="C715" s="153" t="s">
        <v>335</v>
      </c>
      <c r="D715" s="166"/>
      <c r="E715" s="9" t="s">
        <v>17</v>
      </c>
      <c r="F715" s="9" t="s">
        <v>14</v>
      </c>
      <c r="G715" s="1" t="s">
        <v>19</v>
      </c>
      <c r="H715" s="1" t="s">
        <v>28</v>
      </c>
      <c r="I715" s="1" t="s">
        <v>24</v>
      </c>
      <c r="J715" s="4">
        <v>4</v>
      </c>
      <c r="K715" s="9"/>
      <c r="L715" s="9"/>
      <c r="M715" s="9"/>
      <c r="N715" s="9"/>
      <c r="O715" s="9"/>
      <c r="P715" s="9" t="s">
        <v>286</v>
      </c>
      <c r="Q715" s="9" t="s">
        <v>289</v>
      </c>
      <c r="R715" s="326"/>
      <c r="S715" s="9"/>
      <c r="T715" s="10"/>
      <c r="U715" s="10"/>
      <c r="V715" s="166"/>
      <c r="W715" s="167"/>
      <c r="X715" s="692" t="s">
        <v>3135</v>
      </c>
      <c r="Y715" s="697" t="s">
        <v>3144</v>
      </c>
      <c r="Z715" s="687" t="s">
        <v>3129</v>
      </c>
    </row>
    <row r="716" spans="1:26" ht="27.6">
      <c r="A716" s="3" t="s">
        <v>1718</v>
      </c>
      <c r="B716" s="153"/>
      <c r="C716" s="153"/>
      <c r="D716" s="166"/>
      <c r="E716" s="9" t="s">
        <v>17</v>
      </c>
      <c r="F716" s="9" t="s">
        <v>15</v>
      </c>
      <c r="G716" s="1" t="s">
        <v>19</v>
      </c>
      <c r="H716" s="1" t="s">
        <v>28</v>
      </c>
      <c r="I716" s="1" t="s">
        <v>819</v>
      </c>
      <c r="J716" s="4">
        <v>4</v>
      </c>
      <c r="K716" s="9"/>
      <c r="L716" s="9"/>
      <c r="M716" s="9"/>
      <c r="N716" s="9"/>
      <c r="O716" s="9"/>
      <c r="P716" s="9" t="s">
        <v>286</v>
      </c>
      <c r="Q716" s="9" t="s">
        <v>289</v>
      </c>
      <c r="R716" s="326"/>
      <c r="S716" s="9"/>
      <c r="T716" s="10"/>
      <c r="U716" s="10"/>
      <c r="V716" s="166"/>
      <c r="W716" s="167"/>
      <c r="X716" s="692" t="s">
        <v>3135</v>
      </c>
      <c r="Y716" s="697" t="s">
        <v>3144</v>
      </c>
      <c r="Z716" s="687" t="s">
        <v>3129</v>
      </c>
    </row>
    <row r="717" spans="1:26" ht="15.6">
      <c r="A717" s="3" t="s">
        <v>1719</v>
      </c>
      <c r="B717" s="153"/>
      <c r="C717" s="153" t="s">
        <v>333</v>
      </c>
      <c r="D717" s="166"/>
      <c r="E717" s="9" t="s">
        <v>17</v>
      </c>
      <c r="F717" s="9" t="s">
        <v>14</v>
      </c>
      <c r="G717" s="1" t="s">
        <v>19</v>
      </c>
      <c r="H717" s="1" t="s">
        <v>28</v>
      </c>
      <c r="I717" s="1" t="s">
        <v>24</v>
      </c>
      <c r="J717" s="4">
        <v>4</v>
      </c>
      <c r="K717" s="9"/>
      <c r="L717" s="9"/>
      <c r="M717" s="9"/>
      <c r="N717" s="9"/>
      <c r="O717" s="9"/>
      <c r="P717" s="9" t="s">
        <v>286</v>
      </c>
      <c r="Q717" s="9" t="s">
        <v>289</v>
      </c>
      <c r="R717" s="326"/>
      <c r="S717" s="9"/>
      <c r="T717" s="10"/>
      <c r="U717" s="10"/>
      <c r="V717" s="166"/>
      <c r="W717" s="167"/>
      <c r="X717" s="692" t="s">
        <v>3135</v>
      </c>
      <c r="Y717" s="697" t="s">
        <v>3144</v>
      </c>
      <c r="Z717" s="687" t="s">
        <v>3129</v>
      </c>
    </row>
    <row r="718" spans="1:26" ht="27.6">
      <c r="A718" s="3" t="s">
        <v>1720</v>
      </c>
      <c r="B718" s="153"/>
      <c r="C718" s="153"/>
      <c r="D718" s="166"/>
      <c r="E718" s="9" t="s">
        <v>17</v>
      </c>
      <c r="F718" s="9" t="s">
        <v>15</v>
      </c>
      <c r="G718" s="1" t="s">
        <v>19</v>
      </c>
      <c r="H718" s="1" t="s">
        <v>28</v>
      </c>
      <c r="I718" s="1" t="s">
        <v>841</v>
      </c>
      <c r="J718" s="4">
        <v>4</v>
      </c>
      <c r="K718" s="9"/>
      <c r="L718" s="9"/>
      <c r="M718" s="9"/>
      <c r="N718" s="9"/>
      <c r="O718" s="9"/>
      <c r="P718" s="9" t="s">
        <v>286</v>
      </c>
      <c r="Q718" s="9" t="s">
        <v>289</v>
      </c>
      <c r="R718" s="326"/>
      <c r="S718" s="9"/>
      <c r="T718" s="10"/>
      <c r="U718" s="10"/>
      <c r="V718" s="166"/>
      <c r="W718" s="167"/>
      <c r="X718" s="692" t="s">
        <v>3135</v>
      </c>
      <c r="Y718" s="697" t="s">
        <v>3144</v>
      </c>
      <c r="Z718" s="687" t="s">
        <v>3129</v>
      </c>
    </row>
    <row r="719" spans="1:26" ht="15.6">
      <c r="A719" s="3" t="s">
        <v>1721</v>
      </c>
      <c r="B719" s="153"/>
      <c r="C719" s="289" t="s">
        <v>336</v>
      </c>
      <c r="D719" s="166"/>
      <c r="E719" s="286" t="s">
        <v>17</v>
      </c>
      <c r="F719" s="286" t="s">
        <v>14</v>
      </c>
      <c r="G719" s="300" t="s">
        <v>19</v>
      </c>
      <c r="H719" s="300" t="s">
        <v>28</v>
      </c>
      <c r="I719" s="300" t="s">
        <v>24</v>
      </c>
      <c r="J719" s="299">
        <v>4</v>
      </c>
      <c r="K719" s="9"/>
      <c r="L719" s="9"/>
      <c r="M719" s="9"/>
      <c r="N719" s="9"/>
      <c r="O719" s="9"/>
      <c r="P719" s="9" t="s">
        <v>286</v>
      </c>
      <c r="Q719" s="9" t="s">
        <v>289</v>
      </c>
      <c r="R719" s="326"/>
      <c r="S719" s="9"/>
      <c r="T719" s="10"/>
      <c r="U719" s="10"/>
      <c r="V719" s="166"/>
      <c r="W719" s="167"/>
      <c r="X719" s="692" t="s">
        <v>3135</v>
      </c>
      <c r="Y719" s="697" t="s">
        <v>3144</v>
      </c>
      <c r="Z719" s="687" t="s">
        <v>3129</v>
      </c>
    </row>
    <row r="720" spans="1:26" ht="15.6">
      <c r="A720" s="3" t="s">
        <v>1722</v>
      </c>
      <c r="B720" s="153"/>
      <c r="C720" s="289"/>
      <c r="D720" s="166"/>
      <c r="E720" s="286" t="s">
        <v>17</v>
      </c>
      <c r="F720" s="286" t="s">
        <v>15</v>
      </c>
      <c r="G720" s="300" t="s">
        <v>19</v>
      </c>
      <c r="H720" s="300" t="s">
        <v>28</v>
      </c>
      <c r="I720" s="300" t="s">
        <v>24</v>
      </c>
      <c r="J720" s="299">
        <v>4</v>
      </c>
      <c r="K720" s="9"/>
      <c r="L720" s="9"/>
      <c r="M720" s="9"/>
      <c r="N720" s="9"/>
      <c r="O720" s="9"/>
      <c r="P720" s="9" t="s">
        <v>286</v>
      </c>
      <c r="Q720" s="9" t="s">
        <v>289</v>
      </c>
      <c r="R720" s="326"/>
      <c r="S720" s="9"/>
      <c r="T720" s="10"/>
      <c r="U720" s="10"/>
      <c r="V720" s="166"/>
      <c r="W720" s="167"/>
      <c r="X720" s="692" t="s">
        <v>3135</v>
      </c>
      <c r="Y720" s="697" t="s">
        <v>3144</v>
      </c>
      <c r="Z720" s="687" t="s">
        <v>3129</v>
      </c>
    </row>
    <row r="721" spans="1:26" ht="15.6">
      <c r="A721" s="3" t="s">
        <v>1723</v>
      </c>
      <c r="B721" s="153"/>
      <c r="C721" s="153" t="s">
        <v>337</v>
      </c>
      <c r="D721" s="166"/>
      <c r="E721" s="286" t="s">
        <v>17</v>
      </c>
      <c r="F721" s="286" t="s">
        <v>14</v>
      </c>
      <c r="G721" s="1" t="s">
        <v>19</v>
      </c>
      <c r="H721" s="1" t="s">
        <v>28</v>
      </c>
      <c r="I721" s="1" t="s">
        <v>24</v>
      </c>
      <c r="J721" s="4">
        <v>4</v>
      </c>
      <c r="K721" s="9"/>
      <c r="L721" s="9"/>
      <c r="M721" s="9"/>
      <c r="N721" s="9"/>
      <c r="O721" s="9"/>
      <c r="P721" s="9" t="s">
        <v>286</v>
      </c>
      <c r="Q721" s="9" t="s">
        <v>289</v>
      </c>
      <c r="R721" s="326"/>
      <c r="S721" s="9"/>
      <c r="T721" s="10"/>
      <c r="U721" s="10"/>
      <c r="V721" s="166"/>
      <c r="W721" s="167"/>
      <c r="X721" s="692" t="s">
        <v>3135</v>
      </c>
      <c r="Y721" s="697" t="s">
        <v>3144</v>
      </c>
      <c r="Z721" s="687" t="s">
        <v>3129</v>
      </c>
    </row>
    <row r="722" spans="1:26" ht="15.6">
      <c r="A722" s="3" t="s">
        <v>1724</v>
      </c>
      <c r="B722" s="153"/>
      <c r="C722" s="289"/>
      <c r="D722" s="166"/>
      <c r="E722" s="286" t="s">
        <v>17</v>
      </c>
      <c r="F722" s="286" t="s">
        <v>15</v>
      </c>
      <c r="G722" s="1" t="s">
        <v>19</v>
      </c>
      <c r="H722" s="1" t="s">
        <v>28</v>
      </c>
      <c r="I722" s="1" t="s">
        <v>24</v>
      </c>
      <c r="J722" s="4">
        <v>4</v>
      </c>
      <c r="K722" s="9"/>
      <c r="L722" s="9"/>
      <c r="M722" s="9"/>
      <c r="N722" s="9"/>
      <c r="O722" s="9"/>
      <c r="P722" s="9" t="s">
        <v>286</v>
      </c>
      <c r="Q722" s="9" t="s">
        <v>289</v>
      </c>
      <c r="R722" s="326"/>
      <c r="S722" s="9"/>
      <c r="T722" s="10"/>
      <c r="U722" s="10"/>
      <c r="V722" s="166"/>
      <c r="W722" s="167"/>
      <c r="X722" s="692" t="s">
        <v>3135</v>
      </c>
      <c r="Y722" s="697" t="s">
        <v>3144</v>
      </c>
      <c r="Z722" s="687" t="s">
        <v>3129</v>
      </c>
    </row>
    <row r="723" spans="1:26" ht="15.6">
      <c r="A723" s="3" t="s">
        <v>1725</v>
      </c>
      <c r="B723" s="153"/>
      <c r="C723" s="153" t="s">
        <v>834</v>
      </c>
      <c r="D723" s="166"/>
      <c r="E723" s="286" t="s">
        <v>17</v>
      </c>
      <c r="F723" s="286" t="s">
        <v>14</v>
      </c>
      <c r="G723" s="1" t="s">
        <v>19</v>
      </c>
      <c r="H723" s="1" t="s">
        <v>28</v>
      </c>
      <c r="I723" s="1" t="s">
        <v>24</v>
      </c>
      <c r="J723" s="4">
        <v>4</v>
      </c>
      <c r="K723" s="9"/>
      <c r="L723" s="9"/>
      <c r="M723" s="9"/>
      <c r="N723" s="9"/>
      <c r="O723" s="9"/>
      <c r="P723" s="9" t="s">
        <v>286</v>
      </c>
      <c r="Q723" s="9" t="s">
        <v>289</v>
      </c>
      <c r="R723" s="326"/>
      <c r="S723" s="9"/>
      <c r="T723" s="10"/>
      <c r="U723" s="10"/>
      <c r="V723" s="166"/>
      <c r="W723" s="167"/>
      <c r="X723" s="692" t="s">
        <v>3135</v>
      </c>
      <c r="Y723" s="697" t="s">
        <v>3144</v>
      </c>
      <c r="Z723" s="687" t="s">
        <v>3129</v>
      </c>
    </row>
    <row r="724" spans="1:26" ht="15.6">
      <c r="A724" s="3" t="s">
        <v>1726</v>
      </c>
      <c r="B724" s="153"/>
      <c r="C724" s="289"/>
      <c r="D724" s="166"/>
      <c r="E724" s="286" t="s">
        <v>17</v>
      </c>
      <c r="F724" s="286" t="s">
        <v>15</v>
      </c>
      <c r="G724" s="1" t="s">
        <v>19</v>
      </c>
      <c r="H724" s="1" t="s">
        <v>28</v>
      </c>
      <c r="I724" s="1" t="s">
        <v>24</v>
      </c>
      <c r="J724" s="4">
        <v>4</v>
      </c>
      <c r="K724" s="9"/>
      <c r="L724" s="9"/>
      <c r="M724" s="9"/>
      <c r="N724" s="9"/>
      <c r="O724" s="9"/>
      <c r="P724" s="9" t="s">
        <v>286</v>
      </c>
      <c r="Q724" s="9" t="s">
        <v>289</v>
      </c>
      <c r="R724" s="326"/>
      <c r="S724" s="9"/>
      <c r="T724" s="10"/>
      <c r="U724" s="10"/>
      <c r="V724" s="166"/>
      <c r="W724" s="167"/>
      <c r="X724" s="692" t="s">
        <v>3135</v>
      </c>
      <c r="Y724" s="697" t="s">
        <v>3144</v>
      </c>
      <c r="Z724" s="687" t="s">
        <v>3129</v>
      </c>
    </row>
    <row r="725" spans="1:26" ht="15.6">
      <c r="A725" s="3" t="s">
        <v>1727</v>
      </c>
      <c r="B725" s="153"/>
      <c r="C725" s="153" t="s">
        <v>338</v>
      </c>
      <c r="D725" s="166"/>
      <c r="E725" s="286" t="s">
        <v>17</v>
      </c>
      <c r="F725" s="286" t="s">
        <v>14</v>
      </c>
      <c r="G725" s="1" t="s">
        <v>19</v>
      </c>
      <c r="H725" s="1" t="s">
        <v>28</v>
      </c>
      <c r="I725" s="1" t="s">
        <v>24</v>
      </c>
      <c r="J725" s="4">
        <v>4</v>
      </c>
      <c r="K725" s="9"/>
      <c r="L725" s="9"/>
      <c r="M725" s="9"/>
      <c r="N725" s="9"/>
      <c r="O725" s="9"/>
      <c r="P725" s="9" t="s">
        <v>286</v>
      </c>
      <c r="Q725" s="9" t="s">
        <v>289</v>
      </c>
      <c r="R725" s="326"/>
      <c r="S725" s="9"/>
      <c r="T725" s="10"/>
      <c r="U725" s="10"/>
      <c r="V725" s="166"/>
      <c r="W725" s="167"/>
      <c r="X725" s="692" t="s">
        <v>3135</v>
      </c>
      <c r="Y725" s="697" t="s">
        <v>3144</v>
      </c>
      <c r="Z725" s="687" t="s">
        <v>3129</v>
      </c>
    </row>
    <row r="726" spans="1:26" ht="15.6">
      <c r="A726" s="3" t="s">
        <v>1728</v>
      </c>
      <c r="B726" s="153"/>
      <c r="C726" s="289"/>
      <c r="D726" s="166"/>
      <c r="E726" s="286" t="s">
        <v>17</v>
      </c>
      <c r="F726" s="286" t="s">
        <v>15</v>
      </c>
      <c r="G726" s="1" t="s">
        <v>19</v>
      </c>
      <c r="H726" s="1" t="s">
        <v>28</v>
      </c>
      <c r="I726" s="1" t="s">
        <v>24</v>
      </c>
      <c r="J726" s="4">
        <v>4</v>
      </c>
      <c r="K726" s="9"/>
      <c r="L726" s="9"/>
      <c r="M726" s="9"/>
      <c r="N726" s="9"/>
      <c r="O726" s="9"/>
      <c r="P726" s="9" t="s">
        <v>286</v>
      </c>
      <c r="Q726" s="9" t="s">
        <v>289</v>
      </c>
      <c r="R726" s="326"/>
      <c r="S726" s="9"/>
      <c r="T726" s="10"/>
      <c r="U726" s="10"/>
      <c r="V726" s="166"/>
      <c r="W726" s="167"/>
      <c r="X726" s="692" t="s">
        <v>3135</v>
      </c>
      <c r="Y726" s="697" t="s">
        <v>3144</v>
      </c>
      <c r="Z726" s="687" t="s">
        <v>3129</v>
      </c>
    </row>
    <row r="727" spans="1:26" ht="15.6">
      <c r="A727" s="3" t="s">
        <v>1729</v>
      </c>
      <c r="B727" s="153"/>
      <c r="C727" s="153" t="s">
        <v>339</v>
      </c>
      <c r="D727" s="166"/>
      <c r="E727" s="286" t="s">
        <v>17</v>
      </c>
      <c r="F727" s="286" t="s">
        <v>14</v>
      </c>
      <c r="G727" s="1" t="s">
        <v>19</v>
      </c>
      <c r="H727" s="1" t="s">
        <v>28</v>
      </c>
      <c r="I727" s="1" t="s">
        <v>24</v>
      </c>
      <c r="J727" s="4">
        <v>4</v>
      </c>
      <c r="K727" s="9"/>
      <c r="L727" s="9"/>
      <c r="M727" s="9"/>
      <c r="N727" s="9"/>
      <c r="O727" s="9"/>
      <c r="P727" s="9" t="s">
        <v>286</v>
      </c>
      <c r="Q727" s="9" t="s">
        <v>289</v>
      </c>
      <c r="R727" s="326"/>
      <c r="S727" s="9"/>
      <c r="T727" s="10"/>
      <c r="U727" s="10"/>
      <c r="V727" s="166"/>
      <c r="W727" s="167"/>
      <c r="X727" s="692" t="s">
        <v>3135</v>
      </c>
      <c r="Y727" s="697" t="s">
        <v>3144</v>
      </c>
      <c r="Z727" s="687" t="s">
        <v>3129</v>
      </c>
    </row>
    <row r="728" spans="1:26" ht="15.6">
      <c r="A728" s="3" t="s">
        <v>1730</v>
      </c>
      <c r="B728" s="153"/>
      <c r="C728" s="289" t="s">
        <v>340</v>
      </c>
      <c r="D728" s="166"/>
      <c r="E728" s="286" t="s">
        <v>18</v>
      </c>
      <c r="F728" s="286" t="s">
        <v>15</v>
      </c>
      <c r="G728" s="1" t="s">
        <v>19</v>
      </c>
      <c r="H728" s="1" t="s">
        <v>28</v>
      </c>
      <c r="I728" s="1" t="s">
        <v>24</v>
      </c>
      <c r="J728" s="4">
        <v>4</v>
      </c>
      <c r="K728" s="9"/>
      <c r="L728" s="9"/>
      <c r="M728" s="9"/>
      <c r="N728" s="9"/>
      <c r="O728" s="9"/>
      <c r="P728" s="9" t="s">
        <v>286</v>
      </c>
      <c r="Q728" s="9" t="s">
        <v>289</v>
      </c>
      <c r="R728" s="326"/>
      <c r="S728" s="9"/>
      <c r="T728" s="10"/>
      <c r="U728" s="10"/>
      <c r="V728" s="166"/>
      <c r="W728" s="167"/>
      <c r="X728" s="692" t="s">
        <v>3135</v>
      </c>
      <c r="Y728" s="697" t="s">
        <v>3144</v>
      </c>
      <c r="Z728" s="687" t="s">
        <v>3129</v>
      </c>
    </row>
    <row r="729" spans="1:26" ht="27.6">
      <c r="A729" s="3" t="s">
        <v>1731</v>
      </c>
      <c r="B729" s="153"/>
      <c r="C729" s="153" t="s">
        <v>341</v>
      </c>
      <c r="D729" s="166"/>
      <c r="E729" s="9" t="s">
        <v>17</v>
      </c>
      <c r="F729" s="9" t="s">
        <v>14</v>
      </c>
      <c r="G729" s="1" t="s">
        <v>19</v>
      </c>
      <c r="H729" s="1" t="s">
        <v>28</v>
      </c>
      <c r="I729" s="1" t="s">
        <v>841</v>
      </c>
      <c r="J729" s="4">
        <v>3</v>
      </c>
      <c r="K729" s="9"/>
      <c r="L729" s="9"/>
      <c r="M729" s="9"/>
      <c r="N729" s="9"/>
      <c r="O729" s="9"/>
      <c r="P729" s="9" t="s">
        <v>286</v>
      </c>
      <c r="Q729" s="9" t="s">
        <v>289</v>
      </c>
      <c r="R729" s="326"/>
      <c r="S729" s="9"/>
      <c r="T729" s="10"/>
      <c r="U729" s="10"/>
      <c r="V729" s="166"/>
      <c r="W729" s="167"/>
      <c r="X729" s="692" t="s">
        <v>3135</v>
      </c>
      <c r="Y729" s="697" t="s">
        <v>3144</v>
      </c>
      <c r="Z729" s="687" t="s">
        <v>3129</v>
      </c>
    </row>
    <row r="730" spans="1:26" ht="15.6">
      <c r="A730" s="3" t="s">
        <v>1732</v>
      </c>
      <c r="B730" s="153"/>
      <c r="C730" s="289"/>
      <c r="D730" s="166"/>
      <c r="E730" s="9" t="s">
        <v>18</v>
      </c>
      <c r="F730" s="9" t="s">
        <v>15</v>
      </c>
      <c r="G730" s="1" t="s">
        <v>19</v>
      </c>
      <c r="H730" s="1" t="s">
        <v>28</v>
      </c>
      <c r="I730" s="1" t="s">
        <v>24</v>
      </c>
      <c r="J730" s="4">
        <v>4</v>
      </c>
      <c r="K730" s="9"/>
      <c r="L730" s="9"/>
      <c r="M730" s="9"/>
      <c r="N730" s="9"/>
      <c r="O730" s="9"/>
      <c r="P730" s="9" t="s">
        <v>286</v>
      </c>
      <c r="Q730" s="9" t="s">
        <v>289</v>
      </c>
      <c r="R730" s="326"/>
      <c r="S730" s="9"/>
      <c r="T730" s="10"/>
      <c r="U730" s="10"/>
      <c r="V730" s="166"/>
      <c r="W730" s="167"/>
      <c r="X730" s="692" t="s">
        <v>3135</v>
      </c>
      <c r="Y730" s="697" t="s">
        <v>3144</v>
      </c>
      <c r="Z730" s="687" t="s">
        <v>3129</v>
      </c>
    </row>
    <row r="731" spans="1:26" ht="15.6">
      <c r="A731" s="3" t="s">
        <v>1733</v>
      </c>
      <c r="B731" s="153"/>
      <c r="C731" s="153" t="s">
        <v>342</v>
      </c>
      <c r="D731" s="166"/>
      <c r="E731" s="9" t="s">
        <v>18</v>
      </c>
      <c r="F731" s="9" t="s">
        <v>14</v>
      </c>
      <c r="G731" s="1" t="s">
        <v>19</v>
      </c>
      <c r="H731" s="1" t="s">
        <v>28</v>
      </c>
      <c r="I731" s="1" t="s">
        <v>24</v>
      </c>
      <c r="J731" s="4">
        <v>4</v>
      </c>
      <c r="K731" s="9"/>
      <c r="L731" s="9"/>
      <c r="M731" s="9"/>
      <c r="N731" s="9"/>
      <c r="O731" s="9"/>
      <c r="P731" s="9" t="s">
        <v>286</v>
      </c>
      <c r="Q731" s="9" t="s">
        <v>289</v>
      </c>
      <c r="R731" s="326"/>
      <c r="S731" s="9"/>
      <c r="T731" s="10"/>
      <c r="U731" s="10"/>
      <c r="V731" s="166"/>
      <c r="W731" s="167"/>
      <c r="X731" s="692" t="s">
        <v>3135</v>
      </c>
      <c r="Y731" s="697" t="s">
        <v>3144</v>
      </c>
      <c r="Z731" s="687" t="s">
        <v>3129</v>
      </c>
    </row>
    <row r="732" spans="1:26" ht="15.6">
      <c r="A732" s="3" t="s">
        <v>1734</v>
      </c>
      <c r="B732" s="153"/>
      <c r="C732" s="289" t="s">
        <v>343</v>
      </c>
      <c r="D732" s="166"/>
      <c r="E732" s="9" t="s">
        <v>18</v>
      </c>
      <c r="F732" s="9" t="s">
        <v>14</v>
      </c>
      <c r="G732" s="1" t="s">
        <v>19</v>
      </c>
      <c r="H732" s="1" t="s">
        <v>28</v>
      </c>
      <c r="I732" s="1" t="s">
        <v>24</v>
      </c>
      <c r="J732" s="4">
        <v>4</v>
      </c>
      <c r="K732" s="9"/>
      <c r="L732" s="9"/>
      <c r="M732" s="9"/>
      <c r="N732" s="9"/>
      <c r="O732" s="9"/>
      <c r="P732" s="9" t="s">
        <v>286</v>
      </c>
      <c r="Q732" s="9" t="s">
        <v>289</v>
      </c>
      <c r="R732" s="326"/>
      <c r="S732" s="9"/>
      <c r="T732" s="10"/>
      <c r="U732" s="10"/>
      <c r="V732" s="166"/>
      <c r="W732" s="167"/>
      <c r="X732" s="692" t="s">
        <v>3135</v>
      </c>
      <c r="Y732" s="697" t="s">
        <v>3144</v>
      </c>
      <c r="Z732" s="687" t="s">
        <v>3129</v>
      </c>
    </row>
    <row r="733" spans="1:26" ht="15.6">
      <c r="A733" s="3" t="s">
        <v>1735</v>
      </c>
      <c r="B733" s="153"/>
      <c r="C733" s="153"/>
      <c r="D733" s="166"/>
      <c r="E733" s="9" t="s">
        <v>18</v>
      </c>
      <c r="F733" s="9" t="s">
        <v>15</v>
      </c>
      <c r="G733" s="1" t="s">
        <v>19</v>
      </c>
      <c r="H733" s="1" t="s">
        <v>28</v>
      </c>
      <c r="I733" s="1" t="s">
        <v>24</v>
      </c>
      <c r="J733" s="4">
        <v>4</v>
      </c>
      <c r="K733" s="9"/>
      <c r="L733" s="9"/>
      <c r="M733" s="9"/>
      <c r="N733" s="9"/>
      <c r="O733" s="9"/>
      <c r="P733" s="9" t="s">
        <v>286</v>
      </c>
      <c r="Q733" s="9" t="s">
        <v>289</v>
      </c>
      <c r="R733" s="326"/>
      <c r="S733" s="9"/>
      <c r="T733" s="10"/>
      <c r="U733" s="10"/>
      <c r="V733" s="166"/>
      <c r="W733" s="167"/>
      <c r="X733" s="692" t="s">
        <v>3135</v>
      </c>
      <c r="Y733" s="697" t="s">
        <v>3144</v>
      </c>
      <c r="Z733" s="687" t="s">
        <v>3129</v>
      </c>
    </row>
    <row r="734" spans="1:26" ht="15.6">
      <c r="A734" s="3" t="s">
        <v>1736</v>
      </c>
      <c r="B734" s="153"/>
      <c r="C734" s="153" t="s">
        <v>344</v>
      </c>
      <c r="D734" s="166"/>
      <c r="E734" s="9" t="s">
        <v>18</v>
      </c>
      <c r="F734" s="9" t="s">
        <v>14</v>
      </c>
      <c r="G734" s="1" t="s">
        <v>19</v>
      </c>
      <c r="H734" s="1" t="s">
        <v>28</v>
      </c>
      <c r="I734" s="1" t="s">
        <v>24</v>
      </c>
      <c r="J734" s="4">
        <v>4</v>
      </c>
      <c r="K734" s="9"/>
      <c r="L734" s="9"/>
      <c r="M734" s="9"/>
      <c r="N734" s="9"/>
      <c r="O734" s="9"/>
      <c r="P734" s="9" t="s">
        <v>286</v>
      </c>
      <c r="Q734" s="9" t="s">
        <v>289</v>
      </c>
      <c r="R734" s="326"/>
      <c r="S734" s="9"/>
      <c r="T734" s="10"/>
      <c r="U734" s="10"/>
      <c r="V734" s="166"/>
      <c r="W734" s="167"/>
      <c r="X734" s="692" t="s">
        <v>3135</v>
      </c>
      <c r="Y734" s="697" t="s">
        <v>3144</v>
      </c>
      <c r="Z734" s="687" t="s">
        <v>3129</v>
      </c>
    </row>
    <row r="735" spans="1:26" ht="15.6">
      <c r="A735" s="3" t="s">
        <v>1737</v>
      </c>
      <c r="B735" s="153"/>
      <c r="C735" s="153"/>
      <c r="D735" s="166"/>
      <c r="E735" s="9" t="s">
        <v>18</v>
      </c>
      <c r="F735" s="9" t="s">
        <v>15</v>
      </c>
      <c r="G735" s="1" t="s">
        <v>19</v>
      </c>
      <c r="H735" s="1" t="s">
        <v>28</v>
      </c>
      <c r="I735" s="1" t="s">
        <v>24</v>
      </c>
      <c r="J735" s="4">
        <v>4</v>
      </c>
      <c r="K735" s="9"/>
      <c r="L735" s="9"/>
      <c r="M735" s="9"/>
      <c r="N735" s="9"/>
      <c r="O735" s="9"/>
      <c r="P735" s="9" t="s">
        <v>286</v>
      </c>
      <c r="Q735" s="9" t="s">
        <v>289</v>
      </c>
      <c r="R735" s="326"/>
      <c r="S735" s="9"/>
      <c r="T735" s="10"/>
      <c r="U735" s="10"/>
      <c r="V735" s="166"/>
      <c r="W735" s="167"/>
      <c r="X735" s="692" t="s">
        <v>3135</v>
      </c>
      <c r="Y735" s="697" t="s">
        <v>3144</v>
      </c>
      <c r="Z735" s="687" t="s">
        <v>3129</v>
      </c>
    </row>
    <row r="736" spans="1:26" ht="15.6">
      <c r="A736" s="3" t="s">
        <v>1738</v>
      </c>
      <c r="B736" s="153"/>
      <c r="C736" s="153" t="s">
        <v>345</v>
      </c>
      <c r="D736" s="166"/>
      <c r="E736" s="9" t="s">
        <v>18</v>
      </c>
      <c r="F736" s="9" t="s">
        <v>14</v>
      </c>
      <c r="G736" s="1" t="s">
        <v>22</v>
      </c>
      <c r="H736" s="1" t="s">
        <v>28</v>
      </c>
      <c r="I736" s="1" t="s">
        <v>26</v>
      </c>
      <c r="J736" s="4">
        <v>4</v>
      </c>
      <c r="K736" s="9"/>
      <c r="L736" s="9"/>
      <c r="M736" s="9"/>
      <c r="N736" s="9"/>
      <c r="O736" s="9"/>
      <c r="P736" s="9" t="s">
        <v>291</v>
      </c>
      <c r="Q736" s="9" t="s">
        <v>288</v>
      </c>
      <c r="R736" s="326"/>
      <c r="S736" s="9"/>
      <c r="T736" s="10"/>
      <c r="U736" s="10"/>
      <c r="V736" s="166"/>
      <c r="W736" s="167"/>
      <c r="X736" s="692" t="s">
        <v>3135</v>
      </c>
      <c r="Y736" s="697" t="s">
        <v>3144</v>
      </c>
      <c r="Z736" s="687" t="s">
        <v>3129</v>
      </c>
    </row>
    <row r="737" spans="1:26" ht="15.6">
      <c r="A737" s="3" t="s">
        <v>1739</v>
      </c>
      <c r="B737" s="153"/>
      <c r="C737" s="153"/>
      <c r="D737" s="166"/>
      <c r="E737" s="9" t="s">
        <v>18</v>
      </c>
      <c r="F737" s="9" t="s">
        <v>15</v>
      </c>
      <c r="G737" s="1" t="s">
        <v>22</v>
      </c>
      <c r="H737" s="1" t="s">
        <v>28</v>
      </c>
      <c r="I737" s="1" t="s">
        <v>25</v>
      </c>
      <c r="J737" s="4">
        <v>4</v>
      </c>
      <c r="K737" s="9"/>
      <c r="L737" s="9"/>
      <c r="M737" s="9"/>
      <c r="N737" s="9"/>
      <c r="O737" s="9"/>
      <c r="P737" s="9" t="s">
        <v>291</v>
      </c>
      <c r="Q737" s="9" t="s">
        <v>288</v>
      </c>
      <c r="R737" s="326"/>
      <c r="S737" s="9"/>
      <c r="T737" s="10"/>
      <c r="U737" s="10"/>
      <c r="V737" s="166"/>
      <c r="W737" s="167"/>
      <c r="X737" s="692" t="s">
        <v>3135</v>
      </c>
      <c r="Y737" s="697" t="s">
        <v>3144</v>
      </c>
      <c r="Z737" s="687" t="s">
        <v>3129</v>
      </c>
    </row>
    <row r="738" spans="1:26" ht="15.6">
      <c r="A738" s="3" t="s">
        <v>1740</v>
      </c>
      <c r="B738" s="153"/>
      <c r="C738" s="153" t="s">
        <v>346</v>
      </c>
      <c r="D738" s="166"/>
      <c r="E738" s="9" t="s">
        <v>18</v>
      </c>
      <c r="F738" s="9" t="s">
        <v>14</v>
      </c>
      <c r="G738" s="1" t="s">
        <v>22</v>
      </c>
      <c r="H738" s="1" t="s">
        <v>28</v>
      </c>
      <c r="I738" s="1" t="s">
        <v>24</v>
      </c>
      <c r="J738" s="4">
        <v>4</v>
      </c>
      <c r="K738" s="9"/>
      <c r="L738" s="9"/>
      <c r="M738" s="9"/>
      <c r="N738" s="9"/>
      <c r="O738" s="9"/>
      <c r="P738" s="9" t="s">
        <v>291</v>
      </c>
      <c r="Q738" s="9" t="s">
        <v>288</v>
      </c>
      <c r="R738" s="326"/>
      <c r="S738" s="9"/>
      <c r="T738" s="10"/>
      <c r="U738" s="10"/>
      <c r="V738" s="166"/>
      <c r="W738" s="167"/>
      <c r="X738" s="692" t="s">
        <v>3135</v>
      </c>
      <c r="Y738" s="697" t="s">
        <v>3144</v>
      </c>
      <c r="Z738" s="687" t="s">
        <v>3129</v>
      </c>
    </row>
    <row r="739" spans="1:26" ht="15.6">
      <c r="A739" s="3" t="s">
        <v>1741</v>
      </c>
      <c r="B739" s="153"/>
      <c r="C739" s="153" t="s">
        <v>347</v>
      </c>
      <c r="D739" s="166"/>
      <c r="E739" s="9" t="s">
        <v>18</v>
      </c>
      <c r="F739" s="9" t="s">
        <v>14</v>
      </c>
      <c r="G739" s="1" t="s">
        <v>22</v>
      </c>
      <c r="H739" s="1" t="s">
        <v>304</v>
      </c>
      <c r="I739" s="1" t="s">
        <v>24</v>
      </c>
      <c r="J739" s="4">
        <v>4</v>
      </c>
      <c r="K739" s="9"/>
      <c r="L739" s="9"/>
      <c r="M739" s="9"/>
      <c r="N739" s="9"/>
      <c r="O739" s="9"/>
      <c r="P739" s="9" t="s">
        <v>291</v>
      </c>
      <c r="Q739" s="9" t="s">
        <v>288</v>
      </c>
      <c r="R739" s="326"/>
      <c r="S739" s="9"/>
      <c r="T739" s="10"/>
      <c r="U739" s="10"/>
      <c r="V739" s="166"/>
      <c r="W739" s="167"/>
      <c r="X739" s="692" t="s">
        <v>3135</v>
      </c>
      <c r="Y739" s="697" t="s">
        <v>3144</v>
      </c>
      <c r="Z739" s="687" t="s">
        <v>3129</v>
      </c>
    </row>
    <row r="740" spans="1:26" ht="15.6">
      <c r="A740" s="3" t="s">
        <v>1742</v>
      </c>
      <c r="B740" s="153"/>
      <c r="C740" s="153"/>
      <c r="D740" s="166"/>
      <c r="E740" s="9" t="s">
        <v>18</v>
      </c>
      <c r="F740" s="9" t="s">
        <v>15</v>
      </c>
      <c r="G740" s="1" t="s">
        <v>22</v>
      </c>
      <c r="H740" s="1" t="s">
        <v>304</v>
      </c>
      <c r="I740" s="1" t="s">
        <v>24</v>
      </c>
      <c r="J740" s="4">
        <v>4</v>
      </c>
      <c r="K740" s="9"/>
      <c r="L740" s="9"/>
      <c r="M740" s="9"/>
      <c r="N740" s="9"/>
      <c r="O740" s="9"/>
      <c r="P740" s="9" t="s">
        <v>291</v>
      </c>
      <c r="Q740" s="9" t="s">
        <v>288</v>
      </c>
      <c r="R740" s="326"/>
      <c r="S740" s="9"/>
      <c r="T740" s="10"/>
      <c r="U740" s="10"/>
      <c r="V740" s="166"/>
      <c r="W740" s="167"/>
      <c r="X740" s="692" t="s">
        <v>3135</v>
      </c>
      <c r="Y740" s="697" t="s">
        <v>3144</v>
      </c>
      <c r="Z740" s="687" t="s">
        <v>3129</v>
      </c>
    </row>
    <row r="741" spans="1:26" ht="15.6">
      <c r="A741" s="3" t="s">
        <v>1743</v>
      </c>
      <c r="B741" s="153"/>
      <c r="C741" s="153" t="s">
        <v>348</v>
      </c>
      <c r="D741" s="166"/>
      <c r="E741" s="9" t="s">
        <v>18</v>
      </c>
      <c r="F741" s="9" t="s">
        <v>14</v>
      </c>
      <c r="G741" s="1" t="s">
        <v>22</v>
      </c>
      <c r="H741" s="1" t="s">
        <v>304</v>
      </c>
      <c r="I741" s="1" t="s">
        <v>24</v>
      </c>
      <c r="J741" s="4">
        <v>4</v>
      </c>
      <c r="K741" s="9"/>
      <c r="L741" s="9"/>
      <c r="M741" s="9"/>
      <c r="N741" s="9"/>
      <c r="O741" s="9"/>
      <c r="P741" s="9" t="s">
        <v>291</v>
      </c>
      <c r="Q741" s="9" t="s">
        <v>288</v>
      </c>
      <c r="R741" s="326"/>
      <c r="S741" s="9"/>
      <c r="T741" s="10"/>
      <c r="U741" s="10"/>
      <c r="V741" s="166"/>
      <c r="W741" s="167"/>
      <c r="X741" s="692" t="s">
        <v>3135</v>
      </c>
      <c r="Y741" s="697" t="s">
        <v>3144</v>
      </c>
      <c r="Z741" s="687" t="s">
        <v>3129</v>
      </c>
    </row>
    <row r="742" spans="1:26" ht="15.6">
      <c r="A742" s="3" t="s">
        <v>1744</v>
      </c>
      <c r="B742" s="153"/>
      <c r="C742" s="153"/>
      <c r="D742" s="166"/>
      <c r="E742" s="9" t="s">
        <v>18</v>
      </c>
      <c r="F742" s="9" t="s">
        <v>15</v>
      </c>
      <c r="G742" s="1" t="s">
        <v>22</v>
      </c>
      <c r="H742" s="1" t="s">
        <v>304</v>
      </c>
      <c r="I742" s="1" t="s">
        <v>24</v>
      </c>
      <c r="J742" s="4">
        <v>4</v>
      </c>
      <c r="K742" s="9"/>
      <c r="L742" s="9"/>
      <c r="M742" s="9"/>
      <c r="N742" s="9"/>
      <c r="O742" s="9"/>
      <c r="P742" s="9" t="s">
        <v>291</v>
      </c>
      <c r="Q742" s="9" t="s">
        <v>288</v>
      </c>
      <c r="R742" s="326"/>
      <c r="S742" s="9"/>
      <c r="T742" s="10"/>
      <c r="U742" s="10"/>
      <c r="V742" s="166"/>
      <c r="W742" s="167"/>
      <c r="X742" s="692" t="s">
        <v>3135</v>
      </c>
      <c r="Y742" s="697" t="s">
        <v>3144</v>
      </c>
      <c r="Z742" s="687" t="s">
        <v>3129</v>
      </c>
    </row>
    <row r="743" spans="1:26" ht="15.6">
      <c r="A743" s="3" t="s">
        <v>1745</v>
      </c>
      <c r="B743" s="153"/>
      <c r="C743" s="153" t="s">
        <v>349</v>
      </c>
      <c r="D743" s="166"/>
      <c r="E743" s="9" t="s">
        <v>18</v>
      </c>
      <c r="F743" s="9" t="s">
        <v>14</v>
      </c>
      <c r="G743" s="1" t="s">
        <v>22</v>
      </c>
      <c r="H743" s="1" t="s">
        <v>28</v>
      </c>
      <c r="I743" s="1" t="s">
        <v>24</v>
      </c>
      <c r="J743" s="4">
        <v>4</v>
      </c>
      <c r="K743" s="9"/>
      <c r="L743" s="9"/>
      <c r="M743" s="9"/>
      <c r="N743" s="9"/>
      <c r="O743" s="9"/>
      <c r="P743" s="9" t="s">
        <v>291</v>
      </c>
      <c r="Q743" s="9" t="s">
        <v>290</v>
      </c>
      <c r="R743" s="326"/>
      <c r="S743" s="9"/>
      <c r="T743" s="10"/>
      <c r="U743" s="10"/>
      <c r="V743" s="166"/>
      <c r="W743" s="167"/>
      <c r="X743" s="692" t="s">
        <v>3135</v>
      </c>
      <c r="Y743" s="697" t="s">
        <v>3144</v>
      </c>
      <c r="Z743" s="687" t="s">
        <v>3129</v>
      </c>
    </row>
    <row r="744" spans="1:26" ht="15.6">
      <c r="A744" s="3" t="s">
        <v>1746</v>
      </c>
      <c r="B744" s="153"/>
      <c r="C744" s="153"/>
      <c r="D744" s="166"/>
      <c r="E744" s="9" t="s">
        <v>18</v>
      </c>
      <c r="F744" s="9" t="s">
        <v>15</v>
      </c>
      <c r="G744" s="1" t="s">
        <v>19</v>
      </c>
      <c r="H744" s="1" t="s">
        <v>28</v>
      </c>
      <c r="I744" s="1" t="s">
        <v>24</v>
      </c>
      <c r="J744" s="4">
        <v>4</v>
      </c>
      <c r="K744" s="9"/>
      <c r="L744" s="9"/>
      <c r="M744" s="9"/>
      <c r="N744" s="9"/>
      <c r="O744" s="9"/>
      <c r="P744" s="9" t="s">
        <v>291</v>
      </c>
      <c r="Q744" s="9" t="s">
        <v>290</v>
      </c>
      <c r="R744" s="326"/>
      <c r="S744" s="9"/>
      <c r="T744" s="10"/>
      <c r="U744" s="10"/>
      <c r="V744" s="166"/>
      <c r="W744" s="167"/>
      <c r="X744" s="692" t="s">
        <v>3135</v>
      </c>
      <c r="Y744" s="697" t="s">
        <v>3144</v>
      </c>
      <c r="Z744" s="687" t="s">
        <v>3129</v>
      </c>
    </row>
    <row r="745" spans="1:26" ht="15.6">
      <c r="A745" s="3" t="s">
        <v>1747</v>
      </c>
      <c r="B745" s="153"/>
      <c r="C745" s="153" t="s">
        <v>350</v>
      </c>
      <c r="D745" s="166"/>
      <c r="E745" s="9" t="s">
        <v>17</v>
      </c>
      <c r="F745" s="9" t="s">
        <v>14</v>
      </c>
      <c r="G745" s="1" t="s">
        <v>19</v>
      </c>
      <c r="H745" s="1" t="s">
        <v>28</v>
      </c>
      <c r="I745" s="1" t="s">
        <v>445</v>
      </c>
      <c r="J745" s="4">
        <v>4</v>
      </c>
      <c r="K745" s="9"/>
      <c r="L745" s="9"/>
      <c r="M745" s="9"/>
      <c r="N745" s="9"/>
      <c r="O745" s="9"/>
      <c r="P745" s="9" t="s">
        <v>291</v>
      </c>
      <c r="Q745" s="9" t="s">
        <v>290</v>
      </c>
      <c r="R745" s="326"/>
      <c r="S745" s="9"/>
      <c r="T745" s="10"/>
      <c r="U745" s="10"/>
      <c r="V745" s="166"/>
      <c r="W745" s="167"/>
      <c r="X745" s="692" t="s">
        <v>3135</v>
      </c>
      <c r="Y745" s="697" t="s">
        <v>3144</v>
      </c>
      <c r="Z745" s="687" t="s">
        <v>3129</v>
      </c>
    </row>
    <row r="746" spans="1:26" ht="15.6">
      <c r="A746" s="3" t="s">
        <v>1748</v>
      </c>
      <c r="B746" s="153"/>
      <c r="C746" s="153" t="s">
        <v>351</v>
      </c>
      <c r="D746" s="166"/>
      <c r="E746" s="9" t="s">
        <v>18</v>
      </c>
      <c r="F746" s="9" t="s">
        <v>15</v>
      </c>
      <c r="G746" s="1" t="s">
        <v>19</v>
      </c>
      <c r="H746" s="1" t="s">
        <v>28</v>
      </c>
      <c r="I746" s="1" t="s">
        <v>24</v>
      </c>
      <c r="J746" s="4">
        <v>4</v>
      </c>
      <c r="K746" s="9"/>
      <c r="L746" s="9"/>
      <c r="M746" s="9"/>
      <c r="N746" s="9"/>
      <c r="O746" s="9"/>
      <c r="P746" s="9" t="s">
        <v>291</v>
      </c>
      <c r="Q746" s="9" t="s">
        <v>290</v>
      </c>
      <c r="R746" s="326"/>
      <c r="S746" s="9"/>
      <c r="T746" s="10"/>
      <c r="U746" s="10"/>
      <c r="V746" s="166"/>
      <c r="W746" s="167"/>
      <c r="X746" s="692" t="s">
        <v>3135</v>
      </c>
      <c r="Y746" s="697" t="s">
        <v>3144</v>
      </c>
      <c r="Z746" s="687" t="s">
        <v>3129</v>
      </c>
    </row>
    <row r="747" spans="1:26" ht="15.6">
      <c r="A747" s="3" t="s">
        <v>1749</v>
      </c>
      <c r="B747" s="153"/>
      <c r="C747" s="153"/>
      <c r="D747" s="166"/>
      <c r="E747" s="9" t="s">
        <v>17</v>
      </c>
      <c r="F747" s="9" t="s">
        <v>14</v>
      </c>
      <c r="G747" s="1" t="s">
        <v>19</v>
      </c>
      <c r="H747" s="1" t="s">
        <v>28</v>
      </c>
      <c r="I747" s="1" t="s">
        <v>24</v>
      </c>
      <c r="J747" s="4">
        <v>4</v>
      </c>
      <c r="K747" s="9" t="s">
        <v>58</v>
      </c>
      <c r="L747" s="9"/>
      <c r="M747" s="9"/>
      <c r="N747" s="9"/>
      <c r="O747" s="9"/>
      <c r="P747" s="9" t="s">
        <v>291</v>
      </c>
      <c r="Q747" s="9" t="s">
        <v>290</v>
      </c>
      <c r="R747" s="326"/>
      <c r="S747" s="9"/>
      <c r="T747" s="10"/>
      <c r="U747" s="10"/>
      <c r="V747" s="166"/>
      <c r="W747" s="167"/>
      <c r="X747" s="692" t="s">
        <v>3135</v>
      </c>
      <c r="Y747" s="697" t="s">
        <v>3144</v>
      </c>
      <c r="Z747" s="687" t="s">
        <v>3129</v>
      </c>
    </row>
    <row r="748" spans="1:26" ht="15.6">
      <c r="A748" s="3" t="s">
        <v>1750</v>
      </c>
      <c r="B748" s="153"/>
      <c r="C748" s="153"/>
      <c r="D748" s="166"/>
      <c r="E748" s="9" t="s">
        <v>17</v>
      </c>
      <c r="F748" s="9" t="s">
        <v>15</v>
      </c>
      <c r="G748" s="1" t="s">
        <v>19</v>
      </c>
      <c r="H748" s="1" t="s">
        <v>28</v>
      </c>
      <c r="I748" s="1" t="s">
        <v>447</v>
      </c>
      <c r="J748" s="4">
        <v>4</v>
      </c>
      <c r="K748" s="9"/>
      <c r="L748" s="9"/>
      <c r="M748" s="9"/>
      <c r="N748" s="9"/>
      <c r="O748" s="9"/>
      <c r="P748" s="9" t="s">
        <v>291</v>
      </c>
      <c r="Q748" s="9" t="s">
        <v>290</v>
      </c>
      <c r="R748" s="326"/>
      <c r="S748" s="9"/>
      <c r="T748" s="10"/>
      <c r="U748" s="10"/>
      <c r="V748" s="166"/>
      <c r="W748" s="167"/>
      <c r="X748" s="692" t="s">
        <v>3135</v>
      </c>
      <c r="Y748" s="697" t="s">
        <v>3144</v>
      </c>
      <c r="Z748" s="687" t="s">
        <v>3129</v>
      </c>
    </row>
    <row r="749" spans="1:26" ht="15.6">
      <c r="A749" s="3" t="s">
        <v>1751</v>
      </c>
      <c r="B749" s="153"/>
      <c r="C749" s="153" t="s">
        <v>352</v>
      </c>
      <c r="D749" s="166"/>
      <c r="E749" s="9" t="s">
        <v>17</v>
      </c>
      <c r="F749" s="9" t="s">
        <v>15</v>
      </c>
      <c r="G749" s="1" t="s">
        <v>19</v>
      </c>
      <c r="H749" s="1" t="s">
        <v>28</v>
      </c>
      <c r="I749" s="1" t="s">
        <v>24</v>
      </c>
      <c r="J749" s="4">
        <v>4</v>
      </c>
      <c r="K749" s="9" t="s">
        <v>58</v>
      </c>
      <c r="L749" s="9"/>
      <c r="M749" s="9"/>
      <c r="N749" s="9"/>
      <c r="O749" s="9"/>
      <c r="P749" s="9" t="s">
        <v>291</v>
      </c>
      <c r="Q749" s="9" t="s">
        <v>290</v>
      </c>
      <c r="R749" s="326"/>
      <c r="S749" s="9"/>
      <c r="T749" s="10"/>
      <c r="U749" s="10"/>
      <c r="V749" s="166"/>
      <c r="W749" s="167"/>
      <c r="X749" s="692" t="s">
        <v>3135</v>
      </c>
      <c r="Y749" s="697" t="s">
        <v>3144</v>
      </c>
      <c r="Z749" s="687" t="s">
        <v>3129</v>
      </c>
    </row>
    <row r="750" spans="1:26" ht="15.6">
      <c r="A750" s="3" t="s">
        <v>1752</v>
      </c>
      <c r="B750" s="153"/>
      <c r="C750" s="153"/>
      <c r="D750" s="166"/>
      <c r="E750" s="9" t="s">
        <v>18</v>
      </c>
      <c r="F750" s="9" t="s">
        <v>14</v>
      </c>
      <c r="G750" s="1" t="s">
        <v>19</v>
      </c>
      <c r="H750" s="1" t="s">
        <v>28</v>
      </c>
      <c r="I750" s="1" t="s">
        <v>24</v>
      </c>
      <c r="J750" s="4">
        <v>4</v>
      </c>
      <c r="K750" s="9" t="s">
        <v>58</v>
      </c>
      <c r="L750" s="9"/>
      <c r="M750" s="9"/>
      <c r="N750" s="9"/>
      <c r="O750" s="9"/>
      <c r="P750" s="9" t="s">
        <v>291</v>
      </c>
      <c r="Q750" s="9" t="s">
        <v>290</v>
      </c>
      <c r="R750" s="326"/>
      <c r="S750" s="9"/>
      <c r="T750" s="10"/>
      <c r="U750" s="10"/>
      <c r="V750" s="166"/>
      <c r="W750" s="167"/>
      <c r="X750" s="692" t="s">
        <v>3135</v>
      </c>
      <c r="Y750" s="697" t="s">
        <v>3144</v>
      </c>
      <c r="Z750" s="687" t="s">
        <v>3129</v>
      </c>
    </row>
    <row r="751" spans="1:26" ht="15.6">
      <c r="A751" s="3" t="s">
        <v>1753</v>
      </c>
      <c r="B751" s="153"/>
      <c r="C751" s="153" t="s">
        <v>353</v>
      </c>
      <c r="D751" s="166"/>
      <c r="E751" s="9" t="s">
        <v>18</v>
      </c>
      <c r="F751" s="9" t="s">
        <v>14</v>
      </c>
      <c r="G751" s="1" t="s">
        <v>19</v>
      </c>
      <c r="H751" s="1" t="s">
        <v>28</v>
      </c>
      <c r="I751" s="1" t="s">
        <v>24</v>
      </c>
      <c r="J751" s="4">
        <v>4</v>
      </c>
      <c r="K751" s="9" t="s">
        <v>58</v>
      </c>
      <c r="L751" s="9"/>
      <c r="M751" s="9"/>
      <c r="N751" s="9"/>
      <c r="O751" s="9"/>
      <c r="P751" s="9" t="s">
        <v>291</v>
      </c>
      <c r="Q751" s="9" t="s">
        <v>288</v>
      </c>
      <c r="R751" s="326"/>
      <c r="S751" s="9"/>
      <c r="T751" s="10"/>
      <c r="U751" s="10"/>
      <c r="V751" s="166"/>
      <c r="W751" s="167"/>
      <c r="X751" s="692" t="s">
        <v>3135</v>
      </c>
      <c r="Y751" s="697" t="s">
        <v>3144</v>
      </c>
      <c r="Z751" s="687" t="s">
        <v>3129</v>
      </c>
    </row>
    <row r="752" spans="1:26" ht="15.6">
      <c r="A752" s="3" t="s">
        <v>1754</v>
      </c>
      <c r="B752" s="153"/>
      <c r="C752" s="153"/>
      <c r="D752" s="166"/>
      <c r="E752" s="9" t="s">
        <v>18</v>
      </c>
      <c r="F752" s="9" t="s">
        <v>15</v>
      </c>
      <c r="G752" s="1" t="s">
        <v>19</v>
      </c>
      <c r="H752" s="1" t="s">
        <v>28</v>
      </c>
      <c r="I752" s="1" t="s">
        <v>447</v>
      </c>
      <c r="J752" s="4">
        <v>4</v>
      </c>
      <c r="K752" s="9" t="s">
        <v>58</v>
      </c>
      <c r="L752" s="9"/>
      <c r="M752" s="9"/>
      <c r="N752" s="9"/>
      <c r="O752" s="9"/>
      <c r="P752" s="9" t="s">
        <v>291</v>
      </c>
      <c r="Q752" s="9" t="s">
        <v>288</v>
      </c>
      <c r="R752" s="326"/>
      <c r="S752" s="9"/>
      <c r="T752" s="10"/>
      <c r="U752" s="10"/>
      <c r="V752" s="166"/>
      <c r="W752" s="167"/>
      <c r="X752" s="692" t="s">
        <v>3135</v>
      </c>
      <c r="Y752" s="697" t="s">
        <v>3144</v>
      </c>
      <c r="Z752" s="687" t="s">
        <v>3129</v>
      </c>
    </row>
    <row r="753" spans="1:26" ht="15.6">
      <c r="A753" s="3" t="s">
        <v>1755</v>
      </c>
      <c r="B753" s="153"/>
      <c r="C753" s="153" t="s">
        <v>354</v>
      </c>
      <c r="D753" s="166"/>
      <c r="E753" s="9" t="s">
        <v>18</v>
      </c>
      <c r="F753" s="9" t="s">
        <v>16</v>
      </c>
      <c r="G753" s="1" t="s">
        <v>23</v>
      </c>
      <c r="H753" s="1" t="s">
        <v>304</v>
      </c>
      <c r="I753" s="1" t="s">
        <v>24</v>
      </c>
      <c r="J753" s="4">
        <v>4</v>
      </c>
      <c r="K753" s="9" t="s">
        <v>58</v>
      </c>
      <c r="L753" s="9"/>
      <c r="M753" s="9"/>
      <c r="N753" s="9"/>
      <c r="O753" s="9"/>
      <c r="P753" s="9" t="s">
        <v>291</v>
      </c>
      <c r="Q753" s="9" t="s">
        <v>288</v>
      </c>
      <c r="R753" s="326"/>
      <c r="S753" s="9"/>
      <c r="T753" s="10"/>
      <c r="U753" s="10"/>
      <c r="V753" s="166"/>
      <c r="W753" s="167"/>
      <c r="X753" s="692" t="s">
        <v>3135</v>
      </c>
      <c r="Y753" s="697" t="s">
        <v>3144</v>
      </c>
      <c r="Z753" s="687" t="s">
        <v>3129</v>
      </c>
    </row>
    <row r="754" spans="1:26" ht="15.6">
      <c r="A754" s="3" t="s">
        <v>1756</v>
      </c>
      <c r="B754" s="153"/>
      <c r="C754" s="153" t="s">
        <v>355</v>
      </c>
      <c r="D754" s="166"/>
      <c r="E754" s="9" t="s">
        <v>18</v>
      </c>
      <c r="F754" s="9" t="s">
        <v>16</v>
      </c>
      <c r="G754" s="1" t="s">
        <v>23</v>
      </c>
      <c r="H754" s="1" t="s">
        <v>304</v>
      </c>
      <c r="I754" s="1" t="s">
        <v>24</v>
      </c>
      <c r="J754" s="4">
        <v>4</v>
      </c>
      <c r="K754" s="9" t="s">
        <v>58</v>
      </c>
      <c r="L754" s="9"/>
      <c r="M754" s="9"/>
      <c r="N754" s="9"/>
      <c r="O754" s="9"/>
      <c r="P754" s="9" t="s">
        <v>291</v>
      </c>
      <c r="Q754" s="9" t="s">
        <v>288</v>
      </c>
      <c r="R754" s="326"/>
      <c r="S754" s="9"/>
      <c r="T754" s="10"/>
      <c r="U754" s="10"/>
      <c r="V754" s="166"/>
      <c r="W754" s="167"/>
      <c r="X754" s="692" t="s">
        <v>3135</v>
      </c>
      <c r="Y754" s="697" t="s">
        <v>3144</v>
      </c>
      <c r="Z754" s="687" t="s">
        <v>3129</v>
      </c>
    </row>
    <row r="755" spans="1:26" ht="15.6">
      <c r="A755" s="3" t="s">
        <v>1757</v>
      </c>
      <c r="B755" s="153"/>
      <c r="C755" s="153" t="s">
        <v>356</v>
      </c>
      <c r="D755" s="166"/>
      <c r="E755" s="9" t="s">
        <v>17</v>
      </c>
      <c r="F755" s="9" t="s">
        <v>14</v>
      </c>
      <c r="G755" s="1" t="s">
        <v>23</v>
      </c>
      <c r="H755" s="1" t="s">
        <v>304</v>
      </c>
      <c r="I755" s="1" t="s">
        <v>24</v>
      </c>
      <c r="J755" s="4">
        <v>4</v>
      </c>
      <c r="K755" s="9" t="s">
        <v>58</v>
      </c>
      <c r="L755" s="9"/>
      <c r="M755" s="9"/>
      <c r="N755" s="9"/>
      <c r="O755" s="9"/>
      <c r="P755" s="9" t="s">
        <v>291</v>
      </c>
      <c r="Q755" s="9" t="s">
        <v>288</v>
      </c>
      <c r="R755" s="326"/>
      <c r="S755" s="9"/>
      <c r="T755" s="10"/>
      <c r="U755" s="10"/>
      <c r="V755" s="166"/>
      <c r="W755" s="167"/>
      <c r="X755" s="692" t="s">
        <v>3135</v>
      </c>
      <c r="Y755" s="697" t="s">
        <v>3144</v>
      </c>
      <c r="Z755" s="687" t="s">
        <v>3129</v>
      </c>
    </row>
    <row r="756" spans="1:26" ht="27.6">
      <c r="A756" s="3" t="s">
        <v>1758</v>
      </c>
      <c r="B756" s="153"/>
      <c r="C756" s="153" t="s">
        <v>357</v>
      </c>
      <c r="D756" s="166"/>
      <c r="E756" s="9" t="s">
        <v>17</v>
      </c>
      <c r="F756" s="9" t="s">
        <v>15</v>
      </c>
      <c r="G756" s="1" t="s">
        <v>19</v>
      </c>
      <c r="H756" s="1" t="s">
        <v>28</v>
      </c>
      <c r="I756" s="1" t="s">
        <v>819</v>
      </c>
      <c r="J756" s="4">
        <v>4</v>
      </c>
      <c r="K756" s="9" t="s">
        <v>58</v>
      </c>
      <c r="L756" s="9"/>
      <c r="M756" s="9"/>
      <c r="N756" s="9"/>
      <c r="O756" s="9"/>
      <c r="P756" s="9" t="s">
        <v>291</v>
      </c>
      <c r="Q756" s="9" t="s">
        <v>288</v>
      </c>
      <c r="R756" s="326"/>
      <c r="S756" s="9"/>
      <c r="T756" s="10"/>
      <c r="U756" s="10"/>
      <c r="V756" s="166"/>
      <c r="W756" s="167"/>
      <c r="X756" s="692" t="s">
        <v>3135</v>
      </c>
      <c r="Y756" s="697" t="s">
        <v>3144</v>
      </c>
      <c r="Z756" s="687" t="s">
        <v>3129</v>
      </c>
    </row>
    <row r="757" spans="1:26" ht="15.6">
      <c r="A757" s="3" t="s">
        <v>1759</v>
      </c>
      <c r="B757" s="153"/>
      <c r="C757" s="153"/>
      <c r="D757" s="166"/>
      <c r="E757" s="9" t="s">
        <v>17</v>
      </c>
      <c r="F757" s="9" t="s">
        <v>14</v>
      </c>
      <c r="G757" s="1" t="s">
        <v>19</v>
      </c>
      <c r="H757" s="1" t="s">
        <v>28</v>
      </c>
      <c r="I757" s="1" t="s">
        <v>24</v>
      </c>
      <c r="J757" s="4">
        <v>4</v>
      </c>
      <c r="K757" s="9" t="s">
        <v>58</v>
      </c>
      <c r="L757" s="9"/>
      <c r="M757" s="9"/>
      <c r="N757" s="9"/>
      <c r="O757" s="9"/>
      <c r="P757" s="9" t="s">
        <v>291</v>
      </c>
      <c r="Q757" s="9" t="s">
        <v>288</v>
      </c>
      <c r="R757" s="326"/>
      <c r="S757" s="9"/>
      <c r="T757" s="10"/>
      <c r="U757" s="10"/>
      <c r="V757" s="166"/>
      <c r="W757" s="167"/>
      <c r="X757" s="692" t="s">
        <v>3135</v>
      </c>
      <c r="Y757" s="697" t="s">
        <v>3144</v>
      </c>
      <c r="Z757" s="687" t="s">
        <v>3129</v>
      </c>
    </row>
    <row r="758" spans="1:26" s="281" customFormat="1" ht="15.6">
      <c r="A758" s="3" t="s">
        <v>1760</v>
      </c>
      <c r="B758" s="297"/>
      <c r="C758" s="297"/>
      <c r="D758" s="292" t="s">
        <v>1166</v>
      </c>
      <c r="E758" s="294" t="s">
        <v>17</v>
      </c>
      <c r="F758" s="294" t="s">
        <v>15</v>
      </c>
      <c r="G758" s="367" t="s">
        <v>56</v>
      </c>
      <c r="H758" s="367" t="s">
        <v>29</v>
      </c>
      <c r="I758" s="367" t="s">
        <v>30</v>
      </c>
      <c r="J758" s="366">
        <v>4</v>
      </c>
      <c r="K758" s="294" t="s">
        <v>58</v>
      </c>
      <c r="L758" s="294"/>
      <c r="M758" s="294"/>
      <c r="N758" s="294"/>
      <c r="O758" s="294"/>
      <c r="P758" s="9" t="s">
        <v>291</v>
      </c>
      <c r="Q758" s="9" t="s">
        <v>288</v>
      </c>
      <c r="R758" s="295"/>
      <c r="S758" s="294"/>
      <c r="T758" s="293"/>
      <c r="U758" s="293" t="s">
        <v>1167</v>
      </c>
      <c r="V758" s="292" t="s">
        <v>1166</v>
      </c>
      <c r="W758" s="292" t="s">
        <v>1165</v>
      </c>
      <c r="X758" s="692" t="s">
        <v>3135</v>
      </c>
      <c r="Y758" s="697" t="s">
        <v>3144</v>
      </c>
      <c r="Z758" s="687" t="s">
        <v>3129</v>
      </c>
    </row>
    <row r="759" spans="1:26" s="282" customFormat="1" ht="15.6">
      <c r="A759" s="3" t="s">
        <v>1761</v>
      </c>
      <c r="B759" s="289"/>
      <c r="C759" s="289" t="s">
        <v>431</v>
      </c>
      <c r="D759" s="284"/>
      <c r="E759" s="286" t="s">
        <v>17</v>
      </c>
      <c r="F759" s="286" t="s">
        <v>16</v>
      </c>
      <c r="G759" s="364" t="s">
        <v>23</v>
      </c>
      <c r="H759" s="364" t="s">
        <v>304</v>
      </c>
      <c r="I759" s="364" t="s">
        <v>24</v>
      </c>
      <c r="J759" s="286">
        <v>4</v>
      </c>
      <c r="K759" s="286" t="s">
        <v>58</v>
      </c>
      <c r="L759" s="286"/>
      <c r="M759" s="286"/>
      <c r="N759" s="286"/>
      <c r="O759" s="286"/>
      <c r="P759" s="9" t="s">
        <v>291</v>
      </c>
      <c r="Q759" s="9" t="s">
        <v>288</v>
      </c>
      <c r="R759" s="287"/>
      <c r="S759" s="286"/>
      <c r="T759" s="285"/>
      <c r="U759" s="285"/>
      <c r="V759" s="284"/>
      <c r="W759" s="284"/>
      <c r="X759" s="692" t="s">
        <v>3135</v>
      </c>
      <c r="Y759" s="697" t="s">
        <v>3144</v>
      </c>
      <c r="Z759" s="687" t="s">
        <v>3129</v>
      </c>
    </row>
    <row r="760" spans="1:26" s="282" customFormat="1" ht="15.6">
      <c r="A760" s="3" t="s">
        <v>1762</v>
      </c>
      <c r="B760" s="289"/>
      <c r="C760" s="289" t="s">
        <v>432</v>
      </c>
      <c r="D760" s="284"/>
      <c r="E760" s="286" t="s">
        <v>17</v>
      </c>
      <c r="F760" s="286" t="s">
        <v>16</v>
      </c>
      <c r="G760" s="364" t="s">
        <v>23</v>
      </c>
      <c r="H760" s="364" t="s">
        <v>304</v>
      </c>
      <c r="I760" s="364" t="s">
        <v>24</v>
      </c>
      <c r="J760" s="286">
        <v>4</v>
      </c>
      <c r="K760" s="286" t="s">
        <v>58</v>
      </c>
      <c r="L760" s="286"/>
      <c r="M760" s="286"/>
      <c r="N760" s="286"/>
      <c r="O760" s="286"/>
      <c r="P760" s="9" t="s">
        <v>291</v>
      </c>
      <c r="Q760" s="9" t="s">
        <v>288</v>
      </c>
      <c r="R760" s="287"/>
      <c r="S760" s="286"/>
      <c r="T760" s="285"/>
      <c r="U760" s="285"/>
      <c r="V760" s="284"/>
      <c r="W760" s="284"/>
      <c r="X760" s="692" t="s">
        <v>3135</v>
      </c>
      <c r="Y760" s="697" t="s">
        <v>3144</v>
      </c>
      <c r="Z760" s="687" t="s">
        <v>3129</v>
      </c>
    </row>
    <row r="761" spans="1:26" s="282" customFormat="1" ht="15.6">
      <c r="A761" s="3" t="s">
        <v>1763</v>
      </c>
      <c r="B761" s="289"/>
      <c r="C761" s="289" t="s">
        <v>433</v>
      </c>
      <c r="D761" s="284"/>
      <c r="E761" s="286" t="s">
        <v>18</v>
      </c>
      <c r="F761" s="286" t="s">
        <v>16</v>
      </c>
      <c r="G761" s="364" t="s">
        <v>23</v>
      </c>
      <c r="H761" s="364" t="s">
        <v>304</v>
      </c>
      <c r="I761" s="364" t="s">
        <v>24</v>
      </c>
      <c r="J761" s="286">
        <v>4</v>
      </c>
      <c r="K761" s="286" t="s">
        <v>58</v>
      </c>
      <c r="L761" s="286"/>
      <c r="M761" s="286"/>
      <c r="N761" s="286"/>
      <c r="O761" s="286"/>
      <c r="P761" s="9" t="s">
        <v>291</v>
      </c>
      <c r="Q761" s="9" t="s">
        <v>288</v>
      </c>
      <c r="R761" s="287"/>
      <c r="S761" s="286"/>
      <c r="T761" s="285"/>
      <c r="U761" s="285"/>
      <c r="V761" s="284"/>
      <c r="W761" s="284"/>
      <c r="X761" s="692" t="s">
        <v>3135</v>
      </c>
      <c r="Y761" s="697" t="s">
        <v>3144</v>
      </c>
      <c r="Z761" s="687" t="s">
        <v>3129</v>
      </c>
    </row>
    <row r="762" spans="1:26" s="282" customFormat="1" ht="15.6">
      <c r="A762" s="3" t="s">
        <v>1764</v>
      </c>
      <c r="B762" s="289"/>
      <c r="C762" s="289" t="s">
        <v>434</v>
      </c>
      <c r="D762" s="284"/>
      <c r="E762" s="286" t="s">
        <v>18</v>
      </c>
      <c r="F762" s="286" t="s">
        <v>14</v>
      </c>
      <c r="G762" s="364" t="s">
        <v>56</v>
      </c>
      <c r="H762" s="364" t="s">
        <v>29</v>
      </c>
      <c r="I762" s="364" t="s">
        <v>30</v>
      </c>
      <c r="J762" s="286">
        <v>4</v>
      </c>
      <c r="K762" s="286"/>
      <c r="L762" s="286"/>
      <c r="M762" s="286"/>
      <c r="N762" s="286"/>
      <c r="O762" s="286"/>
      <c r="P762" s="9" t="s">
        <v>291</v>
      </c>
      <c r="Q762" s="9" t="s">
        <v>288</v>
      </c>
      <c r="R762" s="287"/>
      <c r="S762" s="286"/>
      <c r="T762" s="285"/>
      <c r="U762" s="285"/>
      <c r="V762" s="284"/>
      <c r="W762" s="284"/>
      <c r="X762" s="692" t="s">
        <v>3135</v>
      </c>
      <c r="Y762" s="697" t="s">
        <v>3144</v>
      </c>
      <c r="Z762" s="687" t="s">
        <v>3129</v>
      </c>
    </row>
    <row r="763" spans="1:26" s="282" customFormat="1" ht="15.6">
      <c r="A763" s="3" t="s">
        <v>1765</v>
      </c>
      <c r="B763" s="289"/>
      <c r="C763" s="289"/>
      <c r="D763" s="284"/>
      <c r="E763" s="286" t="s">
        <v>18</v>
      </c>
      <c r="F763" s="286" t="s">
        <v>15</v>
      </c>
      <c r="G763" s="364" t="s">
        <v>56</v>
      </c>
      <c r="H763" s="364" t="s">
        <v>29</v>
      </c>
      <c r="I763" s="364" t="s">
        <v>30</v>
      </c>
      <c r="J763" s="286">
        <v>4</v>
      </c>
      <c r="K763" s="286"/>
      <c r="L763" s="286"/>
      <c r="M763" s="286"/>
      <c r="N763" s="286"/>
      <c r="O763" s="286"/>
      <c r="P763" s="9" t="s">
        <v>291</v>
      </c>
      <c r="Q763" s="9" t="s">
        <v>288</v>
      </c>
      <c r="R763" s="287"/>
      <c r="S763" s="286"/>
      <c r="T763" s="285"/>
      <c r="U763" s="285"/>
      <c r="V763" s="284"/>
      <c r="W763" s="284"/>
      <c r="X763" s="692" t="s">
        <v>3135</v>
      </c>
      <c r="Y763" s="697" t="s">
        <v>3144</v>
      </c>
      <c r="Z763" s="687" t="s">
        <v>3129</v>
      </c>
    </row>
    <row r="764" spans="1:26" s="282" customFormat="1" ht="15.6">
      <c r="A764" s="3" t="s">
        <v>1766</v>
      </c>
      <c r="B764" s="289"/>
      <c r="C764" s="289"/>
      <c r="D764" s="284"/>
      <c r="E764" s="286" t="s">
        <v>17</v>
      </c>
      <c r="F764" s="286" t="s">
        <v>16</v>
      </c>
      <c r="G764" s="364" t="s">
        <v>23</v>
      </c>
      <c r="H764" s="364" t="s">
        <v>304</v>
      </c>
      <c r="I764" s="364" t="s">
        <v>24</v>
      </c>
      <c r="J764" s="286">
        <v>3</v>
      </c>
      <c r="K764" s="286"/>
      <c r="L764" s="286"/>
      <c r="M764" s="286"/>
      <c r="N764" s="286"/>
      <c r="O764" s="286"/>
      <c r="P764" s="9" t="s">
        <v>291</v>
      </c>
      <c r="Q764" s="9" t="s">
        <v>288</v>
      </c>
      <c r="R764" s="287"/>
      <c r="S764" s="286"/>
      <c r="T764" s="285"/>
      <c r="U764" s="285"/>
      <c r="V764" s="284"/>
      <c r="W764" s="284"/>
      <c r="X764" s="692" t="s">
        <v>3135</v>
      </c>
      <c r="Y764" s="697" t="s">
        <v>3144</v>
      </c>
      <c r="Z764" s="687" t="s">
        <v>3129</v>
      </c>
    </row>
    <row r="765" spans="1:26" s="282" customFormat="1" ht="15.6">
      <c r="A765" s="3" t="s">
        <v>1767</v>
      </c>
      <c r="B765" s="289"/>
      <c r="C765" s="289"/>
      <c r="D765" s="284"/>
      <c r="E765" s="286" t="s">
        <v>18</v>
      </c>
      <c r="F765" s="286" t="s">
        <v>15</v>
      </c>
      <c r="G765" s="364" t="s">
        <v>19</v>
      </c>
      <c r="H765" s="364" t="s">
        <v>28</v>
      </c>
      <c r="I765" s="364" t="s">
        <v>445</v>
      </c>
      <c r="J765" s="286">
        <v>4</v>
      </c>
      <c r="K765" s="286"/>
      <c r="L765" s="286"/>
      <c r="M765" s="286"/>
      <c r="N765" s="286"/>
      <c r="O765" s="286"/>
      <c r="P765" s="9" t="s">
        <v>291</v>
      </c>
      <c r="Q765" s="9" t="s">
        <v>288</v>
      </c>
      <c r="R765" s="287"/>
      <c r="S765" s="286"/>
      <c r="T765" s="285"/>
      <c r="U765" s="285"/>
      <c r="V765" s="284"/>
      <c r="W765" s="284"/>
      <c r="X765" s="692" t="s">
        <v>3135</v>
      </c>
      <c r="Y765" s="697" t="s">
        <v>3144</v>
      </c>
      <c r="Z765" s="687" t="s">
        <v>3129</v>
      </c>
    </row>
    <row r="766" spans="1:26" s="282" customFormat="1" ht="15.6">
      <c r="A766" s="3" t="s">
        <v>1768</v>
      </c>
      <c r="B766" s="289"/>
      <c r="C766" s="289"/>
      <c r="D766" s="284"/>
      <c r="E766" s="286" t="s">
        <v>18</v>
      </c>
      <c r="F766" s="286" t="s">
        <v>14</v>
      </c>
      <c r="G766" s="364" t="s">
        <v>19</v>
      </c>
      <c r="H766" s="364" t="s">
        <v>28</v>
      </c>
      <c r="I766" s="364" t="s">
        <v>26</v>
      </c>
      <c r="J766" s="286">
        <v>3</v>
      </c>
      <c r="K766" s="286" t="s">
        <v>58</v>
      </c>
      <c r="L766" s="286"/>
      <c r="M766" s="286"/>
      <c r="N766" s="286"/>
      <c r="O766" s="286"/>
      <c r="P766" s="9" t="s">
        <v>291</v>
      </c>
      <c r="Q766" s="9" t="s">
        <v>288</v>
      </c>
      <c r="R766" s="287" t="s">
        <v>1164</v>
      </c>
      <c r="S766" s="286"/>
      <c r="T766" s="285"/>
      <c r="U766" s="285"/>
      <c r="V766" s="284"/>
      <c r="W766" s="284"/>
      <c r="X766" s="692" t="s">
        <v>3135</v>
      </c>
      <c r="Y766" s="697" t="s">
        <v>3144</v>
      </c>
      <c r="Z766" s="687" t="s">
        <v>3129</v>
      </c>
    </row>
    <row r="767" spans="1:26" s="282" customFormat="1" ht="15.6">
      <c r="A767" s="3" t="s">
        <v>1769</v>
      </c>
      <c r="B767" s="289"/>
      <c r="C767" s="289" t="s">
        <v>423</v>
      </c>
      <c r="D767" s="284"/>
      <c r="E767" s="286" t="s">
        <v>17</v>
      </c>
      <c r="F767" s="286" t="s">
        <v>16</v>
      </c>
      <c r="G767" s="364" t="s">
        <v>23</v>
      </c>
      <c r="H767" s="364" t="s">
        <v>304</v>
      </c>
      <c r="I767" s="364" t="s">
        <v>24</v>
      </c>
      <c r="J767" s="286">
        <v>4</v>
      </c>
      <c r="K767" s="286"/>
      <c r="L767" s="286"/>
      <c r="M767" s="286"/>
      <c r="N767" s="286"/>
      <c r="O767" s="286"/>
      <c r="P767" s="9" t="s">
        <v>291</v>
      </c>
      <c r="Q767" s="9" t="s">
        <v>288</v>
      </c>
      <c r="R767" s="287"/>
      <c r="S767" s="286"/>
      <c r="T767" s="285"/>
      <c r="U767" s="285"/>
      <c r="V767" s="284"/>
      <c r="W767" s="284"/>
      <c r="X767" s="692" t="s">
        <v>3135</v>
      </c>
      <c r="Y767" s="697" t="s">
        <v>3144</v>
      </c>
      <c r="Z767" s="687" t="s">
        <v>3129</v>
      </c>
    </row>
    <row r="768" spans="1:26" s="282" customFormat="1" ht="15.6">
      <c r="A768" s="3" t="s">
        <v>1770</v>
      </c>
      <c r="B768" s="289"/>
      <c r="C768" s="289" t="s">
        <v>435</v>
      </c>
      <c r="D768" s="284"/>
      <c r="E768" s="286" t="s">
        <v>17</v>
      </c>
      <c r="F768" s="286" t="s">
        <v>16</v>
      </c>
      <c r="G768" s="364" t="s">
        <v>23</v>
      </c>
      <c r="H768" s="364" t="s">
        <v>304</v>
      </c>
      <c r="I768" s="364" t="s">
        <v>24</v>
      </c>
      <c r="J768" s="286">
        <v>4</v>
      </c>
      <c r="K768" s="286"/>
      <c r="L768" s="286"/>
      <c r="M768" s="286"/>
      <c r="N768" s="286"/>
      <c r="O768" s="286"/>
      <c r="P768" s="9" t="s">
        <v>291</v>
      </c>
      <c r="Q768" s="9" t="s">
        <v>288</v>
      </c>
      <c r="R768" s="287"/>
      <c r="S768" s="286"/>
      <c r="T768" s="285"/>
      <c r="U768" s="285"/>
      <c r="V768" s="284"/>
      <c r="W768" s="284"/>
      <c r="X768" s="692" t="s">
        <v>3135</v>
      </c>
      <c r="Y768" s="697" t="s">
        <v>3144</v>
      </c>
      <c r="Z768" s="687" t="s">
        <v>3129</v>
      </c>
    </row>
    <row r="769" spans="1:26" s="282" customFormat="1" ht="15.6">
      <c r="A769" s="3" t="s">
        <v>1771</v>
      </c>
      <c r="B769" s="289"/>
      <c r="C769" s="289" t="s">
        <v>436</v>
      </c>
      <c r="D769" s="284"/>
      <c r="E769" s="286" t="s">
        <v>17</v>
      </c>
      <c r="F769" s="286" t="s">
        <v>16</v>
      </c>
      <c r="G769" s="364" t="s">
        <v>23</v>
      </c>
      <c r="H769" s="364" t="s">
        <v>304</v>
      </c>
      <c r="I769" s="364" t="s">
        <v>24</v>
      </c>
      <c r="J769" s="286">
        <v>4</v>
      </c>
      <c r="K769" s="286"/>
      <c r="L769" s="286"/>
      <c r="M769" s="286"/>
      <c r="N769" s="286"/>
      <c r="O769" s="286"/>
      <c r="P769" s="9" t="s">
        <v>291</v>
      </c>
      <c r="Q769" s="9" t="s">
        <v>288</v>
      </c>
      <c r="R769" s="287"/>
      <c r="S769" s="286"/>
      <c r="T769" s="285"/>
      <c r="U769" s="285"/>
      <c r="V769" s="284"/>
      <c r="W769" s="284"/>
      <c r="X769" s="692" t="s">
        <v>3135</v>
      </c>
      <c r="Y769" s="697" t="s">
        <v>3144</v>
      </c>
      <c r="Z769" s="687" t="s">
        <v>3129</v>
      </c>
    </row>
    <row r="770" spans="1:26" s="282" customFormat="1" ht="15.6">
      <c r="A770" s="3" t="s">
        <v>1772</v>
      </c>
      <c r="B770" s="289"/>
      <c r="C770" s="289" t="s">
        <v>437</v>
      </c>
      <c r="D770" s="284"/>
      <c r="E770" s="286" t="s">
        <v>17</v>
      </c>
      <c r="F770" s="286" t="s">
        <v>16</v>
      </c>
      <c r="G770" s="364" t="s">
        <v>23</v>
      </c>
      <c r="H770" s="364" t="s">
        <v>304</v>
      </c>
      <c r="I770" s="364" t="s">
        <v>24</v>
      </c>
      <c r="J770" s="286">
        <v>4</v>
      </c>
      <c r="K770" s="286"/>
      <c r="L770" s="286"/>
      <c r="M770" s="286"/>
      <c r="N770" s="286"/>
      <c r="O770" s="286"/>
      <c r="P770" s="9" t="s">
        <v>291</v>
      </c>
      <c r="Q770" s="9" t="s">
        <v>288</v>
      </c>
      <c r="R770" s="287"/>
      <c r="S770" s="286"/>
      <c r="T770" s="285"/>
      <c r="U770" s="285"/>
      <c r="V770" s="284"/>
      <c r="W770" s="284"/>
      <c r="X770" s="692" t="s">
        <v>3135</v>
      </c>
      <c r="Y770" s="697" t="s">
        <v>3144</v>
      </c>
      <c r="Z770" s="687" t="s">
        <v>3129</v>
      </c>
    </row>
    <row r="771" spans="1:26" s="282" customFormat="1" ht="15.6">
      <c r="A771" s="3" t="s">
        <v>1773</v>
      </c>
      <c r="B771" s="289"/>
      <c r="C771" s="289" t="s">
        <v>438</v>
      </c>
      <c r="D771" s="284"/>
      <c r="E771" s="286" t="s">
        <v>17</v>
      </c>
      <c r="F771" s="286" t="s">
        <v>16</v>
      </c>
      <c r="G771" s="364" t="s">
        <v>23</v>
      </c>
      <c r="H771" s="364" t="s">
        <v>304</v>
      </c>
      <c r="I771" s="364" t="s">
        <v>24</v>
      </c>
      <c r="J771" s="286">
        <v>4</v>
      </c>
      <c r="K771" s="286"/>
      <c r="L771" s="286"/>
      <c r="M771" s="286"/>
      <c r="N771" s="286"/>
      <c r="O771" s="286"/>
      <c r="P771" s="9" t="s">
        <v>291</v>
      </c>
      <c r="Q771" s="9" t="s">
        <v>288</v>
      </c>
      <c r="R771" s="287"/>
      <c r="S771" s="286"/>
      <c r="T771" s="285"/>
      <c r="U771" s="285"/>
      <c r="V771" s="284"/>
      <c r="W771" s="284"/>
      <c r="X771" s="692" t="s">
        <v>3135</v>
      </c>
      <c r="Y771" s="697" t="s">
        <v>3144</v>
      </c>
      <c r="Z771" s="687" t="s">
        <v>3129</v>
      </c>
    </row>
    <row r="772" spans="1:26" s="282" customFormat="1" ht="15.6">
      <c r="A772" s="3" t="s">
        <v>1774</v>
      </c>
      <c r="B772" s="289"/>
      <c r="C772" s="289" t="s">
        <v>375</v>
      </c>
      <c r="D772" s="284"/>
      <c r="E772" s="286" t="s">
        <v>17</v>
      </c>
      <c r="F772" s="286" t="s">
        <v>16</v>
      </c>
      <c r="G772" s="364" t="s">
        <v>23</v>
      </c>
      <c r="H772" s="364" t="s">
        <v>304</v>
      </c>
      <c r="I772" s="364" t="s">
        <v>24</v>
      </c>
      <c r="J772" s="286">
        <v>4</v>
      </c>
      <c r="K772" s="286"/>
      <c r="L772" s="286"/>
      <c r="M772" s="286"/>
      <c r="N772" s="286"/>
      <c r="O772" s="286"/>
      <c r="P772" s="9" t="s">
        <v>291</v>
      </c>
      <c r="Q772" s="9" t="s">
        <v>288</v>
      </c>
      <c r="R772" s="287"/>
      <c r="S772" s="286"/>
      <c r="T772" s="285"/>
      <c r="U772" s="285"/>
      <c r="V772" s="284"/>
      <c r="W772" s="284"/>
      <c r="X772" s="692" t="s">
        <v>3135</v>
      </c>
      <c r="Y772" s="697" t="s">
        <v>3144</v>
      </c>
      <c r="Z772" s="687" t="s">
        <v>3129</v>
      </c>
    </row>
    <row r="773" spans="1:26" s="282" customFormat="1" ht="15.6">
      <c r="A773" s="3" t="s">
        <v>1775</v>
      </c>
      <c r="B773" s="289"/>
      <c r="C773" s="289" t="s">
        <v>376</v>
      </c>
      <c r="D773" s="284"/>
      <c r="E773" s="286" t="s">
        <v>18</v>
      </c>
      <c r="F773" s="286" t="s">
        <v>16</v>
      </c>
      <c r="G773" s="364" t="s">
        <v>23</v>
      </c>
      <c r="H773" s="364" t="s">
        <v>304</v>
      </c>
      <c r="I773" s="364" t="s">
        <v>24</v>
      </c>
      <c r="J773" s="286">
        <v>4</v>
      </c>
      <c r="K773" s="286"/>
      <c r="L773" s="286"/>
      <c r="M773" s="286"/>
      <c r="N773" s="286"/>
      <c r="O773" s="286"/>
      <c r="P773" s="9" t="s">
        <v>291</v>
      </c>
      <c r="Q773" s="9" t="s">
        <v>288</v>
      </c>
      <c r="R773" s="287"/>
      <c r="S773" s="286"/>
      <c r="T773" s="285"/>
      <c r="U773" s="285"/>
      <c r="V773" s="284"/>
      <c r="W773" s="284"/>
      <c r="X773" s="692" t="s">
        <v>3135</v>
      </c>
      <c r="Y773" s="697" t="s">
        <v>3144</v>
      </c>
      <c r="Z773" s="687" t="s">
        <v>3129</v>
      </c>
    </row>
    <row r="774" spans="1:26" s="282" customFormat="1" ht="15.6">
      <c r="A774" s="3" t="s">
        <v>1776</v>
      </c>
      <c r="B774" s="289"/>
      <c r="C774" s="289"/>
      <c r="D774" s="284"/>
      <c r="E774" s="286" t="s">
        <v>18</v>
      </c>
      <c r="F774" s="286" t="s">
        <v>14</v>
      </c>
      <c r="G774" s="364" t="s">
        <v>19</v>
      </c>
      <c r="H774" s="364" t="s">
        <v>304</v>
      </c>
      <c r="I774" s="364" t="s">
        <v>24</v>
      </c>
      <c r="J774" s="286">
        <v>4</v>
      </c>
      <c r="K774" s="286"/>
      <c r="L774" s="286"/>
      <c r="M774" s="286"/>
      <c r="N774" s="286"/>
      <c r="O774" s="286"/>
      <c r="P774" s="9" t="s">
        <v>291</v>
      </c>
      <c r="Q774" s="9" t="s">
        <v>288</v>
      </c>
      <c r="R774" s="287"/>
      <c r="S774" s="286"/>
      <c r="T774" s="285"/>
      <c r="U774" s="285"/>
      <c r="V774" s="284"/>
      <c r="W774" s="284"/>
      <c r="X774" s="692" t="s">
        <v>3135</v>
      </c>
      <c r="Y774" s="697" t="s">
        <v>3144</v>
      </c>
      <c r="Z774" s="687" t="s">
        <v>3129</v>
      </c>
    </row>
    <row r="775" spans="1:26" s="282" customFormat="1" ht="15.6">
      <c r="A775" s="3" t="s">
        <v>1777</v>
      </c>
      <c r="B775" s="289"/>
      <c r="C775" s="289"/>
      <c r="D775" s="284"/>
      <c r="E775" s="286" t="s">
        <v>18</v>
      </c>
      <c r="F775" s="286" t="s">
        <v>15</v>
      </c>
      <c r="G775" s="364" t="s">
        <v>19</v>
      </c>
      <c r="H775" s="364" t="s">
        <v>304</v>
      </c>
      <c r="I775" s="364" t="s">
        <v>24</v>
      </c>
      <c r="J775" s="286">
        <v>4</v>
      </c>
      <c r="K775" s="286"/>
      <c r="L775" s="286"/>
      <c r="M775" s="286"/>
      <c r="N775" s="286"/>
      <c r="O775" s="286"/>
      <c r="P775" s="9" t="s">
        <v>291</v>
      </c>
      <c r="Q775" s="9" t="s">
        <v>288</v>
      </c>
      <c r="R775" s="287"/>
      <c r="S775" s="286"/>
      <c r="T775" s="285"/>
      <c r="U775" s="285"/>
      <c r="V775" s="284"/>
      <c r="W775" s="284"/>
      <c r="X775" s="692" t="s">
        <v>3135</v>
      </c>
      <c r="Y775" s="697" t="s">
        <v>3144</v>
      </c>
      <c r="Z775" s="687" t="s">
        <v>3129</v>
      </c>
    </row>
    <row r="776" spans="1:26" s="282" customFormat="1" ht="15.6">
      <c r="A776" s="3" t="s">
        <v>1778</v>
      </c>
      <c r="B776" s="289"/>
      <c r="C776" s="289" t="s">
        <v>377</v>
      </c>
      <c r="D776" s="284" t="s">
        <v>1162</v>
      </c>
      <c r="E776" s="286" t="s">
        <v>18</v>
      </c>
      <c r="F776" s="286" t="s">
        <v>14</v>
      </c>
      <c r="G776" s="364" t="s">
        <v>56</v>
      </c>
      <c r="H776" s="364" t="s">
        <v>29</v>
      </c>
      <c r="I776" s="364" t="s">
        <v>30</v>
      </c>
      <c r="J776" s="286">
        <v>4</v>
      </c>
      <c r="K776" s="286"/>
      <c r="L776" s="286"/>
      <c r="M776" s="286"/>
      <c r="N776" s="286"/>
      <c r="O776" s="286"/>
      <c r="P776" s="9" t="s">
        <v>291</v>
      </c>
      <c r="Q776" s="9" t="s">
        <v>288</v>
      </c>
      <c r="R776" s="287"/>
      <c r="S776" s="286"/>
      <c r="T776" s="285"/>
      <c r="U776" s="285" t="s">
        <v>46</v>
      </c>
      <c r="V776" s="284" t="s">
        <v>1162</v>
      </c>
      <c r="W776" s="284" t="s">
        <v>1163</v>
      </c>
      <c r="X776" s="692" t="s">
        <v>3135</v>
      </c>
      <c r="Y776" s="697" t="s">
        <v>3144</v>
      </c>
      <c r="Z776" s="687" t="s">
        <v>3129</v>
      </c>
    </row>
    <row r="777" spans="1:26" s="282" customFormat="1" ht="15.6">
      <c r="A777" s="3" t="s">
        <v>1779</v>
      </c>
      <c r="B777" s="289"/>
      <c r="C777" s="289"/>
      <c r="D777" s="284" t="s">
        <v>1162</v>
      </c>
      <c r="E777" s="286" t="s">
        <v>18</v>
      </c>
      <c r="F777" s="286" t="s">
        <v>15</v>
      </c>
      <c r="G777" s="364" t="s">
        <v>56</v>
      </c>
      <c r="H777" s="364" t="s">
        <v>29</v>
      </c>
      <c r="I777" s="364" t="s">
        <v>30</v>
      </c>
      <c r="J777" s="286">
        <v>4</v>
      </c>
      <c r="K777" s="286"/>
      <c r="L777" s="286"/>
      <c r="M777" s="286"/>
      <c r="N777" s="286"/>
      <c r="O777" s="286"/>
      <c r="P777" s="9" t="s">
        <v>291</v>
      </c>
      <c r="Q777" s="9" t="s">
        <v>288</v>
      </c>
      <c r="R777" s="287"/>
      <c r="S777" s="286"/>
      <c r="T777" s="285"/>
      <c r="U777" s="285" t="s">
        <v>45</v>
      </c>
      <c r="V777" s="284" t="s">
        <v>1162</v>
      </c>
      <c r="W777" s="284" t="s">
        <v>1161</v>
      </c>
      <c r="X777" s="692" t="s">
        <v>3135</v>
      </c>
      <c r="Y777" s="697" t="s">
        <v>3144</v>
      </c>
      <c r="Z777" s="687" t="s">
        <v>3129</v>
      </c>
    </row>
    <row r="778" spans="1:26" s="282" customFormat="1" ht="15.6">
      <c r="A778" s="3" t="s">
        <v>1780</v>
      </c>
      <c r="B778" s="289"/>
      <c r="C778" s="289"/>
      <c r="D778" s="284"/>
      <c r="E778" s="286" t="s">
        <v>18</v>
      </c>
      <c r="F778" s="286" t="s">
        <v>16</v>
      </c>
      <c r="G778" s="364" t="s">
        <v>56</v>
      </c>
      <c r="H778" s="364" t="s">
        <v>61</v>
      </c>
      <c r="I778" s="364" t="s">
        <v>261</v>
      </c>
      <c r="J778" s="286">
        <v>4</v>
      </c>
      <c r="K778" s="286"/>
      <c r="L778" s="286"/>
      <c r="M778" s="286"/>
      <c r="N778" s="286"/>
      <c r="O778" s="286"/>
      <c r="P778" s="9" t="s">
        <v>291</v>
      </c>
      <c r="Q778" s="9" t="s">
        <v>288</v>
      </c>
      <c r="R778" s="287"/>
      <c r="S778" s="286"/>
      <c r="T778" s="285"/>
      <c r="U778" s="285"/>
      <c r="V778" s="284"/>
      <c r="W778" s="284"/>
      <c r="X778" s="692" t="s">
        <v>3135</v>
      </c>
      <c r="Y778" s="697" t="s">
        <v>3144</v>
      </c>
      <c r="Z778" s="687" t="s">
        <v>3129</v>
      </c>
    </row>
    <row r="779" spans="1:26" s="282" customFormat="1" ht="15.6">
      <c r="A779" s="3" t="s">
        <v>1781</v>
      </c>
      <c r="B779" s="289"/>
      <c r="C779" s="289" t="s">
        <v>378</v>
      </c>
      <c r="D779" s="284"/>
      <c r="E779" s="286" t="s">
        <v>17</v>
      </c>
      <c r="F779" s="286" t="s">
        <v>16</v>
      </c>
      <c r="G779" s="364" t="s">
        <v>23</v>
      </c>
      <c r="H779" s="364" t="s">
        <v>304</v>
      </c>
      <c r="I779" s="364" t="s">
        <v>24</v>
      </c>
      <c r="J779" s="286">
        <v>4</v>
      </c>
      <c r="K779" s="286"/>
      <c r="L779" s="286"/>
      <c r="M779" s="286"/>
      <c r="N779" s="286"/>
      <c r="O779" s="286"/>
      <c r="P779" s="9" t="s">
        <v>291</v>
      </c>
      <c r="Q779" s="9" t="s">
        <v>288</v>
      </c>
      <c r="R779" s="287"/>
      <c r="S779" s="286"/>
      <c r="T779" s="285"/>
      <c r="U779" s="285"/>
      <c r="V779" s="284"/>
      <c r="W779" s="284"/>
      <c r="X779" s="692" t="s">
        <v>3135</v>
      </c>
      <c r="Y779" s="697" t="s">
        <v>3144</v>
      </c>
      <c r="Z779" s="687" t="s">
        <v>3129</v>
      </c>
    </row>
    <row r="780" spans="1:26" s="282" customFormat="1" ht="15.6">
      <c r="A780" s="3" t="s">
        <v>1782</v>
      </c>
      <c r="B780" s="289"/>
      <c r="C780" s="289" t="s">
        <v>379</v>
      </c>
      <c r="D780" s="284"/>
      <c r="E780" s="286" t="s">
        <v>18</v>
      </c>
      <c r="F780" s="286" t="s">
        <v>16</v>
      </c>
      <c r="G780" s="364" t="s">
        <v>23</v>
      </c>
      <c r="H780" s="364" t="s">
        <v>304</v>
      </c>
      <c r="I780" s="364" t="s">
        <v>24</v>
      </c>
      <c r="J780" s="286">
        <v>4</v>
      </c>
      <c r="K780" s="286"/>
      <c r="L780" s="286"/>
      <c r="M780" s="286"/>
      <c r="N780" s="286"/>
      <c r="O780" s="286"/>
      <c r="P780" s="9" t="s">
        <v>291</v>
      </c>
      <c r="Q780" s="9" t="s">
        <v>288</v>
      </c>
      <c r="R780" s="287"/>
      <c r="S780" s="286"/>
      <c r="T780" s="285"/>
      <c r="U780" s="285"/>
      <c r="V780" s="284"/>
      <c r="W780" s="284"/>
      <c r="X780" s="692" t="s">
        <v>3135</v>
      </c>
      <c r="Y780" s="697" t="s">
        <v>3144</v>
      </c>
      <c r="Z780" s="687" t="s">
        <v>3129</v>
      </c>
    </row>
    <row r="781" spans="1:26" s="282" customFormat="1" ht="15.6">
      <c r="A781" s="3" t="s">
        <v>1783</v>
      </c>
      <c r="B781" s="289"/>
      <c r="C781" s="289" t="s">
        <v>380</v>
      </c>
      <c r="D781" s="284"/>
      <c r="E781" s="286" t="s">
        <v>18</v>
      </c>
      <c r="F781" s="286" t="s">
        <v>16</v>
      </c>
      <c r="G781" s="364" t="s">
        <v>23</v>
      </c>
      <c r="H781" s="364" t="s">
        <v>304</v>
      </c>
      <c r="I781" s="364" t="s">
        <v>24</v>
      </c>
      <c r="J781" s="286">
        <v>4</v>
      </c>
      <c r="K781" s="286"/>
      <c r="L781" s="286"/>
      <c r="M781" s="286"/>
      <c r="N781" s="286"/>
      <c r="O781" s="286"/>
      <c r="P781" s="9" t="s">
        <v>291</v>
      </c>
      <c r="Q781" s="9" t="s">
        <v>288</v>
      </c>
      <c r="R781" s="287"/>
      <c r="S781" s="286"/>
      <c r="T781" s="285"/>
      <c r="U781" s="285"/>
      <c r="V781" s="284"/>
      <c r="W781" s="284"/>
      <c r="X781" s="692" t="s">
        <v>3135</v>
      </c>
      <c r="Y781" s="697" t="s">
        <v>3144</v>
      </c>
      <c r="Z781" s="687" t="s">
        <v>3129</v>
      </c>
    </row>
    <row r="782" spans="1:26" s="282" customFormat="1" ht="15.6">
      <c r="A782" s="3" t="s">
        <v>1784</v>
      </c>
      <c r="B782" s="289"/>
      <c r="C782" s="289" t="s">
        <v>381</v>
      </c>
      <c r="D782" s="284"/>
      <c r="E782" s="286" t="s">
        <v>18</v>
      </c>
      <c r="F782" s="286" t="s">
        <v>16</v>
      </c>
      <c r="G782" s="364" t="s">
        <v>23</v>
      </c>
      <c r="H782" s="364" t="s">
        <v>304</v>
      </c>
      <c r="I782" s="364" t="s">
        <v>24</v>
      </c>
      <c r="J782" s="286">
        <v>4</v>
      </c>
      <c r="K782" s="286"/>
      <c r="L782" s="286"/>
      <c r="M782" s="286"/>
      <c r="N782" s="286"/>
      <c r="O782" s="286"/>
      <c r="P782" s="9" t="s">
        <v>291</v>
      </c>
      <c r="Q782" s="9" t="s">
        <v>288</v>
      </c>
      <c r="R782" s="287"/>
      <c r="S782" s="286"/>
      <c r="T782" s="285"/>
      <c r="U782" s="285"/>
      <c r="V782" s="284"/>
      <c r="W782" s="284"/>
      <c r="X782" s="692" t="s">
        <v>3135</v>
      </c>
      <c r="Y782" s="697" t="s">
        <v>3144</v>
      </c>
      <c r="Z782" s="687" t="s">
        <v>3129</v>
      </c>
    </row>
    <row r="783" spans="1:26" s="282" customFormat="1" ht="15.6">
      <c r="A783" s="3" t="s">
        <v>1785</v>
      </c>
      <c r="B783" s="289"/>
      <c r="C783" s="289" t="s">
        <v>439</v>
      </c>
      <c r="D783" s="284"/>
      <c r="E783" s="286" t="s">
        <v>18</v>
      </c>
      <c r="F783" s="286" t="s">
        <v>16</v>
      </c>
      <c r="G783" s="364" t="s">
        <v>23</v>
      </c>
      <c r="H783" s="364" t="s">
        <v>304</v>
      </c>
      <c r="I783" s="364" t="s">
        <v>24</v>
      </c>
      <c r="J783" s="286">
        <v>4</v>
      </c>
      <c r="K783" s="286"/>
      <c r="L783" s="286"/>
      <c r="M783" s="286"/>
      <c r="N783" s="286"/>
      <c r="O783" s="286"/>
      <c r="P783" s="9" t="s">
        <v>291</v>
      </c>
      <c r="Q783" s="9" t="s">
        <v>288</v>
      </c>
      <c r="R783" s="287"/>
      <c r="S783" s="286"/>
      <c r="T783" s="285"/>
      <c r="U783" s="285"/>
      <c r="V783" s="284"/>
      <c r="W783" s="284"/>
      <c r="X783" s="692" t="s">
        <v>3135</v>
      </c>
      <c r="Y783" s="697" t="s">
        <v>3144</v>
      </c>
      <c r="Z783" s="687" t="s">
        <v>3129</v>
      </c>
    </row>
    <row r="784" spans="1:26" s="282" customFormat="1" ht="15.6">
      <c r="A784" s="3" t="s">
        <v>1786</v>
      </c>
      <c r="B784" s="289"/>
      <c r="C784" s="289" t="s">
        <v>382</v>
      </c>
      <c r="D784" s="284"/>
      <c r="E784" s="286" t="s">
        <v>18</v>
      </c>
      <c r="F784" s="286" t="s">
        <v>1160</v>
      </c>
      <c r="G784" s="364" t="s">
        <v>23</v>
      </c>
      <c r="H784" s="364" t="s">
        <v>304</v>
      </c>
      <c r="I784" s="364" t="s">
        <v>24</v>
      </c>
      <c r="J784" s="286">
        <v>4</v>
      </c>
      <c r="K784" s="286"/>
      <c r="L784" s="286"/>
      <c r="M784" s="286"/>
      <c r="N784" s="286"/>
      <c r="O784" s="286"/>
      <c r="P784" s="9" t="s">
        <v>291</v>
      </c>
      <c r="Q784" s="9" t="s">
        <v>288</v>
      </c>
      <c r="R784" s="287"/>
      <c r="S784" s="286"/>
      <c r="T784" s="285"/>
      <c r="U784" s="285"/>
      <c r="V784" s="284"/>
      <c r="W784" s="284"/>
      <c r="X784" s="692" t="s">
        <v>3135</v>
      </c>
      <c r="Y784" s="697" t="s">
        <v>3144</v>
      </c>
      <c r="Z784" s="687" t="s">
        <v>3129</v>
      </c>
    </row>
    <row r="785" spans="1:26" s="282" customFormat="1" ht="15.6">
      <c r="A785" s="3" t="s">
        <v>1787</v>
      </c>
      <c r="B785" s="289"/>
      <c r="C785" s="289"/>
      <c r="D785" s="284"/>
      <c r="E785" s="286" t="s">
        <v>17</v>
      </c>
      <c r="F785" s="286" t="s">
        <v>16</v>
      </c>
      <c r="G785" s="364" t="s">
        <v>23</v>
      </c>
      <c r="H785" s="364" t="s">
        <v>304</v>
      </c>
      <c r="I785" s="364" t="s">
        <v>24</v>
      </c>
      <c r="J785" s="286">
        <v>3</v>
      </c>
      <c r="K785" s="286"/>
      <c r="L785" s="286"/>
      <c r="M785" s="286"/>
      <c r="N785" s="286"/>
      <c r="O785" s="286"/>
      <c r="P785" s="9" t="s">
        <v>291</v>
      </c>
      <c r="Q785" s="9" t="s">
        <v>288</v>
      </c>
      <c r="R785" s="287"/>
      <c r="S785" s="286"/>
      <c r="T785" s="285"/>
      <c r="U785" s="285"/>
      <c r="V785" s="284"/>
      <c r="W785" s="284"/>
      <c r="X785" s="692" t="s">
        <v>3135</v>
      </c>
      <c r="Y785" s="697" t="s">
        <v>3144</v>
      </c>
      <c r="Z785" s="687" t="s">
        <v>3129</v>
      </c>
    </row>
    <row r="786" spans="1:26" s="282" customFormat="1" ht="15.6">
      <c r="A786" s="3" t="s">
        <v>1788</v>
      </c>
      <c r="B786" s="289"/>
      <c r="C786" s="289" t="s">
        <v>383</v>
      </c>
      <c r="D786" s="284"/>
      <c r="E786" s="286" t="s">
        <v>18</v>
      </c>
      <c r="F786" s="286" t="s">
        <v>16</v>
      </c>
      <c r="G786" s="364" t="s">
        <v>23</v>
      </c>
      <c r="H786" s="364" t="s">
        <v>304</v>
      </c>
      <c r="I786" s="364" t="s">
        <v>24</v>
      </c>
      <c r="J786" s="286">
        <v>3</v>
      </c>
      <c r="K786" s="286"/>
      <c r="L786" s="286"/>
      <c r="M786" s="286"/>
      <c r="N786" s="286"/>
      <c r="O786" s="286"/>
      <c r="P786" s="9" t="s">
        <v>291</v>
      </c>
      <c r="Q786" s="9" t="s">
        <v>288</v>
      </c>
      <c r="R786" s="287"/>
      <c r="S786" s="286"/>
      <c r="T786" s="285"/>
      <c r="U786" s="285"/>
      <c r="V786" s="284"/>
      <c r="W786" s="284"/>
      <c r="X786" s="692" t="s">
        <v>3135</v>
      </c>
      <c r="Y786" s="697" t="s">
        <v>3144</v>
      </c>
      <c r="Z786" s="687" t="s">
        <v>3129</v>
      </c>
    </row>
    <row r="787" spans="1:26" s="282" customFormat="1" ht="15.6">
      <c r="A787" s="3" t="s">
        <v>1789</v>
      </c>
      <c r="B787" s="289"/>
      <c r="C787" s="289" t="s">
        <v>384</v>
      </c>
      <c r="D787" s="284"/>
      <c r="E787" s="286" t="s">
        <v>18</v>
      </c>
      <c r="F787" s="286" t="s">
        <v>14</v>
      </c>
      <c r="G787" s="364" t="s">
        <v>23</v>
      </c>
      <c r="H787" s="364" t="s">
        <v>304</v>
      </c>
      <c r="I787" s="364" t="s">
        <v>24</v>
      </c>
      <c r="J787" s="286">
        <v>4</v>
      </c>
      <c r="K787" s="286"/>
      <c r="L787" s="286"/>
      <c r="M787" s="286"/>
      <c r="N787" s="286"/>
      <c r="O787" s="286"/>
      <c r="P787" s="9" t="s">
        <v>291</v>
      </c>
      <c r="Q787" s="9" t="s">
        <v>288</v>
      </c>
      <c r="R787" s="287"/>
      <c r="S787" s="286"/>
      <c r="T787" s="285"/>
      <c r="U787" s="285"/>
      <c r="V787" s="284"/>
      <c r="W787" s="284"/>
      <c r="X787" s="692" t="s">
        <v>3135</v>
      </c>
      <c r="Y787" s="697" t="s">
        <v>3144</v>
      </c>
      <c r="Z787" s="687" t="s">
        <v>3129</v>
      </c>
    </row>
    <row r="788" spans="1:26" s="282" customFormat="1" ht="15.6">
      <c r="A788" s="3" t="s">
        <v>1790</v>
      </c>
      <c r="B788" s="289"/>
      <c r="C788" s="289"/>
      <c r="D788" s="284"/>
      <c r="E788" s="286" t="s">
        <v>18</v>
      </c>
      <c r="F788" s="286" t="s">
        <v>15</v>
      </c>
      <c r="G788" s="364" t="s">
        <v>23</v>
      </c>
      <c r="H788" s="364" t="s">
        <v>304</v>
      </c>
      <c r="I788" s="364" t="s">
        <v>24</v>
      </c>
      <c r="J788" s="286">
        <v>4</v>
      </c>
      <c r="K788" s="286"/>
      <c r="L788" s="286"/>
      <c r="M788" s="286"/>
      <c r="N788" s="286"/>
      <c r="O788" s="286"/>
      <c r="P788" s="9" t="s">
        <v>291</v>
      </c>
      <c r="Q788" s="9" t="s">
        <v>288</v>
      </c>
      <c r="R788" s="287"/>
      <c r="S788" s="286"/>
      <c r="T788" s="285"/>
      <c r="U788" s="285"/>
      <c r="V788" s="284"/>
      <c r="W788" s="284"/>
      <c r="X788" s="692" t="s">
        <v>3135</v>
      </c>
      <c r="Y788" s="697" t="s">
        <v>3144</v>
      </c>
      <c r="Z788" s="687" t="s">
        <v>3129</v>
      </c>
    </row>
    <row r="789" spans="1:26" s="282" customFormat="1" ht="15.6">
      <c r="A789" s="3" t="s">
        <v>1791</v>
      </c>
      <c r="B789" s="289"/>
      <c r="C789" s="289"/>
      <c r="D789" s="284" t="s">
        <v>1158</v>
      </c>
      <c r="E789" s="286" t="s">
        <v>18</v>
      </c>
      <c r="F789" s="286" t="s">
        <v>14</v>
      </c>
      <c r="G789" s="364" t="s">
        <v>23</v>
      </c>
      <c r="H789" s="364" t="s">
        <v>29</v>
      </c>
      <c r="I789" s="364" t="s">
        <v>30</v>
      </c>
      <c r="J789" s="286">
        <v>4</v>
      </c>
      <c r="K789" s="286"/>
      <c r="L789" s="286"/>
      <c r="M789" s="286"/>
      <c r="N789" s="286"/>
      <c r="O789" s="286"/>
      <c r="P789" s="9" t="s">
        <v>291</v>
      </c>
      <c r="Q789" s="9" t="s">
        <v>288</v>
      </c>
      <c r="R789" s="287"/>
      <c r="S789" s="286"/>
      <c r="T789" s="285"/>
      <c r="U789" s="285" t="s">
        <v>45</v>
      </c>
      <c r="V789" s="284" t="s">
        <v>1158</v>
      </c>
      <c r="W789" s="284" t="s">
        <v>1159</v>
      </c>
      <c r="X789" s="692" t="s">
        <v>3135</v>
      </c>
      <c r="Y789" s="697" t="s">
        <v>3144</v>
      </c>
      <c r="Z789" s="687" t="s">
        <v>3129</v>
      </c>
    </row>
    <row r="790" spans="1:26" s="282" customFormat="1" ht="15.6">
      <c r="A790" s="3" t="s">
        <v>1792</v>
      </c>
      <c r="B790" s="289"/>
      <c r="C790" s="289"/>
      <c r="D790" s="284" t="s">
        <v>1158</v>
      </c>
      <c r="E790" s="286" t="s">
        <v>18</v>
      </c>
      <c r="F790" s="286" t="s">
        <v>15</v>
      </c>
      <c r="G790" s="364" t="s">
        <v>23</v>
      </c>
      <c r="H790" s="364" t="s">
        <v>29</v>
      </c>
      <c r="I790" s="364" t="s">
        <v>30</v>
      </c>
      <c r="J790" s="286">
        <v>4</v>
      </c>
      <c r="K790" s="286"/>
      <c r="L790" s="286"/>
      <c r="M790" s="286"/>
      <c r="N790" s="286"/>
      <c r="O790" s="286"/>
      <c r="P790" s="9" t="s">
        <v>291</v>
      </c>
      <c r="Q790" s="9" t="s">
        <v>288</v>
      </c>
      <c r="R790" s="287"/>
      <c r="S790" s="286"/>
      <c r="T790" s="285"/>
      <c r="U790" s="285" t="s">
        <v>46</v>
      </c>
      <c r="V790" s="284" t="s">
        <v>1158</v>
      </c>
      <c r="W790" s="284" t="s">
        <v>1157</v>
      </c>
      <c r="X790" s="692" t="s">
        <v>3135</v>
      </c>
      <c r="Y790" s="697" t="s">
        <v>3144</v>
      </c>
      <c r="Z790" s="687" t="s">
        <v>3129</v>
      </c>
    </row>
    <row r="791" spans="1:26" s="282" customFormat="1" ht="27.6">
      <c r="A791" s="3" t="s">
        <v>1793</v>
      </c>
      <c r="B791" s="289"/>
      <c r="C791" s="289" t="s">
        <v>451</v>
      </c>
      <c r="D791" s="284"/>
      <c r="E791" s="286" t="s">
        <v>18</v>
      </c>
      <c r="F791" s="286" t="s">
        <v>14</v>
      </c>
      <c r="G791" s="364" t="s">
        <v>19</v>
      </c>
      <c r="H791" s="364" t="s">
        <v>28</v>
      </c>
      <c r="I791" s="364" t="s">
        <v>819</v>
      </c>
      <c r="J791" s="286">
        <v>4</v>
      </c>
      <c r="K791" s="286"/>
      <c r="L791" s="286"/>
      <c r="M791" s="286"/>
      <c r="N791" s="286"/>
      <c r="O791" s="286"/>
      <c r="P791" s="9" t="s">
        <v>291</v>
      </c>
      <c r="Q791" s="9" t="s">
        <v>288</v>
      </c>
      <c r="R791" s="287"/>
      <c r="S791" s="286"/>
      <c r="T791" s="285"/>
      <c r="U791" s="285"/>
      <c r="V791" s="284"/>
      <c r="W791" s="284"/>
      <c r="X791" s="692" t="s">
        <v>3135</v>
      </c>
      <c r="Y791" s="697" t="s">
        <v>3144</v>
      </c>
      <c r="Z791" s="687" t="s">
        <v>3129</v>
      </c>
    </row>
    <row r="792" spans="1:26" s="282" customFormat="1" ht="15.6">
      <c r="A792" s="3" t="s">
        <v>1794</v>
      </c>
      <c r="B792" s="289"/>
      <c r="C792" s="289"/>
      <c r="D792" s="284"/>
      <c r="E792" s="286" t="s">
        <v>18</v>
      </c>
      <c r="F792" s="286" t="s">
        <v>15</v>
      </c>
      <c r="G792" s="364" t="s">
        <v>19</v>
      </c>
      <c r="H792" s="364" t="s">
        <v>28</v>
      </c>
      <c r="I792" s="364" t="s">
        <v>24</v>
      </c>
      <c r="J792" s="286">
        <v>4</v>
      </c>
      <c r="K792" s="286"/>
      <c r="L792" s="286"/>
      <c r="M792" s="286"/>
      <c r="N792" s="286"/>
      <c r="O792" s="286"/>
      <c r="P792" s="9" t="s">
        <v>291</v>
      </c>
      <c r="Q792" s="9" t="s">
        <v>288</v>
      </c>
      <c r="R792" s="287"/>
      <c r="S792" s="286"/>
      <c r="T792" s="285"/>
      <c r="U792" s="285"/>
      <c r="V792" s="284"/>
      <c r="W792" s="284"/>
      <c r="X792" s="692" t="s">
        <v>3135</v>
      </c>
      <c r="Y792" s="697" t="s">
        <v>3144</v>
      </c>
      <c r="Z792" s="687" t="s">
        <v>3129</v>
      </c>
    </row>
    <row r="793" spans="1:26" s="282" customFormat="1" ht="15.6">
      <c r="A793" s="3" t="s">
        <v>1795</v>
      </c>
      <c r="B793" s="289"/>
      <c r="C793" s="289" t="s">
        <v>452</v>
      </c>
      <c r="D793" s="284"/>
      <c r="E793" s="286" t="s">
        <v>18</v>
      </c>
      <c r="F793" s="286" t="s">
        <v>14</v>
      </c>
      <c r="G793" s="364" t="s">
        <v>19</v>
      </c>
      <c r="H793" s="364" t="s">
        <v>28</v>
      </c>
      <c r="I793" s="364" t="s">
        <v>24</v>
      </c>
      <c r="J793" s="286">
        <v>2</v>
      </c>
      <c r="K793" s="286"/>
      <c r="L793" s="286"/>
      <c r="M793" s="286"/>
      <c r="N793" s="286"/>
      <c r="O793" s="286"/>
      <c r="P793" s="9" t="s">
        <v>291</v>
      </c>
      <c r="Q793" s="9" t="s">
        <v>288</v>
      </c>
      <c r="R793" s="287"/>
      <c r="S793" s="286"/>
      <c r="T793" s="285"/>
      <c r="U793" s="285"/>
      <c r="V793" s="284"/>
      <c r="W793" s="284"/>
      <c r="X793" s="692" t="s">
        <v>3135</v>
      </c>
      <c r="Y793" s="697" t="s">
        <v>3144</v>
      </c>
      <c r="Z793" s="687" t="s">
        <v>3129</v>
      </c>
    </row>
    <row r="794" spans="1:26" s="282" customFormat="1" ht="15.6">
      <c r="A794" s="3" t="s">
        <v>1796</v>
      </c>
      <c r="B794" s="289"/>
      <c r="C794" s="289" t="s">
        <v>453</v>
      </c>
      <c r="D794" s="284"/>
      <c r="E794" s="286" t="s">
        <v>18</v>
      </c>
      <c r="F794" s="286" t="s">
        <v>14</v>
      </c>
      <c r="G794" s="364" t="s">
        <v>19</v>
      </c>
      <c r="H794" s="364" t="s">
        <v>28</v>
      </c>
      <c r="I794" s="364" t="s">
        <v>24</v>
      </c>
      <c r="J794" s="286">
        <v>4</v>
      </c>
      <c r="K794" s="286"/>
      <c r="L794" s="286"/>
      <c r="M794" s="286"/>
      <c r="N794" s="286"/>
      <c r="O794" s="286"/>
      <c r="P794" s="9" t="s">
        <v>291</v>
      </c>
      <c r="Q794" s="9" t="s">
        <v>288</v>
      </c>
      <c r="R794" s="287"/>
      <c r="S794" s="286"/>
      <c r="T794" s="285"/>
      <c r="U794" s="285"/>
      <c r="V794" s="284"/>
      <c r="W794" s="284"/>
      <c r="X794" s="692" t="s">
        <v>3135</v>
      </c>
      <c r="Y794" s="697" t="s">
        <v>3144</v>
      </c>
      <c r="Z794" s="687" t="s">
        <v>3129</v>
      </c>
    </row>
    <row r="795" spans="1:26" s="282" customFormat="1" ht="15.6">
      <c r="A795" s="3" t="s">
        <v>1797</v>
      </c>
      <c r="B795" s="289"/>
      <c r="C795" s="289"/>
      <c r="D795" s="284"/>
      <c r="E795" s="286" t="s">
        <v>17</v>
      </c>
      <c r="F795" s="286" t="s">
        <v>15</v>
      </c>
      <c r="G795" s="364" t="s">
        <v>19</v>
      </c>
      <c r="H795" s="364" t="s">
        <v>28</v>
      </c>
      <c r="I795" s="364" t="s">
        <v>24</v>
      </c>
      <c r="J795" s="286">
        <v>4</v>
      </c>
      <c r="K795" s="286"/>
      <c r="L795" s="286"/>
      <c r="M795" s="286"/>
      <c r="N795" s="286"/>
      <c r="O795" s="286"/>
      <c r="P795" s="9" t="s">
        <v>291</v>
      </c>
      <c r="Q795" s="9" t="s">
        <v>288</v>
      </c>
      <c r="R795" s="287"/>
      <c r="S795" s="286"/>
      <c r="T795" s="285"/>
      <c r="U795" s="285"/>
      <c r="V795" s="284"/>
      <c r="W795" s="284"/>
      <c r="X795" s="692" t="s">
        <v>3135</v>
      </c>
      <c r="Y795" s="697" t="s">
        <v>3144</v>
      </c>
      <c r="Z795" s="687" t="s">
        <v>3129</v>
      </c>
    </row>
    <row r="796" spans="1:26" s="282" customFormat="1" ht="15.6">
      <c r="A796" s="3" t="s">
        <v>1798</v>
      </c>
      <c r="B796" s="289"/>
      <c r="C796" s="289" t="s">
        <v>455</v>
      </c>
      <c r="D796" s="284"/>
      <c r="E796" s="286" t="s">
        <v>18</v>
      </c>
      <c r="F796" s="286" t="s">
        <v>14</v>
      </c>
      <c r="G796" s="364" t="s">
        <v>262</v>
      </c>
      <c r="H796" s="364" t="s">
        <v>28</v>
      </c>
      <c r="I796" s="364" t="s">
        <v>24</v>
      </c>
      <c r="J796" s="286">
        <v>4</v>
      </c>
      <c r="K796" s="286"/>
      <c r="L796" s="286"/>
      <c r="M796" s="286"/>
      <c r="N796" s="286"/>
      <c r="O796" s="286"/>
      <c r="P796" s="286" t="s">
        <v>286</v>
      </c>
      <c r="Q796" s="286" t="s">
        <v>289</v>
      </c>
      <c r="R796" s="287"/>
      <c r="S796" s="286"/>
      <c r="T796" s="285"/>
      <c r="U796" s="285"/>
      <c r="V796" s="284"/>
      <c r="W796" s="284"/>
      <c r="X796" s="692" t="s">
        <v>3135</v>
      </c>
      <c r="Y796" s="697" t="s">
        <v>3144</v>
      </c>
      <c r="Z796" s="687" t="s">
        <v>3129</v>
      </c>
    </row>
    <row r="797" spans="1:26" s="282" customFormat="1" ht="15.6">
      <c r="A797" s="3" t="s">
        <v>1799</v>
      </c>
      <c r="B797" s="289"/>
      <c r="C797" s="289"/>
      <c r="D797" s="284"/>
      <c r="E797" s="286" t="s">
        <v>18</v>
      </c>
      <c r="F797" s="286" t="s">
        <v>15</v>
      </c>
      <c r="G797" s="364" t="s">
        <v>262</v>
      </c>
      <c r="H797" s="364" t="s">
        <v>28</v>
      </c>
      <c r="I797" s="364" t="s">
        <v>24</v>
      </c>
      <c r="J797" s="286"/>
      <c r="K797" s="286"/>
      <c r="L797" s="286"/>
      <c r="M797" s="286"/>
      <c r="N797" s="286"/>
      <c r="O797" s="286" t="s">
        <v>28</v>
      </c>
      <c r="P797" s="286" t="s">
        <v>286</v>
      </c>
      <c r="Q797" s="286" t="s">
        <v>289</v>
      </c>
      <c r="R797" s="287"/>
      <c r="S797" s="286"/>
      <c r="T797" s="285"/>
      <c r="U797" s="285"/>
      <c r="V797" s="284"/>
      <c r="W797" s="284"/>
      <c r="X797" s="692" t="s">
        <v>3135</v>
      </c>
      <c r="Y797" s="697" t="s">
        <v>3144</v>
      </c>
      <c r="Z797" s="687" t="s">
        <v>3129</v>
      </c>
    </row>
    <row r="798" spans="1:26" s="282" customFormat="1" ht="15.6">
      <c r="A798" s="3" t="s">
        <v>1800</v>
      </c>
      <c r="B798" s="289"/>
      <c r="C798" s="289" t="s">
        <v>385</v>
      </c>
      <c r="D798" s="284"/>
      <c r="E798" s="286" t="s">
        <v>18</v>
      </c>
      <c r="F798" s="286" t="s">
        <v>14</v>
      </c>
      <c r="G798" s="364" t="s">
        <v>19</v>
      </c>
      <c r="H798" s="364" t="s">
        <v>28</v>
      </c>
      <c r="I798" s="364" t="s">
        <v>26</v>
      </c>
      <c r="J798" s="286">
        <v>4</v>
      </c>
      <c r="K798" s="286"/>
      <c r="L798" s="286"/>
      <c r="M798" s="286"/>
      <c r="N798" s="286"/>
      <c r="O798" s="286"/>
      <c r="P798" s="286" t="s">
        <v>286</v>
      </c>
      <c r="Q798" s="286" t="s">
        <v>289</v>
      </c>
      <c r="R798" s="287"/>
      <c r="S798" s="286"/>
      <c r="T798" s="285"/>
      <c r="U798" s="285"/>
      <c r="V798" s="284"/>
      <c r="W798" s="284"/>
      <c r="X798" s="692" t="s">
        <v>3135</v>
      </c>
      <c r="Y798" s="697" t="s">
        <v>3144</v>
      </c>
      <c r="Z798" s="687" t="s">
        <v>3129</v>
      </c>
    </row>
    <row r="799" spans="1:26" s="282" customFormat="1" ht="15.6">
      <c r="A799" s="3" t="s">
        <v>1801</v>
      </c>
      <c r="B799" s="289"/>
      <c r="C799" s="289"/>
      <c r="D799" s="284"/>
      <c r="E799" s="286" t="s">
        <v>18</v>
      </c>
      <c r="F799" s="286" t="s">
        <v>15</v>
      </c>
      <c r="G799" s="364" t="s">
        <v>19</v>
      </c>
      <c r="H799" s="364" t="s">
        <v>28</v>
      </c>
      <c r="I799" s="364" t="s">
        <v>25</v>
      </c>
      <c r="J799" s="286">
        <v>4</v>
      </c>
      <c r="K799" s="286"/>
      <c r="L799" s="286"/>
      <c r="M799" s="286"/>
      <c r="N799" s="286"/>
      <c r="O799" s="286"/>
      <c r="P799" s="286" t="s">
        <v>286</v>
      </c>
      <c r="Q799" s="286" t="s">
        <v>289</v>
      </c>
      <c r="R799" s="287"/>
      <c r="S799" s="286"/>
      <c r="T799" s="285"/>
      <c r="U799" s="285"/>
      <c r="V799" s="284"/>
      <c r="W799" s="284"/>
      <c r="X799" s="692" t="s">
        <v>3135</v>
      </c>
      <c r="Y799" s="697" t="s">
        <v>3144</v>
      </c>
      <c r="Z799" s="687" t="s">
        <v>3129</v>
      </c>
    </row>
    <row r="800" spans="1:26" s="282" customFormat="1" ht="15.6">
      <c r="A800" s="3" t="s">
        <v>1802</v>
      </c>
      <c r="B800" s="289"/>
      <c r="C800" s="289" t="s">
        <v>386</v>
      </c>
      <c r="D800" s="284"/>
      <c r="E800" s="286" t="s">
        <v>17</v>
      </c>
      <c r="F800" s="286" t="s">
        <v>14</v>
      </c>
      <c r="G800" s="364" t="s">
        <v>23</v>
      </c>
      <c r="H800" s="364" t="s">
        <v>304</v>
      </c>
      <c r="I800" s="364" t="s">
        <v>24</v>
      </c>
      <c r="J800" s="286">
        <v>4</v>
      </c>
      <c r="K800" s="286"/>
      <c r="L800" s="286"/>
      <c r="M800" s="286"/>
      <c r="N800" s="286"/>
      <c r="O800" s="286"/>
      <c r="P800" s="286" t="s">
        <v>286</v>
      </c>
      <c r="Q800" s="286" t="s">
        <v>289</v>
      </c>
      <c r="R800" s="287"/>
      <c r="S800" s="286"/>
      <c r="T800" s="285"/>
      <c r="U800" s="285"/>
      <c r="V800" s="284"/>
      <c r="W800" s="284"/>
      <c r="X800" s="692" t="s">
        <v>3135</v>
      </c>
      <c r="Y800" s="697" t="s">
        <v>3144</v>
      </c>
      <c r="Z800" s="687" t="s">
        <v>3129</v>
      </c>
    </row>
    <row r="801" spans="1:26" s="282" customFormat="1" ht="15.6">
      <c r="A801" s="3" t="s">
        <v>1803</v>
      </c>
      <c r="B801" s="289"/>
      <c r="C801" s="289"/>
      <c r="D801" s="284"/>
      <c r="E801" s="286" t="s">
        <v>17</v>
      </c>
      <c r="F801" s="286" t="s">
        <v>15</v>
      </c>
      <c r="G801" s="364" t="s">
        <v>23</v>
      </c>
      <c r="H801" s="364" t="s">
        <v>304</v>
      </c>
      <c r="I801" s="364" t="s">
        <v>24</v>
      </c>
      <c r="J801" s="286">
        <v>4</v>
      </c>
      <c r="K801" s="286"/>
      <c r="L801" s="286"/>
      <c r="M801" s="286"/>
      <c r="N801" s="286"/>
      <c r="O801" s="286"/>
      <c r="P801" s="286" t="s">
        <v>286</v>
      </c>
      <c r="Q801" s="286" t="s">
        <v>289</v>
      </c>
      <c r="R801" s="287"/>
      <c r="S801" s="286"/>
      <c r="T801" s="285"/>
      <c r="U801" s="285"/>
      <c r="V801" s="284"/>
      <c r="W801" s="284"/>
      <c r="X801" s="692" t="s">
        <v>3135</v>
      </c>
      <c r="Y801" s="697" t="s">
        <v>3144</v>
      </c>
      <c r="Z801" s="687" t="s">
        <v>3129</v>
      </c>
    </row>
    <row r="802" spans="1:26" s="282" customFormat="1" ht="15.6">
      <c r="A802" s="3" t="s">
        <v>1804</v>
      </c>
      <c r="B802" s="289"/>
      <c r="C802" s="289" t="s">
        <v>387</v>
      </c>
      <c r="D802" s="284"/>
      <c r="E802" s="286" t="s">
        <v>18</v>
      </c>
      <c r="F802" s="286" t="s">
        <v>14</v>
      </c>
      <c r="G802" s="364" t="s">
        <v>19</v>
      </c>
      <c r="H802" s="364" t="s">
        <v>28</v>
      </c>
      <c r="I802" s="364" t="s">
        <v>445</v>
      </c>
      <c r="J802" s="286">
        <v>4</v>
      </c>
      <c r="K802" s="286"/>
      <c r="L802" s="286"/>
      <c r="M802" s="286"/>
      <c r="N802" s="286"/>
      <c r="O802" s="286"/>
      <c r="P802" s="286" t="s">
        <v>291</v>
      </c>
      <c r="Q802" s="286" t="s">
        <v>288</v>
      </c>
      <c r="R802" s="287"/>
      <c r="S802" s="286"/>
      <c r="T802" s="285"/>
      <c r="U802" s="285"/>
      <c r="V802" s="284"/>
      <c r="W802" s="284"/>
      <c r="X802" s="692" t="s">
        <v>3135</v>
      </c>
      <c r="Y802" s="697" t="s">
        <v>3144</v>
      </c>
      <c r="Z802" s="687" t="s">
        <v>3129</v>
      </c>
    </row>
    <row r="803" spans="1:26" s="282" customFormat="1" ht="15.6">
      <c r="A803" s="3" t="s">
        <v>1805</v>
      </c>
      <c r="B803" s="289"/>
      <c r="C803" s="289"/>
      <c r="D803" s="284"/>
      <c r="E803" s="286" t="s">
        <v>18</v>
      </c>
      <c r="F803" s="286" t="s">
        <v>15</v>
      </c>
      <c r="G803" s="364" t="s">
        <v>19</v>
      </c>
      <c r="H803" s="364" t="s">
        <v>28</v>
      </c>
      <c r="I803" s="364" t="s">
        <v>447</v>
      </c>
      <c r="J803" s="286">
        <v>4</v>
      </c>
      <c r="K803" s="286"/>
      <c r="L803" s="286"/>
      <c r="M803" s="286"/>
      <c r="N803" s="286"/>
      <c r="O803" s="286"/>
      <c r="P803" s="286" t="s">
        <v>291</v>
      </c>
      <c r="Q803" s="286" t="s">
        <v>288</v>
      </c>
      <c r="R803" s="287"/>
      <c r="S803" s="286"/>
      <c r="T803" s="285"/>
      <c r="U803" s="285"/>
      <c r="V803" s="284"/>
      <c r="W803" s="284"/>
      <c r="X803" s="692" t="s">
        <v>3135</v>
      </c>
      <c r="Y803" s="697" t="s">
        <v>3144</v>
      </c>
      <c r="Z803" s="687" t="s">
        <v>3129</v>
      </c>
    </row>
    <row r="804" spans="1:26" s="282" customFormat="1" ht="15.6">
      <c r="A804" s="3" t="s">
        <v>1806</v>
      </c>
      <c r="B804" s="289"/>
      <c r="C804" s="289"/>
      <c r="D804" s="284"/>
      <c r="E804" s="286" t="s">
        <v>17</v>
      </c>
      <c r="F804" s="286" t="s">
        <v>14</v>
      </c>
      <c r="G804" s="364" t="s">
        <v>19</v>
      </c>
      <c r="H804" s="364" t="s">
        <v>28</v>
      </c>
      <c r="I804" s="364" t="s">
        <v>24</v>
      </c>
      <c r="J804" s="286">
        <v>4</v>
      </c>
      <c r="K804" s="286"/>
      <c r="L804" s="286"/>
      <c r="M804" s="286"/>
      <c r="N804" s="286"/>
      <c r="O804" s="286"/>
      <c r="P804" s="286" t="s">
        <v>291</v>
      </c>
      <c r="Q804" s="286" t="s">
        <v>288</v>
      </c>
      <c r="R804" s="287"/>
      <c r="S804" s="286"/>
      <c r="T804" s="285"/>
      <c r="U804" s="285"/>
      <c r="V804" s="284"/>
      <c r="W804" s="284"/>
      <c r="X804" s="692" t="s">
        <v>3135</v>
      </c>
      <c r="Y804" s="697" t="s">
        <v>3144</v>
      </c>
      <c r="Z804" s="687" t="s">
        <v>3129</v>
      </c>
    </row>
    <row r="805" spans="1:26" s="282" customFormat="1" ht="15.6">
      <c r="A805" s="3" t="s">
        <v>1807</v>
      </c>
      <c r="B805" s="289"/>
      <c r="C805" s="289" t="s">
        <v>388</v>
      </c>
      <c r="D805" s="284"/>
      <c r="E805" s="286" t="s">
        <v>17</v>
      </c>
      <c r="F805" s="286" t="s">
        <v>14</v>
      </c>
      <c r="G805" s="364" t="s">
        <v>19</v>
      </c>
      <c r="H805" s="364" t="s">
        <v>28</v>
      </c>
      <c r="I805" s="364" t="s">
        <v>24</v>
      </c>
      <c r="J805" s="286">
        <v>3</v>
      </c>
      <c r="K805" s="286"/>
      <c r="L805" s="286"/>
      <c r="M805" s="286"/>
      <c r="N805" s="286"/>
      <c r="O805" s="286"/>
      <c r="P805" s="286" t="s">
        <v>291</v>
      </c>
      <c r="Q805" s="286" t="s">
        <v>288</v>
      </c>
      <c r="R805" s="287"/>
      <c r="S805" s="286"/>
      <c r="T805" s="285"/>
      <c r="U805" s="285"/>
      <c r="V805" s="284"/>
      <c r="W805" s="284"/>
      <c r="X805" s="692" t="s">
        <v>3135</v>
      </c>
      <c r="Y805" s="697" t="s">
        <v>3144</v>
      </c>
      <c r="Z805" s="687" t="s">
        <v>3129</v>
      </c>
    </row>
    <row r="806" spans="1:26" s="282" customFormat="1" ht="15.6">
      <c r="A806" s="3" t="s">
        <v>1808</v>
      </c>
      <c r="B806" s="289"/>
      <c r="C806" s="289"/>
      <c r="D806" s="284"/>
      <c r="E806" s="286" t="s">
        <v>18</v>
      </c>
      <c r="F806" s="286" t="s">
        <v>15</v>
      </c>
      <c r="G806" s="364" t="s">
        <v>19</v>
      </c>
      <c r="H806" s="364" t="s">
        <v>28</v>
      </c>
      <c r="I806" s="364" t="s">
        <v>24</v>
      </c>
      <c r="J806" s="286">
        <v>4</v>
      </c>
      <c r="K806" s="286"/>
      <c r="L806" s="286"/>
      <c r="M806" s="286"/>
      <c r="N806" s="286"/>
      <c r="O806" s="286"/>
      <c r="P806" s="286" t="s">
        <v>291</v>
      </c>
      <c r="Q806" s="286" t="s">
        <v>288</v>
      </c>
      <c r="R806" s="287"/>
      <c r="S806" s="286"/>
      <c r="T806" s="285"/>
      <c r="U806" s="285"/>
      <c r="V806" s="284"/>
      <c r="W806" s="284"/>
      <c r="X806" s="692" t="s">
        <v>3135</v>
      </c>
      <c r="Y806" s="697" t="s">
        <v>3144</v>
      </c>
      <c r="Z806" s="687" t="s">
        <v>3129</v>
      </c>
    </row>
    <row r="807" spans="1:26" s="282" customFormat="1" ht="15.6">
      <c r="A807" s="3" t="s">
        <v>1809</v>
      </c>
      <c r="B807" s="289"/>
      <c r="C807" s="289" t="s">
        <v>389</v>
      </c>
      <c r="D807" s="284"/>
      <c r="E807" s="286" t="s">
        <v>17</v>
      </c>
      <c r="F807" s="286" t="s">
        <v>14</v>
      </c>
      <c r="G807" s="364" t="s">
        <v>19</v>
      </c>
      <c r="H807" s="364" t="s">
        <v>28</v>
      </c>
      <c r="I807" s="364" t="s">
        <v>24</v>
      </c>
      <c r="J807" s="286">
        <v>4</v>
      </c>
      <c r="K807" s="286"/>
      <c r="L807" s="286"/>
      <c r="M807" s="286"/>
      <c r="N807" s="286"/>
      <c r="O807" s="286"/>
      <c r="P807" s="286" t="s">
        <v>291</v>
      </c>
      <c r="Q807" s="286" t="s">
        <v>288</v>
      </c>
      <c r="R807" s="287"/>
      <c r="S807" s="286"/>
      <c r="T807" s="285"/>
      <c r="U807" s="285"/>
      <c r="V807" s="284"/>
      <c r="W807" s="284"/>
      <c r="X807" s="692" t="s">
        <v>3135</v>
      </c>
      <c r="Y807" s="697" t="s">
        <v>3144</v>
      </c>
      <c r="Z807" s="687" t="s">
        <v>3129</v>
      </c>
    </row>
    <row r="808" spans="1:26" s="282" customFormat="1" ht="15.6">
      <c r="A808" s="3" t="s">
        <v>1810</v>
      </c>
      <c r="B808" s="289"/>
      <c r="C808" s="289" t="s">
        <v>390</v>
      </c>
      <c r="D808" s="284"/>
      <c r="E808" s="286" t="s">
        <v>17</v>
      </c>
      <c r="F808" s="286" t="s">
        <v>14</v>
      </c>
      <c r="G808" s="364" t="s">
        <v>19</v>
      </c>
      <c r="H808" s="364" t="s">
        <v>28</v>
      </c>
      <c r="I808" s="364" t="s">
        <v>24</v>
      </c>
      <c r="J808" s="286">
        <v>4</v>
      </c>
      <c r="K808" s="286"/>
      <c r="L808" s="286"/>
      <c r="M808" s="286"/>
      <c r="N808" s="286"/>
      <c r="O808" s="286"/>
      <c r="P808" s="286" t="s">
        <v>291</v>
      </c>
      <c r="Q808" s="286" t="s">
        <v>288</v>
      </c>
      <c r="R808" s="287"/>
      <c r="S808" s="286"/>
      <c r="T808" s="285"/>
      <c r="U808" s="285"/>
      <c r="V808" s="284"/>
      <c r="W808" s="284"/>
      <c r="X808" s="692" t="s">
        <v>3135</v>
      </c>
      <c r="Y808" s="697" t="s">
        <v>3144</v>
      </c>
      <c r="Z808" s="687" t="s">
        <v>3129</v>
      </c>
    </row>
    <row r="809" spans="1:26" s="282" customFormat="1" ht="15.6">
      <c r="A809" s="3" t="s">
        <v>1811</v>
      </c>
      <c r="B809" s="289"/>
      <c r="C809" s="289"/>
      <c r="D809" s="284"/>
      <c r="E809" s="286" t="s">
        <v>17</v>
      </c>
      <c r="F809" s="286" t="s">
        <v>15</v>
      </c>
      <c r="G809" s="364" t="s">
        <v>19</v>
      </c>
      <c r="H809" s="364" t="s">
        <v>28</v>
      </c>
      <c r="I809" s="364" t="s">
        <v>24</v>
      </c>
      <c r="J809" s="286">
        <v>4</v>
      </c>
      <c r="K809" s="286"/>
      <c r="L809" s="286"/>
      <c r="M809" s="286"/>
      <c r="N809" s="286"/>
      <c r="O809" s="286"/>
      <c r="P809" s="286" t="s">
        <v>291</v>
      </c>
      <c r="Q809" s="286" t="s">
        <v>288</v>
      </c>
      <c r="R809" s="287"/>
      <c r="S809" s="286"/>
      <c r="T809" s="285"/>
      <c r="U809" s="285"/>
      <c r="V809" s="284"/>
      <c r="W809" s="284"/>
      <c r="X809" s="692" t="s">
        <v>3135</v>
      </c>
      <c r="Y809" s="697" t="s">
        <v>3144</v>
      </c>
      <c r="Z809" s="687" t="s">
        <v>3129</v>
      </c>
    </row>
    <row r="810" spans="1:26" s="282" customFormat="1" ht="15.6">
      <c r="A810" s="3" t="s">
        <v>1812</v>
      </c>
      <c r="B810" s="289"/>
      <c r="C810" s="289" t="s">
        <v>391</v>
      </c>
      <c r="D810" s="284"/>
      <c r="E810" s="286" t="s">
        <v>17</v>
      </c>
      <c r="F810" s="286" t="s">
        <v>15</v>
      </c>
      <c r="G810" s="364" t="s">
        <v>19</v>
      </c>
      <c r="H810" s="364" t="s">
        <v>28</v>
      </c>
      <c r="I810" s="364" t="s">
        <v>24</v>
      </c>
      <c r="J810" s="286">
        <v>4</v>
      </c>
      <c r="K810" s="286"/>
      <c r="L810" s="286"/>
      <c r="M810" s="286"/>
      <c r="N810" s="286"/>
      <c r="O810" s="286"/>
      <c r="P810" s="286" t="s">
        <v>291</v>
      </c>
      <c r="Q810" s="286" t="s">
        <v>288</v>
      </c>
      <c r="R810" s="287"/>
      <c r="S810" s="286"/>
      <c r="T810" s="285"/>
      <c r="U810" s="285"/>
      <c r="V810" s="284"/>
      <c r="W810" s="284"/>
      <c r="X810" s="692" t="s">
        <v>3135</v>
      </c>
      <c r="Y810" s="697" t="s">
        <v>3144</v>
      </c>
      <c r="Z810" s="687" t="s">
        <v>3129</v>
      </c>
    </row>
    <row r="811" spans="1:26" s="282" customFormat="1" ht="15.6">
      <c r="A811" s="3" t="s">
        <v>1813</v>
      </c>
      <c r="B811" s="289"/>
      <c r="C811" s="289"/>
      <c r="D811" s="284"/>
      <c r="E811" s="286" t="s">
        <v>18</v>
      </c>
      <c r="F811" s="286" t="s">
        <v>14</v>
      </c>
      <c r="G811" s="364" t="s">
        <v>22</v>
      </c>
      <c r="H811" s="364" t="s">
        <v>28</v>
      </c>
      <c r="I811" s="364" t="s">
        <v>24</v>
      </c>
      <c r="J811" s="286">
        <v>4</v>
      </c>
      <c r="K811" s="286"/>
      <c r="L811" s="286"/>
      <c r="M811" s="286"/>
      <c r="N811" s="286"/>
      <c r="O811" s="286"/>
      <c r="P811" s="286" t="s">
        <v>291</v>
      </c>
      <c r="Q811" s="286" t="s">
        <v>288</v>
      </c>
      <c r="R811" s="287"/>
      <c r="S811" s="286"/>
      <c r="T811" s="285"/>
      <c r="U811" s="285"/>
      <c r="V811" s="284"/>
      <c r="W811" s="284"/>
      <c r="X811" s="692" t="s">
        <v>3135</v>
      </c>
      <c r="Y811" s="697" t="s">
        <v>3144</v>
      </c>
      <c r="Z811" s="687" t="s">
        <v>3129</v>
      </c>
    </row>
    <row r="812" spans="1:26" s="282" customFormat="1" ht="15.6">
      <c r="A812" s="3" t="s">
        <v>1814</v>
      </c>
      <c r="B812" s="289"/>
      <c r="C812" s="289" t="s">
        <v>392</v>
      </c>
      <c r="D812" s="284"/>
      <c r="E812" s="286" t="s">
        <v>17</v>
      </c>
      <c r="F812" s="286" t="s">
        <v>14</v>
      </c>
      <c r="G812" s="364" t="s">
        <v>19</v>
      </c>
      <c r="H812" s="364" t="s">
        <v>28</v>
      </c>
      <c r="I812" s="364" t="s">
        <v>24</v>
      </c>
      <c r="J812" s="286">
        <v>4</v>
      </c>
      <c r="K812" s="286"/>
      <c r="L812" s="286"/>
      <c r="M812" s="286"/>
      <c r="N812" s="286"/>
      <c r="O812" s="286"/>
      <c r="P812" s="286" t="s">
        <v>291</v>
      </c>
      <c r="Q812" s="286" t="s">
        <v>289</v>
      </c>
      <c r="R812" s="287"/>
      <c r="S812" s="286"/>
      <c r="T812" s="285"/>
      <c r="U812" s="285"/>
      <c r="V812" s="284"/>
      <c r="W812" s="284"/>
      <c r="X812" s="692" t="s">
        <v>3135</v>
      </c>
      <c r="Y812" s="697" t="s">
        <v>3144</v>
      </c>
      <c r="Z812" s="687" t="s">
        <v>3129</v>
      </c>
    </row>
    <row r="813" spans="1:26" s="282" customFormat="1" ht="15.6">
      <c r="A813" s="3" t="s">
        <v>1815</v>
      </c>
      <c r="B813" s="289"/>
      <c r="C813" s="289"/>
      <c r="D813" s="284"/>
      <c r="E813" s="286" t="s">
        <v>17</v>
      </c>
      <c r="F813" s="286" t="s">
        <v>15</v>
      </c>
      <c r="G813" s="364" t="s">
        <v>19</v>
      </c>
      <c r="H813" s="364" t="s">
        <v>28</v>
      </c>
      <c r="I813" s="364" t="s">
        <v>24</v>
      </c>
      <c r="J813" s="286">
        <v>4</v>
      </c>
      <c r="K813" s="286"/>
      <c r="L813" s="286"/>
      <c r="M813" s="286"/>
      <c r="N813" s="286"/>
      <c r="O813" s="286"/>
      <c r="P813" s="286" t="s">
        <v>291</v>
      </c>
      <c r="Q813" s="286" t="s">
        <v>289</v>
      </c>
      <c r="R813" s="287"/>
      <c r="S813" s="286"/>
      <c r="T813" s="285"/>
      <c r="U813" s="285"/>
      <c r="V813" s="284"/>
      <c r="W813" s="284"/>
      <c r="X813" s="692" t="s">
        <v>3135</v>
      </c>
      <c r="Y813" s="697" t="s">
        <v>3144</v>
      </c>
      <c r="Z813" s="687" t="s">
        <v>3129</v>
      </c>
    </row>
    <row r="814" spans="1:26" s="282" customFormat="1" ht="15.6">
      <c r="A814" s="3" t="s">
        <v>1816</v>
      </c>
      <c r="B814" s="289"/>
      <c r="C814" s="289" t="s">
        <v>393</v>
      </c>
      <c r="D814" s="284"/>
      <c r="E814" s="286" t="s">
        <v>18</v>
      </c>
      <c r="F814" s="286" t="s">
        <v>14</v>
      </c>
      <c r="G814" s="364" t="s">
        <v>19</v>
      </c>
      <c r="H814" s="364" t="s">
        <v>28</v>
      </c>
      <c r="I814" s="364" t="s">
        <v>24</v>
      </c>
      <c r="J814" s="286">
        <v>4</v>
      </c>
      <c r="K814" s="286"/>
      <c r="L814" s="286"/>
      <c r="M814" s="286"/>
      <c r="N814" s="286"/>
      <c r="O814" s="286"/>
      <c r="P814" s="286" t="s">
        <v>291</v>
      </c>
      <c r="Q814" s="286" t="s">
        <v>289</v>
      </c>
      <c r="R814" s="287"/>
      <c r="S814" s="286"/>
      <c r="T814" s="285"/>
      <c r="U814" s="285"/>
      <c r="V814" s="284"/>
      <c r="W814" s="284"/>
      <c r="X814" s="692" t="s">
        <v>3135</v>
      </c>
      <c r="Y814" s="697" t="s">
        <v>3144</v>
      </c>
      <c r="Z814" s="687" t="s">
        <v>3129</v>
      </c>
    </row>
    <row r="815" spans="1:26" s="282" customFormat="1" ht="15.6">
      <c r="A815" s="3" t="s">
        <v>1817</v>
      </c>
      <c r="B815" s="289"/>
      <c r="C815" s="289"/>
      <c r="D815" s="284"/>
      <c r="E815" s="286" t="s">
        <v>18</v>
      </c>
      <c r="F815" s="286" t="s">
        <v>15</v>
      </c>
      <c r="G815" s="364" t="s">
        <v>19</v>
      </c>
      <c r="H815" s="364" t="s">
        <v>28</v>
      </c>
      <c r="I815" s="364" t="s">
        <v>24</v>
      </c>
      <c r="J815" s="286">
        <v>4</v>
      </c>
      <c r="K815" s="286"/>
      <c r="L815" s="286"/>
      <c r="M815" s="286"/>
      <c r="N815" s="286"/>
      <c r="O815" s="286"/>
      <c r="P815" s="286" t="s">
        <v>291</v>
      </c>
      <c r="Q815" s="286" t="s">
        <v>289</v>
      </c>
      <c r="R815" s="287"/>
      <c r="S815" s="286"/>
      <c r="T815" s="285"/>
      <c r="U815" s="285"/>
      <c r="V815" s="284"/>
      <c r="W815" s="284"/>
      <c r="X815" s="692" t="s">
        <v>3135</v>
      </c>
      <c r="Y815" s="697" t="s">
        <v>3144</v>
      </c>
      <c r="Z815" s="687" t="s">
        <v>3129</v>
      </c>
    </row>
    <row r="816" spans="1:26" s="282" customFormat="1" ht="15.6">
      <c r="A816" s="3" t="s">
        <v>1818</v>
      </c>
      <c r="B816" s="289"/>
      <c r="C816" s="289"/>
      <c r="D816" s="284"/>
      <c r="E816" s="286" t="s">
        <v>18</v>
      </c>
      <c r="F816" s="286" t="s">
        <v>15</v>
      </c>
      <c r="G816" s="364" t="s">
        <v>19</v>
      </c>
      <c r="H816" s="364" t="s">
        <v>28</v>
      </c>
      <c r="I816" s="364" t="s">
        <v>24</v>
      </c>
      <c r="J816" s="286">
        <v>4</v>
      </c>
      <c r="K816" s="286"/>
      <c r="L816" s="286"/>
      <c r="M816" s="286"/>
      <c r="N816" s="286"/>
      <c r="O816" s="286"/>
      <c r="P816" s="286" t="s">
        <v>291</v>
      </c>
      <c r="Q816" s="286" t="s">
        <v>289</v>
      </c>
      <c r="R816" s="287"/>
      <c r="S816" s="286"/>
      <c r="T816" s="285"/>
      <c r="U816" s="285"/>
      <c r="V816" s="284"/>
      <c r="W816" s="284"/>
      <c r="X816" s="692" t="s">
        <v>3135</v>
      </c>
      <c r="Y816" s="697" t="s">
        <v>3144</v>
      </c>
      <c r="Z816" s="687" t="s">
        <v>3129</v>
      </c>
    </row>
    <row r="817" spans="1:26" s="282" customFormat="1" ht="15.6">
      <c r="A817" s="3" t="s">
        <v>1819</v>
      </c>
      <c r="B817" s="289"/>
      <c r="C817" s="289" t="s">
        <v>459</v>
      </c>
      <c r="D817" s="284"/>
      <c r="E817" s="286" t="s">
        <v>17</v>
      </c>
      <c r="F817" s="286" t="s">
        <v>14</v>
      </c>
      <c r="G817" s="364" t="s">
        <v>19</v>
      </c>
      <c r="H817" s="364" t="s">
        <v>28</v>
      </c>
      <c r="I817" s="364" t="s">
        <v>24</v>
      </c>
      <c r="J817" s="286">
        <v>4</v>
      </c>
      <c r="K817" s="286"/>
      <c r="L817" s="286"/>
      <c r="M817" s="286"/>
      <c r="N817" s="286"/>
      <c r="O817" s="286"/>
      <c r="P817" s="286" t="s">
        <v>291</v>
      </c>
      <c r="Q817" s="286" t="s">
        <v>289</v>
      </c>
      <c r="R817" s="287"/>
      <c r="S817" s="286"/>
      <c r="T817" s="285"/>
      <c r="U817" s="285"/>
      <c r="V817" s="284"/>
      <c r="W817" s="284"/>
      <c r="X817" s="692" t="s">
        <v>3135</v>
      </c>
      <c r="Y817" s="697" t="s">
        <v>3144</v>
      </c>
      <c r="Z817" s="687" t="s">
        <v>3129</v>
      </c>
    </row>
    <row r="818" spans="1:26" s="282" customFormat="1" ht="15.6">
      <c r="A818" s="3" t="s">
        <v>1820</v>
      </c>
      <c r="B818" s="289"/>
      <c r="C818" s="289"/>
      <c r="D818" s="284"/>
      <c r="E818" s="286" t="s">
        <v>18</v>
      </c>
      <c r="F818" s="286" t="s">
        <v>15</v>
      </c>
      <c r="G818" s="364" t="s">
        <v>19</v>
      </c>
      <c r="H818" s="364" t="s">
        <v>28</v>
      </c>
      <c r="I818" s="364" t="s">
        <v>24</v>
      </c>
      <c r="J818" s="286">
        <v>4</v>
      </c>
      <c r="K818" s="286"/>
      <c r="L818" s="286"/>
      <c r="M818" s="286"/>
      <c r="N818" s="286"/>
      <c r="O818" s="286"/>
      <c r="P818" s="286" t="s">
        <v>291</v>
      </c>
      <c r="Q818" s="286" t="s">
        <v>289</v>
      </c>
      <c r="R818" s="287"/>
      <c r="S818" s="286"/>
      <c r="T818" s="285"/>
      <c r="U818" s="285"/>
      <c r="V818" s="284"/>
      <c r="W818" s="284"/>
      <c r="X818" s="692" t="s">
        <v>3135</v>
      </c>
      <c r="Y818" s="697" t="s">
        <v>3144</v>
      </c>
      <c r="Z818" s="687" t="s">
        <v>3129</v>
      </c>
    </row>
    <row r="819" spans="1:26" s="282" customFormat="1" ht="15.6">
      <c r="A819" s="3" t="s">
        <v>1821</v>
      </c>
      <c r="B819" s="289"/>
      <c r="C819" s="289" t="s">
        <v>460</v>
      </c>
      <c r="D819" s="284"/>
      <c r="E819" s="286" t="s">
        <v>17</v>
      </c>
      <c r="F819" s="286" t="s">
        <v>15</v>
      </c>
      <c r="G819" s="364" t="s">
        <v>21</v>
      </c>
      <c r="H819" s="364" t="s">
        <v>28</v>
      </c>
      <c r="I819" s="364" t="s">
        <v>24</v>
      </c>
      <c r="J819" s="286">
        <v>4</v>
      </c>
      <c r="K819" s="286"/>
      <c r="L819" s="286"/>
      <c r="M819" s="286"/>
      <c r="N819" s="286"/>
      <c r="O819" s="286"/>
      <c r="P819" s="286" t="s">
        <v>291</v>
      </c>
      <c r="Q819" s="286" t="s">
        <v>289</v>
      </c>
      <c r="R819" s="287"/>
      <c r="S819" s="286"/>
      <c r="T819" s="285"/>
      <c r="U819" s="285"/>
      <c r="V819" s="284"/>
      <c r="W819" s="284"/>
      <c r="X819" s="692" t="s">
        <v>3135</v>
      </c>
      <c r="Y819" s="697" t="s">
        <v>3144</v>
      </c>
      <c r="Z819" s="687" t="s">
        <v>3129</v>
      </c>
    </row>
    <row r="820" spans="1:26" s="282" customFormat="1" ht="15.6">
      <c r="A820" s="3" t="s">
        <v>1822</v>
      </c>
      <c r="B820" s="289"/>
      <c r="C820" s="289" t="s">
        <v>461</v>
      </c>
      <c r="D820" s="284"/>
      <c r="E820" s="286" t="s">
        <v>17</v>
      </c>
      <c r="F820" s="286" t="s">
        <v>14</v>
      </c>
      <c r="G820" s="364" t="s">
        <v>19</v>
      </c>
      <c r="H820" s="364" t="s">
        <v>28</v>
      </c>
      <c r="I820" s="364" t="s">
        <v>24</v>
      </c>
      <c r="J820" s="286">
        <v>4</v>
      </c>
      <c r="K820" s="286"/>
      <c r="L820" s="286"/>
      <c r="M820" s="286"/>
      <c r="N820" s="286"/>
      <c r="O820" s="286"/>
      <c r="P820" s="286" t="s">
        <v>291</v>
      </c>
      <c r="Q820" s="286" t="s">
        <v>290</v>
      </c>
      <c r="R820" s="287"/>
      <c r="S820" s="286"/>
      <c r="T820" s="285"/>
      <c r="U820" s="285"/>
      <c r="V820" s="284"/>
      <c r="W820" s="284"/>
      <c r="X820" s="692" t="s">
        <v>3135</v>
      </c>
      <c r="Y820" s="697" t="s">
        <v>3144</v>
      </c>
      <c r="Z820" s="687" t="s">
        <v>3129</v>
      </c>
    </row>
    <row r="821" spans="1:26" s="282" customFormat="1" ht="15.6">
      <c r="A821" s="3" t="s">
        <v>1823</v>
      </c>
      <c r="B821" s="289"/>
      <c r="C821" s="289"/>
      <c r="D821" s="284"/>
      <c r="E821" s="286" t="s">
        <v>17</v>
      </c>
      <c r="F821" s="286" t="s">
        <v>15</v>
      </c>
      <c r="G821" s="364" t="s">
        <v>19</v>
      </c>
      <c r="H821" s="364" t="s">
        <v>28</v>
      </c>
      <c r="I821" s="364" t="s">
        <v>24</v>
      </c>
      <c r="J821" s="286">
        <v>4</v>
      </c>
      <c r="K821" s="286"/>
      <c r="L821" s="286"/>
      <c r="M821" s="286"/>
      <c r="N821" s="286"/>
      <c r="O821" s="286"/>
      <c r="P821" s="286" t="s">
        <v>291</v>
      </c>
      <c r="Q821" s="286" t="s">
        <v>290</v>
      </c>
      <c r="R821" s="287"/>
      <c r="S821" s="286"/>
      <c r="T821" s="285"/>
      <c r="U821" s="285"/>
      <c r="V821" s="284"/>
      <c r="W821" s="284"/>
      <c r="X821" s="692" t="s">
        <v>3135</v>
      </c>
      <c r="Y821" s="697" t="s">
        <v>3144</v>
      </c>
      <c r="Z821" s="687" t="s">
        <v>3129</v>
      </c>
    </row>
    <row r="822" spans="1:26" s="282" customFormat="1" ht="15.6">
      <c r="A822" s="3" t="s">
        <v>1824</v>
      </c>
      <c r="B822" s="289"/>
      <c r="C822" s="289" t="s">
        <v>462</v>
      </c>
      <c r="D822" s="284"/>
      <c r="E822" s="286" t="s">
        <v>17</v>
      </c>
      <c r="F822" s="286" t="s">
        <v>15</v>
      </c>
      <c r="G822" s="364" t="s">
        <v>19</v>
      </c>
      <c r="H822" s="364" t="s">
        <v>28</v>
      </c>
      <c r="I822" s="364" t="s">
        <v>24</v>
      </c>
      <c r="J822" s="286">
        <v>4</v>
      </c>
      <c r="K822" s="286"/>
      <c r="L822" s="286"/>
      <c r="M822" s="286"/>
      <c r="N822" s="286"/>
      <c r="O822" s="286"/>
      <c r="P822" s="286" t="s">
        <v>291</v>
      </c>
      <c r="Q822" s="286" t="s">
        <v>290</v>
      </c>
      <c r="R822" s="287"/>
      <c r="S822" s="286"/>
      <c r="T822" s="285"/>
      <c r="U822" s="285"/>
      <c r="V822" s="284"/>
      <c r="W822" s="284"/>
      <c r="X822" s="692" t="s">
        <v>3135</v>
      </c>
      <c r="Y822" s="697" t="s">
        <v>3144</v>
      </c>
      <c r="Z822" s="687" t="s">
        <v>3129</v>
      </c>
    </row>
    <row r="823" spans="1:26" s="282" customFormat="1" ht="15.6">
      <c r="A823" s="3" t="s">
        <v>1825</v>
      </c>
      <c r="B823" s="289"/>
      <c r="C823" s="289" t="s">
        <v>394</v>
      </c>
      <c r="D823" s="284"/>
      <c r="E823" s="286" t="s">
        <v>18</v>
      </c>
      <c r="F823" s="286" t="s">
        <v>14</v>
      </c>
      <c r="G823" s="364" t="s">
        <v>19</v>
      </c>
      <c r="H823" s="364" t="s">
        <v>28</v>
      </c>
      <c r="I823" s="364" t="s">
        <v>24</v>
      </c>
      <c r="J823" s="286">
        <v>4</v>
      </c>
      <c r="K823" s="286"/>
      <c r="L823" s="286"/>
      <c r="M823" s="286"/>
      <c r="N823" s="286"/>
      <c r="O823" s="286"/>
      <c r="P823" s="286" t="s">
        <v>291</v>
      </c>
      <c r="Q823" s="286" t="s">
        <v>290</v>
      </c>
      <c r="R823" s="287"/>
      <c r="S823" s="286"/>
      <c r="T823" s="285"/>
      <c r="U823" s="285"/>
      <c r="V823" s="284"/>
      <c r="W823" s="284"/>
      <c r="X823" s="692" t="s">
        <v>3135</v>
      </c>
      <c r="Y823" s="697" t="s">
        <v>3144</v>
      </c>
      <c r="Z823" s="687" t="s">
        <v>3129</v>
      </c>
    </row>
    <row r="824" spans="1:26" s="282" customFormat="1" ht="15.6">
      <c r="A824" s="3" t="s">
        <v>1826</v>
      </c>
      <c r="B824" s="289"/>
      <c r="C824" s="289"/>
      <c r="D824" s="284"/>
      <c r="E824" s="286" t="s">
        <v>18</v>
      </c>
      <c r="F824" s="286" t="s">
        <v>15</v>
      </c>
      <c r="G824" s="364" t="s">
        <v>19</v>
      </c>
      <c r="H824" s="364" t="s">
        <v>28</v>
      </c>
      <c r="I824" s="364" t="s">
        <v>24</v>
      </c>
      <c r="J824" s="286">
        <v>4</v>
      </c>
      <c r="K824" s="286"/>
      <c r="L824" s="286"/>
      <c r="M824" s="286"/>
      <c r="N824" s="286"/>
      <c r="O824" s="286"/>
      <c r="P824" s="286" t="s">
        <v>291</v>
      </c>
      <c r="Q824" s="286" t="s">
        <v>290</v>
      </c>
      <c r="R824" s="287"/>
      <c r="S824" s="286"/>
      <c r="T824" s="285"/>
      <c r="U824" s="285"/>
      <c r="V824" s="284"/>
      <c r="W824" s="284"/>
      <c r="X824" s="692" t="s">
        <v>3135</v>
      </c>
      <c r="Y824" s="697" t="s">
        <v>3144</v>
      </c>
      <c r="Z824" s="687" t="s">
        <v>3129</v>
      </c>
    </row>
    <row r="825" spans="1:26" s="282" customFormat="1" ht="15.6">
      <c r="A825" s="3" t="s">
        <v>1827</v>
      </c>
      <c r="B825" s="289"/>
      <c r="C825" s="289" t="s">
        <v>464</v>
      </c>
      <c r="D825" s="284"/>
      <c r="E825" s="286" t="s">
        <v>17</v>
      </c>
      <c r="F825" s="286" t="s">
        <v>14</v>
      </c>
      <c r="G825" s="364" t="s">
        <v>19</v>
      </c>
      <c r="H825" s="364" t="s">
        <v>28</v>
      </c>
      <c r="I825" s="364" t="s">
        <v>24</v>
      </c>
      <c r="J825" s="286">
        <v>4</v>
      </c>
      <c r="K825" s="286"/>
      <c r="L825" s="286"/>
      <c r="M825" s="286"/>
      <c r="N825" s="286"/>
      <c r="O825" s="286"/>
      <c r="P825" s="286" t="s">
        <v>291</v>
      </c>
      <c r="Q825" s="286" t="s">
        <v>290</v>
      </c>
      <c r="R825" s="287"/>
      <c r="S825" s="286"/>
      <c r="T825" s="285"/>
      <c r="U825" s="285"/>
      <c r="V825" s="284"/>
      <c r="W825" s="284"/>
      <c r="X825" s="692" t="s">
        <v>3135</v>
      </c>
      <c r="Y825" s="697" t="s">
        <v>3144</v>
      </c>
      <c r="Z825" s="687" t="s">
        <v>3129</v>
      </c>
    </row>
    <row r="826" spans="1:26" s="282" customFormat="1" ht="15.6">
      <c r="A826" s="3" t="s">
        <v>1828</v>
      </c>
      <c r="B826" s="289"/>
      <c r="C826" s="289"/>
      <c r="D826" s="284"/>
      <c r="E826" s="286" t="s">
        <v>17</v>
      </c>
      <c r="F826" s="286" t="s">
        <v>15</v>
      </c>
      <c r="G826" s="364" t="s">
        <v>19</v>
      </c>
      <c r="H826" s="364" t="s">
        <v>28</v>
      </c>
      <c r="I826" s="364" t="s">
        <v>24</v>
      </c>
      <c r="J826" s="286">
        <v>4</v>
      </c>
      <c r="K826" s="286"/>
      <c r="L826" s="286"/>
      <c r="M826" s="286"/>
      <c r="N826" s="286"/>
      <c r="O826" s="286"/>
      <c r="P826" s="286" t="s">
        <v>291</v>
      </c>
      <c r="Q826" s="286" t="s">
        <v>290</v>
      </c>
      <c r="R826" s="287"/>
      <c r="S826" s="286"/>
      <c r="T826" s="285"/>
      <c r="U826" s="285"/>
      <c r="V826" s="284"/>
      <c r="W826" s="284"/>
      <c r="X826" s="692" t="s">
        <v>3135</v>
      </c>
      <c r="Y826" s="697" t="s">
        <v>3144</v>
      </c>
      <c r="Z826" s="687" t="s">
        <v>3129</v>
      </c>
    </row>
    <row r="827" spans="1:26" s="282" customFormat="1" ht="15.6">
      <c r="A827" s="3" t="s">
        <v>1829</v>
      </c>
      <c r="B827" s="289"/>
      <c r="C827" s="289"/>
      <c r="D827" s="284"/>
      <c r="E827" s="286" t="s">
        <v>17</v>
      </c>
      <c r="F827" s="286" t="s">
        <v>16</v>
      </c>
      <c r="G827" s="364" t="s">
        <v>56</v>
      </c>
      <c r="H827" s="364" t="s">
        <v>61</v>
      </c>
      <c r="I827" s="364" t="s">
        <v>261</v>
      </c>
      <c r="J827" s="286">
        <v>3</v>
      </c>
      <c r="K827" s="286"/>
      <c r="L827" s="286"/>
      <c r="M827" s="286"/>
      <c r="N827" s="286"/>
      <c r="O827" s="286"/>
      <c r="P827" s="286" t="s">
        <v>291</v>
      </c>
      <c r="Q827" s="286" t="s">
        <v>290</v>
      </c>
      <c r="R827" s="287"/>
      <c r="S827" s="286"/>
      <c r="T827" s="285"/>
      <c r="U827" s="285"/>
      <c r="V827" s="284"/>
      <c r="W827" s="284"/>
      <c r="X827" s="692" t="s">
        <v>3135</v>
      </c>
      <c r="Y827" s="697" t="s">
        <v>3144</v>
      </c>
      <c r="Z827" s="687" t="s">
        <v>3129</v>
      </c>
    </row>
    <row r="828" spans="1:26" s="282" customFormat="1" ht="15.6">
      <c r="A828" s="3" t="s">
        <v>1830</v>
      </c>
      <c r="B828" s="289"/>
      <c r="C828" s="289" t="s">
        <v>465</v>
      </c>
      <c r="D828" s="284"/>
      <c r="E828" s="286" t="s">
        <v>17</v>
      </c>
      <c r="F828" s="286" t="s">
        <v>14</v>
      </c>
      <c r="G828" s="364" t="s">
        <v>19</v>
      </c>
      <c r="H828" s="364" t="s">
        <v>28</v>
      </c>
      <c r="I828" s="364" t="s">
        <v>24</v>
      </c>
      <c r="J828" s="286">
        <v>4</v>
      </c>
      <c r="K828" s="286"/>
      <c r="L828" s="286"/>
      <c r="M828" s="286"/>
      <c r="N828" s="286"/>
      <c r="O828" s="286"/>
      <c r="P828" s="286" t="s">
        <v>291</v>
      </c>
      <c r="Q828" s="286" t="s">
        <v>290</v>
      </c>
      <c r="R828" s="287"/>
      <c r="S828" s="286"/>
      <c r="T828" s="285"/>
      <c r="U828" s="285"/>
      <c r="V828" s="284"/>
      <c r="W828" s="284"/>
      <c r="X828" s="692" t="s">
        <v>3135</v>
      </c>
      <c r="Y828" s="697" t="s">
        <v>3144</v>
      </c>
      <c r="Z828" s="687" t="s">
        <v>3129</v>
      </c>
    </row>
    <row r="829" spans="1:26" s="282" customFormat="1" ht="15.6">
      <c r="A829" s="3" t="s">
        <v>1831</v>
      </c>
      <c r="B829" s="289"/>
      <c r="C829" s="289"/>
      <c r="D829" s="284"/>
      <c r="E829" s="286" t="s">
        <v>17</v>
      </c>
      <c r="F829" s="286" t="s">
        <v>15</v>
      </c>
      <c r="G829" s="364" t="s">
        <v>19</v>
      </c>
      <c r="H829" s="364" t="s">
        <v>28</v>
      </c>
      <c r="I829" s="364" t="s">
        <v>447</v>
      </c>
      <c r="J829" s="286">
        <v>4</v>
      </c>
      <c r="K829" s="286"/>
      <c r="L829" s="286"/>
      <c r="M829" s="286"/>
      <c r="N829" s="286"/>
      <c r="O829" s="286"/>
      <c r="P829" s="286" t="s">
        <v>291</v>
      </c>
      <c r="Q829" s="286" t="s">
        <v>290</v>
      </c>
      <c r="R829" s="287"/>
      <c r="S829" s="286"/>
      <c r="T829" s="285"/>
      <c r="U829" s="285"/>
      <c r="V829" s="284"/>
      <c r="W829" s="284"/>
      <c r="X829" s="692" t="s">
        <v>3135</v>
      </c>
      <c r="Y829" s="697" t="s">
        <v>3144</v>
      </c>
      <c r="Z829" s="687" t="s">
        <v>3129</v>
      </c>
    </row>
    <row r="830" spans="1:26" s="282" customFormat="1" ht="15.6">
      <c r="A830" s="3" t="s">
        <v>1832</v>
      </c>
      <c r="B830" s="289"/>
      <c r="C830" s="289" t="s">
        <v>466</v>
      </c>
      <c r="D830" s="284"/>
      <c r="E830" s="286" t="s">
        <v>17</v>
      </c>
      <c r="F830" s="286" t="s">
        <v>14</v>
      </c>
      <c r="G830" s="364" t="s">
        <v>19</v>
      </c>
      <c r="H830" s="364" t="s">
        <v>28</v>
      </c>
      <c r="I830" s="364" t="s">
        <v>24</v>
      </c>
      <c r="J830" s="286">
        <v>4</v>
      </c>
      <c r="K830" s="286"/>
      <c r="L830" s="286"/>
      <c r="M830" s="286"/>
      <c r="N830" s="286"/>
      <c r="O830" s="286"/>
      <c r="P830" s="286" t="s">
        <v>291</v>
      </c>
      <c r="Q830" s="286" t="s">
        <v>290</v>
      </c>
      <c r="R830" s="287"/>
      <c r="S830" s="286"/>
      <c r="T830" s="285"/>
      <c r="U830" s="285"/>
      <c r="V830" s="284"/>
      <c r="W830" s="284"/>
      <c r="X830" s="692" t="s">
        <v>3135</v>
      </c>
      <c r="Y830" s="697" t="s">
        <v>3144</v>
      </c>
      <c r="Z830" s="687" t="s">
        <v>3129</v>
      </c>
    </row>
    <row r="831" spans="1:26" s="282" customFormat="1" ht="15.6">
      <c r="A831" s="3" t="s">
        <v>1833</v>
      </c>
      <c r="B831" s="289"/>
      <c r="C831" s="289"/>
      <c r="D831" s="284"/>
      <c r="E831" s="286" t="s">
        <v>17</v>
      </c>
      <c r="F831" s="286" t="s">
        <v>15</v>
      </c>
      <c r="G831" s="364" t="s">
        <v>19</v>
      </c>
      <c r="H831" s="364" t="s">
        <v>28</v>
      </c>
      <c r="I831" s="364" t="s">
        <v>24</v>
      </c>
      <c r="J831" s="286">
        <v>4</v>
      </c>
      <c r="K831" s="286"/>
      <c r="L831" s="286"/>
      <c r="M831" s="286"/>
      <c r="N831" s="286"/>
      <c r="O831" s="286"/>
      <c r="P831" s="286" t="s">
        <v>291</v>
      </c>
      <c r="Q831" s="286" t="s">
        <v>290</v>
      </c>
      <c r="R831" s="287"/>
      <c r="S831" s="286"/>
      <c r="T831" s="285"/>
      <c r="U831" s="285"/>
      <c r="V831" s="284"/>
      <c r="W831" s="284"/>
      <c r="X831" s="692" t="s">
        <v>3135</v>
      </c>
      <c r="Y831" s="697" t="s">
        <v>3144</v>
      </c>
      <c r="Z831" s="687" t="s">
        <v>3129</v>
      </c>
    </row>
    <row r="832" spans="1:26" s="282" customFormat="1" ht="15.6">
      <c r="A832" s="3" t="s">
        <v>1834</v>
      </c>
      <c r="B832" s="289"/>
      <c r="C832" s="289" t="s">
        <v>395</v>
      </c>
      <c r="D832" s="284"/>
      <c r="E832" s="286" t="s">
        <v>17</v>
      </c>
      <c r="F832" s="286" t="s">
        <v>14</v>
      </c>
      <c r="G832" s="364" t="s">
        <v>19</v>
      </c>
      <c r="H832" s="364" t="s">
        <v>28</v>
      </c>
      <c r="I832" s="364" t="s">
        <v>24</v>
      </c>
      <c r="J832" s="286">
        <v>4</v>
      </c>
      <c r="K832" s="286"/>
      <c r="L832" s="286"/>
      <c r="M832" s="286"/>
      <c r="N832" s="286"/>
      <c r="O832" s="286"/>
      <c r="P832" s="286" t="s">
        <v>286</v>
      </c>
      <c r="Q832" s="286" t="s">
        <v>290</v>
      </c>
      <c r="R832" s="287"/>
      <c r="S832" s="286"/>
      <c r="T832" s="285"/>
      <c r="U832" s="285"/>
      <c r="V832" s="284"/>
      <c r="W832" s="284"/>
      <c r="X832" s="692" t="s">
        <v>3135</v>
      </c>
      <c r="Y832" s="697" t="s">
        <v>3144</v>
      </c>
      <c r="Z832" s="687" t="s">
        <v>3129</v>
      </c>
    </row>
    <row r="833" spans="1:26" s="282" customFormat="1" ht="15.6">
      <c r="A833" s="3" t="s">
        <v>1835</v>
      </c>
      <c r="B833" s="289"/>
      <c r="C833" s="289"/>
      <c r="D833" s="284"/>
      <c r="E833" s="286" t="s">
        <v>17</v>
      </c>
      <c r="F833" s="286" t="s">
        <v>15</v>
      </c>
      <c r="G833" s="364" t="s">
        <v>19</v>
      </c>
      <c r="H833" s="364" t="s">
        <v>28</v>
      </c>
      <c r="I833" s="364" t="s">
        <v>24</v>
      </c>
      <c r="J833" s="286">
        <v>4</v>
      </c>
      <c r="K833" s="286"/>
      <c r="L833" s="286"/>
      <c r="M833" s="286"/>
      <c r="N833" s="286"/>
      <c r="O833" s="286"/>
      <c r="P833" s="286" t="s">
        <v>286</v>
      </c>
      <c r="Q833" s="286" t="s">
        <v>290</v>
      </c>
      <c r="R833" s="287"/>
      <c r="S833" s="286"/>
      <c r="T833" s="285"/>
      <c r="U833" s="285"/>
      <c r="V833" s="284"/>
      <c r="W833" s="284"/>
      <c r="X833" s="692" t="s">
        <v>3135</v>
      </c>
      <c r="Y833" s="697" t="s">
        <v>3144</v>
      </c>
      <c r="Z833" s="687" t="s">
        <v>3129</v>
      </c>
    </row>
    <row r="834" spans="1:26" s="282" customFormat="1" ht="15.6">
      <c r="A834" s="3" t="s">
        <v>1836</v>
      </c>
      <c r="B834" s="289"/>
      <c r="C834" s="289" t="s">
        <v>396</v>
      </c>
      <c r="D834" s="284"/>
      <c r="E834" s="286" t="s">
        <v>17</v>
      </c>
      <c r="F834" s="286" t="s">
        <v>14</v>
      </c>
      <c r="G834" s="364" t="s">
        <v>19</v>
      </c>
      <c r="H834" s="364" t="s">
        <v>28</v>
      </c>
      <c r="I834" s="364" t="s">
        <v>24</v>
      </c>
      <c r="J834" s="286">
        <v>4</v>
      </c>
      <c r="K834" s="286"/>
      <c r="L834" s="286"/>
      <c r="M834" s="286"/>
      <c r="N834" s="286"/>
      <c r="O834" s="286"/>
      <c r="P834" s="286" t="s">
        <v>286</v>
      </c>
      <c r="Q834" s="286" t="s">
        <v>290</v>
      </c>
      <c r="R834" s="287"/>
      <c r="S834" s="286"/>
      <c r="T834" s="285"/>
      <c r="U834" s="285"/>
      <c r="V834" s="284"/>
      <c r="W834" s="284"/>
      <c r="X834" s="692" t="s">
        <v>3135</v>
      </c>
      <c r="Y834" s="697" t="s">
        <v>3144</v>
      </c>
      <c r="Z834" s="687" t="s">
        <v>3129</v>
      </c>
    </row>
    <row r="835" spans="1:26" s="282" customFormat="1" ht="15.6">
      <c r="A835" s="3" t="s">
        <v>1837</v>
      </c>
      <c r="B835" s="289"/>
      <c r="C835" s="289" t="s">
        <v>397</v>
      </c>
      <c r="D835" s="284"/>
      <c r="E835" s="286" t="s">
        <v>17</v>
      </c>
      <c r="F835" s="286" t="s">
        <v>14</v>
      </c>
      <c r="G835" s="364" t="s">
        <v>19</v>
      </c>
      <c r="H835" s="364" t="s">
        <v>28</v>
      </c>
      <c r="I835" s="364" t="s">
        <v>24</v>
      </c>
      <c r="J835" s="286">
        <v>4</v>
      </c>
      <c r="K835" s="286"/>
      <c r="L835" s="286"/>
      <c r="M835" s="286"/>
      <c r="N835" s="286"/>
      <c r="O835" s="286"/>
      <c r="P835" s="286" t="s">
        <v>286</v>
      </c>
      <c r="Q835" s="286" t="s">
        <v>290</v>
      </c>
      <c r="R835" s="287"/>
      <c r="S835" s="286"/>
      <c r="T835" s="285"/>
      <c r="U835" s="285"/>
      <c r="V835" s="284"/>
      <c r="W835" s="284"/>
      <c r="X835" s="692" t="s">
        <v>3135</v>
      </c>
      <c r="Y835" s="697" t="s">
        <v>3144</v>
      </c>
      <c r="Z835" s="687" t="s">
        <v>3129</v>
      </c>
    </row>
    <row r="836" spans="1:26" s="282" customFormat="1" ht="15.6">
      <c r="A836" s="3" t="s">
        <v>1838</v>
      </c>
      <c r="B836" s="289"/>
      <c r="C836" s="289"/>
      <c r="D836" s="284"/>
      <c r="E836" s="286" t="s">
        <v>17</v>
      </c>
      <c r="F836" s="286" t="s">
        <v>15</v>
      </c>
      <c r="G836" s="364" t="s">
        <v>19</v>
      </c>
      <c r="H836" s="364" t="s">
        <v>28</v>
      </c>
      <c r="I836" s="364" t="s">
        <v>24</v>
      </c>
      <c r="J836" s="286">
        <v>4</v>
      </c>
      <c r="K836" s="286"/>
      <c r="L836" s="286"/>
      <c r="M836" s="286"/>
      <c r="N836" s="286"/>
      <c r="O836" s="286"/>
      <c r="P836" s="286" t="s">
        <v>286</v>
      </c>
      <c r="Q836" s="286" t="s">
        <v>290</v>
      </c>
      <c r="R836" s="287"/>
      <c r="S836" s="286"/>
      <c r="T836" s="285"/>
      <c r="U836" s="285"/>
      <c r="V836" s="284"/>
      <c r="W836" s="284"/>
      <c r="X836" s="692" t="s">
        <v>3135</v>
      </c>
      <c r="Y836" s="697" t="s">
        <v>3144</v>
      </c>
      <c r="Z836" s="687" t="s">
        <v>3129</v>
      </c>
    </row>
    <row r="837" spans="1:26" s="282" customFormat="1" ht="15.6">
      <c r="A837" s="3" t="s">
        <v>1839</v>
      </c>
      <c r="B837" s="289"/>
      <c r="C837" s="289" t="s">
        <v>398</v>
      </c>
      <c r="D837" s="284"/>
      <c r="E837" s="286" t="s">
        <v>17</v>
      </c>
      <c r="F837" s="286" t="s">
        <v>15</v>
      </c>
      <c r="G837" s="364" t="s">
        <v>19</v>
      </c>
      <c r="H837" s="364" t="s">
        <v>28</v>
      </c>
      <c r="I837" s="364" t="s">
        <v>24</v>
      </c>
      <c r="J837" s="286">
        <v>4</v>
      </c>
      <c r="K837" s="286"/>
      <c r="L837" s="286"/>
      <c r="M837" s="286"/>
      <c r="N837" s="286"/>
      <c r="O837" s="286"/>
      <c r="P837" s="286" t="s">
        <v>286</v>
      </c>
      <c r="Q837" s="286" t="s">
        <v>290</v>
      </c>
      <c r="R837" s="287"/>
      <c r="S837" s="286"/>
      <c r="T837" s="285"/>
      <c r="U837" s="285"/>
      <c r="V837" s="284"/>
      <c r="W837" s="284"/>
      <c r="X837" s="692" t="s">
        <v>3135</v>
      </c>
      <c r="Y837" s="697" t="s">
        <v>3144</v>
      </c>
      <c r="Z837" s="687" t="s">
        <v>3129</v>
      </c>
    </row>
    <row r="838" spans="1:26" s="282" customFormat="1" ht="15.6">
      <c r="A838" s="3" t="s">
        <v>1840</v>
      </c>
      <c r="B838" s="289"/>
      <c r="C838" s="289" t="s">
        <v>399</v>
      </c>
      <c r="D838" s="284"/>
      <c r="E838" s="286" t="s">
        <v>17</v>
      </c>
      <c r="F838" s="286" t="s">
        <v>14</v>
      </c>
      <c r="G838" s="364" t="s">
        <v>19</v>
      </c>
      <c r="H838" s="364" t="s">
        <v>28</v>
      </c>
      <c r="I838" s="364" t="s">
        <v>24</v>
      </c>
      <c r="J838" s="286">
        <v>4</v>
      </c>
      <c r="K838" s="286"/>
      <c r="L838" s="286"/>
      <c r="M838" s="286"/>
      <c r="N838" s="286"/>
      <c r="O838" s="286"/>
      <c r="P838" s="286" t="s">
        <v>286</v>
      </c>
      <c r="Q838" s="286" t="s">
        <v>290</v>
      </c>
      <c r="R838" s="287"/>
      <c r="S838" s="286"/>
      <c r="T838" s="285"/>
      <c r="U838" s="285"/>
      <c r="V838" s="284"/>
      <c r="W838" s="284"/>
      <c r="X838" s="692" t="s">
        <v>3135</v>
      </c>
      <c r="Y838" s="697" t="s">
        <v>3144</v>
      </c>
      <c r="Z838" s="687" t="s">
        <v>3129</v>
      </c>
    </row>
    <row r="839" spans="1:26" s="282" customFormat="1" ht="15.6">
      <c r="A839" s="3" t="s">
        <v>1841</v>
      </c>
      <c r="B839" s="289"/>
      <c r="C839" s="289"/>
      <c r="D839" s="284"/>
      <c r="E839" s="286" t="s">
        <v>17</v>
      </c>
      <c r="F839" s="286" t="s">
        <v>15</v>
      </c>
      <c r="G839" s="364" t="s">
        <v>19</v>
      </c>
      <c r="H839" s="364" t="s">
        <v>28</v>
      </c>
      <c r="I839" s="364" t="s">
        <v>24</v>
      </c>
      <c r="J839" s="286">
        <v>4</v>
      </c>
      <c r="K839" s="286"/>
      <c r="L839" s="286"/>
      <c r="M839" s="286"/>
      <c r="N839" s="286"/>
      <c r="O839" s="286"/>
      <c r="P839" s="286" t="s">
        <v>286</v>
      </c>
      <c r="Q839" s="286" t="s">
        <v>290</v>
      </c>
      <c r="R839" s="287"/>
      <c r="S839" s="286"/>
      <c r="T839" s="285"/>
      <c r="U839" s="285"/>
      <c r="V839" s="284"/>
      <c r="W839" s="284"/>
      <c r="X839" s="692" t="s">
        <v>3135</v>
      </c>
      <c r="Y839" s="697" t="s">
        <v>3144</v>
      </c>
      <c r="Z839" s="687" t="s">
        <v>3129</v>
      </c>
    </row>
    <row r="840" spans="1:26" s="282" customFormat="1" ht="15.6">
      <c r="A840" s="3" t="s">
        <v>1842</v>
      </c>
      <c r="B840" s="289"/>
      <c r="C840" s="289" t="s">
        <v>400</v>
      </c>
      <c r="D840" s="284"/>
      <c r="E840" s="286" t="s">
        <v>17</v>
      </c>
      <c r="F840" s="286" t="s">
        <v>14</v>
      </c>
      <c r="G840" s="364" t="s">
        <v>19</v>
      </c>
      <c r="H840" s="364" t="s">
        <v>28</v>
      </c>
      <c r="I840" s="364" t="s">
        <v>24</v>
      </c>
      <c r="J840" s="286">
        <v>4</v>
      </c>
      <c r="K840" s="286"/>
      <c r="L840" s="286"/>
      <c r="M840" s="286"/>
      <c r="N840" s="286"/>
      <c r="O840" s="286"/>
      <c r="P840" s="286" t="s">
        <v>286</v>
      </c>
      <c r="Q840" s="286" t="s">
        <v>290</v>
      </c>
      <c r="R840" s="287"/>
      <c r="S840" s="286"/>
      <c r="T840" s="285"/>
      <c r="U840" s="285"/>
      <c r="V840" s="284"/>
      <c r="W840" s="284"/>
      <c r="X840" s="692" t="s">
        <v>3135</v>
      </c>
      <c r="Y840" s="697" t="s">
        <v>3144</v>
      </c>
      <c r="Z840" s="687" t="s">
        <v>3129</v>
      </c>
    </row>
    <row r="841" spans="1:26" s="282" customFormat="1" ht="27.6">
      <c r="A841" s="3" t="s">
        <v>1843</v>
      </c>
      <c r="B841" s="289"/>
      <c r="C841" s="289"/>
      <c r="D841" s="284"/>
      <c r="E841" s="286" t="s">
        <v>18</v>
      </c>
      <c r="F841" s="286" t="s">
        <v>15</v>
      </c>
      <c r="G841" s="364" t="s">
        <v>19</v>
      </c>
      <c r="H841" s="364" t="s">
        <v>28</v>
      </c>
      <c r="I841" s="364" t="s">
        <v>841</v>
      </c>
      <c r="J841" s="286">
        <v>4</v>
      </c>
      <c r="K841" s="286"/>
      <c r="L841" s="286"/>
      <c r="M841" s="286"/>
      <c r="N841" s="286"/>
      <c r="O841" s="286"/>
      <c r="P841" s="286" t="s">
        <v>286</v>
      </c>
      <c r="Q841" s="286" t="s">
        <v>290</v>
      </c>
      <c r="R841" s="287"/>
      <c r="S841" s="286"/>
      <c r="T841" s="285"/>
      <c r="U841" s="285"/>
      <c r="V841" s="284"/>
      <c r="W841" s="284"/>
      <c r="X841" s="692" t="s">
        <v>3135</v>
      </c>
      <c r="Y841" s="697" t="s">
        <v>3144</v>
      </c>
      <c r="Z841" s="687" t="s">
        <v>3129</v>
      </c>
    </row>
    <row r="842" spans="1:26" s="282" customFormat="1" ht="15.6">
      <c r="A842" s="3" t="s">
        <v>1844</v>
      </c>
      <c r="B842" s="289"/>
      <c r="C842" s="289" t="s">
        <v>401</v>
      </c>
      <c r="D842" s="284"/>
      <c r="E842" s="286" t="s">
        <v>17</v>
      </c>
      <c r="F842" s="286" t="s">
        <v>14</v>
      </c>
      <c r="G842" s="364" t="s">
        <v>19</v>
      </c>
      <c r="H842" s="364" t="s">
        <v>28</v>
      </c>
      <c r="I842" s="364" t="s">
        <v>24</v>
      </c>
      <c r="J842" s="286">
        <v>4</v>
      </c>
      <c r="K842" s="286"/>
      <c r="L842" s="286"/>
      <c r="M842" s="286"/>
      <c r="N842" s="286"/>
      <c r="O842" s="286"/>
      <c r="P842" s="286" t="s">
        <v>286</v>
      </c>
      <c r="Q842" s="286" t="s">
        <v>290</v>
      </c>
      <c r="R842" s="287"/>
      <c r="S842" s="286"/>
      <c r="T842" s="285"/>
      <c r="U842" s="285"/>
      <c r="V842" s="284"/>
      <c r="W842" s="284"/>
      <c r="X842" s="692" t="s">
        <v>3135</v>
      </c>
      <c r="Y842" s="697" t="s">
        <v>3144</v>
      </c>
      <c r="Z842" s="687" t="s">
        <v>3129</v>
      </c>
    </row>
    <row r="843" spans="1:26" s="282" customFormat="1" ht="15.6">
      <c r="A843" s="3" t="s">
        <v>1845</v>
      </c>
      <c r="B843" s="289"/>
      <c r="C843" s="289"/>
      <c r="D843" s="284"/>
      <c r="E843" s="286" t="s">
        <v>17</v>
      </c>
      <c r="F843" s="286" t="s">
        <v>15</v>
      </c>
      <c r="G843" s="364" t="s">
        <v>19</v>
      </c>
      <c r="H843" s="364" t="s">
        <v>28</v>
      </c>
      <c r="I843" s="364" t="s">
        <v>24</v>
      </c>
      <c r="J843" s="286">
        <v>4</v>
      </c>
      <c r="K843" s="286"/>
      <c r="L843" s="286"/>
      <c r="M843" s="286"/>
      <c r="N843" s="286"/>
      <c r="O843" s="286"/>
      <c r="P843" s="286" t="s">
        <v>286</v>
      </c>
      <c r="Q843" s="286" t="s">
        <v>290</v>
      </c>
      <c r="R843" s="287"/>
      <c r="S843" s="286"/>
      <c r="T843" s="285"/>
      <c r="U843" s="285"/>
      <c r="V843" s="284"/>
      <c r="W843" s="284"/>
      <c r="X843" s="692" t="s">
        <v>3135</v>
      </c>
      <c r="Y843" s="697" t="s">
        <v>3144</v>
      </c>
      <c r="Z843" s="687" t="s">
        <v>3129</v>
      </c>
    </row>
    <row r="844" spans="1:26" s="282" customFormat="1" ht="15.6">
      <c r="A844" s="3" t="s">
        <v>1846</v>
      </c>
      <c r="B844" s="289"/>
      <c r="C844" s="289" t="s">
        <v>402</v>
      </c>
      <c r="D844" s="284"/>
      <c r="E844" s="286" t="s">
        <v>18</v>
      </c>
      <c r="F844" s="286" t="s">
        <v>15</v>
      </c>
      <c r="G844" s="364" t="s">
        <v>19</v>
      </c>
      <c r="H844" s="364" t="s">
        <v>28</v>
      </c>
      <c r="I844" s="364" t="s">
        <v>24</v>
      </c>
      <c r="J844" s="286">
        <v>3</v>
      </c>
      <c r="K844" s="286"/>
      <c r="L844" s="286"/>
      <c r="M844" s="286"/>
      <c r="N844" s="286"/>
      <c r="O844" s="286"/>
      <c r="P844" s="286" t="s">
        <v>286</v>
      </c>
      <c r="Q844" s="286" t="s">
        <v>290</v>
      </c>
      <c r="R844" s="287"/>
      <c r="S844" s="286"/>
      <c r="T844" s="285"/>
      <c r="U844" s="285"/>
      <c r="V844" s="284"/>
      <c r="W844" s="284"/>
      <c r="X844" s="692" t="s">
        <v>3135</v>
      </c>
      <c r="Y844" s="697" t="s">
        <v>3144</v>
      </c>
      <c r="Z844" s="687" t="s">
        <v>3129</v>
      </c>
    </row>
    <row r="845" spans="1:26" s="282" customFormat="1" ht="15.6">
      <c r="A845" s="3" t="s">
        <v>1847</v>
      </c>
      <c r="B845" s="289"/>
      <c r="C845" s="289" t="s">
        <v>403</v>
      </c>
      <c r="D845" s="284"/>
      <c r="E845" s="286" t="s">
        <v>17</v>
      </c>
      <c r="F845" s="286" t="s">
        <v>14</v>
      </c>
      <c r="G845" s="364" t="s">
        <v>19</v>
      </c>
      <c r="H845" s="364" t="s">
        <v>28</v>
      </c>
      <c r="I845" s="364" t="s">
        <v>24</v>
      </c>
      <c r="J845" s="286">
        <v>4</v>
      </c>
      <c r="K845" s="286"/>
      <c r="L845" s="286"/>
      <c r="M845" s="286"/>
      <c r="N845" s="286"/>
      <c r="O845" s="286"/>
      <c r="P845" s="286" t="s">
        <v>286</v>
      </c>
      <c r="Q845" s="286" t="s">
        <v>290</v>
      </c>
      <c r="R845" s="287"/>
      <c r="S845" s="286"/>
      <c r="T845" s="285"/>
      <c r="U845" s="285"/>
      <c r="V845" s="284"/>
      <c r="W845" s="284"/>
      <c r="X845" s="692" t="s">
        <v>3135</v>
      </c>
      <c r="Y845" s="697" t="s">
        <v>3144</v>
      </c>
      <c r="Z845" s="687" t="s">
        <v>3129</v>
      </c>
    </row>
    <row r="846" spans="1:26" s="282" customFormat="1" ht="15.6">
      <c r="A846" s="3" t="s">
        <v>1848</v>
      </c>
      <c r="B846" s="289"/>
      <c r="C846" s="289"/>
      <c r="D846" s="284"/>
      <c r="E846" s="286" t="s">
        <v>18</v>
      </c>
      <c r="F846" s="286" t="s">
        <v>15</v>
      </c>
      <c r="G846" s="364" t="s">
        <v>19</v>
      </c>
      <c r="H846" s="364" t="s">
        <v>28</v>
      </c>
      <c r="I846" s="364" t="s">
        <v>24</v>
      </c>
      <c r="J846" s="286">
        <v>4</v>
      </c>
      <c r="K846" s="286"/>
      <c r="L846" s="286"/>
      <c r="M846" s="286"/>
      <c r="N846" s="286"/>
      <c r="O846" s="286"/>
      <c r="P846" s="286" t="s">
        <v>286</v>
      </c>
      <c r="Q846" s="286" t="s">
        <v>290</v>
      </c>
      <c r="R846" s="287"/>
      <c r="S846" s="286"/>
      <c r="T846" s="285"/>
      <c r="U846" s="285"/>
      <c r="V846" s="284"/>
      <c r="W846" s="284"/>
      <c r="X846" s="692" t="s">
        <v>3135</v>
      </c>
      <c r="Y846" s="697" t="s">
        <v>3144</v>
      </c>
      <c r="Z846" s="687" t="s">
        <v>3129</v>
      </c>
    </row>
    <row r="847" spans="1:26" s="282" customFormat="1" ht="15.6">
      <c r="A847" s="3" t="s">
        <v>1849</v>
      </c>
      <c r="B847" s="289"/>
      <c r="C847" s="289" t="s">
        <v>404</v>
      </c>
      <c r="D847" s="284"/>
      <c r="E847" s="286" t="s">
        <v>17</v>
      </c>
      <c r="F847" s="286" t="s">
        <v>14</v>
      </c>
      <c r="G847" s="364" t="s">
        <v>19</v>
      </c>
      <c r="H847" s="364" t="s">
        <v>28</v>
      </c>
      <c r="I847" s="364" t="s">
        <v>24</v>
      </c>
      <c r="J847" s="286">
        <v>4</v>
      </c>
      <c r="K847" s="286"/>
      <c r="L847" s="286"/>
      <c r="M847" s="286"/>
      <c r="N847" s="286"/>
      <c r="O847" s="286"/>
      <c r="P847" s="286" t="s">
        <v>286</v>
      </c>
      <c r="Q847" s="286" t="s">
        <v>290</v>
      </c>
      <c r="R847" s="287"/>
      <c r="S847" s="286"/>
      <c r="T847" s="285"/>
      <c r="U847" s="285"/>
      <c r="V847" s="284"/>
      <c r="W847" s="284"/>
      <c r="X847" s="692" t="s">
        <v>3135</v>
      </c>
      <c r="Y847" s="697" t="s">
        <v>3144</v>
      </c>
      <c r="Z847" s="687" t="s">
        <v>3129</v>
      </c>
    </row>
    <row r="848" spans="1:26" s="282" customFormat="1" ht="15.6">
      <c r="A848" s="3" t="s">
        <v>1850</v>
      </c>
      <c r="B848" s="289"/>
      <c r="C848" s="289"/>
      <c r="D848" s="284"/>
      <c r="E848" s="286" t="s">
        <v>17</v>
      </c>
      <c r="F848" s="286" t="s">
        <v>15</v>
      </c>
      <c r="G848" s="364" t="s">
        <v>19</v>
      </c>
      <c r="H848" s="364" t="s">
        <v>28</v>
      </c>
      <c r="I848" s="364" t="s">
        <v>24</v>
      </c>
      <c r="J848" s="286">
        <v>4</v>
      </c>
      <c r="K848" s="286"/>
      <c r="L848" s="286"/>
      <c r="M848" s="286"/>
      <c r="N848" s="286"/>
      <c r="O848" s="286"/>
      <c r="P848" s="286" t="s">
        <v>286</v>
      </c>
      <c r="Q848" s="286" t="s">
        <v>290</v>
      </c>
      <c r="R848" s="287"/>
      <c r="S848" s="286"/>
      <c r="T848" s="285"/>
      <c r="U848" s="285"/>
      <c r="V848" s="284"/>
      <c r="W848" s="284"/>
      <c r="X848" s="692" t="s">
        <v>3135</v>
      </c>
      <c r="Y848" s="697" t="s">
        <v>3144</v>
      </c>
      <c r="Z848" s="687" t="s">
        <v>3129</v>
      </c>
    </row>
    <row r="849" spans="1:26" s="282" customFormat="1" ht="15.6">
      <c r="A849" s="3" t="s">
        <v>1851</v>
      </c>
      <c r="B849" s="289"/>
      <c r="C849" s="289" t="s">
        <v>635</v>
      </c>
      <c r="D849" s="284"/>
      <c r="E849" s="286" t="s">
        <v>17</v>
      </c>
      <c r="F849" s="286" t="s">
        <v>15</v>
      </c>
      <c r="G849" s="364" t="s">
        <v>19</v>
      </c>
      <c r="H849" s="364" t="s">
        <v>28</v>
      </c>
      <c r="I849" s="364" t="s">
        <v>24</v>
      </c>
      <c r="J849" s="286">
        <v>4</v>
      </c>
      <c r="K849" s="286"/>
      <c r="L849" s="286"/>
      <c r="M849" s="286"/>
      <c r="N849" s="286"/>
      <c r="O849" s="286"/>
      <c r="P849" s="286" t="s">
        <v>286</v>
      </c>
      <c r="Q849" s="286" t="s">
        <v>290</v>
      </c>
      <c r="R849" s="287"/>
      <c r="S849" s="286"/>
      <c r="T849" s="285"/>
      <c r="U849" s="285"/>
      <c r="V849" s="284"/>
      <c r="W849" s="284"/>
      <c r="X849" s="692" t="s">
        <v>3135</v>
      </c>
      <c r="Y849" s="697" t="s">
        <v>3144</v>
      </c>
      <c r="Z849" s="687" t="s">
        <v>3129</v>
      </c>
    </row>
    <row r="850" spans="1:26" s="282" customFormat="1" ht="15.6">
      <c r="A850" s="3" t="s">
        <v>1852</v>
      </c>
      <c r="B850" s="289"/>
      <c r="C850" s="289"/>
      <c r="D850" s="284"/>
      <c r="E850" s="286" t="s">
        <v>18</v>
      </c>
      <c r="F850" s="286" t="s">
        <v>14</v>
      </c>
      <c r="G850" s="364" t="s">
        <v>19</v>
      </c>
      <c r="H850" s="364" t="s">
        <v>28</v>
      </c>
      <c r="I850" s="364" t="s">
        <v>24</v>
      </c>
      <c r="J850" s="286">
        <v>4</v>
      </c>
      <c r="K850" s="286"/>
      <c r="L850" s="286"/>
      <c r="M850" s="286"/>
      <c r="N850" s="286"/>
      <c r="O850" s="286"/>
      <c r="P850" s="286" t="s">
        <v>286</v>
      </c>
      <c r="Q850" s="286" t="s">
        <v>290</v>
      </c>
      <c r="R850" s="287"/>
      <c r="S850" s="286"/>
      <c r="T850" s="285"/>
      <c r="U850" s="285"/>
      <c r="V850" s="284"/>
      <c r="W850" s="284"/>
      <c r="X850" s="692" t="s">
        <v>3135</v>
      </c>
      <c r="Y850" s="697" t="s">
        <v>3144</v>
      </c>
      <c r="Z850" s="687" t="s">
        <v>3129</v>
      </c>
    </row>
    <row r="851" spans="1:26" s="282" customFormat="1" ht="15.6">
      <c r="A851" s="3" t="s">
        <v>1853</v>
      </c>
      <c r="B851" s="289"/>
      <c r="C851" s="289" t="s">
        <v>636</v>
      </c>
      <c r="D851" s="284"/>
      <c r="E851" s="286" t="s">
        <v>18</v>
      </c>
      <c r="F851" s="286" t="s">
        <v>14</v>
      </c>
      <c r="G851" s="364" t="s">
        <v>19</v>
      </c>
      <c r="H851" s="364" t="s">
        <v>28</v>
      </c>
      <c r="I851" s="364" t="s">
        <v>24</v>
      </c>
      <c r="J851" s="286">
        <v>4</v>
      </c>
      <c r="K851" s="286"/>
      <c r="L851" s="286"/>
      <c r="M851" s="286"/>
      <c r="N851" s="286"/>
      <c r="O851" s="286"/>
      <c r="P851" s="286" t="s">
        <v>286</v>
      </c>
      <c r="Q851" s="286" t="s">
        <v>290</v>
      </c>
      <c r="R851" s="287"/>
      <c r="S851" s="286"/>
      <c r="T851" s="285"/>
      <c r="U851" s="285"/>
      <c r="V851" s="284"/>
      <c r="W851" s="284"/>
      <c r="X851" s="692" t="s">
        <v>3135</v>
      </c>
      <c r="Y851" s="697" t="s">
        <v>3144</v>
      </c>
      <c r="Z851" s="687" t="s">
        <v>3129</v>
      </c>
    </row>
    <row r="852" spans="1:26" s="282" customFormat="1" ht="15.6">
      <c r="A852" s="3" t="s">
        <v>1854</v>
      </c>
      <c r="B852" s="289"/>
      <c r="C852" s="289"/>
      <c r="D852" s="284"/>
      <c r="E852" s="286" t="s">
        <v>18</v>
      </c>
      <c r="F852" s="286" t="s">
        <v>15</v>
      </c>
      <c r="G852" s="364" t="s">
        <v>19</v>
      </c>
      <c r="H852" s="364" t="s">
        <v>28</v>
      </c>
      <c r="I852" s="364" t="s">
        <v>24</v>
      </c>
      <c r="J852" s="286">
        <v>4</v>
      </c>
      <c r="K852" s="286"/>
      <c r="L852" s="286"/>
      <c r="M852" s="286"/>
      <c r="N852" s="286"/>
      <c r="O852" s="286"/>
      <c r="P852" s="286" t="s">
        <v>286</v>
      </c>
      <c r="Q852" s="286" t="s">
        <v>290</v>
      </c>
      <c r="R852" s="287"/>
      <c r="S852" s="286"/>
      <c r="T852" s="285"/>
      <c r="U852" s="285"/>
      <c r="V852" s="284"/>
      <c r="W852" s="284"/>
      <c r="X852" s="692" t="s">
        <v>3135</v>
      </c>
      <c r="Y852" s="697" t="s">
        <v>3144</v>
      </c>
      <c r="Z852" s="687" t="s">
        <v>3129</v>
      </c>
    </row>
    <row r="853" spans="1:26" s="282" customFormat="1" ht="15.6">
      <c r="A853" s="3" t="s">
        <v>1855</v>
      </c>
      <c r="B853" s="289"/>
      <c r="C853" s="289" t="s">
        <v>405</v>
      </c>
      <c r="D853" s="284"/>
      <c r="E853" s="286" t="s">
        <v>18</v>
      </c>
      <c r="F853" s="286" t="s">
        <v>14</v>
      </c>
      <c r="G853" s="364" t="s">
        <v>19</v>
      </c>
      <c r="H853" s="364" t="s">
        <v>28</v>
      </c>
      <c r="I853" s="364" t="s">
        <v>24</v>
      </c>
      <c r="J853" s="286">
        <v>4</v>
      </c>
      <c r="K853" s="286"/>
      <c r="L853" s="286"/>
      <c r="M853" s="286"/>
      <c r="N853" s="286"/>
      <c r="O853" s="286"/>
      <c r="P853" s="286" t="s">
        <v>286</v>
      </c>
      <c r="Q853" s="286" t="s">
        <v>290</v>
      </c>
      <c r="R853" s="287"/>
      <c r="S853" s="286"/>
      <c r="T853" s="285"/>
      <c r="U853" s="285"/>
      <c r="V853" s="284"/>
      <c r="W853" s="284"/>
      <c r="X853" s="692" t="s">
        <v>3135</v>
      </c>
      <c r="Y853" s="697" t="s">
        <v>3144</v>
      </c>
      <c r="Z853" s="687" t="s">
        <v>3129</v>
      </c>
    </row>
    <row r="854" spans="1:26" s="313" customFormat="1" ht="15.6">
      <c r="A854" s="612" t="s">
        <v>1856</v>
      </c>
      <c r="B854" s="297"/>
      <c r="C854" s="297" t="s">
        <v>468</v>
      </c>
      <c r="D854" s="292"/>
      <c r="E854" s="294" t="s">
        <v>18</v>
      </c>
      <c r="F854" s="294" t="s">
        <v>14</v>
      </c>
      <c r="G854" s="651" t="s">
        <v>19</v>
      </c>
      <c r="H854" s="651" t="s">
        <v>28</v>
      </c>
      <c r="I854" s="651" t="s">
        <v>445</v>
      </c>
      <c r="J854" s="294">
        <v>4</v>
      </c>
      <c r="K854" s="294"/>
      <c r="L854" s="294"/>
      <c r="M854" s="294"/>
      <c r="N854" s="294"/>
      <c r="O854" s="294"/>
      <c r="P854" s="294" t="s">
        <v>286</v>
      </c>
      <c r="Q854" s="294" t="s">
        <v>290</v>
      </c>
      <c r="R854" s="295"/>
      <c r="S854" s="294"/>
      <c r="T854" s="293"/>
      <c r="U854" s="293"/>
      <c r="V854" s="292"/>
      <c r="W854" s="292"/>
      <c r="X854" s="692" t="s">
        <v>3135</v>
      </c>
      <c r="Y854" s="697" t="s">
        <v>3144</v>
      </c>
      <c r="Z854" s="687" t="s">
        <v>3129</v>
      </c>
    </row>
    <row r="855" spans="1:26" s="309" customFormat="1" ht="16.2" thickBot="1">
      <c r="A855" s="624" t="s">
        <v>1857</v>
      </c>
      <c r="B855" s="311"/>
      <c r="C855" s="311"/>
      <c r="D855" s="662" t="s">
        <v>952</v>
      </c>
      <c r="E855" s="658" t="s">
        <v>18</v>
      </c>
      <c r="F855" s="658" t="s">
        <v>15</v>
      </c>
      <c r="G855" s="659" t="s">
        <v>19</v>
      </c>
      <c r="H855" s="659" t="s">
        <v>28</v>
      </c>
      <c r="I855" s="659" t="s">
        <v>24</v>
      </c>
      <c r="J855" s="658">
        <v>4</v>
      </c>
      <c r="K855" s="658"/>
      <c r="L855" s="658"/>
      <c r="M855" s="658"/>
      <c r="N855" s="658"/>
      <c r="O855" s="658"/>
      <c r="P855" s="658" t="s">
        <v>286</v>
      </c>
      <c r="Q855" s="658" t="s">
        <v>290</v>
      </c>
      <c r="R855" s="660"/>
      <c r="S855" s="658"/>
      <c r="T855" s="661"/>
      <c r="U855" s="661"/>
      <c r="V855" s="657"/>
      <c r="W855" s="657"/>
      <c r="X855" s="692" t="s">
        <v>3135</v>
      </c>
      <c r="Y855" s="697" t="s">
        <v>3144</v>
      </c>
      <c r="Z855" s="687" t="s">
        <v>3129</v>
      </c>
    </row>
    <row r="856" spans="1:26" s="305" customFormat="1" ht="15.6">
      <c r="A856" s="255" t="s">
        <v>1858</v>
      </c>
      <c r="B856" s="307"/>
      <c r="C856" s="307" t="s">
        <v>406</v>
      </c>
      <c r="D856" s="663" t="s">
        <v>858</v>
      </c>
      <c r="E856" s="653" t="s">
        <v>17</v>
      </c>
      <c r="F856" s="653" t="s">
        <v>14</v>
      </c>
      <c r="G856" s="654" t="s">
        <v>19</v>
      </c>
      <c r="H856" s="654" t="s">
        <v>28</v>
      </c>
      <c r="I856" s="654" t="s">
        <v>447</v>
      </c>
      <c r="J856" s="653">
        <v>4</v>
      </c>
      <c r="K856" s="653"/>
      <c r="L856" s="653"/>
      <c r="M856" s="653"/>
      <c r="N856" s="653"/>
      <c r="O856" s="653"/>
      <c r="P856" s="653" t="s">
        <v>286</v>
      </c>
      <c r="Q856" s="653" t="s">
        <v>290</v>
      </c>
      <c r="R856" s="655"/>
      <c r="S856" s="653"/>
      <c r="T856" s="656"/>
      <c r="U856" s="656"/>
      <c r="V856" s="652"/>
      <c r="W856" s="652"/>
      <c r="X856" s="692" t="s">
        <v>3135</v>
      </c>
      <c r="Y856" s="697" t="s">
        <v>3144</v>
      </c>
      <c r="Z856" s="687" t="s">
        <v>3130</v>
      </c>
    </row>
    <row r="857" spans="1:26" s="282" customFormat="1" ht="15.6">
      <c r="A857" s="3" t="s">
        <v>1859</v>
      </c>
      <c r="B857" s="289"/>
      <c r="C857" s="289"/>
      <c r="D857" s="284"/>
      <c r="E857" s="286" t="s">
        <v>17</v>
      </c>
      <c r="F857" s="286" t="s">
        <v>15</v>
      </c>
      <c r="G857" s="364" t="s">
        <v>19</v>
      </c>
      <c r="H857" s="364" t="s">
        <v>28</v>
      </c>
      <c r="I857" s="364" t="s">
        <v>24</v>
      </c>
      <c r="J857" s="286">
        <v>4</v>
      </c>
      <c r="K857" s="286"/>
      <c r="L857" s="286"/>
      <c r="M857" s="286"/>
      <c r="N857" s="286"/>
      <c r="O857" s="286"/>
      <c r="P857" s="286" t="s">
        <v>286</v>
      </c>
      <c r="Q857" s="286" t="s">
        <v>290</v>
      </c>
      <c r="R857" s="287"/>
      <c r="S857" s="286"/>
      <c r="T857" s="285"/>
      <c r="U857" s="285"/>
      <c r="V857" s="284"/>
      <c r="W857" s="284"/>
      <c r="X857" s="692" t="s">
        <v>3135</v>
      </c>
      <c r="Y857" s="697" t="s">
        <v>3144</v>
      </c>
      <c r="Z857" s="687" t="s">
        <v>3130</v>
      </c>
    </row>
    <row r="858" spans="1:26" s="282" customFormat="1" ht="15.6">
      <c r="A858" s="3" t="s">
        <v>1860</v>
      </c>
      <c r="B858" s="289"/>
      <c r="C858" s="289" t="s">
        <v>467</v>
      </c>
      <c r="D858" s="284"/>
      <c r="E858" s="286" t="s">
        <v>18</v>
      </c>
      <c r="F858" s="286" t="s">
        <v>14</v>
      </c>
      <c r="G858" s="364" t="s">
        <v>19</v>
      </c>
      <c r="H858" s="364" t="s">
        <v>28</v>
      </c>
      <c r="I858" s="364" t="s">
        <v>24</v>
      </c>
      <c r="J858" s="286">
        <v>4</v>
      </c>
      <c r="K858" s="286"/>
      <c r="L858" s="286"/>
      <c r="M858" s="286"/>
      <c r="N858" s="286"/>
      <c r="O858" s="286"/>
      <c r="P858" s="286" t="s">
        <v>286</v>
      </c>
      <c r="Q858" s="286" t="s">
        <v>290</v>
      </c>
      <c r="R858" s="287"/>
      <c r="S858" s="286"/>
      <c r="T858" s="285"/>
      <c r="U858" s="285"/>
      <c r="V858" s="284"/>
      <c r="W858" s="284"/>
      <c r="X858" s="692" t="s">
        <v>3135</v>
      </c>
      <c r="Y858" s="697" t="s">
        <v>3144</v>
      </c>
      <c r="Z858" s="687" t="s">
        <v>3130</v>
      </c>
    </row>
    <row r="859" spans="1:26" s="282" customFormat="1" ht="15.6">
      <c r="A859" s="3" t="s">
        <v>1861</v>
      </c>
      <c r="B859" s="289"/>
      <c r="C859" s="289"/>
      <c r="D859" s="284"/>
      <c r="E859" s="286" t="s">
        <v>18</v>
      </c>
      <c r="F859" s="286" t="s">
        <v>15</v>
      </c>
      <c r="G859" s="364" t="s">
        <v>19</v>
      </c>
      <c r="H859" s="364" t="s">
        <v>28</v>
      </c>
      <c r="I859" s="364" t="s">
        <v>24</v>
      </c>
      <c r="J859" s="286">
        <v>4</v>
      </c>
      <c r="K859" s="286"/>
      <c r="L859" s="286"/>
      <c r="M859" s="286"/>
      <c r="N859" s="286"/>
      <c r="O859" s="286"/>
      <c r="P859" s="286" t="s">
        <v>286</v>
      </c>
      <c r="Q859" s="286" t="s">
        <v>290</v>
      </c>
      <c r="R859" s="287"/>
      <c r="S859" s="286"/>
      <c r="T859" s="285"/>
      <c r="U859" s="285"/>
      <c r="V859" s="284"/>
      <c r="W859" s="284"/>
      <c r="X859" s="692" t="s">
        <v>3135</v>
      </c>
      <c r="Y859" s="697" t="s">
        <v>3144</v>
      </c>
      <c r="Z859" s="687" t="s">
        <v>3130</v>
      </c>
    </row>
    <row r="860" spans="1:26" s="282" customFormat="1" ht="15.6">
      <c r="A860" s="3" t="s">
        <v>1862</v>
      </c>
      <c r="B860" s="289"/>
      <c r="C860" s="289" t="s">
        <v>469</v>
      </c>
      <c r="D860" s="284"/>
      <c r="E860" s="286" t="s">
        <v>18</v>
      </c>
      <c r="F860" s="286" t="s">
        <v>14</v>
      </c>
      <c r="G860" s="364" t="s">
        <v>19</v>
      </c>
      <c r="H860" s="364" t="s">
        <v>28</v>
      </c>
      <c r="I860" s="364" t="s">
        <v>24</v>
      </c>
      <c r="J860" s="286">
        <v>4</v>
      </c>
      <c r="K860" s="286"/>
      <c r="L860" s="286"/>
      <c r="M860" s="286"/>
      <c r="N860" s="286"/>
      <c r="O860" s="286"/>
      <c r="P860" s="286" t="s">
        <v>286</v>
      </c>
      <c r="Q860" s="286" t="s">
        <v>290</v>
      </c>
      <c r="R860" s="287"/>
      <c r="S860" s="286"/>
      <c r="T860" s="285"/>
      <c r="U860" s="285"/>
      <c r="V860" s="284"/>
      <c r="W860" s="284"/>
      <c r="X860" s="692" t="s">
        <v>3135</v>
      </c>
      <c r="Y860" s="697" t="s">
        <v>3144</v>
      </c>
      <c r="Z860" s="687" t="s">
        <v>3130</v>
      </c>
    </row>
    <row r="861" spans="1:26" s="282" customFormat="1" ht="15.6">
      <c r="A861" s="3" t="s">
        <v>1863</v>
      </c>
      <c r="B861" s="289"/>
      <c r="C861" s="289"/>
      <c r="D861" s="284"/>
      <c r="E861" s="286" t="s">
        <v>18</v>
      </c>
      <c r="F861" s="286" t="s">
        <v>15</v>
      </c>
      <c r="G861" s="364" t="s">
        <v>19</v>
      </c>
      <c r="H861" s="364" t="s">
        <v>28</v>
      </c>
      <c r="I861" s="364" t="s">
        <v>24</v>
      </c>
      <c r="J861" s="286">
        <v>4</v>
      </c>
      <c r="K861" s="286"/>
      <c r="L861" s="286"/>
      <c r="M861" s="286"/>
      <c r="N861" s="286"/>
      <c r="O861" s="286"/>
      <c r="P861" s="286" t="s">
        <v>286</v>
      </c>
      <c r="Q861" s="286" t="s">
        <v>290</v>
      </c>
      <c r="R861" s="287"/>
      <c r="S861" s="286"/>
      <c r="T861" s="285"/>
      <c r="U861" s="285"/>
      <c r="V861" s="284"/>
      <c r="W861" s="284"/>
      <c r="X861" s="692" t="s">
        <v>3135</v>
      </c>
      <c r="Y861" s="697" t="s">
        <v>3144</v>
      </c>
      <c r="Z861" s="687" t="s">
        <v>3130</v>
      </c>
    </row>
    <row r="862" spans="1:26" s="282" customFormat="1" ht="15.6">
      <c r="A862" s="3" t="s">
        <v>1864</v>
      </c>
      <c r="B862" s="289"/>
      <c r="C862" s="289" t="s">
        <v>407</v>
      </c>
      <c r="D862" s="284"/>
      <c r="E862" s="286" t="s">
        <v>17</v>
      </c>
      <c r="F862" s="286" t="s">
        <v>14</v>
      </c>
      <c r="G862" s="364" t="s">
        <v>19</v>
      </c>
      <c r="H862" s="364" t="s">
        <v>28</v>
      </c>
      <c r="I862" s="364" t="s">
        <v>24</v>
      </c>
      <c r="J862" s="286">
        <v>4</v>
      </c>
      <c r="K862" s="286"/>
      <c r="L862" s="286"/>
      <c r="M862" s="286"/>
      <c r="N862" s="286"/>
      <c r="O862" s="286"/>
      <c r="P862" s="286" t="s">
        <v>286</v>
      </c>
      <c r="Q862" s="286" t="s">
        <v>290</v>
      </c>
      <c r="R862" s="287"/>
      <c r="S862" s="286"/>
      <c r="T862" s="285"/>
      <c r="U862" s="285"/>
      <c r="V862" s="284"/>
      <c r="W862" s="284"/>
      <c r="X862" s="692" t="s">
        <v>3135</v>
      </c>
      <c r="Y862" s="697" t="s">
        <v>3144</v>
      </c>
      <c r="Z862" s="687" t="s">
        <v>3130</v>
      </c>
    </row>
    <row r="863" spans="1:26" s="282" customFormat="1" ht="15.6">
      <c r="A863" s="3" t="s">
        <v>1865</v>
      </c>
      <c r="B863" s="289"/>
      <c r="C863" s="289"/>
      <c r="D863" s="284"/>
      <c r="E863" s="286" t="s">
        <v>17</v>
      </c>
      <c r="F863" s="286" t="s">
        <v>15</v>
      </c>
      <c r="G863" s="364" t="s">
        <v>19</v>
      </c>
      <c r="H863" s="364" t="s">
        <v>28</v>
      </c>
      <c r="I863" s="364" t="s">
        <v>24</v>
      </c>
      <c r="J863" s="286">
        <v>4</v>
      </c>
      <c r="K863" s="286"/>
      <c r="L863" s="286"/>
      <c r="M863" s="286"/>
      <c r="N863" s="286"/>
      <c r="O863" s="286"/>
      <c r="P863" s="286" t="s">
        <v>286</v>
      </c>
      <c r="Q863" s="286" t="s">
        <v>290</v>
      </c>
      <c r="R863" s="287"/>
      <c r="S863" s="286"/>
      <c r="T863" s="285"/>
      <c r="U863" s="285"/>
      <c r="V863" s="284"/>
      <c r="W863" s="284"/>
      <c r="X863" s="692" t="s">
        <v>3135</v>
      </c>
      <c r="Y863" s="697" t="s">
        <v>3144</v>
      </c>
      <c r="Z863" s="687" t="s">
        <v>3130</v>
      </c>
    </row>
    <row r="864" spans="1:26" s="282" customFormat="1" ht="15.6">
      <c r="A864" s="3" t="s">
        <v>1866</v>
      </c>
      <c r="B864" s="289"/>
      <c r="C864" s="289"/>
      <c r="D864" s="284"/>
      <c r="E864" s="286" t="s">
        <v>17</v>
      </c>
      <c r="F864" s="286" t="s">
        <v>15</v>
      </c>
      <c r="G864" s="364" t="s">
        <v>19</v>
      </c>
      <c r="H864" s="364" t="s">
        <v>28</v>
      </c>
      <c r="I864" s="364" t="s">
        <v>24</v>
      </c>
      <c r="J864" s="286">
        <v>4</v>
      </c>
      <c r="K864" s="286"/>
      <c r="L864" s="286"/>
      <c r="M864" s="286"/>
      <c r="N864" s="286"/>
      <c r="O864" s="286"/>
      <c r="P864" s="286" t="s">
        <v>286</v>
      </c>
      <c r="Q864" s="286" t="s">
        <v>290</v>
      </c>
      <c r="R864" s="287"/>
      <c r="S864" s="286"/>
      <c r="T864" s="285"/>
      <c r="U864" s="285"/>
      <c r="V864" s="284"/>
      <c r="W864" s="284"/>
      <c r="X864" s="692" t="s">
        <v>3135</v>
      </c>
      <c r="Y864" s="697" t="s">
        <v>3144</v>
      </c>
      <c r="Z864" s="687" t="s">
        <v>3130</v>
      </c>
    </row>
    <row r="865" spans="1:26" s="282" customFormat="1" ht="15.6">
      <c r="A865" s="3" t="s">
        <v>1867</v>
      </c>
      <c r="B865" s="289"/>
      <c r="C865" s="289"/>
      <c r="D865" s="284"/>
      <c r="E865" s="286" t="s">
        <v>17</v>
      </c>
      <c r="F865" s="286" t="s">
        <v>14</v>
      </c>
      <c r="G865" s="364" t="s">
        <v>19</v>
      </c>
      <c r="H865" s="364" t="s">
        <v>28</v>
      </c>
      <c r="I865" s="364" t="s">
        <v>25</v>
      </c>
      <c r="J865" s="286">
        <v>4</v>
      </c>
      <c r="K865" s="286"/>
      <c r="L865" s="286"/>
      <c r="M865" s="286"/>
      <c r="N865" s="286"/>
      <c r="O865" s="286"/>
      <c r="P865" s="286" t="s">
        <v>286</v>
      </c>
      <c r="Q865" s="286" t="s">
        <v>290</v>
      </c>
      <c r="R865" s="287"/>
      <c r="S865" s="286"/>
      <c r="T865" s="285"/>
      <c r="U865" s="285"/>
      <c r="V865" s="284"/>
      <c r="W865" s="284"/>
      <c r="X865" s="692" t="s">
        <v>3135</v>
      </c>
      <c r="Y865" s="697" t="s">
        <v>3144</v>
      </c>
      <c r="Z865" s="687" t="s">
        <v>3130</v>
      </c>
    </row>
    <row r="866" spans="1:26" s="282" customFormat="1" ht="15.6">
      <c r="A866" s="3" t="s">
        <v>1868</v>
      </c>
      <c r="B866" s="289"/>
      <c r="C866" s="289"/>
      <c r="D866" s="284"/>
      <c r="E866" s="286" t="s">
        <v>17</v>
      </c>
      <c r="F866" s="286" t="s">
        <v>15</v>
      </c>
      <c r="G866" s="364" t="s">
        <v>19</v>
      </c>
      <c r="H866" s="364" t="s">
        <v>28</v>
      </c>
      <c r="I866" s="364" t="s">
        <v>26</v>
      </c>
      <c r="J866" s="286">
        <v>4</v>
      </c>
      <c r="K866" s="286"/>
      <c r="L866" s="286"/>
      <c r="M866" s="286"/>
      <c r="N866" s="286"/>
      <c r="O866" s="286"/>
      <c r="P866" s="286" t="s">
        <v>286</v>
      </c>
      <c r="Q866" s="286" t="s">
        <v>290</v>
      </c>
      <c r="R866" s="287"/>
      <c r="S866" s="286"/>
      <c r="T866" s="285"/>
      <c r="U866" s="285"/>
      <c r="V866" s="284"/>
      <c r="W866" s="284"/>
      <c r="X866" s="692" t="s">
        <v>3135</v>
      </c>
      <c r="Y866" s="697" t="s">
        <v>3144</v>
      </c>
      <c r="Z866" s="687" t="s">
        <v>3130</v>
      </c>
    </row>
    <row r="867" spans="1:26" s="282" customFormat="1" ht="15.6">
      <c r="A867" s="3" t="s">
        <v>1869</v>
      </c>
      <c r="B867" s="289"/>
      <c r="C867" s="289"/>
      <c r="D867" s="284"/>
      <c r="E867" s="286" t="s">
        <v>18</v>
      </c>
      <c r="F867" s="286" t="s">
        <v>14</v>
      </c>
      <c r="G867" s="364" t="s">
        <v>19</v>
      </c>
      <c r="H867" s="364" t="s">
        <v>28</v>
      </c>
      <c r="I867" s="364" t="s">
        <v>24</v>
      </c>
      <c r="J867" s="286">
        <v>4</v>
      </c>
      <c r="K867" s="286"/>
      <c r="L867" s="286"/>
      <c r="M867" s="286"/>
      <c r="N867" s="286"/>
      <c r="O867" s="286"/>
      <c r="P867" s="286" t="s">
        <v>286</v>
      </c>
      <c r="Q867" s="286" t="s">
        <v>290</v>
      </c>
      <c r="R867" s="287"/>
      <c r="S867" s="286"/>
      <c r="T867" s="285"/>
      <c r="U867" s="285"/>
      <c r="V867" s="284"/>
      <c r="W867" s="284"/>
      <c r="X867" s="692" t="s">
        <v>3135</v>
      </c>
      <c r="Y867" s="697" t="s">
        <v>3144</v>
      </c>
      <c r="Z867" s="687" t="s">
        <v>3130</v>
      </c>
    </row>
    <row r="868" spans="1:26" s="282" customFormat="1" ht="15.6">
      <c r="A868" s="3" t="s">
        <v>1870</v>
      </c>
      <c r="B868" s="289"/>
      <c r="C868" s="289" t="s">
        <v>408</v>
      </c>
      <c r="D868" s="284"/>
      <c r="E868" s="286" t="s">
        <v>18</v>
      </c>
      <c r="F868" s="286" t="s">
        <v>14</v>
      </c>
      <c r="G868" s="364" t="s">
        <v>19</v>
      </c>
      <c r="H868" s="364" t="s">
        <v>28</v>
      </c>
      <c r="I868" s="364" t="s">
        <v>24</v>
      </c>
      <c r="J868" s="286">
        <v>3</v>
      </c>
      <c r="K868" s="286"/>
      <c r="L868" s="286"/>
      <c r="M868" s="286"/>
      <c r="N868" s="286"/>
      <c r="O868" s="286"/>
      <c r="P868" s="286" t="s">
        <v>286</v>
      </c>
      <c r="Q868" s="286" t="s">
        <v>290</v>
      </c>
      <c r="R868" s="287"/>
      <c r="S868" s="286"/>
      <c r="T868" s="285"/>
      <c r="U868" s="285"/>
      <c r="V868" s="284"/>
      <c r="W868" s="284"/>
      <c r="X868" s="692" t="s">
        <v>3135</v>
      </c>
      <c r="Y868" s="697" t="s">
        <v>3144</v>
      </c>
      <c r="Z868" s="687" t="s">
        <v>3130</v>
      </c>
    </row>
    <row r="869" spans="1:26" s="282" customFormat="1" ht="15.6">
      <c r="A869" s="3" t="s">
        <v>1871</v>
      </c>
      <c r="B869" s="289"/>
      <c r="C869" s="289" t="s">
        <v>409</v>
      </c>
      <c r="D869" s="284"/>
      <c r="E869" s="286" t="s">
        <v>18</v>
      </c>
      <c r="F869" s="286" t="s">
        <v>15</v>
      </c>
      <c r="G869" s="364" t="s">
        <v>19</v>
      </c>
      <c r="H869" s="364" t="s">
        <v>28</v>
      </c>
      <c r="I869" s="364" t="s">
        <v>24</v>
      </c>
      <c r="J869" s="286">
        <v>4</v>
      </c>
      <c r="K869" s="286"/>
      <c r="L869" s="286"/>
      <c r="M869" s="286"/>
      <c r="N869" s="286"/>
      <c r="O869" s="286"/>
      <c r="P869" s="286" t="s">
        <v>286</v>
      </c>
      <c r="Q869" s="286" t="s">
        <v>290</v>
      </c>
      <c r="R869" s="287"/>
      <c r="S869" s="286"/>
      <c r="T869" s="285"/>
      <c r="U869" s="285"/>
      <c r="V869" s="284"/>
      <c r="W869" s="284"/>
      <c r="X869" s="692" t="s">
        <v>3135</v>
      </c>
      <c r="Y869" s="697" t="s">
        <v>3144</v>
      </c>
      <c r="Z869" s="687" t="s">
        <v>3130</v>
      </c>
    </row>
    <row r="870" spans="1:26" s="282" customFormat="1" ht="15.6">
      <c r="A870" s="3" t="s">
        <v>1872</v>
      </c>
      <c r="B870" s="289"/>
      <c r="C870" s="289"/>
      <c r="D870" s="284"/>
      <c r="E870" s="286" t="s">
        <v>17</v>
      </c>
      <c r="F870" s="286" t="s">
        <v>14</v>
      </c>
      <c r="G870" s="364" t="s">
        <v>19</v>
      </c>
      <c r="H870" s="364" t="s">
        <v>28</v>
      </c>
      <c r="I870" s="364" t="s">
        <v>24</v>
      </c>
      <c r="J870" s="286">
        <v>4</v>
      </c>
      <c r="K870" s="286"/>
      <c r="L870" s="286"/>
      <c r="M870" s="286"/>
      <c r="N870" s="286"/>
      <c r="O870" s="286"/>
      <c r="P870" s="286" t="s">
        <v>286</v>
      </c>
      <c r="Q870" s="286" t="s">
        <v>290</v>
      </c>
      <c r="R870" s="287"/>
      <c r="S870" s="286"/>
      <c r="T870" s="285"/>
      <c r="U870" s="285"/>
      <c r="V870" s="284"/>
      <c r="W870" s="284"/>
      <c r="X870" s="692" t="s">
        <v>3135</v>
      </c>
      <c r="Y870" s="697" t="s">
        <v>3144</v>
      </c>
      <c r="Z870" s="687" t="s">
        <v>3130</v>
      </c>
    </row>
    <row r="871" spans="1:26" s="282" customFormat="1" ht="15.6">
      <c r="A871" s="3" t="s">
        <v>1873</v>
      </c>
      <c r="B871" s="289"/>
      <c r="C871" s="289" t="s">
        <v>410</v>
      </c>
      <c r="D871" s="284"/>
      <c r="E871" s="286" t="s">
        <v>17</v>
      </c>
      <c r="F871" s="286" t="s">
        <v>14</v>
      </c>
      <c r="G871" s="364" t="s">
        <v>19</v>
      </c>
      <c r="H871" s="364" t="s">
        <v>28</v>
      </c>
      <c r="I871" s="364" t="s">
        <v>24</v>
      </c>
      <c r="J871" s="286">
        <v>4</v>
      </c>
      <c r="K871" s="286"/>
      <c r="L871" s="286"/>
      <c r="M871" s="286"/>
      <c r="N871" s="286"/>
      <c r="O871" s="286"/>
      <c r="P871" s="286" t="s">
        <v>286</v>
      </c>
      <c r="Q871" s="286" t="s">
        <v>290</v>
      </c>
      <c r="R871" s="287"/>
      <c r="S871" s="286"/>
      <c r="T871" s="285"/>
      <c r="U871" s="285"/>
      <c r="V871" s="284"/>
      <c r="W871" s="284"/>
      <c r="X871" s="692" t="s">
        <v>3135</v>
      </c>
      <c r="Y871" s="697" t="s">
        <v>3144</v>
      </c>
      <c r="Z871" s="687" t="s">
        <v>3130</v>
      </c>
    </row>
    <row r="872" spans="1:26" s="282" customFormat="1" ht="15.6">
      <c r="A872" s="3" t="s">
        <v>1874</v>
      </c>
      <c r="B872" s="289"/>
      <c r="C872" s="289"/>
      <c r="D872" s="284"/>
      <c r="E872" s="286" t="s">
        <v>18</v>
      </c>
      <c r="F872" s="286" t="s">
        <v>15</v>
      </c>
      <c r="G872" s="364" t="s">
        <v>19</v>
      </c>
      <c r="H872" s="364" t="s">
        <v>28</v>
      </c>
      <c r="I872" s="364" t="s">
        <v>24</v>
      </c>
      <c r="J872" s="286">
        <v>4</v>
      </c>
      <c r="K872" s="286"/>
      <c r="L872" s="286"/>
      <c r="M872" s="286"/>
      <c r="N872" s="286"/>
      <c r="O872" s="286"/>
      <c r="P872" s="286" t="s">
        <v>286</v>
      </c>
      <c r="Q872" s="286" t="s">
        <v>290</v>
      </c>
      <c r="R872" s="287"/>
      <c r="S872" s="286"/>
      <c r="T872" s="285"/>
      <c r="U872" s="285"/>
      <c r="V872" s="284"/>
      <c r="W872" s="284"/>
      <c r="X872" s="692" t="s">
        <v>3135</v>
      </c>
      <c r="Y872" s="697" t="s">
        <v>3144</v>
      </c>
      <c r="Z872" s="687" t="s">
        <v>3130</v>
      </c>
    </row>
    <row r="873" spans="1:26" s="282" customFormat="1" ht="15.6">
      <c r="A873" s="3" t="s">
        <v>1875</v>
      </c>
      <c r="B873" s="289"/>
      <c r="C873" s="289"/>
      <c r="D873" s="284"/>
      <c r="E873" s="286" t="s">
        <v>18</v>
      </c>
      <c r="F873" s="286" t="s">
        <v>15</v>
      </c>
      <c r="G873" s="364" t="s">
        <v>22</v>
      </c>
      <c r="H873" s="364" t="s">
        <v>28</v>
      </c>
      <c r="I873" s="364" t="s">
        <v>24</v>
      </c>
      <c r="J873" s="286">
        <v>4</v>
      </c>
      <c r="K873" s="286"/>
      <c r="L873" s="286"/>
      <c r="M873" s="286"/>
      <c r="N873" s="286"/>
      <c r="O873" s="286"/>
      <c r="P873" s="286" t="s">
        <v>286</v>
      </c>
      <c r="Q873" s="286" t="s">
        <v>290</v>
      </c>
      <c r="R873" s="287"/>
      <c r="S873" s="286"/>
      <c r="T873" s="285"/>
      <c r="U873" s="285"/>
      <c r="V873" s="284"/>
      <c r="W873" s="284"/>
      <c r="X873" s="692" t="s">
        <v>3135</v>
      </c>
      <c r="Y873" s="697" t="s">
        <v>3144</v>
      </c>
      <c r="Z873" s="687" t="s">
        <v>3130</v>
      </c>
    </row>
    <row r="874" spans="1:26" s="282" customFormat="1" ht="15.6">
      <c r="A874" s="3" t="s">
        <v>1876</v>
      </c>
      <c r="B874" s="289"/>
      <c r="C874" s="289" t="s">
        <v>411</v>
      </c>
      <c r="D874" s="284"/>
      <c r="E874" s="286" t="s">
        <v>18</v>
      </c>
      <c r="F874" s="286" t="s">
        <v>14</v>
      </c>
      <c r="G874" s="364" t="s">
        <v>19</v>
      </c>
      <c r="H874" s="364" t="s">
        <v>28</v>
      </c>
      <c r="I874" s="364" t="s">
        <v>24</v>
      </c>
      <c r="J874" s="286">
        <v>4</v>
      </c>
      <c r="K874" s="286"/>
      <c r="L874" s="286"/>
      <c r="M874" s="286"/>
      <c r="N874" s="286"/>
      <c r="O874" s="286"/>
      <c r="P874" s="286" t="s">
        <v>286</v>
      </c>
      <c r="Q874" s="286" t="s">
        <v>289</v>
      </c>
      <c r="R874" s="287"/>
      <c r="S874" s="286"/>
      <c r="T874" s="285"/>
      <c r="U874" s="285"/>
      <c r="V874" s="284"/>
      <c r="W874" s="284"/>
      <c r="X874" s="692" t="s">
        <v>3135</v>
      </c>
      <c r="Y874" s="697" t="s">
        <v>3144</v>
      </c>
      <c r="Z874" s="687" t="s">
        <v>3130</v>
      </c>
    </row>
    <row r="875" spans="1:26" s="282" customFormat="1" ht="15.6">
      <c r="A875" s="3" t="s">
        <v>1877</v>
      </c>
      <c r="B875" s="289"/>
      <c r="C875" s="289" t="s">
        <v>412</v>
      </c>
      <c r="D875" s="284"/>
      <c r="E875" s="286" t="s">
        <v>17</v>
      </c>
      <c r="F875" s="286" t="s">
        <v>14</v>
      </c>
      <c r="G875" s="364" t="s">
        <v>19</v>
      </c>
      <c r="H875" s="364" t="s">
        <v>28</v>
      </c>
      <c r="I875" s="364" t="s">
        <v>24</v>
      </c>
      <c r="J875" s="286">
        <v>4</v>
      </c>
      <c r="K875" s="286"/>
      <c r="L875" s="286"/>
      <c r="M875" s="286"/>
      <c r="N875" s="286"/>
      <c r="O875" s="286"/>
      <c r="P875" s="286" t="s">
        <v>286</v>
      </c>
      <c r="Q875" s="286" t="s">
        <v>289</v>
      </c>
      <c r="R875" s="287"/>
      <c r="S875" s="286"/>
      <c r="T875" s="285"/>
      <c r="U875" s="285"/>
      <c r="V875" s="284"/>
      <c r="W875" s="284"/>
      <c r="X875" s="692" t="s">
        <v>3135</v>
      </c>
      <c r="Y875" s="697" t="s">
        <v>3144</v>
      </c>
      <c r="Z875" s="687" t="s">
        <v>3130</v>
      </c>
    </row>
    <row r="876" spans="1:26" s="282" customFormat="1" ht="15.6">
      <c r="A876" s="3" t="s">
        <v>1878</v>
      </c>
      <c r="B876" s="289"/>
      <c r="C876" s="289"/>
      <c r="D876" s="284"/>
      <c r="E876" s="286" t="s">
        <v>17</v>
      </c>
      <c r="F876" s="286" t="s">
        <v>15</v>
      </c>
      <c r="G876" s="364" t="s">
        <v>19</v>
      </c>
      <c r="H876" s="364" t="s">
        <v>28</v>
      </c>
      <c r="I876" s="364" t="s">
        <v>24</v>
      </c>
      <c r="J876" s="286">
        <v>4</v>
      </c>
      <c r="K876" s="286"/>
      <c r="L876" s="286"/>
      <c r="M876" s="286"/>
      <c r="N876" s="286"/>
      <c r="O876" s="286"/>
      <c r="P876" s="286" t="s">
        <v>286</v>
      </c>
      <c r="Q876" s="286" t="s">
        <v>289</v>
      </c>
      <c r="R876" s="287"/>
      <c r="S876" s="286"/>
      <c r="T876" s="285"/>
      <c r="U876" s="285"/>
      <c r="V876" s="284"/>
      <c r="W876" s="284"/>
      <c r="X876" s="692" t="s">
        <v>3135</v>
      </c>
      <c r="Y876" s="697" t="s">
        <v>3144</v>
      </c>
      <c r="Z876" s="687" t="s">
        <v>3130</v>
      </c>
    </row>
    <row r="877" spans="1:26" s="282" customFormat="1" ht="15.6">
      <c r="A877" s="3" t="s">
        <v>1879</v>
      </c>
      <c r="B877" s="289"/>
      <c r="C877" s="289" t="s">
        <v>413</v>
      </c>
      <c r="D877" s="284"/>
      <c r="E877" s="286" t="s">
        <v>18</v>
      </c>
      <c r="F877" s="286" t="s">
        <v>14</v>
      </c>
      <c r="G877" s="364" t="s">
        <v>19</v>
      </c>
      <c r="H877" s="364" t="s">
        <v>28</v>
      </c>
      <c r="I877" s="364" t="s">
        <v>24</v>
      </c>
      <c r="J877" s="286">
        <v>4</v>
      </c>
      <c r="K877" s="286"/>
      <c r="L877" s="286"/>
      <c r="M877" s="286"/>
      <c r="N877" s="286"/>
      <c r="O877" s="286"/>
      <c r="P877" s="286" t="s">
        <v>286</v>
      </c>
      <c r="Q877" s="286" t="s">
        <v>289</v>
      </c>
      <c r="R877" s="287"/>
      <c r="S877" s="286"/>
      <c r="T877" s="285"/>
      <c r="U877" s="285"/>
      <c r="V877" s="284"/>
      <c r="W877" s="284"/>
      <c r="X877" s="692" t="s">
        <v>3135</v>
      </c>
      <c r="Y877" s="697" t="s">
        <v>3144</v>
      </c>
      <c r="Z877" s="687" t="s">
        <v>3130</v>
      </c>
    </row>
    <row r="878" spans="1:26" s="282" customFormat="1" ht="15.6">
      <c r="A878" s="3" t="s">
        <v>1880</v>
      </c>
      <c r="B878" s="289"/>
      <c r="C878" s="289"/>
      <c r="D878" s="284"/>
      <c r="E878" s="286" t="s">
        <v>18</v>
      </c>
      <c r="F878" s="286" t="s">
        <v>15</v>
      </c>
      <c r="G878" s="364" t="s">
        <v>19</v>
      </c>
      <c r="H878" s="364" t="s">
        <v>28</v>
      </c>
      <c r="I878" s="364" t="s">
        <v>24</v>
      </c>
      <c r="J878" s="286">
        <v>4</v>
      </c>
      <c r="K878" s="286"/>
      <c r="L878" s="286"/>
      <c r="M878" s="286"/>
      <c r="N878" s="286"/>
      <c r="O878" s="286"/>
      <c r="P878" s="286" t="s">
        <v>286</v>
      </c>
      <c r="Q878" s="286" t="s">
        <v>289</v>
      </c>
      <c r="R878" s="287"/>
      <c r="S878" s="286"/>
      <c r="T878" s="285"/>
      <c r="U878" s="285"/>
      <c r="V878" s="284"/>
      <c r="W878" s="284"/>
      <c r="X878" s="692" t="s">
        <v>3135</v>
      </c>
      <c r="Y878" s="697" t="s">
        <v>3144</v>
      </c>
      <c r="Z878" s="687" t="s">
        <v>3130</v>
      </c>
    </row>
    <row r="879" spans="1:26" s="282" customFormat="1" ht="15.6">
      <c r="A879" s="3" t="s">
        <v>1881</v>
      </c>
      <c r="B879" s="289"/>
      <c r="C879" s="289" t="s">
        <v>414</v>
      </c>
      <c r="D879" s="284"/>
      <c r="E879" s="286" t="s">
        <v>17</v>
      </c>
      <c r="F879" s="286" t="s">
        <v>14</v>
      </c>
      <c r="G879" s="364" t="s">
        <v>19</v>
      </c>
      <c r="H879" s="364" t="s">
        <v>28</v>
      </c>
      <c r="I879" s="364" t="s">
        <v>24</v>
      </c>
      <c r="J879" s="286">
        <v>4</v>
      </c>
      <c r="K879" s="286"/>
      <c r="L879" s="286"/>
      <c r="M879" s="286"/>
      <c r="N879" s="286"/>
      <c r="O879" s="286"/>
      <c r="P879" s="286" t="s">
        <v>286</v>
      </c>
      <c r="Q879" s="286" t="s">
        <v>289</v>
      </c>
      <c r="R879" s="287"/>
      <c r="S879" s="286"/>
      <c r="T879" s="285"/>
      <c r="U879" s="285"/>
      <c r="V879" s="284"/>
      <c r="W879" s="284"/>
      <c r="X879" s="692" t="s">
        <v>3135</v>
      </c>
      <c r="Y879" s="697" t="s">
        <v>3144</v>
      </c>
      <c r="Z879" s="687" t="s">
        <v>3130</v>
      </c>
    </row>
    <row r="880" spans="1:26" s="282" customFormat="1" ht="15.6">
      <c r="A880" s="3" t="s">
        <v>1882</v>
      </c>
      <c r="B880" s="289"/>
      <c r="C880" s="289"/>
      <c r="D880" s="284"/>
      <c r="E880" s="286" t="s">
        <v>17</v>
      </c>
      <c r="F880" s="286" t="s">
        <v>15</v>
      </c>
      <c r="G880" s="364" t="s">
        <v>19</v>
      </c>
      <c r="H880" s="364" t="s">
        <v>28</v>
      </c>
      <c r="I880" s="364" t="s">
        <v>24</v>
      </c>
      <c r="J880" s="286">
        <v>1</v>
      </c>
      <c r="K880" s="286"/>
      <c r="L880" s="286"/>
      <c r="M880" s="286"/>
      <c r="N880" s="286" t="s">
        <v>499</v>
      </c>
      <c r="O880" s="286"/>
      <c r="P880" s="286" t="s">
        <v>286</v>
      </c>
      <c r="Q880" s="286" t="s">
        <v>289</v>
      </c>
      <c r="R880" s="287"/>
      <c r="S880" s="286"/>
      <c r="T880" s="285"/>
      <c r="U880" s="285"/>
      <c r="V880" s="284"/>
      <c r="W880" s="284"/>
      <c r="X880" s="692" t="s">
        <v>3135</v>
      </c>
      <c r="Y880" s="697" t="s">
        <v>3144</v>
      </c>
      <c r="Z880" s="687" t="s">
        <v>3130</v>
      </c>
    </row>
    <row r="881" spans="1:26" s="282" customFormat="1" ht="15.6">
      <c r="A881" s="3" t="s">
        <v>1883</v>
      </c>
      <c r="B881" s="289"/>
      <c r="C881" s="289" t="s">
        <v>415</v>
      </c>
      <c r="D881" s="284"/>
      <c r="E881" s="286" t="s">
        <v>17</v>
      </c>
      <c r="F881" s="286" t="s">
        <v>15</v>
      </c>
      <c r="G881" s="364" t="s">
        <v>19</v>
      </c>
      <c r="H881" s="364" t="s">
        <v>28</v>
      </c>
      <c r="I881" s="364" t="s">
        <v>24</v>
      </c>
      <c r="J881" s="286">
        <v>4</v>
      </c>
      <c r="K881" s="286"/>
      <c r="L881" s="286"/>
      <c r="M881" s="286"/>
      <c r="N881" s="286"/>
      <c r="O881" s="286"/>
      <c r="P881" s="286" t="s">
        <v>286</v>
      </c>
      <c r="Q881" s="286" t="s">
        <v>289</v>
      </c>
      <c r="R881" s="287"/>
      <c r="S881" s="286"/>
      <c r="T881" s="285"/>
      <c r="U881" s="285"/>
      <c r="V881" s="284"/>
      <c r="W881" s="284"/>
      <c r="X881" s="692" t="s">
        <v>3135</v>
      </c>
      <c r="Y881" s="697" t="s">
        <v>3144</v>
      </c>
      <c r="Z881" s="687" t="s">
        <v>3130</v>
      </c>
    </row>
    <row r="882" spans="1:26" s="282" customFormat="1" ht="15.6">
      <c r="A882" s="3" t="s">
        <v>1884</v>
      </c>
      <c r="B882" s="289"/>
      <c r="C882" s="289"/>
      <c r="D882" s="284"/>
      <c r="E882" s="286" t="s">
        <v>18</v>
      </c>
      <c r="F882" s="286" t="s">
        <v>14</v>
      </c>
      <c r="G882" s="364" t="s">
        <v>19</v>
      </c>
      <c r="H882" s="364" t="s">
        <v>28</v>
      </c>
      <c r="I882" s="364" t="s">
        <v>24</v>
      </c>
      <c r="J882" s="286">
        <v>4</v>
      </c>
      <c r="K882" s="286"/>
      <c r="L882" s="286"/>
      <c r="M882" s="286"/>
      <c r="N882" s="286"/>
      <c r="O882" s="286"/>
      <c r="P882" s="286" t="s">
        <v>286</v>
      </c>
      <c r="Q882" s="286" t="s">
        <v>289</v>
      </c>
      <c r="R882" s="287"/>
      <c r="S882" s="286"/>
      <c r="T882" s="285"/>
      <c r="U882" s="285"/>
      <c r="V882" s="284"/>
      <c r="W882" s="284"/>
      <c r="X882" s="692" t="s">
        <v>3135</v>
      </c>
      <c r="Y882" s="697" t="s">
        <v>3144</v>
      </c>
      <c r="Z882" s="687" t="s">
        <v>3130</v>
      </c>
    </row>
    <row r="883" spans="1:26" s="282" customFormat="1" ht="15.6">
      <c r="A883" s="3" t="s">
        <v>1885</v>
      </c>
      <c r="B883" s="289"/>
      <c r="C883" s="289" t="s">
        <v>416</v>
      </c>
      <c r="D883" s="284"/>
      <c r="E883" s="286" t="s">
        <v>18</v>
      </c>
      <c r="F883" s="286" t="s">
        <v>14</v>
      </c>
      <c r="G883" s="364" t="s">
        <v>19</v>
      </c>
      <c r="H883" s="364" t="s">
        <v>28</v>
      </c>
      <c r="I883" s="364" t="s">
        <v>24</v>
      </c>
      <c r="J883" s="286">
        <v>4</v>
      </c>
      <c r="K883" s="286"/>
      <c r="L883" s="286"/>
      <c r="M883" s="286"/>
      <c r="N883" s="286"/>
      <c r="O883" s="286"/>
      <c r="P883" s="286" t="s">
        <v>286</v>
      </c>
      <c r="Q883" s="286" t="s">
        <v>289</v>
      </c>
      <c r="R883" s="287"/>
      <c r="S883" s="286"/>
      <c r="T883" s="285"/>
      <c r="U883" s="285"/>
      <c r="V883" s="284"/>
      <c r="W883" s="284"/>
      <c r="X883" s="692" t="s">
        <v>3135</v>
      </c>
      <c r="Y883" s="697" t="s">
        <v>3144</v>
      </c>
      <c r="Z883" s="687" t="s">
        <v>3130</v>
      </c>
    </row>
    <row r="884" spans="1:26" s="282" customFormat="1" ht="15.6">
      <c r="A884" s="3" t="s">
        <v>1886</v>
      </c>
      <c r="B884" s="289"/>
      <c r="C884" s="289"/>
      <c r="D884" s="284"/>
      <c r="E884" s="286" t="s">
        <v>18</v>
      </c>
      <c r="F884" s="286" t="s">
        <v>15</v>
      </c>
      <c r="G884" s="364" t="s">
        <v>19</v>
      </c>
      <c r="H884" s="364" t="s">
        <v>28</v>
      </c>
      <c r="I884" s="364" t="s">
        <v>24</v>
      </c>
      <c r="J884" s="286">
        <v>4</v>
      </c>
      <c r="K884" s="286"/>
      <c r="L884" s="286"/>
      <c r="M884" s="286"/>
      <c r="N884" s="286"/>
      <c r="O884" s="286"/>
      <c r="P884" s="286" t="s">
        <v>286</v>
      </c>
      <c r="Q884" s="286" t="s">
        <v>289</v>
      </c>
      <c r="R884" s="287"/>
      <c r="S884" s="286"/>
      <c r="T884" s="285"/>
      <c r="U884" s="285"/>
      <c r="V884" s="284"/>
      <c r="W884" s="284"/>
      <c r="X884" s="692" t="s">
        <v>3135</v>
      </c>
      <c r="Y884" s="697" t="s">
        <v>3144</v>
      </c>
      <c r="Z884" s="687" t="s">
        <v>3130</v>
      </c>
    </row>
    <row r="885" spans="1:26" s="282" customFormat="1" ht="15.6">
      <c r="A885" s="3" t="s">
        <v>1887</v>
      </c>
      <c r="B885" s="289"/>
      <c r="C885" s="289" t="s">
        <v>417</v>
      </c>
      <c r="D885" s="284"/>
      <c r="E885" s="286" t="s">
        <v>18</v>
      </c>
      <c r="F885" s="286" t="s">
        <v>14</v>
      </c>
      <c r="G885" s="364" t="s">
        <v>19</v>
      </c>
      <c r="H885" s="364" t="s">
        <v>28</v>
      </c>
      <c r="I885" s="364" t="s">
        <v>24</v>
      </c>
      <c r="J885" s="286">
        <v>4</v>
      </c>
      <c r="K885" s="286"/>
      <c r="L885" s="286"/>
      <c r="M885" s="286"/>
      <c r="N885" s="286"/>
      <c r="O885" s="286"/>
      <c r="P885" s="286" t="s">
        <v>286</v>
      </c>
      <c r="Q885" s="286" t="s">
        <v>289</v>
      </c>
      <c r="R885" s="287"/>
      <c r="S885" s="286"/>
      <c r="T885" s="285"/>
      <c r="U885" s="285"/>
      <c r="V885" s="284"/>
      <c r="W885" s="284"/>
      <c r="X885" s="692" t="s">
        <v>3135</v>
      </c>
      <c r="Y885" s="697" t="s">
        <v>3144</v>
      </c>
      <c r="Z885" s="687" t="s">
        <v>3130</v>
      </c>
    </row>
    <row r="886" spans="1:26" s="282" customFormat="1" ht="15.6">
      <c r="A886" s="3" t="s">
        <v>1888</v>
      </c>
      <c r="B886" s="289"/>
      <c r="C886" s="289"/>
      <c r="D886" s="284"/>
      <c r="E886" s="286" t="s">
        <v>18</v>
      </c>
      <c r="F886" s="286" t="s">
        <v>15</v>
      </c>
      <c r="G886" s="364" t="s">
        <v>19</v>
      </c>
      <c r="H886" s="364" t="s">
        <v>28</v>
      </c>
      <c r="I886" s="364" t="s">
        <v>24</v>
      </c>
      <c r="J886" s="286">
        <v>4</v>
      </c>
      <c r="K886" s="286"/>
      <c r="L886" s="286"/>
      <c r="M886" s="286"/>
      <c r="N886" s="286"/>
      <c r="O886" s="286"/>
      <c r="P886" s="286" t="s">
        <v>286</v>
      </c>
      <c r="Q886" s="286" t="s">
        <v>289</v>
      </c>
      <c r="R886" s="287"/>
      <c r="S886" s="286"/>
      <c r="T886" s="285"/>
      <c r="U886" s="285"/>
      <c r="V886" s="284"/>
      <c r="W886" s="284"/>
      <c r="X886" s="692" t="s">
        <v>3135</v>
      </c>
      <c r="Y886" s="697" t="s">
        <v>3144</v>
      </c>
      <c r="Z886" s="687" t="s">
        <v>3130</v>
      </c>
    </row>
    <row r="887" spans="1:26" s="282" customFormat="1" ht="15.6">
      <c r="A887" s="3" t="s">
        <v>1889</v>
      </c>
      <c r="B887" s="289"/>
      <c r="C887" s="289" t="s">
        <v>418</v>
      </c>
      <c r="D887" s="284"/>
      <c r="E887" s="286" t="s">
        <v>17</v>
      </c>
      <c r="F887" s="286" t="s">
        <v>14</v>
      </c>
      <c r="G887" s="364" t="s">
        <v>19</v>
      </c>
      <c r="H887" s="364" t="s">
        <v>28</v>
      </c>
      <c r="I887" s="364" t="s">
        <v>24</v>
      </c>
      <c r="J887" s="286">
        <v>4</v>
      </c>
      <c r="K887" s="286"/>
      <c r="L887" s="286"/>
      <c r="M887" s="286"/>
      <c r="N887" s="286"/>
      <c r="O887" s="286"/>
      <c r="P887" s="286" t="s">
        <v>286</v>
      </c>
      <c r="Q887" s="286" t="s">
        <v>289</v>
      </c>
      <c r="R887" s="287"/>
      <c r="S887" s="286"/>
      <c r="T887" s="285"/>
      <c r="U887" s="285"/>
      <c r="V887" s="284"/>
      <c r="W887" s="284"/>
      <c r="X887" s="692" t="s">
        <v>3135</v>
      </c>
      <c r="Y887" s="697" t="s">
        <v>3144</v>
      </c>
      <c r="Z887" s="687" t="s">
        <v>3130</v>
      </c>
    </row>
    <row r="888" spans="1:26" s="282" customFormat="1" ht="15.6">
      <c r="A888" s="3" t="s">
        <v>1890</v>
      </c>
      <c r="B888" s="289"/>
      <c r="C888" s="289"/>
      <c r="D888" s="284"/>
      <c r="E888" s="286" t="s">
        <v>18</v>
      </c>
      <c r="F888" s="286" t="s">
        <v>15</v>
      </c>
      <c r="G888" s="364" t="s">
        <v>19</v>
      </c>
      <c r="H888" s="364" t="s">
        <v>28</v>
      </c>
      <c r="I888" s="364" t="s">
        <v>24</v>
      </c>
      <c r="J888" s="286">
        <v>4</v>
      </c>
      <c r="K888" s="286"/>
      <c r="L888" s="286"/>
      <c r="M888" s="286"/>
      <c r="N888" s="286"/>
      <c r="O888" s="286"/>
      <c r="P888" s="286" t="s">
        <v>286</v>
      </c>
      <c r="Q888" s="286" t="s">
        <v>289</v>
      </c>
      <c r="R888" s="287"/>
      <c r="S888" s="286"/>
      <c r="T888" s="285"/>
      <c r="U888" s="285"/>
      <c r="V888" s="284"/>
      <c r="W888" s="284"/>
      <c r="X888" s="692" t="s">
        <v>3135</v>
      </c>
      <c r="Y888" s="697" t="s">
        <v>3144</v>
      </c>
      <c r="Z888" s="687" t="s">
        <v>3130</v>
      </c>
    </row>
    <row r="889" spans="1:26" s="282" customFormat="1" ht="15.6">
      <c r="A889" s="3" t="s">
        <v>1891</v>
      </c>
      <c r="B889" s="289"/>
      <c r="C889" s="289" t="s">
        <v>419</v>
      </c>
      <c r="D889" s="284"/>
      <c r="E889" s="286" t="s">
        <v>17</v>
      </c>
      <c r="F889" s="286" t="s">
        <v>14</v>
      </c>
      <c r="G889" s="364" t="s">
        <v>19</v>
      </c>
      <c r="H889" s="364" t="s">
        <v>28</v>
      </c>
      <c r="I889" s="364" t="s">
        <v>24</v>
      </c>
      <c r="J889" s="286">
        <v>4</v>
      </c>
      <c r="K889" s="286"/>
      <c r="L889" s="286"/>
      <c r="M889" s="286"/>
      <c r="N889" s="286"/>
      <c r="O889" s="286"/>
      <c r="P889" s="286" t="s">
        <v>286</v>
      </c>
      <c r="Q889" s="286" t="s">
        <v>289</v>
      </c>
      <c r="R889" s="287"/>
      <c r="S889" s="286"/>
      <c r="T889" s="285"/>
      <c r="U889" s="285"/>
      <c r="V889" s="284"/>
      <c r="W889" s="284"/>
      <c r="X889" s="692" t="s">
        <v>3135</v>
      </c>
      <c r="Y889" s="697" t="s">
        <v>3144</v>
      </c>
      <c r="Z889" s="687" t="s">
        <v>3130</v>
      </c>
    </row>
    <row r="890" spans="1:26" s="282" customFormat="1" ht="15.6">
      <c r="A890" s="3" t="s">
        <v>1892</v>
      </c>
      <c r="B890" s="289"/>
      <c r="C890" s="289"/>
      <c r="D890" s="284"/>
      <c r="E890" s="286" t="s">
        <v>17</v>
      </c>
      <c r="F890" s="286" t="s">
        <v>15</v>
      </c>
      <c r="G890" s="364" t="s">
        <v>19</v>
      </c>
      <c r="H890" s="364" t="s">
        <v>28</v>
      </c>
      <c r="I890" s="364" t="s">
        <v>24</v>
      </c>
      <c r="J890" s="286">
        <v>4</v>
      </c>
      <c r="K890" s="286"/>
      <c r="L890" s="286"/>
      <c r="M890" s="286"/>
      <c r="N890" s="286"/>
      <c r="O890" s="286"/>
      <c r="P890" s="286" t="s">
        <v>286</v>
      </c>
      <c r="Q890" s="286" t="s">
        <v>289</v>
      </c>
      <c r="R890" s="287"/>
      <c r="S890" s="286"/>
      <c r="T890" s="285"/>
      <c r="U890" s="285"/>
      <c r="V890" s="284"/>
      <c r="W890" s="284"/>
      <c r="X890" s="692" t="s">
        <v>3135</v>
      </c>
      <c r="Y890" s="697" t="s">
        <v>3144</v>
      </c>
      <c r="Z890" s="687" t="s">
        <v>3130</v>
      </c>
    </row>
    <row r="891" spans="1:26" s="282" customFormat="1" ht="15.6">
      <c r="A891" s="3" t="s">
        <v>1893</v>
      </c>
      <c r="B891" s="289"/>
      <c r="C891" s="289" t="s">
        <v>420</v>
      </c>
      <c r="D891" s="284"/>
      <c r="E891" s="286" t="s">
        <v>18</v>
      </c>
      <c r="F891" s="286" t="s">
        <v>14</v>
      </c>
      <c r="G891" s="364" t="s">
        <v>19</v>
      </c>
      <c r="H891" s="364" t="s">
        <v>28</v>
      </c>
      <c r="I891" s="364" t="s">
        <v>24</v>
      </c>
      <c r="J891" s="286">
        <v>4</v>
      </c>
      <c r="K891" s="286"/>
      <c r="L891" s="286"/>
      <c r="M891" s="286"/>
      <c r="N891" s="286"/>
      <c r="O891" s="286"/>
      <c r="P891" s="286" t="s">
        <v>291</v>
      </c>
      <c r="Q891" s="286" t="s">
        <v>288</v>
      </c>
      <c r="R891" s="287"/>
      <c r="S891" s="286"/>
      <c r="T891" s="285"/>
      <c r="U891" s="285"/>
      <c r="V891" s="284"/>
      <c r="W891" s="284"/>
      <c r="X891" s="692" t="s">
        <v>3135</v>
      </c>
      <c r="Y891" s="697" t="s">
        <v>3144</v>
      </c>
      <c r="Z891" s="687" t="s">
        <v>3130</v>
      </c>
    </row>
    <row r="892" spans="1:26" s="282" customFormat="1" ht="15.6">
      <c r="A892" s="3" t="s">
        <v>1894</v>
      </c>
      <c r="B892" s="289"/>
      <c r="C892" s="289"/>
      <c r="D892" s="284"/>
      <c r="E892" s="286" t="s">
        <v>18</v>
      </c>
      <c r="F892" s="286" t="s">
        <v>15</v>
      </c>
      <c r="G892" s="364" t="s">
        <v>19</v>
      </c>
      <c r="H892" s="364" t="s">
        <v>28</v>
      </c>
      <c r="I892" s="364" t="s">
        <v>24</v>
      </c>
      <c r="J892" s="286">
        <v>4</v>
      </c>
      <c r="K892" s="286"/>
      <c r="L892" s="286"/>
      <c r="M892" s="286"/>
      <c r="N892" s="286"/>
      <c r="O892" s="286"/>
      <c r="P892" s="286" t="s">
        <v>291</v>
      </c>
      <c r="Q892" s="286" t="s">
        <v>288</v>
      </c>
      <c r="R892" s="287"/>
      <c r="S892" s="286"/>
      <c r="T892" s="285"/>
      <c r="U892" s="285"/>
      <c r="V892" s="284"/>
      <c r="W892" s="284"/>
      <c r="X892" s="692" t="s">
        <v>3135</v>
      </c>
      <c r="Y892" s="697" t="s">
        <v>3144</v>
      </c>
      <c r="Z892" s="687" t="s">
        <v>3130</v>
      </c>
    </row>
    <row r="893" spans="1:26" s="282" customFormat="1" ht="15.6">
      <c r="A893" s="3" t="s">
        <v>1895</v>
      </c>
      <c r="B893" s="289"/>
      <c r="C893" s="289" t="s">
        <v>421</v>
      </c>
      <c r="D893" s="284"/>
      <c r="E893" s="286" t="s">
        <v>17</v>
      </c>
      <c r="F893" s="286" t="s">
        <v>14</v>
      </c>
      <c r="G893" s="364" t="s">
        <v>22</v>
      </c>
      <c r="H893" s="364" t="s">
        <v>28</v>
      </c>
      <c r="I893" s="364" t="s">
        <v>24</v>
      </c>
      <c r="J893" s="286">
        <v>4</v>
      </c>
      <c r="K893" s="286"/>
      <c r="L893" s="286"/>
      <c r="M893" s="286"/>
      <c r="N893" s="286"/>
      <c r="O893" s="286"/>
      <c r="P893" s="286" t="s">
        <v>291</v>
      </c>
      <c r="Q893" s="286" t="s">
        <v>288</v>
      </c>
      <c r="R893" s="287"/>
      <c r="S893" s="286"/>
      <c r="T893" s="285"/>
      <c r="U893" s="285"/>
      <c r="V893" s="284"/>
      <c r="W893" s="284"/>
      <c r="X893" s="692" t="s">
        <v>3135</v>
      </c>
      <c r="Y893" s="697" t="s">
        <v>3144</v>
      </c>
      <c r="Z893" s="687" t="s">
        <v>3130</v>
      </c>
    </row>
    <row r="894" spans="1:26" s="282" customFormat="1" ht="15.6">
      <c r="A894" s="3" t="s">
        <v>1896</v>
      </c>
      <c r="B894" s="289"/>
      <c r="C894" s="289" t="s">
        <v>1110</v>
      </c>
      <c r="D894" s="284"/>
      <c r="E894" s="286" t="s">
        <v>17</v>
      </c>
      <c r="F894" s="286" t="s">
        <v>14</v>
      </c>
      <c r="G894" s="364" t="s">
        <v>19</v>
      </c>
      <c r="H894" s="364" t="s">
        <v>28</v>
      </c>
      <c r="I894" s="364" t="s">
        <v>24</v>
      </c>
      <c r="J894" s="286">
        <v>2</v>
      </c>
      <c r="K894" s="286"/>
      <c r="L894" s="286"/>
      <c r="M894" s="286"/>
      <c r="N894" s="286" t="s">
        <v>499</v>
      </c>
      <c r="O894" s="286"/>
      <c r="P894" s="286" t="s">
        <v>291</v>
      </c>
      <c r="Q894" s="286" t="s">
        <v>288</v>
      </c>
      <c r="R894" s="287"/>
      <c r="S894" s="286"/>
      <c r="T894" s="285"/>
      <c r="U894" s="285"/>
      <c r="V894" s="284"/>
      <c r="W894" s="284"/>
      <c r="X894" s="692" t="s">
        <v>3135</v>
      </c>
      <c r="Y894" s="697" t="s">
        <v>3144</v>
      </c>
      <c r="Z894" s="687" t="s">
        <v>3130</v>
      </c>
    </row>
    <row r="895" spans="1:26" s="282" customFormat="1" ht="15.6">
      <c r="A895" s="3" t="s">
        <v>1897</v>
      </c>
      <c r="B895" s="289"/>
      <c r="C895" s="289"/>
      <c r="D895" s="284"/>
      <c r="E895" s="286" t="s">
        <v>17</v>
      </c>
      <c r="F895" s="286" t="s">
        <v>15</v>
      </c>
      <c r="G895" s="364" t="s">
        <v>19</v>
      </c>
      <c r="H895" s="364" t="s">
        <v>28</v>
      </c>
      <c r="I895" s="364" t="s">
        <v>24</v>
      </c>
      <c r="J895" s="286">
        <v>2</v>
      </c>
      <c r="K895" s="286"/>
      <c r="L895" s="286"/>
      <c r="M895" s="286"/>
      <c r="N895" s="286" t="s">
        <v>499</v>
      </c>
      <c r="O895" s="286"/>
      <c r="P895" s="286" t="s">
        <v>291</v>
      </c>
      <c r="Q895" s="286" t="s">
        <v>288</v>
      </c>
      <c r="R895" s="287"/>
      <c r="S895" s="286"/>
      <c r="T895" s="285"/>
      <c r="U895" s="285"/>
      <c r="V895" s="284"/>
      <c r="W895" s="284"/>
      <c r="X895" s="692" t="s">
        <v>3135</v>
      </c>
      <c r="Y895" s="697" t="s">
        <v>3144</v>
      </c>
      <c r="Z895" s="687" t="s">
        <v>3130</v>
      </c>
    </row>
    <row r="896" spans="1:26" s="282" customFormat="1" ht="15.6">
      <c r="A896" s="3" t="s">
        <v>1898</v>
      </c>
      <c r="B896" s="289"/>
      <c r="C896" s="289" t="s">
        <v>1156</v>
      </c>
      <c r="D896" s="284"/>
      <c r="E896" s="286" t="s">
        <v>17</v>
      </c>
      <c r="F896" s="286" t="s">
        <v>14</v>
      </c>
      <c r="G896" s="364" t="s">
        <v>19</v>
      </c>
      <c r="H896" s="364" t="s">
        <v>28</v>
      </c>
      <c r="I896" s="364" t="s">
        <v>24</v>
      </c>
      <c r="J896" s="286">
        <v>4</v>
      </c>
      <c r="K896" s="286"/>
      <c r="L896" s="286"/>
      <c r="M896" s="286"/>
      <c r="N896" s="286"/>
      <c r="O896" s="286"/>
      <c r="P896" s="286" t="s">
        <v>291</v>
      </c>
      <c r="Q896" s="286" t="s">
        <v>288</v>
      </c>
      <c r="R896" s="287"/>
      <c r="S896" s="286"/>
      <c r="T896" s="285"/>
      <c r="U896" s="285"/>
      <c r="V896" s="284"/>
      <c r="W896" s="284"/>
      <c r="X896" s="692" t="s">
        <v>3135</v>
      </c>
      <c r="Y896" s="697" t="s">
        <v>3144</v>
      </c>
      <c r="Z896" s="687" t="s">
        <v>3130</v>
      </c>
    </row>
    <row r="897" spans="1:26" s="282" customFormat="1" ht="15.6">
      <c r="A897" s="3" t="s">
        <v>1899</v>
      </c>
      <c r="B897" s="289"/>
      <c r="C897" s="289"/>
      <c r="D897" s="284"/>
      <c r="E897" s="286" t="s">
        <v>17</v>
      </c>
      <c r="F897" s="286" t="s">
        <v>15</v>
      </c>
      <c r="G897" s="364" t="s">
        <v>19</v>
      </c>
      <c r="H897" s="364" t="s">
        <v>28</v>
      </c>
      <c r="I897" s="364" t="s">
        <v>24</v>
      </c>
      <c r="J897" s="286">
        <v>4</v>
      </c>
      <c r="K897" s="286"/>
      <c r="L897" s="286"/>
      <c r="M897" s="286"/>
      <c r="N897" s="286"/>
      <c r="O897" s="286"/>
      <c r="P897" s="286" t="s">
        <v>291</v>
      </c>
      <c r="Q897" s="286" t="s">
        <v>288</v>
      </c>
      <c r="R897" s="287"/>
      <c r="S897" s="286"/>
      <c r="T897" s="285"/>
      <c r="U897" s="285"/>
      <c r="V897" s="284"/>
      <c r="W897" s="284"/>
      <c r="X897" s="692" t="s">
        <v>3135</v>
      </c>
      <c r="Y897" s="697" t="s">
        <v>3144</v>
      </c>
      <c r="Z897" s="687" t="s">
        <v>3130</v>
      </c>
    </row>
    <row r="898" spans="1:26" s="282" customFormat="1" ht="15.6">
      <c r="A898" s="3" t="s">
        <v>1900</v>
      </c>
      <c r="B898" s="289"/>
      <c r="C898" s="289" t="s">
        <v>1109</v>
      </c>
      <c r="D898" s="284"/>
      <c r="E898" s="286" t="s">
        <v>17</v>
      </c>
      <c r="F898" s="286" t="s">
        <v>14</v>
      </c>
      <c r="G898" s="364" t="s">
        <v>19</v>
      </c>
      <c r="H898" s="364" t="s">
        <v>28</v>
      </c>
      <c r="I898" s="364" t="s">
        <v>24</v>
      </c>
      <c r="J898" s="286">
        <v>2</v>
      </c>
      <c r="K898" s="286"/>
      <c r="L898" s="286"/>
      <c r="M898" s="286"/>
      <c r="N898" s="286"/>
      <c r="O898" s="286"/>
      <c r="P898" s="286" t="s">
        <v>291</v>
      </c>
      <c r="Q898" s="286" t="s">
        <v>288</v>
      </c>
      <c r="R898" s="287" t="s">
        <v>1155</v>
      </c>
      <c r="S898" s="286"/>
      <c r="T898" s="285"/>
      <c r="U898" s="285"/>
      <c r="V898" s="284"/>
      <c r="W898" s="284"/>
      <c r="X898" s="692" t="s">
        <v>3135</v>
      </c>
      <c r="Y898" s="697" t="s">
        <v>3144</v>
      </c>
      <c r="Z898" s="687" t="s">
        <v>3130</v>
      </c>
    </row>
    <row r="899" spans="1:26" s="282" customFormat="1" ht="15.6">
      <c r="A899" s="3" t="s">
        <v>1901</v>
      </c>
      <c r="B899" s="289"/>
      <c r="C899" s="289"/>
      <c r="D899" s="284"/>
      <c r="E899" s="286" t="s">
        <v>17</v>
      </c>
      <c r="F899" s="286" t="s">
        <v>15</v>
      </c>
      <c r="G899" s="364" t="s">
        <v>19</v>
      </c>
      <c r="H899" s="364" t="s">
        <v>28</v>
      </c>
      <c r="I899" s="364" t="s">
        <v>24</v>
      </c>
      <c r="J899" s="286">
        <v>4</v>
      </c>
      <c r="K899" s="286"/>
      <c r="L899" s="286"/>
      <c r="M899" s="286"/>
      <c r="N899" s="286"/>
      <c r="O899" s="286"/>
      <c r="P899" s="286" t="s">
        <v>291</v>
      </c>
      <c r="Q899" s="286" t="s">
        <v>288</v>
      </c>
      <c r="R899" s="287"/>
      <c r="S899" s="286"/>
      <c r="T899" s="285"/>
      <c r="U899" s="285"/>
      <c r="V899" s="284"/>
      <c r="W899" s="284"/>
      <c r="X899" s="692" t="s">
        <v>3135</v>
      </c>
      <c r="Y899" s="697" t="s">
        <v>3144</v>
      </c>
      <c r="Z899" s="687" t="s">
        <v>3130</v>
      </c>
    </row>
    <row r="900" spans="1:26" s="282" customFormat="1" ht="15.6">
      <c r="A900" s="3" t="s">
        <v>1902</v>
      </c>
      <c r="B900" s="289"/>
      <c r="C900" s="289"/>
      <c r="D900" s="284"/>
      <c r="E900" s="286" t="s">
        <v>18</v>
      </c>
      <c r="F900" s="286" t="s">
        <v>15</v>
      </c>
      <c r="G900" s="364" t="s">
        <v>1126</v>
      </c>
      <c r="H900" s="364" t="s">
        <v>304</v>
      </c>
      <c r="I900" s="364" t="s">
        <v>24</v>
      </c>
      <c r="J900" s="286">
        <v>4</v>
      </c>
      <c r="K900" s="286"/>
      <c r="L900" s="286"/>
      <c r="M900" s="286"/>
      <c r="N900" s="286"/>
      <c r="O900" s="286"/>
      <c r="P900" s="286" t="s">
        <v>291</v>
      </c>
      <c r="Q900" s="286" t="s">
        <v>288</v>
      </c>
      <c r="R900" s="287"/>
      <c r="S900" s="286"/>
      <c r="T900" s="285"/>
      <c r="U900" s="285"/>
      <c r="V900" s="284"/>
      <c r="W900" s="284"/>
      <c r="X900" s="692" t="s">
        <v>3135</v>
      </c>
      <c r="Y900" s="697" t="s">
        <v>3144</v>
      </c>
      <c r="Z900" s="687" t="s">
        <v>3130</v>
      </c>
    </row>
    <row r="901" spans="1:26" s="282" customFormat="1" ht="15.6">
      <c r="A901" s="3" t="s">
        <v>1903</v>
      </c>
      <c r="B901" s="289"/>
      <c r="C901" s="289"/>
      <c r="D901" s="284"/>
      <c r="E901" s="286" t="s">
        <v>18</v>
      </c>
      <c r="F901" s="286" t="s">
        <v>14</v>
      </c>
      <c r="G901" s="364" t="s">
        <v>20</v>
      </c>
      <c r="H901" s="364" t="s">
        <v>304</v>
      </c>
      <c r="I901" s="364" t="s">
        <v>24</v>
      </c>
      <c r="J901" s="286">
        <v>4</v>
      </c>
      <c r="K901" s="286"/>
      <c r="L901" s="286"/>
      <c r="M901" s="286"/>
      <c r="N901" s="286"/>
      <c r="O901" s="286"/>
      <c r="P901" s="286" t="s">
        <v>291</v>
      </c>
      <c r="Q901" s="286" t="s">
        <v>288</v>
      </c>
      <c r="R901" s="287"/>
      <c r="S901" s="286"/>
      <c r="T901" s="285"/>
      <c r="U901" s="285"/>
      <c r="V901" s="284"/>
      <c r="W901" s="284"/>
      <c r="X901" s="692" t="s">
        <v>3135</v>
      </c>
      <c r="Y901" s="697" t="s">
        <v>3144</v>
      </c>
      <c r="Z901" s="687" t="s">
        <v>3130</v>
      </c>
    </row>
    <row r="902" spans="1:26" s="282" customFormat="1" ht="15.6">
      <c r="A902" s="3" t="s">
        <v>1904</v>
      </c>
      <c r="B902" s="289"/>
      <c r="C902" s="289" t="s">
        <v>1108</v>
      </c>
      <c r="D902" s="284"/>
      <c r="E902" s="286" t="s">
        <v>17</v>
      </c>
      <c r="F902" s="286" t="s">
        <v>14</v>
      </c>
      <c r="G902" s="364" t="s">
        <v>22</v>
      </c>
      <c r="H902" s="364" t="s">
        <v>28</v>
      </c>
      <c r="I902" s="364" t="s">
        <v>24</v>
      </c>
      <c r="J902" s="286">
        <v>4</v>
      </c>
      <c r="K902" s="286"/>
      <c r="L902" s="286"/>
      <c r="M902" s="286"/>
      <c r="N902" s="286"/>
      <c r="O902" s="286"/>
      <c r="P902" s="286" t="s">
        <v>291</v>
      </c>
      <c r="Q902" s="286" t="s">
        <v>288</v>
      </c>
      <c r="R902" s="287"/>
      <c r="S902" s="286"/>
      <c r="T902" s="285"/>
      <c r="U902" s="285"/>
      <c r="V902" s="284"/>
      <c r="W902" s="284"/>
      <c r="X902" s="692" t="s">
        <v>3135</v>
      </c>
      <c r="Y902" s="697" t="s">
        <v>3144</v>
      </c>
      <c r="Z902" s="687" t="s">
        <v>3130</v>
      </c>
    </row>
    <row r="903" spans="1:26" s="282" customFormat="1" ht="15.6">
      <c r="A903" s="3" t="s">
        <v>1905</v>
      </c>
      <c r="B903" s="289"/>
      <c r="C903" s="289"/>
      <c r="D903" s="284"/>
      <c r="E903" s="286" t="s">
        <v>17</v>
      </c>
      <c r="F903" s="286" t="s">
        <v>15</v>
      </c>
      <c r="G903" s="364" t="s">
        <v>22</v>
      </c>
      <c r="H903" s="364" t="s">
        <v>28</v>
      </c>
      <c r="I903" s="364" t="s">
        <v>24</v>
      </c>
      <c r="J903" s="286">
        <v>4</v>
      </c>
      <c r="K903" s="286"/>
      <c r="L903" s="286"/>
      <c r="M903" s="286"/>
      <c r="N903" s="286"/>
      <c r="O903" s="286"/>
      <c r="P903" s="286" t="s">
        <v>291</v>
      </c>
      <c r="Q903" s="286" t="s">
        <v>288</v>
      </c>
      <c r="R903" s="287"/>
      <c r="S903" s="286"/>
      <c r="T903" s="285"/>
      <c r="U903" s="285"/>
      <c r="V903" s="284"/>
      <c r="W903" s="284"/>
      <c r="X903" s="692" t="s">
        <v>3135</v>
      </c>
      <c r="Y903" s="697" t="s">
        <v>3144</v>
      </c>
      <c r="Z903" s="687" t="s">
        <v>3130</v>
      </c>
    </row>
    <row r="904" spans="1:26" s="282" customFormat="1" ht="15.6">
      <c r="A904" s="3" t="s">
        <v>1906</v>
      </c>
      <c r="B904" s="289"/>
      <c r="C904" s="289" t="s">
        <v>1107</v>
      </c>
      <c r="D904" s="284"/>
      <c r="E904" s="286" t="s">
        <v>18</v>
      </c>
      <c r="F904" s="286" t="s">
        <v>14</v>
      </c>
      <c r="G904" s="364" t="s">
        <v>262</v>
      </c>
      <c r="H904" s="364" t="s">
        <v>28</v>
      </c>
      <c r="I904" s="364" t="s">
        <v>24</v>
      </c>
      <c r="J904" s="286">
        <v>1</v>
      </c>
      <c r="K904" s="286"/>
      <c r="L904" s="286"/>
      <c r="M904" s="286"/>
      <c r="N904" s="286" t="s">
        <v>39</v>
      </c>
      <c r="O904" s="286"/>
      <c r="P904" s="286" t="s">
        <v>291</v>
      </c>
      <c r="Q904" s="286" t="s">
        <v>288</v>
      </c>
      <c r="R904" s="287"/>
      <c r="S904" s="286"/>
      <c r="T904" s="285"/>
      <c r="U904" s="285"/>
      <c r="V904" s="284"/>
      <c r="W904" s="284"/>
      <c r="X904" s="692" t="s">
        <v>3135</v>
      </c>
      <c r="Y904" s="697" t="s">
        <v>3144</v>
      </c>
      <c r="Z904" s="687" t="s">
        <v>3130</v>
      </c>
    </row>
    <row r="905" spans="1:26" s="282" customFormat="1" ht="15.6">
      <c r="A905" s="3" t="s">
        <v>1907</v>
      </c>
      <c r="B905" s="289"/>
      <c r="C905" s="289"/>
      <c r="D905" s="284"/>
      <c r="E905" s="286" t="s">
        <v>18</v>
      </c>
      <c r="F905" s="286" t="s">
        <v>16</v>
      </c>
      <c r="G905" s="364" t="s">
        <v>20</v>
      </c>
      <c r="H905" s="364" t="s">
        <v>304</v>
      </c>
      <c r="I905" s="364" t="s">
        <v>24</v>
      </c>
      <c r="J905" s="286">
        <v>4</v>
      </c>
      <c r="K905" s="286"/>
      <c r="L905" s="286"/>
      <c r="M905" s="286"/>
      <c r="N905" s="286"/>
      <c r="O905" s="286"/>
      <c r="P905" s="286" t="s">
        <v>291</v>
      </c>
      <c r="Q905" s="286" t="s">
        <v>288</v>
      </c>
      <c r="R905" s="287"/>
      <c r="S905" s="286"/>
      <c r="T905" s="285"/>
      <c r="U905" s="285"/>
      <c r="V905" s="284"/>
      <c r="W905" s="284"/>
      <c r="X905" s="692" t="s">
        <v>3135</v>
      </c>
      <c r="Y905" s="697" t="s">
        <v>3144</v>
      </c>
      <c r="Z905" s="687" t="s">
        <v>3130</v>
      </c>
    </row>
    <row r="906" spans="1:26" s="282" customFormat="1" ht="15.6">
      <c r="A906" s="3" t="s">
        <v>1908</v>
      </c>
      <c r="B906" s="289"/>
      <c r="C906" s="289" t="s">
        <v>1106</v>
      </c>
      <c r="D906" s="284"/>
      <c r="E906" s="286" t="s">
        <v>17</v>
      </c>
      <c r="F906" s="286" t="s">
        <v>14</v>
      </c>
      <c r="G906" s="364" t="s">
        <v>19</v>
      </c>
      <c r="H906" s="364" t="s">
        <v>28</v>
      </c>
      <c r="I906" s="364" t="s">
        <v>24</v>
      </c>
      <c r="J906" s="286">
        <v>4</v>
      </c>
      <c r="K906" s="286"/>
      <c r="L906" s="286"/>
      <c r="M906" s="286"/>
      <c r="N906" s="286"/>
      <c r="O906" s="286"/>
      <c r="P906" s="286" t="s">
        <v>291</v>
      </c>
      <c r="Q906" s="286" t="s">
        <v>289</v>
      </c>
      <c r="R906" s="287"/>
      <c r="S906" s="286"/>
      <c r="T906" s="285"/>
      <c r="U906" s="285"/>
      <c r="V906" s="284"/>
      <c r="W906" s="284"/>
      <c r="X906" s="692" t="s">
        <v>3135</v>
      </c>
      <c r="Y906" s="697" t="s">
        <v>3144</v>
      </c>
      <c r="Z906" s="687" t="s">
        <v>3130</v>
      </c>
    </row>
    <row r="907" spans="1:26" s="282" customFormat="1" ht="15.6">
      <c r="A907" s="3" t="s">
        <v>1909</v>
      </c>
      <c r="B907" s="289"/>
      <c r="C907" s="289"/>
      <c r="D907" s="284"/>
      <c r="E907" s="286" t="s">
        <v>17</v>
      </c>
      <c r="F907" s="286" t="s">
        <v>15</v>
      </c>
      <c r="G907" s="364" t="s">
        <v>19</v>
      </c>
      <c r="H907" s="364" t="s">
        <v>28</v>
      </c>
      <c r="I907" s="364" t="s">
        <v>24</v>
      </c>
      <c r="J907" s="286">
        <v>4</v>
      </c>
      <c r="K907" s="286"/>
      <c r="L907" s="286"/>
      <c r="M907" s="286"/>
      <c r="N907" s="286"/>
      <c r="O907" s="286"/>
      <c r="P907" s="286" t="s">
        <v>291</v>
      </c>
      <c r="Q907" s="286" t="s">
        <v>289</v>
      </c>
      <c r="R907" s="287"/>
      <c r="S907" s="286"/>
      <c r="T907" s="285"/>
      <c r="U907" s="285"/>
      <c r="V907" s="284"/>
      <c r="W907" s="284"/>
      <c r="X907" s="692" t="s">
        <v>3135</v>
      </c>
      <c r="Y907" s="697" t="s">
        <v>3144</v>
      </c>
      <c r="Z907" s="687" t="s">
        <v>3130</v>
      </c>
    </row>
    <row r="908" spans="1:26" s="282" customFormat="1" ht="15.6">
      <c r="A908" s="3" t="s">
        <v>1910</v>
      </c>
      <c r="B908" s="289"/>
      <c r="C908" s="289" t="s">
        <v>1105</v>
      </c>
      <c r="D908" s="284"/>
      <c r="E908" s="286" t="s">
        <v>17</v>
      </c>
      <c r="F908" s="286" t="s">
        <v>14</v>
      </c>
      <c r="G908" s="364" t="s">
        <v>19</v>
      </c>
      <c r="H908" s="364" t="s">
        <v>28</v>
      </c>
      <c r="I908" s="364" t="s">
        <v>24</v>
      </c>
      <c r="J908" s="286">
        <v>4</v>
      </c>
      <c r="K908" s="286"/>
      <c r="L908" s="286"/>
      <c r="M908" s="286"/>
      <c r="N908" s="286"/>
      <c r="O908" s="286"/>
      <c r="P908" s="286" t="s">
        <v>291</v>
      </c>
      <c r="Q908" s="286" t="s">
        <v>289</v>
      </c>
      <c r="R908" s="287"/>
      <c r="S908" s="286"/>
      <c r="T908" s="285"/>
      <c r="U908" s="285"/>
      <c r="V908" s="284"/>
      <c r="W908" s="284"/>
      <c r="X908" s="692" t="s">
        <v>3135</v>
      </c>
      <c r="Y908" s="697" t="s">
        <v>3144</v>
      </c>
      <c r="Z908" s="687" t="s">
        <v>3130</v>
      </c>
    </row>
    <row r="909" spans="1:26" s="282" customFormat="1" ht="15.6">
      <c r="A909" s="3" t="s">
        <v>1911</v>
      </c>
      <c r="B909" s="289"/>
      <c r="C909" s="289"/>
      <c r="D909" s="284"/>
      <c r="E909" s="286" t="s">
        <v>17</v>
      </c>
      <c r="F909" s="286" t="s">
        <v>15</v>
      </c>
      <c r="G909" s="364" t="s">
        <v>19</v>
      </c>
      <c r="H909" s="364" t="s">
        <v>28</v>
      </c>
      <c r="I909" s="364" t="s">
        <v>24</v>
      </c>
      <c r="J909" s="286">
        <v>4</v>
      </c>
      <c r="K909" s="286"/>
      <c r="L909" s="286"/>
      <c r="M909" s="286"/>
      <c r="N909" s="286"/>
      <c r="O909" s="286"/>
      <c r="P909" s="286" t="s">
        <v>291</v>
      </c>
      <c r="Q909" s="286" t="s">
        <v>289</v>
      </c>
      <c r="R909" s="287"/>
      <c r="S909" s="286"/>
      <c r="T909" s="285"/>
      <c r="U909" s="285"/>
      <c r="V909" s="284"/>
      <c r="W909" s="284"/>
      <c r="X909" s="692" t="s">
        <v>3135</v>
      </c>
      <c r="Y909" s="697" t="s">
        <v>3144</v>
      </c>
      <c r="Z909" s="687" t="s">
        <v>3130</v>
      </c>
    </row>
    <row r="910" spans="1:26" s="282" customFormat="1" ht="15.6">
      <c r="A910" s="3" t="s">
        <v>1912</v>
      </c>
      <c r="B910" s="289"/>
      <c r="C910" s="289" t="s">
        <v>1104</v>
      </c>
      <c r="D910" s="284"/>
      <c r="E910" s="286" t="s">
        <v>17</v>
      </c>
      <c r="F910" s="286" t="s">
        <v>14</v>
      </c>
      <c r="G910" s="364" t="s">
        <v>19</v>
      </c>
      <c r="H910" s="364" t="s">
        <v>28</v>
      </c>
      <c r="I910" s="364" t="s">
        <v>24</v>
      </c>
      <c r="J910" s="286">
        <v>4</v>
      </c>
      <c r="K910" s="286"/>
      <c r="L910" s="286"/>
      <c r="M910" s="286"/>
      <c r="N910" s="286"/>
      <c r="O910" s="286"/>
      <c r="P910" s="286" t="s">
        <v>291</v>
      </c>
      <c r="Q910" s="286" t="s">
        <v>289</v>
      </c>
      <c r="R910" s="287"/>
      <c r="S910" s="286"/>
      <c r="T910" s="285"/>
      <c r="U910" s="285"/>
      <c r="V910" s="284"/>
      <c r="W910" s="284"/>
      <c r="X910" s="692" t="s">
        <v>3135</v>
      </c>
      <c r="Y910" s="697" t="s">
        <v>3144</v>
      </c>
      <c r="Z910" s="687" t="s">
        <v>3130</v>
      </c>
    </row>
    <row r="911" spans="1:26" s="282" customFormat="1" ht="15.6">
      <c r="A911" s="3" t="s">
        <v>1913</v>
      </c>
      <c r="B911" s="289"/>
      <c r="C911" s="289"/>
      <c r="D911" s="284"/>
      <c r="E911" s="286" t="s">
        <v>18</v>
      </c>
      <c r="F911" s="286" t="s">
        <v>15</v>
      </c>
      <c r="G911" s="364" t="s">
        <v>19</v>
      </c>
      <c r="H911" s="364" t="s">
        <v>28</v>
      </c>
      <c r="I911" s="364" t="s">
        <v>24</v>
      </c>
      <c r="J911" s="286">
        <v>4</v>
      </c>
      <c r="K911" s="286"/>
      <c r="L911" s="286"/>
      <c r="M911" s="286"/>
      <c r="N911" s="286"/>
      <c r="O911" s="286"/>
      <c r="P911" s="286" t="s">
        <v>291</v>
      </c>
      <c r="Q911" s="286" t="s">
        <v>289</v>
      </c>
      <c r="R911" s="287"/>
      <c r="S911" s="286"/>
      <c r="T911" s="285"/>
      <c r="U911" s="285"/>
      <c r="V911" s="284"/>
      <c r="W911" s="284"/>
      <c r="X911" s="692" t="s">
        <v>3135</v>
      </c>
      <c r="Y911" s="697" t="s">
        <v>3144</v>
      </c>
      <c r="Z911" s="687" t="s">
        <v>3130</v>
      </c>
    </row>
    <row r="912" spans="1:26" s="282" customFormat="1" ht="15.6">
      <c r="A912" s="3" t="s">
        <v>1914</v>
      </c>
      <c r="B912" s="289"/>
      <c r="C912" s="289" t="s">
        <v>1103</v>
      </c>
      <c r="D912" s="284"/>
      <c r="E912" s="286" t="s">
        <v>17</v>
      </c>
      <c r="F912" s="286" t="s">
        <v>14</v>
      </c>
      <c r="G912" s="364" t="s">
        <v>19</v>
      </c>
      <c r="H912" s="364" t="s">
        <v>28</v>
      </c>
      <c r="I912" s="364" t="s">
        <v>24</v>
      </c>
      <c r="J912" s="286">
        <v>4</v>
      </c>
      <c r="K912" s="286"/>
      <c r="L912" s="286"/>
      <c r="M912" s="286"/>
      <c r="N912" s="286"/>
      <c r="O912" s="286"/>
      <c r="P912" s="286" t="s">
        <v>291</v>
      </c>
      <c r="Q912" s="286" t="s">
        <v>289</v>
      </c>
      <c r="R912" s="287"/>
      <c r="S912" s="286"/>
      <c r="T912" s="285"/>
      <c r="U912" s="285"/>
      <c r="V912" s="284"/>
      <c r="W912" s="284"/>
      <c r="X912" s="692" t="s">
        <v>3135</v>
      </c>
      <c r="Y912" s="697" t="s">
        <v>3144</v>
      </c>
      <c r="Z912" s="687" t="s">
        <v>3130</v>
      </c>
    </row>
    <row r="913" spans="1:26" s="282" customFormat="1" ht="15.6">
      <c r="A913" s="3" t="s">
        <v>1915</v>
      </c>
      <c r="B913" s="289"/>
      <c r="C913" s="289"/>
      <c r="D913" s="284"/>
      <c r="E913" s="286" t="s">
        <v>17</v>
      </c>
      <c r="F913" s="286" t="s">
        <v>15</v>
      </c>
      <c r="G913" s="364" t="s">
        <v>19</v>
      </c>
      <c r="H913" s="364" t="s">
        <v>28</v>
      </c>
      <c r="I913" s="364" t="s">
        <v>24</v>
      </c>
      <c r="J913" s="286">
        <v>4</v>
      </c>
      <c r="K913" s="286"/>
      <c r="L913" s="286"/>
      <c r="M913" s="286"/>
      <c r="N913" s="286"/>
      <c r="O913" s="286"/>
      <c r="P913" s="286" t="s">
        <v>291</v>
      </c>
      <c r="Q913" s="286" t="s">
        <v>289</v>
      </c>
      <c r="R913" s="287"/>
      <c r="S913" s="286"/>
      <c r="T913" s="285"/>
      <c r="U913" s="285"/>
      <c r="V913" s="284"/>
      <c r="W913" s="284"/>
      <c r="X913" s="692" t="s">
        <v>3135</v>
      </c>
      <c r="Y913" s="697" t="s">
        <v>3144</v>
      </c>
      <c r="Z913" s="687" t="s">
        <v>3130</v>
      </c>
    </row>
    <row r="914" spans="1:26" s="282" customFormat="1" ht="15.6">
      <c r="A914" s="3" t="s">
        <v>1916</v>
      </c>
      <c r="B914" s="289"/>
      <c r="C914" s="289" t="s">
        <v>1102</v>
      </c>
      <c r="D914" s="284"/>
      <c r="E914" s="286" t="s">
        <v>17</v>
      </c>
      <c r="F914" s="286" t="s">
        <v>14</v>
      </c>
      <c r="G914" s="364" t="s">
        <v>19</v>
      </c>
      <c r="H914" s="364" t="s">
        <v>28</v>
      </c>
      <c r="I914" s="364" t="s">
        <v>24</v>
      </c>
      <c r="J914" s="286">
        <v>4</v>
      </c>
      <c r="K914" s="286"/>
      <c r="L914" s="286"/>
      <c r="M914" s="286"/>
      <c r="N914" s="286"/>
      <c r="O914" s="286"/>
      <c r="P914" s="286" t="s">
        <v>291</v>
      </c>
      <c r="Q914" s="286" t="s">
        <v>289</v>
      </c>
      <c r="R914" s="287"/>
      <c r="S914" s="286"/>
      <c r="T914" s="285"/>
      <c r="U914" s="285"/>
      <c r="V914" s="284"/>
      <c r="W914" s="284"/>
      <c r="X914" s="692" t="s">
        <v>3135</v>
      </c>
      <c r="Y914" s="697" t="s">
        <v>3144</v>
      </c>
      <c r="Z914" s="687" t="s">
        <v>3130</v>
      </c>
    </row>
    <row r="915" spans="1:26" s="282" customFormat="1" ht="15.6">
      <c r="A915" s="3" t="s">
        <v>1917</v>
      </c>
      <c r="B915" s="289"/>
      <c r="C915" s="289"/>
      <c r="D915" s="284"/>
      <c r="E915" s="286" t="s">
        <v>17</v>
      </c>
      <c r="F915" s="286" t="s">
        <v>15</v>
      </c>
      <c r="G915" s="364" t="s">
        <v>19</v>
      </c>
      <c r="H915" s="364" t="s">
        <v>28</v>
      </c>
      <c r="I915" s="364" t="s">
        <v>24</v>
      </c>
      <c r="J915" s="286">
        <v>4</v>
      </c>
      <c r="K915" s="286"/>
      <c r="L915" s="286"/>
      <c r="M915" s="286"/>
      <c r="N915" s="286"/>
      <c r="O915" s="286"/>
      <c r="P915" s="286" t="s">
        <v>291</v>
      </c>
      <c r="Q915" s="286" t="s">
        <v>289</v>
      </c>
      <c r="R915" s="287"/>
      <c r="S915" s="286"/>
      <c r="T915" s="285"/>
      <c r="U915" s="285"/>
      <c r="V915" s="284"/>
      <c r="W915" s="284"/>
      <c r="X915" s="692" t="s">
        <v>3135</v>
      </c>
      <c r="Y915" s="697" t="s">
        <v>3144</v>
      </c>
      <c r="Z915" s="687" t="s">
        <v>3130</v>
      </c>
    </row>
    <row r="916" spans="1:26" s="282" customFormat="1" ht="15.6">
      <c r="A916" s="3" t="s">
        <v>1918</v>
      </c>
      <c r="B916" s="289"/>
      <c r="C916" s="289" t="s">
        <v>1101</v>
      </c>
      <c r="D916" s="284"/>
      <c r="E916" s="286" t="s">
        <v>18</v>
      </c>
      <c r="F916" s="286" t="s">
        <v>14</v>
      </c>
      <c r="G916" s="364" t="s">
        <v>19</v>
      </c>
      <c r="H916" s="364" t="s">
        <v>28</v>
      </c>
      <c r="I916" s="364" t="s">
        <v>24</v>
      </c>
      <c r="J916" s="286">
        <v>4</v>
      </c>
      <c r="K916" s="286"/>
      <c r="L916" s="286"/>
      <c r="M916" s="286"/>
      <c r="N916" s="286"/>
      <c r="O916" s="286"/>
      <c r="P916" s="286" t="s">
        <v>291</v>
      </c>
      <c r="Q916" s="286" t="s">
        <v>289</v>
      </c>
      <c r="R916" s="287"/>
      <c r="S916" s="286"/>
      <c r="T916" s="285"/>
      <c r="U916" s="285"/>
      <c r="V916" s="284"/>
      <c r="W916" s="284"/>
      <c r="X916" s="692" t="s">
        <v>3135</v>
      </c>
      <c r="Y916" s="697" t="s">
        <v>3144</v>
      </c>
      <c r="Z916" s="687" t="s">
        <v>3130</v>
      </c>
    </row>
    <row r="917" spans="1:26" s="282" customFormat="1" ht="15.6">
      <c r="A917" s="3" t="s">
        <v>1919</v>
      </c>
      <c r="B917" s="289"/>
      <c r="C917" s="289" t="s">
        <v>1100</v>
      </c>
      <c r="D917" s="284"/>
      <c r="E917" s="286" t="s">
        <v>17</v>
      </c>
      <c r="F917" s="286" t="s">
        <v>14</v>
      </c>
      <c r="G917" s="364" t="s">
        <v>22</v>
      </c>
      <c r="H917" s="364" t="s">
        <v>28</v>
      </c>
      <c r="I917" s="364" t="s">
        <v>24</v>
      </c>
      <c r="J917" s="286">
        <v>4</v>
      </c>
      <c r="K917" s="286"/>
      <c r="L917" s="286"/>
      <c r="M917" s="286"/>
      <c r="N917" s="286"/>
      <c r="O917" s="286"/>
      <c r="P917" s="286" t="s">
        <v>291</v>
      </c>
      <c r="Q917" s="286" t="s">
        <v>289</v>
      </c>
      <c r="R917" s="287"/>
      <c r="S917" s="286"/>
      <c r="T917" s="285"/>
      <c r="U917" s="285"/>
      <c r="V917" s="284"/>
      <c r="W917" s="284"/>
      <c r="X917" s="692" t="s">
        <v>3135</v>
      </c>
      <c r="Y917" s="697" t="s">
        <v>3144</v>
      </c>
      <c r="Z917" s="687" t="s">
        <v>3130</v>
      </c>
    </row>
    <row r="918" spans="1:26" s="282" customFormat="1" ht="15.6">
      <c r="A918" s="3" t="s">
        <v>1920</v>
      </c>
      <c r="B918" s="289"/>
      <c r="C918" s="289"/>
      <c r="D918" s="284"/>
      <c r="E918" s="286" t="s">
        <v>17</v>
      </c>
      <c r="F918" s="286" t="s">
        <v>15</v>
      </c>
      <c r="G918" s="364" t="s">
        <v>22</v>
      </c>
      <c r="H918" s="364" t="s">
        <v>28</v>
      </c>
      <c r="I918" s="364" t="s">
        <v>24</v>
      </c>
      <c r="J918" s="286">
        <v>4</v>
      </c>
      <c r="K918" s="286"/>
      <c r="L918" s="286"/>
      <c r="M918" s="286"/>
      <c r="N918" s="286"/>
      <c r="O918" s="286"/>
      <c r="P918" s="286" t="s">
        <v>291</v>
      </c>
      <c r="Q918" s="286" t="s">
        <v>289</v>
      </c>
      <c r="R918" s="287"/>
      <c r="S918" s="286"/>
      <c r="T918" s="285"/>
      <c r="U918" s="285"/>
      <c r="V918" s="284"/>
      <c r="W918" s="284"/>
      <c r="X918" s="692" t="s">
        <v>3135</v>
      </c>
      <c r="Y918" s="697" t="s">
        <v>3144</v>
      </c>
      <c r="Z918" s="687" t="s">
        <v>3130</v>
      </c>
    </row>
    <row r="919" spans="1:26" s="282" customFormat="1" ht="15.6">
      <c r="A919" s="3" t="s">
        <v>1921</v>
      </c>
      <c r="B919" s="289"/>
      <c r="C919" s="289"/>
      <c r="D919" s="284"/>
      <c r="E919" s="286" t="s">
        <v>17</v>
      </c>
      <c r="F919" s="286" t="s">
        <v>14</v>
      </c>
      <c r="G919" s="364" t="s">
        <v>19</v>
      </c>
      <c r="H919" s="364" t="s">
        <v>28</v>
      </c>
      <c r="I919" s="364" t="s">
        <v>24</v>
      </c>
      <c r="J919" s="286">
        <v>4</v>
      </c>
      <c r="K919" s="286"/>
      <c r="L919" s="286"/>
      <c r="M919" s="286"/>
      <c r="N919" s="286"/>
      <c r="O919" s="286"/>
      <c r="P919" s="286" t="s">
        <v>291</v>
      </c>
      <c r="Q919" s="286" t="s">
        <v>289</v>
      </c>
      <c r="R919" s="287"/>
      <c r="S919" s="286"/>
      <c r="T919" s="285"/>
      <c r="U919" s="285"/>
      <c r="V919" s="284"/>
      <c r="W919" s="284"/>
      <c r="X919" s="692" t="s">
        <v>3135</v>
      </c>
      <c r="Y919" s="697" t="s">
        <v>3144</v>
      </c>
      <c r="Z919" s="687" t="s">
        <v>3130</v>
      </c>
    </row>
    <row r="920" spans="1:26" s="282" customFormat="1" ht="15.6">
      <c r="A920" s="3" t="s">
        <v>1922</v>
      </c>
      <c r="B920" s="289"/>
      <c r="C920" s="289" t="s">
        <v>1097</v>
      </c>
      <c r="D920" s="284"/>
      <c r="E920" s="286" t="s">
        <v>17</v>
      </c>
      <c r="F920" s="286" t="s">
        <v>14</v>
      </c>
      <c r="G920" s="364" t="s">
        <v>19</v>
      </c>
      <c r="H920" s="364" t="s">
        <v>28</v>
      </c>
      <c r="I920" s="364" t="s">
        <v>24</v>
      </c>
      <c r="J920" s="286">
        <v>4</v>
      </c>
      <c r="K920" s="286"/>
      <c r="L920" s="286"/>
      <c r="M920" s="286"/>
      <c r="N920" s="286"/>
      <c r="O920" s="286"/>
      <c r="P920" s="286" t="s">
        <v>291</v>
      </c>
      <c r="Q920" s="286" t="s">
        <v>289</v>
      </c>
      <c r="R920" s="287"/>
      <c r="S920" s="286"/>
      <c r="T920" s="285"/>
      <c r="U920" s="285"/>
      <c r="V920" s="284"/>
      <c r="W920" s="284"/>
      <c r="X920" s="692" t="s">
        <v>3135</v>
      </c>
      <c r="Y920" s="697" t="s">
        <v>3144</v>
      </c>
      <c r="Z920" s="687" t="s">
        <v>3130</v>
      </c>
    </row>
    <row r="921" spans="1:26" s="282" customFormat="1" ht="15.6">
      <c r="A921" s="3" t="s">
        <v>1923</v>
      </c>
      <c r="B921" s="289"/>
      <c r="C921" s="289"/>
      <c r="D921" s="284"/>
      <c r="E921" s="286" t="s">
        <v>17</v>
      </c>
      <c r="F921" s="286" t="s">
        <v>15</v>
      </c>
      <c r="G921" s="364" t="s">
        <v>19</v>
      </c>
      <c r="H921" s="364" t="s">
        <v>28</v>
      </c>
      <c r="I921" s="364" t="s">
        <v>24</v>
      </c>
      <c r="J921" s="286">
        <v>4</v>
      </c>
      <c r="K921" s="286"/>
      <c r="L921" s="286"/>
      <c r="M921" s="286"/>
      <c r="N921" s="286"/>
      <c r="O921" s="286"/>
      <c r="P921" s="286" t="s">
        <v>291</v>
      </c>
      <c r="Q921" s="286" t="s">
        <v>289</v>
      </c>
      <c r="R921" s="287"/>
      <c r="S921" s="286"/>
      <c r="T921" s="285"/>
      <c r="U921" s="285"/>
      <c r="V921" s="284"/>
      <c r="W921" s="284"/>
      <c r="X921" s="692" t="s">
        <v>3135</v>
      </c>
      <c r="Y921" s="697" t="s">
        <v>3144</v>
      </c>
      <c r="Z921" s="687" t="s">
        <v>3130</v>
      </c>
    </row>
    <row r="922" spans="1:26" s="282" customFormat="1" ht="15.6">
      <c r="A922" s="3" t="s">
        <v>1924</v>
      </c>
      <c r="B922" s="289"/>
      <c r="C922" s="289"/>
      <c r="D922" s="284" t="s">
        <v>1152</v>
      </c>
      <c r="E922" s="286" t="s">
        <v>17</v>
      </c>
      <c r="F922" s="286" t="s">
        <v>14</v>
      </c>
      <c r="G922" s="364" t="s">
        <v>1154</v>
      </c>
      <c r="H922" s="364" t="s">
        <v>29</v>
      </c>
      <c r="I922" s="364" t="s">
        <v>30</v>
      </c>
      <c r="J922" s="286">
        <v>4</v>
      </c>
      <c r="K922" s="286"/>
      <c r="L922" s="286"/>
      <c r="M922" s="286"/>
      <c r="N922" s="286"/>
      <c r="O922" s="286"/>
      <c r="P922" s="286" t="s">
        <v>291</v>
      </c>
      <c r="Q922" s="286" t="s">
        <v>289</v>
      </c>
      <c r="R922" s="287"/>
      <c r="S922" s="286"/>
      <c r="T922" s="285"/>
      <c r="U922" s="285" t="s">
        <v>45</v>
      </c>
      <c r="V922" s="284" t="s">
        <v>1152</v>
      </c>
      <c r="W922" s="284" t="s">
        <v>1153</v>
      </c>
      <c r="X922" s="692" t="s">
        <v>3135</v>
      </c>
      <c r="Y922" s="697" t="s">
        <v>3144</v>
      </c>
      <c r="Z922" s="687" t="s">
        <v>3130</v>
      </c>
    </row>
    <row r="923" spans="1:26" s="282" customFormat="1" ht="15.6">
      <c r="A923" s="3" t="s">
        <v>1925</v>
      </c>
      <c r="B923" s="289"/>
      <c r="C923" s="289"/>
      <c r="D923" s="284" t="s">
        <v>1152</v>
      </c>
      <c r="E923" s="286" t="s">
        <v>17</v>
      </c>
      <c r="F923" s="286" t="s">
        <v>15</v>
      </c>
      <c r="G923" s="364" t="s">
        <v>56</v>
      </c>
      <c r="H923" s="364" t="s">
        <v>29</v>
      </c>
      <c r="I923" s="364" t="s">
        <v>30</v>
      </c>
      <c r="J923" s="286">
        <v>4</v>
      </c>
      <c r="K923" s="286"/>
      <c r="L923" s="286"/>
      <c r="M923" s="286"/>
      <c r="N923" s="286"/>
      <c r="O923" s="286"/>
      <c r="P923" s="286" t="s">
        <v>291</v>
      </c>
      <c r="Q923" s="286" t="s">
        <v>289</v>
      </c>
      <c r="R923" s="287"/>
      <c r="S923" s="286"/>
      <c r="T923" s="285"/>
      <c r="U923" s="285" t="s">
        <v>46</v>
      </c>
      <c r="V923" s="284" t="s">
        <v>1152</v>
      </c>
      <c r="W923" s="284" t="s">
        <v>1151</v>
      </c>
      <c r="X923" s="692" t="s">
        <v>3135</v>
      </c>
      <c r="Y923" s="697" t="s">
        <v>3144</v>
      </c>
      <c r="Z923" s="687" t="s">
        <v>3130</v>
      </c>
    </row>
    <row r="924" spans="1:26" s="282" customFormat="1" ht="15.6">
      <c r="A924" s="3" t="s">
        <v>1926</v>
      </c>
      <c r="B924" s="289"/>
      <c r="C924" s="289"/>
      <c r="D924" s="284"/>
      <c r="E924" s="286" t="s">
        <v>17</v>
      </c>
      <c r="F924" s="286" t="s">
        <v>15</v>
      </c>
      <c r="G924" s="364" t="s">
        <v>19</v>
      </c>
      <c r="H924" s="364" t="s">
        <v>28</v>
      </c>
      <c r="I924" s="364" t="s">
        <v>24</v>
      </c>
      <c r="J924" s="286">
        <v>4</v>
      </c>
      <c r="K924" s="286"/>
      <c r="L924" s="286"/>
      <c r="M924" s="286"/>
      <c r="N924" s="286"/>
      <c r="O924" s="286"/>
      <c r="P924" s="286" t="s">
        <v>291</v>
      </c>
      <c r="Q924" s="286" t="s">
        <v>289</v>
      </c>
      <c r="R924" s="287"/>
      <c r="S924" s="286"/>
      <c r="T924" s="285"/>
      <c r="U924" s="285"/>
      <c r="V924" s="284"/>
      <c r="W924" s="284"/>
      <c r="X924" s="692" t="s">
        <v>3135</v>
      </c>
      <c r="Y924" s="697" t="s">
        <v>3144</v>
      </c>
      <c r="Z924" s="687" t="s">
        <v>3130</v>
      </c>
    </row>
    <row r="925" spans="1:26" s="282" customFormat="1" ht="27.6">
      <c r="A925" s="3" t="s">
        <v>1927</v>
      </c>
      <c r="B925" s="289"/>
      <c r="C925" s="289" t="s">
        <v>1096</v>
      </c>
      <c r="D925" s="284"/>
      <c r="E925" s="286" t="s">
        <v>17</v>
      </c>
      <c r="F925" s="286" t="s">
        <v>16</v>
      </c>
      <c r="G925" s="364" t="s">
        <v>1134</v>
      </c>
      <c r="H925" s="364" t="s">
        <v>304</v>
      </c>
      <c r="I925" s="364" t="s">
        <v>24</v>
      </c>
      <c r="J925" s="286">
        <v>4</v>
      </c>
      <c r="K925" s="286"/>
      <c r="L925" s="286"/>
      <c r="M925" s="286"/>
      <c r="N925" s="286"/>
      <c r="O925" s="286"/>
      <c r="P925" s="286" t="s">
        <v>291</v>
      </c>
      <c r="Q925" s="286" t="s">
        <v>289</v>
      </c>
      <c r="R925" s="287"/>
      <c r="S925" s="286"/>
      <c r="T925" s="285"/>
      <c r="U925" s="285"/>
      <c r="V925" s="284"/>
      <c r="W925" s="284"/>
      <c r="X925" s="692" t="s">
        <v>3135</v>
      </c>
      <c r="Y925" s="697" t="s">
        <v>3144</v>
      </c>
      <c r="Z925" s="687" t="s">
        <v>3130</v>
      </c>
    </row>
    <row r="926" spans="1:26" s="282" customFormat="1" ht="15.6">
      <c r="A926" s="3" t="s">
        <v>1928</v>
      </c>
      <c r="B926" s="289"/>
      <c r="C926" s="289" t="s">
        <v>1095</v>
      </c>
      <c r="D926" s="284"/>
      <c r="E926" s="286" t="s">
        <v>18</v>
      </c>
      <c r="F926" s="286" t="s">
        <v>14</v>
      </c>
      <c r="G926" s="364" t="s">
        <v>19</v>
      </c>
      <c r="H926" s="364" t="s">
        <v>28</v>
      </c>
      <c r="I926" s="364" t="s">
        <v>24</v>
      </c>
      <c r="J926" s="286">
        <v>4</v>
      </c>
      <c r="K926" s="286"/>
      <c r="L926" s="286"/>
      <c r="M926" s="286"/>
      <c r="N926" s="286"/>
      <c r="O926" s="286"/>
      <c r="P926" s="286" t="s">
        <v>291</v>
      </c>
      <c r="Q926" s="286" t="s">
        <v>288</v>
      </c>
      <c r="R926" s="287"/>
      <c r="S926" s="286"/>
      <c r="T926" s="285"/>
      <c r="U926" s="285"/>
      <c r="V926" s="284"/>
      <c r="W926" s="284"/>
      <c r="X926" s="692" t="s">
        <v>3135</v>
      </c>
      <c r="Y926" s="697" t="s">
        <v>3144</v>
      </c>
      <c r="Z926" s="687" t="s">
        <v>3130</v>
      </c>
    </row>
    <row r="927" spans="1:26" s="282" customFormat="1" ht="15.6">
      <c r="A927" s="3" t="s">
        <v>1929</v>
      </c>
      <c r="B927" s="289"/>
      <c r="C927" s="289"/>
      <c r="D927" s="284"/>
      <c r="E927" s="286" t="s">
        <v>18</v>
      </c>
      <c r="F927" s="286" t="s">
        <v>15</v>
      </c>
      <c r="G927" s="364" t="s">
        <v>19</v>
      </c>
      <c r="H927" s="364" t="s">
        <v>28</v>
      </c>
      <c r="I927" s="364" t="s">
        <v>24</v>
      </c>
      <c r="J927" s="286">
        <v>4</v>
      </c>
      <c r="K927" s="286"/>
      <c r="L927" s="286"/>
      <c r="M927" s="286"/>
      <c r="N927" s="286"/>
      <c r="O927" s="286"/>
      <c r="P927" s="286" t="s">
        <v>291</v>
      </c>
      <c r="Q927" s="286" t="s">
        <v>288</v>
      </c>
      <c r="R927" s="287"/>
      <c r="S927" s="286"/>
      <c r="T927" s="285"/>
      <c r="U927" s="285"/>
      <c r="V927" s="284"/>
      <c r="W927" s="284"/>
      <c r="X927" s="692" t="s">
        <v>3135</v>
      </c>
      <c r="Y927" s="697" t="s">
        <v>3144</v>
      </c>
      <c r="Z927" s="687" t="s">
        <v>3130</v>
      </c>
    </row>
    <row r="928" spans="1:26" s="282" customFormat="1" ht="15.6">
      <c r="A928" s="3" t="s">
        <v>1930</v>
      </c>
      <c r="B928" s="289"/>
      <c r="C928" s="289" t="s">
        <v>1091</v>
      </c>
      <c r="D928" s="284"/>
      <c r="E928" s="286" t="s">
        <v>17</v>
      </c>
      <c r="F928" s="286" t="s">
        <v>14</v>
      </c>
      <c r="G928" s="364" t="s">
        <v>22</v>
      </c>
      <c r="H928" s="364" t="s">
        <v>304</v>
      </c>
      <c r="I928" s="364" t="s">
        <v>24</v>
      </c>
      <c r="J928" s="286">
        <v>4</v>
      </c>
      <c r="K928" s="286"/>
      <c r="L928" s="286"/>
      <c r="M928" s="286"/>
      <c r="N928" s="286"/>
      <c r="O928" s="286"/>
      <c r="P928" s="286" t="s">
        <v>291</v>
      </c>
      <c r="Q928" s="286" t="s">
        <v>288</v>
      </c>
      <c r="R928" s="287"/>
      <c r="S928" s="286"/>
      <c r="T928" s="285"/>
      <c r="U928" s="285"/>
      <c r="V928" s="284"/>
      <c r="W928" s="284"/>
      <c r="X928" s="692" t="s">
        <v>3135</v>
      </c>
      <c r="Y928" s="697" t="s">
        <v>3144</v>
      </c>
      <c r="Z928" s="687" t="s">
        <v>3130</v>
      </c>
    </row>
    <row r="929" spans="1:26" s="282" customFormat="1" ht="15.6">
      <c r="A929" s="3" t="s">
        <v>1931</v>
      </c>
      <c r="B929" s="289"/>
      <c r="C929" s="289"/>
      <c r="D929" s="284"/>
      <c r="E929" s="286" t="s">
        <v>17</v>
      </c>
      <c r="F929" s="286" t="s">
        <v>15</v>
      </c>
      <c r="G929" s="364" t="s">
        <v>22</v>
      </c>
      <c r="H929" s="364" t="s">
        <v>304</v>
      </c>
      <c r="I929" s="364" t="s">
        <v>24</v>
      </c>
      <c r="J929" s="286">
        <v>4</v>
      </c>
      <c r="K929" s="286"/>
      <c r="L929" s="286"/>
      <c r="M929" s="286"/>
      <c r="N929" s="286"/>
      <c r="O929" s="286"/>
      <c r="P929" s="286" t="s">
        <v>291</v>
      </c>
      <c r="Q929" s="286" t="s">
        <v>288</v>
      </c>
      <c r="R929" s="287"/>
      <c r="S929" s="286"/>
      <c r="T929" s="285"/>
      <c r="U929" s="285"/>
      <c r="V929" s="284"/>
      <c r="W929" s="284"/>
      <c r="X929" s="692" t="s">
        <v>3135</v>
      </c>
      <c r="Y929" s="697" t="s">
        <v>3144</v>
      </c>
      <c r="Z929" s="687" t="s">
        <v>3130</v>
      </c>
    </row>
    <row r="930" spans="1:26" s="282" customFormat="1" ht="15.6">
      <c r="A930" s="3" t="s">
        <v>1932</v>
      </c>
      <c r="B930" s="289"/>
      <c r="C930" s="289" t="s">
        <v>1090</v>
      </c>
      <c r="D930" s="284"/>
      <c r="E930" s="286" t="s">
        <v>18</v>
      </c>
      <c r="F930" s="286" t="s">
        <v>14</v>
      </c>
      <c r="G930" s="364" t="s">
        <v>22</v>
      </c>
      <c r="H930" s="364" t="s">
        <v>28</v>
      </c>
      <c r="I930" s="364" t="s">
        <v>24</v>
      </c>
      <c r="J930" s="286">
        <v>4</v>
      </c>
      <c r="K930" s="286"/>
      <c r="L930" s="286"/>
      <c r="M930" s="286"/>
      <c r="N930" s="286"/>
      <c r="O930" s="286"/>
      <c r="P930" s="286" t="s">
        <v>291</v>
      </c>
      <c r="Q930" s="286" t="s">
        <v>288</v>
      </c>
      <c r="R930" s="287"/>
      <c r="S930" s="286"/>
      <c r="T930" s="285"/>
      <c r="U930" s="285"/>
      <c r="V930" s="284"/>
      <c r="W930" s="284"/>
      <c r="X930" s="692" t="s">
        <v>3135</v>
      </c>
      <c r="Y930" s="697" t="s">
        <v>3144</v>
      </c>
      <c r="Z930" s="687" t="s">
        <v>3130</v>
      </c>
    </row>
    <row r="931" spans="1:26" s="282" customFormat="1" ht="15.6">
      <c r="A931" s="3" t="s">
        <v>1933</v>
      </c>
      <c r="B931" s="289"/>
      <c r="C931" s="289"/>
      <c r="D931" s="284"/>
      <c r="E931" s="286" t="s">
        <v>17</v>
      </c>
      <c r="F931" s="286" t="s">
        <v>15</v>
      </c>
      <c r="G931" s="364" t="s">
        <v>22</v>
      </c>
      <c r="H931" s="364" t="s">
        <v>28</v>
      </c>
      <c r="I931" s="364" t="s">
        <v>24</v>
      </c>
      <c r="J931" s="286">
        <v>4</v>
      </c>
      <c r="K931" s="286"/>
      <c r="L931" s="286"/>
      <c r="M931" s="286"/>
      <c r="N931" s="286"/>
      <c r="O931" s="286"/>
      <c r="P931" s="286" t="s">
        <v>291</v>
      </c>
      <c r="Q931" s="286" t="s">
        <v>288</v>
      </c>
      <c r="R931" s="287"/>
      <c r="S931" s="286"/>
      <c r="T931" s="285"/>
      <c r="U931" s="285"/>
      <c r="V931" s="284"/>
      <c r="W931" s="284"/>
      <c r="X931" s="692" t="s">
        <v>3135</v>
      </c>
      <c r="Y931" s="697" t="s">
        <v>3144</v>
      </c>
      <c r="Z931" s="687" t="s">
        <v>3130</v>
      </c>
    </row>
    <row r="932" spans="1:26" s="282" customFormat="1" ht="15.6">
      <c r="A932" s="3" t="s">
        <v>1934</v>
      </c>
      <c r="B932" s="289"/>
      <c r="C932" s="289"/>
      <c r="D932" s="284"/>
      <c r="E932" s="286" t="s">
        <v>17</v>
      </c>
      <c r="F932" s="286" t="s">
        <v>15</v>
      </c>
      <c r="G932" s="364" t="s">
        <v>19</v>
      </c>
      <c r="H932" s="364" t="s">
        <v>28</v>
      </c>
      <c r="I932" s="364" t="s">
        <v>24</v>
      </c>
      <c r="J932" s="286">
        <v>4</v>
      </c>
      <c r="K932" s="286"/>
      <c r="L932" s="286"/>
      <c r="M932" s="286"/>
      <c r="N932" s="286"/>
      <c r="O932" s="286"/>
      <c r="P932" s="286" t="s">
        <v>291</v>
      </c>
      <c r="Q932" s="286" t="s">
        <v>288</v>
      </c>
      <c r="R932" s="287"/>
      <c r="S932" s="286"/>
      <c r="T932" s="285"/>
      <c r="U932" s="285"/>
      <c r="V932" s="284"/>
      <c r="W932" s="284"/>
      <c r="X932" s="692" t="s">
        <v>3135</v>
      </c>
      <c r="Y932" s="697" t="s">
        <v>3144</v>
      </c>
      <c r="Z932" s="687" t="s">
        <v>3130</v>
      </c>
    </row>
    <row r="933" spans="1:26" s="282" customFormat="1" ht="15.6">
      <c r="A933" s="3" t="s">
        <v>1935</v>
      </c>
      <c r="B933" s="289"/>
      <c r="C933" s="289" t="s">
        <v>1089</v>
      </c>
      <c r="D933" s="284"/>
      <c r="E933" s="286" t="s">
        <v>17</v>
      </c>
      <c r="F933" s="286" t="s">
        <v>14</v>
      </c>
      <c r="G933" s="364" t="s">
        <v>19</v>
      </c>
      <c r="H933" s="364" t="s">
        <v>28</v>
      </c>
      <c r="I933" s="364" t="s">
        <v>24</v>
      </c>
      <c r="J933" s="286">
        <v>4</v>
      </c>
      <c r="K933" s="286"/>
      <c r="L933" s="286"/>
      <c r="M933" s="286"/>
      <c r="N933" s="286"/>
      <c r="O933" s="286"/>
      <c r="P933" s="286" t="s">
        <v>291</v>
      </c>
      <c r="Q933" s="286" t="s">
        <v>288</v>
      </c>
      <c r="R933" s="287"/>
      <c r="S933" s="286"/>
      <c r="T933" s="285"/>
      <c r="U933" s="285"/>
      <c r="V933" s="284"/>
      <c r="W933" s="284"/>
      <c r="X933" s="692" t="s">
        <v>3135</v>
      </c>
      <c r="Y933" s="697" t="s">
        <v>3144</v>
      </c>
      <c r="Z933" s="687" t="s">
        <v>3130</v>
      </c>
    </row>
    <row r="934" spans="1:26" s="282" customFormat="1" ht="15.6">
      <c r="A934" s="3" t="s">
        <v>1936</v>
      </c>
      <c r="B934" s="289"/>
      <c r="C934" s="289"/>
      <c r="D934" s="284"/>
      <c r="E934" s="286" t="s">
        <v>17</v>
      </c>
      <c r="F934" s="286" t="s">
        <v>15</v>
      </c>
      <c r="G934" s="364" t="s">
        <v>19</v>
      </c>
      <c r="H934" s="364" t="s">
        <v>28</v>
      </c>
      <c r="I934" s="364" t="s">
        <v>24</v>
      </c>
      <c r="J934" s="286">
        <v>4</v>
      </c>
      <c r="K934" s="286"/>
      <c r="L934" s="286"/>
      <c r="M934" s="286"/>
      <c r="N934" s="286"/>
      <c r="O934" s="286"/>
      <c r="P934" s="286" t="s">
        <v>291</v>
      </c>
      <c r="Q934" s="286" t="s">
        <v>288</v>
      </c>
      <c r="R934" s="287"/>
      <c r="S934" s="286"/>
      <c r="T934" s="285"/>
      <c r="U934" s="285"/>
      <c r="V934" s="284"/>
      <c r="W934" s="284"/>
      <c r="X934" s="692" t="s">
        <v>3135</v>
      </c>
      <c r="Y934" s="697" t="s">
        <v>3144</v>
      </c>
      <c r="Z934" s="687" t="s">
        <v>3130</v>
      </c>
    </row>
    <row r="935" spans="1:26" s="282" customFormat="1" ht="15.6">
      <c r="A935" s="3" t="s">
        <v>1937</v>
      </c>
      <c r="B935" s="289"/>
      <c r="C935" s="289" t="s">
        <v>1088</v>
      </c>
      <c r="D935" s="284" t="s">
        <v>1149</v>
      </c>
      <c r="E935" s="286" t="s">
        <v>18</v>
      </c>
      <c r="F935" s="286" t="s">
        <v>14</v>
      </c>
      <c r="G935" s="364" t="s">
        <v>22</v>
      </c>
      <c r="H935" s="364" t="s">
        <v>29</v>
      </c>
      <c r="I935" s="364" t="s">
        <v>30</v>
      </c>
      <c r="J935" s="286">
        <v>4</v>
      </c>
      <c r="K935" s="286"/>
      <c r="L935" s="286"/>
      <c r="M935" s="286"/>
      <c r="N935" s="286"/>
      <c r="O935" s="286"/>
      <c r="P935" s="286" t="s">
        <v>291</v>
      </c>
      <c r="Q935" s="286" t="s">
        <v>288</v>
      </c>
      <c r="R935" s="287"/>
      <c r="S935" s="286"/>
      <c r="T935" s="285"/>
      <c r="U935" s="285" t="s">
        <v>46</v>
      </c>
      <c r="V935" s="284" t="s">
        <v>1149</v>
      </c>
      <c r="W935" s="284" t="s">
        <v>1150</v>
      </c>
      <c r="X935" s="692" t="s">
        <v>3135</v>
      </c>
      <c r="Y935" s="697" t="s">
        <v>3144</v>
      </c>
      <c r="Z935" s="687" t="s">
        <v>3130</v>
      </c>
    </row>
    <row r="936" spans="1:26" s="282" customFormat="1" ht="15.6">
      <c r="A936" s="3" t="s">
        <v>1938</v>
      </c>
      <c r="B936" s="289"/>
      <c r="C936" s="289"/>
      <c r="D936" s="284" t="s">
        <v>1149</v>
      </c>
      <c r="E936" s="286" t="s">
        <v>18</v>
      </c>
      <c r="F936" s="286" t="s">
        <v>15</v>
      </c>
      <c r="G936" s="364" t="s">
        <v>22</v>
      </c>
      <c r="H936" s="364" t="s">
        <v>29</v>
      </c>
      <c r="I936" s="364" t="s">
        <v>30</v>
      </c>
      <c r="J936" s="286">
        <v>4</v>
      </c>
      <c r="K936" s="286"/>
      <c r="L936" s="286"/>
      <c r="M936" s="286"/>
      <c r="N936" s="286"/>
      <c r="O936" s="286"/>
      <c r="P936" s="286" t="s">
        <v>291</v>
      </c>
      <c r="Q936" s="286" t="s">
        <v>288</v>
      </c>
      <c r="R936" s="287"/>
      <c r="S936" s="286"/>
      <c r="T936" s="285"/>
      <c r="U936" s="285" t="s">
        <v>45</v>
      </c>
      <c r="V936" s="284" t="s">
        <v>1149</v>
      </c>
      <c r="W936" s="284" t="s">
        <v>1148</v>
      </c>
      <c r="X936" s="692" t="s">
        <v>3135</v>
      </c>
      <c r="Y936" s="697" t="s">
        <v>3144</v>
      </c>
      <c r="Z936" s="687" t="s">
        <v>3130</v>
      </c>
    </row>
    <row r="937" spans="1:26" s="282" customFormat="1" ht="15.6">
      <c r="A937" s="3" t="s">
        <v>1939</v>
      </c>
      <c r="B937" s="289"/>
      <c r="C937" s="289"/>
      <c r="D937" s="284"/>
      <c r="E937" s="286" t="s">
        <v>17</v>
      </c>
      <c r="F937" s="286" t="s">
        <v>15</v>
      </c>
      <c r="G937" s="364" t="s">
        <v>19</v>
      </c>
      <c r="H937" s="364" t="s">
        <v>28</v>
      </c>
      <c r="I937" s="364" t="s">
        <v>24</v>
      </c>
      <c r="J937" s="286">
        <v>4</v>
      </c>
      <c r="K937" s="286"/>
      <c r="L937" s="286"/>
      <c r="M937" s="286"/>
      <c r="N937" s="286"/>
      <c r="O937" s="286"/>
      <c r="P937" s="286" t="s">
        <v>291</v>
      </c>
      <c r="Q937" s="286" t="s">
        <v>288</v>
      </c>
      <c r="R937" s="287"/>
      <c r="S937" s="286"/>
      <c r="T937" s="285"/>
      <c r="U937" s="285"/>
      <c r="V937" s="284"/>
      <c r="W937" s="284"/>
      <c r="X937" s="692" t="s">
        <v>3135</v>
      </c>
      <c r="Y937" s="697" t="s">
        <v>3144</v>
      </c>
      <c r="Z937" s="687" t="s">
        <v>3130</v>
      </c>
    </row>
    <row r="938" spans="1:26" s="282" customFormat="1" ht="15.6">
      <c r="A938" s="3" t="s">
        <v>1940</v>
      </c>
      <c r="B938" s="289"/>
      <c r="C938" s="289"/>
      <c r="D938" s="284"/>
      <c r="E938" s="286" t="s">
        <v>17</v>
      </c>
      <c r="F938" s="286" t="s">
        <v>14</v>
      </c>
      <c r="G938" s="364" t="s">
        <v>22</v>
      </c>
      <c r="H938" s="364" t="s">
        <v>28</v>
      </c>
      <c r="I938" s="364" t="s">
        <v>24</v>
      </c>
      <c r="J938" s="286">
        <v>4</v>
      </c>
      <c r="K938" s="286"/>
      <c r="L938" s="286"/>
      <c r="M938" s="286"/>
      <c r="N938" s="286"/>
      <c r="O938" s="286"/>
      <c r="P938" s="286" t="s">
        <v>291</v>
      </c>
      <c r="Q938" s="286" t="s">
        <v>288</v>
      </c>
      <c r="R938" s="287"/>
      <c r="S938" s="286"/>
      <c r="T938" s="285"/>
      <c r="U938" s="285"/>
      <c r="V938" s="284"/>
      <c r="W938" s="284"/>
      <c r="X938" s="692" t="s">
        <v>3135</v>
      </c>
      <c r="Y938" s="697" t="s">
        <v>3144</v>
      </c>
      <c r="Z938" s="687" t="s">
        <v>3130</v>
      </c>
    </row>
    <row r="939" spans="1:26" s="282" customFormat="1" ht="15.6">
      <c r="A939" s="3" t="s">
        <v>1941</v>
      </c>
      <c r="B939" s="289"/>
      <c r="C939" s="289" t="s">
        <v>1087</v>
      </c>
      <c r="D939" s="284"/>
      <c r="E939" s="286" t="s">
        <v>18</v>
      </c>
      <c r="F939" s="286" t="s">
        <v>14</v>
      </c>
      <c r="G939" s="364" t="s">
        <v>19</v>
      </c>
      <c r="H939" s="364" t="s">
        <v>28</v>
      </c>
      <c r="I939" s="364" t="s">
        <v>24</v>
      </c>
      <c r="J939" s="286">
        <v>4</v>
      </c>
      <c r="K939" s="286"/>
      <c r="L939" s="286"/>
      <c r="M939" s="286"/>
      <c r="N939" s="286"/>
      <c r="O939" s="286"/>
      <c r="P939" s="286" t="s">
        <v>291</v>
      </c>
      <c r="Q939" s="286" t="s">
        <v>288</v>
      </c>
      <c r="R939" s="287"/>
      <c r="S939" s="286"/>
      <c r="T939" s="285"/>
      <c r="U939" s="285"/>
      <c r="V939" s="284"/>
      <c r="W939" s="284"/>
      <c r="X939" s="692" t="s">
        <v>3135</v>
      </c>
      <c r="Y939" s="697" t="s">
        <v>3144</v>
      </c>
      <c r="Z939" s="687" t="s">
        <v>3130</v>
      </c>
    </row>
    <row r="940" spans="1:26" s="282" customFormat="1" ht="15.6">
      <c r="A940" s="3" t="s">
        <v>1942</v>
      </c>
      <c r="B940" s="289"/>
      <c r="C940" s="289"/>
      <c r="D940" s="284"/>
      <c r="E940" s="286" t="s">
        <v>17</v>
      </c>
      <c r="F940" s="286" t="s">
        <v>16</v>
      </c>
      <c r="G940" s="364" t="s">
        <v>57</v>
      </c>
      <c r="H940" s="364" t="s">
        <v>61</v>
      </c>
      <c r="I940" s="364" t="s">
        <v>783</v>
      </c>
      <c r="J940" s="286">
        <v>4</v>
      </c>
      <c r="K940" s="286"/>
      <c r="L940" s="286"/>
      <c r="M940" s="286"/>
      <c r="N940" s="286"/>
      <c r="O940" s="286"/>
      <c r="P940" s="286" t="s">
        <v>291</v>
      </c>
      <c r="Q940" s="286" t="s">
        <v>288</v>
      </c>
      <c r="R940" s="287" t="s">
        <v>1147</v>
      </c>
      <c r="S940" s="286"/>
      <c r="T940" s="285"/>
      <c r="U940" s="285"/>
      <c r="V940" s="284"/>
      <c r="W940" s="284"/>
      <c r="X940" s="692" t="s">
        <v>3135</v>
      </c>
      <c r="Y940" s="697" t="s">
        <v>3144</v>
      </c>
      <c r="Z940" s="687" t="s">
        <v>3130</v>
      </c>
    </row>
    <row r="941" spans="1:26" s="282" customFormat="1" ht="15.6">
      <c r="A941" s="3" t="s">
        <v>1943</v>
      </c>
      <c r="B941" s="289"/>
      <c r="C941" s="289" t="s">
        <v>1086</v>
      </c>
      <c r="D941" s="284"/>
      <c r="E941" s="286" t="s">
        <v>18</v>
      </c>
      <c r="F941" s="286" t="s">
        <v>14</v>
      </c>
      <c r="G941" s="364" t="s">
        <v>19</v>
      </c>
      <c r="H941" s="364" t="s">
        <v>28</v>
      </c>
      <c r="I941" s="364" t="s">
        <v>24</v>
      </c>
      <c r="J941" s="286">
        <v>4</v>
      </c>
      <c r="K941" s="286"/>
      <c r="L941" s="286"/>
      <c r="M941" s="286"/>
      <c r="N941" s="286"/>
      <c r="O941" s="286"/>
      <c r="P941" s="286" t="s">
        <v>291</v>
      </c>
      <c r="Q941" s="286" t="s">
        <v>289</v>
      </c>
      <c r="R941" s="287"/>
      <c r="S941" s="286"/>
      <c r="T941" s="285"/>
      <c r="U941" s="285"/>
      <c r="V941" s="284"/>
      <c r="W941" s="284"/>
      <c r="X941" s="692" t="s">
        <v>3135</v>
      </c>
      <c r="Y941" s="697" t="s">
        <v>3144</v>
      </c>
      <c r="Z941" s="687" t="s">
        <v>3130</v>
      </c>
    </row>
    <row r="942" spans="1:26" s="282" customFormat="1" ht="15.6">
      <c r="A942" s="3" t="s">
        <v>1944</v>
      </c>
      <c r="B942" s="289"/>
      <c r="C942" s="289"/>
      <c r="D942" s="284"/>
      <c r="E942" s="286" t="s">
        <v>18</v>
      </c>
      <c r="F942" s="286" t="s">
        <v>15</v>
      </c>
      <c r="G942" s="364" t="s">
        <v>19</v>
      </c>
      <c r="H942" s="364" t="s">
        <v>28</v>
      </c>
      <c r="I942" s="364" t="s">
        <v>24</v>
      </c>
      <c r="J942" s="286">
        <v>4</v>
      </c>
      <c r="K942" s="286"/>
      <c r="L942" s="286"/>
      <c r="M942" s="286"/>
      <c r="N942" s="286"/>
      <c r="O942" s="286"/>
      <c r="P942" s="286" t="s">
        <v>291</v>
      </c>
      <c r="Q942" s="286" t="s">
        <v>289</v>
      </c>
      <c r="R942" s="287"/>
      <c r="S942" s="286"/>
      <c r="T942" s="285"/>
      <c r="U942" s="285"/>
      <c r="V942" s="284"/>
      <c r="W942" s="284"/>
      <c r="X942" s="692" t="s">
        <v>3135</v>
      </c>
      <c r="Y942" s="697" t="s">
        <v>3144</v>
      </c>
      <c r="Z942" s="687" t="s">
        <v>3130</v>
      </c>
    </row>
    <row r="943" spans="1:26" s="282" customFormat="1" ht="24">
      <c r="A943" s="3" t="s">
        <v>1945</v>
      </c>
      <c r="B943" s="289"/>
      <c r="C943" s="289"/>
      <c r="D943" s="284"/>
      <c r="E943" s="286" t="s">
        <v>17</v>
      </c>
      <c r="F943" s="286" t="s">
        <v>16</v>
      </c>
      <c r="G943" s="364" t="s">
        <v>1146</v>
      </c>
      <c r="H943" s="364" t="s">
        <v>61</v>
      </c>
      <c r="I943" s="364" t="s">
        <v>783</v>
      </c>
      <c r="J943" s="286">
        <v>4</v>
      </c>
      <c r="K943" s="286"/>
      <c r="L943" s="286"/>
      <c r="M943" s="286"/>
      <c r="N943" s="286"/>
      <c r="O943" s="286"/>
      <c r="P943" s="286" t="s">
        <v>291</v>
      </c>
      <c r="Q943" s="286" t="s">
        <v>289</v>
      </c>
      <c r="R943" s="287" t="s">
        <v>1145</v>
      </c>
      <c r="S943" s="286"/>
      <c r="T943" s="285"/>
      <c r="U943" s="285"/>
      <c r="V943" s="284"/>
      <c r="W943" s="284"/>
      <c r="X943" s="692" t="s">
        <v>3135</v>
      </c>
      <c r="Y943" s="697" t="s">
        <v>3144</v>
      </c>
      <c r="Z943" s="687" t="s">
        <v>3130</v>
      </c>
    </row>
    <row r="944" spans="1:26" s="282" customFormat="1" ht="15.6">
      <c r="A944" s="3" t="s">
        <v>1946</v>
      </c>
      <c r="B944" s="289"/>
      <c r="C944" s="289"/>
      <c r="D944" s="284" t="s">
        <v>1144</v>
      </c>
      <c r="E944" s="286" t="s">
        <v>17</v>
      </c>
      <c r="F944" s="286" t="s">
        <v>15</v>
      </c>
      <c r="G944" s="364" t="s">
        <v>20</v>
      </c>
      <c r="H944" s="364" t="s">
        <v>29</v>
      </c>
      <c r="I944" s="364" t="s">
        <v>30</v>
      </c>
      <c r="J944" s="286">
        <v>4</v>
      </c>
      <c r="K944" s="286"/>
      <c r="L944" s="286"/>
      <c r="M944" s="286"/>
      <c r="N944" s="286"/>
      <c r="O944" s="286"/>
      <c r="P944" s="286" t="s">
        <v>291</v>
      </c>
      <c r="Q944" s="286" t="s">
        <v>289</v>
      </c>
      <c r="R944" s="287"/>
      <c r="S944" s="286"/>
      <c r="T944" s="285"/>
      <c r="U944" s="285" t="s">
        <v>46</v>
      </c>
      <c r="V944" s="284" t="s">
        <v>1144</v>
      </c>
      <c r="W944" s="284" t="s">
        <v>1143</v>
      </c>
      <c r="X944" s="692" t="s">
        <v>3135</v>
      </c>
      <c r="Y944" s="697" t="s">
        <v>3144</v>
      </c>
      <c r="Z944" s="687" t="s">
        <v>3130</v>
      </c>
    </row>
    <row r="945" spans="1:26" s="282" customFormat="1" ht="27.6">
      <c r="A945" s="3" t="s">
        <v>1947</v>
      </c>
      <c r="B945" s="289"/>
      <c r="C945" s="289" t="s">
        <v>1085</v>
      </c>
      <c r="D945" s="284"/>
      <c r="E945" s="286" t="s">
        <v>18</v>
      </c>
      <c r="F945" s="286" t="s">
        <v>16</v>
      </c>
      <c r="G945" s="364" t="s">
        <v>1134</v>
      </c>
      <c r="H945" s="364" t="s">
        <v>304</v>
      </c>
      <c r="I945" s="364" t="s">
        <v>24</v>
      </c>
      <c r="J945" s="286">
        <v>4</v>
      </c>
      <c r="K945" s="286"/>
      <c r="L945" s="286"/>
      <c r="M945" s="286"/>
      <c r="N945" s="286"/>
      <c r="O945" s="286"/>
      <c r="P945" s="286" t="s">
        <v>291</v>
      </c>
      <c r="Q945" s="286" t="s">
        <v>289</v>
      </c>
      <c r="R945" s="287"/>
      <c r="S945" s="286"/>
      <c r="T945" s="285"/>
      <c r="U945" s="285"/>
      <c r="V945" s="284"/>
      <c r="W945" s="284"/>
      <c r="X945" s="692" t="s">
        <v>3135</v>
      </c>
      <c r="Y945" s="697" t="s">
        <v>3144</v>
      </c>
      <c r="Z945" s="687" t="s">
        <v>3130</v>
      </c>
    </row>
    <row r="946" spans="1:26" s="282" customFormat="1" ht="27.6">
      <c r="A946" s="3" t="s">
        <v>1948</v>
      </c>
      <c r="B946" s="289"/>
      <c r="C946" s="289"/>
      <c r="D946" s="284"/>
      <c r="E946" s="286" t="s">
        <v>18</v>
      </c>
      <c r="F946" s="286" t="s">
        <v>16</v>
      </c>
      <c r="G946" s="364" t="s">
        <v>1134</v>
      </c>
      <c r="H946" s="364" t="s">
        <v>304</v>
      </c>
      <c r="I946" s="364" t="s">
        <v>24</v>
      </c>
      <c r="J946" s="286">
        <v>4</v>
      </c>
      <c r="K946" s="286"/>
      <c r="L946" s="286"/>
      <c r="M946" s="286"/>
      <c r="N946" s="286"/>
      <c r="O946" s="286"/>
      <c r="P946" s="286" t="s">
        <v>291</v>
      </c>
      <c r="Q946" s="286" t="s">
        <v>289</v>
      </c>
      <c r="R946" s="287"/>
      <c r="S946" s="286"/>
      <c r="T946" s="285"/>
      <c r="U946" s="285"/>
      <c r="V946" s="284"/>
      <c r="W946" s="284"/>
      <c r="X946" s="692" t="s">
        <v>3135</v>
      </c>
      <c r="Y946" s="697" t="s">
        <v>3144</v>
      </c>
      <c r="Z946" s="687" t="s">
        <v>3130</v>
      </c>
    </row>
    <row r="947" spans="1:26" s="282" customFormat="1" ht="15.6">
      <c r="A947" s="3" t="s">
        <v>1949</v>
      </c>
      <c r="B947" s="289"/>
      <c r="C947" s="289"/>
      <c r="D947" s="284"/>
      <c r="E947" s="286" t="s">
        <v>17</v>
      </c>
      <c r="F947" s="286" t="s">
        <v>14</v>
      </c>
      <c r="G947" s="364" t="s">
        <v>19</v>
      </c>
      <c r="H947" s="364" t="s">
        <v>28</v>
      </c>
      <c r="I947" s="364" t="s">
        <v>24</v>
      </c>
      <c r="J947" s="286">
        <v>4</v>
      </c>
      <c r="K947" s="286"/>
      <c r="L947" s="286"/>
      <c r="M947" s="286"/>
      <c r="N947" s="286"/>
      <c r="O947" s="286"/>
      <c r="P947" s="286" t="s">
        <v>291</v>
      </c>
      <c r="Q947" s="286" t="s">
        <v>289</v>
      </c>
      <c r="R947" s="287"/>
      <c r="S947" s="286"/>
      <c r="T947" s="285"/>
      <c r="U947" s="285"/>
      <c r="V947" s="284"/>
      <c r="W947" s="284"/>
      <c r="X947" s="692" t="s">
        <v>3135</v>
      </c>
      <c r="Y947" s="697" t="s">
        <v>3144</v>
      </c>
      <c r="Z947" s="687" t="s">
        <v>3130</v>
      </c>
    </row>
    <row r="948" spans="1:26" s="282" customFormat="1" ht="15.6">
      <c r="A948" s="3" t="s">
        <v>1950</v>
      </c>
      <c r="B948" s="289"/>
      <c r="C948" s="289" t="s">
        <v>1084</v>
      </c>
      <c r="D948" s="284"/>
      <c r="E948" s="286" t="s">
        <v>18</v>
      </c>
      <c r="F948" s="286" t="s">
        <v>14</v>
      </c>
      <c r="G948" s="364" t="s">
        <v>19</v>
      </c>
      <c r="H948" s="364" t="s">
        <v>28</v>
      </c>
      <c r="I948" s="364" t="s">
        <v>24</v>
      </c>
      <c r="J948" s="286">
        <v>4</v>
      </c>
      <c r="K948" s="286"/>
      <c r="L948" s="286"/>
      <c r="M948" s="286"/>
      <c r="N948" s="286"/>
      <c r="O948" s="286"/>
      <c r="P948" s="286" t="s">
        <v>291</v>
      </c>
      <c r="Q948" s="286" t="s">
        <v>289</v>
      </c>
      <c r="R948" s="287"/>
      <c r="S948" s="286"/>
      <c r="T948" s="285"/>
      <c r="U948" s="285"/>
      <c r="V948" s="284"/>
      <c r="W948" s="284"/>
      <c r="X948" s="692" t="s">
        <v>3135</v>
      </c>
      <c r="Y948" s="697" t="s">
        <v>3144</v>
      </c>
      <c r="Z948" s="687" t="s">
        <v>3130</v>
      </c>
    </row>
    <row r="949" spans="1:26" s="282" customFormat="1" ht="15.6">
      <c r="A949" s="3" t="s">
        <v>1951</v>
      </c>
      <c r="B949" s="289"/>
      <c r="C949" s="289"/>
      <c r="D949" s="284"/>
      <c r="E949" s="286" t="s">
        <v>18</v>
      </c>
      <c r="F949" s="286" t="s">
        <v>15</v>
      </c>
      <c r="G949" s="364" t="s">
        <v>19</v>
      </c>
      <c r="H949" s="364" t="s">
        <v>28</v>
      </c>
      <c r="I949" s="364" t="s">
        <v>24</v>
      </c>
      <c r="J949" s="286">
        <v>4</v>
      </c>
      <c r="K949" s="286"/>
      <c r="L949" s="286"/>
      <c r="M949" s="286"/>
      <c r="N949" s="286"/>
      <c r="O949" s="286"/>
      <c r="P949" s="286" t="s">
        <v>291</v>
      </c>
      <c r="Q949" s="286" t="s">
        <v>289</v>
      </c>
      <c r="R949" s="287"/>
      <c r="S949" s="286"/>
      <c r="T949" s="285"/>
      <c r="U949" s="285"/>
      <c r="V949" s="284"/>
      <c r="W949" s="284"/>
      <c r="X949" s="692" t="s">
        <v>3135</v>
      </c>
      <c r="Y949" s="697" t="s">
        <v>3144</v>
      </c>
      <c r="Z949" s="687" t="s">
        <v>3130</v>
      </c>
    </row>
    <row r="950" spans="1:26" s="282" customFormat="1" ht="15.6">
      <c r="A950" s="3" t="s">
        <v>1952</v>
      </c>
      <c r="B950" s="289"/>
      <c r="C950" s="289" t="s">
        <v>1083</v>
      </c>
      <c r="D950" s="284"/>
      <c r="E950" s="286" t="s">
        <v>18</v>
      </c>
      <c r="F950" s="286" t="s">
        <v>14</v>
      </c>
      <c r="G950" s="364" t="s">
        <v>19</v>
      </c>
      <c r="H950" s="364" t="s">
        <v>28</v>
      </c>
      <c r="I950" s="364" t="s">
        <v>24</v>
      </c>
      <c r="J950" s="286">
        <v>4</v>
      </c>
      <c r="K950" s="286"/>
      <c r="L950" s="286"/>
      <c r="M950" s="286"/>
      <c r="N950" s="286"/>
      <c r="O950" s="286"/>
      <c r="P950" s="286" t="s">
        <v>291</v>
      </c>
      <c r="Q950" s="286" t="s">
        <v>289</v>
      </c>
      <c r="R950" s="287"/>
      <c r="S950" s="286"/>
      <c r="T950" s="285"/>
      <c r="U950" s="285"/>
      <c r="V950" s="284"/>
      <c r="W950" s="284"/>
      <c r="X950" s="692" t="s">
        <v>3135</v>
      </c>
      <c r="Y950" s="697" t="s">
        <v>3144</v>
      </c>
      <c r="Z950" s="687" t="s">
        <v>3130</v>
      </c>
    </row>
    <row r="951" spans="1:26" s="282" customFormat="1" ht="15.6">
      <c r="A951" s="3" t="s">
        <v>1953</v>
      </c>
      <c r="B951" s="289"/>
      <c r="C951" s="289"/>
      <c r="D951" s="284"/>
      <c r="E951" s="286" t="s">
        <v>18</v>
      </c>
      <c r="F951" s="286" t="s">
        <v>15</v>
      </c>
      <c r="G951" s="364" t="s">
        <v>19</v>
      </c>
      <c r="H951" s="364" t="s">
        <v>28</v>
      </c>
      <c r="I951" s="364" t="s">
        <v>24</v>
      </c>
      <c r="J951" s="286">
        <v>4</v>
      </c>
      <c r="K951" s="286"/>
      <c r="L951" s="286"/>
      <c r="M951" s="286"/>
      <c r="N951" s="286"/>
      <c r="O951" s="286"/>
      <c r="P951" s="286" t="s">
        <v>291</v>
      </c>
      <c r="Q951" s="286" t="s">
        <v>289</v>
      </c>
      <c r="R951" s="287"/>
      <c r="S951" s="286"/>
      <c r="T951" s="285"/>
      <c r="U951" s="285"/>
      <c r="V951" s="284"/>
      <c r="W951" s="284"/>
      <c r="X951" s="692" t="s">
        <v>3135</v>
      </c>
      <c r="Y951" s="697" t="s">
        <v>3144</v>
      </c>
      <c r="Z951" s="687" t="s">
        <v>3130</v>
      </c>
    </row>
    <row r="952" spans="1:26" s="282" customFormat="1" ht="15.6">
      <c r="A952" s="3" t="s">
        <v>1954</v>
      </c>
      <c r="B952" s="289"/>
      <c r="C952" s="289" t="s">
        <v>1082</v>
      </c>
      <c r="D952" s="284"/>
      <c r="E952" s="286" t="s">
        <v>18</v>
      </c>
      <c r="F952" s="286" t="s">
        <v>14</v>
      </c>
      <c r="G952" s="364" t="s">
        <v>19</v>
      </c>
      <c r="H952" s="364" t="s">
        <v>28</v>
      </c>
      <c r="I952" s="364" t="s">
        <v>24</v>
      </c>
      <c r="J952" s="286">
        <v>4</v>
      </c>
      <c r="K952" s="286"/>
      <c r="L952" s="286"/>
      <c r="M952" s="286"/>
      <c r="N952" s="286"/>
      <c r="O952" s="286"/>
      <c r="P952" s="286" t="s">
        <v>291</v>
      </c>
      <c r="Q952" s="286" t="s">
        <v>289</v>
      </c>
      <c r="R952" s="287"/>
      <c r="S952" s="286"/>
      <c r="T952" s="285"/>
      <c r="U952" s="285"/>
      <c r="V952" s="284"/>
      <c r="W952" s="284"/>
      <c r="X952" s="692" t="s">
        <v>3135</v>
      </c>
      <c r="Y952" s="697" t="s">
        <v>3144</v>
      </c>
      <c r="Z952" s="687" t="s">
        <v>3130</v>
      </c>
    </row>
    <row r="953" spans="1:26" s="282" customFormat="1" ht="15.6">
      <c r="A953" s="3" t="s">
        <v>1955</v>
      </c>
      <c r="B953" s="289"/>
      <c r="C953" s="289"/>
      <c r="D953" s="284"/>
      <c r="E953" s="286" t="s">
        <v>18</v>
      </c>
      <c r="F953" s="286" t="s">
        <v>15</v>
      </c>
      <c r="G953" s="364" t="s">
        <v>19</v>
      </c>
      <c r="H953" s="364" t="s">
        <v>28</v>
      </c>
      <c r="I953" s="364" t="s">
        <v>24</v>
      </c>
      <c r="J953" s="286">
        <v>4</v>
      </c>
      <c r="K953" s="286"/>
      <c r="L953" s="286"/>
      <c r="M953" s="286"/>
      <c r="N953" s="286"/>
      <c r="O953" s="286"/>
      <c r="P953" s="286" t="s">
        <v>291</v>
      </c>
      <c r="Q953" s="286" t="s">
        <v>289</v>
      </c>
      <c r="R953" s="287"/>
      <c r="S953" s="286"/>
      <c r="T953" s="285"/>
      <c r="U953" s="285"/>
      <c r="V953" s="284"/>
      <c r="W953" s="284"/>
      <c r="X953" s="692" t="s">
        <v>3135</v>
      </c>
      <c r="Y953" s="697" t="s">
        <v>3144</v>
      </c>
      <c r="Z953" s="687" t="s">
        <v>3130</v>
      </c>
    </row>
    <row r="954" spans="1:26" s="282" customFormat="1" ht="15.6">
      <c r="A954" s="3" t="s">
        <v>1956</v>
      </c>
      <c r="B954" s="289"/>
      <c r="C954" s="289" t="s">
        <v>1081</v>
      </c>
      <c r="D954" s="284"/>
      <c r="E954" s="286" t="s">
        <v>18</v>
      </c>
      <c r="F954" s="286" t="s">
        <v>14</v>
      </c>
      <c r="G954" s="364" t="s">
        <v>19</v>
      </c>
      <c r="H954" s="364" t="s">
        <v>28</v>
      </c>
      <c r="I954" s="364" t="s">
        <v>24</v>
      </c>
      <c r="J954" s="286">
        <v>4</v>
      </c>
      <c r="K954" s="286"/>
      <c r="L954" s="286"/>
      <c r="M954" s="286"/>
      <c r="N954" s="286"/>
      <c r="O954" s="286"/>
      <c r="P954" s="286" t="s">
        <v>286</v>
      </c>
      <c r="Q954" s="286" t="s">
        <v>289</v>
      </c>
      <c r="R954" s="287"/>
      <c r="S954" s="286"/>
      <c r="T954" s="285"/>
      <c r="U954" s="285"/>
      <c r="V954" s="284"/>
      <c r="W954" s="284"/>
      <c r="X954" s="692" t="s">
        <v>3135</v>
      </c>
      <c r="Y954" s="697" t="s">
        <v>3144</v>
      </c>
      <c r="Z954" s="687" t="s">
        <v>3130</v>
      </c>
    </row>
    <row r="955" spans="1:26" s="282" customFormat="1" ht="15.6">
      <c r="A955" s="3" t="s">
        <v>1957</v>
      </c>
      <c r="B955" s="289"/>
      <c r="C955" s="289"/>
      <c r="D955" s="284"/>
      <c r="E955" s="286" t="s">
        <v>18</v>
      </c>
      <c r="F955" s="286" t="s">
        <v>15</v>
      </c>
      <c r="G955" s="364" t="s">
        <v>19</v>
      </c>
      <c r="H955" s="364" t="s">
        <v>28</v>
      </c>
      <c r="I955" s="364" t="s">
        <v>24</v>
      </c>
      <c r="J955" s="286">
        <v>4</v>
      </c>
      <c r="K955" s="286"/>
      <c r="L955" s="286"/>
      <c r="M955" s="286"/>
      <c r="N955" s="286"/>
      <c r="O955" s="286"/>
      <c r="P955" s="286" t="s">
        <v>286</v>
      </c>
      <c r="Q955" s="286" t="s">
        <v>289</v>
      </c>
      <c r="R955" s="287"/>
      <c r="S955" s="286"/>
      <c r="T955" s="285"/>
      <c r="U955" s="285"/>
      <c r="V955" s="284"/>
      <c r="W955" s="284"/>
      <c r="X955" s="692" t="s">
        <v>3135</v>
      </c>
      <c r="Y955" s="697" t="s">
        <v>3144</v>
      </c>
      <c r="Z955" s="687" t="s">
        <v>3130</v>
      </c>
    </row>
    <row r="956" spans="1:26" s="282" customFormat="1" ht="15.6">
      <c r="A956" s="3" t="s">
        <v>1958</v>
      </c>
      <c r="B956" s="289"/>
      <c r="C956" s="289" t="s">
        <v>1079</v>
      </c>
      <c r="D956" s="284"/>
      <c r="E956" s="286" t="s">
        <v>18</v>
      </c>
      <c r="F956" s="286" t="s">
        <v>14</v>
      </c>
      <c r="G956" s="364" t="s">
        <v>19</v>
      </c>
      <c r="H956" s="364" t="s">
        <v>28</v>
      </c>
      <c r="I956" s="364" t="s">
        <v>24</v>
      </c>
      <c r="J956" s="286">
        <v>4</v>
      </c>
      <c r="K956" s="286"/>
      <c r="L956" s="286"/>
      <c r="M956" s="286"/>
      <c r="N956" s="286"/>
      <c r="O956" s="286"/>
      <c r="P956" s="286" t="s">
        <v>286</v>
      </c>
      <c r="Q956" s="286" t="s">
        <v>289</v>
      </c>
      <c r="R956" s="287"/>
      <c r="S956" s="286"/>
      <c r="T956" s="285"/>
      <c r="U956" s="285"/>
      <c r="V956" s="284"/>
      <c r="W956" s="284"/>
      <c r="X956" s="692" t="s">
        <v>3135</v>
      </c>
      <c r="Y956" s="697" t="s">
        <v>3144</v>
      </c>
      <c r="Z956" s="687" t="s">
        <v>3130</v>
      </c>
    </row>
    <row r="957" spans="1:26" s="282" customFormat="1" ht="15.6">
      <c r="A957" s="3" t="s">
        <v>1959</v>
      </c>
      <c r="B957" s="289"/>
      <c r="C957" s="289"/>
      <c r="D957" s="284"/>
      <c r="E957" s="286" t="s">
        <v>18</v>
      </c>
      <c r="F957" s="286" t="s">
        <v>15</v>
      </c>
      <c r="G957" s="364" t="s">
        <v>19</v>
      </c>
      <c r="H957" s="364" t="s">
        <v>28</v>
      </c>
      <c r="I957" s="364" t="s">
        <v>24</v>
      </c>
      <c r="J957" s="286">
        <v>4</v>
      </c>
      <c r="K957" s="286"/>
      <c r="L957" s="286"/>
      <c r="M957" s="286"/>
      <c r="N957" s="286"/>
      <c r="O957" s="286"/>
      <c r="P957" s="286" t="s">
        <v>286</v>
      </c>
      <c r="Q957" s="286" t="s">
        <v>289</v>
      </c>
      <c r="R957" s="287"/>
      <c r="S957" s="286"/>
      <c r="T957" s="285"/>
      <c r="U957" s="285"/>
      <c r="V957" s="284"/>
      <c r="W957" s="284"/>
      <c r="X957" s="692" t="s">
        <v>3135</v>
      </c>
      <c r="Y957" s="697" t="s">
        <v>3144</v>
      </c>
      <c r="Z957" s="687" t="s">
        <v>3130</v>
      </c>
    </row>
    <row r="958" spans="1:26" s="282" customFormat="1" ht="15.6">
      <c r="A958" s="3" t="s">
        <v>1960</v>
      </c>
      <c r="B958" s="289"/>
      <c r="C958" s="289"/>
      <c r="D958" s="284"/>
      <c r="E958" s="286" t="s">
        <v>18</v>
      </c>
      <c r="F958" s="286" t="s">
        <v>16</v>
      </c>
      <c r="G958" s="364" t="s">
        <v>20</v>
      </c>
      <c r="H958" s="364" t="s">
        <v>304</v>
      </c>
      <c r="I958" s="364" t="s">
        <v>24</v>
      </c>
      <c r="J958" s="286">
        <v>4</v>
      </c>
      <c r="K958" s="286"/>
      <c r="L958" s="286"/>
      <c r="M958" s="286"/>
      <c r="N958" s="286"/>
      <c r="O958" s="286"/>
      <c r="P958" s="286" t="s">
        <v>286</v>
      </c>
      <c r="Q958" s="286" t="s">
        <v>289</v>
      </c>
      <c r="R958" s="287"/>
      <c r="S958" s="286"/>
      <c r="T958" s="285"/>
      <c r="U958" s="285"/>
      <c r="V958" s="284"/>
      <c r="W958" s="284"/>
      <c r="X958" s="692" t="s">
        <v>3135</v>
      </c>
      <c r="Y958" s="697" t="s">
        <v>3144</v>
      </c>
      <c r="Z958" s="687" t="s">
        <v>3130</v>
      </c>
    </row>
    <row r="959" spans="1:26" s="282" customFormat="1" ht="15.6">
      <c r="A959" s="3" t="s">
        <v>1961</v>
      </c>
      <c r="B959" s="289"/>
      <c r="C959" s="289" t="s">
        <v>1078</v>
      </c>
      <c r="D959" s="284"/>
      <c r="E959" s="286" t="s">
        <v>17</v>
      </c>
      <c r="F959" s="286" t="s">
        <v>14</v>
      </c>
      <c r="G959" s="364" t="s">
        <v>19</v>
      </c>
      <c r="H959" s="364" t="s">
        <v>28</v>
      </c>
      <c r="I959" s="364" t="s">
        <v>24</v>
      </c>
      <c r="J959" s="286">
        <v>4</v>
      </c>
      <c r="K959" s="286"/>
      <c r="L959" s="286"/>
      <c r="M959" s="286"/>
      <c r="N959" s="286"/>
      <c r="O959" s="286"/>
      <c r="P959" s="286" t="s">
        <v>286</v>
      </c>
      <c r="Q959" s="286" t="s">
        <v>289</v>
      </c>
      <c r="R959" s="287"/>
      <c r="S959" s="286"/>
      <c r="T959" s="285"/>
      <c r="U959" s="285"/>
      <c r="V959" s="284"/>
      <c r="W959" s="284"/>
      <c r="X959" s="692" t="s">
        <v>3135</v>
      </c>
      <c r="Y959" s="697" t="s">
        <v>3144</v>
      </c>
      <c r="Z959" s="687" t="s">
        <v>3130</v>
      </c>
    </row>
    <row r="960" spans="1:26" s="282" customFormat="1" ht="15.6">
      <c r="A960" s="3" t="s">
        <v>1962</v>
      </c>
      <c r="B960" s="289"/>
      <c r="C960" s="289"/>
      <c r="D960" s="284"/>
      <c r="E960" s="286" t="s">
        <v>17</v>
      </c>
      <c r="F960" s="286" t="s">
        <v>15</v>
      </c>
      <c r="G960" s="364" t="s">
        <v>19</v>
      </c>
      <c r="H960" s="364" t="s">
        <v>28</v>
      </c>
      <c r="I960" s="364" t="s">
        <v>24</v>
      </c>
      <c r="J960" s="286">
        <v>4</v>
      </c>
      <c r="K960" s="286"/>
      <c r="L960" s="286"/>
      <c r="M960" s="286"/>
      <c r="N960" s="286"/>
      <c r="O960" s="286"/>
      <c r="P960" s="286" t="s">
        <v>286</v>
      </c>
      <c r="Q960" s="286" t="s">
        <v>289</v>
      </c>
      <c r="R960" s="287"/>
      <c r="S960" s="286"/>
      <c r="T960" s="285"/>
      <c r="U960" s="285"/>
      <c r="V960" s="284"/>
      <c r="W960" s="284"/>
      <c r="X960" s="692" t="s">
        <v>3135</v>
      </c>
      <c r="Y960" s="697" t="s">
        <v>3144</v>
      </c>
      <c r="Z960" s="687" t="s">
        <v>3130</v>
      </c>
    </row>
    <row r="961" spans="1:26" s="282" customFormat="1" ht="15.6">
      <c r="A961" s="3" t="s">
        <v>1963</v>
      </c>
      <c r="B961" s="289"/>
      <c r="C961" s="289" t="s">
        <v>1077</v>
      </c>
      <c r="D961" s="284"/>
      <c r="E961" s="286" t="s">
        <v>18</v>
      </c>
      <c r="F961" s="286" t="s">
        <v>14</v>
      </c>
      <c r="G961" s="364" t="s">
        <v>19</v>
      </c>
      <c r="H961" s="364" t="s">
        <v>28</v>
      </c>
      <c r="I961" s="364" t="s">
        <v>24</v>
      </c>
      <c r="J961" s="286">
        <v>4</v>
      </c>
      <c r="K961" s="286"/>
      <c r="L961" s="286"/>
      <c r="M961" s="286"/>
      <c r="N961" s="286"/>
      <c r="O961" s="286"/>
      <c r="P961" s="286" t="s">
        <v>286</v>
      </c>
      <c r="Q961" s="286" t="s">
        <v>289</v>
      </c>
      <c r="R961" s="287"/>
      <c r="S961" s="286"/>
      <c r="T961" s="285"/>
      <c r="U961" s="285"/>
      <c r="V961" s="284"/>
      <c r="W961" s="284"/>
      <c r="X961" s="692" t="s">
        <v>3135</v>
      </c>
      <c r="Y961" s="697" t="s">
        <v>3144</v>
      </c>
      <c r="Z961" s="687" t="s">
        <v>3130</v>
      </c>
    </row>
    <row r="962" spans="1:26" s="282" customFormat="1" ht="15.6">
      <c r="A962" s="3" t="s">
        <v>1964</v>
      </c>
      <c r="B962" s="289"/>
      <c r="C962" s="289"/>
      <c r="D962" s="284"/>
      <c r="E962" s="286" t="s">
        <v>18</v>
      </c>
      <c r="F962" s="286" t="s">
        <v>16</v>
      </c>
      <c r="G962" s="364" t="s">
        <v>1142</v>
      </c>
      <c r="H962" s="364" t="s">
        <v>61</v>
      </c>
      <c r="I962" s="364" t="s">
        <v>783</v>
      </c>
      <c r="J962" s="286">
        <v>4</v>
      </c>
      <c r="K962" s="286"/>
      <c r="L962" s="286"/>
      <c r="M962" s="286"/>
      <c r="N962" s="286"/>
      <c r="O962" s="286"/>
      <c r="P962" s="286" t="s">
        <v>286</v>
      </c>
      <c r="Q962" s="286" t="s">
        <v>289</v>
      </c>
      <c r="R962" s="287" t="s">
        <v>1141</v>
      </c>
      <c r="S962" s="286"/>
      <c r="T962" s="285"/>
      <c r="U962" s="285"/>
      <c r="V962" s="284"/>
      <c r="W962" s="284"/>
      <c r="X962" s="692" t="s">
        <v>3135</v>
      </c>
      <c r="Y962" s="697" t="s">
        <v>3144</v>
      </c>
      <c r="Z962" s="687" t="s">
        <v>3130</v>
      </c>
    </row>
    <row r="963" spans="1:26" s="282" customFormat="1" ht="15.6">
      <c r="A963" s="3" t="s">
        <v>1965</v>
      </c>
      <c r="B963" s="289"/>
      <c r="C963" s="289" t="s">
        <v>1076</v>
      </c>
      <c r="D963" s="284"/>
      <c r="E963" s="286" t="s">
        <v>18</v>
      </c>
      <c r="F963" s="286" t="s">
        <v>14</v>
      </c>
      <c r="G963" s="364" t="s">
        <v>19</v>
      </c>
      <c r="H963" s="364" t="s">
        <v>28</v>
      </c>
      <c r="I963" s="364" t="s">
        <v>24</v>
      </c>
      <c r="J963" s="286">
        <v>4</v>
      </c>
      <c r="K963" s="286"/>
      <c r="L963" s="286"/>
      <c r="M963" s="286"/>
      <c r="N963" s="286"/>
      <c r="O963" s="286"/>
      <c r="P963" s="286" t="s">
        <v>286</v>
      </c>
      <c r="Q963" s="286" t="s">
        <v>289</v>
      </c>
      <c r="R963" s="287"/>
      <c r="S963" s="286"/>
      <c r="T963" s="285"/>
      <c r="U963" s="285"/>
      <c r="V963" s="284"/>
      <c r="W963" s="284"/>
      <c r="X963" s="692" t="s">
        <v>3135</v>
      </c>
      <c r="Y963" s="697" t="s">
        <v>3144</v>
      </c>
      <c r="Z963" s="687" t="s">
        <v>3130</v>
      </c>
    </row>
    <row r="964" spans="1:26" s="282" customFormat="1" ht="15.6">
      <c r="A964" s="3" t="s">
        <v>1966</v>
      </c>
      <c r="B964" s="289"/>
      <c r="C964" s="289"/>
      <c r="D964" s="284"/>
      <c r="E964" s="286" t="s">
        <v>18</v>
      </c>
      <c r="F964" s="286" t="s">
        <v>15</v>
      </c>
      <c r="G964" s="364" t="s">
        <v>19</v>
      </c>
      <c r="H964" s="364" t="s">
        <v>28</v>
      </c>
      <c r="I964" s="364" t="s">
        <v>24</v>
      </c>
      <c r="J964" s="286">
        <v>4</v>
      </c>
      <c r="K964" s="286"/>
      <c r="L964" s="286"/>
      <c r="M964" s="286"/>
      <c r="N964" s="286"/>
      <c r="O964" s="286"/>
      <c r="P964" s="286" t="s">
        <v>286</v>
      </c>
      <c r="Q964" s="286" t="s">
        <v>289</v>
      </c>
      <c r="R964" s="287"/>
      <c r="S964" s="286"/>
      <c r="T964" s="285"/>
      <c r="U964" s="285"/>
      <c r="V964" s="284"/>
      <c r="W964" s="284"/>
      <c r="X964" s="692" t="s">
        <v>3135</v>
      </c>
      <c r="Y964" s="697" t="s">
        <v>3144</v>
      </c>
      <c r="Z964" s="687" t="s">
        <v>3130</v>
      </c>
    </row>
    <row r="965" spans="1:26" s="282" customFormat="1" ht="15.6">
      <c r="A965" s="3" t="s">
        <v>1967</v>
      </c>
      <c r="B965" s="289"/>
      <c r="C965" s="289" t="s">
        <v>1075</v>
      </c>
      <c r="D965" s="284"/>
      <c r="E965" s="286" t="s">
        <v>17</v>
      </c>
      <c r="F965" s="286" t="s">
        <v>14</v>
      </c>
      <c r="G965" s="364" t="s">
        <v>19</v>
      </c>
      <c r="H965" s="364" t="s">
        <v>28</v>
      </c>
      <c r="I965" s="364" t="s">
        <v>445</v>
      </c>
      <c r="J965" s="286">
        <v>4</v>
      </c>
      <c r="K965" s="286"/>
      <c r="L965" s="286"/>
      <c r="M965" s="286"/>
      <c r="N965" s="286"/>
      <c r="O965" s="286"/>
      <c r="P965" s="286" t="s">
        <v>286</v>
      </c>
      <c r="Q965" s="286" t="s">
        <v>289</v>
      </c>
      <c r="R965" s="287"/>
      <c r="S965" s="286"/>
      <c r="T965" s="285"/>
      <c r="U965" s="285"/>
      <c r="V965" s="284"/>
      <c r="W965" s="284"/>
      <c r="X965" s="692" t="s">
        <v>3135</v>
      </c>
      <c r="Y965" s="697" t="s">
        <v>3144</v>
      </c>
      <c r="Z965" s="687" t="s">
        <v>3130</v>
      </c>
    </row>
    <row r="966" spans="1:26" s="282" customFormat="1" ht="15.6">
      <c r="A966" s="3" t="s">
        <v>1968</v>
      </c>
      <c r="B966" s="289"/>
      <c r="C966" s="289"/>
      <c r="D966" s="284"/>
      <c r="E966" s="286" t="s">
        <v>17</v>
      </c>
      <c r="F966" s="286" t="s">
        <v>15</v>
      </c>
      <c r="G966" s="364" t="s">
        <v>19</v>
      </c>
      <c r="H966" s="364" t="s">
        <v>28</v>
      </c>
      <c r="I966" s="364" t="s">
        <v>24</v>
      </c>
      <c r="J966" s="286">
        <v>4</v>
      </c>
      <c r="K966" s="286"/>
      <c r="L966" s="286"/>
      <c r="M966" s="286"/>
      <c r="N966" s="286"/>
      <c r="O966" s="286"/>
      <c r="P966" s="286" t="s">
        <v>286</v>
      </c>
      <c r="Q966" s="286" t="s">
        <v>289</v>
      </c>
      <c r="R966" s="287"/>
      <c r="S966" s="286"/>
      <c r="T966" s="285"/>
      <c r="U966" s="285"/>
      <c r="V966" s="284"/>
      <c r="W966" s="284"/>
      <c r="X966" s="692" t="s">
        <v>3135</v>
      </c>
      <c r="Y966" s="697" t="s">
        <v>3144</v>
      </c>
      <c r="Z966" s="687" t="s">
        <v>3130</v>
      </c>
    </row>
    <row r="967" spans="1:26" s="282" customFormat="1" ht="15.6">
      <c r="A967" s="3" t="s">
        <v>1969</v>
      </c>
      <c r="B967" s="289"/>
      <c r="C967" s="289" t="s">
        <v>1074</v>
      </c>
      <c r="D967" s="284"/>
      <c r="E967" s="286" t="s">
        <v>18</v>
      </c>
      <c r="F967" s="286" t="s">
        <v>14</v>
      </c>
      <c r="G967" s="364" t="s">
        <v>19</v>
      </c>
      <c r="H967" s="364" t="s">
        <v>28</v>
      </c>
      <c r="I967" s="364" t="s">
        <v>24</v>
      </c>
      <c r="J967" s="286">
        <v>4</v>
      </c>
      <c r="K967" s="286"/>
      <c r="L967" s="286"/>
      <c r="M967" s="286"/>
      <c r="N967" s="286"/>
      <c r="O967" s="286"/>
      <c r="P967" s="286" t="s">
        <v>291</v>
      </c>
      <c r="Q967" s="286" t="s">
        <v>289</v>
      </c>
      <c r="R967" s="287"/>
      <c r="S967" s="286"/>
      <c r="T967" s="285"/>
      <c r="U967" s="285"/>
      <c r="V967" s="284"/>
      <c r="W967" s="284"/>
      <c r="X967" s="692" t="s">
        <v>3135</v>
      </c>
      <c r="Y967" s="697" t="s">
        <v>3144</v>
      </c>
      <c r="Z967" s="687" t="s">
        <v>3130</v>
      </c>
    </row>
    <row r="968" spans="1:26" s="282" customFormat="1" ht="15.6">
      <c r="A968" s="3" t="s">
        <v>1970</v>
      </c>
      <c r="B968" s="289"/>
      <c r="C968" s="289"/>
      <c r="D968" s="284"/>
      <c r="E968" s="286" t="s">
        <v>18</v>
      </c>
      <c r="F968" s="286" t="s">
        <v>15</v>
      </c>
      <c r="G968" s="364" t="s">
        <v>19</v>
      </c>
      <c r="H968" s="364" t="s">
        <v>28</v>
      </c>
      <c r="I968" s="364" t="s">
        <v>447</v>
      </c>
      <c r="J968" s="286">
        <v>4</v>
      </c>
      <c r="K968" s="286"/>
      <c r="L968" s="286"/>
      <c r="M968" s="286"/>
      <c r="N968" s="286"/>
      <c r="O968" s="286"/>
      <c r="P968" s="286" t="s">
        <v>291</v>
      </c>
      <c r="Q968" s="286" t="s">
        <v>289</v>
      </c>
      <c r="R968" s="287"/>
      <c r="S968" s="286"/>
      <c r="T968" s="285"/>
      <c r="U968" s="285"/>
      <c r="V968" s="284"/>
      <c r="W968" s="284"/>
      <c r="X968" s="692" t="s">
        <v>3135</v>
      </c>
      <c r="Y968" s="697" t="s">
        <v>3144</v>
      </c>
      <c r="Z968" s="687" t="s">
        <v>3130</v>
      </c>
    </row>
    <row r="969" spans="1:26" s="282" customFormat="1" ht="15.6">
      <c r="A969" s="3" t="s">
        <v>1971</v>
      </c>
      <c r="B969" s="289"/>
      <c r="C969" s="289" t="s">
        <v>1073</v>
      </c>
      <c r="D969" s="284"/>
      <c r="E969" s="286" t="s">
        <v>18</v>
      </c>
      <c r="F969" s="286" t="s">
        <v>14</v>
      </c>
      <c r="G969" s="364" t="s">
        <v>19</v>
      </c>
      <c r="H969" s="364" t="s">
        <v>28</v>
      </c>
      <c r="I969" s="364" t="s">
        <v>24</v>
      </c>
      <c r="J969" s="286">
        <v>4</v>
      </c>
      <c r="K969" s="286"/>
      <c r="L969" s="286"/>
      <c r="M969" s="286"/>
      <c r="N969" s="286"/>
      <c r="O969" s="286"/>
      <c r="P969" s="286" t="s">
        <v>291</v>
      </c>
      <c r="Q969" s="286" t="s">
        <v>289</v>
      </c>
      <c r="R969" s="287"/>
      <c r="S969" s="286"/>
      <c r="T969" s="285"/>
      <c r="U969" s="285"/>
      <c r="V969" s="284"/>
      <c r="W969" s="284"/>
      <c r="X969" s="692" t="s">
        <v>3135</v>
      </c>
      <c r="Y969" s="697" t="s">
        <v>3144</v>
      </c>
      <c r="Z969" s="687" t="s">
        <v>3130</v>
      </c>
    </row>
    <row r="970" spans="1:26" s="282" customFormat="1" ht="15.6">
      <c r="A970" s="3" t="s">
        <v>1972</v>
      </c>
      <c r="B970" s="289"/>
      <c r="C970" s="289"/>
      <c r="D970" s="284"/>
      <c r="E970" s="286" t="s">
        <v>18</v>
      </c>
      <c r="F970" s="286" t="s">
        <v>15</v>
      </c>
      <c r="G970" s="364" t="s">
        <v>19</v>
      </c>
      <c r="H970" s="364" t="s">
        <v>28</v>
      </c>
      <c r="I970" s="364" t="s">
        <v>24</v>
      </c>
      <c r="J970" s="286">
        <v>4</v>
      </c>
      <c r="K970" s="286"/>
      <c r="L970" s="286"/>
      <c r="M970" s="286"/>
      <c r="N970" s="286"/>
      <c r="O970" s="286"/>
      <c r="P970" s="286" t="s">
        <v>291</v>
      </c>
      <c r="Q970" s="286" t="s">
        <v>289</v>
      </c>
      <c r="R970" s="287"/>
      <c r="S970" s="286"/>
      <c r="T970" s="285"/>
      <c r="U970" s="285"/>
      <c r="V970" s="284"/>
      <c r="W970" s="284"/>
      <c r="X970" s="692" t="s">
        <v>3135</v>
      </c>
      <c r="Y970" s="697" t="s">
        <v>3144</v>
      </c>
      <c r="Z970" s="687" t="s">
        <v>3130</v>
      </c>
    </row>
    <row r="971" spans="1:26" s="282" customFormat="1" ht="15.6">
      <c r="A971" s="3" t="s">
        <v>1973</v>
      </c>
      <c r="B971" s="289"/>
      <c r="C971" s="289" t="s">
        <v>1072</v>
      </c>
      <c r="D971" s="284"/>
      <c r="E971" s="286" t="s">
        <v>18</v>
      </c>
      <c r="F971" s="286" t="s">
        <v>14</v>
      </c>
      <c r="G971" s="364" t="s">
        <v>19</v>
      </c>
      <c r="H971" s="364" t="s">
        <v>28</v>
      </c>
      <c r="I971" s="364" t="s">
        <v>24</v>
      </c>
      <c r="J971" s="286">
        <v>4</v>
      </c>
      <c r="K971" s="286"/>
      <c r="L971" s="286"/>
      <c r="M971" s="286"/>
      <c r="N971" s="286"/>
      <c r="O971" s="286"/>
      <c r="P971" s="286" t="s">
        <v>291</v>
      </c>
      <c r="Q971" s="286" t="s">
        <v>289</v>
      </c>
      <c r="R971" s="287"/>
      <c r="S971" s="286"/>
      <c r="T971" s="285"/>
      <c r="U971" s="285"/>
      <c r="V971" s="284"/>
      <c r="W971" s="284"/>
      <c r="X971" s="692" t="s">
        <v>3135</v>
      </c>
      <c r="Y971" s="697" t="s">
        <v>3144</v>
      </c>
      <c r="Z971" s="687" t="s">
        <v>3130</v>
      </c>
    </row>
    <row r="972" spans="1:26" s="282" customFormat="1" ht="15.6">
      <c r="A972" s="3" t="s">
        <v>1974</v>
      </c>
      <c r="B972" s="289"/>
      <c r="C972" s="289"/>
      <c r="D972" s="284"/>
      <c r="E972" s="286" t="s">
        <v>18</v>
      </c>
      <c r="F972" s="286" t="s">
        <v>15</v>
      </c>
      <c r="G972" s="364" t="s">
        <v>19</v>
      </c>
      <c r="H972" s="364" t="s">
        <v>28</v>
      </c>
      <c r="I972" s="364" t="s">
        <v>24</v>
      </c>
      <c r="J972" s="286">
        <v>4</v>
      </c>
      <c r="K972" s="286"/>
      <c r="L972" s="286"/>
      <c r="M972" s="286"/>
      <c r="N972" s="286"/>
      <c r="O972" s="286"/>
      <c r="P972" s="286" t="s">
        <v>291</v>
      </c>
      <c r="Q972" s="286" t="s">
        <v>289</v>
      </c>
      <c r="R972" s="287"/>
      <c r="S972" s="286"/>
      <c r="T972" s="285"/>
      <c r="U972" s="285"/>
      <c r="V972" s="284"/>
      <c r="W972" s="284"/>
      <c r="X972" s="692" t="s">
        <v>3135</v>
      </c>
      <c r="Y972" s="697" t="s">
        <v>3144</v>
      </c>
      <c r="Z972" s="687" t="s">
        <v>3130</v>
      </c>
    </row>
    <row r="973" spans="1:26" s="282" customFormat="1" ht="15.6">
      <c r="A973" s="3" t="s">
        <v>1975</v>
      </c>
      <c r="B973" s="289"/>
      <c r="C973" s="289" t="s">
        <v>1071</v>
      </c>
      <c r="D973" s="284"/>
      <c r="E973" s="286" t="s">
        <v>17</v>
      </c>
      <c r="F973" s="286" t="s">
        <v>14</v>
      </c>
      <c r="G973" s="364" t="s">
        <v>19</v>
      </c>
      <c r="H973" s="364" t="s">
        <v>28</v>
      </c>
      <c r="I973" s="364" t="s">
        <v>24</v>
      </c>
      <c r="J973" s="286">
        <v>4</v>
      </c>
      <c r="K973" s="286"/>
      <c r="L973" s="286"/>
      <c r="M973" s="286"/>
      <c r="N973" s="286"/>
      <c r="O973" s="286"/>
      <c r="P973" s="286" t="s">
        <v>291</v>
      </c>
      <c r="Q973" s="286" t="s">
        <v>289</v>
      </c>
      <c r="R973" s="287"/>
      <c r="S973" s="286"/>
      <c r="T973" s="285"/>
      <c r="U973" s="285"/>
      <c r="V973" s="284"/>
      <c r="W973" s="284"/>
      <c r="X973" s="692" t="s">
        <v>3135</v>
      </c>
      <c r="Y973" s="697" t="s">
        <v>3144</v>
      </c>
      <c r="Z973" s="687" t="s">
        <v>3130</v>
      </c>
    </row>
    <row r="974" spans="1:26" s="282" customFormat="1" ht="15.6">
      <c r="A974" s="3" t="s">
        <v>1976</v>
      </c>
      <c r="B974" s="289"/>
      <c r="C974" s="289"/>
      <c r="D974" s="284"/>
      <c r="E974" s="286" t="s">
        <v>17</v>
      </c>
      <c r="F974" s="286" t="s">
        <v>15</v>
      </c>
      <c r="G974" s="364" t="s">
        <v>19</v>
      </c>
      <c r="H974" s="364" t="s">
        <v>28</v>
      </c>
      <c r="I974" s="364" t="s">
        <v>24</v>
      </c>
      <c r="J974" s="286">
        <v>2</v>
      </c>
      <c r="K974" s="286"/>
      <c r="L974" s="286"/>
      <c r="M974" s="286"/>
      <c r="N974" s="286"/>
      <c r="O974" s="286"/>
      <c r="P974" s="286" t="s">
        <v>291</v>
      </c>
      <c r="Q974" s="286" t="s">
        <v>289</v>
      </c>
      <c r="R974" s="287"/>
      <c r="S974" s="286"/>
      <c r="T974" s="285"/>
      <c r="U974" s="285"/>
      <c r="V974" s="284"/>
      <c r="W974" s="284"/>
      <c r="X974" s="692" t="s">
        <v>3135</v>
      </c>
      <c r="Y974" s="697" t="s">
        <v>3144</v>
      </c>
      <c r="Z974" s="687" t="s">
        <v>3130</v>
      </c>
    </row>
    <row r="975" spans="1:26" s="282" customFormat="1" ht="15.6">
      <c r="A975" s="3" t="s">
        <v>1977</v>
      </c>
      <c r="B975" s="289"/>
      <c r="C975" s="289" t="s">
        <v>1070</v>
      </c>
      <c r="D975" s="284"/>
      <c r="E975" s="286" t="s">
        <v>17</v>
      </c>
      <c r="F975" s="286" t="s">
        <v>15</v>
      </c>
      <c r="G975" s="364" t="s">
        <v>19</v>
      </c>
      <c r="H975" s="364" t="s">
        <v>28</v>
      </c>
      <c r="I975" s="364" t="s">
        <v>24</v>
      </c>
      <c r="J975" s="286">
        <v>2</v>
      </c>
      <c r="K975" s="286"/>
      <c r="L975" s="286"/>
      <c r="M975" s="286"/>
      <c r="N975" s="286"/>
      <c r="O975" s="286"/>
      <c r="P975" s="286" t="s">
        <v>291</v>
      </c>
      <c r="Q975" s="286" t="s">
        <v>289</v>
      </c>
      <c r="R975" s="287"/>
      <c r="S975" s="286"/>
      <c r="T975" s="285"/>
      <c r="U975" s="285"/>
      <c r="V975" s="284"/>
      <c r="W975" s="284"/>
      <c r="X975" s="692" t="s">
        <v>3135</v>
      </c>
      <c r="Y975" s="697" t="s">
        <v>3144</v>
      </c>
      <c r="Z975" s="687" t="s">
        <v>3130</v>
      </c>
    </row>
    <row r="976" spans="1:26" s="282" customFormat="1" ht="15.6">
      <c r="A976" s="3" t="s">
        <v>1978</v>
      </c>
      <c r="B976" s="289"/>
      <c r="C976" s="289"/>
      <c r="D976" s="284"/>
      <c r="E976" s="286" t="s">
        <v>17</v>
      </c>
      <c r="F976" s="286" t="s">
        <v>14</v>
      </c>
      <c r="G976" s="364" t="s">
        <v>19</v>
      </c>
      <c r="H976" s="364" t="s">
        <v>28</v>
      </c>
      <c r="I976" s="364" t="s">
        <v>24</v>
      </c>
      <c r="J976" s="286">
        <v>4</v>
      </c>
      <c r="K976" s="286"/>
      <c r="L976" s="286"/>
      <c r="M976" s="286"/>
      <c r="N976" s="286"/>
      <c r="O976" s="286"/>
      <c r="P976" s="286" t="s">
        <v>291</v>
      </c>
      <c r="Q976" s="286" t="s">
        <v>289</v>
      </c>
      <c r="R976" s="287"/>
      <c r="S976" s="286"/>
      <c r="T976" s="285"/>
      <c r="U976" s="285"/>
      <c r="V976" s="284"/>
      <c r="W976" s="284"/>
      <c r="X976" s="692" t="s">
        <v>3135</v>
      </c>
      <c r="Y976" s="697" t="s">
        <v>3144</v>
      </c>
      <c r="Z976" s="687" t="s">
        <v>3130</v>
      </c>
    </row>
    <row r="977" spans="1:26" s="282" customFormat="1" ht="15.6">
      <c r="A977" s="3" t="s">
        <v>1979</v>
      </c>
      <c r="B977" s="289"/>
      <c r="C977" s="289" t="s">
        <v>1069</v>
      </c>
      <c r="D977" s="284"/>
      <c r="E977" s="286" t="s">
        <v>17</v>
      </c>
      <c r="F977" s="286" t="s">
        <v>14</v>
      </c>
      <c r="G977" s="364" t="s">
        <v>19</v>
      </c>
      <c r="H977" s="364" t="s">
        <v>28</v>
      </c>
      <c r="I977" s="364" t="s">
        <v>24</v>
      </c>
      <c r="J977" s="286">
        <v>4</v>
      </c>
      <c r="K977" s="286"/>
      <c r="L977" s="286"/>
      <c r="M977" s="286"/>
      <c r="N977" s="286"/>
      <c r="O977" s="286"/>
      <c r="P977" s="286" t="s">
        <v>291</v>
      </c>
      <c r="Q977" s="286" t="s">
        <v>289</v>
      </c>
      <c r="R977" s="287"/>
      <c r="S977" s="286"/>
      <c r="T977" s="285"/>
      <c r="U977" s="285"/>
      <c r="V977" s="284"/>
      <c r="W977" s="284"/>
      <c r="X977" s="692" t="s">
        <v>3135</v>
      </c>
      <c r="Y977" s="697" t="s">
        <v>3144</v>
      </c>
      <c r="Z977" s="687" t="s">
        <v>3130</v>
      </c>
    </row>
    <row r="978" spans="1:26" s="282" customFormat="1" ht="15.6">
      <c r="A978" s="3" t="s">
        <v>1980</v>
      </c>
      <c r="B978" s="289"/>
      <c r="C978" s="289"/>
      <c r="D978" s="284"/>
      <c r="E978" s="286" t="s">
        <v>17</v>
      </c>
      <c r="F978" s="286" t="s">
        <v>15</v>
      </c>
      <c r="G978" s="364" t="s">
        <v>19</v>
      </c>
      <c r="H978" s="364" t="s">
        <v>28</v>
      </c>
      <c r="I978" s="364" t="s">
        <v>24</v>
      </c>
      <c r="J978" s="286">
        <v>4</v>
      </c>
      <c r="K978" s="286"/>
      <c r="L978" s="286"/>
      <c r="M978" s="286"/>
      <c r="N978" s="286"/>
      <c r="O978" s="286"/>
      <c r="P978" s="286" t="s">
        <v>291</v>
      </c>
      <c r="Q978" s="286" t="s">
        <v>289</v>
      </c>
      <c r="R978" s="287"/>
      <c r="S978" s="286"/>
      <c r="T978" s="285"/>
      <c r="U978" s="285"/>
      <c r="V978" s="284"/>
      <c r="W978" s="284"/>
      <c r="X978" s="692" t="s">
        <v>3135</v>
      </c>
      <c r="Y978" s="697" t="s">
        <v>3144</v>
      </c>
      <c r="Z978" s="687" t="s">
        <v>3130</v>
      </c>
    </row>
    <row r="979" spans="1:26" s="282" customFormat="1" ht="15.6">
      <c r="A979" s="3" t="s">
        <v>1981</v>
      </c>
      <c r="B979" s="289"/>
      <c r="C979" s="289" t="s">
        <v>1068</v>
      </c>
      <c r="D979" s="284"/>
      <c r="E979" s="286" t="s">
        <v>17</v>
      </c>
      <c r="F979" s="286" t="s">
        <v>14</v>
      </c>
      <c r="G979" s="364" t="s">
        <v>19</v>
      </c>
      <c r="H979" s="364" t="s">
        <v>28</v>
      </c>
      <c r="I979" s="364" t="s">
        <v>24</v>
      </c>
      <c r="J979" s="286">
        <v>4</v>
      </c>
      <c r="K979" s="286"/>
      <c r="L979" s="286"/>
      <c r="M979" s="286"/>
      <c r="N979" s="286"/>
      <c r="O979" s="286"/>
      <c r="P979" s="286" t="s">
        <v>291</v>
      </c>
      <c r="Q979" s="286" t="s">
        <v>289</v>
      </c>
      <c r="R979" s="287"/>
      <c r="S979" s="286"/>
      <c r="T979" s="285"/>
      <c r="U979" s="285"/>
      <c r="V979" s="284"/>
      <c r="W979" s="284"/>
      <c r="X979" s="692" t="s">
        <v>3135</v>
      </c>
      <c r="Y979" s="697" t="s">
        <v>3144</v>
      </c>
      <c r="Z979" s="687" t="s">
        <v>3130</v>
      </c>
    </row>
    <row r="980" spans="1:26" s="282" customFormat="1" ht="15.6">
      <c r="A980" s="3" t="s">
        <v>1982</v>
      </c>
      <c r="B980" s="289"/>
      <c r="C980" s="289"/>
      <c r="D980" s="284"/>
      <c r="E980" s="286" t="s">
        <v>18</v>
      </c>
      <c r="F980" s="286" t="s">
        <v>15</v>
      </c>
      <c r="G980" s="364" t="s">
        <v>19</v>
      </c>
      <c r="H980" s="364" t="s">
        <v>28</v>
      </c>
      <c r="I980" s="364" t="s">
        <v>24</v>
      </c>
      <c r="J980" s="286">
        <v>4</v>
      </c>
      <c r="K980" s="286"/>
      <c r="L980" s="286"/>
      <c r="M980" s="286"/>
      <c r="N980" s="286"/>
      <c r="O980" s="286"/>
      <c r="P980" s="286" t="s">
        <v>291</v>
      </c>
      <c r="Q980" s="286" t="s">
        <v>289</v>
      </c>
      <c r="R980" s="287"/>
      <c r="S980" s="286"/>
      <c r="T980" s="285"/>
      <c r="U980" s="285"/>
      <c r="V980" s="284"/>
      <c r="W980" s="284"/>
      <c r="X980" s="692" t="s">
        <v>3135</v>
      </c>
      <c r="Y980" s="697" t="s">
        <v>3144</v>
      </c>
      <c r="Z980" s="687" t="s">
        <v>3130</v>
      </c>
    </row>
    <row r="981" spans="1:26" s="282" customFormat="1" ht="15.6">
      <c r="A981" s="3" t="s">
        <v>1983</v>
      </c>
      <c r="B981" s="289"/>
      <c r="C981" s="289" t="s">
        <v>1067</v>
      </c>
      <c r="D981" s="284"/>
      <c r="E981" s="286" t="s">
        <v>18</v>
      </c>
      <c r="F981" s="286" t="s">
        <v>14</v>
      </c>
      <c r="G981" s="364" t="s">
        <v>19</v>
      </c>
      <c r="H981" s="364" t="s">
        <v>28</v>
      </c>
      <c r="I981" s="364" t="s">
        <v>445</v>
      </c>
      <c r="J981" s="286">
        <v>4</v>
      </c>
      <c r="K981" s="286"/>
      <c r="L981" s="286"/>
      <c r="M981" s="286"/>
      <c r="N981" s="286"/>
      <c r="O981" s="286"/>
      <c r="P981" s="286" t="s">
        <v>291</v>
      </c>
      <c r="Q981" s="286" t="s">
        <v>288</v>
      </c>
      <c r="R981" s="287"/>
      <c r="S981" s="286"/>
      <c r="T981" s="285"/>
      <c r="U981" s="285"/>
      <c r="V981" s="284"/>
      <c r="W981" s="284"/>
      <c r="X981" s="692" t="s">
        <v>3135</v>
      </c>
      <c r="Y981" s="697" t="s">
        <v>3144</v>
      </c>
      <c r="Z981" s="687" t="s">
        <v>3130</v>
      </c>
    </row>
    <row r="982" spans="1:26" s="282" customFormat="1" ht="15.6">
      <c r="A982" s="3" t="s">
        <v>1984</v>
      </c>
      <c r="B982" s="289"/>
      <c r="C982" s="289"/>
      <c r="D982" s="284"/>
      <c r="E982" s="286" t="s">
        <v>18</v>
      </c>
      <c r="F982" s="286" t="s">
        <v>15</v>
      </c>
      <c r="G982" s="364" t="s">
        <v>19</v>
      </c>
      <c r="H982" s="364" t="s">
        <v>28</v>
      </c>
      <c r="I982" s="364" t="s">
        <v>24</v>
      </c>
      <c r="J982" s="286">
        <v>4</v>
      </c>
      <c r="K982" s="286"/>
      <c r="L982" s="286"/>
      <c r="M982" s="286"/>
      <c r="N982" s="286"/>
      <c r="O982" s="286"/>
      <c r="P982" s="286" t="s">
        <v>291</v>
      </c>
      <c r="Q982" s="286" t="s">
        <v>288</v>
      </c>
      <c r="R982" s="287"/>
      <c r="S982" s="286"/>
      <c r="T982" s="285"/>
      <c r="U982" s="285"/>
      <c r="V982" s="284"/>
      <c r="W982" s="284"/>
      <c r="X982" s="692" t="s">
        <v>3135</v>
      </c>
      <c r="Y982" s="697" t="s">
        <v>3144</v>
      </c>
      <c r="Z982" s="687" t="s">
        <v>3130</v>
      </c>
    </row>
    <row r="983" spans="1:26" s="282" customFormat="1" ht="27.6">
      <c r="A983" s="3" t="s">
        <v>1985</v>
      </c>
      <c r="B983" s="289"/>
      <c r="C983" s="289" t="s">
        <v>1066</v>
      </c>
      <c r="D983" s="284"/>
      <c r="E983" s="286" t="s">
        <v>17</v>
      </c>
      <c r="F983" s="286" t="s">
        <v>14</v>
      </c>
      <c r="G983" s="364" t="s">
        <v>1134</v>
      </c>
      <c r="H983" s="364" t="s">
        <v>28</v>
      </c>
      <c r="I983" s="364" t="s">
        <v>24</v>
      </c>
      <c r="J983" s="286">
        <v>4</v>
      </c>
      <c r="K983" s="286" t="s">
        <v>34</v>
      </c>
      <c r="L983" s="286"/>
      <c r="M983" s="286"/>
      <c r="N983" s="286"/>
      <c r="O983" s="286"/>
      <c r="P983" s="286" t="s">
        <v>291</v>
      </c>
      <c r="Q983" s="286" t="s">
        <v>288</v>
      </c>
      <c r="R983" s="287"/>
      <c r="S983" s="286"/>
      <c r="T983" s="285"/>
      <c r="U983" s="285"/>
      <c r="V983" s="284"/>
      <c r="W983" s="284"/>
      <c r="X983" s="692" t="s">
        <v>3135</v>
      </c>
      <c r="Y983" s="697" t="s">
        <v>3144</v>
      </c>
      <c r="Z983" s="687" t="s">
        <v>3130</v>
      </c>
    </row>
    <row r="984" spans="1:26" s="282" customFormat="1" ht="27.6">
      <c r="A984" s="3" t="s">
        <v>1986</v>
      </c>
      <c r="B984" s="289"/>
      <c r="C984" s="289"/>
      <c r="D984" s="284"/>
      <c r="E984" s="286" t="s">
        <v>17</v>
      </c>
      <c r="F984" s="286" t="s">
        <v>15</v>
      </c>
      <c r="G984" s="364" t="s">
        <v>1134</v>
      </c>
      <c r="H984" s="364" t="s">
        <v>28</v>
      </c>
      <c r="I984" s="364" t="s">
        <v>447</v>
      </c>
      <c r="J984" s="286">
        <v>4</v>
      </c>
      <c r="K984" s="286" t="s">
        <v>34</v>
      </c>
      <c r="L984" s="286"/>
      <c r="M984" s="286"/>
      <c r="N984" s="286"/>
      <c r="O984" s="286"/>
      <c r="P984" s="286" t="s">
        <v>291</v>
      </c>
      <c r="Q984" s="286" t="s">
        <v>288</v>
      </c>
      <c r="R984" s="287"/>
      <c r="S984" s="286"/>
      <c r="T984" s="285"/>
      <c r="U984" s="285"/>
      <c r="V984" s="284"/>
      <c r="W984" s="284"/>
      <c r="X984" s="692" t="s">
        <v>3135</v>
      </c>
      <c r="Y984" s="697" t="s">
        <v>3144</v>
      </c>
      <c r="Z984" s="687" t="s">
        <v>3130</v>
      </c>
    </row>
    <row r="985" spans="1:26" s="282" customFormat="1" ht="15.6">
      <c r="A985" s="3" t="s">
        <v>1987</v>
      </c>
      <c r="B985" s="289"/>
      <c r="C985" s="289"/>
      <c r="D985" s="284"/>
      <c r="E985" s="286" t="s">
        <v>18</v>
      </c>
      <c r="F985" s="286" t="s">
        <v>14</v>
      </c>
      <c r="G985" s="364" t="s">
        <v>19</v>
      </c>
      <c r="H985" s="364" t="s">
        <v>28</v>
      </c>
      <c r="I985" s="364" t="s">
        <v>24</v>
      </c>
      <c r="J985" s="286">
        <v>4</v>
      </c>
      <c r="K985" s="286" t="s">
        <v>34</v>
      </c>
      <c r="L985" s="286"/>
      <c r="M985" s="286"/>
      <c r="N985" s="286"/>
      <c r="O985" s="286"/>
      <c r="P985" s="286" t="s">
        <v>291</v>
      </c>
      <c r="Q985" s="286" t="s">
        <v>288</v>
      </c>
      <c r="R985" s="287"/>
      <c r="S985" s="286"/>
      <c r="T985" s="285"/>
      <c r="U985" s="285"/>
      <c r="V985" s="284"/>
      <c r="W985" s="284"/>
      <c r="X985" s="692" t="s">
        <v>3135</v>
      </c>
      <c r="Y985" s="697" t="s">
        <v>3144</v>
      </c>
      <c r="Z985" s="687" t="s">
        <v>3130</v>
      </c>
    </row>
    <row r="986" spans="1:26" s="282" customFormat="1" ht="15.6">
      <c r="A986" s="3" t="s">
        <v>1988</v>
      </c>
      <c r="B986" s="289"/>
      <c r="C986" s="289" t="s">
        <v>1065</v>
      </c>
      <c r="D986" s="284"/>
      <c r="E986" s="286" t="s">
        <v>18</v>
      </c>
      <c r="F986" s="286" t="s">
        <v>14</v>
      </c>
      <c r="G986" s="364" t="s">
        <v>19</v>
      </c>
      <c r="H986" s="364" t="s">
        <v>28</v>
      </c>
      <c r="I986" s="364" t="s">
        <v>24</v>
      </c>
      <c r="J986" s="286">
        <v>4</v>
      </c>
      <c r="K986" s="286" t="s">
        <v>34</v>
      </c>
      <c r="L986" s="286"/>
      <c r="M986" s="286"/>
      <c r="N986" s="286"/>
      <c r="O986" s="286"/>
      <c r="P986" s="286" t="s">
        <v>291</v>
      </c>
      <c r="Q986" s="286" t="s">
        <v>289</v>
      </c>
      <c r="R986" s="287"/>
      <c r="S986" s="286"/>
      <c r="T986" s="285"/>
      <c r="U986" s="285"/>
      <c r="V986" s="284"/>
      <c r="W986" s="284"/>
      <c r="X986" s="692" t="s">
        <v>3135</v>
      </c>
      <c r="Y986" s="697" t="s">
        <v>3144</v>
      </c>
      <c r="Z986" s="687" t="s">
        <v>3130</v>
      </c>
    </row>
    <row r="987" spans="1:26" s="282" customFormat="1" ht="15.6">
      <c r="A987" s="3" t="s">
        <v>1989</v>
      </c>
      <c r="B987" s="289"/>
      <c r="C987" s="289"/>
      <c r="D987" s="284"/>
      <c r="E987" s="286" t="s">
        <v>18</v>
      </c>
      <c r="F987" s="286" t="s">
        <v>15</v>
      </c>
      <c r="G987" s="364" t="s">
        <v>19</v>
      </c>
      <c r="H987" s="364" t="s">
        <v>28</v>
      </c>
      <c r="I987" s="364" t="s">
        <v>24</v>
      </c>
      <c r="J987" s="286">
        <v>4</v>
      </c>
      <c r="K987" s="286" t="s">
        <v>34</v>
      </c>
      <c r="L987" s="286"/>
      <c r="M987" s="286"/>
      <c r="N987" s="286"/>
      <c r="O987" s="286"/>
      <c r="P987" s="286" t="s">
        <v>291</v>
      </c>
      <c r="Q987" s="286" t="s">
        <v>289</v>
      </c>
      <c r="R987" s="287"/>
      <c r="S987" s="286"/>
      <c r="T987" s="285"/>
      <c r="U987" s="285"/>
      <c r="V987" s="284"/>
      <c r="W987" s="284"/>
      <c r="X987" s="692" t="s">
        <v>3135</v>
      </c>
      <c r="Y987" s="697" t="s">
        <v>3144</v>
      </c>
      <c r="Z987" s="687" t="s">
        <v>3130</v>
      </c>
    </row>
    <row r="988" spans="1:26" s="282" customFormat="1" ht="15.6">
      <c r="A988" s="3" t="s">
        <v>1990</v>
      </c>
      <c r="B988" s="289"/>
      <c r="C988" s="289" t="s">
        <v>1064</v>
      </c>
      <c r="D988" s="284"/>
      <c r="E988" s="286" t="s">
        <v>18</v>
      </c>
      <c r="F988" s="286" t="s">
        <v>14</v>
      </c>
      <c r="G988" s="364" t="s">
        <v>19</v>
      </c>
      <c r="H988" s="364" t="s">
        <v>28</v>
      </c>
      <c r="I988" s="364" t="s">
        <v>24</v>
      </c>
      <c r="J988" s="286">
        <v>4</v>
      </c>
      <c r="K988" s="286" t="s">
        <v>34</v>
      </c>
      <c r="L988" s="286"/>
      <c r="M988" s="286"/>
      <c r="N988" s="286"/>
      <c r="O988" s="286"/>
      <c r="P988" s="286" t="s">
        <v>291</v>
      </c>
      <c r="Q988" s="286" t="s">
        <v>289</v>
      </c>
      <c r="R988" s="287"/>
      <c r="S988" s="286"/>
      <c r="T988" s="285"/>
      <c r="U988" s="285"/>
      <c r="V988" s="284"/>
      <c r="W988" s="284"/>
      <c r="X988" s="692" t="s">
        <v>3135</v>
      </c>
      <c r="Y988" s="697" t="s">
        <v>3144</v>
      </c>
      <c r="Z988" s="687" t="s">
        <v>3130</v>
      </c>
    </row>
    <row r="989" spans="1:26" s="282" customFormat="1" ht="15.6">
      <c r="A989" s="3" t="s">
        <v>1991</v>
      </c>
      <c r="B989" s="289"/>
      <c r="C989" s="289"/>
      <c r="D989" s="284"/>
      <c r="E989" s="286" t="s">
        <v>18</v>
      </c>
      <c r="F989" s="286" t="s">
        <v>15</v>
      </c>
      <c r="G989" s="364" t="s">
        <v>19</v>
      </c>
      <c r="H989" s="364" t="s">
        <v>28</v>
      </c>
      <c r="I989" s="364" t="s">
        <v>24</v>
      </c>
      <c r="J989" s="286">
        <v>4</v>
      </c>
      <c r="K989" s="286" t="s">
        <v>34</v>
      </c>
      <c r="L989" s="286"/>
      <c r="M989" s="286"/>
      <c r="N989" s="286"/>
      <c r="O989" s="286"/>
      <c r="P989" s="286" t="s">
        <v>291</v>
      </c>
      <c r="Q989" s="286" t="s">
        <v>289</v>
      </c>
      <c r="R989" s="287"/>
      <c r="S989" s="286"/>
      <c r="T989" s="285"/>
      <c r="U989" s="285"/>
      <c r="V989" s="284"/>
      <c r="W989" s="284"/>
      <c r="X989" s="692" t="s">
        <v>3135</v>
      </c>
      <c r="Y989" s="697" t="s">
        <v>3144</v>
      </c>
      <c r="Z989" s="687" t="s">
        <v>3130</v>
      </c>
    </row>
    <row r="990" spans="1:26" s="282" customFormat="1" ht="15.6">
      <c r="A990" s="3" t="s">
        <v>1992</v>
      </c>
      <c r="B990" s="289"/>
      <c r="C990" s="289" t="s">
        <v>1063</v>
      </c>
      <c r="D990" s="284"/>
      <c r="E990" s="286" t="s">
        <v>17</v>
      </c>
      <c r="F990" s="286" t="s">
        <v>14</v>
      </c>
      <c r="G990" s="364" t="s">
        <v>22</v>
      </c>
      <c r="H990" s="364" t="s">
        <v>28</v>
      </c>
      <c r="I990" s="364" t="s">
        <v>24</v>
      </c>
      <c r="J990" s="286">
        <v>4</v>
      </c>
      <c r="K990" s="286" t="s">
        <v>34</v>
      </c>
      <c r="L990" s="286"/>
      <c r="M990" s="286"/>
      <c r="N990" s="286"/>
      <c r="O990" s="286"/>
      <c r="P990" s="286" t="s">
        <v>291</v>
      </c>
      <c r="Q990" s="286" t="s">
        <v>288</v>
      </c>
      <c r="R990" s="287"/>
      <c r="S990" s="286"/>
      <c r="T990" s="285"/>
      <c r="U990" s="285"/>
      <c r="V990" s="284"/>
      <c r="W990" s="284"/>
      <c r="X990" s="692" t="s">
        <v>3135</v>
      </c>
      <c r="Y990" s="697" t="s">
        <v>3144</v>
      </c>
      <c r="Z990" s="687" t="s">
        <v>3130</v>
      </c>
    </row>
    <row r="991" spans="1:26" s="282" customFormat="1" ht="15.6">
      <c r="A991" s="3" t="s">
        <v>1993</v>
      </c>
      <c r="B991" s="289"/>
      <c r="C991" s="289"/>
      <c r="D991" s="284"/>
      <c r="E991" s="286" t="s">
        <v>18</v>
      </c>
      <c r="F991" s="286" t="s">
        <v>15</v>
      </c>
      <c r="G991" s="364" t="s">
        <v>19</v>
      </c>
      <c r="H991" s="364" t="s">
        <v>28</v>
      </c>
      <c r="I991" s="364" t="s">
        <v>24</v>
      </c>
      <c r="J991" s="286">
        <v>4</v>
      </c>
      <c r="K991" s="286" t="s">
        <v>34</v>
      </c>
      <c r="L991" s="286"/>
      <c r="M991" s="286"/>
      <c r="N991" s="286"/>
      <c r="O991" s="286"/>
      <c r="P991" s="286" t="s">
        <v>291</v>
      </c>
      <c r="Q991" s="286" t="s">
        <v>288</v>
      </c>
      <c r="R991" s="287"/>
      <c r="S991" s="286"/>
      <c r="T991" s="285"/>
      <c r="U991" s="285"/>
      <c r="V991" s="284"/>
      <c r="W991" s="284"/>
      <c r="X991" s="692" t="s">
        <v>3135</v>
      </c>
      <c r="Y991" s="697" t="s">
        <v>3144</v>
      </c>
      <c r="Z991" s="687" t="s">
        <v>3130</v>
      </c>
    </row>
    <row r="992" spans="1:26" s="282" customFormat="1" ht="15.6">
      <c r="A992" s="3" t="s">
        <v>1994</v>
      </c>
      <c r="B992" s="289"/>
      <c r="C992" s="289" t="s">
        <v>1062</v>
      </c>
      <c r="D992" s="284"/>
      <c r="E992" s="286" t="s">
        <v>17</v>
      </c>
      <c r="F992" s="286" t="s">
        <v>14</v>
      </c>
      <c r="G992" s="364" t="s">
        <v>22</v>
      </c>
      <c r="H992" s="364" t="s">
        <v>28</v>
      </c>
      <c r="I992" s="364" t="s">
        <v>24</v>
      </c>
      <c r="J992" s="286">
        <v>4</v>
      </c>
      <c r="K992" s="286" t="s">
        <v>34</v>
      </c>
      <c r="L992" s="286"/>
      <c r="M992" s="286"/>
      <c r="N992" s="286"/>
      <c r="O992" s="286"/>
      <c r="P992" s="286" t="s">
        <v>291</v>
      </c>
      <c r="Q992" s="286" t="s">
        <v>288</v>
      </c>
      <c r="R992" s="287"/>
      <c r="S992" s="286"/>
      <c r="T992" s="285"/>
      <c r="U992" s="285"/>
      <c r="V992" s="284"/>
      <c r="W992" s="284"/>
      <c r="X992" s="692" t="s">
        <v>3135</v>
      </c>
      <c r="Y992" s="697" t="s">
        <v>3144</v>
      </c>
      <c r="Z992" s="687" t="s">
        <v>3130</v>
      </c>
    </row>
    <row r="993" spans="1:26" s="282" customFormat="1" ht="15.6">
      <c r="A993" s="3" t="s">
        <v>1995</v>
      </c>
      <c r="B993" s="289"/>
      <c r="C993" s="289"/>
      <c r="D993" s="284"/>
      <c r="E993" s="286" t="s">
        <v>18</v>
      </c>
      <c r="F993" s="286" t="s">
        <v>16</v>
      </c>
      <c r="G993" s="364" t="s">
        <v>20</v>
      </c>
      <c r="H993" s="364" t="s">
        <v>304</v>
      </c>
      <c r="I993" s="364" t="s">
        <v>24</v>
      </c>
      <c r="J993" s="286">
        <v>4</v>
      </c>
      <c r="K993" s="286" t="s">
        <v>34</v>
      </c>
      <c r="L993" s="286"/>
      <c r="M993" s="286"/>
      <c r="N993" s="286"/>
      <c r="O993" s="286"/>
      <c r="P993" s="286" t="s">
        <v>291</v>
      </c>
      <c r="Q993" s="286" t="s">
        <v>288</v>
      </c>
      <c r="R993" s="287"/>
      <c r="S993" s="286"/>
      <c r="T993" s="285"/>
      <c r="U993" s="285"/>
      <c r="V993" s="284"/>
      <c r="W993" s="284"/>
      <c r="X993" s="692" t="s">
        <v>3135</v>
      </c>
      <c r="Y993" s="697" t="s">
        <v>3144</v>
      </c>
      <c r="Z993" s="687" t="s">
        <v>3130</v>
      </c>
    </row>
    <row r="994" spans="1:26" s="282" customFormat="1" ht="15.6">
      <c r="A994" s="3" t="s">
        <v>1996</v>
      </c>
      <c r="B994" s="289"/>
      <c r="C994" s="289" t="s">
        <v>1061</v>
      </c>
      <c r="D994" s="284"/>
      <c r="E994" s="286" t="s">
        <v>17</v>
      </c>
      <c r="F994" s="286" t="s">
        <v>14</v>
      </c>
      <c r="G994" s="364" t="s">
        <v>22</v>
      </c>
      <c r="H994" s="364" t="s">
        <v>28</v>
      </c>
      <c r="I994" s="364" t="s">
        <v>24</v>
      </c>
      <c r="J994" s="286">
        <v>4</v>
      </c>
      <c r="K994" s="286" t="s">
        <v>34</v>
      </c>
      <c r="L994" s="286"/>
      <c r="M994" s="286"/>
      <c r="N994" s="286"/>
      <c r="O994" s="286"/>
      <c r="P994" s="286" t="s">
        <v>291</v>
      </c>
      <c r="Q994" s="286" t="s">
        <v>288</v>
      </c>
      <c r="R994" s="287"/>
      <c r="S994" s="286"/>
      <c r="T994" s="285"/>
      <c r="U994" s="285"/>
      <c r="V994" s="284"/>
      <c r="W994" s="284"/>
      <c r="X994" s="692" t="s">
        <v>3135</v>
      </c>
      <c r="Y994" s="697" t="s">
        <v>3144</v>
      </c>
      <c r="Z994" s="687" t="s">
        <v>3130</v>
      </c>
    </row>
    <row r="995" spans="1:26" s="282" customFormat="1" ht="15.6">
      <c r="A995" s="3" t="s">
        <v>1997</v>
      </c>
      <c r="B995" s="289"/>
      <c r="C995" s="289"/>
      <c r="D995" s="284"/>
      <c r="E995" s="286" t="s">
        <v>18</v>
      </c>
      <c r="F995" s="286" t="s">
        <v>15</v>
      </c>
      <c r="G995" s="364" t="s">
        <v>22</v>
      </c>
      <c r="H995" s="364" t="s">
        <v>28</v>
      </c>
      <c r="I995" s="364" t="s">
        <v>24</v>
      </c>
      <c r="J995" s="286">
        <v>4</v>
      </c>
      <c r="K995" s="286" t="s">
        <v>34</v>
      </c>
      <c r="L995" s="286"/>
      <c r="M995" s="286"/>
      <c r="N995" s="286"/>
      <c r="O995" s="286"/>
      <c r="P995" s="286" t="s">
        <v>291</v>
      </c>
      <c r="Q995" s="286" t="s">
        <v>288</v>
      </c>
      <c r="R995" s="287"/>
      <c r="S995" s="286"/>
      <c r="T995" s="285"/>
      <c r="U995" s="285"/>
      <c r="V995" s="284"/>
      <c r="W995" s="284"/>
      <c r="X995" s="692" t="s">
        <v>3135</v>
      </c>
      <c r="Y995" s="697" t="s">
        <v>3144</v>
      </c>
      <c r="Z995" s="687" t="s">
        <v>3130</v>
      </c>
    </row>
    <row r="996" spans="1:26" s="282" customFormat="1" ht="15.6">
      <c r="A996" s="3" t="s">
        <v>1998</v>
      </c>
      <c r="B996" s="289"/>
      <c r="C996" s="289" t="s">
        <v>1060</v>
      </c>
      <c r="D996" s="284" t="s">
        <v>920</v>
      </c>
      <c r="E996" s="286" t="s">
        <v>18</v>
      </c>
      <c r="F996" s="286" t="s">
        <v>15</v>
      </c>
      <c r="G996" s="364" t="s">
        <v>22</v>
      </c>
      <c r="H996" s="364" t="s">
        <v>29</v>
      </c>
      <c r="I996" s="364" t="s">
        <v>30</v>
      </c>
      <c r="J996" s="286">
        <v>2</v>
      </c>
      <c r="K996" s="286"/>
      <c r="L996" s="286"/>
      <c r="M996" s="286"/>
      <c r="N996" s="286"/>
      <c r="O996" s="286"/>
      <c r="P996" s="286" t="s">
        <v>291</v>
      </c>
      <c r="Q996" s="286" t="s">
        <v>288</v>
      </c>
      <c r="R996" s="287"/>
      <c r="S996" s="286"/>
      <c r="T996" s="285"/>
      <c r="U996" s="285" t="s">
        <v>45</v>
      </c>
      <c r="V996" s="284" t="s">
        <v>920</v>
      </c>
      <c r="W996" s="284" t="s">
        <v>1140</v>
      </c>
      <c r="X996" s="692" t="s">
        <v>3135</v>
      </c>
      <c r="Y996" s="697" t="s">
        <v>3144</v>
      </c>
      <c r="Z996" s="687" t="s">
        <v>3130</v>
      </c>
    </row>
    <row r="997" spans="1:26" s="282" customFormat="1" ht="15.6">
      <c r="A997" s="3" t="s">
        <v>1999</v>
      </c>
      <c r="B997" s="289"/>
      <c r="C997" s="289"/>
      <c r="D997" s="284"/>
      <c r="E997" s="286" t="s">
        <v>18</v>
      </c>
      <c r="F997" s="286" t="s">
        <v>15</v>
      </c>
      <c r="G997" s="364" t="s">
        <v>22</v>
      </c>
      <c r="H997" s="364" t="s">
        <v>28</v>
      </c>
      <c r="I997" s="364" t="s">
        <v>24</v>
      </c>
      <c r="J997" s="286">
        <v>4</v>
      </c>
      <c r="K997" s="286" t="s">
        <v>34</v>
      </c>
      <c r="L997" s="286"/>
      <c r="M997" s="286"/>
      <c r="N997" s="286"/>
      <c r="O997" s="286"/>
      <c r="P997" s="286" t="s">
        <v>291</v>
      </c>
      <c r="Q997" s="286" t="s">
        <v>288</v>
      </c>
      <c r="R997" s="287"/>
      <c r="S997" s="286"/>
      <c r="T997" s="285"/>
      <c r="U997" s="285"/>
      <c r="V997" s="284"/>
      <c r="W997" s="284"/>
      <c r="X997" s="692" t="s">
        <v>3135</v>
      </c>
      <c r="Y997" s="697" t="s">
        <v>3144</v>
      </c>
      <c r="Z997" s="687" t="s">
        <v>3130</v>
      </c>
    </row>
    <row r="998" spans="1:26" s="282" customFormat="1" ht="15.6">
      <c r="A998" s="3" t="s">
        <v>2000</v>
      </c>
      <c r="B998" s="289"/>
      <c r="C998" s="289" t="s">
        <v>1059</v>
      </c>
      <c r="D998" s="284"/>
      <c r="E998" s="286" t="s">
        <v>17</v>
      </c>
      <c r="F998" s="286" t="s">
        <v>14</v>
      </c>
      <c r="G998" s="364" t="s">
        <v>19</v>
      </c>
      <c r="H998" s="364" t="s">
        <v>28</v>
      </c>
      <c r="I998" s="364" t="s">
        <v>24</v>
      </c>
      <c r="J998" s="286">
        <v>4</v>
      </c>
      <c r="K998" s="286" t="s">
        <v>34</v>
      </c>
      <c r="L998" s="286"/>
      <c r="M998" s="286"/>
      <c r="N998" s="286"/>
      <c r="O998" s="286"/>
      <c r="P998" s="286" t="s">
        <v>291</v>
      </c>
      <c r="Q998" s="286" t="s">
        <v>288</v>
      </c>
      <c r="R998" s="287"/>
      <c r="S998" s="286"/>
      <c r="T998" s="285"/>
      <c r="U998" s="285"/>
      <c r="V998" s="284"/>
      <c r="W998" s="284"/>
      <c r="X998" s="692" t="s">
        <v>3135</v>
      </c>
      <c r="Y998" s="697" t="s">
        <v>3144</v>
      </c>
      <c r="Z998" s="687" t="s">
        <v>3130</v>
      </c>
    </row>
    <row r="999" spans="1:26" s="282" customFormat="1" ht="15.6">
      <c r="A999" s="3" t="s">
        <v>2001</v>
      </c>
      <c r="B999" s="289"/>
      <c r="C999" s="289"/>
      <c r="D999" s="284"/>
      <c r="E999" s="286" t="s">
        <v>18</v>
      </c>
      <c r="F999" s="286" t="s">
        <v>16</v>
      </c>
      <c r="G999" s="364" t="s">
        <v>20</v>
      </c>
      <c r="H999" s="364" t="s">
        <v>304</v>
      </c>
      <c r="I999" s="364" t="s">
        <v>24</v>
      </c>
      <c r="J999" s="286">
        <v>4</v>
      </c>
      <c r="K999" s="286" t="s">
        <v>34</v>
      </c>
      <c r="L999" s="286"/>
      <c r="M999" s="286"/>
      <c r="N999" s="286"/>
      <c r="O999" s="286"/>
      <c r="P999" s="286" t="s">
        <v>291</v>
      </c>
      <c r="Q999" s="286" t="s">
        <v>288</v>
      </c>
      <c r="R999" s="287"/>
      <c r="S999" s="286"/>
      <c r="T999" s="285"/>
      <c r="U999" s="285"/>
      <c r="V999" s="284"/>
      <c r="W999" s="284"/>
      <c r="X999" s="692" t="s">
        <v>3135</v>
      </c>
      <c r="Y999" s="697" t="s">
        <v>3144</v>
      </c>
      <c r="Z999" s="687" t="s">
        <v>3130</v>
      </c>
    </row>
    <row r="1000" spans="1:26" s="282" customFormat="1" ht="15.6">
      <c r="A1000" s="3" t="s">
        <v>2002</v>
      </c>
      <c r="B1000" s="289"/>
      <c r="C1000" s="289" t="s">
        <v>1058</v>
      </c>
      <c r="D1000" s="284"/>
      <c r="E1000" s="286" t="s">
        <v>18</v>
      </c>
      <c r="F1000" s="286" t="s">
        <v>16</v>
      </c>
      <c r="G1000" s="364" t="s">
        <v>20</v>
      </c>
      <c r="H1000" s="364" t="s">
        <v>304</v>
      </c>
      <c r="I1000" s="364" t="s">
        <v>24</v>
      </c>
      <c r="J1000" s="286">
        <v>4</v>
      </c>
      <c r="K1000" s="286" t="s">
        <v>34</v>
      </c>
      <c r="L1000" s="286"/>
      <c r="M1000" s="286"/>
      <c r="N1000" s="286"/>
      <c r="O1000" s="286"/>
      <c r="P1000" s="286" t="s">
        <v>291</v>
      </c>
      <c r="Q1000" s="286" t="s">
        <v>288</v>
      </c>
      <c r="R1000" s="287"/>
      <c r="S1000" s="286"/>
      <c r="T1000" s="285"/>
      <c r="U1000" s="285"/>
      <c r="V1000" s="284"/>
      <c r="W1000" s="284"/>
      <c r="X1000" s="692" t="s">
        <v>3135</v>
      </c>
      <c r="Y1000" s="697" t="s">
        <v>3144</v>
      </c>
      <c r="Z1000" s="687" t="s">
        <v>3130</v>
      </c>
    </row>
    <row r="1001" spans="1:26" s="282" customFormat="1" ht="15.6">
      <c r="A1001" s="3" t="s">
        <v>2003</v>
      </c>
      <c r="B1001" s="289"/>
      <c r="C1001" s="289"/>
      <c r="D1001" s="284"/>
      <c r="E1001" s="286" t="s">
        <v>18</v>
      </c>
      <c r="F1001" s="286" t="s">
        <v>14</v>
      </c>
      <c r="G1001" s="364" t="s">
        <v>22</v>
      </c>
      <c r="H1001" s="364" t="s">
        <v>28</v>
      </c>
      <c r="I1001" s="364" t="s">
        <v>26</v>
      </c>
      <c r="J1001" s="286">
        <v>4</v>
      </c>
      <c r="K1001" s="286" t="s">
        <v>34</v>
      </c>
      <c r="L1001" s="286"/>
      <c r="M1001" s="286"/>
      <c r="N1001" s="286"/>
      <c r="O1001" s="286"/>
      <c r="P1001" s="286" t="s">
        <v>291</v>
      </c>
      <c r="Q1001" s="286" t="s">
        <v>288</v>
      </c>
      <c r="R1001" s="287"/>
      <c r="S1001" s="286"/>
      <c r="T1001" s="285"/>
      <c r="U1001" s="285"/>
      <c r="V1001" s="284"/>
      <c r="W1001" s="284"/>
      <c r="X1001" s="692" t="s">
        <v>3135</v>
      </c>
      <c r="Y1001" s="697" t="s">
        <v>3144</v>
      </c>
      <c r="Z1001" s="687" t="s">
        <v>3130</v>
      </c>
    </row>
    <row r="1002" spans="1:26" s="282" customFormat="1" ht="15.6">
      <c r="A1002" s="3" t="s">
        <v>2004</v>
      </c>
      <c r="B1002" s="289"/>
      <c r="C1002" s="289"/>
      <c r="D1002" s="284"/>
      <c r="E1002" s="286" t="s">
        <v>18</v>
      </c>
      <c r="F1002" s="286" t="s">
        <v>15</v>
      </c>
      <c r="G1002" s="364" t="s">
        <v>22</v>
      </c>
      <c r="H1002" s="364" t="s">
        <v>28</v>
      </c>
      <c r="I1002" s="364" t="s">
        <v>25</v>
      </c>
      <c r="J1002" s="286">
        <v>4</v>
      </c>
      <c r="K1002" s="286"/>
      <c r="L1002" s="286"/>
      <c r="M1002" s="286"/>
      <c r="N1002" s="286"/>
      <c r="O1002" s="286"/>
      <c r="P1002" s="286" t="s">
        <v>291</v>
      </c>
      <c r="Q1002" s="286" t="s">
        <v>288</v>
      </c>
      <c r="R1002" s="287"/>
      <c r="S1002" s="286"/>
      <c r="T1002" s="285"/>
      <c r="U1002" s="285"/>
      <c r="V1002" s="284"/>
      <c r="W1002" s="284"/>
      <c r="X1002" s="692" t="s">
        <v>3135</v>
      </c>
      <c r="Y1002" s="697" t="s">
        <v>3144</v>
      </c>
      <c r="Z1002" s="687" t="s">
        <v>3130</v>
      </c>
    </row>
    <row r="1003" spans="1:26" s="282" customFormat="1" ht="15.6">
      <c r="A1003" s="3" t="s">
        <v>2005</v>
      </c>
      <c r="B1003" s="289"/>
      <c r="C1003" s="289" t="s">
        <v>480</v>
      </c>
      <c r="D1003" s="284"/>
      <c r="E1003" s="286" t="s">
        <v>18</v>
      </c>
      <c r="F1003" s="286" t="s">
        <v>14</v>
      </c>
      <c r="G1003" s="364" t="s">
        <v>650</v>
      </c>
      <c r="H1003" s="364" t="s">
        <v>304</v>
      </c>
      <c r="I1003" s="364" t="s">
        <v>24</v>
      </c>
      <c r="J1003" s="286">
        <v>4</v>
      </c>
      <c r="L1003" s="286"/>
      <c r="M1003" s="286"/>
      <c r="N1003" s="286"/>
      <c r="O1003" s="286"/>
      <c r="P1003" s="286" t="s">
        <v>291</v>
      </c>
      <c r="Q1003" s="286" t="s">
        <v>288</v>
      </c>
      <c r="R1003" s="287"/>
      <c r="S1003" s="286"/>
      <c r="T1003" s="285"/>
      <c r="U1003" s="285"/>
      <c r="V1003" s="284"/>
      <c r="W1003" s="284"/>
      <c r="X1003" s="692" t="s">
        <v>3135</v>
      </c>
      <c r="Y1003" s="697" t="s">
        <v>3144</v>
      </c>
      <c r="Z1003" s="687" t="s">
        <v>3130</v>
      </c>
    </row>
    <row r="1004" spans="1:26" s="282" customFormat="1" ht="15.6">
      <c r="A1004" s="3" t="s">
        <v>2006</v>
      </c>
      <c r="B1004" s="289"/>
      <c r="C1004" s="289"/>
      <c r="D1004" s="284"/>
      <c r="E1004" s="286" t="s">
        <v>18</v>
      </c>
      <c r="F1004" s="286" t="s">
        <v>15</v>
      </c>
      <c r="G1004" s="364" t="s">
        <v>650</v>
      </c>
      <c r="H1004" s="364" t="s">
        <v>304</v>
      </c>
      <c r="I1004" s="364" t="s">
        <v>24</v>
      </c>
      <c r="J1004" s="286">
        <v>4</v>
      </c>
      <c r="L1004" s="286"/>
      <c r="M1004" s="286"/>
      <c r="N1004" s="286"/>
      <c r="O1004" s="286"/>
      <c r="P1004" s="286" t="s">
        <v>291</v>
      </c>
      <c r="Q1004" s="286" t="s">
        <v>288</v>
      </c>
      <c r="R1004" s="287"/>
      <c r="S1004" s="286"/>
      <c r="T1004" s="285"/>
      <c r="U1004" s="285"/>
      <c r="V1004" s="284"/>
      <c r="W1004" s="284"/>
      <c r="X1004" s="692" t="s">
        <v>3135</v>
      </c>
      <c r="Y1004" s="697" t="s">
        <v>3144</v>
      </c>
      <c r="Z1004" s="687" t="s">
        <v>3130</v>
      </c>
    </row>
    <row r="1005" spans="1:26" s="282" customFormat="1" ht="15.6">
      <c r="A1005" s="3" t="s">
        <v>2007</v>
      </c>
      <c r="B1005" s="289"/>
      <c r="C1005" s="289" t="s">
        <v>481</v>
      </c>
      <c r="D1005" s="284"/>
      <c r="E1005" s="286" t="s">
        <v>18</v>
      </c>
      <c r="F1005" s="286" t="s">
        <v>14</v>
      </c>
      <c r="G1005" s="364" t="s">
        <v>19</v>
      </c>
      <c r="H1005" s="364" t="s">
        <v>28</v>
      </c>
      <c r="I1005" s="364" t="s">
        <v>24</v>
      </c>
      <c r="J1005" s="286">
        <v>4</v>
      </c>
      <c r="K1005" s="286"/>
      <c r="L1005" s="286"/>
      <c r="M1005" s="286"/>
      <c r="N1005" s="286"/>
      <c r="O1005" s="286"/>
      <c r="P1005" s="286" t="s">
        <v>291</v>
      </c>
      <c r="Q1005" s="286" t="s">
        <v>290</v>
      </c>
      <c r="R1005" s="287"/>
      <c r="S1005" s="286"/>
      <c r="T1005" s="285"/>
      <c r="U1005" s="285"/>
      <c r="V1005" s="284"/>
      <c r="W1005" s="284"/>
      <c r="X1005" s="692" t="s">
        <v>3135</v>
      </c>
      <c r="Y1005" s="697" t="s">
        <v>3144</v>
      </c>
      <c r="Z1005" s="687" t="s">
        <v>3130</v>
      </c>
    </row>
    <row r="1006" spans="1:26" s="282" customFormat="1" ht="15.6">
      <c r="A1006" s="3" t="s">
        <v>2008</v>
      </c>
      <c r="B1006" s="289"/>
      <c r="C1006" s="289"/>
      <c r="D1006" s="284"/>
      <c r="E1006" s="286" t="s">
        <v>18</v>
      </c>
      <c r="F1006" s="286" t="s">
        <v>15</v>
      </c>
      <c r="G1006" s="364" t="s">
        <v>19</v>
      </c>
      <c r="H1006" s="364" t="s">
        <v>28</v>
      </c>
      <c r="I1006" s="364" t="s">
        <v>24</v>
      </c>
      <c r="J1006" s="286">
        <v>4</v>
      </c>
      <c r="K1006" s="286"/>
      <c r="L1006" s="286"/>
      <c r="M1006" s="286"/>
      <c r="N1006" s="286"/>
      <c r="O1006" s="286"/>
      <c r="P1006" s="286" t="s">
        <v>291</v>
      </c>
      <c r="Q1006" s="286" t="s">
        <v>290</v>
      </c>
      <c r="R1006" s="287"/>
      <c r="S1006" s="286"/>
      <c r="T1006" s="285"/>
      <c r="U1006" s="285"/>
      <c r="V1006" s="284"/>
      <c r="W1006" s="284"/>
      <c r="X1006" s="692" t="s">
        <v>3135</v>
      </c>
      <c r="Y1006" s="697" t="s">
        <v>3144</v>
      </c>
      <c r="Z1006" s="687" t="s">
        <v>3130</v>
      </c>
    </row>
    <row r="1007" spans="1:26" s="282" customFormat="1" ht="15.6">
      <c r="A1007" s="3" t="s">
        <v>2009</v>
      </c>
      <c r="B1007" s="289"/>
      <c r="C1007" s="289"/>
      <c r="D1007" s="284"/>
      <c r="E1007" s="286" t="s">
        <v>17</v>
      </c>
      <c r="F1007" s="286" t="s">
        <v>16</v>
      </c>
      <c r="G1007" s="364" t="s">
        <v>1139</v>
      </c>
      <c r="H1007" s="364" t="s">
        <v>61</v>
      </c>
      <c r="I1007" s="364" t="s">
        <v>783</v>
      </c>
      <c r="J1007" s="286">
        <v>4</v>
      </c>
      <c r="K1007" s="286"/>
      <c r="L1007" s="286"/>
      <c r="M1007" s="286"/>
      <c r="N1007" s="286"/>
      <c r="O1007" s="286"/>
      <c r="P1007" s="286" t="s">
        <v>291</v>
      </c>
      <c r="Q1007" s="286" t="s">
        <v>290</v>
      </c>
      <c r="R1007" s="287" t="s">
        <v>1138</v>
      </c>
      <c r="S1007" s="286"/>
      <c r="T1007" s="285"/>
      <c r="U1007" s="285"/>
      <c r="V1007" s="284"/>
      <c r="W1007" s="284"/>
      <c r="X1007" s="692" t="s">
        <v>3135</v>
      </c>
      <c r="Y1007" s="697" t="s">
        <v>3144</v>
      </c>
      <c r="Z1007" s="687" t="s">
        <v>3130</v>
      </c>
    </row>
    <row r="1008" spans="1:26" s="282" customFormat="1" ht="15.6">
      <c r="A1008" s="3" t="s">
        <v>2010</v>
      </c>
      <c r="B1008" s="289"/>
      <c r="C1008" s="289" t="s">
        <v>1057</v>
      </c>
      <c r="D1008" s="284"/>
      <c r="E1008" s="286" t="s">
        <v>17</v>
      </c>
      <c r="F1008" s="286" t="s">
        <v>14</v>
      </c>
      <c r="G1008" s="364" t="s">
        <v>19</v>
      </c>
      <c r="H1008" s="364" t="s">
        <v>28</v>
      </c>
      <c r="I1008" s="364" t="s">
        <v>24</v>
      </c>
      <c r="J1008" s="286">
        <v>4</v>
      </c>
      <c r="K1008" s="286"/>
      <c r="L1008" s="286"/>
      <c r="M1008" s="286"/>
      <c r="N1008" s="286"/>
      <c r="O1008" s="286"/>
      <c r="P1008" s="286" t="s">
        <v>291</v>
      </c>
      <c r="Q1008" s="286" t="s">
        <v>290</v>
      </c>
      <c r="R1008" s="287"/>
      <c r="S1008" s="286"/>
      <c r="T1008" s="285"/>
      <c r="U1008" s="285"/>
      <c r="V1008" s="284"/>
      <c r="W1008" s="284"/>
      <c r="X1008" s="692" t="s">
        <v>3135</v>
      </c>
      <c r="Y1008" s="697" t="s">
        <v>3144</v>
      </c>
      <c r="Z1008" s="687" t="s">
        <v>3130</v>
      </c>
    </row>
    <row r="1009" spans="1:26" s="282" customFormat="1" ht="15.6">
      <c r="A1009" s="3" t="s">
        <v>2011</v>
      </c>
      <c r="B1009" s="289"/>
      <c r="C1009" s="289"/>
      <c r="D1009" s="284"/>
      <c r="E1009" s="286" t="s">
        <v>17</v>
      </c>
      <c r="F1009" s="286" t="s">
        <v>15</v>
      </c>
      <c r="G1009" s="364" t="s">
        <v>19</v>
      </c>
      <c r="H1009" s="364" t="s">
        <v>28</v>
      </c>
      <c r="I1009" s="364" t="s">
        <v>24</v>
      </c>
      <c r="J1009" s="286">
        <v>4</v>
      </c>
      <c r="K1009" s="286"/>
      <c r="L1009" s="286"/>
      <c r="M1009" s="286"/>
      <c r="N1009" s="286"/>
      <c r="O1009" s="286"/>
      <c r="P1009" s="286" t="s">
        <v>291</v>
      </c>
      <c r="Q1009" s="286" t="s">
        <v>290</v>
      </c>
      <c r="R1009" s="287"/>
      <c r="S1009" s="286"/>
      <c r="T1009" s="285"/>
      <c r="U1009" s="285"/>
      <c r="V1009" s="284"/>
      <c r="W1009" s="284"/>
      <c r="X1009" s="692" t="s">
        <v>3135</v>
      </c>
      <c r="Y1009" s="697" t="s">
        <v>3144</v>
      </c>
      <c r="Z1009" s="687" t="s">
        <v>3130</v>
      </c>
    </row>
    <row r="1010" spans="1:26" s="282" customFormat="1" ht="15.6">
      <c r="A1010" s="3" t="s">
        <v>2012</v>
      </c>
      <c r="B1010" s="289"/>
      <c r="C1010" s="289" t="s">
        <v>1056</v>
      </c>
      <c r="D1010" s="284"/>
      <c r="E1010" s="286" t="s">
        <v>17</v>
      </c>
      <c r="F1010" s="286" t="s">
        <v>14</v>
      </c>
      <c r="G1010" s="364" t="s">
        <v>19</v>
      </c>
      <c r="H1010" s="364" t="s">
        <v>28</v>
      </c>
      <c r="I1010" s="364" t="s">
        <v>24</v>
      </c>
      <c r="J1010" s="286">
        <v>4</v>
      </c>
      <c r="K1010" s="286"/>
      <c r="L1010" s="286"/>
      <c r="M1010" s="286"/>
      <c r="N1010" s="286"/>
      <c r="O1010" s="286"/>
      <c r="P1010" s="286" t="s">
        <v>291</v>
      </c>
      <c r="Q1010" s="286" t="s">
        <v>290</v>
      </c>
      <c r="R1010" s="287"/>
      <c r="S1010" s="286"/>
      <c r="T1010" s="285"/>
      <c r="U1010" s="285"/>
      <c r="V1010" s="284"/>
      <c r="W1010" s="284"/>
      <c r="X1010" s="692" t="s">
        <v>3135</v>
      </c>
      <c r="Y1010" s="697" t="s">
        <v>3144</v>
      </c>
      <c r="Z1010" s="687" t="s">
        <v>3130</v>
      </c>
    </row>
    <row r="1011" spans="1:26" s="282" customFormat="1" ht="15.6">
      <c r="A1011" s="3" t="s">
        <v>2013</v>
      </c>
      <c r="B1011" s="289"/>
      <c r="C1011" s="289"/>
      <c r="D1011" s="284"/>
      <c r="E1011" s="286" t="s">
        <v>17</v>
      </c>
      <c r="F1011" s="286" t="s">
        <v>15</v>
      </c>
      <c r="G1011" s="364" t="s">
        <v>19</v>
      </c>
      <c r="H1011" s="364" t="s">
        <v>28</v>
      </c>
      <c r="I1011" s="364" t="s">
        <v>24</v>
      </c>
      <c r="J1011" s="286">
        <v>4</v>
      </c>
      <c r="K1011" s="286"/>
      <c r="L1011" s="286"/>
      <c r="M1011" s="286"/>
      <c r="N1011" s="286"/>
      <c r="O1011" s="286"/>
      <c r="P1011" s="286" t="s">
        <v>291</v>
      </c>
      <c r="Q1011" s="286" t="s">
        <v>290</v>
      </c>
      <c r="R1011" s="287"/>
      <c r="S1011" s="286"/>
      <c r="T1011" s="285"/>
      <c r="U1011" s="285"/>
      <c r="V1011" s="284"/>
      <c r="W1011" s="284"/>
      <c r="X1011" s="692" t="s">
        <v>3135</v>
      </c>
      <c r="Y1011" s="697" t="s">
        <v>3144</v>
      </c>
      <c r="Z1011" s="687" t="s">
        <v>3130</v>
      </c>
    </row>
    <row r="1012" spans="1:26" s="282" customFormat="1" ht="15.6">
      <c r="A1012" s="3" t="s">
        <v>2014</v>
      </c>
      <c r="B1012" s="289"/>
      <c r="C1012" s="289" t="s">
        <v>481</v>
      </c>
      <c r="D1012" s="284"/>
      <c r="E1012" s="286" t="s">
        <v>17</v>
      </c>
      <c r="F1012" s="286" t="s">
        <v>14</v>
      </c>
      <c r="G1012" s="364" t="s">
        <v>19</v>
      </c>
      <c r="H1012" s="364" t="s">
        <v>28</v>
      </c>
      <c r="I1012" s="364" t="s">
        <v>24</v>
      </c>
      <c r="J1012" s="286">
        <v>4</v>
      </c>
      <c r="K1012" s="286"/>
      <c r="L1012" s="286"/>
      <c r="M1012" s="286"/>
      <c r="N1012" s="286"/>
      <c r="O1012" s="286"/>
      <c r="P1012" s="286" t="s">
        <v>291</v>
      </c>
      <c r="Q1012" s="286" t="s">
        <v>290</v>
      </c>
      <c r="R1012" s="287"/>
      <c r="S1012" s="286"/>
      <c r="T1012" s="285"/>
      <c r="U1012" s="285"/>
      <c r="V1012" s="284"/>
      <c r="W1012" s="284"/>
      <c r="X1012" s="692" t="s">
        <v>3135</v>
      </c>
      <c r="Y1012" s="697" t="s">
        <v>3144</v>
      </c>
      <c r="Z1012" s="687" t="s">
        <v>3130</v>
      </c>
    </row>
    <row r="1013" spans="1:26" s="282" customFormat="1" ht="15.6">
      <c r="A1013" s="3" t="s">
        <v>2015</v>
      </c>
      <c r="B1013" s="289"/>
      <c r="C1013" s="289"/>
      <c r="D1013" s="284"/>
      <c r="E1013" s="286" t="s">
        <v>17</v>
      </c>
      <c r="F1013" s="286" t="s">
        <v>15</v>
      </c>
      <c r="G1013" s="364" t="s">
        <v>19</v>
      </c>
      <c r="H1013" s="364" t="s">
        <v>28</v>
      </c>
      <c r="I1013" s="364" t="s">
        <v>24</v>
      </c>
      <c r="J1013" s="286">
        <v>4</v>
      </c>
      <c r="K1013" s="286"/>
      <c r="L1013" s="286"/>
      <c r="M1013" s="286"/>
      <c r="N1013" s="286"/>
      <c r="O1013" s="286"/>
      <c r="P1013" s="286" t="s">
        <v>291</v>
      </c>
      <c r="Q1013" s="286" t="s">
        <v>290</v>
      </c>
      <c r="R1013" s="287"/>
      <c r="S1013" s="286"/>
      <c r="T1013" s="285"/>
      <c r="U1013" s="285"/>
      <c r="V1013" s="284"/>
      <c r="W1013" s="284"/>
      <c r="X1013" s="692" t="s">
        <v>3135</v>
      </c>
      <c r="Y1013" s="697" t="s">
        <v>3144</v>
      </c>
      <c r="Z1013" s="687" t="s">
        <v>3130</v>
      </c>
    </row>
    <row r="1014" spans="1:26" s="282" customFormat="1" ht="15.6">
      <c r="A1014" s="3" t="s">
        <v>2016</v>
      </c>
      <c r="B1014" s="289"/>
      <c r="C1014" s="289" t="s">
        <v>1057</v>
      </c>
      <c r="D1014" s="284"/>
      <c r="E1014" s="286" t="s">
        <v>18</v>
      </c>
      <c r="F1014" s="286" t="s">
        <v>14</v>
      </c>
      <c r="G1014" s="364" t="s">
        <v>19</v>
      </c>
      <c r="H1014" s="364" t="s">
        <v>28</v>
      </c>
      <c r="I1014" s="364" t="s">
        <v>24</v>
      </c>
      <c r="J1014" s="286">
        <v>4</v>
      </c>
      <c r="K1014" s="286"/>
      <c r="L1014" s="286"/>
      <c r="M1014" s="286"/>
      <c r="N1014" s="286"/>
      <c r="O1014" s="286"/>
      <c r="P1014" s="286" t="s">
        <v>291</v>
      </c>
      <c r="Q1014" s="286" t="s">
        <v>290</v>
      </c>
      <c r="R1014" s="287"/>
      <c r="S1014" s="286"/>
      <c r="T1014" s="285"/>
      <c r="U1014" s="285"/>
      <c r="V1014" s="284"/>
      <c r="W1014" s="284"/>
      <c r="X1014" s="692" t="s">
        <v>3135</v>
      </c>
      <c r="Y1014" s="697" t="s">
        <v>3144</v>
      </c>
      <c r="Z1014" s="687" t="s">
        <v>3130</v>
      </c>
    </row>
    <row r="1015" spans="1:26" s="282" customFormat="1" ht="15.6">
      <c r="A1015" s="3" t="s">
        <v>2017</v>
      </c>
      <c r="B1015" s="289"/>
      <c r="C1015" s="289"/>
      <c r="D1015" s="284"/>
      <c r="E1015" s="286" t="s">
        <v>18</v>
      </c>
      <c r="F1015" s="286" t="s">
        <v>15</v>
      </c>
      <c r="G1015" s="364" t="s">
        <v>19</v>
      </c>
      <c r="H1015" s="364" t="s">
        <v>28</v>
      </c>
      <c r="I1015" s="364" t="s">
        <v>24</v>
      </c>
      <c r="J1015" s="286">
        <v>4</v>
      </c>
      <c r="K1015" s="286"/>
      <c r="L1015" s="286"/>
      <c r="M1015" s="286"/>
      <c r="N1015" s="286"/>
      <c r="O1015" s="286"/>
      <c r="P1015" s="286" t="s">
        <v>291</v>
      </c>
      <c r="Q1015" s="286" t="s">
        <v>290</v>
      </c>
      <c r="R1015" s="287"/>
      <c r="S1015" s="286"/>
      <c r="T1015" s="285"/>
      <c r="U1015" s="285"/>
      <c r="V1015" s="284"/>
      <c r="W1015" s="284"/>
      <c r="X1015" s="692" t="s">
        <v>3135</v>
      </c>
      <c r="Y1015" s="697" t="s">
        <v>3144</v>
      </c>
      <c r="Z1015" s="687" t="s">
        <v>3130</v>
      </c>
    </row>
    <row r="1016" spans="1:26" s="282" customFormat="1" ht="15.6">
      <c r="A1016" s="3" t="s">
        <v>2018</v>
      </c>
      <c r="B1016" s="289"/>
      <c r="C1016" s="289" t="s">
        <v>1056</v>
      </c>
      <c r="D1016" s="284"/>
      <c r="E1016" s="286" t="s">
        <v>18</v>
      </c>
      <c r="F1016" s="286" t="s">
        <v>14</v>
      </c>
      <c r="G1016" s="364" t="s">
        <v>19</v>
      </c>
      <c r="H1016" s="364" t="s">
        <v>28</v>
      </c>
      <c r="I1016" s="364" t="s">
        <v>24</v>
      </c>
      <c r="J1016" s="286">
        <v>4</v>
      </c>
      <c r="K1016" s="286"/>
      <c r="L1016" s="286"/>
      <c r="M1016" s="286"/>
      <c r="N1016" s="286"/>
      <c r="O1016" s="286"/>
      <c r="P1016" s="286" t="s">
        <v>291</v>
      </c>
      <c r="Q1016" s="286" t="s">
        <v>290</v>
      </c>
      <c r="R1016" s="287"/>
      <c r="S1016" s="286"/>
      <c r="T1016" s="285"/>
      <c r="U1016" s="285"/>
      <c r="V1016" s="284"/>
      <c r="W1016" s="284"/>
      <c r="X1016" s="692" t="s">
        <v>3135</v>
      </c>
      <c r="Y1016" s="697" t="s">
        <v>3144</v>
      </c>
      <c r="Z1016" s="687" t="s">
        <v>3130</v>
      </c>
    </row>
    <row r="1017" spans="1:26" s="282" customFormat="1" ht="15.6">
      <c r="A1017" s="3" t="s">
        <v>2019</v>
      </c>
      <c r="B1017" s="289"/>
      <c r="C1017" s="289"/>
      <c r="D1017" s="284"/>
      <c r="E1017" s="286" t="s">
        <v>18</v>
      </c>
      <c r="F1017" s="286" t="s">
        <v>15</v>
      </c>
      <c r="G1017" s="364" t="s">
        <v>19</v>
      </c>
      <c r="H1017" s="364" t="s">
        <v>28</v>
      </c>
      <c r="I1017" s="364" t="s">
        <v>24</v>
      </c>
      <c r="J1017" s="286">
        <v>4</v>
      </c>
      <c r="K1017" s="286"/>
      <c r="L1017" s="286"/>
      <c r="M1017" s="286"/>
      <c r="N1017" s="286"/>
      <c r="O1017" s="286"/>
      <c r="P1017" s="286" t="s">
        <v>291</v>
      </c>
      <c r="Q1017" s="286" t="s">
        <v>290</v>
      </c>
      <c r="R1017" s="287"/>
      <c r="S1017" s="286"/>
      <c r="T1017" s="285"/>
      <c r="U1017" s="285"/>
      <c r="V1017" s="284"/>
      <c r="W1017" s="284"/>
      <c r="X1017" s="692" t="s">
        <v>3135</v>
      </c>
      <c r="Y1017" s="697" t="s">
        <v>3144</v>
      </c>
      <c r="Z1017" s="687" t="s">
        <v>3130</v>
      </c>
    </row>
    <row r="1018" spans="1:26" s="282" customFormat="1" ht="15.6">
      <c r="A1018" s="3" t="s">
        <v>2020</v>
      </c>
      <c r="B1018" s="289"/>
      <c r="C1018" s="289" t="s">
        <v>1055</v>
      </c>
      <c r="D1018" s="284"/>
      <c r="E1018" s="286" t="s">
        <v>18</v>
      </c>
      <c r="F1018" s="286" t="s">
        <v>15</v>
      </c>
      <c r="G1018" s="364" t="s">
        <v>19</v>
      </c>
      <c r="H1018" s="364" t="s">
        <v>28</v>
      </c>
      <c r="I1018" s="364" t="s">
        <v>24</v>
      </c>
      <c r="J1018" s="286">
        <v>4</v>
      </c>
      <c r="K1018" s="286"/>
      <c r="L1018" s="286"/>
      <c r="M1018" s="286"/>
      <c r="N1018" s="286"/>
      <c r="O1018" s="286"/>
      <c r="P1018" s="286" t="s">
        <v>286</v>
      </c>
      <c r="Q1018" s="286" t="s">
        <v>290</v>
      </c>
      <c r="R1018" s="287"/>
      <c r="S1018" s="286"/>
      <c r="T1018" s="285"/>
      <c r="U1018" s="285"/>
      <c r="V1018" s="284"/>
      <c r="W1018" s="284"/>
      <c r="X1018" s="692" t="s">
        <v>3135</v>
      </c>
      <c r="Y1018" s="697" t="s">
        <v>3144</v>
      </c>
      <c r="Z1018" s="687" t="s">
        <v>3130</v>
      </c>
    </row>
    <row r="1019" spans="1:26" s="282" customFormat="1" ht="15.6">
      <c r="A1019" s="3" t="s">
        <v>2021</v>
      </c>
      <c r="B1019" s="289"/>
      <c r="C1019" s="289"/>
      <c r="D1019" s="284"/>
      <c r="E1019" s="286" t="s">
        <v>18</v>
      </c>
      <c r="F1019" s="286" t="s">
        <v>15</v>
      </c>
      <c r="G1019" s="364" t="s">
        <v>19</v>
      </c>
      <c r="H1019" s="364" t="s">
        <v>28</v>
      </c>
      <c r="I1019" s="364" t="s">
        <v>24</v>
      </c>
      <c r="J1019" s="286">
        <v>4</v>
      </c>
      <c r="K1019" s="286"/>
      <c r="L1019" s="286"/>
      <c r="M1019" s="286"/>
      <c r="N1019" s="286"/>
      <c r="O1019" s="286"/>
      <c r="P1019" s="286" t="s">
        <v>286</v>
      </c>
      <c r="Q1019" s="286" t="s">
        <v>290</v>
      </c>
      <c r="R1019" s="287"/>
      <c r="S1019" s="286"/>
      <c r="T1019" s="285"/>
      <c r="U1019" s="285"/>
      <c r="V1019" s="284"/>
      <c r="W1019" s="284"/>
      <c r="X1019" s="692" t="s">
        <v>3135</v>
      </c>
      <c r="Y1019" s="697" t="s">
        <v>3144</v>
      </c>
      <c r="Z1019" s="687" t="s">
        <v>3130</v>
      </c>
    </row>
    <row r="1020" spans="1:26" s="282" customFormat="1" ht="15.6">
      <c r="A1020" s="3" t="s">
        <v>2022</v>
      </c>
      <c r="B1020" s="289"/>
      <c r="C1020" s="289"/>
      <c r="D1020" s="284"/>
      <c r="E1020" s="286" t="s">
        <v>18</v>
      </c>
      <c r="F1020" s="286" t="s">
        <v>14</v>
      </c>
      <c r="G1020" s="364" t="s">
        <v>19</v>
      </c>
      <c r="H1020" s="364" t="s">
        <v>28</v>
      </c>
      <c r="I1020" s="364" t="s">
        <v>26</v>
      </c>
      <c r="J1020" s="286">
        <v>4</v>
      </c>
      <c r="K1020" s="286"/>
      <c r="L1020" s="286"/>
      <c r="M1020" s="286"/>
      <c r="N1020" s="286"/>
      <c r="O1020" s="286"/>
      <c r="P1020" s="286" t="s">
        <v>286</v>
      </c>
      <c r="Q1020" s="286" t="s">
        <v>290</v>
      </c>
      <c r="R1020" s="287"/>
      <c r="S1020" s="286"/>
      <c r="T1020" s="285"/>
      <c r="U1020" s="285"/>
      <c r="V1020" s="284"/>
      <c r="W1020" s="284"/>
      <c r="X1020" s="692" t="s">
        <v>3135</v>
      </c>
      <c r="Y1020" s="697" t="s">
        <v>3144</v>
      </c>
      <c r="Z1020" s="687" t="s">
        <v>3130</v>
      </c>
    </row>
    <row r="1021" spans="1:26" s="282" customFormat="1" ht="15.6">
      <c r="A1021" s="3" t="s">
        <v>2023</v>
      </c>
      <c r="B1021" s="289"/>
      <c r="C1021" s="289"/>
      <c r="D1021" s="284"/>
      <c r="E1021" s="286" t="s">
        <v>18</v>
      </c>
      <c r="F1021" s="286" t="s">
        <v>15</v>
      </c>
      <c r="G1021" s="364" t="s">
        <v>19</v>
      </c>
      <c r="H1021" s="364" t="s">
        <v>28</v>
      </c>
      <c r="I1021" s="364" t="s">
        <v>25</v>
      </c>
      <c r="J1021" s="286">
        <v>4</v>
      </c>
      <c r="K1021" s="286" t="s">
        <v>35</v>
      </c>
      <c r="L1021" s="286"/>
      <c r="M1021" s="286"/>
      <c r="N1021" s="286"/>
      <c r="O1021" s="286"/>
      <c r="P1021" s="286" t="s">
        <v>286</v>
      </c>
      <c r="Q1021" s="286" t="s">
        <v>290</v>
      </c>
      <c r="R1021" s="287"/>
      <c r="S1021" s="286"/>
      <c r="T1021" s="285"/>
      <c r="U1021" s="285"/>
      <c r="V1021" s="284"/>
      <c r="W1021" s="284"/>
      <c r="X1021" s="692" t="s">
        <v>3135</v>
      </c>
      <c r="Y1021" s="697" t="s">
        <v>3144</v>
      </c>
      <c r="Z1021" s="687" t="s">
        <v>3130</v>
      </c>
    </row>
    <row r="1022" spans="1:26" s="282" customFormat="1" ht="15.6">
      <c r="A1022" s="3" t="s">
        <v>2024</v>
      </c>
      <c r="B1022" s="289"/>
      <c r="C1022" s="289"/>
      <c r="D1022" s="284"/>
      <c r="E1022" s="286" t="s">
        <v>18</v>
      </c>
      <c r="F1022" s="286" t="s">
        <v>14</v>
      </c>
      <c r="G1022" s="364" t="s">
        <v>19</v>
      </c>
      <c r="H1022" s="364" t="s">
        <v>28</v>
      </c>
      <c r="I1022" s="364" t="s">
        <v>447</v>
      </c>
      <c r="J1022" s="286">
        <v>4</v>
      </c>
      <c r="K1022" s="286" t="s">
        <v>35</v>
      </c>
      <c r="L1022" s="286"/>
      <c r="M1022" s="286"/>
      <c r="N1022" s="286"/>
      <c r="O1022" s="286"/>
      <c r="P1022" s="286" t="s">
        <v>286</v>
      </c>
      <c r="Q1022" s="286" t="s">
        <v>290</v>
      </c>
      <c r="R1022" s="287"/>
      <c r="S1022" s="286"/>
      <c r="T1022" s="285"/>
      <c r="U1022" s="285"/>
      <c r="V1022" s="284"/>
      <c r="W1022" s="284"/>
      <c r="X1022" s="692" t="s">
        <v>3135</v>
      </c>
      <c r="Y1022" s="697" t="s">
        <v>3144</v>
      </c>
      <c r="Z1022" s="687" t="s">
        <v>3130</v>
      </c>
    </row>
    <row r="1023" spans="1:26" s="282" customFormat="1" ht="15.6">
      <c r="A1023" s="3" t="s">
        <v>2025</v>
      </c>
      <c r="B1023" s="289"/>
      <c r="C1023" s="289" t="s">
        <v>1054</v>
      </c>
      <c r="D1023" s="284"/>
      <c r="E1023" s="286" t="s">
        <v>18</v>
      </c>
      <c r="F1023" s="286" t="s">
        <v>14</v>
      </c>
      <c r="G1023" s="364" t="s">
        <v>19</v>
      </c>
      <c r="H1023" s="364" t="s">
        <v>28</v>
      </c>
      <c r="I1023" s="364" t="s">
        <v>24</v>
      </c>
      <c r="J1023" s="286">
        <v>4</v>
      </c>
      <c r="K1023" s="286" t="s">
        <v>35</v>
      </c>
      <c r="L1023" s="286"/>
      <c r="M1023" s="286"/>
      <c r="N1023" s="286"/>
      <c r="O1023" s="286"/>
      <c r="P1023" s="286" t="s">
        <v>286</v>
      </c>
      <c r="Q1023" s="286" t="s">
        <v>290</v>
      </c>
      <c r="R1023" s="287"/>
      <c r="S1023" s="286"/>
      <c r="T1023" s="285"/>
      <c r="U1023" s="285"/>
      <c r="V1023" s="284"/>
      <c r="W1023" s="284"/>
      <c r="X1023" s="692" t="s">
        <v>3135</v>
      </c>
      <c r="Y1023" s="697" t="s">
        <v>3144</v>
      </c>
      <c r="Z1023" s="687" t="s">
        <v>3130</v>
      </c>
    </row>
    <row r="1024" spans="1:26" s="282" customFormat="1" ht="15.6">
      <c r="A1024" s="3" t="s">
        <v>2026</v>
      </c>
      <c r="B1024" s="289"/>
      <c r="C1024" s="289"/>
      <c r="D1024" s="284"/>
      <c r="E1024" s="286" t="s">
        <v>18</v>
      </c>
      <c r="F1024" s="286" t="s">
        <v>15</v>
      </c>
      <c r="G1024" s="364" t="s">
        <v>19</v>
      </c>
      <c r="H1024" s="364" t="s">
        <v>28</v>
      </c>
      <c r="I1024" s="364" t="s">
        <v>445</v>
      </c>
      <c r="J1024" s="286">
        <v>4</v>
      </c>
      <c r="K1024" s="286" t="s">
        <v>35</v>
      </c>
      <c r="L1024" s="286"/>
      <c r="M1024" s="286"/>
      <c r="N1024" s="286"/>
      <c r="O1024" s="286"/>
      <c r="P1024" s="286" t="s">
        <v>286</v>
      </c>
      <c r="Q1024" s="286" t="s">
        <v>290</v>
      </c>
      <c r="R1024" s="287"/>
      <c r="S1024" s="286"/>
      <c r="T1024" s="285"/>
      <c r="U1024" s="285"/>
      <c r="V1024" s="284"/>
      <c r="W1024" s="284"/>
      <c r="X1024" s="692" t="s">
        <v>3135</v>
      </c>
      <c r="Y1024" s="697" t="s">
        <v>3144</v>
      </c>
      <c r="Z1024" s="687" t="s">
        <v>3130</v>
      </c>
    </row>
    <row r="1025" spans="1:26" s="282" customFormat="1" ht="15.6">
      <c r="A1025" s="3" t="s">
        <v>2027</v>
      </c>
      <c r="B1025" s="289"/>
      <c r="C1025" s="289" t="s">
        <v>1053</v>
      </c>
      <c r="D1025" s="284"/>
      <c r="E1025" s="286" t="s">
        <v>18</v>
      </c>
      <c r="F1025" s="286" t="s">
        <v>14</v>
      </c>
      <c r="G1025" s="364" t="s">
        <v>19</v>
      </c>
      <c r="H1025" s="364" t="s">
        <v>28</v>
      </c>
      <c r="I1025" s="364" t="s">
        <v>24</v>
      </c>
      <c r="J1025" s="286">
        <v>4</v>
      </c>
      <c r="K1025" s="286" t="s">
        <v>35</v>
      </c>
      <c r="L1025" s="286"/>
      <c r="M1025" s="286"/>
      <c r="N1025" s="286"/>
      <c r="O1025" s="286"/>
      <c r="P1025" s="286" t="s">
        <v>286</v>
      </c>
      <c r="Q1025" s="286" t="s">
        <v>290</v>
      </c>
      <c r="R1025" s="287"/>
      <c r="S1025" s="286"/>
      <c r="T1025" s="285"/>
      <c r="U1025" s="285"/>
      <c r="V1025" s="284"/>
      <c r="W1025" s="284"/>
      <c r="X1025" s="692" t="s">
        <v>3135</v>
      </c>
      <c r="Y1025" s="697" t="s">
        <v>3144</v>
      </c>
      <c r="Z1025" s="687" t="s">
        <v>3130</v>
      </c>
    </row>
    <row r="1026" spans="1:26" s="282" customFormat="1" ht="15.6">
      <c r="A1026" s="3" t="s">
        <v>2028</v>
      </c>
      <c r="B1026" s="289"/>
      <c r="C1026" s="289"/>
      <c r="D1026" s="284"/>
      <c r="E1026" s="286" t="s">
        <v>18</v>
      </c>
      <c r="F1026" s="286" t="s">
        <v>15</v>
      </c>
      <c r="G1026" s="364" t="s">
        <v>19</v>
      </c>
      <c r="H1026" s="364" t="s">
        <v>28</v>
      </c>
      <c r="I1026" s="364" t="s">
        <v>24</v>
      </c>
      <c r="J1026" s="286">
        <v>4</v>
      </c>
      <c r="K1026" s="286" t="s">
        <v>35</v>
      </c>
      <c r="L1026" s="286"/>
      <c r="M1026" s="286"/>
      <c r="N1026" s="286"/>
      <c r="O1026" s="286"/>
      <c r="P1026" s="286" t="s">
        <v>286</v>
      </c>
      <c r="Q1026" s="286" t="s">
        <v>290</v>
      </c>
      <c r="R1026" s="287"/>
      <c r="S1026" s="286"/>
      <c r="T1026" s="285"/>
      <c r="U1026" s="285"/>
      <c r="V1026" s="284"/>
      <c r="W1026" s="284"/>
      <c r="X1026" s="692" t="s">
        <v>3135</v>
      </c>
      <c r="Y1026" s="697" t="s">
        <v>3144</v>
      </c>
      <c r="Z1026" s="687" t="s">
        <v>3130</v>
      </c>
    </row>
    <row r="1027" spans="1:26" s="282" customFormat="1" ht="15.6">
      <c r="A1027" s="3" t="s">
        <v>2029</v>
      </c>
      <c r="B1027" s="289"/>
      <c r="C1027" s="289" t="s">
        <v>1052</v>
      </c>
      <c r="D1027" s="284"/>
      <c r="E1027" s="286" t="s">
        <v>18</v>
      </c>
      <c r="F1027" s="286" t="s">
        <v>14</v>
      </c>
      <c r="G1027" s="364" t="s">
        <v>19</v>
      </c>
      <c r="H1027" s="364" t="s">
        <v>28</v>
      </c>
      <c r="I1027" s="364" t="s">
        <v>24</v>
      </c>
      <c r="J1027" s="286">
        <v>4</v>
      </c>
      <c r="K1027" s="286" t="s">
        <v>35</v>
      </c>
      <c r="L1027" s="286"/>
      <c r="M1027" s="286"/>
      <c r="N1027" s="286"/>
      <c r="O1027" s="286"/>
      <c r="P1027" s="286" t="s">
        <v>286</v>
      </c>
      <c r="Q1027" s="286" t="s">
        <v>290</v>
      </c>
      <c r="R1027" s="287"/>
      <c r="S1027" s="286"/>
      <c r="T1027" s="285"/>
      <c r="U1027" s="285"/>
      <c r="V1027" s="284"/>
      <c r="W1027" s="284"/>
      <c r="X1027" s="692" t="s">
        <v>3135</v>
      </c>
      <c r="Y1027" s="697" t="s">
        <v>3144</v>
      </c>
      <c r="Z1027" s="687" t="s">
        <v>3130</v>
      </c>
    </row>
    <row r="1028" spans="1:26" s="282" customFormat="1" ht="15.6">
      <c r="A1028" s="3" t="s">
        <v>2030</v>
      </c>
      <c r="B1028" s="289"/>
      <c r="C1028" s="289"/>
      <c r="D1028" s="284"/>
      <c r="E1028" s="286" t="s">
        <v>18</v>
      </c>
      <c r="F1028" s="286" t="s">
        <v>15</v>
      </c>
      <c r="G1028" s="364" t="s">
        <v>19</v>
      </c>
      <c r="H1028" s="364" t="s">
        <v>28</v>
      </c>
      <c r="I1028" s="364" t="s">
        <v>24</v>
      </c>
      <c r="J1028" s="286">
        <v>4</v>
      </c>
      <c r="K1028" s="286" t="s">
        <v>35</v>
      </c>
      <c r="L1028" s="286"/>
      <c r="M1028" s="286"/>
      <c r="N1028" s="286"/>
      <c r="O1028" s="286"/>
      <c r="P1028" s="286" t="s">
        <v>286</v>
      </c>
      <c r="Q1028" s="286" t="s">
        <v>290</v>
      </c>
      <c r="R1028" s="287"/>
      <c r="S1028" s="286"/>
      <c r="T1028" s="285"/>
      <c r="U1028" s="285"/>
      <c r="V1028" s="284"/>
      <c r="W1028" s="284"/>
      <c r="X1028" s="692" t="s">
        <v>3135</v>
      </c>
      <c r="Y1028" s="697" t="s">
        <v>3144</v>
      </c>
      <c r="Z1028" s="687" t="s">
        <v>3130</v>
      </c>
    </row>
    <row r="1029" spans="1:26" s="282" customFormat="1" ht="15.6">
      <c r="A1029" s="3" t="s">
        <v>2031</v>
      </c>
      <c r="B1029" s="289"/>
      <c r="C1029" s="289" t="s">
        <v>1051</v>
      </c>
      <c r="D1029" s="284"/>
      <c r="E1029" s="286" t="s">
        <v>18</v>
      </c>
      <c r="F1029" s="286" t="s">
        <v>14</v>
      </c>
      <c r="G1029" s="364" t="s">
        <v>21</v>
      </c>
      <c r="H1029" s="364" t="s">
        <v>28</v>
      </c>
      <c r="I1029" s="364" t="s">
        <v>24</v>
      </c>
      <c r="J1029" s="286">
        <v>4</v>
      </c>
      <c r="K1029" s="286" t="s">
        <v>35</v>
      </c>
      <c r="L1029" s="286"/>
      <c r="M1029" s="286"/>
      <c r="N1029" s="286"/>
      <c r="O1029" s="286"/>
      <c r="P1029" s="286" t="s">
        <v>286</v>
      </c>
      <c r="Q1029" s="286" t="s">
        <v>290</v>
      </c>
      <c r="R1029" s="287"/>
      <c r="S1029" s="286"/>
      <c r="T1029" s="285"/>
      <c r="U1029" s="285"/>
      <c r="V1029" s="284"/>
      <c r="W1029" s="284"/>
      <c r="X1029" s="692" t="s">
        <v>3135</v>
      </c>
      <c r="Y1029" s="697" t="s">
        <v>3144</v>
      </c>
      <c r="Z1029" s="687" t="s">
        <v>3130</v>
      </c>
    </row>
    <row r="1030" spans="1:26" s="282" customFormat="1" ht="15.6">
      <c r="A1030" s="3" t="s">
        <v>2032</v>
      </c>
      <c r="B1030" s="289"/>
      <c r="C1030" s="289"/>
      <c r="D1030" s="284"/>
      <c r="E1030" s="286" t="s">
        <v>18</v>
      </c>
      <c r="F1030" s="286" t="s">
        <v>15</v>
      </c>
      <c r="G1030" s="364" t="s">
        <v>19</v>
      </c>
      <c r="H1030" s="364" t="s">
        <v>28</v>
      </c>
      <c r="I1030" s="364" t="s">
        <v>24</v>
      </c>
      <c r="J1030" s="286">
        <v>4</v>
      </c>
      <c r="K1030" s="286" t="s">
        <v>35</v>
      </c>
      <c r="L1030" s="286"/>
      <c r="M1030" s="286"/>
      <c r="N1030" s="286"/>
      <c r="O1030" s="286"/>
      <c r="P1030" s="286" t="s">
        <v>286</v>
      </c>
      <c r="Q1030" s="286" t="s">
        <v>290</v>
      </c>
      <c r="R1030" s="287"/>
      <c r="S1030" s="286"/>
      <c r="T1030" s="285"/>
      <c r="U1030" s="285"/>
      <c r="V1030" s="284"/>
      <c r="W1030" s="284"/>
      <c r="X1030" s="692" t="s">
        <v>3135</v>
      </c>
      <c r="Y1030" s="697" t="s">
        <v>3144</v>
      </c>
      <c r="Z1030" s="687" t="s">
        <v>3130</v>
      </c>
    </row>
    <row r="1031" spans="1:26" s="282" customFormat="1" ht="15.6">
      <c r="A1031" s="3" t="s">
        <v>2033</v>
      </c>
      <c r="B1031" s="289"/>
      <c r="C1031" s="289" t="s">
        <v>1050</v>
      </c>
      <c r="D1031" s="284"/>
      <c r="E1031" s="286" t="s">
        <v>18</v>
      </c>
      <c r="F1031" s="286" t="s">
        <v>15</v>
      </c>
      <c r="G1031" s="364" t="s">
        <v>19</v>
      </c>
      <c r="H1031" s="364" t="s">
        <v>28</v>
      </c>
      <c r="I1031" s="364" t="s">
        <v>24</v>
      </c>
      <c r="J1031" s="286">
        <v>4</v>
      </c>
      <c r="K1031" s="286" t="s">
        <v>35</v>
      </c>
      <c r="L1031" s="286"/>
      <c r="M1031" s="286"/>
      <c r="N1031" s="286"/>
      <c r="O1031" s="286"/>
      <c r="P1031" s="286" t="s">
        <v>286</v>
      </c>
      <c r="Q1031" s="286" t="s">
        <v>290</v>
      </c>
      <c r="R1031" s="287"/>
      <c r="S1031" s="286"/>
      <c r="T1031" s="285"/>
      <c r="U1031" s="285"/>
      <c r="V1031" s="284"/>
      <c r="W1031" s="284"/>
      <c r="X1031" s="692" t="s">
        <v>3135</v>
      </c>
      <c r="Y1031" s="697" t="s">
        <v>3144</v>
      </c>
      <c r="Z1031" s="687" t="s">
        <v>3130</v>
      </c>
    </row>
    <row r="1032" spans="1:26" s="282" customFormat="1" ht="15.6">
      <c r="A1032" s="3" t="s">
        <v>2034</v>
      </c>
      <c r="B1032" s="289"/>
      <c r="C1032" s="289" t="s">
        <v>1049</v>
      </c>
      <c r="D1032" s="284"/>
      <c r="E1032" s="286" t="s">
        <v>18</v>
      </c>
      <c r="F1032" s="286" t="s">
        <v>14</v>
      </c>
      <c r="G1032" s="364" t="s">
        <v>19</v>
      </c>
      <c r="H1032" s="364" t="s">
        <v>28</v>
      </c>
      <c r="I1032" s="364" t="s">
        <v>25</v>
      </c>
      <c r="J1032" s="286">
        <v>4</v>
      </c>
      <c r="K1032" s="286" t="s">
        <v>35</v>
      </c>
      <c r="L1032" s="286"/>
      <c r="M1032" s="286"/>
      <c r="N1032" s="286"/>
      <c r="O1032" s="286"/>
      <c r="P1032" s="286" t="s">
        <v>291</v>
      </c>
      <c r="Q1032" s="286" t="s">
        <v>288</v>
      </c>
      <c r="R1032" s="287" t="s">
        <v>1137</v>
      </c>
      <c r="S1032" s="286"/>
      <c r="T1032" s="285"/>
      <c r="U1032" s="285"/>
      <c r="V1032" s="284"/>
      <c r="W1032" s="284"/>
      <c r="X1032" s="692" t="s">
        <v>3135</v>
      </c>
      <c r="Y1032" s="697" t="s">
        <v>3144</v>
      </c>
      <c r="Z1032" s="687" t="s">
        <v>3130</v>
      </c>
    </row>
    <row r="1033" spans="1:26" s="282" customFormat="1" ht="15.6">
      <c r="A1033" s="3" t="s">
        <v>2035</v>
      </c>
      <c r="B1033" s="289"/>
      <c r="C1033" s="289"/>
      <c r="D1033" s="284"/>
      <c r="E1033" s="286" t="s">
        <v>18</v>
      </c>
      <c r="F1033" s="286" t="s">
        <v>15</v>
      </c>
      <c r="G1033" s="364" t="s">
        <v>19</v>
      </c>
      <c r="H1033" s="364" t="s">
        <v>28</v>
      </c>
      <c r="I1033" s="364" t="s">
        <v>26</v>
      </c>
      <c r="J1033" s="286">
        <v>4</v>
      </c>
      <c r="K1033" s="286" t="s">
        <v>35</v>
      </c>
      <c r="L1033" s="286"/>
      <c r="M1033" s="286"/>
      <c r="N1033" s="286"/>
      <c r="O1033" s="286"/>
      <c r="P1033" s="286" t="s">
        <v>291</v>
      </c>
      <c r="Q1033" s="286" t="s">
        <v>288</v>
      </c>
      <c r="R1033" s="287" t="s">
        <v>1137</v>
      </c>
      <c r="S1033" s="286"/>
      <c r="T1033" s="285"/>
      <c r="U1033" s="285"/>
      <c r="V1033" s="284"/>
      <c r="W1033" s="284"/>
      <c r="X1033" s="692" t="s">
        <v>3135</v>
      </c>
      <c r="Y1033" s="697" t="s">
        <v>3144</v>
      </c>
      <c r="Z1033" s="687" t="s">
        <v>3130</v>
      </c>
    </row>
    <row r="1034" spans="1:26" s="282" customFormat="1" ht="15.6">
      <c r="A1034" s="3" t="s">
        <v>2036</v>
      </c>
      <c r="B1034" s="289"/>
      <c r="C1034" s="289" t="s">
        <v>1046</v>
      </c>
      <c r="D1034" s="284"/>
      <c r="E1034" s="286" t="s">
        <v>17</v>
      </c>
      <c r="F1034" s="286" t="s">
        <v>14</v>
      </c>
      <c r="G1034" s="364" t="s">
        <v>22</v>
      </c>
      <c r="H1034" s="364" t="s">
        <v>28</v>
      </c>
      <c r="I1034" s="364" t="s">
        <v>24</v>
      </c>
      <c r="J1034" s="286">
        <v>4</v>
      </c>
      <c r="K1034" s="286" t="s">
        <v>35</v>
      </c>
      <c r="L1034" s="286"/>
      <c r="M1034" s="286"/>
      <c r="N1034" s="286"/>
      <c r="O1034" s="286"/>
      <c r="P1034" s="286" t="s">
        <v>291</v>
      </c>
      <c r="Q1034" s="286" t="s">
        <v>288</v>
      </c>
      <c r="R1034" s="287"/>
      <c r="S1034" s="286"/>
      <c r="T1034" s="285"/>
      <c r="U1034" s="285"/>
      <c r="V1034" s="284"/>
      <c r="W1034" s="284"/>
      <c r="X1034" s="692" t="s">
        <v>3135</v>
      </c>
      <c r="Y1034" s="697" t="s">
        <v>3144</v>
      </c>
      <c r="Z1034" s="687" t="s">
        <v>3130</v>
      </c>
    </row>
    <row r="1035" spans="1:26" s="282" customFormat="1" ht="15.6">
      <c r="A1035" s="3" t="s">
        <v>2037</v>
      </c>
      <c r="B1035" s="289"/>
      <c r="C1035" s="289"/>
      <c r="D1035" s="284"/>
      <c r="E1035" s="286" t="s">
        <v>17</v>
      </c>
      <c r="F1035" s="286" t="s">
        <v>15</v>
      </c>
      <c r="G1035" s="364" t="s">
        <v>22</v>
      </c>
      <c r="H1035" s="364" t="s">
        <v>28</v>
      </c>
      <c r="I1035" s="364" t="s">
        <v>447</v>
      </c>
      <c r="J1035" s="286">
        <v>4</v>
      </c>
      <c r="K1035" s="286" t="s">
        <v>35</v>
      </c>
      <c r="L1035" s="286"/>
      <c r="M1035" s="286"/>
      <c r="N1035" s="286"/>
      <c r="O1035" s="286"/>
      <c r="P1035" s="286" t="s">
        <v>291</v>
      </c>
      <c r="Q1035" s="286" t="s">
        <v>288</v>
      </c>
      <c r="R1035" s="287"/>
      <c r="S1035" s="286"/>
      <c r="T1035" s="285"/>
      <c r="U1035" s="285"/>
      <c r="V1035" s="284"/>
      <c r="W1035" s="284"/>
      <c r="X1035" s="692" t="s">
        <v>3135</v>
      </c>
      <c r="Y1035" s="697" t="s">
        <v>3144</v>
      </c>
      <c r="Z1035" s="687" t="s">
        <v>3130</v>
      </c>
    </row>
    <row r="1036" spans="1:26" s="282" customFormat="1" ht="15.6">
      <c r="A1036" s="3" t="s">
        <v>2038</v>
      </c>
      <c r="B1036" s="289"/>
      <c r="C1036" s="289"/>
      <c r="D1036" s="284"/>
      <c r="E1036" s="286" t="s">
        <v>18</v>
      </c>
      <c r="F1036" s="286" t="s">
        <v>14</v>
      </c>
      <c r="G1036" s="364" t="s">
        <v>19</v>
      </c>
      <c r="H1036" s="364" t="s">
        <v>28</v>
      </c>
      <c r="I1036" s="364" t="s">
        <v>24</v>
      </c>
      <c r="J1036" s="286">
        <v>4</v>
      </c>
      <c r="K1036" s="286" t="s">
        <v>35</v>
      </c>
      <c r="L1036" s="286"/>
      <c r="M1036" s="286"/>
      <c r="N1036" s="286"/>
      <c r="O1036" s="286"/>
      <c r="P1036" s="286" t="s">
        <v>291</v>
      </c>
      <c r="Q1036" s="286" t="s">
        <v>288</v>
      </c>
      <c r="R1036" s="287"/>
      <c r="S1036" s="286"/>
      <c r="T1036" s="285"/>
      <c r="U1036" s="285"/>
      <c r="V1036" s="284"/>
      <c r="W1036" s="284"/>
      <c r="X1036" s="692" t="s">
        <v>3135</v>
      </c>
      <c r="Y1036" s="697" t="s">
        <v>3144</v>
      </c>
      <c r="Z1036" s="687" t="s">
        <v>3130</v>
      </c>
    </row>
    <row r="1037" spans="1:26" s="282" customFormat="1" ht="15.6">
      <c r="A1037" s="3" t="s">
        <v>2039</v>
      </c>
      <c r="B1037" s="289"/>
      <c r="C1037" s="289" t="s">
        <v>1045</v>
      </c>
      <c r="D1037" s="284"/>
      <c r="E1037" s="286" t="s">
        <v>18</v>
      </c>
      <c r="F1037" s="286" t="s">
        <v>16</v>
      </c>
      <c r="G1037" s="364" t="s">
        <v>20</v>
      </c>
      <c r="H1037" s="364" t="s">
        <v>304</v>
      </c>
      <c r="I1037" s="364" t="s">
        <v>24</v>
      </c>
      <c r="J1037" s="286">
        <v>4</v>
      </c>
      <c r="K1037" s="286" t="s">
        <v>35</v>
      </c>
      <c r="L1037" s="286"/>
      <c r="M1037" s="286"/>
      <c r="N1037" s="286"/>
      <c r="O1037" s="286"/>
      <c r="P1037" s="286" t="s">
        <v>291</v>
      </c>
      <c r="Q1037" s="286" t="s">
        <v>288</v>
      </c>
      <c r="R1037" s="287"/>
      <c r="S1037" s="286"/>
      <c r="T1037" s="285"/>
      <c r="U1037" s="285"/>
      <c r="V1037" s="284"/>
      <c r="W1037" s="284"/>
      <c r="X1037" s="692" t="s">
        <v>3135</v>
      </c>
      <c r="Y1037" s="697" t="s">
        <v>3144</v>
      </c>
      <c r="Z1037" s="687" t="s">
        <v>3130</v>
      </c>
    </row>
    <row r="1038" spans="1:26" s="282" customFormat="1" ht="15.6">
      <c r="A1038" s="3" t="s">
        <v>2040</v>
      </c>
      <c r="B1038" s="289"/>
      <c r="C1038" s="289" t="s">
        <v>1044</v>
      </c>
      <c r="D1038" s="284"/>
      <c r="E1038" s="286" t="s">
        <v>18</v>
      </c>
      <c r="F1038" s="286" t="s">
        <v>15</v>
      </c>
      <c r="G1038" s="364" t="s">
        <v>19</v>
      </c>
      <c r="H1038" s="364" t="s">
        <v>28</v>
      </c>
      <c r="I1038" s="364" t="s">
        <v>24</v>
      </c>
      <c r="J1038" s="286">
        <v>4</v>
      </c>
      <c r="K1038" s="286" t="s">
        <v>35</v>
      </c>
      <c r="L1038" s="286"/>
      <c r="M1038" s="286"/>
      <c r="N1038" s="286"/>
      <c r="O1038" s="286"/>
      <c r="P1038" s="286" t="s">
        <v>291</v>
      </c>
      <c r="Q1038" s="286" t="s">
        <v>288</v>
      </c>
      <c r="R1038" s="287"/>
      <c r="S1038" s="286"/>
      <c r="T1038" s="285"/>
      <c r="U1038" s="285"/>
      <c r="V1038" s="284"/>
      <c r="W1038" s="284"/>
      <c r="X1038" s="692" t="s">
        <v>3135</v>
      </c>
      <c r="Y1038" s="697" t="s">
        <v>3144</v>
      </c>
      <c r="Z1038" s="687" t="s">
        <v>3130</v>
      </c>
    </row>
    <row r="1039" spans="1:26" s="282" customFormat="1" ht="15.6">
      <c r="A1039" s="3" t="s">
        <v>2041</v>
      </c>
      <c r="B1039" s="289"/>
      <c r="C1039" s="289"/>
      <c r="D1039" s="284"/>
      <c r="E1039" s="286" t="s">
        <v>17</v>
      </c>
      <c r="F1039" s="286" t="s">
        <v>16</v>
      </c>
      <c r="G1039" s="364" t="s">
        <v>57</v>
      </c>
      <c r="H1039" s="364" t="s">
        <v>61</v>
      </c>
      <c r="I1039" s="364" t="s">
        <v>783</v>
      </c>
      <c r="J1039" s="286">
        <v>2</v>
      </c>
      <c r="K1039" s="286"/>
      <c r="L1039" s="286"/>
      <c r="M1039" s="286"/>
      <c r="N1039" s="286"/>
      <c r="O1039" s="286"/>
      <c r="P1039" s="286" t="s">
        <v>291</v>
      </c>
      <c r="Q1039" s="286" t="s">
        <v>288</v>
      </c>
      <c r="R1039" s="287" t="s">
        <v>1136</v>
      </c>
      <c r="S1039" s="286"/>
      <c r="T1039" s="285"/>
      <c r="U1039" s="285"/>
      <c r="V1039" s="284"/>
      <c r="W1039" s="284"/>
      <c r="X1039" s="692" t="s">
        <v>3135</v>
      </c>
      <c r="Y1039" s="697" t="s">
        <v>3144</v>
      </c>
      <c r="Z1039" s="687" t="s">
        <v>3130</v>
      </c>
    </row>
    <row r="1040" spans="1:26" s="282" customFormat="1" ht="27.6">
      <c r="A1040" s="3" t="s">
        <v>2042</v>
      </c>
      <c r="B1040" s="289"/>
      <c r="C1040" s="289"/>
      <c r="D1040" s="284" t="s">
        <v>1133</v>
      </c>
      <c r="E1040" s="286" t="s">
        <v>18</v>
      </c>
      <c r="F1040" s="286" t="s">
        <v>14</v>
      </c>
      <c r="G1040" s="364" t="s">
        <v>1134</v>
      </c>
      <c r="H1040" s="364" t="s">
        <v>29</v>
      </c>
      <c r="I1040" s="364" t="s">
        <v>30</v>
      </c>
      <c r="J1040" s="286">
        <v>4</v>
      </c>
      <c r="K1040" s="286"/>
      <c r="L1040" s="286"/>
      <c r="M1040" s="286"/>
      <c r="N1040" s="286"/>
      <c r="O1040" s="286"/>
      <c r="P1040" s="286" t="s">
        <v>291</v>
      </c>
      <c r="Q1040" s="286" t="s">
        <v>288</v>
      </c>
      <c r="R1040" s="287"/>
      <c r="S1040" s="286"/>
      <c r="T1040" s="285"/>
      <c r="U1040" s="285" t="s">
        <v>46</v>
      </c>
      <c r="V1040" s="284" t="s">
        <v>1133</v>
      </c>
      <c r="W1040" s="284" t="s">
        <v>1135</v>
      </c>
      <c r="X1040" s="692" t="s">
        <v>3135</v>
      </c>
      <c r="Y1040" s="697" t="s">
        <v>3144</v>
      </c>
      <c r="Z1040" s="687" t="s">
        <v>3130</v>
      </c>
    </row>
    <row r="1041" spans="1:26" s="282" customFormat="1" ht="27.6">
      <c r="A1041" s="3" t="s">
        <v>2043</v>
      </c>
      <c r="B1041" s="289"/>
      <c r="C1041" s="289"/>
      <c r="D1041" s="284" t="s">
        <v>1133</v>
      </c>
      <c r="E1041" s="286" t="s">
        <v>18</v>
      </c>
      <c r="F1041" s="286" t="s">
        <v>15</v>
      </c>
      <c r="G1041" s="364" t="s">
        <v>1134</v>
      </c>
      <c r="H1041" s="364" t="s">
        <v>29</v>
      </c>
      <c r="I1041" s="364" t="s">
        <v>30</v>
      </c>
      <c r="J1041" s="286">
        <v>4</v>
      </c>
      <c r="K1041" s="286"/>
      <c r="L1041" s="286"/>
      <c r="M1041" s="286"/>
      <c r="N1041" s="286"/>
      <c r="O1041" s="286"/>
      <c r="P1041" s="286" t="s">
        <v>291</v>
      </c>
      <c r="Q1041" s="286" t="s">
        <v>288</v>
      </c>
      <c r="R1041" s="287"/>
      <c r="S1041" s="286"/>
      <c r="T1041" s="285"/>
      <c r="U1041" s="285" t="s">
        <v>45</v>
      </c>
      <c r="V1041" s="284" t="s">
        <v>1133</v>
      </c>
      <c r="W1041" s="284" t="s">
        <v>1132</v>
      </c>
      <c r="X1041" s="692" t="s">
        <v>3135</v>
      </c>
      <c r="Y1041" s="697" t="s">
        <v>3144</v>
      </c>
      <c r="Z1041" s="687" t="s">
        <v>3130</v>
      </c>
    </row>
    <row r="1042" spans="1:26" s="282" customFormat="1" ht="15.6">
      <c r="A1042" s="3" t="s">
        <v>2044</v>
      </c>
      <c r="B1042" s="289"/>
      <c r="C1042" s="289" t="s">
        <v>1043</v>
      </c>
      <c r="D1042" s="284"/>
      <c r="E1042" s="286" t="s">
        <v>18</v>
      </c>
      <c r="F1042" s="286" t="s">
        <v>14</v>
      </c>
      <c r="G1042" s="364" t="s">
        <v>19</v>
      </c>
      <c r="H1042" s="364" t="s">
        <v>28</v>
      </c>
      <c r="I1042" s="364" t="s">
        <v>24</v>
      </c>
      <c r="J1042" s="286">
        <v>4</v>
      </c>
      <c r="K1042" s="286"/>
      <c r="L1042" s="286"/>
      <c r="M1042" s="286"/>
      <c r="N1042" s="286"/>
      <c r="O1042" s="286"/>
      <c r="P1042" s="286" t="s">
        <v>291</v>
      </c>
      <c r="Q1042" s="286" t="s">
        <v>288</v>
      </c>
      <c r="R1042" s="287"/>
      <c r="S1042" s="286"/>
      <c r="T1042" s="285"/>
      <c r="U1042" s="285"/>
      <c r="V1042" s="284"/>
      <c r="W1042" s="284"/>
      <c r="X1042" s="692" t="s">
        <v>3135</v>
      </c>
      <c r="Y1042" s="697" t="s">
        <v>3144</v>
      </c>
      <c r="Z1042" s="687" t="s">
        <v>3130</v>
      </c>
    </row>
    <row r="1043" spans="1:26" s="282" customFormat="1" ht="15.6">
      <c r="A1043" s="3" t="s">
        <v>2045</v>
      </c>
      <c r="B1043" s="289"/>
      <c r="C1043" s="289"/>
      <c r="D1043" s="284"/>
      <c r="E1043" s="286" t="s">
        <v>18</v>
      </c>
      <c r="F1043" s="286" t="s">
        <v>15</v>
      </c>
      <c r="G1043" s="364" t="s">
        <v>19</v>
      </c>
      <c r="H1043" s="364" t="s">
        <v>28</v>
      </c>
      <c r="I1043" s="364" t="s">
        <v>24</v>
      </c>
      <c r="J1043" s="286">
        <v>4</v>
      </c>
      <c r="K1043" s="286"/>
      <c r="L1043" s="286"/>
      <c r="M1043" s="286"/>
      <c r="N1043" s="286"/>
      <c r="O1043" s="286"/>
      <c r="P1043" s="286" t="s">
        <v>291</v>
      </c>
      <c r="Q1043" s="286" t="s">
        <v>288</v>
      </c>
      <c r="R1043" s="287"/>
      <c r="S1043" s="286"/>
      <c r="T1043" s="285"/>
      <c r="U1043" s="285"/>
      <c r="V1043" s="284"/>
      <c r="W1043" s="284"/>
      <c r="X1043" s="692" t="s">
        <v>3135</v>
      </c>
      <c r="Y1043" s="697" t="s">
        <v>3144</v>
      </c>
      <c r="Z1043" s="687" t="s">
        <v>3130</v>
      </c>
    </row>
    <row r="1044" spans="1:26" s="282" customFormat="1" ht="15.6">
      <c r="A1044" s="3" t="s">
        <v>2046</v>
      </c>
      <c r="B1044" s="289"/>
      <c r="C1044" s="289"/>
      <c r="D1044" s="284"/>
      <c r="E1044" s="286" t="s">
        <v>18</v>
      </c>
      <c r="F1044" s="286" t="s">
        <v>14</v>
      </c>
      <c r="G1044" s="364" t="s">
        <v>19</v>
      </c>
      <c r="H1044" s="364" t="s">
        <v>28</v>
      </c>
      <c r="I1044" s="364" t="s">
        <v>24</v>
      </c>
      <c r="J1044" s="286">
        <v>4</v>
      </c>
      <c r="K1044" s="286"/>
      <c r="L1044" s="286"/>
      <c r="M1044" s="286"/>
      <c r="N1044" s="286"/>
      <c r="O1044" s="286"/>
      <c r="P1044" s="286" t="s">
        <v>291</v>
      </c>
      <c r="Q1044" s="286" t="s">
        <v>288</v>
      </c>
      <c r="R1044" s="287"/>
      <c r="S1044" s="286"/>
      <c r="T1044" s="285"/>
      <c r="U1044" s="285"/>
      <c r="V1044" s="284"/>
      <c r="W1044" s="284"/>
      <c r="X1044" s="692" t="s">
        <v>3135</v>
      </c>
      <c r="Y1044" s="697" t="s">
        <v>3144</v>
      </c>
      <c r="Z1044" s="687" t="s">
        <v>3130</v>
      </c>
    </row>
    <row r="1045" spans="1:26" s="282" customFormat="1" ht="15.6">
      <c r="A1045" s="3" t="s">
        <v>2047</v>
      </c>
      <c r="B1045" s="289"/>
      <c r="C1045" s="289"/>
      <c r="D1045" s="284"/>
      <c r="E1045" s="286" t="s">
        <v>18</v>
      </c>
      <c r="F1045" s="286" t="s">
        <v>15</v>
      </c>
      <c r="G1045" s="364" t="s">
        <v>19</v>
      </c>
      <c r="H1045" s="364" t="s">
        <v>28</v>
      </c>
      <c r="I1045" s="364" t="s">
        <v>24</v>
      </c>
      <c r="J1045" s="286">
        <v>4</v>
      </c>
      <c r="K1045" s="286"/>
      <c r="L1045" s="286"/>
      <c r="M1045" s="286"/>
      <c r="N1045" s="286"/>
      <c r="O1045" s="286"/>
      <c r="P1045" s="286" t="s">
        <v>291</v>
      </c>
      <c r="Q1045" s="286" t="s">
        <v>288</v>
      </c>
      <c r="R1045" s="287"/>
      <c r="S1045" s="286"/>
      <c r="T1045" s="285"/>
      <c r="U1045" s="285"/>
      <c r="V1045" s="284"/>
      <c r="W1045" s="284"/>
      <c r="X1045" s="692" t="s">
        <v>3135</v>
      </c>
      <c r="Y1045" s="697" t="s">
        <v>3144</v>
      </c>
      <c r="Z1045" s="687" t="s">
        <v>3130</v>
      </c>
    </row>
    <row r="1046" spans="1:26" s="282" customFormat="1" ht="15.6">
      <c r="A1046" s="3" t="s">
        <v>2048</v>
      </c>
      <c r="B1046" s="289"/>
      <c r="C1046" s="289" t="s">
        <v>1131</v>
      </c>
      <c r="D1046" s="284" t="s">
        <v>1129</v>
      </c>
      <c r="E1046" s="286" t="s">
        <v>17</v>
      </c>
      <c r="F1046" s="286" t="s">
        <v>14</v>
      </c>
      <c r="G1046" s="364" t="s">
        <v>56</v>
      </c>
      <c r="H1046" s="364" t="s">
        <v>29</v>
      </c>
      <c r="I1046" s="364" t="s">
        <v>30</v>
      </c>
      <c r="J1046" s="286">
        <v>4</v>
      </c>
      <c r="K1046" s="286"/>
      <c r="L1046" s="286"/>
      <c r="M1046" s="286"/>
      <c r="N1046" s="286"/>
      <c r="O1046" s="286"/>
      <c r="P1046" s="286" t="s">
        <v>291</v>
      </c>
      <c r="Q1046" s="286" t="s">
        <v>288</v>
      </c>
      <c r="R1046" s="287"/>
      <c r="S1046" s="286"/>
      <c r="T1046" s="285"/>
      <c r="U1046" s="285" t="s">
        <v>46</v>
      </c>
      <c r="V1046" s="284" t="s">
        <v>1129</v>
      </c>
      <c r="W1046" s="284" t="s">
        <v>1130</v>
      </c>
      <c r="X1046" s="692" t="s">
        <v>3135</v>
      </c>
      <c r="Y1046" s="697" t="s">
        <v>3144</v>
      </c>
      <c r="Z1046" s="687" t="s">
        <v>3130</v>
      </c>
    </row>
    <row r="1047" spans="1:26" s="282" customFormat="1" ht="15.6">
      <c r="A1047" s="3" t="s">
        <v>2049</v>
      </c>
      <c r="B1047" s="289"/>
      <c r="C1047" s="289"/>
      <c r="D1047" s="284" t="s">
        <v>1129</v>
      </c>
      <c r="E1047" s="286" t="s">
        <v>17</v>
      </c>
      <c r="F1047" s="286" t="s">
        <v>15</v>
      </c>
      <c r="G1047" s="364" t="s">
        <v>56</v>
      </c>
      <c r="H1047" s="364" t="s">
        <v>29</v>
      </c>
      <c r="I1047" s="364" t="s">
        <v>30</v>
      </c>
      <c r="J1047" s="286">
        <v>4</v>
      </c>
      <c r="K1047" s="286"/>
      <c r="L1047" s="286"/>
      <c r="M1047" s="286"/>
      <c r="N1047" s="286"/>
      <c r="O1047" s="286"/>
      <c r="P1047" s="286" t="s">
        <v>291</v>
      </c>
      <c r="Q1047" s="286" t="s">
        <v>288</v>
      </c>
      <c r="R1047" s="287"/>
      <c r="S1047" s="286"/>
      <c r="T1047" s="285"/>
      <c r="U1047" s="285" t="s">
        <v>45</v>
      </c>
      <c r="V1047" s="284" t="s">
        <v>1129</v>
      </c>
      <c r="W1047" s="284" t="s">
        <v>1128</v>
      </c>
      <c r="X1047" s="692" t="s">
        <v>3135</v>
      </c>
      <c r="Y1047" s="697" t="s">
        <v>3144</v>
      </c>
      <c r="Z1047" s="687" t="s">
        <v>3130</v>
      </c>
    </row>
    <row r="1048" spans="1:26" s="282" customFormat="1" ht="15.6">
      <c r="A1048" s="3" t="s">
        <v>2050</v>
      </c>
      <c r="B1048" s="289"/>
      <c r="C1048" s="289"/>
      <c r="D1048" s="284"/>
      <c r="E1048" s="286" t="s">
        <v>18</v>
      </c>
      <c r="F1048" s="286" t="s">
        <v>14</v>
      </c>
      <c r="G1048" s="364" t="s">
        <v>19</v>
      </c>
      <c r="H1048" s="364" t="s">
        <v>28</v>
      </c>
      <c r="I1048" s="364" t="s">
        <v>24</v>
      </c>
      <c r="J1048" s="286">
        <v>4</v>
      </c>
      <c r="K1048" s="286"/>
      <c r="L1048" s="286"/>
      <c r="M1048" s="286"/>
      <c r="N1048" s="286"/>
      <c r="O1048" s="286"/>
      <c r="P1048" s="286" t="s">
        <v>291</v>
      </c>
      <c r="Q1048" s="286" t="s">
        <v>288</v>
      </c>
      <c r="R1048" s="287"/>
      <c r="S1048" s="286"/>
      <c r="T1048" s="285"/>
      <c r="U1048" s="285"/>
      <c r="V1048" s="284"/>
      <c r="W1048" s="284"/>
      <c r="X1048" s="692" t="s">
        <v>3135</v>
      </c>
      <c r="Y1048" s="697" t="s">
        <v>3144</v>
      </c>
      <c r="Z1048" s="687" t="s">
        <v>3130</v>
      </c>
    </row>
    <row r="1049" spans="1:26" s="282" customFormat="1" ht="15.6">
      <c r="A1049" s="3" t="s">
        <v>2051</v>
      </c>
      <c r="B1049" s="289"/>
      <c r="C1049" s="289"/>
      <c r="D1049" s="284"/>
      <c r="E1049" s="286" t="s">
        <v>18</v>
      </c>
      <c r="F1049" s="286" t="s">
        <v>15</v>
      </c>
      <c r="G1049" s="364" t="s">
        <v>19</v>
      </c>
      <c r="H1049" s="364" t="s">
        <v>28</v>
      </c>
      <c r="I1049" s="364" t="s">
        <v>24</v>
      </c>
      <c r="J1049" s="286">
        <v>4</v>
      </c>
      <c r="K1049" s="286"/>
      <c r="L1049" s="286"/>
      <c r="M1049" s="286"/>
      <c r="N1049" s="286"/>
      <c r="O1049" s="286"/>
      <c r="P1049" s="286" t="s">
        <v>291</v>
      </c>
      <c r="Q1049" s="286" t="s">
        <v>288</v>
      </c>
      <c r="R1049" s="287"/>
      <c r="S1049" s="286"/>
      <c r="T1049" s="285"/>
      <c r="U1049" s="285"/>
      <c r="V1049" s="284"/>
      <c r="W1049" s="284"/>
      <c r="X1049" s="692" t="s">
        <v>3135</v>
      </c>
      <c r="Y1049" s="697" t="s">
        <v>3144</v>
      </c>
      <c r="Z1049" s="687" t="s">
        <v>3130</v>
      </c>
    </row>
    <row r="1050" spans="1:26" s="282" customFormat="1" ht="15.6">
      <c r="A1050" s="3" t="s">
        <v>2052</v>
      </c>
      <c r="B1050" s="289"/>
      <c r="C1050" s="289" t="s">
        <v>1042</v>
      </c>
      <c r="D1050" s="284"/>
      <c r="E1050" s="286" t="s">
        <v>18</v>
      </c>
      <c r="F1050" s="286" t="s">
        <v>14</v>
      </c>
      <c r="G1050" s="364" t="s">
        <v>19</v>
      </c>
      <c r="H1050" s="364" t="s">
        <v>28</v>
      </c>
      <c r="I1050" s="364" t="s">
        <v>24</v>
      </c>
      <c r="J1050" s="286">
        <v>4</v>
      </c>
      <c r="K1050" s="286"/>
      <c r="L1050" s="286"/>
      <c r="M1050" s="286"/>
      <c r="N1050" s="286"/>
      <c r="O1050" s="286"/>
      <c r="P1050" s="286" t="s">
        <v>291</v>
      </c>
      <c r="Q1050" s="286" t="s">
        <v>289</v>
      </c>
      <c r="R1050" s="287"/>
      <c r="S1050" s="286"/>
      <c r="T1050" s="285"/>
      <c r="U1050" s="285"/>
      <c r="V1050" s="284"/>
      <c r="W1050" s="284"/>
      <c r="X1050" s="692" t="s">
        <v>3135</v>
      </c>
      <c r="Y1050" s="697" t="s">
        <v>3144</v>
      </c>
      <c r="Z1050" s="687" t="s">
        <v>3130</v>
      </c>
    </row>
    <row r="1051" spans="1:26" s="282" customFormat="1" ht="15.6">
      <c r="A1051" s="3" t="s">
        <v>2053</v>
      </c>
      <c r="B1051" s="289"/>
      <c r="C1051" s="289"/>
      <c r="D1051" s="284"/>
      <c r="E1051" s="286" t="s">
        <v>18</v>
      </c>
      <c r="F1051" s="286" t="s">
        <v>15</v>
      </c>
      <c r="G1051" s="364" t="s">
        <v>19</v>
      </c>
      <c r="H1051" s="364" t="s">
        <v>28</v>
      </c>
      <c r="I1051" s="364" t="s">
        <v>24</v>
      </c>
      <c r="J1051" s="286">
        <v>4</v>
      </c>
      <c r="K1051" s="286"/>
      <c r="L1051" s="286"/>
      <c r="M1051" s="286"/>
      <c r="N1051" s="286"/>
      <c r="O1051" s="286"/>
      <c r="P1051" s="286" t="s">
        <v>291</v>
      </c>
      <c r="Q1051" s="286" t="s">
        <v>289</v>
      </c>
      <c r="R1051" s="287"/>
      <c r="S1051" s="286"/>
      <c r="T1051" s="285"/>
      <c r="U1051" s="285"/>
      <c r="V1051" s="284"/>
      <c r="W1051" s="284"/>
      <c r="X1051" s="692" t="s">
        <v>3135</v>
      </c>
      <c r="Y1051" s="697" t="s">
        <v>3144</v>
      </c>
      <c r="Z1051" s="687" t="s">
        <v>3130</v>
      </c>
    </row>
    <row r="1052" spans="1:26" s="282" customFormat="1" ht="15.6">
      <c r="A1052" s="3" t="s">
        <v>2054</v>
      </c>
      <c r="B1052" s="289"/>
      <c r="C1052" s="289" t="s">
        <v>1041</v>
      </c>
      <c r="D1052" s="284"/>
      <c r="E1052" s="286" t="s">
        <v>18</v>
      </c>
      <c r="F1052" s="286" t="s">
        <v>14</v>
      </c>
      <c r="G1052" s="364" t="s">
        <v>19</v>
      </c>
      <c r="H1052" s="364" t="s">
        <v>28</v>
      </c>
      <c r="I1052" s="364" t="s">
        <v>24</v>
      </c>
      <c r="J1052" s="286">
        <v>4</v>
      </c>
      <c r="K1052" s="286"/>
      <c r="L1052" s="286"/>
      <c r="M1052" s="286"/>
      <c r="N1052" s="286"/>
      <c r="O1052" s="286"/>
      <c r="P1052" s="286" t="s">
        <v>291</v>
      </c>
      <c r="Q1052" s="286" t="s">
        <v>289</v>
      </c>
      <c r="R1052" s="287"/>
      <c r="S1052" s="286"/>
      <c r="T1052" s="285"/>
      <c r="U1052" s="285"/>
      <c r="V1052" s="284"/>
      <c r="W1052" s="284"/>
      <c r="X1052" s="692" t="s">
        <v>3135</v>
      </c>
      <c r="Y1052" s="697" t="s">
        <v>3144</v>
      </c>
      <c r="Z1052" s="687" t="s">
        <v>3130</v>
      </c>
    </row>
    <row r="1053" spans="1:26" s="282" customFormat="1" ht="15.6">
      <c r="A1053" s="3" t="s">
        <v>2055</v>
      </c>
      <c r="B1053" s="289"/>
      <c r="C1053" s="289"/>
      <c r="D1053" s="284"/>
      <c r="E1053" s="286" t="s">
        <v>18</v>
      </c>
      <c r="F1053" s="286" t="s">
        <v>15</v>
      </c>
      <c r="G1053" s="364" t="s">
        <v>19</v>
      </c>
      <c r="H1053" s="364" t="s">
        <v>28</v>
      </c>
      <c r="I1053" s="364" t="s">
        <v>24</v>
      </c>
      <c r="J1053" s="286">
        <v>4</v>
      </c>
      <c r="K1053" s="286"/>
      <c r="L1053" s="286"/>
      <c r="M1053" s="286"/>
      <c r="N1053" s="286"/>
      <c r="O1053" s="286"/>
      <c r="P1053" s="286" t="s">
        <v>291</v>
      </c>
      <c r="Q1053" s="286" t="s">
        <v>289</v>
      </c>
      <c r="R1053" s="287"/>
      <c r="S1053" s="286"/>
      <c r="T1053" s="285"/>
      <c r="U1053" s="285"/>
      <c r="V1053" s="284"/>
      <c r="W1053" s="284"/>
      <c r="X1053" s="692" t="s">
        <v>3135</v>
      </c>
      <c r="Y1053" s="697" t="s">
        <v>3144</v>
      </c>
      <c r="Z1053" s="687" t="s">
        <v>3130</v>
      </c>
    </row>
    <row r="1054" spans="1:26" s="282" customFormat="1" ht="15.6">
      <c r="A1054" s="3" t="s">
        <v>2056</v>
      </c>
      <c r="B1054" s="289"/>
      <c r="C1054" s="289" t="s">
        <v>1040</v>
      </c>
      <c r="D1054" s="284"/>
      <c r="E1054" s="286" t="s">
        <v>18</v>
      </c>
      <c r="F1054" s="286" t="s">
        <v>14</v>
      </c>
      <c r="G1054" s="364" t="s">
        <v>19</v>
      </c>
      <c r="H1054" s="364" t="s">
        <v>28</v>
      </c>
      <c r="I1054" s="364" t="s">
        <v>24</v>
      </c>
      <c r="J1054" s="286">
        <v>4</v>
      </c>
      <c r="K1054" s="286"/>
      <c r="L1054" s="286"/>
      <c r="M1054" s="286"/>
      <c r="N1054" s="286"/>
      <c r="O1054" s="286"/>
      <c r="P1054" s="286" t="s">
        <v>291</v>
      </c>
      <c r="Q1054" s="286" t="s">
        <v>289</v>
      </c>
      <c r="R1054" s="287"/>
      <c r="S1054" s="286"/>
      <c r="T1054" s="285"/>
      <c r="U1054" s="285"/>
      <c r="V1054" s="284"/>
      <c r="W1054" s="284"/>
      <c r="X1054" s="692" t="s">
        <v>3135</v>
      </c>
      <c r="Y1054" s="697" t="s">
        <v>3144</v>
      </c>
      <c r="Z1054" s="687" t="s">
        <v>3130</v>
      </c>
    </row>
    <row r="1055" spans="1:26" s="282" customFormat="1" ht="15.6">
      <c r="A1055" s="3" t="s">
        <v>2057</v>
      </c>
      <c r="B1055" s="289"/>
      <c r="C1055" s="289"/>
      <c r="D1055" s="284"/>
      <c r="E1055" s="286" t="s">
        <v>18</v>
      </c>
      <c r="F1055" s="286" t="s">
        <v>15</v>
      </c>
      <c r="G1055" s="364" t="s">
        <v>19</v>
      </c>
      <c r="H1055" s="364" t="s">
        <v>28</v>
      </c>
      <c r="I1055" s="364" t="s">
        <v>24</v>
      </c>
      <c r="J1055" s="286">
        <v>4</v>
      </c>
      <c r="K1055" s="286"/>
      <c r="L1055" s="286"/>
      <c r="M1055" s="286"/>
      <c r="N1055" s="286"/>
      <c r="O1055" s="286"/>
      <c r="P1055" s="286" t="s">
        <v>291</v>
      </c>
      <c r="Q1055" s="286" t="s">
        <v>289</v>
      </c>
      <c r="R1055" s="287"/>
      <c r="S1055" s="286"/>
      <c r="T1055" s="285"/>
      <c r="U1055" s="285"/>
      <c r="V1055" s="284"/>
      <c r="W1055" s="284"/>
      <c r="X1055" s="692" t="s">
        <v>3135</v>
      </c>
      <c r="Y1055" s="697" t="s">
        <v>3144</v>
      </c>
      <c r="Z1055" s="687" t="s">
        <v>3130</v>
      </c>
    </row>
    <row r="1056" spans="1:26" s="282" customFormat="1" ht="15.6">
      <c r="A1056" s="3" t="s">
        <v>2058</v>
      </c>
      <c r="B1056" s="289"/>
      <c r="C1056" s="289" t="s">
        <v>1039</v>
      </c>
      <c r="D1056" s="284"/>
      <c r="E1056" s="286" t="s">
        <v>17</v>
      </c>
      <c r="F1056" s="286" t="s">
        <v>16</v>
      </c>
      <c r="G1056" s="364" t="s">
        <v>20</v>
      </c>
      <c r="H1056" s="364" t="s">
        <v>304</v>
      </c>
      <c r="I1056" s="364" t="s">
        <v>24</v>
      </c>
      <c r="J1056" s="286">
        <v>4</v>
      </c>
      <c r="K1056" s="286"/>
      <c r="L1056" s="286"/>
      <c r="M1056" s="286"/>
      <c r="N1056" s="286"/>
      <c r="O1056" s="286"/>
      <c r="P1056" s="286" t="s">
        <v>291</v>
      </c>
      <c r="Q1056" s="286" t="s">
        <v>289</v>
      </c>
      <c r="R1056" s="287"/>
      <c r="S1056" s="286"/>
      <c r="T1056" s="285"/>
      <c r="U1056" s="285"/>
      <c r="V1056" s="284"/>
      <c r="W1056" s="284"/>
      <c r="X1056" s="692" t="s">
        <v>3135</v>
      </c>
      <c r="Y1056" s="697" t="s">
        <v>3144</v>
      </c>
      <c r="Z1056" s="687" t="s">
        <v>3130</v>
      </c>
    </row>
    <row r="1057" spans="1:26" s="282" customFormat="1" ht="15.6">
      <c r="A1057" s="3" t="s">
        <v>2059</v>
      </c>
      <c r="B1057" s="289"/>
      <c r="C1057" s="289" t="s">
        <v>1038</v>
      </c>
      <c r="D1057" s="284"/>
      <c r="E1057" s="286" t="s">
        <v>18</v>
      </c>
      <c r="F1057" s="286" t="s">
        <v>15</v>
      </c>
      <c r="G1057" s="364" t="s">
        <v>19</v>
      </c>
      <c r="H1057" s="364" t="s">
        <v>28</v>
      </c>
      <c r="I1057" s="364" t="s">
        <v>24</v>
      </c>
      <c r="J1057" s="286">
        <v>4</v>
      </c>
      <c r="K1057" s="286"/>
      <c r="L1057" s="286"/>
      <c r="M1057" s="286"/>
      <c r="N1057" s="286"/>
      <c r="O1057" s="286"/>
      <c r="P1057" s="286" t="s">
        <v>291</v>
      </c>
      <c r="Q1057" s="286" t="s">
        <v>288</v>
      </c>
      <c r="R1057" s="287"/>
      <c r="S1057" s="286"/>
      <c r="T1057" s="285"/>
      <c r="U1057" s="285"/>
      <c r="V1057" s="284"/>
      <c r="W1057" s="284"/>
      <c r="X1057" s="692" t="s">
        <v>3135</v>
      </c>
      <c r="Y1057" s="697" t="s">
        <v>3144</v>
      </c>
      <c r="Z1057" s="687" t="s">
        <v>3130</v>
      </c>
    </row>
    <row r="1058" spans="1:26" s="282" customFormat="1" ht="15.6">
      <c r="A1058" s="3" t="s">
        <v>2060</v>
      </c>
      <c r="B1058" s="289"/>
      <c r="C1058" s="289" t="s">
        <v>1037</v>
      </c>
      <c r="D1058" s="284"/>
      <c r="E1058" s="286" t="s">
        <v>18</v>
      </c>
      <c r="F1058" s="286" t="s">
        <v>14</v>
      </c>
      <c r="G1058" s="364" t="s">
        <v>19</v>
      </c>
      <c r="H1058" s="364" t="s">
        <v>28</v>
      </c>
      <c r="I1058" s="364" t="s">
        <v>445</v>
      </c>
      <c r="J1058" s="286">
        <v>4</v>
      </c>
      <c r="K1058" s="286"/>
      <c r="L1058" s="286"/>
      <c r="M1058" s="286"/>
      <c r="N1058" s="286"/>
      <c r="O1058" s="286"/>
      <c r="P1058" s="286" t="s">
        <v>291</v>
      </c>
      <c r="Q1058" s="286" t="s">
        <v>288</v>
      </c>
      <c r="R1058" s="287"/>
      <c r="S1058" s="286"/>
      <c r="T1058" s="285"/>
      <c r="U1058" s="285"/>
      <c r="V1058" s="284"/>
      <c r="W1058" s="284"/>
      <c r="X1058" s="692" t="s">
        <v>3135</v>
      </c>
      <c r="Y1058" s="697" t="s">
        <v>3144</v>
      </c>
      <c r="Z1058" s="687" t="s">
        <v>3130</v>
      </c>
    </row>
    <row r="1059" spans="1:26" s="282" customFormat="1" ht="15.6">
      <c r="A1059" s="3" t="s">
        <v>2061</v>
      </c>
      <c r="B1059" s="289"/>
      <c r="C1059" s="289" t="s">
        <v>1036</v>
      </c>
      <c r="D1059" s="284"/>
      <c r="E1059" s="286" t="s">
        <v>18</v>
      </c>
      <c r="F1059" s="286" t="s">
        <v>15</v>
      </c>
      <c r="G1059" s="364" t="s">
        <v>19</v>
      </c>
      <c r="H1059" s="364" t="s">
        <v>28</v>
      </c>
      <c r="I1059" s="364" t="s">
        <v>447</v>
      </c>
      <c r="J1059" s="286">
        <v>4</v>
      </c>
      <c r="K1059" s="286"/>
      <c r="L1059" s="286"/>
      <c r="M1059" s="286"/>
      <c r="N1059" s="286"/>
      <c r="O1059" s="286"/>
      <c r="P1059" s="286" t="s">
        <v>286</v>
      </c>
      <c r="Q1059" s="286" t="s">
        <v>288</v>
      </c>
      <c r="R1059" s="287"/>
      <c r="S1059" s="286"/>
      <c r="T1059" s="285"/>
      <c r="U1059" s="285"/>
      <c r="V1059" s="284"/>
      <c r="W1059" s="284"/>
      <c r="X1059" s="692" t="s">
        <v>3135</v>
      </c>
      <c r="Y1059" s="697" t="s">
        <v>3144</v>
      </c>
      <c r="Z1059" s="687" t="s">
        <v>3130</v>
      </c>
    </row>
    <row r="1060" spans="1:26" s="282" customFormat="1" ht="15.6">
      <c r="A1060" s="3" t="s">
        <v>2062</v>
      </c>
      <c r="B1060" s="289"/>
      <c r="C1060" s="289"/>
      <c r="D1060" s="284"/>
      <c r="E1060" s="286" t="s">
        <v>18</v>
      </c>
      <c r="F1060" s="286" t="s">
        <v>14</v>
      </c>
      <c r="G1060" s="364" t="s">
        <v>19</v>
      </c>
      <c r="H1060" s="364" t="s">
        <v>28</v>
      </c>
      <c r="I1060" s="364" t="s">
        <v>447</v>
      </c>
      <c r="J1060" s="286">
        <v>4</v>
      </c>
      <c r="K1060" s="286"/>
      <c r="L1060" s="286"/>
      <c r="M1060" s="286"/>
      <c r="N1060" s="286"/>
      <c r="O1060" s="286"/>
      <c r="P1060" s="286" t="s">
        <v>286</v>
      </c>
      <c r="Q1060" s="286" t="s">
        <v>288</v>
      </c>
      <c r="R1060" s="287"/>
      <c r="S1060" s="286"/>
      <c r="T1060" s="285"/>
      <c r="U1060" s="285"/>
      <c r="V1060" s="284"/>
      <c r="W1060" s="284"/>
      <c r="X1060" s="692" t="s">
        <v>3135</v>
      </c>
      <c r="Y1060" s="697" t="s">
        <v>3144</v>
      </c>
      <c r="Z1060" s="687" t="s">
        <v>3130</v>
      </c>
    </row>
    <row r="1061" spans="1:26" s="282" customFormat="1" ht="15.6">
      <c r="A1061" s="3" t="s">
        <v>2063</v>
      </c>
      <c r="B1061" s="289"/>
      <c r="C1061" s="289" t="s">
        <v>1035</v>
      </c>
      <c r="D1061" s="284"/>
      <c r="E1061" s="286" t="s">
        <v>18</v>
      </c>
      <c r="F1061" s="286" t="s">
        <v>14</v>
      </c>
      <c r="G1061" s="364" t="s">
        <v>19</v>
      </c>
      <c r="H1061" s="364" t="s">
        <v>28</v>
      </c>
      <c r="I1061" s="364" t="s">
        <v>24</v>
      </c>
      <c r="J1061" s="286">
        <v>4</v>
      </c>
      <c r="K1061" s="286"/>
      <c r="L1061" s="286"/>
      <c r="M1061" s="286"/>
      <c r="N1061" s="286"/>
      <c r="O1061" s="286"/>
      <c r="P1061" s="286" t="s">
        <v>286</v>
      </c>
      <c r="Q1061" s="286" t="s">
        <v>289</v>
      </c>
      <c r="R1061" s="287"/>
      <c r="S1061" s="286"/>
      <c r="T1061" s="285"/>
      <c r="U1061" s="285"/>
      <c r="V1061" s="284"/>
      <c r="W1061" s="284"/>
      <c r="X1061" s="692" t="s">
        <v>3135</v>
      </c>
      <c r="Y1061" s="697" t="s">
        <v>3144</v>
      </c>
      <c r="Z1061" s="687" t="s">
        <v>3130</v>
      </c>
    </row>
    <row r="1062" spans="1:26" s="282" customFormat="1" ht="15.6">
      <c r="A1062" s="3" t="s">
        <v>2064</v>
      </c>
      <c r="B1062" s="289"/>
      <c r="C1062" s="289"/>
      <c r="D1062" s="284"/>
      <c r="E1062" s="286" t="s">
        <v>18</v>
      </c>
      <c r="F1062" s="286" t="s">
        <v>15</v>
      </c>
      <c r="G1062" s="364" t="s">
        <v>19</v>
      </c>
      <c r="H1062" s="364" t="s">
        <v>28</v>
      </c>
      <c r="I1062" s="364" t="s">
        <v>445</v>
      </c>
      <c r="J1062" s="286">
        <v>4</v>
      </c>
      <c r="K1062" s="286"/>
      <c r="L1062" s="286"/>
      <c r="M1062" s="286"/>
      <c r="N1062" s="286"/>
      <c r="O1062" s="286"/>
      <c r="P1062" s="286" t="s">
        <v>286</v>
      </c>
      <c r="Q1062" s="286" t="s">
        <v>289</v>
      </c>
      <c r="R1062" s="287"/>
      <c r="S1062" s="286"/>
      <c r="T1062" s="285"/>
      <c r="U1062" s="285"/>
      <c r="V1062" s="284"/>
      <c r="W1062" s="284"/>
      <c r="X1062" s="692" t="s">
        <v>3135</v>
      </c>
      <c r="Y1062" s="697" t="s">
        <v>3144</v>
      </c>
      <c r="Z1062" s="687" t="s">
        <v>3130</v>
      </c>
    </row>
    <row r="1063" spans="1:26" s="282" customFormat="1" ht="15.6">
      <c r="A1063" s="3" t="s">
        <v>2065</v>
      </c>
      <c r="B1063" s="289"/>
      <c r="C1063" s="289" t="s">
        <v>1034</v>
      </c>
      <c r="D1063" s="284"/>
      <c r="E1063" s="286" t="s">
        <v>17</v>
      </c>
      <c r="F1063" s="286" t="s">
        <v>14</v>
      </c>
      <c r="G1063" s="364" t="s">
        <v>19</v>
      </c>
      <c r="H1063" s="364" t="s">
        <v>28</v>
      </c>
      <c r="I1063" s="364" t="s">
        <v>24</v>
      </c>
      <c r="J1063" s="286">
        <v>3</v>
      </c>
      <c r="K1063" s="286"/>
      <c r="L1063" s="286"/>
      <c r="M1063" s="286"/>
      <c r="N1063" s="286"/>
      <c r="O1063" s="286"/>
      <c r="P1063" s="286" t="s">
        <v>286</v>
      </c>
      <c r="Q1063" s="286" t="s">
        <v>289</v>
      </c>
      <c r="R1063" s="287"/>
      <c r="S1063" s="286"/>
      <c r="T1063" s="285"/>
      <c r="U1063" s="285"/>
      <c r="V1063" s="284"/>
      <c r="W1063" s="284"/>
      <c r="X1063" s="692" t="s">
        <v>3135</v>
      </c>
      <c r="Y1063" s="697" t="s">
        <v>3144</v>
      </c>
      <c r="Z1063" s="687" t="s">
        <v>3130</v>
      </c>
    </row>
    <row r="1064" spans="1:26" s="282" customFormat="1" ht="15.6">
      <c r="A1064" s="3" t="s">
        <v>2066</v>
      </c>
      <c r="B1064" s="289"/>
      <c r="C1064" s="289"/>
      <c r="D1064" s="284"/>
      <c r="E1064" s="286" t="s">
        <v>18</v>
      </c>
      <c r="F1064" s="286" t="s">
        <v>15</v>
      </c>
      <c r="G1064" s="364" t="s">
        <v>19</v>
      </c>
      <c r="H1064" s="364" t="s">
        <v>28</v>
      </c>
      <c r="I1064" s="364" t="s">
        <v>24</v>
      </c>
      <c r="J1064" s="286">
        <v>4</v>
      </c>
      <c r="K1064" s="286"/>
      <c r="L1064" s="286"/>
      <c r="M1064" s="286"/>
      <c r="N1064" s="286"/>
      <c r="O1064" s="286"/>
      <c r="P1064" s="286" t="s">
        <v>286</v>
      </c>
      <c r="Q1064" s="286" t="s">
        <v>289</v>
      </c>
      <c r="R1064" s="287"/>
      <c r="S1064" s="286"/>
      <c r="T1064" s="285"/>
      <c r="U1064" s="285"/>
      <c r="V1064" s="284"/>
      <c r="W1064" s="284"/>
      <c r="X1064" s="692" t="s">
        <v>3135</v>
      </c>
      <c r="Y1064" s="697" t="s">
        <v>3144</v>
      </c>
      <c r="Z1064" s="687" t="s">
        <v>3130</v>
      </c>
    </row>
    <row r="1065" spans="1:26" s="282" customFormat="1" ht="15.6">
      <c r="A1065" s="3" t="s">
        <v>2067</v>
      </c>
      <c r="B1065" s="289"/>
      <c r="C1065" s="289" t="s">
        <v>1033</v>
      </c>
      <c r="D1065" s="284"/>
      <c r="E1065" s="286" t="s">
        <v>17</v>
      </c>
      <c r="F1065" s="286" t="s">
        <v>14</v>
      </c>
      <c r="G1065" s="364" t="s">
        <v>19</v>
      </c>
      <c r="H1065" s="364" t="s">
        <v>28</v>
      </c>
      <c r="I1065" s="364" t="s">
        <v>24</v>
      </c>
      <c r="J1065" s="286">
        <v>4</v>
      </c>
      <c r="K1065" s="286"/>
      <c r="L1065" s="286"/>
      <c r="M1065" s="286"/>
      <c r="N1065" s="286"/>
      <c r="O1065" s="286"/>
      <c r="P1065" s="286" t="s">
        <v>286</v>
      </c>
      <c r="Q1065" s="286" t="s">
        <v>289</v>
      </c>
      <c r="R1065" s="287"/>
      <c r="S1065" s="286"/>
      <c r="T1065" s="285"/>
      <c r="U1065" s="285"/>
      <c r="V1065" s="284"/>
      <c r="W1065" s="284"/>
      <c r="X1065" s="692" t="s">
        <v>3135</v>
      </c>
      <c r="Y1065" s="697" t="s">
        <v>3144</v>
      </c>
      <c r="Z1065" s="687" t="s">
        <v>3130</v>
      </c>
    </row>
    <row r="1066" spans="1:26" s="282" customFormat="1" ht="15.6">
      <c r="A1066" s="3" t="s">
        <v>2068</v>
      </c>
      <c r="B1066" s="289"/>
      <c r="C1066" s="289"/>
      <c r="D1066" s="284"/>
      <c r="E1066" s="286" t="s">
        <v>17</v>
      </c>
      <c r="F1066" s="286" t="s">
        <v>15</v>
      </c>
      <c r="G1066" s="364" t="s">
        <v>19</v>
      </c>
      <c r="H1066" s="364" t="s">
        <v>28</v>
      </c>
      <c r="I1066" s="364" t="s">
        <v>24</v>
      </c>
      <c r="J1066" s="286">
        <v>4</v>
      </c>
      <c r="K1066" s="286"/>
      <c r="L1066" s="286"/>
      <c r="M1066" s="286"/>
      <c r="N1066" s="286"/>
      <c r="O1066" s="286"/>
      <c r="P1066" s="286" t="s">
        <v>286</v>
      </c>
      <c r="Q1066" s="286" t="s">
        <v>289</v>
      </c>
      <c r="R1066" s="287"/>
      <c r="S1066" s="286"/>
      <c r="T1066" s="285"/>
      <c r="U1066" s="285"/>
      <c r="V1066" s="284"/>
      <c r="W1066" s="284"/>
      <c r="X1066" s="692" t="s">
        <v>3135</v>
      </c>
      <c r="Y1066" s="697" t="s">
        <v>3144</v>
      </c>
      <c r="Z1066" s="687" t="s">
        <v>3130</v>
      </c>
    </row>
    <row r="1067" spans="1:26" s="282" customFormat="1" ht="15.6">
      <c r="A1067" s="3" t="s">
        <v>2069</v>
      </c>
      <c r="B1067" s="289"/>
      <c r="C1067" s="289"/>
      <c r="D1067" s="284"/>
      <c r="E1067" s="286" t="s">
        <v>17</v>
      </c>
      <c r="F1067" s="286" t="s">
        <v>14</v>
      </c>
      <c r="G1067" s="364" t="s">
        <v>19</v>
      </c>
      <c r="H1067" s="364" t="s">
        <v>28</v>
      </c>
      <c r="I1067" s="364" t="s">
        <v>24</v>
      </c>
      <c r="J1067" s="286">
        <v>4</v>
      </c>
      <c r="K1067" s="286"/>
      <c r="L1067" s="286"/>
      <c r="M1067" s="286"/>
      <c r="N1067" s="286"/>
      <c r="O1067" s="286"/>
      <c r="P1067" s="286" t="s">
        <v>286</v>
      </c>
      <c r="Q1067" s="286" t="s">
        <v>289</v>
      </c>
      <c r="R1067" s="287"/>
      <c r="S1067" s="286"/>
      <c r="T1067" s="285"/>
      <c r="U1067" s="285"/>
      <c r="V1067" s="284"/>
      <c r="W1067" s="284"/>
      <c r="X1067" s="692" t="s">
        <v>3135</v>
      </c>
      <c r="Y1067" s="697" t="s">
        <v>3144</v>
      </c>
      <c r="Z1067" s="687" t="s">
        <v>3130</v>
      </c>
    </row>
    <row r="1068" spans="1:26" s="282" customFormat="1" ht="15.6">
      <c r="A1068" s="3" t="s">
        <v>2070</v>
      </c>
      <c r="B1068" s="289"/>
      <c r="C1068" s="289"/>
      <c r="D1068" s="284"/>
      <c r="E1068" s="286" t="s">
        <v>17</v>
      </c>
      <c r="F1068" s="286" t="s">
        <v>15</v>
      </c>
      <c r="G1068" s="364" t="s">
        <v>19</v>
      </c>
      <c r="H1068" s="364" t="s">
        <v>28</v>
      </c>
      <c r="I1068" s="364" t="s">
        <v>24</v>
      </c>
      <c r="J1068" s="286">
        <v>4</v>
      </c>
      <c r="K1068" s="286"/>
      <c r="L1068" s="286"/>
      <c r="M1068" s="286"/>
      <c r="N1068" s="286"/>
      <c r="O1068" s="286"/>
      <c r="P1068" s="286" t="s">
        <v>286</v>
      </c>
      <c r="Q1068" s="286" t="s">
        <v>289</v>
      </c>
      <c r="R1068" s="287"/>
      <c r="S1068" s="286"/>
      <c r="T1068" s="285"/>
      <c r="U1068" s="285"/>
      <c r="V1068" s="284"/>
      <c r="W1068" s="284"/>
      <c r="X1068" s="692" t="s">
        <v>3135</v>
      </c>
      <c r="Y1068" s="697" t="s">
        <v>3144</v>
      </c>
      <c r="Z1068" s="687" t="s">
        <v>3130</v>
      </c>
    </row>
    <row r="1069" spans="1:26" s="282" customFormat="1" ht="15.6">
      <c r="A1069" s="3" t="s">
        <v>2071</v>
      </c>
      <c r="B1069" s="289"/>
      <c r="C1069" s="289" t="s">
        <v>1032</v>
      </c>
      <c r="D1069" s="284"/>
      <c r="E1069" s="286" t="s">
        <v>17</v>
      </c>
      <c r="F1069" s="286" t="s">
        <v>14</v>
      </c>
      <c r="G1069" s="364" t="s">
        <v>19</v>
      </c>
      <c r="H1069" s="364" t="s">
        <v>28</v>
      </c>
      <c r="I1069" s="364" t="s">
        <v>24</v>
      </c>
      <c r="J1069" s="286">
        <v>4</v>
      </c>
      <c r="K1069" s="286"/>
      <c r="L1069" s="286"/>
      <c r="M1069" s="286"/>
      <c r="N1069" s="286"/>
      <c r="O1069" s="286"/>
      <c r="P1069" s="286" t="s">
        <v>286</v>
      </c>
      <c r="Q1069" s="286" t="s">
        <v>289</v>
      </c>
      <c r="R1069" s="287"/>
      <c r="S1069" s="286"/>
      <c r="T1069" s="285"/>
      <c r="U1069" s="285"/>
      <c r="V1069" s="284"/>
      <c r="W1069" s="284"/>
      <c r="X1069" s="692" t="s">
        <v>3135</v>
      </c>
      <c r="Y1069" s="697" t="s">
        <v>3144</v>
      </c>
      <c r="Z1069" s="687" t="s">
        <v>3130</v>
      </c>
    </row>
    <row r="1070" spans="1:26" s="282" customFormat="1" ht="15.6">
      <c r="A1070" s="3" t="s">
        <v>2072</v>
      </c>
      <c r="B1070" s="289"/>
      <c r="C1070" s="289"/>
      <c r="D1070" s="284"/>
      <c r="E1070" s="286" t="s">
        <v>18</v>
      </c>
      <c r="F1070" s="286" t="s">
        <v>14</v>
      </c>
      <c r="G1070" s="364" t="s">
        <v>19</v>
      </c>
      <c r="H1070" s="364" t="s">
        <v>28</v>
      </c>
      <c r="I1070" s="364" t="s">
        <v>24</v>
      </c>
      <c r="J1070" s="286">
        <v>4</v>
      </c>
      <c r="K1070" s="286"/>
      <c r="L1070" s="286"/>
      <c r="M1070" s="286"/>
      <c r="N1070" s="286"/>
      <c r="O1070" s="286"/>
      <c r="P1070" s="286" t="s">
        <v>286</v>
      </c>
      <c r="Q1070" s="286" t="s">
        <v>289</v>
      </c>
      <c r="R1070" s="287"/>
      <c r="S1070" s="286"/>
      <c r="T1070" s="285"/>
      <c r="U1070" s="285"/>
      <c r="V1070" s="284"/>
      <c r="W1070" s="284"/>
      <c r="X1070" s="692" t="s">
        <v>3135</v>
      </c>
      <c r="Y1070" s="697" t="s">
        <v>3144</v>
      </c>
      <c r="Z1070" s="687" t="s">
        <v>3130</v>
      </c>
    </row>
    <row r="1071" spans="1:26" s="282" customFormat="1" ht="15.6">
      <c r="A1071" s="3" t="s">
        <v>2073</v>
      </c>
      <c r="B1071" s="289"/>
      <c r="C1071" s="289"/>
      <c r="D1071" s="284"/>
      <c r="E1071" s="286" t="s">
        <v>17</v>
      </c>
      <c r="F1071" s="286" t="s">
        <v>15</v>
      </c>
      <c r="G1071" s="364" t="s">
        <v>19</v>
      </c>
      <c r="H1071" s="364" t="s">
        <v>28</v>
      </c>
      <c r="I1071" s="364" t="s">
        <v>24</v>
      </c>
      <c r="J1071" s="286">
        <v>4</v>
      </c>
      <c r="K1071" s="286"/>
      <c r="L1071" s="286"/>
      <c r="M1071" s="286"/>
      <c r="N1071" s="286"/>
      <c r="O1071" s="286"/>
      <c r="P1071" s="286" t="s">
        <v>286</v>
      </c>
      <c r="Q1071" s="286" t="s">
        <v>289</v>
      </c>
      <c r="R1071" s="287"/>
      <c r="S1071" s="286"/>
      <c r="T1071" s="285"/>
      <c r="U1071" s="285"/>
      <c r="V1071" s="284"/>
      <c r="W1071" s="284"/>
      <c r="X1071" s="692" t="s">
        <v>3135</v>
      </c>
      <c r="Y1071" s="697" t="s">
        <v>3144</v>
      </c>
      <c r="Z1071" s="687" t="s">
        <v>3130</v>
      </c>
    </row>
    <row r="1072" spans="1:26" s="282" customFormat="1" ht="15.6">
      <c r="A1072" s="3" t="s">
        <v>2074</v>
      </c>
      <c r="B1072" s="289"/>
      <c r="C1072" s="289" t="s">
        <v>1031</v>
      </c>
      <c r="D1072" s="284"/>
      <c r="E1072" s="286" t="s">
        <v>18</v>
      </c>
      <c r="F1072" s="286" t="s">
        <v>15</v>
      </c>
      <c r="G1072" s="364" t="s">
        <v>19</v>
      </c>
      <c r="H1072" s="364" t="s">
        <v>28</v>
      </c>
      <c r="I1072" s="364" t="s">
        <v>24</v>
      </c>
      <c r="J1072" s="286">
        <v>4</v>
      </c>
      <c r="K1072" s="286"/>
      <c r="L1072" s="286"/>
      <c r="M1072" s="286"/>
      <c r="N1072" s="286"/>
      <c r="O1072" s="286"/>
      <c r="P1072" s="286" t="s">
        <v>286</v>
      </c>
      <c r="Q1072" s="286" t="s">
        <v>289</v>
      </c>
      <c r="R1072" s="287"/>
      <c r="S1072" s="286"/>
      <c r="T1072" s="285"/>
      <c r="U1072" s="285"/>
      <c r="V1072" s="284"/>
      <c r="W1072" s="284"/>
      <c r="X1072" s="692" t="s">
        <v>3135</v>
      </c>
      <c r="Y1072" s="697" t="s">
        <v>3144</v>
      </c>
      <c r="Z1072" s="687" t="s">
        <v>3130</v>
      </c>
    </row>
    <row r="1073" spans="1:26" s="282" customFormat="1" ht="15.6">
      <c r="A1073" s="3" t="s">
        <v>2075</v>
      </c>
      <c r="B1073" s="289"/>
      <c r="C1073" s="289" t="s">
        <v>1030</v>
      </c>
      <c r="D1073" s="284"/>
      <c r="E1073" s="286" t="s">
        <v>18</v>
      </c>
      <c r="F1073" s="286" t="s">
        <v>15</v>
      </c>
      <c r="G1073" s="364" t="s">
        <v>19</v>
      </c>
      <c r="H1073" s="364" t="s">
        <v>28</v>
      </c>
      <c r="I1073" s="364" t="s">
        <v>24</v>
      </c>
      <c r="J1073" s="286">
        <v>2</v>
      </c>
      <c r="K1073" s="286"/>
      <c r="L1073" s="286"/>
      <c r="M1073" s="286"/>
      <c r="N1073" s="286" t="s">
        <v>39</v>
      </c>
      <c r="O1073" s="286"/>
      <c r="P1073" s="286" t="s">
        <v>291</v>
      </c>
      <c r="Q1073" s="286" t="s">
        <v>288</v>
      </c>
      <c r="R1073" s="287"/>
      <c r="S1073" s="286"/>
      <c r="T1073" s="285"/>
      <c r="U1073" s="285"/>
      <c r="V1073" s="284"/>
      <c r="W1073" s="284"/>
      <c r="X1073" s="692" t="s">
        <v>3135</v>
      </c>
      <c r="Y1073" s="697" t="s">
        <v>3144</v>
      </c>
      <c r="Z1073" s="687" t="s">
        <v>3130</v>
      </c>
    </row>
    <row r="1074" spans="1:26" s="282" customFormat="1" ht="15.6">
      <c r="A1074" s="3" t="s">
        <v>2076</v>
      </c>
      <c r="B1074" s="289"/>
      <c r="C1074" s="289" t="s">
        <v>1029</v>
      </c>
      <c r="D1074" s="284"/>
      <c r="E1074" s="286" t="s">
        <v>18</v>
      </c>
      <c r="F1074" s="286" t="s">
        <v>14</v>
      </c>
      <c r="G1074" s="364" t="s">
        <v>22</v>
      </c>
      <c r="H1074" s="364" t="s">
        <v>28</v>
      </c>
      <c r="I1074" s="364" t="s">
        <v>24</v>
      </c>
      <c r="J1074" s="286">
        <v>4</v>
      </c>
      <c r="K1074" s="286"/>
      <c r="L1074" s="286"/>
      <c r="M1074" s="286"/>
      <c r="N1074" s="286"/>
      <c r="O1074" s="286"/>
      <c r="P1074" s="286" t="s">
        <v>291</v>
      </c>
      <c r="Q1074" s="286" t="s">
        <v>288</v>
      </c>
      <c r="R1074" s="287"/>
      <c r="S1074" s="286"/>
      <c r="T1074" s="285"/>
      <c r="U1074" s="285"/>
      <c r="V1074" s="284"/>
      <c r="W1074" s="284"/>
      <c r="X1074" s="692" t="s">
        <v>3135</v>
      </c>
      <c r="Y1074" s="697" t="s">
        <v>3144</v>
      </c>
      <c r="Z1074" s="687" t="s">
        <v>3130</v>
      </c>
    </row>
    <row r="1075" spans="1:26" s="282" customFormat="1" ht="15.6">
      <c r="A1075" s="3" t="s">
        <v>2077</v>
      </c>
      <c r="B1075" s="289"/>
      <c r="C1075" s="289"/>
      <c r="D1075" s="284"/>
      <c r="E1075" s="286" t="s">
        <v>18</v>
      </c>
      <c r="F1075" s="286" t="s">
        <v>15</v>
      </c>
      <c r="G1075" s="364" t="s">
        <v>22</v>
      </c>
      <c r="H1075" s="364" t="s">
        <v>28</v>
      </c>
      <c r="I1075" s="364" t="s">
        <v>24</v>
      </c>
      <c r="J1075" s="286">
        <v>4</v>
      </c>
      <c r="K1075" s="286"/>
      <c r="L1075" s="286"/>
      <c r="M1075" s="286"/>
      <c r="N1075" s="286"/>
      <c r="O1075" s="286"/>
      <c r="P1075" s="286" t="s">
        <v>291</v>
      </c>
      <c r="Q1075" s="286" t="s">
        <v>288</v>
      </c>
      <c r="R1075" s="287"/>
      <c r="S1075" s="286"/>
      <c r="T1075" s="285"/>
      <c r="U1075" s="285"/>
      <c r="V1075" s="284"/>
      <c r="W1075" s="284"/>
      <c r="X1075" s="692" t="s">
        <v>3135</v>
      </c>
      <c r="Y1075" s="697" t="s">
        <v>3144</v>
      </c>
      <c r="Z1075" s="687" t="s">
        <v>3130</v>
      </c>
    </row>
    <row r="1076" spans="1:26" s="282" customFormat="1" ht="15.6">
      <c r="A1076" s="3" t="s">
        <v>2078</v>
      </c>
      <c r="B1076" s="289"/>
      <c r="C1076" s="289" t="s">
        <v>1028</v>
      </c>
      <c r="D1076" s="284"/>
      <c r="E1076" s="286" t="s">
        <v>17</v>
      </c>
      <c r="F1076" s="286" t="s">
        <v>14</v>
      </c>
      <c r="G1076" s="364" t="s">
        <v>1126</v>
      </c>
      <c r="H1076" s="364" t="s">
        <v>304</v>
      </c>
      <c r="I1076" s="364" t="s">
        <v>24</v>
      </c>
      <c r="J1076" s="286">
        <v>4</v>
      </c>
      <c r="K1076" s="286"/>
      <c r="L1076" s="286"/>
      <c r="M1076" s="286"/>
      <c r="N1076" s="286"/>
      <c r="O1076" s="286"/>
      <c r="P1076" s="286" t="s">
        <v>291</v>
      </c>
      <c r="Q1076" s="286" t="s">
        <v>288</v>
      </c>
      <c r="R1076" s="287"/>
      <c r="S1076" s="286"/>
      <c r="T1076" s="285"/>
      <c r="U1076" s="285"/>
      <c r="V1076" s="284"/>
      <c r="W1076" s="284"/>
      <c r="X1076" s="692" t="s">
        <v>3135</v>
      </c>
      <c r="Y1076" s="697" t="s">
        <v>3144</v>
      </c>
      <c r="Z1076" s="687" t="s">
        <v>3130</v>
      </c>
    </row>
    <row r="1077" spans="1:26" s="282" customFormat="1" ht="15.6">
      <c r="A1077" s="3" t="s">
        <v>2079</v>
      </c>
      <c r="B1077" s="289"/>
      <c r="C1077" s="289"/>
      <c r="D1077" s="284"/>
      <c r="E1077" s="286" t="s">
        <v>17</v>
      </c>
      <c r="F1077" s="286" t="s">
        <v>15</v>
      </c>
      <c r="G1077" s="364" t="s">
        <v>1126</v>
      </c>
      <c r="H1077" s="364" t="s">
        <v>304</v>
      </c>
      <c r="I1077" s="364" t="s">
        <v>24</v>
      </c>
      <c r="J1077" s="286">
        <v>4</v>
      </c>
      <c r="K1077" s="286"/>
      <c r="L1077" s="286"/>
      <c r="M1077" s="286"/>
      <c r="N1077" s="286"/>
      <c r="O1077" s="286"/>
      <c r="P1077" s="286" t="s">
        <v>291</v>
      </c>
      <c r="Q1077" s="286" t="s">
        <v>288</v>
      </c>
      <c r="R1077" s="287"/>
      <c r="S1077" s="286"/>
      <c r="T1077" s="285"/>
      <c r="U1077" s="285"/>
      <c r="V1077" s="284"/>
      <c r="W1077" s="284"/>
      <c r="X1077" s="692" t="s">
        <v>3135</v>
      </c>
      <c r="Y1077" s="697" t="s">
        <v>3144</v>
      </c>
      <c r="Z1077" s="687" t="s">
        <v>3130</v>
      </c>
    </row>
    <row r="1078" spans="1:26" s="282" customFormat="1" ht="15.6">
      <c r="A1078" s="3" t="s">
        <v>2080</v>
      </c>
      <c r="B1078" s="289"/>
      <c r="C1078" s="289" t="s">
        <v>1027</v>
      </c>
      <c r="D1078" s="284"/>
      <c r="E1078" s="286" t="s">
        <v>17</v>
      </c>
      <c r="F1078" s="286" t="s">
        <v>14</v>
      </c>
      <c r="G1078" s="364" t="s">
        <v>22</v>
      </c>
      <c r="H1078" s="364" t="s">
        <v>28</v>
      </c>
      <c r="I1078" s="364" t="s">
        <v>25</v>
      </c>
      <c r="J1078" s="286">
        <v>4</v>
      </c>
      <c r="K1078" s="286"/>
      <c r="L1078" s="286"/>
      <c r="M1078" s="286"/>
      <c r="N1078" s="286"/>
      <c r="O1078" s="286"/>
      <c r="P1078" s="286" t="s">
        <v>291</v>
      </c>
      <c r="Q1078" s="286" t="s">
        <v>288</v>
      </c>
      <c r="R1078" s="287"/>
      <c r="S1078" s="286"/>
      <c r="T1078" s="285"/>
      <c r="U1078" s="285"/>
      <c r="V1078" s="284"/>
      <c r="W1078" s="284"/>
      <c r="X1078" s="692" t="s">
        <v>3135</v>
      </c>
      <c r="Y1078" s="697" t="s">
        <v>3144</v>
      </c>
      <c r="Z1078" s="687" t="s">
        <v>3130</v>
      </c>
    </row>
    <row r="1079" spans="1:26" s="282" customFormat="1" ht="15.6">
      <c r="A1079" s="3" t="s">
        <v>2081</v>
      </c>
      <c r="B1079" s="289"/>
      <c r="C1079" s="289"/>
      <c r="D1079" s="284"/>
      <c r="E1079" s="286" t="s">
        <v>17</v>
      </c>
      <c r="F1079" s="286" t="s">
        <v>15</v>
      </c>
      <c r="G1079" s="364" t="s">
        <v>22</v>
      </c>
      <c r="H1079" s="364" t="s">
        <v>28</v>
      </c>
      <c r="I1079" s="364" t="s">
        <v>1127</v>
      </c>
      <c r="J1079" s="286">
        <v>4</v>
      </c>
      <c r="K1079" s="286"/>
      <c r="L1079" s="286"/>
      <c r="M1079" s="286"/>
      <c r="N1079" s="286"/>
      <c r="O1079" s="286"/>
      <c r="P1079" s="286" t="s">
        <v>291</v>
      </c>
      <c r="Q1079" s="286" t="s">
        <v>288</v>
      </c>
      <c r="R1079" s="287"/>
      <c r="S1079" s="286"/>
      <c r="T1079" s="285"/>
      <c r="U1079" s="285"/>
      <c r="V1079" s="284"/>
      <c r="W1079" s="284"/>
      <c r="X1079" s="692" t="s">
        <v>3135</v>
      </c>
      <c r="Y1079" s="697" t="s">
        <v>3144</v>
      </c>
      <c r="Z1079" s="687" t="s">
        <v>3130</v>
      </c>
    </row>
    <row r="1080" spans="1:26" s="282" customFormat="1" ht="15.6">
      <c r="A1080" s="3" t="s">
        <v>2082</v>
      </c>
      <c r="B1080" s="289"/>
      <c r="C1080" s="289"/>
      <c r="D1080" s="284"/>
      <c r="E1080" s="286" t="s">
        <v>17</v>
      </c>
      <c r="F1080" s="286" t="s">
        <v>15</v>
      </c>
      <c r="G1080" s="364" t="s">
        <v>1126</v>
      </c>
      <c r="H1080" s="364" t="s">
        <v>304</v>
      </c>
      <c r="I1080" s="364" t="s">
        <v>24</v>
      </c>
      <c r="J1080" s="286">
        <v>4</v>
      </c>
      <c r="K1080" s="286"/>
      <c r="L1080" s="286"/>
      <c r="M1080" s="286"/>
      <c r="N1080" s="286"/>
      <c r="O1080" s="286"/>
      <c r="P1080" s="286" t="s">
        <v>291</v>
      </c>
      <c r="Q1080" s="286" t="s">
        <v>288</v>
      </c>
      <c r="R1080" s="287"/>
      <c r="S1080" s="286"/>
      <c r="T1080" s="285"/>
      <c r="U1080" s="285"/>
      <c r="V1080" s="284"/>
      <c r="W1080" s="284"/>
      <c r="X1080" s="692" t="s">
        <v>3135</v>
      </c>
      <c r="Y1080" s="697" t="s">
        <v>3144</v>
      </c>
      <c r="Z1080" s="687" t="s">
        <v>3130</v>
      </c>
    </row>
    <row r="1081" spans="1:26" s="282" customFormat="1" ht="15.6">
      <c r="A1081" s="3" t="s">
        <v>2083</v>
      </c>
      <c r="B1081" s="289"/>
      <c r="C1081" s="289" t="s">
        <v>1026</v>
      </c>
      <c r="D1081" s="284"/>
      <c r="E1081" s="286" t="s">
        <v>18</v>
      </c>
      <c r="F1081" s="286" t="s">
        <v>14</v>
      </c>
      <c r="G1081" s="364" t="s">
        <v>1126</v>
      </c>
      <c r="H1081" s="364" t="s">
        <v>28</v>
      </c>
      <c r="I1081" s="364" t="s">
        <v>1125</v>
      </c>
      <c r="J1081" s="286">
        <v>4</v>
      </c>
      <c r="K1081" s="286"/>
      <c r="L1081" s="286"/>
      <c r="M1081" s="286"/>
      <c r="N1081" s="286"/>
      <c r="O1081" s="286"/>
      <c r="P1081" s="286" t="s">
        <v>291</v>
      </c>
      <c r="Q1081" s="286" t="s">
        <v>288</v>
      </c>
      <c r="R1081" s="287"/>
      <c r="S1081" s="286"/>
      <c r="T1081" s="285"/>
      <c r="U1081" s="285"/>
      <c r="V1081" s="284"/>
      <c r="W1081" s="284"/>
      <c r="X1081" s="692" t="s">
        <v>3135</v>
      </c>
      <c r="Y1081" s="697" t="s">
        <v>3144</v>
      </c>
      <c r="Z1081" s="687" t="s">
        <v>3130</v>
      </c>
    </row>
    <row r="1082" spans="1:26" s="282" customFormat="1" ht="15.6">
      <c r="A1082" s="3" t="s">
        <v>2084</v>
      </c>
      <c r="B1082" s="289"/>
      <c r="C1082" s="289"/>
      <c r="D1082" s="284"/>
      <c r="E1082" s="286" t="s">
        <v>18</v>
      </c>
      <c r="F1082" s="286" t="s">
        <v>16</v>
      </c>
      <c r="G1082" s="364" t="s">
        <v>20</v>
      </c>
      <c r="H1082" s="364" t="s">
        <v>304</v>
      </c>
      <c r="I1082" s="364" t="s">
        <v>24</v>
      </c>
      <c r="J1082" s="286">
        <v>4</v>
      </c>
      <c r="K1082" s="286"/>
      <c r="L1082" s="286"/>
      <c r="M1082" s="286"/>
      <c r="N1082" s="286"/>
      <c r="O1082" s="286"/>
      <c r="P1082" s="286" t="s">
        <v>291</v>
      </c>
      <c r="Q1082" s="286" t="s">
        <v>288</v>
      </c>
      <c r="R1082" s="287"/>
      <c r="S1082" s="286"/>
      <c r="T1082" s="285"/>
      <c r="U1082" s="285"/>
      <c r="V1082" s="284"/>
      <c r="W1082" s="284"/>
      <c r="X1082" s="692" t="s">
        <v>3135</v>
      </c>
      <c r="Y1082" s="697" t="s">
        <v>3144</v>
      </c>
      <c r="Z1082" s="687" t="s">
        <v>3130</v>
      </c>
    </row>
    <row r="1083" spans="1:26" s="282" customFormat="1" ht="15.6">
      <c r="A1083" s="3" t="s">
        <v>2085</v>
      </c>
      <c r="B1083" s="289"/>
      <c r="C1083" s="289"/>
      <c r="D1083" s="284"/>
      <c r="E1083" s="286" t="s">
        <v>17</v>
      </c>
      <c r="F1083" s="286" t="s">
        <v>14</v>
      </c>
      <c r="G1083" s="364" t="s">
        <v>22</v>
      </c>
      <c r="H1083" s="364" t="s">
        <v>304</v>
      </c>
      <c r="I1083" s="364" t="s">
        <v>24</v>
      </c>
      <c r="J1083" s="286">
        <v>4</v>
      </c>
      <c r="K1083" s="286"/>
      <c r="L1083" s="286"/>
      <c r="M1083" s="286"/>
      <c r="N1083" s="286"/>
      <c r="O1083" s="286"/>
      <c r="P1083" s="286" t="s">
        <v>291</v>
      </c>
      <c r="Q1083" s="286" t="s">
        <v>288</v>
      </c>
      <c r="R1083" s="287"/>
      <c r="S1083" s="286"/>
      <c r="T1083" s="285"/>
      <c r="U1083" s="285"/>
      <c r="V1083" s="284"/>
      <c r="W1083" s="284"/>
      <c r="X1083" s="692" t="s">
        <v>3135</v>
      </c>
      <c r="Y1083" s="697" t="s">
        <v>3144</v>
      </c>
      <c r="Z1083" s="687" t="s">
        <v>3130</v>
      </c>
    </row>
    <row r="1084" spans="1:26" s="282" customFormat="1" ht="15.6">
      <c r="A1084" s="3" t="s">
        <v>2086</v>
      </c>
      <c r="B1084" s="289"/>
      <c r="C1084" s="289" t="s">
        <v>1025</v>
      </c>
      <c r="D1084" s="284"/>
      <c r="E1084" s="286" t="s">
        <v>18</v>
      </c>
      <c r="F1084" s="286" t="s">
        <v>16</v>
      </c>
      <c r="G1084" s="364" t="s">
        <v>20</v>
      </c>
      <c r="H1084" s="364" t="s">
        <v>304</v>
      </c>
      <c r="I1084" s="364" t="s">
        <v>24</v>
      </c>
      <c r="J1084" s="286">
        <v>4</v>
      </c>
      <c r="K1084" s="286"/>
      <c r="L1084" s="286"/>
      <c r="M1084" s="286"/>
      <c r="N1084" s="286"/>
      <c r="O1084" s="286"/>
      <c r="P1084" s="286" t="s">
        <v>291</v>
      </c>
      <c r="Q1084" s="286" t="s">
        <v>288</v>
      </c>
      <c r="R1084" s="287"/>
      <c r="S1084" s="286"/>
      <c r="T1084" s="285"/>
      <c r="U1084" s="285"/>
      <c r="V1084" s="284"/>
      <c r="W1084" s="284"/>
      <c r="X1084" s="692" t="s">
        <v>3135</v>
      </c>
      <c r="Y1084" s="697" t="s">
        <v>3144</v>
      </c>
      <c r="Z1084" s="687" t="s">
        <v>3130</v>
      </c>
    </row>
    <row r="1085" spans="1:26" s="282" customFormat="1" ht="15.6">
      <c r="A1085" s="3" t="s">
        <v>2087</v>
      </c>
      <c r="B1085" s="289"/>
      <c r="C1085" s="289" t="s">
        <v>1024</v>
      </c>
      <c r="D1085" s="284"/>
      <c r="E1085" s="286" t="s">
        <v>18</v>
      </c>
      <c r="F1085" s="286" t="s">
        <v>14</v>
      </c>
      <c r="G1085" s="364" t="s">
        <v>19</v>
      </c>
      <c r="H1085" s="364" t="s">
        <v>28</v>
      </c>
      <c r="I1085" s="364" t="s">
        <v>24</v>
      </c>
      <c r="J1085" s="286">
        <v>4</v>
      </c>
      <c r="K1085" s="286"/>
      <c r="L1085" s="286"/>
      <c r="M1085" s="286"/>
      <c r="N1085" s="286"/>
      <c r="O1085" s="286"/>
      <c r="P1085" s="286" t="s">
        <v>291</v>
      </c>
      <c r="Q1085" s="286" t="s">
        <v>288</v>
      </c>
      <c r="R1085" s="287"/>
      <c r="S1085" s="286"/>
      <c r="T1085" s="285"/>
      <c r="U1085" s="285"/>
      <c r="V1085" s="284"/>
      <c r="W1085" s="284"/>
      <c r="X1085" s="692" t="s">
        <v>3135</v>
      </c>
      <c r="Y1085" s="697" t="s">
        <v>3144</v>
      </c>
      <c r="Z1085" s="687" t="s">
        <v>3130</v>
      </c>
    </row>
    <row r="1086" spans="1:26" s="282" customFormat="1" ht="15.6">
      <c r="A1086" s="3" t="s">
        <v>2088</v>
      </c>
      <c r="B1086" s="289"/>
      <c r="C1086" s="289"/>
      <c r="D1086" s="284"/>
      <c r="E1086" s="286" t="s">
        <v>18</v>
      </c>
      <c r="F1086" s="286" t="s">
        <v>15</v>
      </c>
      <c r="G1086" s="364" t="s">
        <v>19</v>
      </c>
      <c r="H1086" s="364" t="s">
        <v>28</v>
      </c>
      <c r="I1086" s="364" t="s">
        <v>24</v>
      </c>
      <c r="J1086" s="286">
        <v>4</v>
      </c>
      <c r="K1086" s="286"/>
      <c r="L1086" s="286"/>
      <c r="M1086" s="286"/>
      <c r="N1086" s="286"/>
      <c r="O1086" s="286"/>
      <c r="P1086" s="286" t="s">
        <v>291</v>
      </c>
      <c r="Q1086" s="286" t="s">
        <v>288</v>
      </c>
      <c r="R1086" s="287"/>
      <c r="S1086" s="286"/>
      <c r="T1086" s="285"/>
      <c r="U1086" s="285"/>
      <c r="V1086" s="284"/>
      <c r="W1086" s="284"/>
      <c r="X1086" s="692" t="s">
        <v>3135</v>
      </c>
      <c r="Y1086" s="697" t="s">
        <v>3144</v>
      </c>
      <c r="Z1086" s="687" t="s">
        <v>3130</v>
      </c>
    </row>
    <row r="1087" spans="1:26" s="282" customFormat="1" ht="27.6">
      <c r="A1087" s="3" t="s">
        <v>2089</v>
      </c>
      <c r="B1087" s="289"/>
      <c r="C1087" s="289" t="s">
        <v>1023</v>
      </c>
      <c r="D1087" s="284"/>
      <c r="E1087" s="286" t="s">
        <v>18</v>
      </c>
      <c r="F1087" s="286" t="s">
        <v>14</v>
      </c>
      <c r="G1087" s="364" t="s">
        <v>19</v>
      </c>
      <c r="H1087" s="364" t="s">
        <v>28</v>
      </c>
      <c r="I1087" s="364" t="s">
        <v>1124</v>
      </c>
      <c r="J1087" s="286">
        <v>4</v>
      </c>
      <c r="K1087" s="286"/>
      <c r="L1087" s="286"/>
      <c r="M1087" s="286"/>
      <c r="N1087" s="286"/>
      <c r="O1087" s="286"/>
      <c r="P1087" s="286" t="s">
        <v>291</v>
      </c>
      <c r="Q1087" s="286" t="s">
        <v>288</v>
      </c>
      <c r="R1087" s="287"/>
      <c r="S1087" s="286"/>
      <c r="T1087" s="285"/>
      <c r="U1087" s="285"/>
      <c r="V1087" s="284"/>
      <c r="W1087" s="284"/>
      <c r="X1087" s="692" t="s">
        <v>3135</v>
      </c>
      <c r="Y1087" s="697" t="s">
        <v>3144</v>
      </c>
      <c r="Z1087" s="687" t="s">
        <v>3130</v>
      </c>
    </row>
    <row r="1088" spans="1:26" s="282" customFormat="1" ht="15.6">
      <c r="A1088" s="3" t="s">
        <v>2090</v>
      </c>
      <c r="B1088" s="289"/>
      <c r="C1088" s="289"/>
      <c r="D1088" s="284"/>
      <c r="E1088" s="286" t="s">
        <v>18</v>
      </c>
      <c r="F1088" s="286" t="s">
        <v>15</v>
      </c>
      <c r="G1088" s="364" t="s">
        <v>19</v>
      </c>
      <c r="H1088" s="364" t="s">
        <v>28</v>
      </c>
      <c r="I1088" s="364" t="s">
        <v>24</v>
      </c>
      <c r="J1088" s="286">
        <v>4</v>
      </c>
      <c r="K1088" s="286"/>
      <c r="L1088" s="286"/>
      <c r="M1088" s="286"/>
      <c r="N1088" s="286"/>
      <c r="O1088" s="286"/>
      <c r="P1088" s="286" t="s">
        <v>291</v>
      </c>
      <c r="Q1088" s="286" t="s">
        <v>288</v>
      </c>
      <c r="R1088" s="287"/>
      <c r="S1088" s="286"/>
      <c r="T1088" s="285"/>
      <c r="U1088" s="285"/>
      <c r="V1088" s="284"/>
      <c r="W1088" s="284"/>
      <c r="X1088" s="692" t="s">
        <v>3135</v>
      </c>
      <c r="Y1088" s="697" t="s">
        <v>3144</v>
      </c>
      <c r="Z1088" s="687" t="s">
        <v>3130</v>
      </c>
    </row>
    <row r="1089" spans="1:26" s="282" customFormat="1" ht="15.6">
      <c r="A1089" s="3" t="s">
        <v>2091</v>
      </c>
      <c r="B1089" s="289"/>
      <c r="C1089" s="289" t="s">
        <v>1022</v>
      </c>
      <c r="D1089" s="284"/>
      <c r="E1089" s="286" t="s">
        <v>17</v>
      </c>
      <c r="F1089" s="286" t="s">
        <v>14</v>
      </c>
      <c r="G1089" s="364" t="s">
        <v>650</v>
      </c>
      <c r="H1089" s="364" t="s">
        <v>28</v>
      </c>
      <c r="I1089" s="364" t="s">
        <v>445</v>
      </c>
      <c r="J1089" s="286">
        <v>4</v>
      </c>
      <c r="K1089" s="286"/>
      <c r="L1089" s="286"/>
      <c r="M1089" s="286"/>
      <c r="N1089" s="286"/>
      <c r="O1089" s="286"/>
      <c r="P1089" s="286" t="s">
        <v>286</v>
      </c>
      <c r="Q1089" s="286" t="s">
        <v>288</v>
      </c>
      <c r="R1089" s="287"/>
      <c r="S1089" s="286"/>
      <c r="T1089" s="285"/>
      <c r="U1089" s="285"/>
      <c r="V1089" s="284"/>
      <c r="W1089" s="284"/>
      <c r="X1089" s="692" t="s">
        <v>3135</v>
      </c>
      <c r="Y1089" s="697" t="s">
        <v>3144</v>
      </c>
      <c r="Z1089" s="687" t="s">
        <v>3130</v>
      </c>
    </row>
    <row r="1090" spans="1:26" s="282" customFormat="1" ht="15.6">
      <c r="A1090" s="3" t="s">
        <v>2092</v>
      </c>
      <c r="B1090" s="289"/>
      <c r="C1090" s="289" t="s">
        <v>1021</v>
      </c>
      <c r="D1090" s="284" t="s">
        <v>1123</v>
      </c>
      <c r="E1090" s="286" t="s">
        <v>17</v>
      </c>
      <c r="F1090" s="286" t="s">
        <v>15</v>
      </c>
      <c r="G1090" s="364" t="s">
        <v>262</v>
      </c>
      <c r="H1090" s="364" t="s">
        <v>28</v>
      </c>
      <c r="I1090" s="364" t="s">
        <v>26</v>
      </c>
      <c r="J1090" s="286">
        <v>4</v>
      </c>
      <c r="K1090" s="286"/>
      <c r="L1090" s="286"/>
      <c r="M1090" s="286"/>
      <c r="N1090" s="286"/>
      <c r="O1090" s="286"/>
      <c r="P1090" s="286" t="s">
        <v>286</v>
      </c>
      <c r="Q1090" s="286" t="s">
        <v>288</v>
      </c>
      <c r="R1090" s="287"/>
      <c r="S1090" s="286"/>
      <c r="T1090" s="285"/>
      <c r="U1090" s="285"/>
      <c r="V1090" s="284"/>
      <c r="W1090" s="284"/>
      <c r="X1090" s="692" t="s">
        <v>3135</v>
      </c>
      <c r="Y1090" s="697" t="s">
        <v>3144</v>
      </c>
      <c r="Z1090" s="687" t="s">
        <v>3130</v>
      </c>
    </row>
    <row r="1091" spans="1:26" s="282" customFormat="1" ht="15.6">
      <c r="A1091" s="3" t="s">
        <v>2093</v>
      </c>
      <c r="B1091" s="289"/>
      <c r="C1091" s="289"/>
      <c r="D1091" s="284"/>
      <c r="E1091" s="286" t="s">
        <v>17</v>
      </c>
      <c r="F1091" s="286" t="s">
        <v>15</v>
      </c>
      <c r="G1091" s="364" t="s">
        <v>262</v>
      </c>
      <c r="H1091" s="364" t="s">
        <v>28</v>
      </c>
      <c r="I1091" s="364" t="s">
        <v>24</v>
      </c>
      <c r="J1091" s="286">
        <v>4</v>
      </c>
      <c r="K1091" s="286" t="s">
        <v>59</v>
      </c>
      <c r="L1091" s="286"/>
      <c r="M1091" s="286"/>
      <c r="N1091" s="286"/>
      <c r="O1091" s="286"/>
      <c r="P1091" s="286" t="s">
        <v>286</v>
      </c>
      <c r="Q1091" s="286" t="s">
        <v>288</v>
      </c>
      <c r="R1091" s="287"/>
      <c r="S1091" s="286"/>
      <c r="T1091" s="285"/>
      <c r="U1091" s="285"/>
      <c r="V1091" s="284"/>
      <c r="W1091" s="284"/>
      <c r="X1091" s="692" t="s">
        <v>3135</v>
      </c>
      <c r="Y1091" s="697" t="s">
        <v>3144</v>
      </c>
      <c r="Z1091" s="687" t="s">
        <v>3130</v>
      </c>
    </row>
    <row r="1092" spans="1:26" s="282" customFormat="1" ht="15.6">
      <c r="A1092" s="3" t="s">
        <v>2094</v>
      </c>
      <c r="B1092" s="289"/>
      <c r="C1092" s="289"/>
      <c r="D1092" s="284"/>
      <c r="E1092" s="286" t="s">
        <v>17</v>
      </c>
      <c r="F1092" s="286" t="s">
        <v>14</v>
      </c>
      <c r="G1092" s="364" t="s">
        <v>19</v>
      </c>
      <c r="H1092" s="364" t="s">
        <v>28</v>
      </c>
      <c r="I1092" s="364" t="s">
        <v>24</v>
      </c>
      <c r="J1092" s="286">
        <v>4</v>
      </c>
      <c r="K1092" s="286" t="s">
        <v>59</v>
      </c>
      <c r="L1092" s="286"/>
      <c r="M1092" s="286"/>
      <c r="N1092" s="286"/>
      <c r="O1092" s="286"/>
      <c r="P1092" s="286" t="s">
        <v>286</v>
      </c>
      <c r="Q1092" s="286" t="s">
        <v>288</v>
      </c>
      <c r="R1092" s="287"/>
      <c r="S1092" s="286"/>
      <c r="T1092" s="285"/>
      <c r="U1092" s="285"/>
      <c r="V1092" s="284"/>
      <c r="W1092" s="284"/>
      <c r="X1092" s="692" t="s">
        <v>3135</v>
      </c>
      <c r="Y1092" s="697" t="s">
        <v>3144</v>
      </c>
      <c r="Z1092" s="687" t="s">
        <v>3130</v>
      </c>
    </row>
    <row r="1093" spans="1:26" ht="15.6">
      <c r="A1093" s="3" t="s">
        <v>2095</v>
      </c>
      <c r="B1093" s="13"/>
      <c r="C1093" s="13" t="s">
        <v>460</v>
      </c>
      <c r="D1093" s="14"/>
      <c r="E1093" s="4" t="s">
        <v>17</v>
      </c>
      <c r="F1093" s="4" t="s">
        <v>15</v>
      </c>
      <c r="G1093" s="1" t="s">
        <v>19</v>
      </c>
      <c r="H1093" s="1" t="s">
        <v>28</v>
      </c>
      <c r="I1093" s="1" t="s">
        <v>24</v>
      </c>
      <c r="J1093" s="4">
        <v>4</v>
      </c>
      <c r="K1093" s="4" t="s">
        <v>59</v>
      </c>
      <c r="L1093" s="4"/>
      <c r="M1093" s="4"/>
      <c r="N1093" s="4"/>
      <c r="O1093" s="4"/>
      <c r="P1093" s="4" t="s">
        <v>291</v>
      </c>
      <c r="Q1093" s="4" t="s">
        <v>289</v>
      </c>
      <c r="R1093" s="19"/>
      <c r="S1093" s="4"/>
      <c r="T1093" s="5"/>
      <c r="U1093" s="5"/>
      <c r="V1093" s="14"/>
      <c r="W1093" s="15"/>
      <c r="X1093" s="692" t="s">
        <v>3135</v>
      </c>
      <c r="Y1093" s="697" t="s">
        <v>3144</v>
      </c>
      <c r="Z1093" s="687" t="s">
        <v>3130</v>
      </c>
    </row>
    <row r="1094" spans="1:26" ht="15.6">
      <c r="A1094" s="3" t="s">
        <v>2096</v>
      </c>
      <c r="B1094" s="13"/>
      <c r="C1094" s="13" t="s">
        <v>459</v>
      </c>
      <c r="D1094" s="14"/>
      <c r="E1094" s="4" t="s">
        <v>17</v>
      </c>
      <c r="F1094" s="4" t="s">
        <v>16</v>
      </c>
      <c r="G1094" s="1" t="s">
        <v>23</v>
      </c>
      <c r="H1094" s="1" t="s">
        <v>304</v>
      </c>
      <c r="I1094" s="1" t="s">
        <v>24</v>
      </c>
      <c r="J1094" s="4">
        <v>4</v>
      </c>
      <c r="K1094" s="4" t="s">
        <v>59</v>
      </c>
      <c r="L1094" s="4"/>
      <c r="M1094" s="4"/>
      <c r="N1094" s="4"/>
      <c r="O1094" s="4"/>
      <c r="P1094" s="4" t="s">
        <v>291</v>
      </c>
      <c r="Q1094" s="4" t="s">
        <v>288</v>
      </c>
      <c r="R1094" s="19"/>
      <c r="S1094" s="4"/>
      <c r="T1094" s="5"/>
      <c r="U1094" s="5"/>
      <c r="V1094" s="14"/>
      <c r="W1094" s="15"/>
      <c r="X1094" s="692" t="s">
        <v>3135</v>
      </c>
      <c r="Y1094" s="697" t="s">
        <v>3144</v>
      </c>
      <c r="Z1094" s="687" t="s">
        <v>3130</v>
      </c>
    </row>
    <row r="1095" spans="1:26" ht="15.6">
      <c r="A1095" s="3" t="s">
        <v>2097</v>
      </c>
      <c r="B1095" s="13"/>
      <c r="C1095" s="13"/>
      <c r="D1095" s="14"/>
      <c r="E1095" s="4" t="s">
        <v>17</v>
      </c>
      <c r="F1095" s="4" t="s">
        <v>16</v>
      </c>
      <c r="G1095" s="1" t="s">
        <v>23</v>
      </c>
      <c r="H1095" s="1" t="s">
        <v>304</v>
      </c>
      <c r="I1095" s="1" t="s">
        <v>24</v>
      </c>
      <c r="J1095" s="4">
        <v>3</v>
      </c>
      <c r="K1095" s="4" t="s">
        <v>59</v>
      </c>
      <c r="L1095" s="4"/>
      <c r="M1095" s="4"/>
      <c r="N1095" s="4"/>
      <c r="O1095" s="4"/>
      <c r="P1095" s="4" t="s">
        <v>291</v>
      </c>
      <c r="Q1095" s="4" t="s">
        <v>288</v>
      </c>
      <c r="R1095" s="19" t="s">
        <v>1122</v>
      </c>
      <c r="S1095" s="4"/>
      <c r="T1095" s="5"/>
      <c r="U1095" s="5"/>
      <c r="V1095" s="14"/>
      <c r="W1095" s="15"/>
      <c r="X1095" s="692" t="s">
        <v>3135</v>
      </c>
      <c r="Y1095" s="697" t="s">
        <v>3144</v>
      </c>
      <c r="Z1095" s="687" t="s">
        <v>3130</v>
      </c>
    </row>
    <row r="1096" spans="1:26" ht="15.6">
      <c r="A1096" s="3" t="s">
        <v>2098</v>
      </c>
      <c r="B1096" s="13"/>
      <c r="C1096" s="13" t="s">
        <v>393</v>
      </c>
      <c r="D1096" s="14"/>
      <c r="E1096" s="4" t="s">
        <v>17</v>
      </c>
      <c r="F1096" s="4" t="s">
        <v>16</v>
      </c>
      <c r="G1096" s="1" t="s">
        <v>23</v>
      </c>
      <c r="H1096" s="1" t="s">
        <v>304</v>
      </c>
      <c r="I1096" s="1" t="s">
        <v>24</v>
      </c>
      <c r="J1096" s="4">
        <v>4</v>
      </c>
      <c r="K1096" s="4" t="s">
        <v>59</v>
      </c>
      <c r="L1096" s="4"/>
      <c r="M1096" s="4"/>
      <c r="N1096" s="4"/>
      <c r="O1096" s="4"/>
      <c r="P1096" s="4" t="s">
        <v>291</v>
      </c>
      <c r="Q1096" s="4" t="s">
        <v>288</v>
      </c>
      <c r="R1096" s="19"/>
      <c r="S1096" s="4"/>
      <c r="T1096" s="5"/>
      <c r="U1096" s="5"/>
      <c r="V1096" s="14"/>
      <c r="W1096" s="15"/>
      <c r="X1096" s="692" t="s">
        <v>3135</v>
      </c>
      <c r="Y1096" s="697" t="s">
        <v>3144</v>
      </c>
      <c r="Z1096" s="687" t="s">
        <v>3130</v>
      </c>
    </row>
    <row r="1097" spans="1:26" ht="15.6">
      <c r="A1097" s="3" t="s">
        <v>2099</v>
      </c>
      <c r="B1097" s="13"/>
      <c r="C1097" s="13"/>
      <c r="D1097" s="14"/>
      <c r="E1097" s="4" t="s">
        <v>18</v>
      </c>
      <c r="F1097" s="4" t="s">
        <v>16</v>
      </c>
      <c r="G1097" s="1" t="s">
        <v>19</v>
      </c>
      <c r="H1097" s="1" t="s">
        <v>304</v>
      </c>
      <c r="I1097" s="1" t="s">
        <v>24</v>
      </c>
      <c r="J1097" s="4">
        <v>4</v>
      </c>
      <c r="K1097" s="4" t="s">
        <v>59</v>
      </c>
      <c r="L1097" s="4"/>
      <c r="M1097" s="4"/>
      <c r="N1097" s="4"/>
      <c r="O1097" s="4"/>
      <c r="P1097" s="4" t="s">
        <v>291</v>
      </c>
      <c r="Q1097" s="4" t="s">
        <v>288</v>
      </c>
      <c r="R1097" s="19"/>
      <c r="S1097" s="4"/>
      <c r="T1097" s="5"/>
      <c r="U1097" s="5"/>
      <c r="V1097" s="14"/>
      <c r="W1097" s="15"/>
      <c r="X1097" s="692" t="s">
        <v>3135</v>
      </c>
      <c r="Y1097" s="697" t="s">
        <v>3144</v>
      </c>
      <c r="Z1097" s="687" t="s">
        <v>3130</v>
      </c>
    </row>
    <row r="1098" spans="1:26" ht="15.6">
      <c r="A1098" s="3" t="s">
        <v>2100</v>
      </c>
      <c r="B1098" s="13"/>
      <c r="C1098" s="13"/>
      <c r="D1098" s="14"/>
      <c r="E1098" s="4" t="s">
        <v>17</v>
      </c>
      <c r="F1098" s="4" t="s">
        <v>14</v>
      </c>
      <c r="G1098" s="1" t="s">
        <v>19</v>
      </c>
      <c r="H1098" s="1" t="s">
        <v>28</v>
      </c>
      <c r="I1098" s="1" t="s">
        <v>24</v>
      </c>
      <c r="J1098" s="4">
        <v>4</v>
      </c>
      <c r="K1098" s="4" t="s">
        <v>59</v>
      </c>
      <c r="L1098" s="4"/>
      <c r="M1098" s="4"/>
      <c r="N1098" s="4"/>
      <c r="O1098" s="4"/>
      <c r="P1098" s="4" t="s">
        <v>291</v>
      </c>
      <c r="Q1098" s="4" t="s">
        <v>288</v>
      </c>
      <c r="R1098" s="19"/>
      <c r="S1098" s="4"/>
      <c r="T1098" s="5"/>
      <c r="U1098" s="5"/>
      <c r="V1098" s="14"/>
      <c r="W1098" s="15"/>
      <c r="X1098" s="692" t="s">
        <v>3135</v>
      </c>
      <c r="Y1098" s="697" t="s">
        <v>3144</v>
      </c>
      <c r="Z1098" s="687" t="s">
        <v>3130</v>
      </c>
    </row>
    <row r="1099" spans="1:26" ht="15.6">
      <c r="A1099" s="3" t="s">
        <v>2101</v>
      </c>
      <c r="B1099" s="13"/>
      <c r="C1099" s="13"/>
      <c r="D1099" s="14"/>
      <c r="E1099" s="4" t="s">
        <v>17</v>
      </c>
      <c r="F1099" s="4" t="s">
        <v>16</v>
      </c>
      <c r="G1099" s="1" t="s">
        <v>23</v>
      </c>
      <c r="H1099" s="1" t="s">
        <v>304</v>
      </c>
      <c r="I1099" s="1" t="s">
        <v>24</v>
      </c>
      <c r="J1099" s="4">
        <v>4</v>
      </c>
      <c r="K1099" s="4" t="s">
        <v>59</v>
      </c>
      <c r="L1099" s="4"/>
      <c r="M1099" s="4"/>
      <c r="N1099" s="4"/>
      <c r="O1099" s="4"/>
      <c r="P1099" s="4" t="s">
        <v>291</v>
      </c>
      <c r="Q1099" s="4" t="s">
        <v>288</v>
      </c>
      <c r="R1099" s="19"/>
      <c r="S1099" s="4"/>
      <c r="T1099" s="5"/>
      <c r="U1099" s="5"/>
      <c r="V1099" s="14"/>
      <c r="W1099" s="15"/>
      <c r="X1099" s="692" t="s">
        <v>3135</v>
      </c>
      <c r="Y1099" s="697" t="s">
        <v>3144</v>
      </c>
      <c r="Z1099" s="687" t="s">
        <v>3130</v>
      </c>
    </row>
    <row r="1100" spans="1:26" ht="15.6">
      <c r="A1100" s="3" t="s">
        <v>2102</v>
      </c>
      <c r="B1100" s="13"/>
      <c r="C1100" s="13"/>
      <c r="D1100" s="14"/>
      <c r="E1100" s="4" t="s">
        <v>17</v>
      </c>
      <c r="F1100" s="4" t="s">
        <v>14</v>
      </c>
      <c r="G1100" s="1" t="s">
        <v>19</v>
      </c>
      <c r="H1100" s="1" t="s">
        <v>28</v>
      </c>
      <c r="I1100" s="1" t="s">
        <v>24</v>
      </c>
      <c r="J1100" s="4">
        <v>4</v>
      </c>
      <c r="K1100" s="4" t="s">
        <v>59</v>
      </c>
      <c r="L1100" s="4"/>
      <c r="M1100" s="4"/>
      <c r="N1100" s="4"/>
      <c r="O1100" s="4"/>
      <c r="P1100" s="4" t="s">
        <v>291</v>
      </c>
      <c r="Q1100" s="4" t="s">
        <v>288</v>
      </c>
      <c r="R1100" s="19"/>
      <c r="S1100" s="4"/>
      <c r="T1100" s="5"/>
      <c r="U1100" s="5"/>
      <c r="V1100" s="14"/>
      <c r="W1100" s="15"/>
      <c r="X1100" s="692" t="s">
        <v>3135</v>
      </c>
      <c r="Y1100" s="697" t="s">
        <v>3144</v>
      </c>
      <c r="Z1100" s="687" t="s">
        <v>3130</v>
      </c>
    </row>
    <row r="1101" spans="1:26" s="282" customFormat="1" ht="15.6">
      <c r="A1101" s="3" t="s">
        <v>2103</v>
      </c>
      <c r="B1101" s="289"/>
      <c r="C1101" s="289" t="s">
        <v>1016</v>
      </c>
      <c r="D1101" s="284"/>
      <c r="E1101" s="286" t="s">
        <v>17</v>
      </c>
      <c r="F1101" s="286" t="s">
        <v>14</v>
      </c>
      <c r="G1101" s="364" t="s">
        <v>23</v>
      </c>
      <c r="H1101" s="364" t="s">
        <v>304</v>
      </c>
      <c r="I1101" s="364" t="s">
        <v>24</v>
      </c>
      <c r="J1101" s="286">
        <v>4</v>
      </c>
      <c r="K1101" s="286"/>
      <c r="L1101" s="286"/>
      <c r="M1101" s="286"/>
      <c r="N1101" s="286"/>
      <c r="O1101" s="286"/>
      <c r="P1101" s="286" t="s">
        <v>291</v>
      </c>
      <c r="Q1101" s="286" t="s">
        <v>288</v>
      </c>
      <c r="R1101" s="287"/>
      <c r="S1101" s="286"/>
      <c r="T1101" s="285"/>
      <c r="U1101" s="285"/>
      <c r="V1101" s="284"/>
      <c r="W1101" s="284"/>
      <c r="X1101" s="692" t="s">
        <v>3135</v>
      </c>
      <c r="Y1101" s="697" t="s">
        <v>3144</v>
      </c>
      <c r="Z1101" s="687" t="s">
        <v>3130</v>
      </c>
    </row>
    <row r="1102" spans="1:26" s="282" customFormat="1" ht="15.6">
      <c r="A1102" s="3" t="s">
        <v>2104</v>
      </c>
      <c r="B1102" s="289"/>
      <c r="C1102" s="289"/>
      <c r="D1102" s="284"/>
      <c r="E1102" s="286" t="s">
        <v>17</v>
      </c>
      <c r="F1102" s="286" t="s">
        <v>17</v>
      </c>
      <c r="G1102" s="364" t="s">
        <v>19</v>
      </c>
      <c r="H1102" s="364" t="s">
        <v>28</v>
      </c>
      <c r="I1102" s="364" t="s">
        <v>445</v>
      </c>
      <c r="J1102" s="286">
        <v>4</v>
      </c>
      <c r="K1102" s="286"/>
      <c r="L1102" s="286"/>
      <c r="M1102" s="286"/>
      <c r="N1102" s="286"/>
      <c r="O1102" s="286"/>
      <c r="P1102" s="286" t="s">
        <v>291</v>
      </c>
      <c r="Q1102" s="286" t="s">
        <v>288</v>
      </c>
      <c r="R1102" s="287"/>
      <c r="S1102" s="286"/>
      <c r="T1102" s="285"/>
      <c r="U1102" s="285"/>
      <c r="V1102" s="284"/>
      <c r="W1102" s="284"/>
      <c r="X1102" s="692" t="s">
        <v>3135</v>
      </c>
      <c r="Y1102" s="697" t="s">
        <v>3144</v>
      </c>
      <c r="Z1102" s="687" t="s">
        <v>3130</v>
      </c>
    </row>
    <row r="1103" spans="1:26" s="282" customFormat="1" ht="15.6">
      <c r="A1103" s="3" t="s">
        <v>2105</v>
      </c>
      <c r="B1103" s="289"/>
      <c r="C1103" s="289"/>
      <c r="D1103" s="284"/>
      <c r="E1103" s="286" t="s">
        <v>17</v>
      </c>
      <c r="F1103" s="286" t="s">
        <v>14</v>
      </c>
      <c r="G1103" s="364" t="s">
        <v>19</v>
      </c>
      <c r="H1103" s="364" t="s">
        <v>28</v>
      </c>
      <c r="I1103" s="364" t="s">
        <v>24</v>
      </c>
      <c r="J1103" s="286">
        <v>4</v>
      </c>
      <c r="K1103" s="286"/>
      <c r="L1103" s="286"/>
      <c r="M1103" s="286"/>
      <c r="N1103" s="286"/>
      <c r="O1103" s="286"/>
      <c r="P1103" s="286" t="s">
        <v>291</v>
      </c>
      <c r="Q1103" s="286" t="s">
        <v>288</v>
      </c>
      <c r="R1103" s="287"/>
      <c r="S1103" s="286"/>
      <c r="T1103" s="285"/>
      <c r="U1103" s="285"/>
      <c r="V1103" s="284"/>
      <c r="W1103" s="284"/>
      <c r="X1103" s="692" t="s">
        <v>3135</v>
      </c>
      <c r="Y1103" s="697" t="s">
        <v>3144</v>
      </c>
      <c r="Z1103" s="687" t="s">
        <v>3130</v>
      </c>
    </row>
    <row r="1104" spans="1:26" s="282" customFormat="1" ht="15.6">
      <c r="A1104" s="3" t="s">
        <v>2106</v>
      </c>
      <c r="B1104" s="289"/>
      <c r="C1104" s="289" t="s">
        <v>1015</v>
      </c>
      <c r="D1104" s="284"/>
      <c r="E1104" s="286" t="s">
        <v>18</v>
      </c>
      <c r="F1104" s="286" t="s">
        <v>14</v>
      </c>
      <c r="G1104" s="364" t="s">
        <v>21</v>
      </c>
      <c r="H1104" s="364" t="s">
        <v>28</v>
      </c>
      <c r="I1104" s="364" t="s">
        <v>24</v>
      </c>
      <c r="J1104" s="286">
        <v>4</v>
      </c>
      <c r="K1104" s="286"/>
      <c r="L1104" s="286"/>
      <c r="M1104" s="286"/>
      <c r="N1104" s="286"/>
      <c r="O1104" s="286"/>
      <c r="P1104" s="286" t="s">
        <v>291</v>
      </c>
      <c r="Q1104" s="286" t="s">
        <v>288</v>
      </c>
      <c r="R1104" s="287"/>
      <c r="S1104" s="286"/>
      <c r="T1104" s="285"/>
      <c r="U1104" s="285"/>
      <c r="V1104" s="284"/>
      <c r="W1104" s="284"/>
      <c r="X1104" s="692" t="s">
        <v>3135</v>
      </c>
      <c r="Y1104" s="697" t="s">
        <v>3144</v>
      </c>
      <c r="Z1104" s="687" t="s">
        <v>3130</v>
      </c>
    </row>
    <row r="1105" spans="1:26" s="282" customFormat="1" ht="15.6">
      <c r="A1105" s="3" t="s">
        <v>2107</v>
      </c>
      <c r="B1105" s="289"/>
      <c r="C1105" s="289"/>
      <c r="D1105" s="284"/>
      <c r="E1105" s="286" t="s">
        <v>18</v>
      </c>
      <c r="F1105" s="286" t="s">
        <v>15</v>
      </c>
      <c r="G1105" s="364" t="s">
        <v>21</v>
      </c>
      <c r="H1105" s="364" t="s">
        <v>28</v>
      </c>
      <c r="I1105" s="364" t="s">
        <v>24</v>
      </c>
      <c r="J1105" s="286">
        <v>4</v>
      </c>
      <c r="K1105" s="286"/>
      <c r="L1105" s="286"/>
      <c r="M1105" s="286"/>
      <c r="N1105" s="286"/>
      <c r="O1105" s="286"/>
      <c r="P1105" s="286" t="s">
        <v>291</v>
      </c>
      <c r="Q1105" s="286" t="s">
        <v>288</v>
      </c>
      <c r="R1105" s="287"/>
      <c r="S1105" s="286"/>
      <c r="T1105" s="285"/>
      <c r="U1105" s="285"/>
      <c r="V1105" s="284"/>
      <c r="W1105" s="284"/>
      <c r="X1105" s="692" t="s">
        <v>3135</v>
      </c>
      <c r="Y1105" s="697" t="s">
        <v>3144</v>
      </c>
      <c r="Z1105" s="687" t="s">
        <v>3130</v>
      </c>
    </row>
    <row r="1106" spans="1:26" s="282" customFormat="1" ht="15.6">
      <c r="A1106" s="3" t="s">
        <v>2108</v>
      </c>
      <c r="B1106" s="289"/>
      <c r="C1106" s="289" t="s">
        <v>1014</v>
      </c>
      <c r="D1106" s="284"/>
      <c r="E1106" s="286" t="s">
        <v>17</v>
      </c>
      <c r="F1106" s="286" t="s">
        <v>14</v>
      </c>
      <c r="G1106" s="364" t="s">
        <v>262</v>
      </c>
      <c r="H1106" s="364" t="s">
        <v>28</v>
      </c>
      <c r="I1106" s="364" t="s">
        <v>445</v>
      </c>
      <c r="J1106" s="286">
        <v>4</v>
      </c>
      <c r="K1106" s="286"/>
      <c r="L1106" s="286"/>
      <c r="M1106" s="286"/>
      <c r="N1106" s="286"/>
      <c r="O1106" s="286"/>
      <c r="P1106" s="286" t="s">
        <v>291</v>
      </c>
      <c r="Q1106" s="286" t="s">
        <v>288</v>
      </c>
      <c r="R1106" s="287"/>
      <c r="S1106" s="286"/>
      <c r="T1106" s="285"/>
      <c r="U1106" s="285"/>
      <c r="V1106" s="284"/>
      <c r="W1106" s="284"/>
      <c r="X1106" s="692" t="s">
        <v>3135</v>
      </c>
      <c r="Y1106" s="697" t="s">
        <v>3144</v>
      </c>
      <c r="Z1106" s="687" t="s">
        <v>3130</v>
      </c>
    </row>
    <row r="1107" spans="1:26" s="282" customFormat="1" ht="15.6">
      <c r="A1107" s="3" t="s">
        <v>2109</v>
      </c>
      <c r="B1107" s="289"/>
      <c r="C1107" s="289"/>
      <c r="D1107" s="284"/>
      <c r="E1107" s="286" t="s">
        <v>17</v>
      </c>
      <c r="F1107" s="286" t="s">
        <v>15</v>
      </c>
      <c r="G1107" s="364" t="s">
        <v>262</v>
      </c>
      <c r="H1107" s="364" t="s">
        <v>28</v>
      </c>
      <c r="I1107" s="364" t="s">
        <v>24</v>
      </c>
      <c r="J1107" s="286">
        <v>3</v>
      </c>
      <c r="K1107" s="286"/>
      <c r="L1107" s="286"/>
      <c r="M1107" s="286"/>
      <c r="N1107" s="286"/>
      <c r="O1107" s="286"/>
      <c r="P1107" s="286" t="s">
        <v>291</v>
      </c>
      <c r="Q1107" s="286" t="s">
        <v>288</v>
      </c>
      <c r="R1107" s="287"/>
      <c r="S1107" s="286"/>
      <c r="T1107" s="285"/>
      <c r="U1107" s="285"/>
      <c r="V1107" s="284"/>
      <c r="W1107" s="284"/>
      <c r="X1107" s="692" t="s">
        <v>3135</v>
      </c>
      <c r="Y1107" s="697" t="s">
        <v>3144</v>
      </c>
      <c r="Z1107" s="687" t="s">
        <v>3130</v>
      </c>
    </row>
    <row r="1108" spans="1:26" s="282" customFormat="1" ht="15.6">
      <c r="A1108" s="3" t="s">
        <v>2110</v>
      </c>
      <c r="B1108" s="289"/>
      <c r="C1108" s="289" t="s">
        <v>1013</v>
      </c>
      <c r="D1108" s="284"/>
      <c r="E1108" s="286" t="s">
        <v>18</v>
      </c>
      <c r="F1108" s="286" t="s">
        <v>15</v>
      </c>
      <c r="G1108" s="364" t="s">
        <v>21</v>
      </c>
      <c r="H1108" s="364" t="s">
        <v>28</v>
      </c>
      <c r="I1108" s="364" t="s">
        <v>24</v>
      </c>
      <c r="J1108" s="286">
        <v>4</v>
      </c>
      <c r="K1108" s="286"/>
      <c r="L1108" s="286"/>
      <c r="M1108" s="286"/>
      <c r="N1108" s="286"/>
      <c r="O1108" s="286"/>
      <c r="P1108" s="286" t="s">
        <v>291</v>
      </c>
      <c r="Q1108" s="286" t="s">
        <v>288</v>
      </c>
      <c r="R1108" s="287"/>
      <c r="S1108" s="286"/>
      <c r="T1108" s="285"/>
      <c r="U1108" s="285"/>
      <c r="V1108" s="284"/>
      <c r="W1108" s="284"/>
      <c r="X1108" s="692" t="s">
        <v>3135</v>
      </c>
      <c r="Y1108" s="697" t="s">
        <v>3144</v>
      </c>
      <c r="Z1108" s="687" t="s">
        <v>3130</v>
      </c>
    </row>
    <row r="1109" spans="1:26" s="282" customFormat="1" ht="15.6">
      <c r="A1109" s="3" t="s">
        <v>2111</v>
      </c>
      <c r="B1109" s="289"/>
      <c r="C1109" s="289" t="s">
        <v>1012</v>
      </c>
      <c r="D1109" s="284"/>
      <c r="E1109" s="286" t="s">
        <v>17</v>
      </c>
      <c r="F1109" s="286" t="s">
        <v>14</v>
      </c>
      <c r="G1109" s="364" t="s">
        <v>19</v>
      </c>
      <c r="H1109" s="364" t="s">
        <v>28</v>
      </c>
      <c r="I1109" s="364" t="s">
        <v>447</v>
      </c>
      <c r="J1109" s="286">
        <v>4</v>
      </c>
      <c r="K1109" s="286"/>
      <c r="L1109" s="286"/>
      <c r="M1109" s="286"/>
      <c r="N1109" s="286"/>
      <c r="O1109" s="286"/>
      <c r="P1109" s="286" t="s">
        <v>291</v>
      </c>
      <c r="Q1109" s="286" t="s">
        <v>288</v>
      </c>
      <c r="R1109" s="287"/>
      <c r="S1109" s="286"/>
      <c r="T1109" s="285"/>
      <c r="U1109" s="285"/>
      <c r="V1109" s="284"/>
      <c r="W1109" s="284"/>
      <c r="X1109" s="692" t="s">
        <v>3135</v>
      </c>
      <c r="Y1109" s="697" t="s">
        <v>3144</v>
      </c>
      <c r="Z1109" s="687" t="s">
        <v>3130</v>
      </c>
    </row>
    <row r="1110" spans="1:26" s="282" customFormat="1" ht="15.6">
      <c r="A1110" s="3" t="s">
        <v>2112</v>
      </c>
      <c r="B1110" s="289"/>
      <c r="C1110" s="289"/>
      <c r="D1110" s="284"/>
      <c r="E1110" s="286" t="s">
        <v>17</v>
      </c>
      <c r="F1110" s="286" t="s">
        <v>14</v>
      </c>
      <c r="G1110" s="364" t="s">
        <v>19</v>
      </c>
      <c r="H1110" s="364" t="s">
        <v>28</v>
      </c>
      <c r="I1110" s="364" t="s">
        <v>25</v>
      </c>
      <c r="J1110" s="286">
        <v>4</v>
      </c>
      <c r="K1110" s="286"/>
      <c r="L1110" s="286"/>
      <c r="M1110" s="286"/>
      <c r="N1110" s="286"/>
      <c r="O1110" s="286"/>
      <c r="P1110" s="286" t="s">
        <v>291</v>
      </c>
      <c r="Q1110" s="286" t="s">
        <v>288</v>
      </c>
      <c r="R1110" s="287"/>
      <c r="S1110" s="286"/>
      <c r="T1110" s="285"/>
      <c r="U1110" s="285"/>
      <c r="V1110" s="284"/>
      <c r="W1110" s="284"/>
      <c r="X1110" s="692" t="s">
        <v>3135</v>
      </c>
      <c r="Y1110" s="697" t="s">
        <v>3144</v>
      </c>
      <c r="Z1110" s="687" t="s">
        <v>3130</v>
      </c>
    </row>
    <row r="1111" spans="1:26" s="282" customFormat="1" ht="15.6">
      <c r="A1111" s="3" t="s">
        <v>2113</v>
      </c>
      <c r="B1111" s="289"/>
      <c r="C1111" s="289"/>
      <c r="D1111" s="284"/>
      <c r="E1111" s="286" t="s">
        <v>17</v>
      </c>
      <c r="F1111" s="286" t="s">
        <v>15</v>
      </c>
      <c r="G1111" s="364" t="s">
        <v>19</v>
      </c>
      <c r="H1111" s="364" t="s">
        <v>28</v>
      </c>
      <c r="I1111" s="364" t="s">
        <v>447</v>
      </c>
      <c r="J1111" s="286">
        <v>4</v>
      </c>
      <c r="K1111" s="286"/>
      <c r="L1111" s="286"/>
      <c r="M1111" s="286"/>
      <c r="N1111" s="286"/>
      <c r="O1111" s="286"/>
      <c r="P1111" s="286" t="s">
        <v>291</v>
      </c>
      <c r="Q1111" s="286" t="s">
        <v>288</v>
      </c>
      <c r="R1111" s="287"/>
      <c r="S1111" s="286"/>
      <c r="T1111" s="285"/>
      <c r="U1111" s="285"/>
      <c r="V1111" s="284"/>
      <c r="W1111" s="284"/>
      <c r="X1111" s="692" t="s">
        <v>3135</v>
      </c>
      <c r="Y1111" s="697" t="s">
        <v>3144</v>
      </c>
      <c r="Z1111" s="687" t="s">
        <v>3130</v>
      </c>
    </row>
    <row r="1112" spans="1:26" s="282" customFormat="1" ht="15.6">
      <c r="A1112" s="3" t="s">
        <v>2114</v>
      </c>
      <c r="B1112" s="289"/>
      <c r="C1112" s="289" t="s">
        <v>1011</v>
      </c>
      <c r="D1112" s="284"/>
      <c r="E1112" s="286" t="s">
        <v>17</v>
      </c>
      <c r="F1112" s="286" t="s">
        <v>14</v>
      </c>
      <c r="G1112" s="364" t="s">
        <v>22</v>
      </c>
      <c r="H1112" s="364" t="s">
        <v>28</v>
      </c>
      <c r="I1112" s="364" t="s">
        <v>24</v>
      </c>
      <c r="J1112" s="286">
        <v>4</v>
      </c>
      <c r="K1112" s="286"/>
      <c r="L1112" s="286"/>
      <c r="M1112" s="286"/>
      <c r="N1112" s="286"/>
      <c r="O1112" s="286"/>
      <c r="P1112" s="286" t="s">
        <v>291</v>
      </c>
      <c r="Q1112" s="286" t="s">
        <v>288</v>
      </c>
      <c r="R1112" s="287"/>
      <c r="S1112" s="286"/>
      <c r="T1112" s="285"/>
      <c r="U1112" s="285"/>
      <c r="V1112" s="284"/>
      <c r="W1112" s="284"/>
      <c r="X1112" s="692" t="s">
        <v>3135</v>
      </c>
      <c r="Y1112" s="697" t="s">
        <v>3144</v>
      </c>
      <c r="Z1112" s="687" t="s">
        <v>3130</v>
      </c>
    </row>
    <row r="1113" spans="1:26" s="282" customFormat="1" ht="15.6">
      <c r="A1113" s="3" t="s">
        <v>2115</v>
      </c>
      <c r="B1113" s="289"/>
      <c r="C1113" s="289"/>
      <c r="D1113" s="284"/>
      <c r="E1113" s="286" t="s">
        <v>17</v>
      </c>
      <c r="F1113" s="286" t="s">
        <v>15</v>
      </c>
      <c r="G1113" s="364" t="s">
        <v>22</v>
      </c>
      <c r="H1113" s="364" t="s">
        <v>28</v>
      </c>
      <c r="I1113" s="364" t="s">
        <v>445</v>
      </c>
      <c r="J1113" s="286">
        <v>4</v>
      </c>
      <c r="K1113" s="286"/>
      <c r="L1113" s="286"/>
      <c r="M1113" s="286"/>
      <c r="N1113" s="286"/>
      <c r="O1113" s="286"/>
      <c r="P1113" s="286" t="s">
        <v>291</v>
      </c>
      <c r="Q1113" s="286" t="s">
        <v>288</v>
      </c>
      <c r="R1113" s="287"/>
      <c r="S1113" s="286"/>
      <c r="T1113" s="285"/>
      <c r="U1113" s="285"/>
      <c r="V1113" s="284"/>
      <c r="W1113" s="284"/>
      <c r="X1113" s="692" t="s">
        <v>3135</v>
      </c>
      <c r="Y1113" s="697" t="s">
        <v>3144</v>
      </c>
      <c r="Z1113" s="687" t="s">
        <v>3130</v>
      </c>
    </row>
    <row r="1114" spans="1:26" s="282" customFormat="1" ht="15.6">
      <c r="A1114" s="3" t="s">
        <v>2116</v>
      </c>
      <c r="B1114" s="289"/>
      <c r="C1114" s="289" t="s">
        <v>1010</v>
      </c>
      <c r="D1114" s="284"/>
      <c r="E1114" s="286" t="s">
        <v>18</v>
      </c>
      <c r="F1114" s="286" t="s">
        <v>16</v>
      </c>
      <c r="G1114" s="364" t="s">
        <v>20</v>
      </c>
      <c r="H1114" s="364" t="s">
        <v>304</v>
      </c>
      <c r="I1114" s="364" t="s">
        <v>24</v>
      </c>
      <c r="J1114" s="286">
        <v>4</v>
      </c>
      <c r="K1114" s="286"/>
      <c r="L1114" s="286"/>
      <c r="M1114" s="286"/>
      <c r="N1114" s="286"/>
      <c r="O1114" s="286"/>
      <c r="P1114" s="286" t="s">
        <v>291</v>
      </c>
      <c r="Q1114" s="286" t="s">
        <v>288</v>
      </c>
      <c r="R1114" s="287"/>
      <c r="S1114" s="286"/>
      <c r="T1114" s="285"/>
      <c r="U1114" s="285"/>
      <c r="V1114" s="284"/>
      <c r="W1114" s="284"/>
      <c r="X1114" s="692" t="s">
        <v>3135</v>
      </c>
      <c r="Y1114" s="697" t="s">
        <v>3144</v>
      </c>
      <c r="Z1114" s="687" t="s">
        <v>3130</v>
      </c>
    </row>
    <row r="1115" spans="1:26" s="282" customFormat="1" ht="15.6">
      <c r="A1115" s="3" t="s">
        <v>2117</v>
      </c>
      <c r="B1115" s="289"/>
      <c r="C1115" s="289" t="s">
        <v>1009</v>
      </c>
      <c r="D1115" s="284"/>
      <c r="E1115" s="286" t="s">
        <v>18</v>
      </c>
      <c r="F1115" s="286" t="s">
        <v>14</v>
      </c>
      <c r="G1115" s="364" t="s">
        <v>22</v>
      </c>
      <c r="H1115" s="364" t="s">
        <v>28</v>
      </c>
      <c r="I1115" s="364" t="s">
        <v>24</v>
      </c>
      <c r="J1115" s="286">
        <v>4</v>
      </c>
      <c r="K1115" s="286"/>
      <c r="L1115" s="286"/>
      <c r="M1115" s="286"/>
      <c r="N1115" s="286"/>
      <c r="O1115" s="286"/>
      <c r="P1115" s="286" t="s">
        <v>291</v>
      </c>
      <c r="Q1115" s="286" t="s">
        <v>288</v>
      </c>
      <c r="R1115" s="287"/>
      <c r="S1115" s="286"/>
      <c r="T1115" s="285"/>
      <c r="U1115" s="285"/>
      <c r="V1115" s="284"/>
      <c r="W1115" s="284"/>
      <c r="X1115" s="692" t="s">
        <v>3135</v>
      </c>
      <c r="Y1115" s="697" t="s">
        <v>3144</v>
      </c>
      <c r="Z1115" s="687" t="s">
        <v>3130</v>
      </c>
    </row>
    <row r="1116" spans="1:26" s="282" customFormat="1" ht="15.6">
      <c r="A1116" s="3" t="s">
        <v>2118</v>
      </c>
      <c r="B1116" s="289"/>
      <c r="C1116" s="289"/>
      <c r="D1116" s="284"/>
      <c r="E1116" s="286" t="s">
        <v>18</v>
      </c>
      <c r="F1116" s="286" t="s">
        <v>15</v>
      </c>
      <c r="G1116" s="364" t="s">
        <v>22</v>
      </c>
      <c r="H1116" s="364" t="s">
        <v>28</v>
      </c>
      <c r="I1116" s="364" t="s">
        <v>24</v>
      </c>
      <c r="J1116" s="286">
        <v>4</v>
      </c>
      <c r="K1116" s="286"/>
      <c r="L1116" s="286"/>
      <c r="M1116" s="286"/>
      <c r="N1116" s="286"/>
      <c r="O1116" s="286"/>
      <c r="P1116" s="286" t="s">
        <v>291</v>
      </c>
      <c r="Q1116" s="286" t="s">
        <v>288</v>
      </c>
      <c r="R1116" s="287"/>
      <c r="S1116" s="286"/>
      <c r="T1116" s="285"/>
      <c r="U1116" s="285"/>
      <c r="V1116" s="284"/>
      <c r="W1116" s="284"/>
      <c r="X1116" s="692" t="s">
        <v>3135</v>
      </c>
      <c r="Y1116" s="697" t="s">
        <v>3144</v>
      </c>
      <c r="Z1116" s="687" t="s">
        <v>3130</v>
      </c>
    </row>
    <row r="1117" spans="1:26" s="282" customFormat="1" ht="15.6">
      <c r="A1117" s="3" t="s">
        <v>2119</v>
      </c>
      <c r="B1117" s="289"/>
      <c r="C1117" s="289"/>
      <c r="D1117" s="284"/>
      <c r="E1117" s="286" t="s">
        <v>18</v>
      </c>
      <c r="F1117" s="286" t="s">
        <v>14</v>
      </c>
      <c r="G1117" s="364" t="s">
        <v>22</v>
      </c>
      <c r="H1117" s="364" t="s">
        <v>28</v>
      </c>
      <c r="I1117" s="364" t="s">
        <v>24</v>
      </c>
      <c r="J1117" s="286">
        <v>2</v>
      </c>
      <c r="K1117" s="286"/>
      <c r="L1117" s="286"/>
      <c r="M1117" s="286"/>
      <c r="N1117" s="286"/>
      <c r="O1117" s="286" t="s">
        <v>39</v>
      </c>
      <c r="P1117" s="286" t="s">
        <v>291</v>
      </c>
      <c r="Q1117" s="286" t="s">
        <v>288</v>
      </c>
      <c r="R1117" s="287"/>
      <c r="S1117" s="286"/>
      <c r="T1117" s="285"/>
      <c r="U1117" s="285"/>
      <c r="V1117" s="284"/>
      <c r="W1117" s="284"/>
      <c r="X1117" s="692" t="s">
        <v>3135</v>
      </c>
      <c r="Y1117" s="697" t="s">
        <v>3144</v>
      </c>
      <c r="Z1117" s="687" t="s">
        <v>3130</v>
      </c>
    </row>
    <row r="1118" spans="1:26" s="282" customFormat="1" ht="15.6">
      <c r="A1118" s="3" t="s">
        <v>2120</v>
      </c>
      <c r="B1118" s="289"/>
      <c r="C1118" s="289" t="s">
        <v>1008</v>
      </c>
      <c r="D1118" s="284"/>
      <c r="E1118" s="286" t="s">
        <v>18</v>
      </c>
      <c r="F1118" s="286" t="s">
        <v>14</v>
      </c>
      <c r="G1118" s="364" t="s">
        <v>22</v>
      </c>
      <c r="H1118" s="364" t="s">
        <v>28</v>
      </c>
      <c r="I1118" s="364" t="s">
        <v>24</v>
      </c>
      <c r="J1118" s="286">
        <v>4</v>
      </c>
      <c r="K1118" s="286"/>
      <c r="L1118" s="286"/>
      <c r="M1118" s="286"/>
      <c r="N1118" s="286"/>
      <c r="O1118" s="286"/>
      <c r="P1118" s="286" t="s">
        <v>291</v>
      </c>
      <c r="Q1118" s="286" t="s">
        <v>288</v>
      </c>
      <c r="R1118" s="287"/>
      <c r="S1118" s="286"/>
      <c r="T1118" s="285"/>
      <c r="U1118" s="285"/>
      <c r="V1118" s="284"/>
      <c r="W1118" s="284"/>
      <c r="X1118" s="692" t="s">
        <v>3135</v>
      </c>
      <c r="Y1118" s="697" t="s">
        <v>3144</v>
      </c>
      <c r="Z1118" s="687" t="s">
        <v>3130</v>
      </c>
    </row>
    <row r="1119" spans="1:26" s="282" customFormat="1" ht="15.6">
      <c r="A1119" s="3" t="s">
        <v>2121</v>
      </c>
      <c r="B1119" s="289"/>
      <c r="C1119" s="289"/>
      <c r="D1119" s="284"/>
      <c r="E1119" s="286" t="s">
        <v>18</v>
      </c>
      <c r="F1119" s="286" t="s">
        <v>15</v>
      </c>
      <c r="G1119" s="364" t="s">
        <v>22</v>
      </c>
      <c r="H1119" s="364" t="s">
        <v>28</v>
      </c>
      <c r="I1119" s="364" t="s">
        <v>24</v>
      </c>
      <c r="J1119" s="286">
        <v>4</v>
      </c>
      <c r="K1119" s="286"/>
      <c r="L1119" s="286"/>
      <c r="M1119" s="286"/>
      <c r="N1119" s="286"/>
      <c r="O1119" s="286"/>
      <c r="P1119" s="286" t="s">
        <v>291</v>
      </c>
      <c r="Q1119" s="286" t="s">
        <v>288</v>
      </c>
      <c r="R1119" s="287"/>
      <c r="S1119" s="286"/>
      <c r="T1119" s="285"/>
      <c r="U1119" s="285"/>
      <c r="V1119" s="284"/>
      <c r="W1119" s="284"/>
      <c r="X1119" s="692" t="s">
        <v>3135</v>
      </c>
      <c r="Y1119" s="697" t="s">
        <v>3144</v>
      </c>
      <c r="Z1119" s="687" t="s">
        <v>3130</v>
      </c>
    </row>
    <row r="1120" spans="1:26" s="282" customFormat="1" ht="15.6">
      <c r="A1120" s="3" t="s">
        <v>2122</v>
      </c>
      <c r="B1120" s="289"/>
      <c r="C1120" s="289" t="s">
        <v>1007</v>
      </c>
      <c r="D1120" s="284"/>
      <c r="E1120" s="286" t="s">
        <v>18</v>
      </c>
      <c r="F1120" s="286" t="s">
        <v>14</v>
      </c>
      <c r="G1120" s="364" t="s">
        <v>22</v>
      </c>
      <c r="H1120" s="364" t="s">
        <v>28</v>
      </c>
      <c r="I1120" s="364" t="s">
        <v>24</v>
      </c>
      <c r="J1120" s="286">
        <v>4</v>
      </c>
      <c r="K1120" s="286"/>
      <c r="L1120" s="286"/>
      <c r="M1120" s="286"/>
      <c r="N1120" s="286"/>
      <c r="O1120" s="286"/>
      <c r="P1120" s="286" t="s">
        <v>291</v>
      </c>
      <c r="Q1120" s="286" t="s">
        <v>288</v>
      </c>
      <c r="R1120" s="287"/>
      <c r="S1120" s="286"/>
      <c r="T1120" s="285"/>
      <c r="U1120" s="285"/>
      <c r="V1120" s="284"/>
      <c r="W1120" s="284"/>
      <c r="X1120" s="692" t="s">
        <v>3135</v>
      </c>
      <c r="Y1120" s="697" t="s">
        <v>3144</v>
      </c>
      <c r="Z1120" s="687" t="s">
        <v>3130</v>
      </c>
    </row>
    <row r="1121" spans="1:26" s="282" customFormat="1" ht="15.6">
      <c r="A1121" s="3" t="s">
        <v>2123</v>
      </c>
      <c r="B1121" s="289"/>
      <c r="C1121" s="289"/>
      <c r="D1121" s="284"/>
      <c r="E1121" s="286" t="s">
        <v>18</v>
      </c>
      <c r="F1121" s="286" t="s">
        <v>15</v>
      </c>
      <c r="G1121" s="364" t="s">
        <v>22</v>
      </c>
      <c r="H1121" s="364" t="s">
        <v>28</v>
      </c>
      <c r="I1121" s="364" t="s">
        <v>24</v>
      </c>
      <c r="J1121" s="286">
        <v>4</v>
      </c>
      <c r="K1121" s="286"/>
      <c r="L1121" s="286"/>
      <c r="M1121" s="286"/>
      <c r="N1121" s="286"/>
      <c r="O1121" s="286"/>
      <c r="P1121" s="286" t="s">
        <v>291</v>
      </c>
      <c r="Q1121" s="286" t="s">
        <v>288</v>
      </c>
      <c r="R1121" s="287"/>
      <c r="S1121" s="286"/>
      <c r="T1121" s="285"/>
      <c r="U1121" s="285"/>
      <c r="V1121" s="284"/>
      <c r="W1121" s="284"/>
      <c r="X1121" s="692" t="s">
        <v>3135</v>
      </c>
      <c r="Y1121" s="697" t="s">
        <v>3144</v>
      </c>
      <c r="Z1121" s="687" t="s">
        <v>3130</v>
      </c>
    </row>
    <row r="1122" spans="1:26" s="282" customFormat="1" ht="15.6">
      <c r="A1122" s="3" t="s">
        <v>2124</v>
      </c>
      <c r="B1122" s="289"/>
      <c r="C1122" s="289"/>
      <c r="D1122" s="284"/>
      <c r="E1122" s="286" t="s">
        <v>18</v>
      </c>
      <c r="F1122" s="286" t="s">
        <v>14</v>
      </c>
      <c r="G1122" s="364" t="s">
        <v>19</v>
      </c>
      <c r="H1122" s="364" t="s">
        <v>28</v>
      </c>
      <c r="I1122" s="364" t="s">
        <v>24</v>
      </c>
      <c r="J1122" s="286">
        <v>4</v>
      </c>
      <c r="K1122" s="286"/>
      <c r="L1122" s="286"/>
      <c r="M1122" s="286"/>
      <c r="N1122" s="286"/>
      <c r="O1122" s="286"/>
      <c r="P1122" s="286" t="s">
        <v>291</v>
      </c>
      <c r="Q1122" s="286" t="s">
        <v>288</v>
      </c>
      <c r="R1122" s="287"/>
      <c r="S1122" s="286"/>
      <c r="T1122" s="285"/>
      <c r="U1122" s="285"/>
      <c r="V1122" s="284"/>
      <c r="W1122" s="284"/>
      <c r="X1122" s="692" t="s">
        <v>3135</v>
      </c>
      <c r="Y1122" s="697" t="s">
        <v>3144</v>
      </c>
      <c r="Z1122" s="687" t="s">
        <v>3130</v>
      </c>
    </row>
    <row r="1123" spans="1:26" s="282" customFormat="1" ht="15.6">
      <c r="A1123" s="3" t="s">
        <v>2125</v>
      </c>
      <c r="B1123" s="289"/>
      <c r="C1123" s="289" t="s">
        <v>1006</v>
      </c>
      <c r="D1123" s="284"/>
      <c r="E1123" s="286" t="s">
        <v>18</v>
      </c>
      <c r="F1123" s="286" t="s">
        <v>16</v>
      </c>
      <c r="G1123" s="364" t="s">
        <v>20</v>
      </c>
      <c r="H1123" s="364" t="s">
        <v>304</v>
      </c>
      <c r="I1123" s="364" t="s">
        <v>24</v>
      </c>
      <c r="J1123" s="286">
        <v>4</v>
      </c>
      <c r="K1123" s="286"/>
      <c r="L1123" s="286"/>
      <c r="M1123" s="286"/>
      <c r="N1123" s="286"/>
      <c r="O1123" s="286"/>
      <c r="P1123" s="286" t="s">
        <v>291</v>
      </c>
      <c r="Q1123" s="286" t="s">
        <v>288</v>
      </c>
      <c r="R1123" s="287"/>
      <c r="S1123" s="286"/>
      <c r="T1123" s="285"/>
      <c r="U1123" s="285"/>
      <c r="V1123" s="284"/>
      <c r="W1123" s="284"/>
      <c r="X1123" s="692" t="s">
        <v>3135</v>
      </c>
      <c r="Y1123" s="697" t="s">
        <v>3144</v>
      </c>
      <c r="Z1123" s="687" t="s">
        <v>3130</v>
      </c>
    </row>
    <row r="1124" spans="1:26" s="282" customFormat="1" ht="15.6">
      <c r="A1124" s="3" t="s">
        <v>2126</v>
      </c>
      <c r="B1124" s="289"/>
      <c r="C1124" s="289"/>
      <c r="D1124" s="284"/>
      <c r="E1124" s="286" t="s">
        <v>18</v>
      </c>
      <c r="F1124" s="286" t="s">
        <v>14</v>
      </c>
      <c r="G1124" s="364" t="s">
        <v>23</v>
      </c>
      <c r="H1124" s="364" t="s">
        <v>304</v>
      </c>
      <c r="I1124" s="364" t="s">
        <v>24</v>
      </c>
      <c r="J1124" s="286">
        <v>4</v>
      </c>
      <c r="K1124" s="286"/>
      <c r="L1124" s="286"/>
      <c r="M1124" s="286"/>
      <c r="N1124" s="286"/>
      <c r="O1124" s="286"/>
      <c r="P1124" s="286" t="s">
        <v>291</v>
      </c>
      <c r="Q1124" s="286" t="s">
        <v>288</v>
      </c>
      <c r="R1124" s="287"/>
      <c r="S1124" s="286"/>
      <c r="T1124" s="285"/>
      <c r="U1124" s="285"/>
      <c r="V1124" s="284"/>
      <c r="W1124" s="284"/>
      <c r="X1124" s="692" t="s">
        <v>3135</v>
      </c>
      <c r="Y1124" s="697" t="s">
        <v>3144</v>
      </c>
      <c r="Z1124" s="687" t="s">
        <v>3130</v>
      </c>
    </row>
    <row r="1125" spans="1:26" s="282" customFormat="1" ht="15.6">
      <c r="A1125" s="3" t="s">
        <v>2127</v>
      </c>
      <c r="B1125" s="289"/>
      <c r="C1125" s="289" t="s">
        <v>1005</v>
      </c>
      <c r="D1125" s="284"/>
      <c r="E1125" s="286" t="s">
        <v>18</v>
      </c>
      <c r="F1125" s="286" t="s">
        <v>14</v>
      </c>
      <c r="G1125" s="364" t="s">
        <v>22</v>
      </c>
      <c r="H1125" s="364" t="s">
        <v>28</v>
      </c>
      <c r="I1125" s="364" t="s">
        <v>24</v>
      </c>
      <c r="J1125" s="286">
        <v>4</v>
      </c>
      <c r="K1125" s="286"/>
      <c r="L1125" s="286"/>
      <c r="M1125" s="286"/>
      <c r="N1125" s="286"/>
      <c r="O1125" s="286"/>
      <c r="P1125" s="286" t="s">
        <v>291</v>
      </c>
      <c r="Q1125" s="286" t="s">
        <v>288</v>
      </c>
      <c r="R1125" s="287"/>
      <c r="S1125" s="286"/>
      <c r="T1125" s="285"/>
      <c r="U1125" s="285"/>
      <c r="V1125" s="284"/>
      <c r="W1125" s="284"/>
      <c r="X1125" s="692" t="s">
        <v>3135</v>
      </c>
      <c r="Y1125" s="697" t="s">
        <v>3144</v>
      </c>
      <c r="Z1125" s="687" t="s">
        <v>3130</v>
      </c>
    </row>
    <row r="1126" spans="1:26" s="282" customFormat="1" ht="15.6">
      <c r="A1126" s="3" t="s">
        <v>2128</v>
      </c>
      <c r="B1126" s="289"/>
      <c r="C1126" s="289"/>
      <c r="D1126" s="284"/>
      <c r="E1126" s="286" t="s">
        <v>18</v>
      </c>
      <c r="F1126" s="286" t="s">
        <v>15</v>
      </c>
      <c r="G1126" s="364" t="s">
        <v>22</v>
      </c>
      <c r="H1126" s="364" t="s">
        <v>28</v>
      </c>
      <c r="I1126" s="364" t="s">
        <v>24</v>
      </c>
      <c r="J1126" s="286">
        <v>4</v>
      </c>
      <c r="K1126" s="286"/>
      <c r="L1126" s="286"/>
      <c r="M1126" s="286"/>
      <c r="N1126" s="286"/>
      <c r="O1126" s="286"/>
      <c r="P1126" s="286" t="s">
        <v>291</v>
      </c>
      <c r="Q1126" s="286" t="s">
        <v>288</v>
      </c>
      <c r="R1126" s="287"/>
      <c r="S1126" s="286"/>
      <c r="T1126" s="285"/>
      <c r="U1126" s="285"/>
      <c r="V1126" s="284"/>
      <c r="W1126" s="284"/>
      <c r="X1126" s="692" t="s">
        <v>3135</v>
      </c>
      <c r="Y1126" s="697" t="s">
        <v>3144</v>
      </c>
      <c r="Z1126" s="687" t="s">
        <v>3130</v>
      </c>
    </row>
    <row r="1127" spans="1:26" s="282" customFormat="1" ht="15.6">
      <c r="A1127" s="3" t="s">
        <v>2129</v>
      </c>
      <c r="B1127" s="289"/>
      <c r="C1127" s="289" t="s">
        <v>1004</v>
      </c>
      <c r="D1127" s="284"/>
      <c r="E1127" s="286" t="s">
        <v>18</v>
      </c>
      <c r="F1127" s="286" t="s">
        <v>14</v>
      </c>
      <c r="G1127" s="364" t="s">
        <v>22</v>
      </c>
      <c r="H1127" s="364" t="s">
        <v>28</v>
      </c>
      <c r="I1127" s="364" t="s">
        <v>24</v>
      </c>
      <c r="J1127" s="286">
        <v>4</v>
      </c>
      <c r="K1127" s="286"/>
      <c r="L1127" s="286"/>
      <c r="M1127" s="286"/>
      <c r="N1127" s="286"/>
      <c r="O1127" s="286"/>
      <c r="P1127" s="286" t="s">
        <v>291</v>
      </c>
      <c r="Q1127" s="286" t="s">
        <v>288</v>
      </c>
      <c r="R1127" s="287"/>
      <c r="S1127" s="286"/>
      <c r="T1127" s="285"/>
      <c r="U1127" s="285"/>
      <c r="V1127" s="284"/>
      <c r="W1127" s="284"/>
      <c r="X1127" s="692" t="s">
        <v>3135</v>
      </c>
      <c r="Y1127" s="697" t="s">
        <v>3144</v>
      </c>
      <c r="Z1127" s="687" t="s">
        <v>3130</v>
      </c>
    </row>
    <row r="1128" spans="1:26" s="282" customFormat="1" ht="15.6">
      <c r="A1128" s="3" t="s">
        <v>2130</v>
      </c>
      <c r="B1128" s="289"/>
      <c r="C1128" s="289"/>
      <c r="D1128" s="284"/>
      <c r="E1128" s="286" t="s">
        <v>18</v>
      </c>
      <c r="F1128" s="286" t="s">
        <v>15</v>
      </c>
      <c r="G1128" s="364" t="s">
        <v>22</v>
      </c>
      <c r="H1128" s="364" t="s">
        <v>28</v>
      </c>
      <c r="I1128" s="364" t="s">
        <v>24</v>
      </c>
      <c r="J1128" s="286">
        <v>4</v>
      </c>
      <c r="K1128" s="286"/>
      <c r="L1128" s="286"/>
      <c r="M1128" s="286"/>
      <c r="N1128" s="286"/>
      <c r="O1128" s="286"/>
      <c r="P1128" s="286" t="s">
        <v>291</v>
      </c>
      <c r="Q1128" s="286" t="s">
        <v>288</v>
      </c>
      <c r="R1128" s="287"/>
      <c r="S1128" s="286"/>
      <c r="T1128" s="285"/>
      <c r="U1128" s="285"/>
      <c r="V1128" s="284"/>
      <c r="W1128" s="284"/>
      <c r="X1128" s="692" t="s">
        <v>3135</v>
      </c>
      <c r="Y1128" s="697" t="s">
        <v>3144</v>
      </c>
      <c r="Z1128" s="687" t="s">
        <v>3130</v>
      </c>
    </row>
    <row r="1129" spans="1:26" s="282" customFormat="1" ht="15.6">
      <c r="A1129" s="3" t="s">
        <v>2131</v>
      </c>
      <c r="B1129" s="289"/>
      <c r="C1129" s="289" t="s">
        <v>1002</v>
      </c>
      <c r="D1129" s="284"/>
      <c r="E1129" s="286" t="s">
        <v>18</v>
      </c>
      <c r="F1129" s="286" t="s">
        <v>16</v>
      </c>
      <c r="G1129" s="364" t="s">
        <v>20</v>
      </c>
      <c r="H1129" s="364" t="s">
        <v>304</v>
      </c>
      <c r="I1129" s="364" t="s">
        <v>24</v>
      </c>
      <c r="J1129" s="286">
        <v>4</v>
      </c>
      <c r="K1129" s="286"/>
      <c r="L1129" s="286"/>
      <c r="M1129" s="286"/>
      <c r="N1129" s="286"/>
      <c r="O1129" s="286"/>
      <c r="P1129" s="286" t="s">
        <v>291</v>
      </c>
      <c r="Q1129" s="286" t="s">
        <v>288</v>
      </c>
      <c r="R1129" s="287"/>
      <c r="S1129" s="286"/>
      <c r="T1129" s="285"/>
      <c r="U1129" s="285"/>
      <c r="V1129" s="284"/>
      <c r="W1129" s="284"/>
      <c r="X1129" s="692" t="s">
        <v>3135</v>
      </c>
      <c r="Y1129" s="697" t="s">
        <v>3144</v>
      </c>
      <c r="Z1129" s="687" t="s">
        <v>3130</v>
      </c>
    </row>
    <row r="1130" spans="1:26" s="282" customFormat="1" ht="15.6">
      <c r="A1130" s="3" t="s">
        <v>2132</v>
      </c>
      <c r="B1130" s="289"/>
      <c r="C1130" s="289"/>
      <c r="D1130" s="284"/>
      <c r="E1130" s="286" t="s">
        <v>18</v>
      </c>
      <c r="F1130" s="286" t="s">
        <v>16</v>
      </c>
      <c r="G1130" s="364" t="s">
        <v>20</v>
      </c>
      <c r="H1130" s="364" t="s">
        <v>304</v>
      </c>
      <c r="I1130" s="364" t="s">
        <v>24</v>
      </c>
      <c r="J1130" s="286">
        <v>3</v>
      </c>
      <c r="K1130" s="286"/>
      <c r="L1130" s="286"/>
      <c r="M1130" s="286"/>
      <c r="N1130" s="286"/>
      <c r="O1130" s="286"/>
      <c r="P1130" s="286" t="s">
        <v>291</v>
      </c>
      <c r="Q1130" s="286" t="s">
        <v>288</v>
      </c>
      <c r="R1130" s="287"/>
      <c r="S1130" s="286"/>
      <c r="T1130" s="285"/>
      <c r="U1130" s="285"/>
      <c r="V1130" s="284"/>
      <c r="W1130" s="284"/>
      <c r="X1130" s="692" t="s">
        <v>3135</v>
      </c>
      <c r="Y1130" s="697" t="s">
        <v>3144</v>
      </c>
      <c r="Z1130" s="687" t="s">
        <v>3130</v>
      </c>
    </row>
    <row r="1131" spans="1:26" s="282" customFormat="1" ht="15.6">
      <c r="A1131" s="3" t="s">
        <v>2133</v>
      </c>
      <c r="B1131" s="289"/>
      <c r="C1131" s="289" t="s">
        <v>1001</v>
      </c>
      <c r="D1131" s="284"/>
      <c r="E1131" s="286" t="s">
        <v>18</v>
      </c>
      <c r="F1131" s="286" t="s">
        <v>14</v>
      </c>
      <c r="G1131" s="364" t="s">
        <v>22</v>
      </c>
      <c r="H1131" s="364" t="s">
        <v>28</v>
      </c>
      <c r="I1131" s="364" t="s">
        <v>24</v>
      </c>
      <c r="J1131" s="286">
        <v>4</v>
      </c>
      <c r="K1131" s="286"/>
      <c r="L1131" s="286"/>
      <c r="M1131" s="286"/>
      <c r="N1131" s="286"/>
      <c r="O1131" s="286"/>
      <c r="P1131" s="286" t="s">
        <v>291</v>
      </c>
      <c r="Q1131" s="286" t="s">
        <v>288</v>
      </c>
      <c r="R1131" s="287"/>
      <c r="S1131" s="286"/>
      <c r="T1131" s="285"/>
      <c r="U1131" s="285"/>
      <c r="V1131" s="284"/>
      <c r="W1131" s="284"/>
      <c r="X1131" s="692" t="s">
        <v>3135</v>
      </c>
      <c r="Y1131" s="697" t="s">
        <v>3144</v>
      </c>
      <c r="Z1131" s="687" t="s">
        <v>3130</v>
      </c>
    </row>
    <row r="1132" spans="1:26" s="282" customFormat="1" ht="15.6">
      <c r="A1132" s="3" t="s">
        <v>2134</v>
      </c>
      <c r="B1132" s="289"/>
      <c r="C1132" s="289"/>
      <c r="D1132" s="284"/>
      <c r="E1132" s="286" t="s">
        <v>18</v>
      </c>
      <c r="F1132" s="286" t="s">
        <v>15</v>
      </c>
      <c r="G1132" s="364" t="s">
        <v>22</v>
      </c>
      <c r="H1132" s="364" t="s">
        <v>28</v>
      </c>
      <c r="I1132" s="364" t="s">
        <v>24</v>
      </c>
      <c r="J1132" s="286">
        <v>4</v>
      </c>
      <c r="K1132" s="286"/>
      <c r="L1132" s="286"/>
      <c r="M1132" s="286"/>
      <c r="N1132" s="286"/>
      <c r="O1132" s="286"/>
      <c r="P1132" s="286" t="s">
        <v>291</v>
      </c>
      <c r="Q1132" s="286" t="s">
        <v>288</v>
      </c>
      <c r="R1132" s="287"/>
      <c r="S1132" s="286"/>
      <c r="T1132" s="285"/>
      <c r="U1132" s="285"/>
      <c r="V1132" s="284"/>
      <c r="W1132" s="284"/>
      <c r="X1132" s="692" t="s">
        <v>3135</v>
      </c>
      <c r="Y1132" s="697" t="s">
        <v>3144</v>
      </c>
      <c r="Z1132" s="687" t="s">
        <v>3130</v>
      </c>
    </row>
    <row r="1133" spans="1:26" s="282" customFormat="1" ht="15.6">
      <c r="A1133" s="3" t="s">
        <v>2135</v>
      </c>
      <c r="B1133" s="289"/>
      <c r="C1133" s="289" t="s">
        <v>1000</v>
      </c>
      <c r="D1133" s="284"/>
      <c r="E1133" s="286" t="s">
        <v>18</v>
      </c>
      <c r="F1133" s="286" t="s">
        <v>14</v>
      </c>
      <c r="G1133" s="364" t="s">
        <v>23</v>
      </c>
      <c r="H1133" s="364" t="s">
        <v>304</v>
      </c>
      <c r="I1133" s="364" t="s">
        <v>24</v>
      </c>
      <c r="J1133" s="286">
        <v>4</v>
      </c>
      <c r="K1133" s="286"/>
      <c r="L1133" s="286"/>
      <c r="M1133" s="286"/>
      <c r="N1133" s="286"/>
      <c r="O1133" s="286"/>
      <c r="P1133" s="286" t="s">
        <v>291</v>
      </c>
      <c r="Q1133" s="286" t="s">
        <v>288</v>
      </c>
      <c r="R1133" s="287"/>
      <c r="S1133" s="286"/>
      <c r="T1133" s="285"/>
      <c r="U1133" s="285"/>
      <c r="V1133" s="284"/>
      <c r="W1133" s="284"/>
      <c r="X1133" s="692" t="s">
        <v>3135</v>
      </c>
      <c r="Y1133" s="697" t="s">
        <v>3144</v>
      </c>
      <c r="Z1133" s="687" t="s">
        <v>3130</v>
      </c>
    </row>
    <row r="1134" spans="1:26" s="282" customFormat="1" ht="15.6">
      <c r="A1134" s="3" t="s">
        <v>2136</v>
      </c>
      <c r="B1134" s="289"/>
      <c r="C1134" s="289" t="s">
        <v>998</v>
      </c>
      <c r="D1134" s="284"/>
      <c r="E1134" s="286" t="s">
        <v>17</v>
      </c>
      <c r="F1134" s="286" t="s">
        <v>14</v>
      </c>
      <c r="G1134" s="364" t="s">
        <v>22</v>
      </c>
      <c r="H1134" s="364" t="s">
        <v>28</v>
      </c>
      <c r="I1134" s="364" t="s">
        <v>445</v>
      </c>
      <c r="J1134" s="286">
        <v>2</v>
      </c>
      <c r="K1134" s="286"/>
      <c r="L1134" s="286"/>
      <c r="M1134" s="286"/>
      <c r="N1134" s="286"/>
      <c r="O1134" s="286" t="s">
        <v>39</v>
      </c>
      <c r="P1134" s="286" t="s">
        <v>291</v>
      </c>
      <c r="Q1134" s="286" t="s">
        <v>288</v>
      </c>
      <c r="R1134" s="287"/>
      <c r="S1134" s="286"/>
      <c r="T1134" s="285"/>
      <c r="U1134" s="285"/>
      <c r="V1134" s="284"/>
      <c r="W1134" s="284"/>
      <c r="X1134" s="692" t="s">
        <v>3135</v>
      </c>
      <c r="Y1134" s="697" t="s">
        <v>3144</v>
      </c>
      <c r="Z1134" s="687" t="s">
        <v>3130</v>
      </c>
    </row>
    <row r="1135" spans="1:26" s="282" customFormat="1" ht="15.6">
      <c r="A1135" s="3" t="s">
        <v>2137</v>
      </c>
      <c r="B1135" s="289"/>
      <c r="C1135" s="289"/>
      <c r="D1135" s="284"/>
      <c r="E1135" s="286" t="s">
        <v>18</v>
      </c>
      <c r="F1135" s="286" t="s">
        <v>14</v>
      </c>
      <c r="G1135" s="364" t="s">
        <v>22</v>
      </c>
      <c r="H1135" s="364" t="s">
        <v>28</v>
      </c>
      <c r="I1135" s="364" t="s">
        <v>445</v>
      </c>
      <c r="J1135" s="286">
        <v>4</v>
      </c>
      <c r="K1135" s="286"/>
      <c r="L1135" s="286"/>
      <c r="M1135" s="286"/>
      <c r="N1135" s="286"/>
      <c r="O1135" s="286"/>
      <c r="P1135" s="286" t="s">
        <v>291</v>
      </c>
      <c r="Q1135" s="286" t="s">
        <v>288</v>
      </c>
      <c r="R1135" s="287"/>
      <c r="S1135" s="286"/>
      <c r="T1135" s="285"/>
      <c r="U1135" s="285"/>
      <c r="V1135" s="284"/>
      <c r="W1135" s="284"/>
      <c r="X1135" s="692" t="s">
        <v>3135</v>
      </c>
      <c r="Y1135" s="697" t="s">
        <v>3144</v>
      </c>
      <c r="Z1135" s="687" t="s">
        <v>3130</v>
      </c>
    </row>
    <row r="1136" spans="1:26" s="282" customFormat="1" ht="15.6">
      <c r="A1136" s="3" t="s">
        <v>2138</v>
      </c>
      <c r="B1136" s="289"/>
      <c r="C1136" s="289"/>
      <c r="D1136" s="284"/>
      <c r="E1136" s="286" t="s">
        <v>18</v>
      </c>
      <c r="F1136" s="286" t="s">
        <v>15</v>
      </c>
      <c r="G1136" s="364" t="s">
        <v>22</v>
      </c>
      <c r="H1136" s="364" t="s">
        <v>28</v>
      </c>
      <c r="I1136" s="364" t="s">
        <v>24</v>
      </c>
      <c r="J1136" s="286">
        <v>4</v>
      </c>
      <c r="K1136" s="286"/>
      <c r="L1136" s="286"/>
      <c r="M1136" s="286"/>
      <c r="N1136" s="286"/>
      <c r="O1136" s="286"/>
      <c r="P1136" s="286" t="s">
        <v>291</v>
      </c>
      <c r="Q1136" s="286" t="s">
        <v>288</v>
      </c>
      <c r="R1136" s="287"/>
      <c r="S1136" s="286"/>
      <c r="T1136" s="285"/>
      <c r="U1136" s="285"/>
      <c r="V1136" s="284"/>
      <c r="W1136" s="284"/>
      <c r="X1136" s="692" t="s">
        <v>3135</v>
      </c>
      <c r="Y1136" s="697" t="s">
        <v>3144</v>
      </c>
      <c r="Z1136" s="687" t="s">
        <v>3130</v>
      </c>
    </row>
    <row r="1137" spans="1:26" s="282" customFormat="1" ht="15.6">
      <c r="A1137" s="3" t="s">
        <v>2139</v>
      </c>
      <c r="B1137" s="289"/>
      <c r="C1137" s="289"/>
      <c r="D1137" s="284"/>
      <c r="E1137" s="286" t="s">
        <v>17</v>
      </c>
      <c r="F1137" s="286" t="s">
        <v>14</v>
      </c>
      <c r="G1137" s="364" t="s">
        <v>23</v>
      </c>
      <c r="H1137" s="364" t="s">
        <v>304</v>
      </c>
      <c r="I1137" s="364" t="s">
        <v>24</v>
      </c>
      <c r="J1137" s="286">
        <v>4</v>
      </c>
      <c r="K1137" s="286"/>
      <c r="L1137" s="286"/>
      <c r="M1137" s="286"/>
      <c r="N1137" s="286"/>
      <c r="O1137" s="286"/>
      <c r="P1137" s="286" t="s">
        <v>291</v>
      </c>
      <c r="Q1137" s="286" t="s">
        <v>288</v>
      </c>
      <c r="R1137" s="287"/>
      <c r="S1137" s="286"/>
      <c r="T1137" s="285"/>
      <c r="U1137" s="285"/>
      <c r="V1137" s="284"/>
      <c r="W1137" s="284"/>
      <c r="X1137" s="692" t="s">
        <v>3135</v>
      </c>
      <c r="Y1137" s="697" t="s">
        <v>3144</v>
      </c>
      <c r="Z1137" s="687" t="s">
        <v>3130</v>
      </c>
    </row>
    <row r="1138" spans="1:26" s="282" customFormat="1" ht="15.6">
      <c r="A1138" s="3" t="s">
        <v>2140</v>
      </c>
      <c r="B1138" s="289"/>
      <c r="C1138" s="289"/>
      <c r="D1138" s="284"/>
      <c r="E1138" s="286" t="s">
        <v>17</v>
      </c>
      <c r="F1138" s="286" t="s">
        <v>14</v>
      </c>
      <c r="G1138" s="364" t="s">
        <v>22</v>
      </c>
      <c r="H1138" s="364" t="s">
        <v>28</v>
      </c>
      <c r="I1138" s="364" t="s">
        <v>24</v>
      </c>
      <c r="J1138" s="286">
        <v>4</v>
      </c>
      <c r="K1138" s="286"/>
      <c r="L1138" s="286"/>
      <c r="M1138" s="286"/>
      <c r="N1138" s="286"/>
      <c r="O1138" s="286"/>
      <c r="P1138" s="286" t="s">
        <v>291</v>
      </c>
      <c r="Q1138" s="286" t="s">
        <v>288</v>
      </c>
      <c r="R1138" s="287"/>
      <c r="S1138" s="286"/>
      <c r="T1138" s="285"/>
      <c r="U1138" s="285"/>
      <c r="V1138" s="284"/>
      <c r="W1138" s="284"/>
      <c r="X1138" s="692" t="s">
        <v>3135</v>
      </c>
      <c r="Y1138" s="697" t="s">
        <v>3144</v>
      </c>
      <c r="Z1138" s="687" t="s">
        <v>3130</v>
      </c>
    </row>
    <row r="1139" spans="1:26" s="282" customFormat="1" ht="15.6">
      <c r="A1139" s="3" t="s">
        <v>2141</v>
      </c>
      <c r="B1139" s="289"/>
      <c r="C1139" s="289"/>
      <c r="D1139" s="284"/>
      <c r="E1139" s="286" t="s">
        <v>17</v>
      </c>
      <c r="F1139" s="286" t="s">
        <v>15</v>
      </c>
      <c r="G1139" s="364" t="s">
        <v>22</v>
      </c>
      <c r="H1139" s="364" t="s">
        <v>28</v>
      </c>
      <c r="I1139" s="364" t="s">
        <v>447</v>
      </c>
      <c r="J1139" s="286">
        <v>4</v>
      </c>
      <c r="K1139" s="286"/>
      <c r="L1139" s="286"/>
      <c r="M1139" s="286"/>
      <c r="N1139" s="286"/>
      <c r="O1139" s="286"/>
      <c r="P1139" s="286" t="s">
        <v>291</v>
      </c>
      <c r="Q1139" s="286" t="s">
        <v>288</v>
      </c>
      <c r="R1139" s="287"/>
      <c r="S1139" s="286"/>
      <c r="T1139" s="285"/>
      <c r="U1139" s="285"/>
      <c r="V1139" s="284"/>
      <c r="W1139" s="284"/>
      <c r="X1139" s="692" t="s">
        <v>3135</v>
      </c>
      <c r="Y1139" s="697" t="s">
        <v>3144</v>
      </c>
      <c r="Z1139" s="687" t="s">
        <v>3130</v>
      </c>
    </row>
    <row r="1140" spans="1:26" s="282" customFormat="1" ht="15.6">
      <c r="A1140" s="3" t="s">
        <v>2142</v>
      </c>
      <c r="B1140" s="289"/>
      <c r="C1140" s="289" t="s">
        <v>1121</v>
      </c>
      <c r="D1140" s="284"/>
      <c r="E1140" s="286" t="s">
        <v>17</v>
      </c>
      <c r="F1140" s="286" t="s">
        <v>16</v>
      </c>
      <c r="G1140" s="364" t="s">
        <v>23</v>
      </c>
      <c r="H1140" s="364" t="s">
        <v>304</v>
      </c>
      <c r="I1140" s="364" t="s">
        <v>24</v>
      </c>
      <c r="J1140" s="286">
        <v>4</v>
      </c>
      <c r="K1140" s="286"/>
      <c r="L1140" s="286"/>
      <c r="M1140" s="286"/>
      <c r="N1140" s="286"/>
      <c r="O1140" s="286"/>
      <c r="P1140" s="286" t="s">
        <v>291</v>
      </c>
      <c r="Q1140" s="286" t="s">
        <v>288</v>
      </c>
      <c r="R1140" s="287"/>
      <c r="S1140" s="286"/>
      <c r="T1140" s="285"/>
      <c r="U1140" s="285"/>
      <c r="V1140" s="284"/>
      <c r="W1140" s="284"/>
      <c r="X1140" s="692" t="s">
        <v>3135</v>
      </c>
      <c r="Y1140" s="697" t="s">
        <v>3144</v>
      </c>
      <c r="Z1140" s="687" t="s">
        <v>3130</v>
      </c>
    </row>
    <row r="1141" spans="1:26" s="282" customFormat="1" ht="15.6">
      <c r="A1141" s="3" t="s">
        <v>2143</v>
      </c>
      <c r="B1141" s="289"/>
      <c r="C1141" s="289" t="s">
        <v>997</v>
      </c>
      <c r="D1141" s="284"/>
      <c r="E1141" s="286" t="s">
        <v>18</v>
      </c>
      <c r="F1141" s="286" t="s">
        <v>14</v>
      </c>
      <c r="G1141" s="364" t="s">
        <v>22</v>
      </c>
      <c r="H1141" s="364" t="s">
        <v>28</v>
      </c>
      <c r="I1141" s="364" t="s">
        <v>447</v>
      </c>
      <c r="J1141" s="286">
        <v>4</v>
      </c>
      <c r="K1141" s="286"/>
      <c r="L1141" s="286"/>
      <c r="M1141" s="286"/>
      <c r="N1141" s="286"/>
      <c r="O1141" s="286"/>
      <c r="P1141" s="286" t="s">
        <v>291</v>
      </c>
      <c r="Q1141" s="286" t="s">
        <v>288</v>
      </c>
      <c r="R1141" s="287"/>
      <c r="S1141" s="286"/>
      <c r="T1141" s="285"/>
      <c r="U1141" s="285"/>
      <c r="V1141" s="284"/>
      <c r="W1141" s="284"/>
      <c r="X1141" s="692" t="s">
        <v>3135</v>
      </c>
      <c r="Y1141" s="697" t="s">
        <v>3144</v>
      </c>
      <c r="Z1141" s="687" t="s">
        <v>3130</v>
      </c>
    </row>
    <row r="1142" spans="1:26" s="282" customFormat="1" ht="15.6">
      <c r="A1142" s="3" t="s">
        <v>2144</v>
      </c>
      <c r="B1142" s="289"/>
      <c r="C1142" s="289"/>
      <c r="D1142" s="284"/>
      <c r="E1142" s="286" t="s">
        <v>18</v>
      </c>
      <c r="F1142" s="286" t="s">
        <v>15</v>
      </c>
      <c r="G1142" s="364" t="s">
        <v>22</v>
      </c>
      <c r="H1142" s="364" t="s">
        <v>28</v>
      </c>
      <c r="I1142" s="364" t="s">
        <v>24</v>
      </c>
      <c r="J1142" s="286">
        <v>4</v>
      </c>
      <c r="K1142" s="286"/>
      <c r="L1142" s="286"/>
      <c r="M1142" s="286"/>
      <c r="N1142" s="286"/>
      <c r="O1142" s="286"/>
      <c r="P1142" s="286" t="s">
        <v>291</v>
      </c>
      <c r="Q1142" s="286" t="s">
        <v>288</v>
      </c>
      <c r="R1142" s="287"/>
      <c r="S1142" s="286"/>
      <c r="T1142" s="285"/>
      <c r="U1142" s="285"/>
      <c r="V1142" s="284"/>
      <c r="W1142" s="284"/>
      <c r="X1142" s="692" t="s">
        <v>3135</v>
      </c>
      <c r="Y1142" s="697" t="s">
        <v>3144</v>
      </c>
      <c r="Z1142" s="687" t="s">
        <v>3130</v>
      </c>
    </row>
    <row r="1143" spans="1:26" s="282" customFormat="1" ht="15.6">
      <c r="A1143" s="3" t="s">
        <v>2145</v>
      </c>
      <c r="B1143" s="289"/>
      <c r="C1143" s="289"/>
      <c r="D1143" s="284"/>
      <c r="E1143" s="286" t="s">
        <v>18</v>
      </c>
      <c r="F1143" s="286" t="s">
        <v>15</v>
      </c>
      <c r="G1143" s="364" t="s">
        <v>22</v>
      </c>
      <c r="H1143" s="364" t="s">
        <v>28</v>
      </c>
      <c r="I1143" s="364" t="s">
        <v>25</v>
      </c>
      <c r="J1143" s="286">
        <v>4</v>
      </c>
      <c r="K1143" s="286"/>
      <c r="L1143" s="286"/>
      <c r="M1143" s="286"/>
      <c r="N1143" s="286"/>
      <c r="O1143" s="286"/>
      <c r="P1143" s="286" t="s">
        <v>291</v>
      </c>
      <c r="Q1143" s="286" t="s">
        <v>288</v>
      </c>
      <c r="R1143" s="287"/>
      <c r="S1143" s="286"/>
      <c r="T1143" s="285"/>
      <c r="U1143" s="285"/>
      <c r="V1143" s="284"/>
      <c r="W1143" s="284"/>
      <c r="X1143" s="692" t="s">
        <v>3135</v>
      </c>
      <c r="Y1143" s="697" t="s">
        <v>3144</v>
      </c>
      <c r="Z1143" s="687" t="s">
        <v>3130</v>
      </c>
    </row>
    <row r="1144" spans="1:26" s="282" customFormat="1" ht="15.6">
      <c r="A1144" s="3" t="s">
        <v>2146</v>
      </c>
      <c r="B1144" s="289"/>
      <c r="C1144" s="289" t="s">
        <v>996</v>
      </c>
      <c r="D1144" s="284"/>
      <c r="E1144" s="286" t="s">
        <v>17</v>
      </c>
      <c r="F1144" s="286" t="s">
        <v>14</v>
      </c>
      <c r="G1144" s="364" t="s">
        <v>19</v>
      </c>
      <c r="H1144" s="364" t="s">
        <v>28</v>
      </c>
      <c r="I1144" s="364" t="s">
        <v>24</v>
      </c>
      <c r="J1144" s="286">
        <v>4</v>
      </c>
      <c r="K1144" s="286"/>
      <c r="L1144" s="286"/>
      <c r="M1144" s="286"/>
      <c r="N1144" s="286"/>
      <c r="O1144" s="286"/>
      <c r="P1144" s="286" t="s">
        <v>291</v>
      </c>
      <c r="Q1144" s="286" t="s">
        <v>288</v>
      </c>
      <c r="R1144" s="287"/>
      <c r="S1144" s="286"/>
      <c r="T1144" s="285"/>
      <c r="U1144" s="285"/>
      <c r="V1144" s="284"/>
      <c r="W1144" s="284"/>
      <c r="X1144" s="692" t="s">
        <v>3135</v>
      </c>
      <c r="Y1144" s="697" t="s">
        <v>3144</v>
      </c>
      <c r="Z1144" s="687" t="s">
        <v>3130</v>
      </c>
    </row>
    <row r="1145" spans="1:26" s="282" customFormat="1" ht="15.6">
      <c r="A1145" s="3" t="s">
        <v>2147</v>
      </c>
      <c r="B1145" s="289"/>
      <c r="C1145" s="289" t="s">
        <v>995</v>
      </c>
      <c r="D1145" s="284"/>
      <c r="E1145" s="286" t="s">
        <v>17</v>
      </c>
      <c r="F1145" s="286" t="s">
        <v>14</v>
      </c>
      <c r="G1145" s="364" t="s">
        <v>19</v>
      </c>
      <c r="H1145" s="364" t="s">
        <v>28</v>
      </c>
      <c r="I1145" s="364" t="s">
        <v>25</v>
      </c>
      <c r="J1145" s="286">
        <v>4</v>
      </c>
      <c r="K1145" s="286"/>
      <c r="L1145" s="286"/>
      <c r="M1145" s="286"/>
      <c r="N1145" s="286"/>
      <c r="O1145" s="286"/>
      <c r="P1145" s="286" t="s">
        <v>291</v>
      </c>
      <c r="Q1145" s="286" t="s">
        <v>288</v>
      </c>
      <c r="R1145" s="287"/>
      <c r="S1145" s="286"/>
      <c r="T1145" s="285"/>
      <c r="U1145" s="285"/>
      <c r="V1145" s="284"/>
      <c r="W1145" s="284"/>
      <c r="X1145" s="692" t="s">
        <v>3135</v>
      </c>
      <c r="Y1145" s="697" t="s">
        <v>3144</v>
      </c>
      <c r="Z1145" s="687" t="s">
        <v>3130</v>
      </c>
    </row>
    <row r="1146" spans="1:26" s="282" customFormat="1" ht="15.6">
      <c r="A1146" s="3" t="s">
        <v>2148</v>
      </c>
      <c r="B1146" s="289"/>
      <c r="C1146" s="289"/>
      <c r="D1146" s="284"/>
      <c r="E1146" s="286" t="s">
        <v>17</v>
      </c>
      <c r="F1146" s="286" t="s">
        <v>15</v>
      </c>
      <c r="G1146" s="364" t="s">
        <v>23</v>
      </c>
      <c r="H1146" s="364" t="s">
        <v>28</v>
      </c>
      <c r="I1146" s="364" t="s">
        <v>24</v>
      </c>
      <c r="J1146" s="286">
        <v>4</v>
      </c>
      <c r="K1146" s="286"/>
      <c r="L1146" s="286"/>
      <c r="M1146" s="286"/>
      <c r="N1146" s="286"/>
      <c r="O1146" s="286"/>
      <c r="P1146" s="286" t="s">
        <v>291</v>
      </c>
      <c r="Q1146" s="286" t="s">
        <v>288</v>
      </c>
      <c r="R1146" s="287"/>
      <c r="S1146" s="286"/>
      <c r="T1146" s="285"/>
      <c r="U1146" s="285"/>
      <c r="V1146" s="284"/>
      <c r="W1146" s="284"/>
      <c r="X1146" s="692" t="s">
        <v>3135</v>
      </c>
      <c r="Y1146" s="697" t="s">
        <v>3144</v>
      </c>
      <c r="Z1146" s="687" t="s">
        <v>3130</v>
      </c>
    </row>
    <row r="1147" spans="1:26" s="282" customFormat="1" ht="15.6">
      <c r="A1147" s="3" t="s">
        <v>2149</v>
      </c>
      <c r="B1147" s="289"/>
      <c r="C1147" s="289" t="s">
        <v>994</v>
      </c>
      <c r="D1147" s="284"/>
      <c r="E1147" s="286" t="s">
        <v>18</v>
      </c>
      <c r="F1147" s="286" t="s">
        <v>14</v>
      </c>
      <c r="G1147" s="364" t="s">
        <v>19</v>
      </c>
      <c r="H1147" s="364" t="s">
        <v>28</v>
      </c>
      <c r="I1147" s="364" t="s">
        <v>24</v>
      </c>
      <c r="J1147" s="286">
        <v>4</v>
      </c>
      <c r="K1147" s="286"/>
      <c r="L1147" s="286"/>
      <c r="M1147" s="286"/>
      <c r="N1147" s="286"/>
      <c r="O1147" s="286"/>
      <c r="P1147" s="286" t="s">
        <v>291</v>
      </c>
      <c r="Q1147" s="286" t="s">
        <v>288</v>
      </c>
      <c r="R1147" s="287"/>
      <c r="S1147" s="286"/>
      <c r="T1147" s="285"/>
      <c r="U1147" s="285"/>
      <c r="V1147" s="284"/>
      <c r="W1147" s="284"/>
      <c r="X1147" s="692" t="s">
        <v>3135</v>
      </c>
      <c r="Y1147" s="697" t="s">
        <v>3144</v>
      </c>
      <c r="Z1147" s="687" t="s">
        <v>3130</v>
      </c>
    </row>
    <row r="1148" spans="1:26" s="282" customFormat="1" ht="27.6">
      <c r="A1148" s="3" t="s">
        <v>2150</v>
      </c>
      <c r="B1148" s="289"/>
      <c r="C1148" s="289"/>
      <c r="D1148" s="284"/>
      <c r="E1148" s="286" t="s">
        <v>18</v>
      </c>
      <c r="F1148" s="286" t="s">
        <v>15</v>
      </c>
      <c r="G1148" s="364" t="s">
        <v>19</v>
      </c>
      <c r="H1148" s="364" t="s">
        <v>28</v>
      </c>
      <c r="I1148" s="364" t="s">
        <v>819</v>
      </c>
      <c r="J1148" s="286">
        <v>4</v>
      </c>
      <c r="K1148" s="286"/>
      <c r="L1148" s="286"/>
      <c r="M1148" s="286"/>
      <c r="N1148" s="286"/>
      <c r="O1148" s="286"/>
      <c r="P1148" s="286" t="s">
        <v>291</v>
      </c>
      <c r="Q1148" s="286" t="s">
        <v>288</v>
      </c>
      <c r="R1148" s="287"/>
      <c r="S1148" s="286"/>
      <c r="T1148" s="285"/>
      <c r="U1148" s="285"/>
      <c r="V1148" s="284"/>
      <c r="W1148" s="284"/>
      <c r="X1148" s="692" t="s">
        <v>3135</v>
      </c>
      <c r="Y1148" s="697" t="s">
        <v>3144</v>
      </c>
      <c r="Z1148" s="687" t="s">
        <v>3130</v>
      </c>
    </row>
    <row r="1149" spans="1:26" s="282" customFormat="1" ht="15.6">
      <c r="A1149" s="3" t="s">
        <v>2151</v>
      </c>
      <c r="B1149" s="289"/>
      <c r="C1149" s="289" t="s">
        <v>993</v>
      </c>
      <c r="D1149" s="284"/>
      <c r="E1149" s="286" t="s">
        <v>17</v>
      </c>
      <c r="F1149" s="286" t="s">
        <v>16</v>
      </c>
      <c r="G1149" s="364" t="s">
        <v>23</v>
      </c>
      <c r="H1149" s="364" t="s">
        <v>304</v>
      </c>
      <c r="I1149" s="364" t="s">
        <v>24</v>
      </c>
      <c r="J1149" s="286">
        <v>4</v>
      </c>
      <c r="K1149" s="286"/>
      <c r="L1149" s="286"/>
      <c r="M1149" s="286"/>
      <c r="N1149" s="286"/>
      <c r="O1149" s="286"/>
      <c r="P1149" s="286" t="s">
        <v>291</v>
      </c>
      <c r="Q1149" s="286" t="s">
        <v>288</v>
      </c>
      <c r="R1149" s="287"/>
      <c r="S1149" s="286"/>
      <c r="T1149" s="285"/>
      <c r="U1149" s="285"/>
      <c r="V1149" s="284"/>
      <c r="W1149" s="284"/>
      <c r="X1149" s="692" t="s">
        <v>3135</v>
      </c>
      <c r="Y1149" s="697" t="s">
        <v>3144</v>
      </c>
      <c r="Z1149" s="687" t="s">
        <v>3130</v>
      </c>
    </row>
    <row r="1150" spans="1:26" s="282" customFormat="1" ht="15.6">
      <c r="A1150" s="3" t="s">
        <v>2152</v>
      </c>
      <c r="B1150" s="289"/>
      <c r="C1150" s="289" t="s">
        <v>992</v>
      </c>
      <c r="D1150" s="284"/>
      <c r="E1150" s="286" t="s">
        <v>17</v>
      </c>
      <c r="F1150" s="286" t="s">
        <v>16</v>
      </c>
      <c r="G1150" s="364" t="s">
        <v>23</v>
      </c>
      <c r="H1150" s="364" t="s">
        <v>304</v>
      </c>
      <c r="I1150" s="364" t="s">
        <v>24</v>
      </c>
      <c r="J1150" s="286">
        <v>5</v>
      </c>
      <c r="K1150" s="286"/>
      <c r="L1150" s="286"/>
      <c r="M1150" s="286"/>
      <c r="N1150" s="286"/>
      <c r="O1150" s="286"/>
      <c r="P1150" s="286" t="s">
        <v>291</v>
      </c>
      <c r="Q1150" s="286" t="s">
        <v>288</v>
      </c>
      <c r="R1150" s="287"/>
      <c r="S1150" s="286"/>
      <c r="T1150" s="285"/>
      <c r="U1150" s="285"/>
      <c r="V1150" s="284"/>
      <c r="W1150" s="284"/>
      <c r="X1150" s="692" t="s">
        <v>3135</v>
      </c>
      <c r="Y1150" s="697" t="s">
        <v>3144</v>
      </c>
      <c r="Z1150" s="687" t="s">
        <v>3130</v>
      </c>
    </row>
    <row r="1151" spans="1:26" s="282" customFormat="1" ht="15.6">
      <c r="A1151" s="3" t="s">
        <v>2153</v>
      </c>
      <c r="B1151" s="289"/>
      <c r="C1151" s="289"/>
      <c r="D1151" s="284"/>
      <c r="E1151" s="286" t="s">
        <v>18</v>
      </c>
      <c r="F1151" s="286" t="s">
        <v>14</v>
      </c>
      <c r="G1151" s="364" t="s">
        <v>23</v>
      </c>
      <c r="H1151" s="364" t="s">
        <v>28</v>
      </c>
      <c r="I1151" s="364" t="s">
        <v>447</v>
      </c>
      <c r="J1151" s="286">
        <v>4</v>
      </c>
      <c r="K1151" s="286"/>
      <c r="L1151" s="286"/>
      <c r="M1151" s="286"/>
      <c r="N1151" s="286"/>
      <c r="O1151" s="286"/>
      <c r="P1151" s="286" t="s">
        <v>291</v>
      </c>
      <c r="Q1151" s="286" t="s">
        <v>288</v>
      </c>
      <c r="R1151" s="287"/>
      <c r="S1151" s="286"/>
      <c r="T1151" s="285"/>
      <c r="U1151" s="285"/>
      <c r="V1151" s="284"/>
      <c r="W1151" s="284"/>
      <c r="X1151" s="692" t="s">
        <v>3135</v>
      </c>
      <c r="Y1151" s="697" t="s">
        <v>3144</v>
      </c>
      <c r="Z1151" s="687" t="s">
        <v>3130</v>
      </c>
    </row>
    <row r="1152" spans="1:26" s="282" customFormat="1" ht="15.6">
      <c r="A1152" s="3" t="s">
        <v>2154</v>
      </c>
      <c r="B1152" s="289"/>
      <c r="C1152" s="289"/>
      <c r="D1152" s="284"/>
      <c r="E1152" s="286" t="s">
        <v>18</v>
      </c>
      <c r="F1152" s="286" t="s">
        <v>15</v>
      </c>
      <c r="G1152" s="364" t="s">
        <v>23</v>
      </c>
      <c r="H1152" s="364" t="s">
        <v>28</v>
      </c>
      <c r="I1152" s="364" t="s">
        <v>26</v>
      </c>
      <c r="J1152" s="286">
        <v>4</v>
      </c>
      <c r="K1152" s="286"/>
      <c r="L1152" s="286"/>
      <c r="M1152" s="286"/>
      <c r="N1152" s="286"/>
      <c r="O1152" s="286"/>
      <c r="P1152" s="286" t="s">
        <v>291</v>
      </c>
      <c r="Q1152" s="286" t="s">
        <v>288</v>
      </c>
      <c r="R1152" s="287"/>
      <c r="S1152" s="286"/>
      <c r="T1152" s="285"/>
      <c r="U1152" s="285"/>
      <c r="V1152" s="284"/>
      <c r="W1152" s="284"/>
      <c r="X1152" s="692" t="s">
        <v>3135</v>
      </c>
      <c r="Y1152" s="697" t="s">
        <v>3144</v>
      </c>
      <c r="Z1152" s="687" t="s">
        <v>3130</v>
      </c>
    </row>
    <row r="1153" spans="1:26" s="282" customFormat="1" ht="15.6">
      <c r="A1153" s="3" t="s">
        <v>2155</v>
      </c>
      <c r="B1153" s="289"/>
      <c r="C1153" s="289"/>
      <c r="D1153" s="284"/>
      <c r="E1153" s="286" t="s">
        <v>18</v>
      </c>
      <c r="F1153" s="286" t="s">
        <v>15</v>
      </c>
      <c r="G1153" s="364" t="s">
        <v>23</v>
      </c>
      <c r="H1153" s="364" t="s">
        <v>28</v>
      </c>
      <c r="I1153" s="364" t="s">
        <v>25</v>
      </c>
      <c r="J1153" s="286">
        <v>4</v>
      </c>
      <c r="K1153" s="286"/>
      <c r="L1153" s="286"/>
      <c r="M1153" s="286"/>
      <c r="N1153" s="286"/>
      <c r="O1153" s="286"/>
      <c r="P1153" s="286" t="s">
        <v>291</v>
      </c>
      <c r="Q1153" s="286" t="s">
        <v>288</v>
      </c>
      <c r="R1153" s="287"/>
      <c r="S1153" s="286"/>
      <c r="T1153" s="285"/>
      <c r="U1153" s="285"/>
      <c r="V1153" s="284"/>
      <c r="W1153" s="284"/>
      <c r="X1153" s="692" t="s">
        <v>3135</v>
      </c>
      <c r="Y1153" s="697" t="s">
        <v>3144</v>
      </c>
      <c r="Z1153" s="687" t="s">
        <v>3130</v>
      </c>
    </row>
    <row r="1154" spans="1:26" s="282" customFormat="1" ht="15.6">
      <c r="A1154" s="3" t="s">
        <v>2156</v>
      </c>
      <c r="B1154" s="289"/>
      <c r="C1154" s="289" t="s">
        <v>991</v>
      </c>
      <c r="D1154" s="284"/>
      <c r="E1154" s="286" t="s">
        <v>18</v>
      </c>
      <c r="F1154" s="286" t="s">
        <v>15</v>
      </c>
      <c r="G1154" s="364" t="s">
        <v>262</v>
      </c>
      <c r="H1154" s="364" t="s">
        <v>28</v>
      </c>
      <c r="I1154" s="364" t="s">
        <v>445</v>
      </c>
      <c r="J1154" s="286">
        <v>4</v>
      </c>
      <c r="K1154" s="286"/>
      <c r="L1154" s="286"/>
      <c r="M1154" s="286"/>
      <c r="N1154" s="286"/>
      <c r="O1154" s="286"/>
      <c r="P1154" s="286" t="s">
        <v>291</v>
      </c>
      <c r="Q1154" s="286" t="s">
        <v>288</v>
      </c>
      <c r="R1154" s="287"/>
      <c r="S1154" s="286"/>
      <c r="T1154" s="285"/>
      <c r="U1154" s="285"/>
      <c r="V1154" s="284"/>
      <c r="W1154" s="284"/>
      <c r="X1154" s="692" t="s">
        <v>3135</v>
      </c>
      <c r="Y1154" s="697" t="s">
        <v>3144</v>
      </c>
      <c r="Z1154" s="687" t="s">
        <v>3130</v>
      </c>
    </row>
    <row r="1155" spans="1:26" s="282" customFormat="1" ht="15.6">
      <c r="A1155" s="3" t="s">
        <v>2157</v>
      </c>
      <c r="B1155" s="289"/>
      <c r="C1155" s="289" t="s">
        <v>990</v>
      </c>
      <c r="D1155" s="284"/>
      <c r="E1155" s="286" t="s">
        <v>18</v>
      </c>
      <c r="F1155" s="286" t="s">
        <v>16</v>
      </c>
      <c r="G1155" s="364" t="s">
        <v>20</v>
      </c>
      <c r="H1155" s="364" t="s">
        <v>304</v>
      </c>
      <c r="I1155" s="364" t="s">
        <v>24</v>
      </c>
      <c r="J1155" s="286">
        <v>4</v>
      </c>
      <c r="K1155" s="286"/>
      <c r="L1155" s="286"/>
      <c r="M1155" s="286"/>
      <c r="N1155" s="286"/>
      <c r="O1155" s="286"/>
      <c r="P1155" s="286" t="s">
        <v>291</v>
      </c>
      <c r="Q1155" s="286" t="s">
        <v>288</v>
      </c>
      <c r="R1155" s="287"/>
      <c r="S1155" s="286"/>
      <c r="T1155" s="285"/>
      <c r="U1155" s="285"/>
      <c r="V1155" s="284"/>
      <c r="W1155" s="284"/>
      <c r="X1155" s="692" t="s">
        <v>3135</v>
      </c>
      <c r="Y1155" s="697" t="s">
        <v>3144</v>
      </c>
      <c r="Z1155" s="687" t="s">
        <v>3130</v>
      </c>
    </row>
    <row r="1156" spans="1:26" s="282" customFormat="1" ht="15.6">
      <c r="A1156" s="3" t="s">
        <v>2158</v>
      </c>
      <c r="B1156" s="289"/>
      <c r="C1156" s="289"/>
      <c r="D1156" s="284"/>
      <c r="E1156" s="286" t="s">
        <v>18</v>
      </c>
      <c r="F1156" s="286" t="s">
        <v>16</v>
      </c>
      <c r="G1156" s="364" t="s">
        <v>262</v>
      </c>
      <c r="H1156" s="364" t="s">
        <v>28</v>
      </c>
      <c r="I1156" s="364" t="s">
        <v>49</v>
      </c>
      <c r="J1156" s="286">
        <v>3</v>
      </c>
      <c r="K1156" s="286"/>
      <c r="L1156" s="286"/>
      <c r="M1156" s="286"/>
      <c r="N1156" s="286"/>
      <c r="O1156" s="286"/>
      <c r="P1156" s="286" t="s">
        <v>291</v>
      </c>
      <c r="Q1156" s="286" t="s">
        <v>288</v>
      </c>
      <c r="R1156" s="287"/>
      <c r="S1156" s="286"/>
      <c r="T1156" s="285"/>
      <c r="U1156" s="285"/>
      <c r="V1156" s="284"/>
      <c r="W1156" s="284"/>
      <c r="X1156" s="692" t="s">
        <v>3135</v>
      </c>
      <c r="Y1156" s="697" t="s">
        <v>3144</v>
      </c>
      <c r="Z1156" s="687" t="s">
        <v>3130</v>
      </c>
    </row>
    <row r="1157" spans="1:26" s="282" customFormat="1" ht="15.6">
      <c r="A1157" s="3" t="s">
        <v>2159</v>
      </c>
      <c r="B1157" s="289"/>
      <c r="C1157" s="289"/>
      <c r="D1157" s="365" t="s">
        <v>1120</v>
      </c>
      <c r="E1157" s="286" t="s">
        <v>18</v>
      </c>
      <c r="F1157" s="286" t="s">
        <v>16</v>
      </c>
      <c r="G1157" s="364" t="s">
        <v>262</v>
      </c>
      <c r="H1157" s="364" t="s">
        <v>28</v>
      </c>
      <c r="I1157" s="364" t="s">
        <v>49</v>
      </c>
      <c r="J1157" s="286">
        <v>3</v>
      </c>
      <c r="K1157" s="286"/>
      <c r="L1157" s="286"/>
      <c r="M1157" s="286"/>
      <c r="N1157" s="286"/>
      <c r="O1157" s="286"/>
      <c r="P1157" s="286" t="s">
        <v>291</v>
      </c>
      <c r="Q1157" s="286" t="s">
        <v>288</v>
      </c>
      <c r="R1157" s="287"/>
      <c r="S1157" s="286"/>
      <c r="T1157" s="285"/>
      <c r="U1157" s="285"/>
      <c r="V1157" s="284"/>
      <c r="W1157" s="284"/>
      <c r="X1157" s="692" t="s">
        <v>3135</v>
      </c>
      <c r="Y1157" s="697" t="s">
        <v>3144</v>
      </c>
      <c r="Z1157" s="687" t="s">
        <v>3130</v>
      </c>
    </row>
    <row r="1158" spans="1:26" s="281" customFormat="1" ht="15.6">
      <c r="A1158" s="363"/>
      <c r="B1158" s="362"/>
      <c r="C1158" s="362"/>
      <c r="D1158" s="361"/>
      <c r="E1158" s="358"/>
      <c r="F1158" s="358"/>
      <c r="G1158" s="360"/>
      <c r="H1158" s="360"/>
      <c r="I1158" s="360"/>
      <c r="J1158" s="358"/>
      <c r="K1158" s="358"/>
      <c r="L1158" s="358"/>
      <c r="M1158" s="358"/>
      <c r="N1158" s="358"/>
      <c r="O1158" s="358"/>
      <c r="P1158" s="358"/>
      <c r="Q1158" s="358"/>
      <c r="R1158" s="359"/>
      <c r="S1158" s="358"/>
      <c r="T1158" s="357"/>
      <c r="U1158" s="357"/>
      <c r="V1158" s="356"/>
      <c r="W1158" s="356"/>
    </row>
    <row r="1159" spans="1:26" ht="21">
      <c r="B1159" s="57" t="s">
        <v>1119</v>
      </c>
      <c r="C1159" s="13"/>
      <c r="G1159" s="12"/>
    </row>
    <row r="1160" spans="1:26" ht="15.6">
      <c r="C1160" s="69"/>
      <c r="G1160" s="12"/>
    </row>
    <row r="1161" spans="1:26" ht="15.6">
      <c r="C1161" s="69"/>
      <c r="G1161" s="17" t="s">
        <v>270</v>
      </c>
      <c r="H1161" s="17"/>
      <c r="I1161" s="16"/>
    </row>
    <row r="1162" spans="1:26" ht="15.6">
      <c r="C1162" s="69"/>
      <c r="G1162" s="8" t="s">
        <v>264</v>
      </c>
      <c r="H1162" s="11">
        <f>COUNTIFS(H$14:H$1157,"malowany",J$14:J$1157,1)</f>
        <v>8</v>
      </c>
      <c r="I1162" s="64" t="s">
        <v>268</v>
      </c>
      <c r="K1162" s="35" t="s">
        <v>272</v>
      </c>
      <c r="L1162" s="33"/>
      <c r="M1162" s="45">
        <f>COUNTIF(M14:M1157,"tak")</f>
        <v>0</v>
      </c>
      <c r="N1162" s="36" t="s">
        <v>273</v>
      </c>
    </row>
    <row r="1163" spans="1:26" ht="15.6">
      <c r="C1163" s="69"/>
      <c r="G1163" s="8" t="s">
        <v>265</v>
      </c>
      <c r="H1163" s="11">
        <f>COUNTIFS(H$14:H$1157,"malowany",J$14:J$1157,2)</f>
        <v>18</v>
      </c>
      <c r="I1163" s="64" t="s">
        <v>268</v>
      </c>
      <c r="N1163" s="17"/>
    </row>
    <row r="1164" spans="1:26">
      <c r="G1164" s="8" t="s">
        <v>266</v>
      </c>
      <c r="H1164" s="11">
        <f>COUNTIFS(H$14:H$1157,"malowany",J$14:J$1157,3)</f>
        <v>35</v>
      </c>
      <c r="I1164" s="64" t="s">
        <v>268</v>
      </c>
      <c r="K1164" s="37" t="s">
        <v>269</v>
      </c>
      <c r="L1164" s="38"/>
      <c r="M1164" s="43">
        <f>COUNTIF(O$14:O$1157,"malowany")</f>
        <v>38</v>
      </c>
      <c r="N1164" s="39" t="s">
        <v>274</v>
      </c>
    </row>
    <row r="1165" spans="1:26">
      <c r="G1165" s="8" t="s">
        <v>267</v>
      </c>
      <c r="H1165" s="11">
        <f>COUNTIFS(H$14:H$1157,"malowany",J$14:J$1157,4)</f>
        <v>902</v>
      </c>
      <c r="I1165" s="64" t="s">
        <v>268</v>
      </c>
      <c r="K1165" s="52"/>
      <c r="L1165" s="50"/>
      <c r="M1165" s="51">
        <f>COUNTIF(O$14:O$1157,"nalepka")</f>
        <v>0</v>
      </c>
      <c r="N1165" s="53" t="s">
        <v>282</v>
      </c>
    </row>
    <row r="1166" spans="1:26">
      <c r="G1166" s="54" t="s">
        <v>271</v>
      </c>
      <c r="H1166" s="55">
        <f>SUM(H1162:H1165)</f>
        <v>963</v>
      </c>
      <c r="I1166" s="56" t="s">
        <v>268</v>
      </c>
      <c r="K1166" s="52"/>
      <c r="L1166" s="50"/>
      <c r="M1166" s="51">
        <f>COUNTIF(O$14:O$1157,"tabliczka")</f>
        <v>0</v>
      </c>
      <c r="N1166" s="53" t="s">
        <v>280</v>
      </c>
    </row>
    <row r="1167" spans="1:26">
      <c r="I1167" s="18"/>
      <c r="K1167" s="52"/>
      <c r="L1167" s="50"/>
      <c r="M1167" s="51">
        <f>COUNTIF(O$14:O$1157,"drogowskaz")</f>
        <v>0</v>
      </c>
      <c r="N1167" s="53" t="s">
        <v>424</v>
      </c>
    </row>
    <row r="1168" spans="1:26" ht="13.5" customHeight="1">
      <c r="G1168" s="702" t="s">
        <v>428</v>
      </c>
      <c r="H1168" s="702"/>
      <c r="I1168" s="702"/>
      <c r="K1168" s="40"/>
      <c r="L1168" s="41"/>
      <c r="M1168" s="44">
        <f>COUNTIF(O$14:O$1157,"plansza")</f>
        <v>0</v>
      </c>
      <c r="N1168" s="42" t="s">
        <v>425</v>
      </c>
    </row>
    <row r="1169" spans="3:15">
      <c r="G1169" s="8" t="s">
        <v>264</v>
      </c>
      <c r="H1169" s="11">
        <f>COUNTIFS(H$14:H$1157,"tabliczka",J$14:J$1157,1,I$14:I$1157,"&lt;&gt;drogowskaz")</f>
        <v>0</v>
      </c>
      <c r="I1169" s="64" t="s">
        <v>268</v>
      </c>
    </row>
    <row r="1170" spans="3:15">
      <c r="G1170" s="8" t="s">
        <v>265</v>
      </c>
      <c r="H1170" s="11">
        <f>COUNTIFS(H$14:H$1157,"tabliczka",J$14:J$1157,2,I$14:I$1157,"&lt;&gt;drogowskaz")</f>
        <v>0</v>
      </c>
      <c r="I1170" s="64" t="s">
        <v>268</v>
      </c>
      <c r="K1170" s="35" t="s">
        <v>281</v>
      </c>
      <c r="L1170" s="33"/>
      <c r="M1170" s="45">
        <f>COUNTIF(N14:N1157,"usunąć")</f>
        <v>2</v>
      </c>
      <c r="N1170" s="36" t="s">
        <v>307</v>
      </c>
    </row>
    <row r="1171" spans="3:15">
      <c r="G1171" s="8" t="s">
        <v>266</v>
      </c>
      <c r="H1171" s="11">
        <f>COUNTIFS(H$14:H$1157,"tabliczka",J$14:J$1157,3,I$14:I$1157,"&lt;&gt;drogowskaz")</f>
        <v>0</v>
      </c>
      <c r="I1171" s="64" t="s">
        <v>268</v>
      </c>
    </row>
    <row r="1172" spans="3:15">
      <c r="G1172" s="8" t="s">
        <v>267</v>
      </c>
      <c r="H1172" s="11">
        <f>COUNTIFS(H$14:H$1157,"tabliczka",J$14:J$1157,4,I$14:I$1157,"&lt;&gt;drogowskaz")</f>
        <v>0</v>
      </c>
      <c r="I1172" s="64" t="s">
        <v>268</v>
      </c>
      <c r="K1172" s="46" t="s">
        <v>279</v>
      </c>
      <c r="L1172" s="47"/>
      <c r="M1172" s="47"/>
      <c r="N1172" s="278">
        <v>67.7</v>
      </c>
    </row>
    <row r="1173" spans="3:15">
      <c r="G1173" s="24" t="s">
        <v>271</v>
      </c>
      <c r="H1173" s="25">
        <f>SUM(H1169:H1172)</f>
        <v>0</v>
      </c>
      <c r="I1173" s="26" t="s">
        <v>268</v>
      </c>
      <c r="K1173" s="46" t="s">
        <v>278</v>
      </c>
      <c r="L1173" s="47"/>
      <c r="M1173" s="47"/>
      <c r="N1173" s="279">
        <f>(H1166+H1173+H1180+H1187+H1194)/N1172</f>
        <v>16.322008862629247</v>
      </c>
    </row>
    <row r="1174" spans="3:15">
      <c r="I1174" s="18"/>
    </row>
    <row r="1175" spans="3:15">
      <c r="G1175" s="12" t="s">
        <v>427</v>
      </c>
      <c r="I1175" s="18"/>
    </row>
    <row r="1176" spans="3:15" ht="13.8">
      <c r="C1176"/>
      <c r="G1176" s="8" t="s">
        <v>264</v>
      </c>
      <c r="H1176" s="11">
        <f>COUNTIFS(H$14:H$1157,"naklejka",J$14:J$1157,1)</f>
        <v>0</v>
      </c>
      <c r="I1176" s="64" t="s">
        <v>268</v>
      </c>
      <c r="K1176" s="708" t="s">
        <v>296</v>
      </c>
      <c r="L1176" s="709"/>
      <c r="M1176" s="709"/>
      <c r="N1176" s="709"/>
      <c r="O1176" s="710"/>
    </row>
    <row r="1177" spans="3:15" ht="13.8">
      <c r="C1177"/>
      <c r="G1177" s="8" t="s">
        <v>265</v>
      </c>
      <c r="H1177" s="11">
        <f>COUNTIFS(H$14:H$1157,"naklejka",J$14:J$1157,2)</f>
        <v>0</v>
      </c>
      <c r="I1177" s="64" t="s">
        <v>268</v>
      </c>
      <c r="K1177" s="65" t="s">
        <v>259</v>
      </c>
      <c r="L1177" s="62">
        <f>M1177/N1172</f>
        <v>0.32517482517482516</v>
      </c>
      <c r="M1177" s="61">
        <f>(COUNTIF(Q14:Q1157,"zabudowa")/1144*N1172)</f>
        <v>22.014335664335665</v>
      </c>
      <c r="N1177" s="64" t="s">
        <v>299</v>
      </c>
      <c r="O1177" s="64"/>
    </row>
    <row r="1178" spans="3:15" ht="13.8">
      <c r="C1178"/>
      <c r="G1178" s="8" t="s">
        <v>266</v>
      </c>
      <c r="H1178" s="11">
        <f>COUNTIFS(H$14:H$1157,"naklejka",J$14:J$1157,3)</f>
        <v>5</v>
      </c>
      <c r="I1178" s="64" t="s">
        <v>268</v>
      </c>
      <c r="K1178" s="65" t="s">
        <v>258</v>
      </c>
      <c r="L1178" s="62">
        <f>M1178/N1172</f>
        <v>0.25699300699300698</v>
      </c>
      <c r="M1178" s="61">
        <f>(COUNTIF(Q14:Q1157,"otwarty")/1144*N1172)</f>
        <v>17.398426573426573</v>
      </c>
      <c r="N1178" s="64" t="s">
        <v>297</v>
      </c>
      <c r="O1178" s="64"/>
    </row>
    <row r="1179" spans="3:15" ht="13.8">
      <c r="C1179"/>
      <c r="G1179" s="8" t="s">
        <v>267</v>
      </c>
      <c r="H1179" s="11">
        <f>COUNTIFS(H$14:H$1157,"naklejka",J$14:J$1157,4)</f>
        <v>93</v>
      </c>
      <c r="I1179" s="64" t="s">
        <v>268</v>
      </c>
      <c r="K1179" s="65" t="s">
        <v>257</v>
      </c>
      <c r="L1179" s="62">
        <f>M1179/N1172</f>
        <v>0.41783216783216781</v>
      </c>
      <c r="M1179" s="61">
        <f>(COUNTIF(Q14:Q1157,"las")/1144*N1172)</f>
        <v>28.287237762237762</v>
      </c>
      <c r="N1179" s="274" t="s">
        <v>298</v>
      </c>
      <c r="O1179" s="275"/>
    </row>
    <row r="1180" spans="3:15" ht="13.8">
      <c r="C1180"/>
      <c r="G1180" s="78" t="s">
        <v>271</v>
      </c>
      <c r="H1180" s="79">
        <f>SUM(H1176:H1179)</f>
        <v>98</v>
      </c>
      <c r="I1180" s="80" t="s">
        <v>268</v>
      </c>
      <c r="L1180" s="34">
        <f>SUM(L1177:L1179)</f>
        <v>0.99999999999999989</v>
      </c>
      <c r="M1180" s="58">
        <f>SUM(M1177:M1179)</f>
        <v>67.7</v>
      </c>
      <c r="N1180" s="59" t="s">
        <v>263</v>
      </c>
    </row>
    <row r="1181" spans="3:15" ht="14.25" customHeight="1">
      <c r="C1181"/>
      <c r="M1181" s="63"/>
    </row>
    <row r="1182" spans="3:15" ht="14.25" customHeight="1">
      <c r="C1182"/>
      <c r="G1182" s="702" t="s">
        <v>429</v>
      </c>
      <c r="H1182" s="702"/>
      <c r="I1182" s="702"/>
      <c r="K1182" s="708" t="s">
        <v>295</v>
      </c>
      <c r="L1182" s="709"/>
      <c r="M1182" s="709"/>
      <c r="N1182" s="709"/>
      <c r="O1182" s="710"/>
    </row>
    <row r="1183" spans="3:15" ht="13.8">
      <c r="C1183"/>
      <c r="G1183" s="8" t="s">
        <v>264</v>
      </c>
      <c r="H1183" s="11">
        <f>COUNTIFS(J$14:J$1157,1,I$14:I$1157,"drogowskaz")</f>
        <v>0</v>
      </c>
      <c r="I1183" s="64" t="s">
        <v>268</v>
      </c>
      <c r="K1183" s="65" t="s">
        <v>292</v>
      </c>
      <c r="L1183" s="60">
        <f>M1183/N1172</f>
        <v>0.52797202797202802</v>
      </c>
      <c r="M1183" s="61">
        <f>(COUNTIF(P14:P1157,"utwardzona")/1144*N1172)</f>
        <v>35.743706293706296</v>
      </c>
      <c r="N1183" s="64" t="s">
        <v>301</v>
      </c>
      <c r="O1183" s="11"/>
    </row>
    <row r="1184" spans="3:15" ht="13.8">
      <c r="C1184"/>
      <c r="G1184" s="8" t="s">
        <v>265</v>
      </c>
      <c r="H1184" s="11">
        <f>COUNTIFS(J$14:J$1157,2,I$14:I$1157,"drogowskaz")</f>
        <v>2</v>
      </c>
      <c r="I1184" s="64" t="s">
        <v>268</v>
      </c>
      <c r="K1184" s="65" t="s">
        <v>293</v>
      </c>
      <c r="L1184" s="60">
        <f>M1184/N1172</f>
        <v>0.42307692307692307</v>
      </c>
      <c r="M1184" s="61">
        <f>(COUNTIF(P14:P1157,"gruntowa")/1144*N1172)</f>
        <v>28.642307692307693</v>
      </c>
      <c r="N1184" s="64" t="s">
        <v>302</v>
      </c>
      <c r="O1184" s="11"/>
    </row>
    <row r="1185" spans="3:15" ht="13.8">
      <c r="C1185"/>
      <c r="G1185" s="8" t="s">
        <v>266</v>
      </c>
      <c r="H1185" s="11">
        <f>COUNTIFS(J$14:J$1157,3,I$14:I$1157,"drogowskaz")</f>
        <v>1</v>
      </c>
      <c r="I1185" s="64" t="s">
        <v>268</v>
      </c>
      <c r="K1185" s="65" t="s">
        <v>294</v>
      </c>
      <c r="L1185" s="60">
        <f>M1185/N1172</f>
        <v>8.7412587412587419E-3</v>
      </c>
      <c r="M1185" s="61">
        <f>(COUNTIF(P14:P1157,"piaszczysta")/1144*N1172)</f>
        <v>0.59178321678321688</v>
      </c>
      <c r="N1185" s="64" t="s">
        <v>303</v>
      </c>
      <c r="O1185" s="11"/>
    </row>
    <row r="1186" spans="3:15" ht="13.8">
      <c r="C1186"/>
      <c r="G1186" s="8" t="s">
        <v>267</v>
      </c>
      <c r="H1186" s="11">
        <f>COUNTIFS(J$14:J$1157,4,I$14:I$1157,"drogowskaz")</f>
        <v>29</v>
      </c>
      <c r="I1186" s="64" t="s">
        <v>268</v>
      </c>
      <c r="K1186" s="65" t="s">
        <v>757</v>
      </c>
      <c r="L1186" s="60">
        <f>M1186/N1172</f>
        <v>3.2342657342657344E-2</v>
      </c>
      <c r="M1186" s="61">
        <f>(COUNTIF(P14:P1157,"ścieżka")/1144*N1172)</f>
        <v>2.1895979020979022</v>
      </c>
      <c r="N1186" s="706" t="s">
        <v>758</v>
      </c>
      <c r="O1186" s="707"/>
    </row>
    <row r="1187" spans="3:15" ht="14.25" customHeight="1">
      <c r="C1187"/>
      <c r="G1187" s="24" t="s">
        <v>271</v>
      </c>
      <c r="H1187" s="25">
        <f>SUM(H1183:H1186)</f>
        <v>32</v>
      </c>
      <c r="I1187" s="26" t="s">
        <v>268</v>
      </c>
      <c r="K1187" s="588" t="s">
        <v>760</v>
      </c>
      <c r="L1187" s="60">
        <f>M1187/N1172</f>
        <v>7.8671328671328679E-3</v>
      </c>
      <c r="M1187" s="61">
        <f>(COUNTIF(P14:P1157,"przełaj")/1144*N1172)</f>
        <v>0.53260489510489517</v>
      </c>
      <c r="N1187" s="711" t="s">
        <v>759</v>
      </c>
      <c r="O1187" s="712"/>
    </row>
    <row r="1188" spans="3:15" ht="14.25" customHeight="1">
      <c r="C1188"/>
      <c r="L1188" s="34">
        <f>SUM(L1183:L1187)</f>
        <v>1</v>
      </c>
      <c r="M1188" s="58">
        <f>SUM(M1183:M1187)</f>
        <v>67.7</v>
      </c>
      <c r="N1188" s="59" t="s">
        <v>263</v>
      </c>
    </row>
    <row r="1189" spans="3:15" ht="13.8">
      <c r="C1189"/>
      <c r="G1189" s="12" t="s">
        <v>430</v>
      </c>
      <c r="I1189" s="18"/>
    </row>
    <row r="1190" spans="3:15" ht="13.8">
      <c r="C1190"/>
      <c r="G1190" s="8" t="s">
        <v>264</v>
      </c>
      <c r="H1190" s="11">
        <f>COUNTIFS(H$14:H$1157,"plansza",J$14:J$1157,1)</f>
        <v>0</v>
      </c>
      <c r="I1190" s="64" t="s">
        <v>268</v>
      </c>
    </row>
    <row r="1191" spans="3:15" ht="13.8">
      <c r="C1191"/>
      <c r="G1191" s="8" t="s">
        <v>265</v>
      </c>
      <c r="H1191" s="11">
        <f>COUNTIFS(H$14:H$1157,"plansza",J$14:J$1157,2)</f>
        <v>1</v>
      </c>
      <c r="I1191" s="64" t="s">
        <v>268</v>
      </c>
    </row>
    <row r="1192" spans="3:15" ht="13.8">
      <c r="C1192"/>
      <c r="G1192" s="8" t="s">
        <v>266</v>
      </c>
      <c r="H1192" s="11">
        <f>COUNTIFS(H$14:H$1157,"plansza",J$14:J$1157,3)</f>
        <v>1</v>
      </c>
      <c r="I1192" s="64" t="s">
        <v>268</v>
      </c>
    </row>
    <row r="1193" spans="3:15" ht="13.8">
      <c r="C1193"/>
      <c r="G1193" s="8" t="s">
        <v>267</v>
      </c>
      <c r="H1193" s="11">
        <f>COUNTIFS(H$14:H$1157,"plansza",J$14:J$1157,4)</f>
        <v>10</v>
      </c>
      <c r="I1193" s="64" t="s">
        <v>268</v>
      </c>
    </row>
    <row r="1194" spans="3:15" ht="13.8">
      <c r="C1194"/>
      <c r="G1194" s="78" t="s">
        <v>271</v>
      </c>
      <c r="H1194" s="79">
        <f>SUM(H1190:H1193)</f>
        <v>12</v>
      </c>
      <c r="I1194" s="80" t="s">
        <v>268</v>
      </c>
    </row>
  </sheetData>
  <autoFilter ref="A13:AX1157"/>
  <mergeCells count="6">
    <mergeCell ref="N1187:O1187"/>
    <mergeCell ref="G1168:I1168"/>
    <mergeCell ref="K1176:O1176"/>
    <mergeCell ref="G1182:I1182"/>
    <mergeCell ref="K1182:O1182"/>
    <mergeCell ref="N1186:O1186"/>
  </mergeCells>
  <phoneticPr fontId="38" type="noConversion"/>
  <conditionalFormatting sqref="Q14:Q372 Q378:Q1158">
    <cfRule type="containsText" dxfId="51" priority="52" operator="containsText" text="zabudowa">
      <formula>NOT(ISERROR(SEARCH("zabudowa",Q14)))</formula>
    </cfRule>
  </conditionalFormatting>
  <conditionalFormatting sqref="P14:P224 P247:P424 P499:P652 P667:P1158">
    <cfRule type="containsText" dxfId="50" priority="46" operator="containsText" text="UTWARDZONA">
      <formula>NOT(ISERROR(SEARCH("UTWARDZONA",P14)))</formula>
    </cfRule>
    <cfRule type="containsText" dxfId="49" priority="47" operator="containsText" text="PIASZCZYSTA">
      <formula>NOT(ISERROR(SEARCH("PIASZCZYSTA",P14)))</formula>
    </cfRule>
    <cfRule type="containsText" dxfId="48" priority="48" operator="containsText" text="UTWARDZONA">
      <formula>NOT(ISERROR(SEARCH("UTWARDZONA",P14)))</formula>
    </cfRule>
    <cfRule type="containsText" dxfId="47" priority="49" operator="containsText" text="GRUNTOWA">
      <formula>NOT(ISERROR(SEARCH("GRUNTOWA",P14)))</formula>
    </cfRule>
    <cfRule type="containsText" dxfId="46" priority="50" operator="containsText" text="UTWARDZONA">
      <formula>NOT(ISERROR(SEARCH("UTWARDZONA",P14)))</formula>
    </cfRule>
    <cfRule type="expression" dxfId="45" priority="51">
      <formula>"UTWARDZONA"</formula>
    </cfRule>
  </conditionalFormatting>
  <conditionalFormatting sqref="Q14:Q372 Q378:Q1158">
    <cfRule type="containsText" dxfId="44" priority="43" operator="containsText" text="LAS">
      <formula>NOT(ISERROR(SEARCH("LAS",Q14)))</formula>
    </cfRule>
    <cfRule type="containsText" dxfId="43" priority="44" operator="containsText" text="OTWARTY">
      <formula>NOT(ISERROR(SEARCH("OTWARTY",Q14)))</formula>
    </cfRule>
    <cfRule type="containsText" dxfId="42" priority="45" operator="containsText" text="ZABUDOWA">
      <formula>NOT(ISERROR(SEARCH("ZABUDOWA",Q14)))</formula>
    </cfRule>
  </conditionalFormatting>
  <conditionalFormatting sqref="Q14:Q372 Q378:Q1158">
    <cfRule type="containsText" dxfId="41" priority="41" operator="containsText" text="LAS">
      <formula>NOT(ISERROR(SEARCH("LAS",Q14)))</formula>
    </cfRule>
    <cfRule type="containsText" dxfId="40" priority="42" operator="containsText" text="OTWARTY">
      <formula>NOT(ISERROR(SEARCH("OTWARTY",Q14)))</formula>
    </cfRule>
  </conditionalFormatting>
  <conditionalFormatting sqref="Q14:Q372 Q378:Q1158">
    <cfRule type="containsText" dxfId="39" priority="40" operator="containsText" text="ZABUDOWA">
      <formula>NOT(ISERROR(SEARCH("ZABUDOWA",Q14)))</formula>
    </cfRule>
  </conditionalFormatting>
  <conditionalFormatting sqref="P14:P224 P247:P424 P499:P652 P667:P1158">
    <cfRule type="containsText" dxfId="38" priority="39" operator="containsText" text="PIASZCZYSTA">
      <formula>NOT(ISERROR(SEARCH("PIASZCZYSTA",P14)))</formula>
    </cfRule>
  </conditionalFormatting>
  <conditionalFormatting sqref="P14:P224 P247:P424 P499:P652 P667:P1158">
    <cfRule type="containsText" dxfId="37" priority="38" operator="containsText" text="PIASZCZYSTA">
      <formula>NOT(ISERROR(SEARCH("PIASZCZYSTA",P14)))</formula>
    </cfRule>
  </conditionalFormatting>
  <conditionalFormatting sqref="P14:P224 P247:P424 P499:P652 P667:P1158">
    <cfRule type="containsText" dxfId="36" priority="37" operator="containsText" text="GRUNTOWA">
      <formula>NOT(ISERROR(SEARCH("GRUNTOWA",P14)))</formula>
    </cfRule>
  </conditionalFormatting>
  <conditionalFormatting sqref="Q14:Q372 Q378:Q1158">
    <cfRule type="containsText" dxfId="35" priority="36" operator="containsText" text="ZABUDOWA">
      <formula>NOT(ISERROR(SEARCH("ZABUDOWA",Q14)))</formula>
    </cfRule>
  </conditionalFormatting>
  <conditionalFormatting sqref="P225:P246">
    <cfRule type="containsText" dxfId="34" priority="30" operator="containsText" text="UTWARDZONA">
      <formula>NOT(ISERROR(SEARCH("UTWARDZONA",P225)))</formula>
    </cfRule>
    <cfRule type="containsText" dxfId="33" priority="31" operator="containsText" text="PIASZCZYSTA">
      <formula>NOT(ISERROR(SEARCH("PIASZCZYSTA",P225)))</formula>
    </cfRule>
    <cfRule type="containsText" dxfId="32" priority="32" operator="containsText" text="UTWARDZONA">
      <formula>NOT(ISERROR(SEARCH("UTWARDZONA",P225)))</formula>
    </cfRule>
    <cfRule type="containsText" dxfId="31" priority="33" operator="containsText" text="GRUNTOWA">
      <formula>NOT(ISERROR(SEARCH("GRUNTOWA",P225)))</formula>
    </cfRule>
    <cfRule type="containsText" dxfId="30" priority="34" operator="containsText" text="UTWARDZONA">
      <formula>NOT(ISERROR(SEARCH("UTWARDZONA",P225)))</formula>
    </cfRule>
    <cfRule type="expression" dxfId="29" priority="35">
      <formula>"UTWARDZONA"</formula>
    </cfRule>
  </conditionalFormatting>
  <conditionalFormatting sqref="P225:P246">
    <cfRule type="containsText" dxfId="28" priority="29" operator="containsText" text="PIASZCZYSTA">
      <formula>NOT(ISERROR(SEARCH("PIASZCZYSTA",P225)))</formula>
    </cfRule>
  </conditionalFormatting>
  <conditionalFormatting sqref="P225:P246">
    <cfRule type="containsText" dxfId="27" priority="28" operator="containsText" text="PIASZCZYSTA">
      <formula>NOT(ISERROR(SEARCH("PIASZCZYSTA",P225)))</formula>
    </cfRule>
  </conditionalFormatting>
  <conditionalFormatting sqref="P225:P246">
    <cfRule type="containsText" dxfId="26" priority="27" operator="containsText" text="GRUNTOWA">
      <formula>NOT(ISERROR(SEARCH("GRUNTOWA",P225)))</formula>
    </cfRule>
  </conditionalFormatting>
  <conditionalFormatting sqref="Q373:Q377">
    <cfRule type="containsText" dxfId="25" priority="26" operator="containsText" text="zabudowa">
      <formula>NOT(ISERROR(SEARCH("zabudowa",Q373)))</formula>
    </cfRule>
  </conditionalFormatting>
  <conditionalFormatting sqref="Q373:Q377">
    <cfRule type="containsText" dxfId="24" priority="23" operator="containsText" text="LAS">
      <formula>NOT(ISERROR(SEARCH("LAS",Q373)))</formula>
    </cfRule>
    <cfRule type="containsText" dxfId="23" priority="24" operator="containsText" text="OTWARTY">
      <formula>NOT(ISERROR(SEARCH("OTWARTY",Q373)))</formula>
    </cfRule>
    <cfRule type="containsText" dxfId="22" priority="25" operator="containsText" text="ZABUDOWA">
      <formula>NOT(ISERROR(SEARCH("ZABUDOWA",Q373)))</formula>
    </cfRule>
  </conditionalFormatting>
  <conditionalFormatting sqref="Q373:Q377">
    <cfRule type="containsText" dxfId="21" priority="21" operator="containsText" text="LAS">
      <formula>NOT(ISERROR(SEARCH("LAS",Q373)))</formula>
    </cfRule>
    <cfRule type="containsText" dxfId="20" priority="22" operator="containsText" text="OTWARTY">
      <formula>NOT(ISERROR(SEARCH("OTWARTY",Q373)))</formula>
    </cfRule>
  </conditionalFormatting>
  <conditionalFormatting sqref="Q373:Q377">
    <cfRule type="containsText" dxfId="19" priority="20" operator="containsText" text="ZABUDOWA">
      <formula>NOT(ISERROR(SEARCH("ZABUDOWA",Q373)))</formula>
    </cfRule>
  </conditionalFormatting>
  <conditionalFormatting sqref="Q373:Q377">
    <cfRule type="containsText" dxfId="18" priority="19" operator="containsText" text="ZABUDOWA">
      <formula>NOT(ISERROR(SEARCH("ZABUDOWA",Q373)))</formula>
    </cfRule>
  </conditionalFormatting>
  <conditionalFormatting sqref="P425:P498">
    <cfRule type="containsText" dxfId="17" priority="13" operator="containsText" text="UTWARDZONA">
      <formula>NOT(ISERROR(SEARCH("UTWARDZONA",P425)))</formula>
    </cfRule>
    <cfRule type="containsText" dxfId="16" priority="14" operator="containsText" text="PIASZCZYSTA">
      <formula>NOT(ISERROR(SEARCH("PIASZCZYSTA",P425)))</formula>
    </cfRule>
    <cfRule type="containsText" dxfId="15" priority="15" operator="containsText" text="UTWARDZONA">
      <formula>NOT(ISERROR(SEARCH("UTWARDZONA",P425)))</formula>
    </cfRule>
    <cfRule type="containsText" dxfId="14" priority="16" operator="containsText" text="GRUNTOWA">
      <formula>NOT(ISERROR(SEARCH("GRUNTOWA",P425)))</formula>
    </cfRule>
    <cfRule type="containsText" dxfId="13" priority="17" operator="containsText" text="UTWARDZONA">
      <formula>NOT(ISERROR(SEARCH("UTWARDZONA",P425)))</formula>
    </cfRule>
    <cfRule type="expression" dxfId="12" priority="18">
      <formula>"UTWARDZONA"</formula>
    </cfRule>
  </conditionalFormatting>
  <conditionalFormatting sqref="P425:P498">
    <cfRule type="containsText" dxfId="11" priority="12" operator="containsText" text="PIASZCZYSTA">
      <formula>NOT(ISERROR(SEARCH("PIASZCZYSTA",P425)))</formula>
    </cfRule>
  </conditionalFormatting>
  <conditionalFormatting sqref="P425:P498">
    <cfRule type="containsText" dxfId="10" priority="11" operator="containsText" text="PIASZCZYSTA">
      <formula>NOT(ISERROR(SEARCH("PIASZCZYSTA",P425)))</formula>
    </cfRule>
  </conditionalFormatting>
  <conditionalFormatting sqref="P425:P498">
    <cfRule type="containsText" dxfId="9" priority="10" operator="containsText" text="GRUNTOWA">
      <formula>NOT(ISERROR(SEARCH("GRUNTOWA",P425)))</formula>
    </cfRule>
  </conditionalFormatting>
  <conditionalFormatting sqref="P653:P666">
    <cfRule type="containsText" dxfId="8" priority="4" operator="containsText" text="UTWARDZONA">
      <formula>NOT(ISERROR(SEARCH("UTWARDZONA",P653)))</formula>
    </cfRule>
    <cfRule type="containsText" dxfId="7" priority="5" operator="containsText" text="PIASZCZYSTA">
      <formula>NOT(ISERROR(SEARCH("PIASZCZYSTA",P653)))</formula>
    </cfRule>
    <cfRule type="containsText" dxfId="6" priority="6" operator="containsText" text="UTWARDZONA">
      <formula>NOT(ISERROR(SEARCH("UTWARDZONA",P653)))</formula>
    </cfRule>
    <cfRule type="containsText" dxfId="5" priority="7" operator="containsText" text="GRUNTOWA">
      <formula>NOT(ISERROR(SEARCH("GRUNTOWA",P653)))</formula>
    </cfRule>
    <cfRule type="containsText" dxfId="4" priority="8" operator="containsText" text="UTWARDZONA">
      <formula>NOT(ISERROR(SEARCH("UTWARDZONA",P653)))</formula>
    </cfRule>
    <cfRule type="expression" dxfId="3" priority="9">
      <formula>"UTWARDZONA"</formula>
    </cfRule>
  </conditionalFormatting>
  <conditionalFormatting sqref="P653:P666">
    <cfRule type="containsText" dxfId="2" priority="3" operator="containsText" text="PIASZCZYSTA">
      <formula>NOT(ISERROR(SEARCH("PIASZCZYSTA",P653)))</formula>
    </cfRule>
  </conditionalFormatting>
  <conditionalFormatting sqref="P653:P666">
    <cfRule type="containsText" dxfId="1" priority="2" operator="containsText" text="PIASZCZYSTA">
      <formula>NOT(ISERROR(SEARCH("PIASZCZYSTA",P653)))</formula>
    </cfRule>
  </conditionalFormatting>
  <conditionalFormatting sqref="P653:P666">
    <cfRule type="containsText" dxfId="0" priority="1" operator="containsText" text="GRUNTOWA">
      <formula>NOT(ISERROR(SEARCH("GRUNTOWA",P653)))</formula>
    </cfRule>
  </conditionalFormatting>
  <dataValidations count="14">
    <dataValidation type="list" allowBlank="1" sqref="P14:P1158">
      <formula1>$P$1:$P$3</formula1>
    </dataValidation>
    <dataValidation type="list" allowBlank="1" sqref="G14:G1160">
      <formula1>$G$1:$G$8</formula1>
    </dataValidation>
    <dataValidation type="list" allowBlank="1" sqref="J14:J1158">
      <formula1>$J$1:$J$4</formula1>
    </dataValidation>
    <dataValidation type="list" allowBlank="1" sqref="I14:I1158">
      <formula1>$I$1:$I$12</formula1>
    </dataValidation>
    <dataValidation type="list" allowBlank="1" sqref="H14:H1158">
      <formula1>$H$1:$H$4</formula1>
    </dataValidation>
    <dataValidation type="list" allowBlank="1" sqref="Q14:Q1158">
      <formula1>$Q$1:$Q$3</formula1>
    </dataValidation>
    <dataValidation type="list" allowBlank="1" sqref="K145:N155 O14:O197 C145:C162 O200:O1158 E145:F165 B145:B155">
      <formula1>$O$1:$O$5</formula1>
    </dataValidation>
    <dataValidation type="list" allowBlank="1" sqref="N14:N144 N156:N1158">
      <formula1>$N$1:$N$2</formula1>
    </dataValidation>
    <dataValidation type="list" allowBlank="1" sqref="M14:M144 M156:M1158">
      <formula1>$M$1</formula1>
    </dataValidation>
    <dataValidation type="list" allowBlank="1" sqref="L34:L35 L27:L32 L24:L25 L14:L19 L40:L144 L156:L1158">
      <formula1>$L$1:$L$7</formula1>
    </dataValidation>
    <dataValidation type="list" allowBlank="1" sqref="L36:L39 K33:L33 L20:L23 L26 K14:K32 K34:K144 J1003:J1004 K156:K1002 K1005:K1158">
      <formula1>$K$1:$K$7</formula1>
    </dataValidation>
    <dataValidation type="list" allowBlank="1" sqref="F14:F144 F166:F1158">
      <formula1>$F$1:$F$3</formula1>
    </dataValidation>
    <dataValidation type="list" allowBlank="1" sqref="E14:E144 E166:E1158">
      <formula1>$E$1:$E$2</formula1>
    </dataValidation>
    <dataValidation type="list" allowBlank="1" sqref="U14:U17 U19:U1158">
      <formula1>$U$1:$U$5</formula1>
    </dataValidation>
  </dataValidations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X156"/>
  <sheetViews>
    <sheetView topLeftCell="A13" zoomScale="80" zoomScaleNormal="80" workbookViewId="0">
      <pane xSplit="1" ySplit="1" topLeftCell="G84" activePane="bottomRight" state="frozen"/>
      <selection activeCell="A13" sqref="A13"/>
      <selection pane="topRight" activeCell="B13" sqref="B13"/>
      <selection pane="bottomLeft" activeCell="A14" sqref="A14"/>
      <selection pane="bottomRight" activeCell="R104" sqref="R104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3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G8" s="12" t="s">
        <v>262</v>
      </c>
      <c r="I8" s="12" t="s">
        <v>53</v>
      </c>
    </row>
    <row r="9" spans="1:23" hidden="1">
      <c r="I9" s="12" t="s">
        <v>54</v>
      </c>
    </row>
    <row r="10" spans="1:23" hidden="1">
      <c r="I10" s="12" t="s">
        <v>261</v>
      </c>
    </row>
    <row r="11" spans="1:23" hidden="1">
      <c r="I11" s="12" t="s">
        <v>275</v>
      </c>
    </row>
    <row r="12" spans="1:23" hidden="1">
      <c r="I12" s="12" t="s">
        <v>277</v>
      </c>
    </row>
    <row r="13" spans="1:23" ht="33" customHeight="1">
      <c r="A13" s="6" t="s">
        <v>8</v>
      </c>
      <c r="B13" s="6" t="s">
        <v>9</v>
      </c>
      <c r="C13" s="6"/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ht="15.6">
      <c r="A14" s="3" t="s">
        <v>2</v>
      </c>
      <c r="B14" s="13" t="s">
        <v>489</v>
      </c>
      <c r="D14" s="2"/>
      <c r="E14" s="4" t="s">
        <v>18</v>
      </c>
      <c r="F14" s="4" t="s">
        <v>14</v>
      </c>
      <c r="G14" s="1" t="s">
        <v>486</v>
      </c>
      <c r="H14" s="1" t="s">
        <v>29</v>
      </c>
      <c r="I14" s="1" t="s">
        <v>30</v>
      </c>
      <c r="J14" s="4">
        <v>4</v>
      </c>
      <c r="K14" s="4"/>
      <c r="L14" s="4"/>
      <c r="M14" s="4"/>
      <c r="N14" s="4"/>
      <c r="O14" s="4"/>
      <c r="P14" s="4" t="s">
        <v>291</v>
      </c>
      <c r="Q14" s="4" t="s">
        <v>288</v>
      </c>
      <c r="R14" s="19"/>
      <c r="S14" s="4"/>
      <c r="T14" s="5"/>
      <c r="U14" s="5"/>
      <c r="V14" s="14" t="s">
        <v>487</v>
      </c>
      <c r="W14" s="15" t="s">
        <v>488</v>
      </c>
    </row>
    <row r="15" spans="1:23" ht="36">
      <c r="A15" s="3" t="s">
        <v>3</v>
      </c>
      <c r="B15" s="13" t="s">
        <v>490</v>
      </c>
      <c r="D15" s="2"/>
      <c r="E15" s="4" t="s">
        <v>17</v>
      </c>
      <c r="F15" s="4" t="s">
        <v>16</v>
      </c>
      <c r="G15" s="1" t="s">
        <v>57</v>
      </c>
      <c r="H15" s="1"/>
      <c r="I15" s="1" t="s">
        <v>24</v>
      </c>
      <c r="J15" s="4"/>
      <c r="K15" s="4"/>
      <c r="L15" s="4"/>
      <c r="M15" s="4"/>
      <c r="N15" s="4"/>
      <c r="O15" s="95" t="s">
        <v>48</v>
      </c>
      <c r="P15" s="4" t="s">
        <v>291</v>
      </c>
      <c r="Q15" s="4" t="s">
        <v>288</v>
      </c>
      <c r="R15" s="19" t="s">
        <v>574</v>
      </c>
      <c r="S15" s="4"/>
      <c r="T15" s="5"/>
      <c r="U15" s="5"/>
      <c r="V15" s="14"/>
      <c r="W15" s="15"/>
    </row>
    <row r="16" spans="1:23" ht="15.6">
      <c r="A16" s="3" t="s">
        <v>4</v>
      </c>
      <c r="B16" s="13"/>
      <c r="C16" s="13"/>
      <c r="D16" s="2"/>
      <c r="E16" s="4" t="s">
        <v>18</v>
      </c>
      <c r="F16" s="4" t="s">
        <v>14</v>
      </c>
      <c r="G16" s="1" t="s">
        <v>22</v>
      </c>
      <c r="H16" s="1" t="s">
        <v>28</v>
      </c>
      <c r="I16" s="1" t="s">
        <v>24</v>
      </c>
      <c r="J16" s="4">
        <v>3</v>
      </c>
      <c r="K16" s="4"/>
      <c r="L16" s="4"/>
      <c r="M16" s="4"/>
      <c r="N16" s="4"/>
      <c r="O16" s="4"/>
      <c r="P16" s="4" t="s">
        <v>291</v>
      </c>
      <c r="Q16" s="4" t="s">
        <v>288</v>
      </c>
      <c r="R16" s="19"/>
      <c r="S16" s="4"/>
      <c r="T16" s="5"/>
      <c r="U16" s="5"/>
      <c r="V16" s="14"/>
      <c r="W16" s="15"/>
    </row>
    <row r="17" spans="1:23" ht="15.6">
      <c r="A17" s="3" t="s">
        <v>5</v>
      </c>
      <c r="B17" s="13"/>
      <c r="C17" s="94"/>
      <c r="D17" s="2"/>
      <c r="E17" s="4" t="s">
        <v>18</v>
      </c>
      <c r="F17" s="4" t="s">
        <v>15</v>
      </c>
      <c r="G17" s="1" t="s">
        <v>22</v>
      </c>
      <c r="H17" s="1" t="s">
        <v>28</v>
      </c>
      <c r="I17" s="1" t="s">
        <v>24</v>
      </c>
      <c r="J17" s="4">
        <v>3</v>
      </c>
      <c r="K17" s="4"/>
      <c r="L17" s="4"/>
      <c r="M17" s="4"/>
      <c r="N17" s="4"/>
      <c r="O17" s="4"/>
      <c r="P17" s="4" t="s">
        <v>291</v>
      </c>
      <c r="Q17" s="4" t="s">
        <v>288</v>
      </c>
      <c r="R17" s="19"/>
      <c r="S17" s="4"/>
      <c r="T17" s="5"/>
      <c r="U17" s="5"/>
      <c r="V17" s="14"/>
      <c r="W17" s="15"/>
    </row>
    <row r="18" spans="1:23" ht="15.6">
      <c r="A18" s="3" t="s">
        <v>6</v>
      </c>
      <c r="B18" s="13"/>
      <c r="C18" s="13"/>
      <c r="D18" s="2"/>
      <c r="E18" s="4" t="s">
        <v>18</v>
      </c>
      <c r="F18" s="4" t="s">
        <v>14</v>
      </c>
      <c r="G18" s="1" t="s">
        <v>22</v>
      </c>
      <c r="H18" s="1" t="s">
        <v>28</v>
      </c>
      <c r="I18" s="1" t="s">
        <v>24</v>
      </c>
      <c r="J18" s="4">
        <v>3</v>
      </c>
      <c r="K18" s="4"/>
      <c r="L18" s="4"/>
      <c r="M18" s="4"/>
      <c r="N18" s="4"/>
      <c r="O18" s="4"/>
      <c r="P18" s="4" t="s">
        <v>291</v>
      </c>
      <c r="Q18" s="4" t="s">
        <v>288</v>
      </c>
      <c r="R18" s="19"/>
      <c r="S18" s="4"/>
      <c r="T18" s="5"/>
      <c r="U18" s="5"/>
      <c r="V18" s="14"/>
      <c r="W18" s="15"/>
    </row>
    <row r="19" spans="1:23" ht="15.6">
      <c r="A19" s="3" t="s">
        <v>7</v>
      </c>
      <c r="B19" s="13"/>
      <c r="C19" s="13"/>
      <c r="D19" s="2"/>
      <c r="E19" s="4" t="s">
        <v>18</v>
      </c>
      <c r="F19" s="4" t="s">
        <v>15</v>
      </c>
      <c r="G19" s="1" t="s">
        <v>22</v>
      </c>
      <c r="H19" s="1" t="s">
        <v>28</v>
      </c>
      <c r="I19" s="1" t="s">
        <v>24</v>
      </c>
      <c r="J19" s="4">
        <v>3</v>
      </c>
      <c r="K19" s="4"/>
      <c r="L19" s="4"/>
      <c r="M19" s="4"/>
      <c r="N19" s="4"/>
      <c r="O19" s="4"/>
      <c r="P19" s="4" t="s">
        <v>291</v>
      </c>
      <c r="Q19" s="4" t="s">
        <v>288</v>
      </c>
      <c r="R19" s="19"/>
      <c r="S19" s="4"/>
      <c r="T19" s="5"/>
      <c r="U19" s="5"/>
      <c r="V19" s="14"/>
      <c r="W19" s="15"/>
    </row>
    <row r="20" spans="1:23" ht="27.6">
      <c r="A20" s="3" t="s">
        <v>62</v>
      </c>
      <c r="B20" s="13"/>
      <c r="C20" s="13"/>
      <c r="D20" s="2"/>
      <c r="E20" s="4" t="s">
        <v>18</v>
      </c>
      <c r="F20" s="4" t="s">
        <v>14</v>
      </c>
      <c r="G20" s="1" t="s">
        <v>491</v>
      </c>
      <c r="H20" s="1" t="s">
        <v>28</v>
      </c>
      <c r="I20" s="1" t="s">
        <v>477</v>
      </c>
      <c r="J20" s="4">
        <v>3</v>
      </c>
      <c r="K20" s="4"/>
      <c r="L20" s="4"/>
      <c r="M20" s="4"/>
      <c r="N20" s="4"/>
      <c r="O20" s="4"/>
      <c r="P20" s="4" t="s">
        <v>291</v>
      </c>
      <c r="Q20" s="4" t="s">
        <v>288</v>
      </c>
      <c r="R20" s="19"/>
      <c r="S20" s="4"/>
      <c r="T20" s="5"/>
      <c r="U20" s="5"/>
      <c r="V20" s="14"/>
      <c r="W20" s="15"/>
    </row>
    <row r="21" spans="1:23" ht="27.6">
      <c r="A21" s="3" t="s">
        <v>63</v>
      </c>
      <c r="B21" s="13"/>
      <c r="C21" s="13"/>
      <c r="D21" s="2"/>
      <c r="E21" s="4" t="s">
        <v>18</v>
      </c>
      <c r="F21" s="4" t="s">
        <v>15</v>
      </c>
      <c r="G21" s="1" t="s">
        <v>491</v>
      </c>
      <c r="H21" s="1" t="s">
        <v>28</v>
      </c>
      <c r="I21" s="1" t="s">
        <v>24</v>
      </c>
      <c r="J21" s="4">
        <v>2</v>
      </c>
      <c r="K21" s="4"/>
      <c r="L21" s="4"/>
      <c r="M21" s="4"/>
      <c r="N21" s="4"/>
      <c r="O21" s="4"/>
      <c r="P21" s="4" t="s">
        <v>291</v>
      </c>
      <c r="Q21" s="4" t="s">
        <v>288</v>
      </c>
      <c r="R21" s="19"/>
      <c r="S21" s="4"/>
      <c r="T21" s="5"/>
      <c r="U21" s="5"/>
      <c r="V21" s="14"/>
      <c r="W21" s="15"/>
    </row>
    <row r="22" spans="1:23" ht="15.6">
      <c r="A22" s="3" t="s">
        <v>64</v>
      </c>
      <c r="B22" s="13"/>
      <c r="C22" s="13"/>
      <c r="D22" s="2"/>
      <c r="E22" s="4" t="s">
        <v>18</v>
      </c>
      <c r="F22" s="4" t="s">
        <v>14</v>
      </c>
      <c r="G22" s="1" t="s">
        <v>20</v>
      </c>
      <c r="H22" s="1" t="s">
        <v>28</v>
      </c>
      <c r="I22" s="1" t="s">
        <v>24</v>
      </c>
      <c r="J22" s="4">
        <v>2</v>
      </c>
      <c r="K22" s="4"/>
      <c r="L22" s="4"/>
      <c r="M22" s="4"/>
      <c r="N22" s="4"/>
      <c r="O22" s="4"/>
      <c r="P22" s="4" t="s">
        <v>291</v>
      </c>
      <c r="Q22" s="4" t="s">
        <v>288</v>
      </c>
      <c r="R22" s="19"/>
      <c r="S22" s="4"/>
      <c r="T22" s="5"/>
      <c r="U22" s="5"/>
      <c r="V22" s="14"/>
      <c r="W22" s="15"/>
    </row>
    <row r="23" spans="1:23" ht="15.6">
      <c r="A23" s="3" t="s">
        <v>65</v>
      </c>
      <c r="B23" s="13"/>
      <c r="C23" s="13"/>
      <c r="D23" s="2"/>
      <c r="E23" s="4" t="s">
        <v>18</v>
      </c>
      <c r="F23" s="4" t="s">
        <v>14</v>
      </c>
      <c r="G23" s="1" t="s">
        <v>22</v>
      </c>
      <c r="H23" s="1" t="s">
        <v>28</v>
      </c>
      <c r="I23" s="1" t="s">
        <v>24</v>
      </c>
      <c r="J23" s="4">
        <v>2</v>
      </c>
      <c r="K23" s="4"/>
      <c r="L23" s="4"/>
      <c r="M23" s="4"/>
      <c r="N23" s="4"/>
      <c r="O23" s="4"/>
      <c r="P23" s="4" t="s">
        <v>291</v>
      </c>
      <c r="Q23" s="4" t="s">
        <v>288</v>
      </c>
      <c r="R23" s="19"/>
      <c r="S23" s="4"/>
      <c r="T23" s="5"/>
      <c r="U23" s="5"/>
      <c r="V23" s="14"/>
      <c r="W23" s="15"/>
    </row>
    <row r="24" spans="1:23" ht="15.6">
      <c r="A24" s="3" t="s">
        <v>66</v>
      </c>
      <c r="B24" s="13"/>
      <c r="C24" s="13"/>
      <c r="D24" s="2"/>
      <c r="E24" s="4" t="s">
        <v>18</v>
      </c>
      <c r="F24" s="4" t="s">
        <v>15</v>
      </c>
      <c r="G24" s="1" t="s">
        <v>22</v>
      </c>
      <c r="H24" s="1" t="s">
        <v>28</v>
      </c>
      <c r="I24" s="1" t="s">
        <v>24</v>
      </c>
      <c r="J24" s="4">
        <v>2</v>
      </c>
      <c r="K24" s="4"/>
      <c r="L24" s="4"/>
      <c r="M24" s="4"/>
      <c r="N24" s="4"/>
      <c r="O24" s="4"/>
      <c r="P24" s="4" t="s">
        <v>291</v>
      </c>
      <c r="Q24" s="4" t="s">
        <v>288</v>
      </c>
      <c r="R24" s="19"/>
      <c r="S24" s="4"/>
      <c r="T24" s="5"/>
      <c r="U24" s="5"/>
      <c r="V24" s="14"/>
      <c r="W24" s="15"/>
    </row>
    <row r="25" spans="1:23" ht="48">
      <c r="A25" s="3" t="s">
        <v>67</v>
      </c>
      <c r="B25" s="13"/>
      <c r="C25" s="13"/>
      <c r="D25" s="2"/>
      <c r="E25" s="4" t="s">
        <v>17</v>
      </c>
      <c r="F25" s="4" t="s">
        <v>14</v>
      </c>
      <c r="G25" s="1" t="s">
        <v>22</v>
      </c>
      <c r="H25" s="1"/>
      <c r="I25" s="1" t="s">
        <v>24</v>
      </c>
      <c r="J25" s="4"/>
      <c r="K25" s="4"/>
      <c r="L25" s="4"/>
      <c r="M25" s="4"/>
      <c r="N25" s="4"/>
      <c r="O25" s="95" t="s">
        <v>28</v>
      </c>
      <c r="P25" s="4" t="s">
        <v>291</v>
      </c>
      <c r="Q25" s="4" t="s">
        <v>288</v>
      </c>
      <c r="R25" s="19" t="s">
        <v>493</v>
      </c>
      <c r="S25" s="4"/>
      <c r="T25" s="5"/>
      <c r="U25" s="5"/>
      <c r="V25" s="14"/>
      <c r="W25" s="15"/>
    </row>
    <row r="26" spans="1:23" ht="24">
      <c r="A26" s="3" t="s">
        <v>68</v>
      </c>
      <c r="B26" s="13"/>
      <c r="C26" s="13"/>
      <c r="D26" s="2"/>
      <c r="E26" s="4" t="s">
        <v>17</v>
      </c>
      <c r="F26" s="4" t="s">
        <v>14</v>
      </c>
      <c r="G26" s="1" t="s">
        <v>22</v>
      </c>
      <c r="H26" s="1" t="s">
        <v>28</v>
      </c>
      <c r="I26" s="1" t="s">
        <v>51</v>
      </c>
      <c r="J26" s="4">
        <v>1</v>
      </c>
      <c r="K26" s="4"/>
      <c r="L26" s="4"/>
      <c r="M26" s="4"/>
      <c r="N26" s="4"/>
      <c r="O26" s="4"/>
      <c r="P26" s="4" t="s">
        <v>286</v>
      </c>
      <c r="Q26" s="4" t="s">
        <v>289</v>
      </c>
      <c r="R26" s="19" t="s">
        <v>492</v>
      </c>
      <c r="S26" s="4"/>
      <c r="T26" s="5"/>
      <c r="U26" s="5"/>
      <c r="V26" s="14"/>
      <c r="W26" s="15"/>
    </row>
    <row r="27" spans="1:23" ht="24">
      <c r="A27" s="3" t="s">
        <v>69</v>
      </c>
      <c r="B27" s="13"/>
      <c r="C27" s="13"/>
      <c r="D27" s="2"/>
      <c r="E27" s="4" t="s">
        <v>17</v>
      </c>
      <c r="F27" s="4" t="s">
        <v>16</v>
      </c>
      <c r="G27" s="1" t="s">
        <v>56</v>
      </c>
      <c r="H27" s="1"/>
      <c r="I27" s="1" t="s">
        <v>24</v>
      </c>
      <c r="J27" s="4"/>
      <c r="K27" s="4"/>
      <c r="L27" s="4"/>
      <c r="M27" s="4"/>
      <c r="N27" s="4"/>
      <c r="O27" s="95" t="s">
        <v>48</v>
      </c>
      <c r="P27" s="4" t="s">
        <v>286</v>
      </c>
      <c r="Q27" s="4" t="s">
        <v>289</v>
      </c>
      <c r="R27" s="19" t="s">
        <v>494</v>
      </c>
      <c r="S27" s="4"/>
      <c r="T27" s="5"/>
      <c r="U27" s="5"/>
      <c r="V27" s="14"/>
      <c r="W27" s="15"/>
    </row>
    <row r="28" spans="1:23" ht="15.6">
      <c r="A28" s="3" t="s">
        <v>70</v>
      </c>
      <c r="B28" s="13"/>
      <c r="C28" s="13"/>
      <c r="D28" s="2"/>
      <c r="E28" s="4" t="s">
        <v>17</v>
      </c>
      <c r="F28" s="4" t="s">
        <v>14</v>
      </c>
      <c r="G28" s="1" t="s">
        <v>575</v>
      </c>
      <c r="H28" s="1"/>
      <c r="I28" s="1" t="s">
        <v>24</v>
      </c>
      <c r="J28" s="4"/>
      <c r="K28" s="4"/>
      <c r="L28" s="4"/>
      <c r="M28" s="4"/>
      <c r="N28" s="4"/>
      <c r="O28" s="95" t="s">
        <v>28</v>
      </c>
      <c r="P28" s="4" t="s">
        <v>286</v>
      </c>
      <c r="Q28" s="4" t="s">
        <v>289</v>
      </c>
      <c r="R28" s="19" t="s">
        <v>495</v>
      </c>
      <c r="S28" s="4"/>
      <c r="T28" s="5"/>
      <c r="U28" s="5"/>
      <c r="V28" s="14"/>
      <c r="W28" s="15"/>
    </row>
    <row r="29" spans="1:23" ht="60">
      <c r="A29" s="667" t="s">
        <v>71</v>
      </c>
      <c r="B29" s="13"/>
      <c r="C29" s="13"/>
      <c r="D29" s="2"/>
      <c r="E29" s="4" t="s">
        <v>18</v>
      </c>
      <c r="F29" s="4" t="s">
        <v>14</v>
      </c>
      <c r="G29" s="1" t="s">
        <v>56</v>
      </c>
      <c r="H29" s="1" t="s">
        <v>304</v>
      </c>
      <c r="I29" s="1"/>
      <c r="J29" s="4"/>
      <c r="K29" s="4"/>
      <c r="L29" s="4"/>
      <c r="M29" s="4"/>
      <c r="N29" s="4"/>
      <c r="O29" s="95" t="s">
        <v>30</v>
      </c>
      <c r="P29" s="4" t="s">
        <v>286</v>
      </c>
      <c r="Q29" s="4" t="s">
        <v>289</v>
      </c>
      <c r="R29" s="19" t="s">
        <v>743</v>
      </c>
      <c r="S29" s="4"/>
      <c r="T29" s="5"/>
      <c r="U29" s="5"/>
      <c r="V29" s="14"/>
      <c r="W29" s="15"/>
    </row>
    <row r="30" spans="1:23" ht="15.6">
      <c r="A30" s="3" t="s">
        <v>72</v>
      </c>
      <c r="B30" s="13"/>
      <c r="C30" s="13"/>
      <c r="D30" s="2"/>
      <c r="E30" s="4" t="s">
        <v>18</v>
      </c>
      <c r="F30" s="4" t="s">
        <v>15</v>
      </c>
      <c r="G30" s="1" t="s">
        <v>56</v>
      </c>
      <c r="H30" s="1"/>
      <c r="I30" s="1"/>
      <c r="J30" s="4"/>
      <c r="K30" s="4"/>
      <c r="L30" s="4"/>
      <c r="M30" s="4"/>
      <c r="N30" s="4"/>
      <c r="O30" s="95" t="s">
        <v>30</v>
      </c>
      <c r="P30" s="4" t="s">
        <v>286</v>
      </c>
      <c r="Q30" s="4" t="s">
        <v>289</v>
      </c>
      <c r="R30" s="131" t="s">
        <v>542</v>
      </c>
      <c r="S30" s="4"/>
      <c r="T30" s="5"/>
      <c r="U30" s="5"/>
      <c r="V30" s="14"/>
      <c r="W30" s="15"/>
    </row>
    <row r="31" spans="1:23" ht="15.6">
      <c r="A31" s="3" t="s">
        <v>73</v>
      </c>
      <c r="B31" s="13"/>
      <c r="C31" s="13"/>
      <c r="D31" s="2"/>
      <c r="E31" s="4" t="s">
        <v>17</v>
      </c>
      <c r="F31" s="4" t="s">
        <v>14</v>
      </c>
      <c r="G31" s="1" t="s">
        <v>22</v>
      </c>
      <c r="H31" s="1" t="s">
        <v>28</v>
      </c>
      <c r="I31" s="1" t="s">
        <v>24</v>
      </c>
      <c r="J31" s="4">
        <v>1</v>
      </c>
      <c r="K31" s="4"/>
      <c r="L31" s="4"/>
      <c r="M31" s="4"/>
      <c r="N31" s="4"/>
      <c r="O31" s="4"/>
      <c r="P31" s="4" t="s">
        <v>291</v>
      </c>
      <c r="Q31" s="4" t="s">
        <v>288</v>
      </c>
      <c r="S31" s="4"/>
      <c r="T31" s="5"/>
      <c r="U31" s="5"/>
      <c r="V31" s="14"/>
      <c r="W31" s="15"/>
    </row>
    <row r="32" spans="1:23" ht="15.6">
      <c r="A32" s="3" t="s">
        <v>74</v>
      </c>
      <c r="B32" s="13"/>
      <c r="C32" s="13"/>
      <c r="D32" s="2"/>
      <c r="E32" s="4"/>
      <c r="F32" s="4" t="s">
        <v>15</v>
      </c>
      <c r="G32" s="1" t="s">
        <v>22</v>
      </c>
      <c r="H32" s="1" t="s">
        <v>28</v>
      </c>
      <c r="I32" s="1" t="s">
        <v>24</v>
      </c>
      <c r="J32" s="4">
        <v>1</v>
      </c>
      <c r="K32" s="4"/>
      <c r="L32" s="4"/>
      <c r="M32" s="4"/>
      <c r="N32" s="4"/>
      <c r="O32" s="4"/>
      <c r="P32" s="4" t="s">
        <v>291</v>
      </c>
      <c r="Q32" s="4" t="s">
        <v>288</v>
      </c>
      <c r="R32" s="19"/>
      <c r="S32" s="4"/>
      <c r="T32" s="5"/>
      <c r="U32" s="5"/>
      <c r="V32" s="14"/>
      <c r="W32" s="15"/>
    </row>
    <row r="33" spans="1:23" ht="24">
      <c r="A33" s="3" t="s">
        <v>75</v>
      </c>
      <c r="B33" s="13"/>
      <c r="C33" s="13"/>
      <c r="D33" s="2"/>
      <c r="E33" s="4" t="s">
        <v>17</v>
      </c>
      <c r="F33" s="4" t="s">
        <v>15</v>
      </c>
      <c r="G33" s="1" t="s">
        <v>22</v>
      </c>
      <c r="H33" s="1" t="s">
        <v>28</v>
      </c>
      <c r="I33" s="1" t="s">
        <v>24</v>
      </c>
      <c r="J33" s="4">
        <v>3</v>
      </c>
      <c r="K33" s="4"/>
      <c r="L33" s="4"/>
      <c r="M33" s="4"/>
      <c r="N33" s="4"/>
      <c r="O33" s="4"/>
      <c r="P33" s="4" t="s">
        <v>291</v>
      </c>
      <c r="Q33" s="4" t="s">
        <v>288</v>
      </c>
      <c r="R33" s="19" t="s">
        <v>496</v>
      </c>
      <c r="S33" s="4"/>
      <c r="T33" s="5"/>
      <c r="U33" s="5"/>
      <c r="V33" s="14"/>
      <c r="W33" s="15"/>
    </row>
    <row r="34" spans="1:23" ht="36">
      <c r="A34" s="3" t="s">
        <v>76</v>
      </c>
      <c r="B34" s="13"/>
      <c r="C34" s="13"/>
      <c r="D34" s="2"/>
      <c r="E34" s="4" t="s">
        <v>18</v>
      </c>
      <c r="F34" s="4" t="s">
        <v>14</v>
      </c>
      <c r="G34" s="1" t="s">
        <v>19</v>
      </c>
      <c r="H34" s="1"/>
      <c r="I34" s="1" t="s">
        <v>477</v>
      </c>
      <c r="J34" s="4"/>
      <c r="K34" s="4"/>
      <c r="L34" s="4"/>
      <c r="M34" s="4"/>
      <c r="N34" s="4"/>
      <c r="O34" s="95" t="s">
        <v>28</v>
      </c>
      <c r="P34" s="4" t="s">
        <v>286</v>
      </c>
      <c r="Q34" s="4" t="s">
        <v>290</v>
      </c>
      <c r="R34" s="19" t="s">
        <v>497</v>
      </c>
      <c r="S34" s="4"/>
      <c r="T34" s="5"/>
      <c r="U34" s="5"/>
      <c r="V34" s="14"/>
      <c r="W34" s="15"/>
    </row>
    <row r="35" spans="1:23" ht="36">
      <c r="A35" s="3" t="s">
        <v>77</v>
      </c>
      <c r="B35" s="13"/>
      <c r="C35" s="13"/>
      <c r="D35" s="2"/>
      <c r="E35" s="4" t="s">
        <v>18</v>
      </c>
      <c r="F35" s="4" t="s">
        <v>15</v>
      </c>
      <c r="G35" s="1" t="s">
        <v>19</v>
      </c>
      <c r="H35" s="1"/>
      <c r="I35" s="1" t="s">
        <v>474</v>
      </c>
      <c r="J35" s="4"/>
      <c r="K35" s="4"/>
      <c r="L35" s="4"/>
      <c r="M35" s="4"/>
      <c r="N35" s="4"/>
      <c r="O35" s="95" t="s">
        <v>28</v>
      </c>
      <c r="P35" s="4" t="s">
        <v>286</v>
      </c>
      <c r="Q35" s="4" t="s">
        <v>290</v>
      </c>
      <c r="R35" s="19" t="s">
        <v>498</v>
      </c>
      <c r="S35" s="4"/>
      <c r="T35" s="5"/>
      <c r="U35" s="5"/>
      <c r="V35" s="14"/>
      <c r="W35" s="15"/>
    </row>
    <row r="36" spans="1:23" ht="15.6">
      <c r="A36" s="3" t="s">
        <v>78</v>
      </c>
      <c r="B36" s="13"/>
      <c r="C36" s="13"/>
      <c r="D36" s="2"/>
      <c r="E36" s="4" t="s">
        <v>18</v>
      </c>
      <c r="F36" s="4" t="s">
        <v>14</v>
      </c>
      <c r="G36" s="1" t="s">
        <v>19</v>
      </c>
      <c r="H36" s="1" t="s">
        <v>28</v>
      </c>
      <c r="I36" s="1" t="s">
        <v>24</v>
      </c>
      <c r="J36" s="4">
        <v>4</v>
      </c>
      <c r="K36" s="4"/>
      <c r="L36" s="4"/>
      <c r="M36" s="4"/>
      <c r="N36" s="4"/>
      <c r="O36" s="4"/>
      <c r="P36" s="4" t="s">
        <v>286</v>
      </c>
      <c r="Q36" s="4" t="s">
        <v>290</v>
      </c>
      <c r="R36" s="19"/>
      <c r="S36" s="4"/>
      <c r="T36" s="5"/>
      <c r="U36" s="5"/>
      <c r="V36" s="14"/>
      <c r="W36" s="15"/>
    </row>
    <row r="37" spans="1:23" ht="15.6">
      <c r="A37" s="3" t="s">
        <v>79</v>
      </c>
      <c r="B37" s="13"/>
      <c r="C37" s="13"/>
      <c r="D37" s="2"/>
      <c r="E37" s="4" t="s">
        <v>17</v>
      </c>
      <c r="F37" s="4" t="s">
        <v>14</v>
      </c>
      <c r="G37" s="1" t="s">
        <v>19</v>
      </c>
      <c r="H37" s="1" t="s">
        <v>28</v>
      </c>
      <c r="I37" s="1" t="s">
        <v>24</v>
      </c>
      <c r="J37" s="4">
        <v>3</v>
      </c>
      <c r="K37" s="4"/>
      <c r="L37" s="4"/>
      <c r="M37" s="4"/>
      <c r="N37" s="4"/>
      <c r="O37" s="4"/>
      <c r="P37" s="4" t="s">
        <v>286</v>
      </c>
      <c r="Q37" s="4" t="s">
        <v>290</v>
      </c>
      <c r="R37" s="19"/>
      <c r="S37" s="4"/>
      <c r="T37" s="5"/>
      <c r="U37" s="5"/>
      <c r="V37" s="14"/>
      <c r="W37" s="15"/>
    </row>
    <row r="38" spans="1:23" ht="15.6">
      <c r="A38" s="3" t="s">
        <v>80</v>
      </c>
      <c r="B38" s="13"/>
      <c r="C38" s="13"/>
      <c r="D38" s="2"/>
      <c r="E38" s="4" t="s">
        <v>18</v>
      </c>
      <c r="F38" s="4" t="s">
        <v>14</v>
      </c>
      <c r="G38" s="1" t="s">
        <v>19</v>
      </c>
      <c r="H38" s="1" t="s">
        <v>28</v>
      </c>
      <c r="I38" s="1" t="s">
        <v>24</v>
      </c>
      <c r="J38" s="4">
        <v>3</v>
      </c>
      <c r="K38" s="4"/>
      <c r="L38" s="4"/>
      <c r="M38" s="4"/>
      <c r="N38" s="4"/>
      <c r="O38" s="4"/>
      <c r="P38" s="4" t="s">
        <v>286</v>
      </c>
      <c r="Q38" s="4" t="s">
        <v>290</v>
      </c>
      <c r="R38" s="19"/>
      <c r="S38" s="4"/>
      <c r="T38" s="5"/>
      <c r="U38" s="5"/>
      <c r="V38" s="14"/>
      <c r="W38" s="15"/>
    </row>
    <row r="39" spans="1:23" ht="15.6">
      <c r="A39" s="3" t="s">
        <v>81</v>
      </c>
      <c r="B39" s="13"/>
      <c r="C39" s="13"/>
      <c r="D39" s="2"/>
      <c r="E39" s="4" t="s">
        <v>18</v>
      </c>
      <c r="F39" s="4" t="s">
        <v>15</v>
      </c>
      <c r="G39" s="1" t="s">
        <v>19</v>
      </c>
      <c r="H39" s="1" t="s">
        <v>28</v>
      </c>
      <c r="I39" s="1" t="s">
        <v>24</v>
      </c>
      <c r="J39" s="4">
        <v>3</v>
      </c>
      <c r="K39" s="4"/>
      <c r="L39" s="4"/>
      <c r="M39" s="4"/>
      <c r="N39" s="4"/>
      <c r="O39" s="4"/>
      <c r="P39" s="4" t="s">
        <v>286</v>
      </c>
      <c r="Q39" s="4" t="s">
        <v>290</v>
      </c>
      <c r="R39" s="19"/>
      <c r="S39" s="4"/>
      <c r="T39" s="5"/>
      <c r="U39" s="5"/>
      <c r="V39" s="14"/>
      <c r="W39" s="15"/>
    </row>
    <row r="40" spans="1:23" ht="15.6">
      <c r="A40" s="3" t="s">
        <v>82</v>
      </c>
      <c r="B40" s="13"/>
      <c r="C40" s="13"/>
      <c r="D40" s="2"/>
      <c r="E40" s="4" t="s">
        <v>18</v>
      </c>
      <c r="F40" s="4" t="s">
        <v>15</v>
      </c>
      <c r="G40" s="1" t="s">
        <v>19</v>
      </c>
      <c r="H40" s="1" t="s">
        <v>28</v>
      </c>
      <c r="I40" s="1" t="s">
        <v>24</v>
      </c>
      <c r="J40" s="4">
        <v>2</v>
      </c>
      <c r="K40" s="4"/>
      <c r="L40" s="4"/>
      <c r="M40" s="4"/>
      <c r="N40" s="4"/>
      <c r="O40" s="4"/>
      <c r="P40" s="4" t="s">
        <v>286</v>
      </c>
      <c r="Q40" s="4" t="s">
        <v>290</v>
      </c>
      <c r="R40" s="19"/>
      <c r="S40" s="4"/>
      <c r="T40" s="5"/>
      <c r="U40" s="5"/>
      <c r="V40" s="14"/>
      <c r="W40" s="15"/>
    </row>
    <row r="41" spans="1:23" ht="15.6">
      <c r="A41" s="3" t="s">
        <v>83</v>
      </c>
      <c r="B41" s="13"/>
      <c r="C41" s="13"/>
      <c r="D41" s="2"/>
      <c r="E41" s="4" t="s">
        <v>18</v>
      </c>
      <c r="F41" s="4" t="s">
        <v>14</v>
      </c>
      <c r="G41" s="1" t="s">
        <v>19</v>
      </c>
      <c r="H41" s="1" t="s">
        <v>28</v>
      </c>
      <c r="I41" s="1" t="s">
        <v>26</v>
      </c>
      <c r="J41" s="4">
        <v>3</v>
      </c>
      <c r="K41" s="4"/>
      <c r="L41" s="4"/>
      <c r="M41" s="4"/>
      <c r="N41" s="4"/>
      <c r="O41" s="4"/>
      <c r="P41" s="4" t="s">
        <v>286</v>
      </c>
      <c r="Q41" s="4" t="s">
        <v>290</v>
      </c>
      <c r="R41" s="19"/>
      <c r="S41" s="4"/>
      <c r="T41" s="5"/>
      <c r="U41" s="5"/>
      <c r="V41" s="14"/>
      <c r="W41" s="15"/>
    </row>
    <row r="42" spans="1:23" ht="15.6">
      <c r="A42" s="3" t="s">
        <v>84</v>
      </c>
      <c r="B42" s="13"/>
      <c r="C42" s="13"/>
      <c r="D42" s="2"/>
      <c r="E42" s="4" t="s">
        <v>18</v>
      </c>
      <c r="F42" s="4" t="s">
        <v>15</v>
      </c>
      <c r="G42" s="1" t="s">
        <v>19</v>
      </c>
      <c r="H42" s="1" t="s">
        <v>28</v>
      </c>
      <c r="I42" s="1" t="s">
        <v>25</v>
      </c>
      <c r="J42" s="4">
        <v>3</v>
      </c>
      <c r="K42" s="4"/>
      <c r="L42" s="4"/>
      <c r="M42" s="4"/>
      <c r="N42" s="4"/>
      <c r="O42" s="4"/>
      <c r="P42" s="4" t="s">
        <v>286</v>
      </c>
      <c r="Q42" s="4" t="s">
        <v>290</v>
      </c>
      <c r="R42" s="19"/>
      <c r="S42" s="4"/>
      <c r="T42" s="5"/>
      <c r="U42" s="5"/>
      <c r="V42" s="14"/>
      <c r="W42" s="15"/>
    </row>
    <row r="43" spans="1:23" ht="15.6">
      <c r="A43" s="3" t="s">
        <v>85</v>
      </c>
      <c r="B43" s="13"/>
      <c r="C43" s="13"/>
      <c r="D43" s="2"/>
      <c r="E43" s="4" t="s">
        <v>18</v>
      </c>
      <c r="F43" s="4" t="s">
        <v>15</v>
      </c>
      <c r="G43" s="1" t="s">
        <v>19</v>
      </c>
      <c r="H43" s="1" t="s">
        <v>28</v>
      </c>
      <c r="I43" s="1" t="s">
        <v>474</v>
      </c>
      <c r="J43" s="4">
        <v>1</v>
      </c>
      <c r="K43" s="4"/>
      <c r="L43" s="4"/>
      <c r="M43" s="4"/>
      <c r="N43" s="4"/>
      <c r="O43" s="4"/>
      <c r="P43" s="4" t="s">
        <v>286</v>
      </c>
      <c r="Q43" s="4" t="s">
        <v>290</v>
      </c>
      <c r="R43" s="19" t="s">
        <v>499</v>
      </c>
      <c r="S43" s="4"/>
      <c r="T43" s="5"/>
      <c r="U43" s="5"/>
      <c r="V43" s="14"/>
      <c r="W43" s="15"/>
    </row>
    <row r="44" spans="1:23" ht="15.6">
      <c r="A44" s="3" t="s">
        <v>86</v>
      </c>
      <c r="B44" s="13"/>
      <c r="C44" s="13"/>
      <c r="D44" s="2"/>
      <c r="E44" s="4" t="s">
        <v>17</v>
      </c>
      <c r="F44" s="4" t="s">
        <v>14</v>
      </c>
      <c r="G44" s="1" t="s">
        <v>19</v>
      </c>
      <c r="H44" s="1" t="s">
        <v>28</v>
      </c>
      <c r="I44" s="1" t="s">
        <v>24</v>
      </c>
      <c r="J44" s="4">
        <v>3</v>
      </c>
      <c r="K44" s="4"/>
      <c r="L44" s="4"/>
      <c r="M44" s="4"/>
      <c r="N44" s="4"/>
      <c r="O44" s="4"/>
      <c r="P44" s="4" t="s">
        <v>291</v>
      </c>
      <c r="Q44" s="4" t="s">
        <v>290</v>
      </c>
      <c r="R44" s="19"/>
      <c r="S44" s="4"/>
      <c r="T44" s="5"/>
      <c r="U44" s="5"/>
      <c r="V44" s="14"/>
      <c r="W44" s="15"/>
    </row>
    <row r="45" spans="1:23" ht="15.6">
      <c r="A45" s="3" t="s">
        <v>87</v>
      </c>
      <c r="B45" s="13"/>
      <c r="C45" s="13"/>
      <c r="D45" s="2"/>
      <c r="E45" s="4" t="s">
        <v>18</v>
      </c>
      <c r="F45" s="4" t="s">
        <v>14</v>
      </c>
      <c r="G45" s="1" t="s">
        <v>19</v>
      </c>
      <c r="H45" s="1" t="s">
        <v>28</v>
      </c>
      <c r="I45" s="1" t="s">
        <v>24</v>
      </c>
      <c r="J45" s="4">
        <v>4</v>
      </c>
      <c r="K45" s="4"/>
      <c r="L45" s="4"/>
      <c r="M45" s="4"/>
      <c r="N45" s="4"/>
      <c r="O45" s="4"/>
      <c r="P45" s="4" t="s">
        <v>291</v>
      </c>
      <c r="Q45" s="4" t="s">
        <v>290</v>
      </c>
      <c r="R45" s="19"/>
      <c r="S45" s="4"/>
      <c r="T45" s="5"/>
      <c r="U45" s="5"/>
      <c r="V45" s="14"/>
      <c r="W45" s="15"/>
    </row>
    <row r="46" spans="1:23" ht="15.6">
      <c r="A46" s="3" t="s">
        <v>88</v>
      </c>
      <c r="B46" s="13"/>
      <c r="C46" s="13"/>
      <c r="D46" s="2"/>
      <c r="E46" s="4" t="s">
        <v>18</v>
      </c>
      <c r="F46" s="4" t="s">
        <v>14</v>
      </c>
      <c r="G46" s="1" t="s">
        <v>19</v>
      </c>
      <c r="H46" s="1" t="s">
        <v>28</v>
      </c>
      <c r="I46" s="1" t="s">
        <v>51</v>
      </c>
      <c r="J46" s="4">
        <v>2</v>
      </c>
      <c r="K46" s="4"/>
      <c r="L46" s="4"/>
      <c r="M46" s="4"/>
      <c r="N46" s="4"/>
      <c r="O46" s="4"/>
      <c r="P46" s="4" t="s">
        <v>291</v>
      </c>
      <c r="Q46" s="4" t="s">
        <v>290</v>
      </c>
      <c r="R46" s="19"/>
      <c r="S46" s="4"/>
      <c r="T46" s="5"/>
      <c r="U46" s="5"/>
      <c r="V46" s="14"/>
      <c r="W46" s="15"/>
    </row>
    <row r="47" spans="1:23" ht="15.6">
      <c r="A47" s="3" t="s">
        <v>89</v>
      </c>
      <c r="B47" s="13"/>
      <c r="C47" s="13"/>
      <c r="D47" s="2"/>
      <c r="E47" s="4" t="s">
        <v>17</v>
      </c>
      <c r="F47" s="4" t="s">
        <v>14</v>
      </c>
      <c r="G47" s="1" t="s">
        <v>19</v>
      </c>
      <c r="H47" s="1" t="s">
        <v>28</v>
      </c>
      <c r="I47" s="1" t="s">
        <v>24</v>
      </c>
      <c r="J47" s="4">
        <v>3</v>
      </c>
      <c r="K47" s="4"/>
      <c r="L47" s="4"/>
      <c r="M47" s="4"/>
      <c r="N47" s="4"/>
      <c r="O47" s="4"/>
      <c r="P47" s="4" t="s">
        <v>286</v>
      </c>
      <c r="Q47" s="4" t="s">
        <v>290</v>
      </c>
      <c r="R47" s="19"/>
      <c r="S47" s="4"/>
      <c r="T47" s="5"/>
      <c r="U47" s="5"/>
      <c r="V47" s="14"/>
      <c r="W47" s="15"/>
    </row>
    <row r="48" spans="1:23" ht="15.6">
      <c r="A48" s="3" t="s">
        <v>90</v>
      </c>
      <c r="B48" s="13"/>
      <c r="C48" s="13"/>
      <c r="D48" s="2"/>
      <c r="E48" s="4" t="s">
        <v>18</v>
      </c>
      <c r="F48" s="4" t="s">
        <v>14</v>
      </c>
      <c r="G48" s="1" t="s">
        <v>19</v>
      </c>
      <c r="H48" s="1" t="s">
        <v>28</v>
      </c>
      <c r="I48" s="1" t="s">
        <v>24</v>
      </c>
      <c r="J48" s="4">
        <v>3</v>
      </c>
      <c r="K48" s="4"/>
      <c r="L48" s="4"/>
      <c r="M48" s="4"/>
      <c r="N48" s="4"/>
      <c r="O48" s="4"/>
      <c r="P48" s="4" t="s">
        <v>286</v>
      </c>
      <c r="Q48" s="4" t="s">
        <v>290</v>
      </c>
      <c r="R48" s="19"/>
      <c r="S48" s="4"/>
      <c r="T48" s="5"/>
      <c r="U48" s="5"/>
      <c r="V48" s="14"/>
      <c r="W48" s="15"/>
    </row>
    <row r="49" spans="1:23" ht="15.6">
      <c r="A49" s="3" t="s">
        <v>91</v>
      </c>
      <c r="B49" s="13"/>
      <c r="C49" s="13"/>
      <c r="D49" s="2"/>
      <c r="E49" s="4" t="s">
        <v>18</v>
      </c>
      <c r="F49" s="4" t="s">
        <v>15</v>
      </c>
      <c r="G49" s="1" t="s">
        <v>19</v>
      </c>
      <c r="H49" s="1" t="s">
        <v>28</v>
      </c>
      <c r="I49" s="1" t="s">
        <v>24</v>
      </c>
      <c r="J49" s="4">
        <v>2</v>
      </c>
      <c r="K49" s="4"/>
      <c r="L49" s="4"/>
      <c r="M49" s="4" t="s">
        <v>50</v>
      </c>
      <c r="N49" s="4"/>
      <c r="O49" s="4"/>
      <c r="P49" s="4" t="s">
        <v>286</v>
      </c>
      <c r="Q49" s="4" t="s">
        <v>290</v>
      </c>
      <c r="R49" s="19" t="s">
        <v>500</v>
      </c>
      <c r="S49" s="4"/>
      <c r="T49" s="5"/>
      <c r="U49" s="5"/>
      <c r="V49" s="14"/>
      <c r="W49" s="15"/>
    </row>
    <row r="50" spans="1:23" ht="15.6">
      <c r="A50" s="3" t="s">
        <v>92</v>
      </c>
      <c r="B50" s="13"/>
      <c r="C50" s="13"/>
      <c r="D50" s="2"/>
      <c r="E50" s="4" t="s">
        <v>18</v>
      </c>
      <c r="F50" s="4" t="s">
        <v>14</v>
      </c>
      <c r="G50" s="1" t="s">
        <v>19</v>
      </c>
      <c r="H50" s="1" t="s">
        <v>28</v>
      </c>
      <c r="I50" s="1" t="s">
        <v>24</v>
      </c>
      <c r="J50" s="4">
        <v>3</v>
      </c>
      <c r="K50" s="4"/>
      <c r="L50" s="4"/>
      <c r="M50" s="4"/>
      <c r="N50" s="4"/>
      <c r="O50" s="4"/>
      <c r="P50" s="4" t="s">
        <v>286</v>
      </c>
      <c r="Q50" s="4" t="s">
        <v>290</v>
      </c>
      <c r="R50" s="19"/>
      <c r="S50" s="4"/>
      <c r="T50" s="5"/>
      <c r="U50" s="5"/>
      <c r="V50" s="14"/>
      <c r="W50" s="15"/>
    </row>
    <row r="51" spans="1:23" ht="15.6">
      <c r="A51" s="3" t="s">
        <v>93</v>
      </c>
      <c r="B51" s="13"/>
      <c r="C51" s="13"/>
      <c r="D51" s="2"/>
      <c r="E51" s="4" t="s">
        <v>18</v>
      </c>
      <c r="F51" s="4" t="s">
        <v>15</v>
      </c>
      <c r="G51" s="1" t="s">
        <v>19</v>
      </c>
      <c r="H51" s="1" t="s">
        <v>28</v>
      </c>
      <c r="I51" s="1" t="s">
        <v>24</v>
      </c>
      <c r="J51" s="4">
        <v>3</v>
      </c>
      <c r="K51" s="4"/>
      <c r="L51" s="4"/>
      <c r="M51" s="4"/>
      <c r="N51" s="4"/>
      <c r="O51" s="4"/>
      <c r="P51" s="4" t="s">
        <v>286</v>
      </c>
      <c r="Q51" s="4" t="s">
        <v>290</v>
      </c>
      <c r="R51" s="19"/>
      <c r="S51" s="4"/>
      <c r="T51" s="5"/>
      <c r="U51" s="5"/>
      <c r="V51" s="14"/>
      <c r="W51" s="15"/>
    </row>
    <row r="52" spans="1:23" ht="15.6">
      <c r="A52" s="3" t="s">
        <v>94</v>
      </c>
      <c r="B52" s="13"/>
      <c r="C52" s="13"/>
      <c r="D52" s="2"/>
      <c r="E52" s="4" t="s">
        <v>17</v>
      </c>
      <c r="F52" s="4" t="s">
        <v>14</v>
      </c>
      <c r="G52" s="1" t="s">
        <v>19</v>
      </c>
      <c r="H52" s="1" t="s">
        <v>28</v>
      </c>
      <c r="I52" s="1" t="s">
        <v>474</v>
      </c>
      <c r="J52" s="4">
        <v>2</v>
      </c>
      <c r="K52" s="4"/>
      <c r="L52" s="4"/>
      <c r="M52" s="4"/>
      <c r="N52" s="4"/>
      <c r="O52" s="4"/>
      <c r="P52" s="4" t="s">
        <v>286</v>
      </c>
      <c r="Q52" s="4" t="s">
        <v>290</v>
      </c>
      <c r="R52" s="19"/>
      <c r="S52" s="4"/>
      <c r="T52" s="5"/>
      <c r="U52" s="5"/>
      <c r="V52" s="14"/>
      <c r="W52" s="15"/>
    </row>
    <row r="53" spans="1:23" ht="15.6">
      <c r="A53" s="3" t="s">
        <v>95</v>
      </c>
      <c r="B53" s="13"/>
      <c r="C53" s="13"/>
      <c r="D53" s="2"/>
      <c r="E53" s="4" t="s">
        <v>17</v>
      </c>
      <c r="F53" s="4" t="s">
        <v>15</v>
      </c>
      <c r="G53" s="1" t="s">
        <v>19</v>
      </c>
      <c r="H53" s="1" t="s">
        <v>28</v>
      </c>
      <c r="I53" s="1" t="s">
        <v>24</v>
      </c>
      <c r="J53" s="4">
        <v>3</v>
      </c>
      <c r="K53" s="4"/>
      <c r="L53" s="4"/>
      <c r="M53" s="4"/>
      <c r="N53" s="4"/>
      <c r="O53" s="4"/>
      <c r="P53" s="4" t="s">
        <v>286</v>
      </c>
      <c r="Q53" s="4" t="s">
        <v>290</v>
      </c>
      <c r="R53" s="19"/>
      <c r="S53" s="4"/>
      <c r="T53" s="5"/>
      <c r="U53" s="5"/>
      <c r="V53" s="14"/>
      <c r="W53" s="15"/>
    </row>
    <row r="54" spans="1:23" ht="15.6">
      <c r="A54" s="3" t="s">
        <v>96</v>
      </c>
      <c r="B54" s="13"/>
      <c r="C54" s="13"/>
      <c r="D54" s="2"/>
      <c r="E54" s="4" t="s">
        <v>18</v>
      </c>
      <c r="F54" s="4" t="s">
        <v>15</v>
      </c>
      <c r="G54" s="1" t="s">
        <v>19</v>
      </c>
      <c r="H54" s="1" t="s">
        <v>28</v>
      </c>
      <c r="I54" s="1" t="s">
        <v>25</v>
      </c>
      <c r="J54" s="4">
        <v>3</v>
      </c>
      <c r="K54" s="4"/>
      <c r="L54" s="4"/>
      <c r="M54" s="4"/>
      <c r="N54" s="4"/>
      <c r="O54" s="4"/>
      <c r="P54" s="4" t="s">
        <v>286</v>
      </c>
      <c r="Q54" s="4" t="s">
        <v>290</v>
      </c>
      <c r="R54" s="19"/>
      <c r="S54" s="4"/>
      <c r="T54" s="5"/>
      <c r="U54" s="5"/>
      <c r="V54" s="14"/>
      <c r="W54" s="15"/>
    </row>
    <row r="55" spans="1:23" ht="27.6">
      <c r="A55" s="3" t="s">
        <v>97</v>
      </c>
      <c r="B55" s="13"/>
      <c r="C55" s="13"/>
      <c r="D55" s="2"/>
      <c r="E55" s="4" t="s">
        <v>17</v>
      </c>
      <c r="F55" s="4" t="s">
        <v>14</v>
      </c>
      <c r="G55" s="1" t="s">
        <v>505</v>
      </c>
      <c r="H55" s="1"/>
      <c r="I55" s="1" t="s">
        <v>30</v>
      </c>
      <c r="J55" s="4"/>
      <c r="K55" s="4"/>
      <c r="L55" s="4"/>
      <c r="M55" s="4"/>
      <c r="N55" s="4"/>
      <c r="O55" s="4"/>
      <c r="P55" s="4" t="s">
        <v>286</v>
      </c>
      <c r="Q55" s="4" t="s">
        <v>290</v>
      </c>
      <c r="R55" s="19"/>
      <c r="S55" s="4"/>
      <c r="T55" s="5"/>
      <c r="U55" s="5"/>
      <c r="V55" s="14"/>
      <c r="W55" s="15" t="s">
        <v>511</v>
      </c>
    </row>
    <row r="56" spans="1:23" ht="15.6">
      <c r="A56" s="3" t="s">
        <v>98</v>
      </c>
      <c r="B56" s="13"/>
      <c r="C56" s="13"/>
      <c r="D56" s="2"/>
      <c r="E56" s="4" t="s">
        <v>17</v>
      </c>
      <c r="F56" s="4" t="s">
        <v>15</v>
      </c>
      <c r="G56" s="1"/>
      <c r="H56" s="1"/>
      <c r="I56" s="1" t="s">
        <v>30</v>
      </c>
      <c r="J56" s="4"/>
      <c r="K56" s="4"/>
      <c r="L56" s="4"/>
      <c r="M56" s="4"/>
      <c r="N56" s="4"/>
      <c r="O56" s="4"/>
      <c r="P56" s="4" t="s">
        <v>286</v>
      </c>
      <c r="Q56" s="4" t="s">
        <v>290</v>
      </c>
      <c r="R56" s="19"/>
      <c r="S56" s="4"/>
      <c r="T56" s="5"/>
      <c r="U56" s="5"/>
      <c r="V56" s="14"/>
      <c r="W56" s="15" t="s">
        <v>512</v>
      </c>
    </row>
    <row r="57" spans="1:23" ht="15.6">
      <c r="A57" s="3" t="s">
        <v>99</v>
      </c>
      <c r="B57" s="13"/>
      <c r="C57" s="13"/>
      <c r="D57" s="2"/>
      <c r="E57" s="4" t="s">
        <v>18</v>
      </c>
      <c r="F57" s="4" t="s">
        <v>14</v>
      </c>
      <c r="G57" s="1" t="s">
        <v>22</v>
      </c>
      <c r="H57" s="1" t="s">
        <v>28</v>
      </c>
      <c r="I57" s="1" t="s">
        <v>25</v>
      </c>
      <c r="J57" s="4">
        <v>3</v>
      </c>
      <c r="K57" s="4"/>
      <c r="L57" s="4"/>
      <c r="M57" s="4"/>
      <c r="N57" s="4"/>
      <c r="O57" s="4"/>
      <c r="P57" s="4" t="s">
        <v>291</v>
      </c>
      <c r="Q57" s="4" t="s">
        <v>289</v>
      </c>
      <c r="R57" s="19" t="s">
        <v>501</v>
      </c>
      <c r="S57" s="4"/>
      <c r="T57" s="5"/>
      <c r="U57" s="5"/>
      <c r="V57" s="14"/>
      <c r="W57" s="15"/>
    </row>
    <row r="58" spans="1:23" ht="15.6">
      <c r="A58" s="3" t="s">
        <v>100</v>
      </c>
      <c r="B58" s="13"/>
      <c r="C58" s="13"/>
      <c r="D58" s="2"/>
      <c r="E58" s="4" t="s">
        <v>18</v>
      </c>
      <c r="F58" s="4" t="s">
        <v>15</v>
      </c>
      <c r="G58" s="1" t="s">
        <v>22</v>
      </c>
      <c r="H58" s="1" t="s">
        <v>28</v>
      </c>
      <c r="I58" s="1" t="s">
        <v>474</v>
      </c>
      <c r="J58" s="4">
        <v>3</v>
      </c>
      <c r="K58" s="4"/>
      <c r="L58" s="4"/>
      <c r="M58" s="4"/>
      <c r="N58" s="4"/>
      <c r="O58" s="4"/>
      <c r="P58" s="4" t="s">
        <v>291</v>
      </c>
      <c r="Q58" s="4" t="s">
        <v>289</v>
      </c>
      <c r="R58" s="19"/>
      <c r="S58" s="4"/>
      <c r="T58" s="5"/>
      <c r="U58" s="5"/>
      <c r="V58" s="14"/>
      <c r="W58" s="15"/>
    </row>
    <row r="59" spans="1:23" ht="24">
      <c r="A59" s="3" t="s">
        <v>101</v>
      </c>
      <c r="B59" s="13"/>
      <c r="C59" s="13"/>
      <c r="D59" s="2"/>
      <c r="E59" s="4" t="s">
        <v>576</v>
      </c>
      <c r="F59" s="4" t="s">
        <v>14</v>
      </c>
      <c r="G59" s="1" t="s">
        <v>577</v>
      </c>
      <c r="H59" s="1"/>
      <c r="I59" s="1" t="s">
        <v>24</v>
      </c>
      <c r="J59" s="4"/>
      <c r="K59" s="4"/>
      <c r="L59" s="4"/>
      <c r="M59" s="4"/>
      <c r="N59" s="4"/>
      <c r="O59" s="95" t="s">
        <v>48</v>
      </c>
      <c r="P59" s="4" t="s">
        <v>444</v>
      </c>
      <c r="Q59" s="4" t="s">
        <v>289</v>
      </c>
      <c r="R59" s="19" t="s">
        <v>502</v>
      </c>
      <c r="S59" s="4"/>
      <c r="T59" s="5"/>
      <c r="U59" s="5"/>
      <c r="V59" s="14"/>
      <c r="W59" s="15"/>
    </row>
    <row r="60" spans="1:23" ht="24">
      <c r="A60" s="3" t="s">
        <v>102</v>
      </c>
      <c r="B60" s="13"/>
      <c r="C60" s="13"/>
      <c r="D60" s="2"/>
      <c r="E60" s="4" t="s">
        <v>576</v>
      </c>
      <c r="F60" s="4" t="s">
        <v>15</v>
      </c>
      <c r="G60" s="1" t="s">
        <v>577</v>
      </c>
      <c r="H60" s="1"/>
      <c r="I60" s="1" t="s">
        <v>24</v>
      </c>
      <c r="J60" s="4"/>
      <c r="K60" s="4"/>
      <c r="L60" s="4"/>
      <c r="M60" s="4"/>
      <c r="N60" s="4"/>
      <c r="O60" s="95" t="s">
        <v>48</v>
      </c>
      <c r="P60" s="4" t="s">
        <v>444</v>
      </c>
      <c r="Q60" s="4" t="s">
        <v>289</v>
      </c>
      <c r="R60" s="19" t="s">
        <v>503</v>
      </c>
      <c r="S60" s="4"/>
      <c r="T60" s="5"/>
      <c r="U60" s="5"/>
      <c r="V60" s="14"/>
      <c r="W60" s="15"/>
    </row>
    <row r="61" spans="1:23" ht="15.6">
      <c r="A61" s="3" t="s">
        <v>103</v>
      </c>
      <c r="B61" s="13"/>
      <c r="C61" s="13"/>
      <c r="D61" s="2"/>
      <c r="E61" s="4" t="s">
        <v>18</v>
      </c>
      <c r="F61" s="4" t="s">
        <v>15</v>
      </c>
      <c r="G61" s="1" t="s">
        <v>22</v>
      </c>
      <c r="H61" s="1"/>
      <c r="I61" s="1" t="s">
        <v>25</v>
      </c>
      <c r="J61" s="4"/>
      <c r="K61" s="4"/>
      <c r="L61" s="4"/>
      <c r="M61" s="4"/>
      <c r="N61" s="4"/>
      <c r="O61" s="95" t="s">
        <v>28</v>
      </c>
      <c r="P61" s="4" t="s">
        <v>291</v>
      </c>
      <c r="Q61" s="4" t="s">
        <v>288</v>
      </c>
      <c r="R61" s="19"/>
      <c r="S61" s="4"/>
      <c r="T61" s="5"/>
      <c r="U61" s="5"/>
      <c r="V61" s="14"/>
      <c r="W61" s="15"/>
    </row>
    <row r="62" spans="1:23" ht="15.6">
      <c r="A62" s="3" t="s">
        <v>104</v>
      </c>
      <c r="B62" s="13"/>
      <c r="C62" s="83"/>
      <c r="D62" s="2"/>
      <c r="E62" s="4" t="s">
        <v>18</v>
      </c>
      <c r="F62" s="4" t="s">
        <v>14</v>
      </c>
      <c r="G62" s="1" t="s">
        <v>22</v>
      </c>
      <c r="H62" s="1" t="s">
        <v>28</v>
      </c>
      <c r="I62" s="1" t="s">
        <v>26</v>
      </c>
      <c r="J62" s="4">
        <v>4</v>
      </c>
      <c r="K62" s="4" t="s">
        <v>33</v>
      </c>
      <c r="L62" s="4"/>
      <c r="M62" s="4"/>
      <c r="N62" s="4"/>
      <c r="O62" s="4"/>
      <c r="P62" s="4" t="s">
        <v>291</v>
      </c>
      <c r="Q62" s="4" t="s">
        <v>288</v>
      </c>
      <c r="R62" s="19"/>
      <c r="S62" s="4"/>
      <c r="T62" s="5"/>
      <c r="U62" s="5"/>
      <c r="V62" s="14"/>
      <c r="W62" s="15"/>
    </row>
    <row r="63" spans="1:23" ht="15.6">
      <c r="A63" s="3" t="s">
        <v>105</v>
      </c>
      <c r="B63" s="13"/>
      <c r="C63" s="83"/>
      <c r="D63" s="2"/>
      <c r="E63" s="4" t="s">
        <v>18</v>
      </c>
      <c r="F63" s="4" t="s">
        <v>15</v>
      </c>
      <c r="G63" s="1" t="s">
        <v>22</v>
      </c>
      <c r="H63" s="1" t="s">
        <v>28</v>
      </c>
      <c r="I63" s="1" t="s">
        <v>477</v>
      </c>
      <c r="J63" s="4">
        <v>3</v>
      </c>
      <c r="K63" s="4" t="s">
        <v>33</v>
      </c>
      <c r="L63" s="4"/>
      <c r="M63" s="4"/>
      <c r="N63" s="4"/>
      <c r="O63" s="4"/>
      <c r="P63" s="4" t="s">
        <v>291</v>
      </c>
      <c r="Q63" s="4" t="s">
        <v>288</v>
      </c>
      <c r="R63" s="19"/>
      <c r="S63" s="4"/>
      <c r="T63" s="5"/>
      <c r="U63" s="5"/>
      <c r="V63" s="14"/>
      <c r="W63" s="15"/>
    </row>
    <row r="64" spans="1:23" ht="15.6">
      <c r="A64" s="3" t="s">
        <v>106</v>
      </c>
      <c r="B64" s="13"/>
      <c r="C64" s="13"/>
      <c r="D64" s="2"/>
      <c r="E64" s="4" t="s">
        <v>17</v>
      </c>
      <c r="F64" s="4" t="s">
        <v>14</v>
      </c>
      <c r="G64" s="1" t="s">
        <v>22</v>
      </c>
      <c r="H64" s="1" t="s">
        <v>28</v>
      </c>
      <c r="I64" s="1" t="s">
        <v>24</v>
      </c>
      <c r="J64" s="4">
        <v>3</v>
      </c>
      <c r="K64" s="4" t="s">
        <v>33</v>
      </c>
      <c r="L64" s="4"/>
      <c r="M64" s="4"/>
      <c r="N64" s="4"/>
      <c r="O64" s="4"/>
      <c r="P64" s="4" t="s">
        <v>291</v>
      </c>
      <c r="Q64" s="4" t="s">
        <v>289</v>
      </c>
      <c r="R64" s="19"/>
      <c r="S64" s="4"/>
      <c r="T64" s="5"/>
      <c r="U64" s="5"/>
      <c r="V64" s="14"/>
      <c r="W64" s="15"/>
    </row>
    <row r="65" spans="1:23" ht="15.6">
      <c r="A65" s="3" t="s">
        <v>107</v>
      </c>
      <c r="B65" s="13"/>
      <c r="C65" s="13"/>
      <c r="D65" s="2"/>
      <c r="E65" s="4" t="s">
        <v>17</v>
      </c>
      <c r="F65" s="4" t="s">
        <v>15</v>
      </c>
      <c r="G65" s="1" t="s">
        <v>22</v>
      </c>
      <c r="H65" s="1" t="s">
        <v>28</v>
      </c>
      <c r="I65" s="1" t="s">
        <v>24</v>
      </c>
      <c r="J65" s="4">
        <v>3</v>
      </c>
      <c r="K65" s="4" t="s">
        <v>33</v>
      </c>
      <c r="L65" s="4"/>
      <c r="M65" s="4"/>
      <c r="N65" s="4"/>
      <c r="O65" s="4"/>
      <c r="P65" s="4" t="s">
        <v>291</v>
      </c>
      <c r="Q65" s="4" t="s">
        <v>289</v>
      </c>
      <c r="R65" s="19"/>
      <c r="S65" s="4"/>
      <c r="T65" s="5"/>
      <c r="U65" s="5"/>
      <c r="V65" s="14"/>
      <c r="W65" s="15"/>
    </row>
    <row r="66" spans="1:23" ht="15.6">
      <c r="A66" s="3" t="s">
        <v>108</v>
      </c>
      <c r="B66" s="13"/>
      <c r="C66" s="13"/>
      <c r="D66" s="2"/>
      <c r="E66" s="4" t="s">
        <v>17</v>
      </c>
      <c r="F66" s="4" t="s">
        <v>14</v>
      </c>
      <c r="G66" s="1" t="s">
        <v>22</v>
      </c>
      <c r="H66" s="1" t="s">
        <v>28</v>
      </c>
      <c r="I66" s="1" t="s">
        <v>24</v>
      </c>
      <c r="J66" s="4">
        <v>3</v>
      </c>
      <c r="K66" s="4" t="s">
        <v>33</v>
      </c>
      <c r="L66" s="4"/>
      <c r="M66" s="4"/>
      <c r="N66" s="4"/>
      <c r="O66" s="4"/>
      <c r="P66" s="4" t="s">
        <v>291</v>
      </c>
      <c r="Q66" s="4" t="s">
        <v>289</v>
      </c>
      <c r="R66" s="19"/>
      <c r="S66" s="4"/>
      <c r="T66" s="5"/>
      <c r="U66" s="5"/>
      <c r="V66" s="14"/>
      <c r="W66" s="15"/>
    </row>
    <row r="67" spans="1:23" ht="15.6">
      <c r="A67" s="3" t="s">
        <v>109</v>
      </c>
      <c r="B67" s="13"/>
      <c r="C67" s="13"/>
      <c r="D67" s="2"/>
      <c r="E67" s="4" t="s">
        <v>17</v>
      </c>
      <c r="F67" s="4" t="s">
        <v>14</v>
      </c>
      <c r="G67" s="1" t="s">
        <v>21</v>
      </c>
      <c r="H67" s="1" t="s">
        <v>28</v>
      </c>
      <c r="I67" s="1" t="s">
        <v>24</v>
      </c>
      <c r="J67" s="4">
        <v>1</v>
      </c>
      <c r="K67" s="4" t="s">
        <v>33</v>
      </c>
      <c r="L67" s="4"/>
      <c r="M67" s="4"/>
      <c r="N67" s="4"/>
      <c r="O67" s="4"/>
      <c r="P67" s="4" t="s">
        <v>291</v>
      </c>
      <c r="Q67" s="4" t="s">
        <v>289</v>
      </c>
      <c r="R67" s="19" t="s">
        <v>499</v>
      </c>
      <c r="S67" s="4"/>
      <c r="T67" s="5"/>
      <c r="U67" s="5"/>
      <c r="V67" s="14"/>
      <c r="W67" s="15"/>
    </row>
    <row r="68" spans="1:23" ht="15.6">
      <c r="A68" s="3" t="s">
        <v>110</v>
      </c>
      <c r="B68" s="13"/>
      <c r="C68" s="13"/>
      <c r="D68" s="2"/>
      <c r="E68" s="4" t="s">
        <v>17</v>
      </c>
      <c r="F68" s="4" t="s">
        <v>15</v>
      </c>
      <c r="G68" s="1" t="s">
        <v>21</v>
      </c>
      <c r="H68" s="1" t="s">
        <v>28</v>
      </c>
      <c r="I68" s="1" t="s">
        <v>24</v>
      </c>
      <c r="J68" s="4">
        <v>1</v>
      </c>
      <c r="K68" s="4" t="s">
        <v>33</v>
      </c>
      <c r="L68" s="4"/>
      <c r="M68" s="4"/>
      <c r="N68" s="4"/>
      <c r="O68" s="4"/>
      <c r="P68" s="4" t="s">
        <v>291</v>
      </c>
      <c r="Q68" s="4" t="s">
        <v>289</v>
      </c>
      <c r="R68" s="19"/>
      <c r="S68" s="4"/>
      <c r="T68" s="5"/>
      <c r="U68" s="5"/>
      <c r="V68" s="14"/>
      <c r="W68" s="15"/>
    </row>
    <row r="69" spans="1:23" ht="15.6">
      <c r="A69" s="3" t="s">
        <v>111</v>
      </c>
      <c r="B69" s="13" t="s">
        <v>476</v>
      </c>
      <c r="C69" s="13"/>
      <c r="D69" s="2"/>
      <c r="E69" s="4" t="s">
        <v>18</v>
      </c>
      <c r="F69" s="4" t="s">
        <v>14</v>
      </c>
      <c r="G69" s="1" t="s">
        <v>57</v>
      </c>
      <c r="H69" s="1" t="s">
        <v>29</v>
      </c>
      <c r="I69" s="1" t="s">
        <v>30</v>
      </c>
      <c r="J69" s="4">
        <v>4</v>
      </c>
      <c r="K69" s="4" t="s">
        <v>33</v>
      </c>
      <c r="L69" s="4"/>
      <c r="M69" s="4"/>
      <c r="N69" s="4"/>
      <c r="O69" s="4"/>
      <c r="P69" s="4" t="s">
        <v>291</v>
      </c>
      <c r="Q69" s="4" t="s">
        <v>289</v>
      </c>
      <c r="R69" s="19"/>
      <c r="S69" s="4"/>
      <c r="T69" s="5"/>
      <c r="U69" s="5"/>
      <c r="V69" s="14" t="s">
        <v>504</v>
      </c>
      <c r="W69" s="15" t="s">
        <v>509</v>
      </c>
    </row>
    <row r="70" spans="1:23" ht="15.6">
      <c r="A70" s="3" t="s">
        <v>112</v>
      </c>
      <c r="B70" s="13"/>
      <c r="C70" s="13"/>
      <c r="D70" s="2"/>
      <c r="E70" s="4" t="s">
        <v>18</v>
      </c>
      <c r="F70" s="4" t="s">
        <v>15</v>
      </c>
      <c r="G70" s="1" t="s">
        <v>57</v>
      </c>
      <c r="H70" s="1" t="s">
        <v>29</v>
      </c>
      <c r="I70" s="1" t="s">
        <v>30</v>
      </c>
      <c r="J70" s="4">
        <v>4</v>
      </c>
      <c r="K70" s="4" t="s">
        <v>33</v>
      </c>
      <c r="L70" s="4"/>
      <c r="M70" s="4"/>
      <c r="N70" s="4"/>
      <c r="O70" s="4"/>
      <c r="P70" s="4" t="s">
        <v>291</v>
      </c>
      <c r="Q70" s="4" t="s">
        <v>289</v>
      </c>
      <c r="R70" s="19"/>
      <c r="S70" s="4"/>
      <c r="T70" s="5"/>
      <c r="U70" s="5"/>
      <c r="V70" s="14"/>
      <c r="W70" s="15" t="s">
        <v>510</v>
      </c>
    </row>
    <row r="71" spans="1:23" ht="15.6">
      <c r="A71" s="3" t="s">
        <v>113</v>
      </c>
      <c r="B71" s="13"/>
      <c r="C71" s="13"/>
      <c r="D71" s="2"/>
      <c r="E71" s="4" t="s">
        <v>18</v>
      </c>
      <c r="F71" s="4" t="s">
        <v>14</v>
      </c>
      <c r="G71" s="1" t="s">
        <v>22</v>
      </c>
      <c r="H71" s="1" t="s">
        <v>28</v>
      </c>
      <c r="I71" s="1" t="s">
        <v>24</v>
      </c>
      <c r="J71" s="4">
        <v>1</v>
      </c>
      <c r="K71" s="4"/>
      <c r="L71" s="4"/>
      <c r="M71" s="4"/>
      <c r="N71" s="4"/>
      <c r="O71" s="4"/>
      <c r="P71" s="4" t="s">
        <v>286</v>
      </c>
      <c r="Q71" s="4" t="s">
        <v>289</v>
      </c>
      <c r="R71" s="19" t="s">
        <v>499</v>
      </c>
      <c r="S71" s="4"/>
      <c r="T71" s="5"/>
      <c r="U71" s="5"/>
      <c r="V71" s="14"/>
      <c r="W71" s="15"/>
    </row>
    <row r="72" spans="1:23" ht="15.6">
      <c r="A72" s="3" t="s">
        <v>114</v>
      </c>
      <c r="B72" s="13"/>
      <c r="C72" s="13"/>
      <c r="D72" s="2"/>
      <c r="E72" s="4" t="s">
        <v>18</v>
      </c>
      <c r="F72" s="4" t="s">
        <v>15</v>
      </c>
      <c r="G72" s="1" t="s">
        <v>22</v>
      </c>
      <c r="H72" s="1" t="s">
        <v>28</v>
      </c>
      <c r="I72" s="1" t="s">
        <v>51</v>
      </c>
      <c r="J72" s="4">
        <v>1</v>
      </c>
      <c r="K72" s="4"/>
      <c r="L72" s="4"/>
      <c r="M72" s="4"/>
      <c r="N72" s="4"/>
      <c r="O72" s="4"/>
      <c r="P72" s="4" t="s">
        <v>286</v>
      </c>
      <c r="Q72" s="4" t="s">
        <v>289</v>
      </c>
      <c r="R72" s="19" t="s">
        <v>499</v>
      </c>
      <c r="S72" s="4"/>
      <c r="T72" s="5"/>
      <c r="U72" s="5"/>
      <c r="V72" s="14"/>
      <c r="W72" s="15"/>
    </row>
    <row r="73" spans="1:23" ht="15.6">
      <c r="A73" s="3" t="s">
        <v>115</v>
      </c>
      <c r="B73" s="13"/>
      <c r="C73" s="13"/>
      <c r="D73" s="2"/>
      <c r="E73" s="4" t="s">
        <v>18</v>
      </c>
      <c r="F73" s="4" t="s">
        <v>14</v>
      </c>
      <c r="G73" s="1" t="s">
        <v>22</v>
      </c>
      <c r="H73" s="1" t="s">
        <v>28</v>
      </c>
      <c r="I73" s="1" t="s">
        <v>24</v>
      </c>
      <c r="J73" s="4">
        <v>3</v>
      </c>
      <c r="K73" s="4"/>
      <c r="L73" s="4"/>
      <c r="M73" s="4"/>
      <c r="N73" s="4"/>
      <c r="O73" s="4"/>
      <c r="P73" s="4" t="s">
        <v>286</v>
      </c>
      <c r="Q73" s="4" t="s">
        <v>289</v>
      </c>
      <c r="R73" s="19"/>
      <c r="S73" s="4"/>
      <c r="T73" s="5"/>
      <c r="U73" s="5"/>
      <c r="V73" s="14"/>
      <c r="W73" s="15"/>
    </row>
    <row r="74" spans="1:23" ht="15.6">
      <c r="A74" s="3" t="s">
        <v>116</v>
      </c>
      <c r="B74" s="13"/>
      <c r="C74" s="13"/>
      <c r="D74" s="2"/>
      <c r="E74" s="4" t="s">
        <v>18</v>
      </c>
      <c r="F74" s="4" t="s">
        <v>15</v>
      </c>
      <c r="G74" s="1" t="s">
        <v>22</v>
      </c>
      <c r="H74" s="1" t="s">
        <v>28</v>
      </c>
      <c r="I74" s="1" t="s">
        <v>24</v>
      </c>
      <c r="J74" s="4">
        <v>3</v>
      </c>
      <c r="K74" s="4"/>
      <c r="L74" s="4"/>
      <c r="M74" s="4"/>
      <c r="N74" s="4"/>
      <c r="O74" s="4"/>
      <c r="P74" s="4" t="s">
        <v>286</v>
      </c>
      <c r="Q74" s="4" t="s">
        <v>289</v>
      </c>
      <c r="R74" s="19"/>
      <c r="S74" s="4"/>
      <c r="T74" s="5"/>
      <c r="U74" s="5"/>
      <c r="V74" s="14"/>
      <c r="W74" s="15"/>
    </row>
    <row r="75" spans="1:23" ht="15.6">
      <c r="A75" s="3" t="s">
        <v>117</v>
      </c>
      <c r="B75" s="13"/>
      <c r="C75" s="13"/>
      <c r="D75" s="2"/>
      <c r="E75" s="4" t="s">
        <v>18</v>
      </c>
      <c r="F75" s="4" t="s">
        <v>14</v>
      </c>
      <c r="G75" s="1" t="s">
        <v>22</v>
      </c>
      <c r="H75" s="1" t="s">
        <v>28</v>
      </c>
      <c r="I75" s="1" t="s">
        <v>24</v>
      </c>
      <c r="J75" s="4">
        <v>3</v>
      </c>
      <c r="K75" s="4"/>
      <c r="L75" s="4"/>
      <c r="M75" s="4"/>
      <c r="N75" s="4"/>
      <c r="O75" s="4"/>
      <c r="P75" s="4" t="s">
        <v>286</v>
      </c>
      <c r="Q75" s="4" t="s">
        <v>289</v>
      </c>
      <c r="R75" s="19"/>
      <c r="S75" s="4"/>
      <c r="T75" s="5"/>
      <c r="U75" s="5"/>
      <c r="V75" s="14"/>
      <c r="W75" s="15"/>
    </row>
    <row r="76" spans="1:23" ht="15.6">
      <c r="A76" s="3" t="s">
        <v>118</v>
      </c>
      <c r="B76" s="13"/>
      <c r="C76" s="13"/>
      <c r="D76" s="2"/>
      <c r="E76" s="4" t="s">
        <v>18</v>
      </c>
      <c r="F76" s="4" t="s">
        <v>15</v>
      </c>
      <c r="G76" s="1" t="s">
        <v>22</v>
      </c>
      <c r="H76" s="1" t="s">
        <v>28</v>
      </c>
      <c r="I76" s="1" t="s">
        <v>24</v>
      </c>
      <c r="J76" s="4">
        <v>3</v>
      </c>
      <c r="K76" s="4"/>
      <c r="L76" s="4"/>
      <c r="M76" s="4"/>
      <c r="N76" s="4"/>
      <c r="O76" s="4"/>
      <c r="P76" s="4" t="s">
        <v>286</v>
      </c>
      <c r="Q76" s="4" t="s">
        <v>289</v>
      </c>
      <c r="R76" s="19"/>
      <c r="S76" s="4"/>
      <c r="T76" s="5"/>
      <c r="U76" s="5"/>
      <c r="V76" s="14"/>
      <c r="W76" s="15"/>
    </row>
    <row r="77" spans="1:23" ht="15.6">
      <c r="A77" s="3" t="s">
        <v>119</v>
      </c>
      <c r="B77" s="13"/>
      <c r="C77" s="13"/>
      <c r="D77" s="2"/>
      <c r="E77" s="4" t="s">
        <v>18</v>
      </c>
      <c r="F77" s="4" t="s">
        <v>14</v>
      </c>
      <c r="G77" s="1" t="s">
        <v>22</v>
      </c>
      <c r="H77" s="1" t="s">
        <v>28</v>
      </c>
      <c r="I77" s="1" t="s">
        <v>24</v>
      </c>
      <c r="J77" s="4">
        <v>3</v>
      </c>
      <c r="K77" s="4"/>
      <c r="L77" s="4"/>
      <c r="M77" s="4"/>
      <c r="N77" s="4"/>
      <c r="O77" s="4"/>
      <c r="P77" s="4" t="s">
        <v>286</v>
      </c>
      <c r="Q77" s="4" t="s">
        <v>289</v>
      </c>
      <c r="R77" s="19"/>
      <c r="S77" s="4"/>
      <c r="T77" s="5"/>
      <c r="U77" s="5"/>
      <c r="V77" s="14"/>
      <c r="W77" s="15"/>
    </row>
    <row r="78" spans="1:23" ht="15.6">
      <c r="A78" s="3" t="s">
        <v>120</v>
      </c>
      <c r="B78" s="13"/>
      <c r="C78" s="13"/>
      <c r="D78" s="2"/>
      <c r="E78" s="4" t="s">
        <v>18</v>
      </c>
      <c r="F78" s="4" t="s">
        <v>15</v>
      </c>
      <c r="G78" s="1" t="s">
        <v>22</v>
      </c>
      <c r="H78" s="1" t="s">
        <v>28</v>
      </c>
      <c r="I78" s="1" t="s">
        <v>24</v>
      </c>
      <c r="J78" s="4">
        <v>3</v>
      </c>
      <c r="K78" s="4"/>
      <c r="L78" s="4"/>
      <c r="M78" s="4"/>
      <c r="N78" s="4"/>
      <c r="O78" s="4"/>
      <c r="P78" s="4" t="s">
        <v>286</v>
      </c>
      <c r="Q78" s="4" t="s">
        <v>289</v>
      </c>
      <c r="R78" s="19"/>
      <c r="S78" s="4"/>
      <c r="T78" s="5"/>
      <c r="U78" s="5"/>
      <c r="V78" s="14"/>
      <c r="W78" s="15"/>
    </row>
    <row r="79" spans="1:23" ht="15.6">
      <c r="A79" s="3" t="s">
        <v>121</v>
      </c>
      <c r="B79" s="13"/>
      <c r="C79" s="13"/>
      <c r="D79" s="2"/>
      <c r="E79" s="4" t="s">
        <v>17</v>
      </c>
      <c r="F79" s="4" t="s">
        <v>14</v>
      </c>
      <c r="G79" s="1" t="s">
        <v>19</v>
      </c>
      <c r="H79" s="1"/>
      <c r="I79" s="1" t="s">
        <v>24</v>
      </c>
      <c r="J79" s="4"/>
      <c r="K79" s="4"/>
      <c r="L79" s="4"/>
      <c r="M79" s="4"/>
      <c r="N79" s="4"/>
      <c r="O79" s="95" t="s">
        <v>28</v>
      </c>
      <c r="P79" s="4" t="s">
        <v>286</v>
      </c>
      <c r="Q79" s="4" t="s">
        <v>289</v>
      </c>
      <c r="R79" s="19"/>
      <c r="S79" s="4"/>
      <c r="T79" s="5"/>
      <c r="U79" s="5"/>
      <c r="V79" s="14"/>
      <c r="W79" s="15"/>
    </row>
    <row r="80" spans="1:23" ht="15.6">
      <c r="A80" s="3" t="s">
        <v>122</v>
      </c>
      <c r="B80" s="13"/>
      <c r="C80" s="13"/>
      <c r="D80" s="2"/>
      <c r="E80" s="4" t="s">
        <v>17</v>
      </c>
      <c r="F80" s="4" t="s">
        <v>15</v>
      </c>
      <c r="G80" s="1" t="s">
        <v>19</v>
      </c>
      <c r="H80" s="1"/>
      <c r="I80" s="1" t="s">
        <v>24</v>
      </c>
      <c r="J80" s="4"/>
      <c r="K80" s="4"/>
      <c r="L80" s="4"/>
      <c r="M80" s="4"/>
      <c r="N80" s="4"/>
      <c r="O80" s="95" t="s">
        <v>28</v>
      </c>
      <c r="P80" s="4" t="s">
        <v>286</v>
      </c>
      <c r="Q80" s="4" t="s">
        <v>289</v>
      </c>
      <c r="R80" s="19"/>
      <c r="S80" s="4"/>
      <c r="T80" s="5"/>
      <c r="U80" s="5"/>
      <c r="V80" s="14"/>
      <c r="W80" s="15"/>
    </row>
    <row r="81" spans="1:23" ht="36">
      <c r="A81" s="3" t="s">
        <v>123</v>
      </c>
      <c r="B81" s="13"/>
      <c r="C81" s="13"/>
      <c r="D81" s="2"/>
      <c r="E81" s="4" t="s">
        <v>17</v>
      </c>
      <c r="F81" s="4" t="s">
        <v>14</v>
      </c>
      <c r="G81" s="1" t="s">
        <v>19</v>
      </c>
      <c r="H81" s="1"/>
      <c r="I81" s="1" t="s">
        <v>24</v>
      </c>
      <c r="J81" s="4"/>
      <c r="K81" s="4"/>
      <c r="L81" s="4"/>
      <c r="M81" s="4"/>
      <c r="N81" s="4"/>
      <c r="O81" s="95" t="s">
        <v>28</v>
      </c>
      <c r="P81" s="4" t="s">
        <v>286</v>
      </c>
      <c r="Q81" s="4" t="s">
        <v>289</v>
      </c>
      <c r="R81" s="19" t="s">
        <v>506</v>
      </c>
      <c r="S81" s="4"/>
      <c r="T81" s="5"/>
      <c r="U81" s="5"/>
      <c r="V81" s="14"/>
      <c r="W81" s="15"/>
    </row>
    <row r="82" spans="1:23" ht="15.6">
      <c r="A82" s="3" t="s">
        <v>124</v>
      </c>
      <c r="B82" s="13"/>
      <c r="C82" s="13"/>
      <c r="D82" s="2"/>
      <c r="E82" s="4" t="s">
        <v>17</v>
      </c>
      <c r="F82" s="4" t="s">
        <v>15</v>
      </c>
      <c r="G82" s="1" t="s">
        <v>19</v>
      </c>
      <c r="H82" s="1"/>
      <c r="I82" s="1" t="s">
        <v>24</v>
      </c>
      <c r="J82" s="4"/>
      <c r="K82" s="4"/>
      <c r="L82" s="4"/>
      <c r="M82" s="4"/>
      <c r="N82" s="4"/>
      <c r="O82" s="95" t="s">
        <v>28</v>
      </c>
      <c r="P82" s="4" t="s">
        <v>286</v>
      </c>
      <c r="Q82" s="4" t="s">
        <v>289</v>
      </c>
      <c r="R82" s="19"/>
      <c r="S82" s="4"/>
      <c r="T82" s="5"/>
      <c r="U82" s="5"/>
      <c r="V82" s="14"/>
      <c r="W82" s="15"/>
    </row>
    <row r="83" spans="1:23" ht="24">
      <c r="A83" s="3" t="s">
        <v>125</v>
      </c>
      <c r="B83" s="13"/>
      <c r="C83" s="13"/>
      <c r="D83" s="2"/>
      <c r="E83" s="4" t="s">
        <v>17</v>
      </c>
      <c r="F83" s="4" t="s">
        <v>14</v>
      </c>
      <c r="G83" s="1" t="s">
        <v>19</v>
      </c>
      <c r="H83" s="1"/>
      <c r="I83" s="1" t="s">
        <v>477</v>
      </c>
      <c r="J83" s="4"/>
      <c r="K83" s="4"/>
      <c r="L83" s="4"/>
      <c r="M83" s="4"/>
      <c r="N83" s="4"/>
      <c r="O83" s="95" t="s">
        <v>28</v>
      </c>
      <c r="P83" s="4" t="s">
        <v>286</v>
      </c>
      <c r="Q83" s="4" t="s">
        <v>289</v>
      </c>
      <c r="R83" s="19" t="s">
        <v>578</v>
      </c>
      <c r="S83" s="4"/>
      <c r="T83" s="5"/>
      <c r="U83" s="5"/>
      <c r="V83" s="14"/>
      <c r="W83" s="15"/>
    </row>
    <row r="84" spans="1:23" ht="15.6">
      <c r="A84" s="3" t="s">
        <v>126</v>
      </c>
      <c r="B84" s="13"/>
      <c r="C84" s="13"/>
      <c r="D84" s="2"/>
      <c r="E84" s="4" t="s">
        <v>18</v>
      </c>
      <c r="F84" s="4" t="s">
        <v>14</v>
      </c>
      <c r="G84" s="1" t="s">
        <v>19</v>
      </c>
      <c r="H84" s="1" t="s">
        <v>28</v>
      </c>
      <c r="I84" s="1" t="s">
        <v>24</v>
      </c>
      <c r="J84" s="4">
        <v>1</v>
      </c>
      <c r="K84" s="4"/>
      <c r="L84" s="4"/>
      <c r="M84" s="4"/>
      <c r="N84" s="4"/>
      <c r="O84" s="4"/>
      <c r="P84" s="4" t="s">
        <v>286</v>
      </c>
      <c r="Q84" s="4" t="s">
        <v>289</v>
      </c>
      <c r="R84" s="19" t="s">
        <v>499</v>
      </c>
      <c r="S84" s="4"/>
      <c r="T84" s="5"/>
      <c r="U84" s="5"/>
      <c r="V84" s="14"/>
      <c r="W84" s="15"/>
    </row>
    <row r="85" spans="1:23" ht="48">
      <c r="A85" s="3" t="s">
        <v>127</v>
      </c>
      <c r="B85" s="13"/>
      <c r="C85" s="13"/>
      <c r="D85" s="2"/>
      <c r="E85" s="4" t="s">
        <v>18</v>
      </c>
      <c r="F85" s="4" t="s">
        <v>15</v>
      </c>
      <c r="G85" s="1" t="s">
        <v>19</v>
      </c>
      <c r="H85" s="1" t="s">
        <v>28</v>
      </c>
      <c r="I85" s="1" t="s">
        <v>474</v>
      </c>
      <c r="J85" s="4">
        <v>2</v>
      </c>
      <c r="K85" s="4"/>
      <c r="L85" s="4"/>
      <c r="M85" s="4"/>
      <c r="N85" s="4"/>
      <c r="O85" s="4"/>
      <c r="P85" s="4" t="s">
        <v>286</v>
      </c>
      <c r="Q85" s="4" t="s">
        <v>289</v>
      </c>
      <c r="R85" s="19" t="s">
        <v>579</v>
      </c>
      <c r="S85" s="4"/>
      <c r="T85" s="5"/>
      <c r="U85" s="5"/>
      <c r="V85" s="14"/>
      <c r="W85" s="15"/>
    </row>
    <row r="86" spans="1:23" ht="15.6">
      <c r="A86" s="3" t="s">
        <v>128</v>
      </c>
      <c r="B86" s="13" t="s">
        <v>476</v>
      </c>
      <c r="C86" s="13"/>
      <c r="D86" s="2"/>
      <c r="E86" s="4" t="s">
        <v>18</v>
      </c>
      <c r="F86" s="4" t="s">
        <v>14</v>
      </c>
      <c r="G86" s="1" t="s">
        <v>262</v>
      </c>
      <c r="H86" s="1" t="s">
        <v>28</v>
      </c>
      <c r="I86" s="1" t="s">
        <v>26</v>
      </c>
      <c r="J86" s="4">
        <v>4</v>
      </c>
      <c r="K86" s="4"/>
      <c r="L86" s="4"/>
      <c r="M86" s="4"/>
      <c r="N86" s="4"/>
      <c r="O86" s="4"/>
      <c r="P86" s="4" t="s">
        <v>291</v>
      </c>
      <c r="Q86" s="4" t="s">
        <v>289</v>
      </c>
      <c r="S86" s="4"/>
      <c r="T86" s="5"/>
      <c r="U86" s="5"/>
      <c r="V86" s="14"/>
      <c r="W86" s="15"/>
    </row>
    <row r="87" spans="1:23" ht="15.6">
      <c r="A87" s="3" t="s">
        <v>129</v>
      </c>
      <c r="B87" s="13"/>
      <c r="C87" s="13"/>
      <c r="D87" s="2"/>
      <c r="E87" s="4" t="s">
        <v>18</v>
      </c>
      <c r="F87" s="4" t="s">
        <v>15</v>
      </c>
      <c r="G87" s="1" t="s">
        <v>19</v>
      </c>
      <c r="H87" s="1" t="s">
        <v>28</v>
      </c>
      <c r="I87" s="1" t="s">
        <v>477</v>
      </c>
      <c r="J87" s="4">
        <v>2</v>
      </c>
      <c r="K87" s="4"/>
      <c r="L87" s="4"/>
      <c r="M87" s="4"/>
      <c r="N87" s="4"/>
      <c r="O87" s="4"/>
      <c r="P87" s="4" t="s">
        <v>291</v>
      </c>
      <c r="Q87" s="4" t="s">
        <v>289</v>
      </c>
      <c r="R87" s="19"/>
      <c r="S87" s="4"/>
      <c r="T87" s="5"/>
      <c r="U87" s="5"/>
      <c r="V87" s="14"/>
      <c r="W87" s="15"/>
    </row>
    <row r="88" spans="1:23" ht="36">
      <c r="A88" s="3" t="s">
        <v>130</v>
      </c>
      <c r="B88" s="13"/>
      <c r="C88" s="13"/>
      <c r="D88" s="2"/>
      <c r="E88" s="4" t="s">
        <v>17</v>
      </c>
      <c r="F88" s="4" t="s">
        <v>15</v>
      </c>
      <c r="G88" s="1" t="s">
        <v>262</v>
      </c>
      <c r="H88" s="1" t="s">
        <v>28</v>
      </c>
      <c r="I88" s="1" t="s">
        <v>24</v>
      </c>
      <c r="J88" s="4">
        <v>4</v>
      </c>
      <c r="K88" s="4"/>
      <c r="L88" s="4"/>
      <c r="M88" s="4"/>
      <c r="N88" s="4"/>
      <c r="O88" s="4"/>
      <c r="P88" s="4" t="s">
        <v>291</v>
      </c>
      <c r="Q88" s="4" t="s">
        <v>288</v>
      </c>
      <c r="R88" s="19" t="s">
        <v>580</v>
      </c>
      <c r="S88" s="4"/>
      <c r="T88" s="5"/>
      <c r="U88" s="5"/>
      <c r="V88" s="14"/>
      <c r="W88" s="15"/>
    </row>
    <row r="89" spans="1:23" ht="15.6">
      <c r="A89" s="3" t="s">
        <v>131</v>
      </c>
      <c r="B89" s="13"/>
      <c r="C89" s="13"/>
      <c r="D89" s="2"/>
      <c r="E89" s="4" t="s">
        <v>18</v>
      </c>
      <c r="F89" s="4" t="s">
        <v>14</v>
      </c>
      <c r="G89" s="1" t="s">
        <v>22</v>
      </c>
      <c r="H89" s="1" t="s">
        <v>28</v>
      </c>
      <c r="I89" s="1" t="s">
        <v>24</v>
      </c>
      <c r="J89" s="4">
        <v>2</v>
      </c>
      <c r="K89" s="4"/>
      <c r="L89" s="4"/>
      <c r="M89" s="4"/>
      <c r="N89" s="4"/>
      <c r="O89" s="4"/>
      <c r="P89" s="4" t="s">
        <v>291</v>
      </c>
      <c r="Q89" s="4" t="s">
        <v>288</v>
      </c>
      <c r="R89" s="19"/>
      <c r="S89" s="4"/>
      <c r="T89" s="5"/>
      <c r="U89" s="5"/>
      <c r="V89" s="14"/>
      <c r="W89" s="15"/>
    </row>
    <row r="90" spans="1:23" ht="15.6">
      <c r="A90" s="3" t="s">
        <v>132</v>
      </c>
      <c r="B90" s="13"/>
      <c r="C90" s="13"/>
      <c r="D90" s="2"/>
      <c r="E90" s="4" t="s">
        <v>18</v>
      </c>
      <c r="F90" s="4" t="s">
        <v>15</v>
      </c>
      <c r="G90" s="1" t="s">
        <v>22</v>
      </c>
      <c r="H90" s="1" t="s">
        <v>28</v>
      </c>
      <c r="I90" s="1" t="s">
        <v>24</v>
      </c>
      <c r="J90" s="4">
        <v>2</v>
      </c>
      <c r="K90" s="4"/>
      <c r="L90" s="4"/>
      <c r="M90" s="4"/>
      <c r="N90" s="4"/>
      <c r="O90" s="4"/>
      <c r="P90" s="4" t="s">
        <v>291</v>
      </c>
      <c r="Q90" s="4" t="s">
        <v>288</v>
      </c>
      <c r="R90" s="19"/>
      <c r="S90" s="4"/>
      <c r="T90" s="5"/>
      <c r="U90" s="5"/>
      <c r="V90" s="14"/>
      <c r="W90" s="15"/>
    </row>
    <row r="91" spans="1:23" ht="15.6">
      <c r="A91" s="3" t="s">
        <v>133</v>
      </c>
      <c r="B91" s="13" t="s">
        <v>476</v>
      </c>
      <c r="C91" s="13"/>
      <c r="D91" s="2"/>
      <c r="E91" s="4" t="s">
        <v>18</v>
      </c>
      <c r="F91" s="4" t="s">
        <v>14</v>
      </c>
      <c r="G91" s="1" t="s">
        <v>22</v>
      </c>
      <c r="H91" s="1" t="s">
        <v>29</v>
      </c>
      <c r="I91" s="1" t="s">
        <v>30</v>
      </c>
      <c r="J91" s="4">
        <v>4</v>
      </c>
      <c r="K91" s="4"/>
      <c r="L91" s="4"/>
      <c r="M91" s="4"/>
      <c r="N91" s="4"/>
      <c r="O91" s="4"/>
      <c r="P91" s="4" t="s">
        <v>291</v>
      </c>
      <c r="Q91" s="4" t="s">
        <v>288</v>
      </c>
      <c r="R91" s="19"/>
      <c r="S91" s="4"/>
      <c r="T91" s="5"/>
      <c r="U91" s="5"/>
      <c r="V91" s="14"/>
      <c r="W91" s="15" t="s">
        <v>507</v>
      </c>
    </row>
    <row r="92" spans="1:23" ht="15.6">
      <c r="A92" s="3" t="s">
        <v>134</v>
      </c>
      <c r="B92" s="13"/>
      <c r="C92" s="13"/>
      <c r="D92" s="2"/>
      <c r="E92" s="4" t="s">
        <v>18</v>
      </c>
      <c r="F92" s="4" t="s">
        <v>15</v>
      </c>
      <c r="G92" s="1" t="s">
        <v>22</v>
      </c>
      <c r="H92" s="1" t="s">
        <v>29</v>
      </c>
      <c r="I92" s="1" t="s">
        <v>30</v>
      </c>
      <c r="J92" s="4">
        <v>4</v>
      </c>
      <c r="K92" s="4"/>
      <c r="L92" s="4"/>
      <c r="M92" s="4"/>
      <c r="N92" s="4"/>
      <c r="O92" s="4"/>
      <c r="P92" s="4" t="s">
        <v>291</v>
      </c>
      <c r="Q92" s="4" t="s">
        <v>288</v>
      </c>
      <c r="R92" s="19"/>
      <c r="S92" s="4"/>
      <c r="T92" s="5"/>
      <c r="U92" s="5"/>
      <c r="V92" s="14"/>
      <c r="W92" s="15" t="s">
        <v>508</v>
      </c>
    </row>
    <row r="93" spans="1:23" ht="15.6">
      <c r="A93" s="3" t="s">
        <v>135</v>
      </c>
      <c r="B93" s="13"/>
      <c r="C93" s="13"/>
      <c r="D93" s="2"/>
      <c r="E93" s="4" t="s">
        <v>18</v>
      </c>
      <c r="F93" s="4" t="s">
        <v>14</v>
      </c>
      <c r="G93" s="1" t="s">
        <v>22</v>
      </c>
      <c r="H93" s="1" t="s">
        <v>28</v>
      </c>
      <c r="I93" s="1" t="s">
        <v>24</v>
      </c>
      <c r="J93" s="4">
        <v>3</v>
      </c>
      <c r="K93" s="4"/>
      <c r="L93" s="4"/>
      <c r="M93" s="4"/>
      <c r="N93" s="4"/>
      <c r="O93" s="4"/>
      <c r="P93" s="4" t="s">
        <v>291</v>
      </c>
      <c r="Q93" s="4" t="s">
        <v>288</v>
      </c>
      <c r="R93" s="19"/>
      <c r="S93" s="4"/>
      <c r="T93" s="5"/>
      <c r="U93" s="5"/>
      <c r="V93" s="14"/>
      <c r="W93" s="15"/>
    </row>
    <row r="94" spans="1:23" ht="15.6">
      <c r="A94" s="3" t="s">
        <v>136</v>
      </c>
      <c r="B94" s="13"/>
      <c r="C94" s="13"/>
      <c r="D94" s="2"/>
      <c r="E94" s="4" t="s">
        <v>18</v>
      </c>
      <c r="F94" s="4" t="s">
        <v>14</v>
      </c>
      <c r="G94" s="1" t="s">
        <v>22</v>
      </c>
      <c r="H94" s="1" t="s">
        <v>28</v>
      </c>
      <c r="I94" s="1" t="s">
        <v>24</v>
      </c>
      <c r="J94" s="4">
        <v>3</v>
      </c>
      <c r="K94" s="4"/>
      <c r="L94" s="4"/>
      <c r="M94" s="4"/>
      <c r="N94" s="4"/>
      <c r="O94" s="4"/>
      <c r="P94" s="4" t="s">
        <v>291</v>
      </c>
      <c r="Q94" s="4" t="s">
        <v>288</v>
      </c>
      <c r="R94" s="19"/>
      <c r="S94" s="4"/>
      <c r="T94" s="5"/>
      <c r="U94" s="5"/>
      <c r="V94" s="14"/>
      <c r="W94" s="15"/>
    </row>
    <row r="95" spans="1:23" ht="24">
      <c r="A95" s="3" t="s">
        <v>137</v>
      </c>
      <c r="B95" s="13"/>
      <c r="C95" s="13"/>
      <c r="D95" s="2"/>
      <c r="E95" s="4" t="s">
        <v>18</v>
      </c>
      <c r="F95" s="4" t="s">
        <v>15</v>
      </c>
      <c r="G95" s="1" t="s">
        <v>22</v>
      </c>
      <c r="H95" s="1" t="s">
        <v>28</v>
      </c>
      <c r="I95" s="1" t="s">
        <v>477</v>
      </c>
      <c r="J95" s="4">
        <v>3</v>
      </c>
      <c r="K95" s="4"/>
      <c r="L95" s="4"/>
      <c r="M95" s="4"/>
      <c r="N95" s="4"/>
      <c r="O95" s="4"/>
      <c r="P95" s="4" t="s">
        <v>291</v>
      </c>
      <c r="Q95" s="4" t="s">
        <v>288</v>
      </c>
      <c r="R95" s="19" t="s">
        <v>513</v>
      </c>
      <c r="S95" s="4"/>
      <c r="T95" s="5"/>
      <c r="U95" s="5"/>
      <c r="V95" s="14"/>
      <c r="W95" s="15"/>
    </row>
    <row r="96" spans="1:23" ht="15.6">
      <c r="A96" s="3" t="s">
        <v>138</v>
      </c>
      <c r="B96" s="13"/>
      <c r="C96" s="13"/>
      <c r="D96" s="2"/>
      <c r="E96" s="4" t="s">
        <v>18</v>
      </c>
      <c r="F96" s="4" t="s">
        <v>14</v>
      </c>
      <c r="G96" s="1" t="s">
        <v>22</v>
      </c>
      <c r="H96" s="1" t="s">
        <v>28</v>
      </c>
      <c r="I96" s="1" t="s">
        <v>24</v>
      </c>
      <c r="J96" s="4">
        <v>3</v>
      </c>
      <c r="K96" s="4"/>
      <c r="L96" s="4"/>
      <c r="M96" s="4"/>
      <c r="N96" s="4"/>
      <c r="O96" s="4"/>
      <c r="P96" s="4" t="s">
        <v>291</v>
      </c>
      <c r="Q96" s="4" t="s">
        <v>288</v>
      </c>
      <c r="R96" s="19"/>
      <c r="S96" s="4"/>
      <c r="T96" s="5"/>
      <c r="U96" s="5"/>
      <c r="V96" s="14"/>
      <c r="W96" s="15"/>
    </row>
    <row r="97" spans="1:23" ht="15.6">
      <c r="A97" s="3" t="s">
        <v>139</v>
      </c>
      <c r="B97" s="13"/>
      <c r="C97" s="13"/>
      <c r="D97" s="2"/>
      <c r="E97" s="4" t="s">
        <v>18</v>
      </c>
      <c r="F97" s="4" t="s">
        <v>14</v>
      </c>
      <c r="G97" s="1" t="s">
        <v>19</v>
      </c>
      <c r="H97" s="1" t="s">
        <v>28</v>
      </c>
      <c r="I97" s="1" t="s">
        <v>24</v>
      </c>
      <c r="J97" s="4">
        <v>1</v>
      </c>
      <c r="K97" s="4"/>
      <c r="L97" s="4"/>
      <c r="M97" s="4"/>
      <c r="N97" s="4"/>
      <c r="O97" s="4"/>
      <c r="P97" s="4" t="s">
        <v>291</v>
      </c>
      <c r="Q97" s="4" t="s">
        <v>288</v>
      </c>
      <c r="R97" s="19" t="s">
        <v>514</v>
      </c>
      <c r="S97" s="4"/>
      <c r="T97" s="5"/>
      <c r="U97" s="5"/>
      <c r="V97" s="14"/>
      <c r="W97" s="15"/>
    </row>
    <row r="98" spans="1:23" ht="15.6">
      <c r="A98" s="3" t="s">
        <v>140</v>
      </c>
      <c r="B98" s="13"/>
      <c r="C98" s="13"/>
      <c r="D98" s="2"/>
      <c r="E98" s="4" t="s">
        <v>18</v>
      </c>
      <c r="F98" s="4" t="s">
        <v>15</v>
      </c>
      <c r="G98" s="1" t="s">
        <v>19</v>
      </c>
      <c r="H98" s="1" t="s">
        <v>28</v>
      </c>
      <c r="I98" s="1" t="s">
        <v>24</v>
      </c>
      <c r="J98" s="4">
        <v>1</v>
      </c>
      <c r="K98" s="4"/>
      <c r="L98" s="4"/>
      <c r="M98" s="4"/>
      <c r="N98" s="4"/>
      <c r="O98" s="4"/>
      <c r="P98" s="4" t="s">
        <v>291</v>
      </c>
      <c r="Q98" s="4" t="s">
        <v>288</v>
      </c>
      <c r="R98" s="19" t="s">
        <v>514</v>
      </c>
      <c r="S98" s="4"/>
      <c r="T98" s="5"/>
      <c r="U98" s="5"/>
      <c r="V98" s="14"/>
      <c r="W98" s="15"/>
    </row>
    <row r="99" spans="1:23" ht="15.6">
      <c r="A99" s="3" t="s">
        <v>141</v>
      </c>
      <c r="B99" s="13"/>
      <c r="C99" s="13"/>
      <c r="D99" s="2"/>
      <c r="E99" s="4" t="s">
        <v>17</v>
      </c>
      <c r="F99" s="4" t="s">
        <v>14</v>
      </c>
      <c r="G99" s="1" t="s">
        <v>19</v>
      </c>
      <c r="H99" s="1" t="s">
        <v>28</v>
      </c>
      <c r="I99" s="1" t="s">
        <v>24</v>
      </c>
      <c r="J99" s="4">
        <v>1</v>
      </c>
      <c r="K99" s="4"/>
      <c r="L99" s="4"/>
      <c r="M99" s="4"/>
      <c r="N99" s="4"/>
      <c r="O99" s="4"/>
      <c r="P99" s="4" t="s">
        <v>291</v>
      </c>
      <c r="Q99" s="4" t="s">
        <v>289</v>
      </c>
      <c r="R99" s="19" t="s">
        <v>514</v>
      </c>
      <c r="S99" s="4"/>
      <c r="T99" s="5"/>
      <c r="U99" s="5"/>
      <c r="V99" s="14"/>
      <c r="W99" s="15"/>
    </row>
    <row r="100" spans="1:23" ht="15.6">
      <c r="A100" s="3" t="s">
        <v>142</v>
      </c>
      <c r="B100" s="13"/>
      <c r="C100" s="13"/>
      <c r="D100" s="2"/>
      <c r="E100" s="4" t="s">
        <v>17</v>
      </c>
      <c r="F100" s="4" t="s">
        <v>15</v>
      </c>
      <c r="G100" s="1" t="s">
        <v>19</v>
      </c>
      <c r="H100" s="1" t="s">
        <v>28</v>
      </c>
      <c r="I100" s="1" t="s">
        <v>24</v>
      </c>
      <c r="J100" s="4">
        <v>1</v>
      </c>
      <c r="K100" s="4"/>
      <c r="L100" s="4"/>
      <c r="M100" s="4"/>
      <c r="N100" s="4"/>
      <c r="O100" s="4"/>
      <c r="P100" s="4" t="s">
        <v>291</v>
      </c>
      <c r="Q100" s="4" t="s">
        <v>289</v>
      </c>
      <c r="R100" s="19" t="s">
        <v>514</v>
      </c>
      <c r="S100" s="4"/>
      <c r="T100" s="5"/>
      <c r="U100" s="5"/>
      <c r="V100" s="14"/>
      <c r="W100" s="15"/>
    </row>
    <row r="101" spans="1:23" ht="15.6">
      <c r="A101" s="3" t="s">
        <v>143</v>
      </c>
      <c r="B101" s="13"/>
      <c r="C101" s="13"/>
      <c r="D101" s="2"/>
      <c r="E101" s="4" t="s">
        <v>17</v>
      </c>
      <c r="F101" s="4" t="s">
        <v>15</v>
      </c>
      <c r="G101" s="1" t="s">
        <v>22</v>
      </c>
      <c r="H101" s="1" t="s">
        <v>28</v>
      </c>
      <c r="I101" s="1" t="s">
        <v>24</v>
      </c>
      <c r="J101" s="4">
        <v>1</v>
      </c>
      <c r="K101" s="4"/>
      <c r="L101" s="4"/>
      <c r="M101" s="4"/>
      <c r="N101" s="4"/>
      <c r="O101" s="4"/>
      <c r="P101" s="4" t="s">
        <v>291</v>
      </c>
      <c r="Q101" s="4" t="s">
        <v>289</v>
      </c>
      <c r="R101" s="19" t="s">
        <v>515</v>
      </c>
      <c r="S101" s="4"/>
      <c r="T101" s="5"/>
      <c r="U101" s="5"/>
      <c r="V101" s="14"/>
      <c r="W101" s="15"/>
    </row>
    <row r="102" spans="1:23" ht="15.6">
      <c r="A102" s="3" t="s">
        <v>144</v>
      </c>
      <c r="B102" s="13"/>
      <c r="C102" s="13"/>
      <c r="D102" s="2"/>
      <c r="E102" s="4" t="s">
        <v>17</v>
      </c>
      <c r="F102" s="4" t="s">
        <v>14</v>
      </c>
      <c r="G102" s="1" t="s">
        <v>22</v>
      </c>
      <c r="H102" s="1" t="s">
        <v>28</v>
      </c>
      <c r="I102" s="1" t="s">
        <v>26</v>
      </c>
      <c r="J102" s="4">
        <v>2</v>
      </c>
      <c r="K102" s="4"/>
      <c r="L102" s="4"/>
      <c r="M102" s="4"/>
      <c r="N102" s="4"/>
      <c r="O102" s="4"/>
      <c r="P102" s="4" t="s">
        <v>291</v>
      </c>
      <c r="Q102" s="4" t="s">
        <v>289</v>
      </c>
      <c r="R102" s="19"/>
      <c r="S102" s="4"/>
      <c r="T102" s="5"/>
      <c r="U102" s="5"/>
      <c r="V102" s="14"/>
      <c r="W102" s="15"/>
    </row>
    <row r="103" spans="1:23" ht="15.6">
      <c r="A103" s="3" t="s">
        <v>145</v>
      </c>
      <c r="B103" s="13"/>
      <c r="C103" s="13"/>
      <c r="D103" s="2"/>
      <c r="E103" s="4" t="s">
        <v>17</v>
      </c>
      <c r="F103" s="4" t="s">
        <v>15</v>
      </c>
      <c r="G103" s="1" t="s">
        <v>22</v>
      </c>
      <c r="H103" s="1" t="s">
        <v>28</v>
      </c>
      <c r="I103" s="1" t="s">
        <v>25</v>
      </c>
      <c r="J103" s="4">
        <v>2</v>
      </c>
      <c r="K103" s="4"/>
      <c r="L103" s="4"/>
      <c r="M103" s="4"/>
      <c r="N103" s="4"/>
      <c r="O103" s="4"/>
      <c r="P103" s="4" t="s">
        <v>291</v>
      </c>
      <c r="Q103" s="4" t="s">
        <v>289</v>
      </c>
      <c r="S103" s="4"/>
      <c r="T103" s="5"/>
      <c r="U103" s="5"/>
      <c r="V103" s="14"/>
      <c r="W103" s="15"/>
    </row>
    <row r="104" spans="1:23" ht="24">
      <c r="A104" s="3" t="s">
        <v>146</v>
      </c>
      <c r="B104" s="13" t="s">
        <v>476</v>
      </c>
      <c r="C104" s="13"/>
      <c r="D104" s="581" t="s">
        <v>581</v>
      </c>
      <c r="E104" s="4" t="s">
        <v>17</v>
      </c>
      <c r="F104" s="4" t="s">
        <v>15</v>
      </c>
      <c r="G104" s="1" t="s">
        <v>20</v>
      </c>
      <c r="H104" s="1" t="s">
        <v>29</v>
      </c>
      <c r="I104" s="1" t="s">
        <v>30</v>
      </c>
      <c r="J104" s="4">
        <v>3</v>
      </c>
      <c r="K104" s="4"/>
      <c r="L104" s="4"/>
      <c r="M104" s="4"/>
      <c r="N104" s="4"/>
      <c r="O104" s="4"/>
      <c r="P104" s="4" t="s">
        <v>291</v>
      </c>
      <c r="Q104" s="4" t="s">
        <v>289</v>
      </c>
      <c r="R104" s="19" t="s">
        <v>516</v>
      </c>
      <c r="S104" s="4"/>
      <c r="T104" s="5"/>
      <c r="U104" s="5"/>
      <c r="V104" s="14"/>
      <c r="W104" s="15"/>
    </row>
    <row r="107" spans="1:23" ht="21">
      <c r="B107" s="57" t="s">
        <v>739</v>
      </c>
    </row>
    <row r="108" spans="1:23">
      <c r="K108" s="35" t="s">
        <v>272</v>
      </c>
      <c r="L108" s="33"/>
      <c r="M108" s="45">
        <f>COUNTIF(M14:M104,"tak")</f>
        <v>1</v>
      </c>
      <c r="N108" s="36" t="s">
        <v>307</v>
      </c>
    </row>
    <row r="109" spans="1:23">
      <c r="G109" s="17" t="s">
        <v>270</v>
      </c>
      <c r="H109" s="17"/>
      <c r="I109" s="16"/>
    </row>
    <row r="110" spans="1:23">
      <c r="G110" s="8" t="s">
        <v>264</v>
      </c>
      <c r="H110" s="601">
        <f>COUNTIFS(H$14:H$104,"malowany",J$14:J$104,1)</f>
        <v>14</v>
      </c>
      <c r="I110" s="64" t="s">
        <v>268</v>
      </c>
      <c r="K110" s="37" t="s">
        <v>269</v>
      </c>
      <c r="L110" s="38"/>
      <c r="M110" s="43">
        <f>COUNTIF(O$14:O$104,"malowany")</f>
        <v>10</v>
      </c>
      <c r="N110" s="39" t="s">
        <v>274</v>
      </c>
    </row>
    <row r="111" spans="1:23">
      <c r="G111" s="8" t="s">
        <v>265</v>
      </c>
      <c r="H111" s="601">
        <f>COUNTIFS(H$14:H$104,"malowany",J$14:J$104,2)</f>
        <v>14</v>
      </c>
      <c r="I111" s="64" t="s">
        <v>268</v>
      </c>
      <c r="K111" s="52"/>
      <c r="L111" s="50"/>
      <c r="M111" s="51">
        <f>COUNTIF(O$14:O$104,"nalepka")</f>
        <v>4</v>
      </c>
      <c r="N111" s="53" t="s">
        <v>1439</v>
      </c>
    </row>
    <row r="112" spans="1:23">
      <c r="G112" s="8" t="s">
        <v>266</v>
      </c>
      <c r="H112" s="601">
        <f>COUNTIFS(H$14:H$104,"malowany",J$14:J$104,3)</f>
        <v>34</v>
      </c>
      <c r="I112" s="64" t="s">
        <v>268</v>
      </c>
      <c r="K112" s="52"/>
      <c r="L112" s="50"/>
      <c r="M112" s="51">
        <f>COUNTIF(O$14:O$104,"tabliczka")</f>
        <v>0</v>
      </c>
      <c r="N112" s="53" t="s">
        <v>280</v>
      </c>
    </row>
    <row r="113" spans="7:14">
      <c r="G113" s="8" t="s">
        <v>267</v>
      </c>
      <c r="H113" s="601">
        <f>COUNTIFS(H$14:H$104,"malowany",J$14:J$104,4)</f>
        <v>5</v>
      </c>
      <c r="I113" s="64" t="s">
        <v>268</v>
      </c>
      <c r="K113" s="52"/>
      <c r="L113" s="50"/>
      <c r="M113" s="51">
        <f>COUNTIF(O$14:O$104,"drogowskaz")</f>
        <v>2</v>
      </c>
      <c r="N113" s="53" t="s">
        <v>424</v>
      </c>
    </row>
    <row r="114" spans="7:14">
      <c r="G114" s="78" t="s">
        <v>271</v>
      </c>
      <c r="H114" s="79">
        <f>SUM(H110:H113)</f>
        <v>67</v>
      </c>
      <c r="I114" s="80" t="s">
        <v>268</v>
      </c>
      <c r="K114" s="40"/>
      <c r="L114" s="41"/>
      <c r="M114" s="44">
        <f>COUNTIF(O$14:O$104,"plansza")</f>
        <v>0</v>
      </c>
      <c r="N114" s="42" t="s">
        <v>425</v>
      </c>
    </row>
    <row r="115" spans="7:14">
      <c r="I115" s="18"/>
    </row>
    <row r="116" spans="7:14">
      <c r="G116" s="702" t="s">
        <v>428</v>
      </c>
      <c r="H116" s="702"/>
      <c r="I116" s="702"/>
      <c r="K116" s="35" t="s">
        <v>281</v>
      </c>
      <c r="L116" s="33"/>
      <c r="M116" s="45">
        <f>COUNTIF(N14:N104,"usunąć")</f>
        <v>0</v>
      </c>
      <c r="N116" s="36" t="s">
        <v>307</v>
      </c>
    </row>
    <row r="117" spans="7:14">
      <c r="G117" s="8" t="s">
        <v>264</v>
      </c>
      <c r="H117" s="601">
        <f>COUNTIFS(H$14:H$104,"tabliczka",J$14:J$104,1,I$14:I$104,"&lt;&gt;drogowskaz")</f>
        <v>0</v>
      </c>
      <c r="I117" s="64" t="s">
        <v>268</v>
      </c>
    </row>
    <row r="118" spans="7:14">
      <c r="G118" s="8" t="s">
        <v>265</v>
      </c>
      <c r="H118" s="601">
        <f>COUNTIFS(H$14:H$104,"tabliczka",J$14:J$104,2,I$14:I$104,"&lt;&gt;drogowskaz")</f>
        <v>0</v>
      </c>
      <c r="I118" s="64" t="s">
        <v>268</v>
      </c>
      <c r="K118" s="46" t="s">
        <v>279</v>
      </c>
      <c r="L118" s="47"/>
      <c r="M118" s="47"/>
      <c r="N118" s="48">
        <v>11.4</v>
      </c>
    </row>
    <row r="119" spans="7:14">
      <c r="G119" s="8" t="s">
        <v>266</v>
      </c>
      <c r="H119" s="601">
        <f>COUNTIFS(H$14:H$104,"tabliczka",J$14:J$104,3,I$14:I$104,"&lt;&gt;drogowskaz")</f>
        <v>0</v>
      </c>
      <c r="I119" s="64" t="s">
        <v>268</v>
      </c>
      <c r="K119" s="46" t="s">
        <v>278</v>
      </c>
      <c r="L119" s="47"/>
      <c r="M119" s="47"/>
      <c r="N119" s="279">
        <f>(H114+H121+H142+H149+H156)/N118</f>
        <v>6.4035087719298245</v>
      </c>
    </row>
    <row r="120" spans="7:14">
      <c r="G120" s="8" t="s">
        <v>267</v>
      </c>
      <c r="H120" s="601">
        <f>COUNTIFS(H$14:H$104,"tabliczka",J$14:J$104,4,I$14:I$104,"&lt;&gt;drogowskaz")</f>
        <v>0</v>
      </c>
      <c r="I120" s="64" t="s">
        <v>268</v>
      </c>
    </row>
    <row r="121" spans="7:14">
      <c r="G121" s="78" t="s">
        <v>271</v>
      </c>
      <c r="H121" s="79">
        <f>SUM(H117:H120)</f>
        <v>0</v>
      </c>
      <c r="I121" s="80" t="s">
        <v>268</v>
      </c>
    </row>
    <row r="122" spans="7:14">
      <c r="I122" s="18"/>
    </row>
    <row r="125" spans="7:14">
      <c r="G125" s="705" t="s">
        <v>296</v>
      </c>
      <c r="H125" s="705"/>
      <c r="I125" s="705"/>
      <c r="J125" s="705"/>
      <c r="K125" s="705"/>
    </row>
    <row r="126" spans="7:14">
      <c r="G126" s="65" t="s">
        <v>259</v>
      </c>
      <c r="H126" s="62">
        <f>I126/I$129</f>
        <v>0.31868131868131866</v>
      </c>
      <c r="I126" s="61">
        <f>(COUNTIF(Q14:Q104,"zabudowa")/91*N118)</f>
        <v>3.6329670329670329</v>
      </c>
      <c r="J126" s="64" t="s">
        <v>299</v>
      </c>
      <c r="K126" s="64"/>
    </row>
    <row r="127" spans="7:14">
      <c r="G127" s="65" t="s">
        <v>258</v>
      </c>
      <c r="H127" s="62">
        <f>I127/I$129</f>
        <v>0.42857142857142849</v>
      </c>
      <c r="I127" s="61">
        <f>(COUNTIF(Q14:Q104,"otwarty")/91*N118)</f>
        <v>4.8857142857142852</v>
      </c>
      <c r="J127" s="64" t="s">
        <v>297</v>
      </c>
      <c r="K127" s="64"/>
    </row>
    <row r="128" spans="7:14">
      <c r="G128" s="65" t="s">
        <v>257</v>
      </c>
      <c r="H128" s="62">
        <f>I128/I$129</f>
        <v>0.25274725274725274</v>
      </c>
      <c r="I128" s="61">
        <f>(COUNTIF(Q14:Q104,"LAS")/91*N118)</f>
        <v>2.8813186813186813</v>
      </c>
      <c r="J128" s="706" t="s">
        <v>298</v>
      </c>
      <c r="K128" s="707"/>
    </row>
    <row r="129" spans="7:11">
      <c r="H129" s="34">
        <f>SUM(H126:H128)</f>
        <v>0.99999999999999989</v>
      </c>
      <c r="I129" s="58">
        <f>SUM(I126:I128)</f>
        <v>11.4</v>
      </c>
      <c r="J129" s="59" t="s">
        <v>263</v>
      </c>
    </row>
    <row r="130" spans="7:11" ht="17.399999999999999">
      <c r="I130" s="63" t="str">
        <f>IF(I129=N$118,"","BŁĄD")</f>
        <v/>
      </c>
    </row>
    <row r="131" spans="7:11">
      <c r="G131" s="705" t="s">
        <v>295</v>
      </c>
      <c r="H131" s="705"/>
      <c r="I131" s="705"/>
      <c r="J131" s="705"/>
      <c r="K131" s="705"/>
    </row>
    <row r="132" spans="7:11">
      <c r="G132" s="65" t="s">
        <v>292</v>
      </c>
      <c r="H132" s="60">
        <f>I132/I$136</f>
        <v>0.53846153846153844</v>
      </c>
      <c r="I132" s="61">
        <f>(COUNTIF(P14:P104,"utwardzona")/91*N118)</f>
        <v>6.138461538461538</v>
      </c>
      <c r="J132" s="64" t="s">
        <v>301</v>
      </c>
      <c r="K132" s="11"/>
    </row>
    <row r="133" spans="7:11">
      <c r="G133" s="65" t="s">
        <v>293</v>
      </c>
      <c r="H133" s="60">
        <f t="shared" ref="H133:H135" si="0">I133/I$136</f>
        <v>0.43956043956043955</v>
      </c>
      <c r="I133" s="61">
        <f>(COUNTIF(P14:P104,"gruntowa")/91*N118)</f>
        <v>5.0109890109890109</v>
      </c>
      <c r="J133" s="64" t="s">
        <v>302</v>
      </c>
      <c r="K133" s="11"/>
    </row>
    <row r="134" spans="7:11">
      <c r="G134" s="65" t="s">
        <v>294</v>
      </c>
      <c r="H134" s="60">
        <f t="shared" si="0"/>
        <v>0</v>
      </c>
      <c r="I134" s="61">
        <f>(COUNTIF(P14:P104,"piaszczysta")/91*N118)</f>
        <v>0</v>
      </c>
      <c r="J134" s="64" t="s">
        <v>303</v>
      </c>
      <c r="K134" s="11"/>
    </row>
    <row r="135" spans="7:11">
      <c r="G135" s="65" t="s">
        <v>757</v>
      </c>
      <c r="H135" s="60">
        <f t="shared" si="0"/>
        <v>2.1978021978021983E-2</v>
      </c>
      <c r="I135" s="61">
        <f>(COUNTIF(P17:P107,"ścieżka")/91*N118)</f>
        <v>0.2505494505494506</v>
      </c>
      <c r="J135" s="64" t="s">
        <v>758</v>
      </c>
      <c r="K135" s="11"/>
    </row>
    <row r="136" spans="7:11">
      <c r="H136" s="34">
        <f>SUM(H132:H135)</f>
        <v>1</v>
      </c>
      <c r="I136" s="58">
        <f>SUM(I132:I135)</f>
        <v>11.4</v>
      </c>
      <c r="J136" s="59" t="s">
        <v>263</v>
      </c>
    </row>
    <row r="137" spans="7:11">
      <c r="G137" s="12" t="s">
        <v>427</v>
      </c>
      <c r="I137" s="18"/>
    </row>
    <row r="138" spans="7:11">
      <c r="G138" s="8" t="s">
        <v>264</v>
      </c>
      <c r="H138" s="11">
        <f>COUNTIFS(H$14:H$104,"naklejka",J$14:J$104,1)</f>
        <v>0</v>
      </c>
      <c r="I138" s="64" t="s">
        <v>268</v>
      </c>
    </row>
    <row r="139" spans="7:11">
      <c r="G139" s="8" t="s">
        <v>265</v>
      </c>
      <c r="H139" s="590">
        <f>COUNTIFS(H$14:H$104,"naklejka",J$14:J$104,2)</f>
        <v>0</v>
      </c>
      <c r="I139" s="64" t="s">
        <v>268</v>
      </c>
    </row>
    <row r="140" spans="7:11">
      <c r="G140" s="8" t="s">
        <v>266</v>
      </c>
      <c r="H140" s="590">
        <f>COUNTIFS(H$14:H$104,"naklejka",J$14:J$104,3)</f>
        <v>0</v>
      </c>
      <c r="I140" s="64" t="s">
        <v>268</v>
      </c>
    </row>
    <row r="141" spans="7:11">
      <c r="G141" s="8" t="s">
        <v>267</v>
      </c>
      <c r="H141" s="590">
        <f>COUNTIFS(H$14:H$104,"naklejka",J$14:J$104,4)</f>
        <v>0</v>
      </c>
      <c r="I141" s="64" t="s">
        <v>268</v>
      </c>
    </row>
    <row r="142" spans="7:11">
      <c r="G142" s="78" t="s">
        <v>271</v>
      </c>
      <c r="H142" s="79">
        <f>SUM(H138:H141)</f>
        <v>0</v>
      </c>
      <c r="I142" s="80" t="s">
        <v>268</v>
      </c>
    </row>
    <row r="144" spans="7:11">
      <c r="G144" s="702" t="s">
        <v>429</v>
      </c>
      <c r="H144" s="702"/>
      <c r="I144" s="702"/>
    </row>
    <row r="145" spans="7:9">
      <c r="G145" s="8" t="s">
        <v>264</v>
      </c>
      <c r="H145" s="28">
        <f>COUNTIFS(I$14:I$104,"drogowskaz",J$14:J$104,1)</f>
        <v>0</v>
      </c>
      <c r="I145" s="64" t="s">
        <v>268</v>
      </c>
    </row>
    <row r="146" spans="7:9">
      <c r="G146" s="8" t="s">
        <v>265</v>
      </c>
      <c r="H146" s="28">
        <f>COUNTIFS(I$14:I$104,"drogowskaz",J$14:J$104,2)</f>
        <v>0</v>
      </c>
      <c r="I146" s="64" t="s">
        <v>268</v>
      </c>
    </row>
    <row r="147" spans="7:9">
      <c r="G147" s="8" t="s">
        <v>266</v>
      </c>
      <c r="H147" s="28">
        <f>COUNTIFS(I$14:I$104,"drogowskaz",J$14:J$104,3)</f>
        <v>1</v>
      </c>
      <c r="I147" s="64" t="s">
        <v>268</v>
      </c>
    </row>
    <row r="148" spans="7:9">
      <c r="G148" s="8" t="s">
        <v>267</v>
      </c>
      <c r="H148" s="28">
        <f>COUNTIFS(I$14:I$104,"drogowskaz",J$14:J$104,4)</f>
        <v>5</v>
      </c>
      <c r="I148" s="64" t="s">
        <v>268</v>
      </c>
    </row>
    <row r="149" spans="7:9">
      <c r="G149" s="24" t="s">
        <v>271</v>
      </c>
      <c r="H149" s="25">
        <f>SUM(H145:H148)</f>
        <v>6</v>
      </c>
      <c r="I149" s="26" t="s">
        <v>268</v>
      </c>
    </row>
    <row r="151" spans="7:9">
      <c r="G151" s="12" t="s">
        <v>430</v>
      </c>
      <c r="I151" s="18"/>
    </row>
    <row r="152" spans="7:9">
      <c r="G152" s="8" t="s">
        <v>264</v>
      </c>
      <c r="H152" s="11">
        <f>COUNTIFS(H$14:H$104,"plansza",J$14:J$104,1)</f>
        <v>0</v>
      </c>
      <c r="I152" s="64" t="s">
        <v>268</v>
      </c>
    </row>
    <row r="153" spans="7:9">
      <c r="G153" s="8" t="s">
        <v>265</v>
      </c>
      <c r="H153" s="11">
        <f>COUNTIFS(H$14:H$104,"plansza",J$14:J$104,2)</f>
        <v>0</v>
      </c>
      <c r="I153" s="64" t="s">
        <v>268</v>
      </c>
    </row>
    <row r="154" spans="7:9">
      <c r="G154" s="8" t="s">
        <v>266</v>
      </c>
      <c r="H154" s="11">
        <f>COUNTIFS(H$14:H$104,"plansza",J$14:J$104,3)</f>
        <v>0</v>
      </c>
      <c r="I154" s="64" t="s">
        <v>268</v>
      </c>
    </row>
    <row r="155" spans="7:9">
      <c r="G155" s="8" t="s">
        <v>267</v>
      </c>
      <c r="H155" s="11">
        <f>COUNTIFS(H$14:H$104,"plansza",J$14:J$104,4)</f>
        <v>0</v>
      </c>
      <c r="I155" s="64" t="s">
        <v>268</v>
      </c>
    </row>
    <row r="156" spans="7:9">
      <c r="G156" s="78" t="s">
        <v>271</v>
      </c>
      <c r="H156" s="79">
        <f>SUM(H152:H155)</f>
        <v>0</v>
      </c>
      <c r="I156" s="80" t="s">
        <v>268</v>
      </c>
    </row>
  </sheetData>
  <mergeCells count="5">
    <mergeCell ref="G125:K125"/>
    <mergeCell ref="J128:K128"/>
    <mergeCell ref="G131:K131"/>
    <mergeCell ref="G144:I144"/>
    <mergeCell ref="G116:I116"/>
  </mergeCells>
  <phoneticPr fontId="38" type="noConversion"/>
  <conditionalFormatting sqref="Q62:Q104 Q14:Q33 Q35:Q60">
    <cfRule type="containsText" dxfId="857" priority="35" operator="containsText" text="zabudowa">
      <formula>NOT(ISERROR(SEARCH("zabudowa",Q14)))</formula>
    </cfRule>
  </conditionalFormatting>
  <conditionalFormatting sqref="P62:P104 P14:P33 P35:P60">
    <cfRule type="containsText" dxfId="856" priority="46" operator="containsText" text="UTWARDZONA">
      <formula>NOT(ISERROR(SEARCH("UTWARDZONA",P14)))</formula>
    </cfRule>
    <cfRule type="containsText" dxfId="855" priority="47" operator="containsText" text="PIASZCZYSTA">
      <formula>NOT(ISERROR(SEARCH("PIASZCZYSTA",P14)))</formula>
    </cfRule>
    <cfRule type="containsText" dxfId="854" priority="48" operator="containsText" text="UTWARDZONA">
      <formula>NOT(ISERROR(SEARCH("UTWARDZONA",P14)))</formula>
    </cfRule>
    <cfRule type="containsText" dxfId="853" priority="49" operator="containsText" text="GRUNTOWA">
      <formula>NOT(ISERROR(SEARCH("GRUNTOWA",P14)))</formula>
    </cfRule>
    <cfRule type="containsText" dxfId="852" priority="50" operator="containsText" text="UTWARDZONA">
      <formula>NOT(ISERROR(SEARCH("UTWARDZONA",P14)))</formula>
    </cfRule>
    <cfRule type="expression" dxfId="851" priority="51">
      <formula>"UTWARDZONA"</formula>
    </cfRule>
  </conditionalFormatting>
  <conditionalFormatting sqref="Q62:Q104 Q14:Q33 Q35:Q60">
    <cfRule type="containsText" dxfId="850" priority="43" operator="containsText" text="LAS">
      <formula>NOT(ISERROR(SEARCH("LAS",Q14)))</formula>
    </cfRule>
    <cfRule type="containsText" dxfId="849" priority="44" operator="containsText" text="OTWARTY">
      <formula>NOT(ISERROR(SEARCH("OTWARTY",Q14)))</formula>
    </cfRule>
    <cfRule type="containsText" dxfId="848" priority="45" operator="containsText" text="ZABUDOWA">
      <formula>NOT(ISERROR(SEARCH("ZABUDOWA",Q14)))</formula>
    </cfRule>
  </conditionalFormatting>
  <conditionalFormatting sqref="Q62:Q104 Q14:Q33 Q35:Q60">
    <cfRule type="containsText" dxfId="847" priority="41" operator="containsText" text="LAS">
      <formula>NOT(ISERROR(SEARCH("LAS",Q14)))</formula>
    </cfRule>
    <cfRule type="containsText" dxfId="846" priority="42" operator="containsText" text="OTWARTY">
      <formula>NOT(ISERROR(SEARCH("OTWARTY",Q14)))</formula>
    </cfRule>
  </conditionalFormatting>
  <conditionalFormatting sqref="Q62:Q104 Q14:Q33 Q35:Q60">
    <cfRule type="containsText" dxfId="845" priority="40" operator="containsText" text="ZABUDOWA">
      <formula>NOT(ISERROR(SEARCH("ZABUDOWA",Q14)))</formula>
    </cfRule>
  </conditionalFormatting>
  <conditionalFormatting sqref="P62:P104 P14:P33 P35:P60">
    <cfRule type="containsText" dxfId="844" priority="39" operator="containsText" text="PIASZCZYSTA">
      <formula>NOT(ISERROR(SEARCH("PIASZCZYSTA",P14)))</formula>
    </cfRule>
  </conditionalFormatting>
  <conditionalFormatting sqref="P62:P104 P14:P33 P35:P60">
    <cfRule type="containsText" dxfId="843" priority="38" operator="containsText" text="PIASZCZYSTA">
      <formula>NOT(ISERROR(SEARCH("PIASZCZYSTA",P14)))</formula>
    </cfRule>
  </conditionalFormatting>
  <conditionalFormatting sqref="P62:P104 P14:P33 P35:P60">
    <cfRule type="containsText" dxfId="842" priority="37" operator="containsText" text="GRUNTOWA">
      <formula>NOT(ISERROR(SEARCH("GRUNTOWA",P14)))</formula>
    </cfRule>
  </conditionalFormatting>
  <conditionalFormatting sqref="Q62:Q104 Q14:Q33 Q35:Q60">
    <cfRule type="containsText" dxfId="841" priority="36" operator="containsText" text="ZABUDOWA">
      <formula>NOT(ISERROR(SEARCH("ZABUDOWA",Q14)))</formula>
    </cfRule>
  </conditionalFormatting>
  <conditionalFormatting sqref="Q34">
    <cfRule type="containsText" dxfId="840" priority="18" operator="containsText" text="zabudowa">
      <formula>NOT(ISERROR(SEARCH("zabudowa",Q34)))</formula>
    </cfRule>
  </conditionalFormatting>
  <conditionalFormatting sqref="P34">
    <cfRule type="containsText" dxfId="839" priority="29" operator="containsText" text="UTWARDZONA">
      <formula>NOT(ISERROR(SEARCH("UTWARDZONA",P34)))</formula>
    </cfRule>
    <cfRule type="containsText" dxfId="838" priority="30" operator="containsText" text="PIASZCZYSTA">
      <formula>NOT(ISERROR(SEARCH("PIASZCZYSTA",P34)))</formula>
    </cfRule>
    <cfRule type="containsText" dxfId="837" priority="31" operator="containsText" text="UTWARDZONA">
      <formula>NOT(ISERROR(SEARCH("UTWARDZONA",P34)))</formula>
    </cfRule>
    <cfRule type="containsText" dxfId="836" priority="32" operator="containsText" text="GRUNTOWA">
      <formula>NOT(ISERROR(SEARCH("GRUNTOWA",P34)))</formula>
    </cfRule>
    <cfRule type="containsText" dxfId="835" priority="33" operator="containsText" text="UTWARDZONA">
      <formula>NOT(ISERROR(SEARCH("UTWARDZONA",P34)))</formula>
    </cfRule>
    <cfRule type="expression" dxfId="834" priority="34">
      <formula>"UTWARDZONA"</formula>
    </cfRule>
  </conditionalFormatting>
  <conditionalFormatting sqref="Q34">
    <cfRule type="containsText" dxfId="833" priority="26" operator="containsText" text="LAS">
      <formula>NOT(ISERROR(SEARCH("LAS",Q34)))</formula>
    </cfRule>
    <cfRule type="containsText" dxfId="832" priority="27" operator="containsText" text="OTWARTY">
      <formula>NOT(ISERROR(SEARCH("OTWARTY",Q34)))</formula>
    </cfRule>
    <cfRule type="containsText" dxfId="831" priority="28" operator="containsText" text="ZABUDOWA">
      <formula>NOT(ISERROR(SEARCH("ZABUDOWA",Q34)))</formula>
    </cfRule>
  </conditionalFormatting>
  <conditionalFormatting sqref="Q34">
    <cfRule type="containsText" dxfId="830" priority="24" operator="containsText" text="LAS">
      <formula>NOT(ISERROR(SEARCH("LAS",Q34)))</formula>
    </cfRule>
    <cfRule type="containsText" dxfId="829" priority="25" operator="containsText" text="OTWARTY">
      <formula>NOT(ISERROR(SEARCH("OTWARTY",Q34)))</formula>
    </cfRule>
  </conditionalFormatting>
  <conditionalFormatting sqref="Q34">
    <cfRule type="containsText" dxfId="828" priority="23" operator="containsText" text="ZABUDOWA">
      <formula>NOT(ISERROR(SEARCH("ZABUDOWA",Q34)))</formula>
    </cfRule>
  </conditionalFormatting>
  <conditionalFormatting sqref="P34">
    <cfRule type="containsText" dxfId="827" priority="22" operator="containsText" text="PIASZCZYSTA">
      <formula>NOT(ISERROR(SEARCH("PIASZCZYSTA",P34)))</formula>
    </cfRule>
  </conditionalFormatting>
  <conditionalFormatting sqref="P34">
    <cfRule type="containsText" dxfId="826" priority="21" operator="containsText" text="PIASZCZYSTA">
      <formula>NOT(ISERROR(SEARCH("PIASZCZYSTA",P34)))</formula>
    </cfRule>
  </conditionalFormatting>
  <conditionalFormatting sqref="P34">
    <cfRule type="containsText" dxfId="825" priority="20" operator="containsText" text="GRUNTOWA">
      <formula>NOT(ISERROR(SEARCH("GRUNTOWA",P34)))</formula>
    </cfRule>
  </conditionalFormatting>
  <conditionalFormatting sqref="Q34">
    <cfRule type="containsText" dxfId="824" priority="19" operator="containsText" text="ZABUDOWA">
      <formula>NOT(ISERROR(SEARCH("ZABUDOWA",Q34)))</formula>
    </cfRule>
  </conditionalFormatting>
  <conditionalFormatting sqref="Q61">
    <cfRule type="containsText" dxfId="823" priority="1" operator="containsText" text="zabudowa">
      <formula>NOT(ISERROR(SEARCH("zabudowa",Q61)))</formula>
    </cfRule>
  </conditionalFormatting>
  <conditionalFormatting sqref="P61">
    <cfRule type="containsText" dxfId="822" priority="12" operator="containsText" text="UTWARDZONA">
      <formula>NOT(ISERROR(SEARCH("UTWARDZONA",P61)))</formula>
    </cfRule>
    <cfRule type="containsText" dxfId="821" priority="13" operator="containsText" text="PIASZCZYSTA">
      <formula>NOT(ISERROR(SEARCH("PIASZCZYSTA",P61)))</formula>
    </cfRule>
    <cfRule type="containsText" dxfId="820" priority="14" operator="containsText" text="UTWARDZONA">
      <formula>NOT(ISERROR(SEARCH("UTWARDZONA",P61)))</formula>
    </cfRule>
    <cfRule type="containsText" dxfId="819" priority="15" operator="containsText" text="GRUNTOWA">
      <formula>NOT(ISERROR(SEARCH("GRUNTOWA",P61)))</formula>
    </cfRule>
    <cfRule type="containsText" dxfId="818" priority="16" operator="containsText" text="UTWARDZONA">
      <formula>NOT(ISERROR(SEARCH("UTWARDZONA",P61)))</formula>
    </cfRule>
    <cfRule type="expression" dxfId="817" priority="17">
      <formula>"UTWARDZONA"</formula>
    </cfRule>
  </conditionalFormatting>
  <conditionalFormatting sqref="Q61">
    <cfRule type="containsText" dxfId="816" priority="9" operator="containsText" text="LAS">
      <formula>NOT(ISERROR(SEARCH("LAS",Q61)))</formula>
    </cfRule>
    <cfRule type="containsText" dxfId="815" priority="10" operator="containsText" text="OTWARTY">
      <formula>NOT(ISERROR(SEARCH("OTWARTY",Q61)))</formula>
    </cfRule>
    <cfRule type="containsText" dxfId="814" priority="11" operator="containsText" text="ZABUDOWA">
      <formula>NOT(ISERROR(SEARCH("ZABUDOWA",Q61)))</formula>
    </cfRule>
  </conditionalFormatting>
  <conditionalFormatting sqref="Q61">
    <cfRule type="containsText" dxfId="813" priority="7" operator="containsText" text="LAS">
      <formula>NOT(ISERROR(SEARCH("LAS",Q61)))</formula>
    </cfRule>
    <cfRule type="containsText" dxfId="812" priority="8" operator="containsText" text="OTWARTY">
      <formula>NOT(ISERROR(SEARCH("OTWARTY",Q61)))</formula>
    </cfRule>
  </conditionalFormatting>
  <conditionalFormatting sqref="Q61">
    <cfRule type="containsText" dxfId="811" priority="6" operator="containsText" text="ZABUDOWA">
      <formula>NOT(ISERROR(SEARCH("ZABUDOWA",Q61)))</formula>
    </cfRule>
  </conditionalFormatting>
  <conditionalFormatting sqref="P61">
    <cfRule type="containsText" dxfId="810" priority="5" operator="containsText" text="PIASZCZYSTA">
      <formula>NOT(ISERROR(SEARCH("PIASZCZYSTA",P61)))</formula>
    </cfRule>
  </conditionalFormatting>
  <conditionalFormatting sqref="P61">
    <cfRule type="containsText" dxfId="809" priority="4" operator="containsText" text="PIASZCZYSTA">
      <formula>NOT(ISERROR(SEARCH("PIASZCZYSTA",P61)))</formula>
    </cfRule>
  </conditionalFormatting>
  <conditionalFormatting sqref="P61">
    <cfRule type="containsText" dxfId="808" priority="3" operator="containsText" text="GRUNTOWA">
      <formula>NOT(ISERROR(SEARCH("GRUNTOWA",P61)))</formula>
    </cfRule>
  </conditionalFormatting>
  <conditionalFormatting sqref="Q61">
    <cfRule type="containsText" dxfId="807" priority="2" operator="containsText" text="ZABUDOWA">
      <formula>NOT(ISERROR(SEARCH("ZABUDOWA",Q61)))</formula>
    </cfRule>
  </conditionalFormatting>
  <dataValidations count="14">
    <dataValidation type="list" allowBlank="1" sqref="P14:P104">
      <formula1>$P$1:$P$3</formula1>
    </dataValidation>
    <dataValidation type="list" allowBlank="1" sqref="Q14:Q104">
      <formula1>$Q$1:$Q$3</formula1>
    </dataValidation>
    <dataValidation type="list" allowBlank="1" sqref="U14:U104">
      <formula1>$U$1:$U$5</formula1>
    </dataValidation>
    <dataValidation type="list" allowBlank="1" sqref="E14:E104">
      <formula1>$E$1:$E$2</formula1>
    </dataValidation>
    <dataValidation type="list" allowBlank="1" sqref="G14:G104">
      <formula1>$G$1:$G$8</formula1>
    </dataValidation>
    <dataValidation type="list" allowBlank="1" sqref="H14:H104">
      <formula1>$H$1:$H$4</formula1>
    </dataValidation>
    <dataValidation type="list" allowBlank="1" sqref="J14:J104">
      <formula1>$J$1:$J$4</formula1>
    </dataValidation>
    <dataValidation type="list" allowBlank="1" sqref="K14:K104">
      <formula1>$K$1:$K$7</formula1>
    </dataValidation>
    <dataValidation type="list" allowBlank="1" sqref="L14:L104">
      <formula1>$L$1:$L$7</formula1>
    </dataValidation>
    <dataValidation type="list" allowBlank="1" sqref="M14:M104">
      <formula1>$M$1</formula1>
    </dataValidation>
    <dataValidation type="list" allowBlank="1" sqref="N14:N104">
      <formula1>$N$1:$N$2</formula1>
    </dataValidation>
    <dataValidation type="list" allowBlank="1" sqref="O14:O104">
      <formula1>$O$1:$O$5</formula1>
    </dataValidation>
    <dataValidation type="list" allowBlank="1" sqref="F14:F104">
      <formula1>$F$1:$F$3</formula1>
    </dataValidation>
    <dataValidation type="list" allowBlank="1" sqref="I14:I104">
      <formula1>$I$1:$I$12</formula1>
    </dataValidation>
  </dataValidations>
  <pageMargins left="0.7" right="0.7" top="0.75" bottom="0.75" header="0.3" footer="0.3"/>
  <pageSetup paperSize="9" orientation="portrait" horizontalDpi="30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A139"/>
  <sheetViews>
    <sheetView zoomScale="90" zoomScaleNormal="90" workbookViewId="0">
      <pane xSplit="1" ySplit="13" topLeftCell="B14" activePane="bottomRight" state="frozen"/>
      <selection pane="topRight" activeCell="B1" sqref="B1"/>
      <selection pane="bottomLeft" activeCell="A2" sqref="A2"/>
      <selection pane="bottomRight" activeCell="A13" sqref="A13:XFD13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3.898437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2.8984375" customWidth="1"/>
    <col min="24" max="26" width="4.8984375" customWidth="1"/>
    <col min="27" max="27" width="5.3984375" customWidth="1"/>
    <col min="28" max="28" width="14.59765625" customWidth="1"/>
    <col min="29" max="29" width="9.59765625" customWidth="1"/>
    <col min="30" max="30" width="12.5" customWidth="1"/>
    <col min="31" max="31" width="2" customWidth="1"/>
    <col min="32" max="32" width="10.59765625" customWidth="1"/>
    <col min="33" max="33" width="3.69921875" customWidth="1"/>
    <col min="34" max="34" width="11.8984375" customWidth="1"/>
    <col min="35" max="35" width="11.3984375" customWidth="1"/>
    <col min="36" max="36" width="8.8984375" customWidth="1"/>
    <col min="37" max="37" width="11.5" customWidth="1"/>
    <col min="38" max="38" width="9.5" customWidth="1"/>
    <col min="39" max="51" width="9" customWidth="1"/>
    <col min="52" max="53" width="8.796875" customWidth="1"/>
    <col min="54" max="16384" width="9" hidden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39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s="100" customFormat="1" ht="13.5" customHeight="1">
      <c r="A14" s="85" t="s">
        <v>431</v>
      </c>
      <c r="B14" s="86"/>
      <c r="C14" s="86"/>
      <c r="D14" s="87"/>
      <c r="E14" s="88" t="s">
        <v>17</v>
      </c>
      <c r="F14" s="88" t="s">
        <v>16</v>
      </c>
      <c r="G14" s="89" t="s">
        <v>22</v>
      </c>
      <c r="H14" s="89" t="s">
        <v>28</v>
      </c>
      <c r="I14" s="89" t="s">
        <v>49</v>
      </c>
      <c r="J14" s="88">
        <v>4</v>
      </c>
      <c r="K14" s="88"/>
      <c r="L14" s="88"/>
      <c r="M14" s="88"/>
      <c r="N14" s="88"/>
      <c r="O14" s="88"/>
      <c r="P14" s="88" t="s">
        <v>291</v>
      </c>
      <c r="Q14" s="88" t="s">
        <v>288</v>
      </c>
      <c r="R14" s="90"/>
      <c r="S14" s="88"/>
      <c r="T14" s="97"/>
      <c r="U14" s="97"/>
      <c r="V14" s="98"/>
      <c r="W14" s="99"/>
      <c r="X14" s="688" t="s">
        <v>3135</v>
      </c>
      <c r="Y14" s="694" t="s">
        <v>3136</v>
      </c>
      <c r="Z14" s="688" t="s">
        <v>3130</v>
      </c>
    </row>
    <row r="15" spans="1:26" s="100" customFormat="1" ht="13.5" customHeight="1">
      <c r="A15" s="85" t="s">
        <v>432</v>
      </c>
      <c r="B15" s="86"/>
      <c r="C15" s="86"/>
      <c r="D15" s="87"/>
      <c r="E15" s="88" t="s">
        <v>17</v>
      </c>
      <c r="F15" s="88" t="s">
        <v>14</v>
      </c>
      <c r="G15" s="89" t="s">
        <v>22</v>
      </c>
      <c r="H15" s="89" t="s">
        <v>29</v>
      </c>
      <c r="I15" s="89" t="s">
        <v>30</v>
      </c>
      <c r="J15" s="88">
        <v>4</v>
      </c>
      <c r="K15" s="88"/>
      <c r="L15" s="88"/>
      <c r="M15" s="88"/>
      <c r="N15" s="88"/>
      <c r="O15" s="88"/>
      <c r="P15" s="88" t="s">
        <v>291</v>
      </c>
      <c r="Q15" s="88" t="s">
        <v>288</v>
      </c>
      <c r="R15" s="90"/>
      <c r="S15" s="88"/>
      <c r="T15" s="97"/>
      <c r="U15" s="97"/>
      <c r="V15" s="98"/>
      <c r="W15" s="99" t="s">
        <v>626</v>
      </c>
      <c r="X15" s="688" t="s">
        <v>3135</v>
      </c>
      <c r="Y15" s="694" t="s">
        <v>3136</v>
      </c>
      <c r="Z15" s="688" t="s">
        <v>3130</v>
      </c>
    </row>
    <row r="16" spans="1:26" s="100" customFormat="1" ht="13.5" customHeight="1">
      <c r="A16" s="85" t="s">
        <v>433</v>
      </c>
      <c r="B16" s="86"/>
      <c r="C16" s="86"/>
      <c r="D16" s="87"/>
      <c r="E16" s="88" t="s">
        <v>17</v>
      </c>
      <c r="F16" s="88" t="s">
        <v>14</v>
      </c>
      <c r="G16" s="89" t="s">
        <v>22</v>
      </c>
      <c r="H16" s="89" t="s">
        <v>28</v>
      </c>
      <c r="I16" s="89" t="s">
        <v>24</v>
      </c>
      <c r="J16" s="88">
        <v>2</v>
      </c>
      <c r="K16" s="88"/>
      <c r="L16" s="88"/>
      <c r="M16" s="88"/>
      <c r="N16" s="88"/>
      <c r="O16" s="88"/>
      <c r="P16" s="88" t="s">
        <v>291</v>
      </c>
      <c r="Q16" s="88" t="s">
        <v>288</v>
      </c>
      <c r="R16" s="90"/>
      <c r="S16" s="88"/>
      <c r="T16" s="97"/>
      <c r="U16" s="97"/>
      <c r="V16" s="98"/>
      <c r="W16" s="99"/>
      <c r="X16" s="688" t="s">
        <v>3135</v>
      </c>
      <c r="Y16" s="694" t="s">
        <v>3136</v>
      </c>
      <c r="Z16" s="688" t="s">
        <v>3130</v>
      </c>
    </row>
    <row r="17" spans="1:26" s="100" customFormat="1" ht="13.5" customHeight="1">
      <c r="A17" s="85" t="s">
        <v>434</v>
      </c>
      <c r="B17" s="86"/>
      <c r="C17" s="86"/>
      <c r="D17" s="87"/>
      <c r="E17" s="88" t="s">
        <v>17</v>
      </c>
      <c r="F17" s="88" t="s">
        <v>15</v>
      </c>
      <c r="G17" s="89" t="s">
        <v>22</v>
      </c>
      <c r="H17" s="89" t="s">
        <v>28</v>
      </c>
      <c r="I17" s="89" t="s">
        <v>24</v>
      </c>
      <c r="J17" s="88">
        <v>3</v>
      </c>
      <c r="K17" s="88"/>
      <c r="L17" s="88"/>
      <c r="M17" s="88"/>
      <c r="N17" s="88"/>
      <c r="O17" s="88"/>
      <c r="P17" s="88" t="s">
        <v>291</v>
      </c>
      <c r="Q17" s="88" t="s">
        <v>288</v>
      </c>
      <c r="R17" s="90"/>
      <c r="S17" s="88"/>
      <c r="T17" s="97"/>
      <c r="U17" s="97"/>
      <c r="V17" s="98"/>
      <c r="W17" s="99"/>
      <c r="X17" s="688" t="s">
        <v>3135</v>
      </c>
      <c r="Y17" s="694" t="s">
        <v>3136</v>
      </c>
      <c r="Z17" s="688" t="s">
        <v>3130</v>
      </c>
    </row>
    <row r="18" spans="1:26" s="100" customFormat="1" ht="13.5" customHeight="1">
      <c r="A18" s="85" t="s">
        <v>423</v>
      </c>
      <c r="B18" s="86"/>
      <c r="C18" s="86"/>
      <c r="D18" s="87"/>
      <c r="E18" s="88" t="s">
        <v>17</v>
      </c>
      <c r="F18" s="88" t="s">
        <v>15</v>
      </c>
      <c r="G18" s="89" t="s">
        <v>22</v>
      </c>
      <c r="H18" s="89" t="s">
        <v>28</v>
      </c>
      <c r="I18" s="89" t="s">
        <v>24</v>
      </c>
      <c r="J18" s="88">
        <v>2</v>
      </c>
      <c r="K18" s="88" t="s">
        <v>34</v>
      </c>
      <c r="L18" s="88"/>
      <c r="M18" s="88"/>
      <c r="N18" s="88"/>
      <c r="O18" s="88"/>
      <c r="P18" s="88" t="s">
        <v>291</v>
      </c>
      <c r="Q18" s="88" t="s">
        <v>288</v>
      </c>
      <c r="R18" s="90"/>
      <c r="S18" s="88"/>
      <c r="T18" s="97"/>
      <c r="U18" s="97"/>
      <c r="V18" s="98"/>
      <c r="W18" s="99"/>
      <c r="X18" s="688" t="s">
        <v>3135</v>
      </c>
      <c r="Y18" s="694" t="s">
        <v>3136</v>
      </c>
      <c r="Z18" s="688" t="s">
        <v>3130</v>
      </c>
    </row>
    <row r="19" spans="1:26" s="100" customFormat="1" ht="13.5" customHeight="1">
      <c r="A19" s="85" t="s">
        <v>435</v>
      </c>
      <c r="B19" s="86"/>
      <c r="C19" s="86"/>
      <c r="D19" s="87"/>
      <c r="E19" s="88" t="s">
        <v>18</v>
      </c>
      <c r="F19" s="88" t="s">
        <v>14</v>
      </c>
      <c r="G19" s="89" t="s">
        <v>22</v>
      </c>
      <c r="H19" s="89" t="s">
        <v>29</v>
      </c>
      <c r="I19" s="89" t="s">
        <v>30</v>
      </c>
      <c r="J19" s="88">
        <v>4</v>
      </c>
      <c r="K19" s="88" t="s">
        <v>34</v>
      </c>
      <c r="L19" s="88"/>
      <c r="M19" s="88"/>
      <c r="N19" s="88"/>
      <c r="O19" s="88"/>
      <c r="P19" s="88" t="s">
        <v>291</v>
      </c>
      <c r="Q19" s="88" t="s">
        <v>288</v>
      </c>
      <c r="R19" s="90"/>
      <c r="S19" s="88"/>
      <c r="T19" s="97"/>
      <c r="U19" s="97"/>
      <c r="V19" s="98"/>
      <c r="W19" s="99" t="s">
        <v>625</v>
      </c>
      <c r="X19" s="688" t="s">
        <v>3135</v>
      </c>
      <c r="Y19" s="694" t="s">
        <v>3136</v>
      </c>
      <c r="Z19" s="688" t="s">
        <v>3130</v>
      </c>
    </row>
    <row r="20" spans="1:26" s="100" customFormat="1" ht="13.5" customHeight="1">
      <c r="A20" s="85" t="s">
        <v>436</v>
      </c>
      <c r="B20" s="86"/>
      <c r="C20" s="86"/>
      <c r="D20" s="87"/>
      <c r="E20" s="88" t="s">
        <v>17</v>
      </c>
      <c r="F20" s="88" t="s">
        <v>14</v>
      </c>
      <c r="G20" s="89" t="s">
        <v>19</v>
      </c>
      <c r="H20" s="89" t="s">
        <v>28</v>
      </c>
      <c r="I20" s="89" t="s">
        <v>25</v>
      </c>
      <c r="J20" s="88">
        <v>4</v>
      </c>
      <c r="K20" s="88" t="s">
        <v>34</v>
      </c>
      <c r="L20" s="88"/>
      <c r="M20" s="88"/>
      <c r="N20" s="88"/>
      <c r="O20" s="88"/>
      <c r="P20" s="88" t="s">
        <v>291</v>
      </c>
      <c r="Q20" s="88" t="s">
        <v>288</v>
      </c>
      <c r="R20" s="90"/>
      <c r="S20" s="88"/>
      <c r="T20" s="97"/>
      <c r="U20" s="97"/>
      <c r="V20" s="98"/>
      <c r="W20" s="99"/>
      <c r="X20" s="688" t="s">
        <v>3135</v>
      </c>
      <c r="Y20" s="694" t="s">
        <v>3136</v>
      </c>
      <c r="Z20" s="688" t="s">
        <v>3130</v>
      </c>
    </row>
    <row r="21" spans="1:26" s="100" customFormat="1" ht="13.5" customHeight="1">
      <c r="A21" s="85" t="s">
        <v>437</v>
      </c>
      <c r="B21" s="86"/>
      <c r="C21" s="86"/>
      <c r="D21" s="87"/>
      <c r="E21" s="88" t="s">
        <v>17</v>
      </c>
      <c r="F21" s="88" t="s">
        <v>15</v>
      </c>
      <c r="G21" s="89" t="s">
        <v>19</v>
      </c>
      <c r="H21" s="89" t="s">
        <v>28</v>
      </c>
      <c r="I21" s="89" t="s">
        <v>474</v>
      </c>
      <c r="J21" s="88">
        <v>4</v>
      </c>
      <c r="K21" s="88" t="s">
        <v>34</v>
      </c>
      <c r="L21" s="88"/>
      <c r="M21" s="88"/>
      <c r="N21" s="88"/>
      <c r="O21" s="88"/>
      <c r="P21" s="88" t="s">
        <v>291</v>
      </c>
      <c r="Q21" s="88" t="s">
        <v>288</v>
      </c>
      <c r="R21" s="90"/>
      <c r="S21" s="88"/>
      <c r="T21" s="97"/>
      <c r="U21" s="97"/>
      <c r="V21" s="98"/>
      <c r="W21" s="99"/>
      <c r="X21" s="688" t="s">
        <v>3135</v>
      </c>
      <c r="Y21" s="694" t="s">
        <v>3136</v>
      </c>
      <c r="Z21" s="688" t="s">
        <v>3130</v>
      </c>
    </row>
    <row r="22" spans="1:26" s="100" customFormat="1" ht="13.5" customHeight="1">
      <c r="A22" s="85" t="s">
        <v>438</v>
      </c>
      <c r="B22" s="86"/>
      <c r="C22" s="86"/>
      <c r="D22" s="87"/>
      <c r="E22" s="88" t="s">
        <v>17</v>
      </c>
      <c r="F22" s="88" t="s">
        <v>14</v>
      </c>
      <c r="G22" s="89" t="s">
        <v>19</v>
      </c>
      <c r="H22" s="89" t="s">
        <v>28</v>
      </c>
      <c r="I22" s="89" t="s">
        <v>24</v>
      </c>
      <c r="J22" s="88">
        <v>4</v>
      </c>
      <c r="K22" s="88" t="s">
        <v>34</v>
      </c>
      <c r="L22" s="88"/>
      <c r="M22" s="88"/>
      <c r="N22" s="88"/>
      <c r="O22" s="88"/>
      <c r="P22" s="88" t="s">
        <v>291</v>
      </c>
      <c r="Q22" s="88" t="s">
        <v>288</v>
      </c>
      <c r="R22" s="90"/>
      <c r="S22" s="88"/>
      <c r="T22" s="97"/>
      <c r="U22" s="97"/>
      <c r="V22" s="98"/>
      <c r="W22" s="99"/>
      <c r="X22" s="688" t="s">
        <v>3135</v>
      </c>
      <c r="Y22" s="694" t="s">
        <v>3136</v>
      </c>
      <c r="Z22" s="688" t="s">
        <v>3130</v>
      </c>
    </row>
    <row r="23" spans="1:26" s="100" customFormat="1" ht="13.5" customHeight="1">
      <c r="A23" s="85" t="s">
        <v>375</v>
      </c>
      <c r="B23" s="86"/>
      <c r="C23" s="86"/>
      <c r="D23" s="87"/>
      <c r="E23" s="88" t="s">
        <v>17</v>
      </c>
      <c r="F23" s="88" t="s">
        <v>15</v>
      </c>
      <c r="G23" s="89" t="s">
        <v>19</v>
      </c>
      <c r="H23" s="89" t="s">
        <v>28</v>
      </c>
      <c r="I23" s="89" t="s">
        <v>24</v>
      </c>
      <c r="J23" s="88">
        <v>4</v>
      </c>
      <c r="K23" s="88" t="s">
        <v>34</v>
      </c>
      <c r="L23" s="88"/>
      <c r="M23" s="88"/>
      <c r="N23" s="88"/>
      <c r="O23" s="88"/>
      <c r="P23" s="88" t="s">
        <v>291</v>
      </c>
      <c r="Q23" s="88" t="s">
        <v>288</v>
      </c>
      <c r="R23" s="90"/>
      <c r="S23" s="88"/>
      <c r="T23" s="97"/>
      <c r="U23" s="97"/>
      <c r="V23" s="98"/>
      <c r="W23" s="99"/>
      <c r="X23" s="688" t="s">
        <v>3135</v>
      </c>
      <c r="Y23" s="694" t="s">
        <v>3136</v>
      </c>
      <c r="Z23" s="688" t="s">
        <v>3130</v>
      </c>
    </row>
    <row r="24" spans="1:26" s="100" customFormat="1" ht="13.5" customHeight="1">
      <c r="A24" s="85" t="s">
        <v>376</v>
      </c>
      <c r="B24" s="86"/>
      <c r="C24" s="86"/>
      <c r="D24" s="87"/>
      <c r="E24" s="88" t="s">
        <v>18</v>
      </c>
      <c r="F24" s="88" t="s">
        <v>15</v>
      </c>
      <c r="G24" s="89" t="s">
        <v>22</v>
      </c>
      <c r="H24" s="89" t="s">
        <v>28</v>
      </c>
      <c r="I24" s="89" t="s">
        <v>24</v>
      </c>
      <c r="J24" s="88">
        <v>4</v>
      </c>
      <c r="K24" s="88" t="s">
        <v>34</v>
      </c>
      <c r="L24" s="88"/>
      <c r="M24" s="88"/>
      <c r="N24" s="88"/>
      <c r="O24" s="88"/>
      <c r="P24" s="88" t="s">
        <v>291</v>
      </c>
      <c r="Q24" s="88" t="s">
        <v>289</v>
      </c>
      <c r="R24" s="90"/>
      <c r="S24" s="88"/>
      <c r="T24" s="97"/>
      <c r="U24" s="97"/>
      <c r="V24" s="98"/>
      <c r="W24" s="99"/>
      <c r="X24" s="688" t="s">
        <v>3135</v>
      </c>
      <c r="Y24" s="694" t="s">
        <v>3136</v>
      </c>
      <c r="Z24" s="688" t="s">
        <v>3130</v>
      </c>
    </row>
    <row r="25" spans="1:26" s="100" customFormat="1" ht="13.5" customHeight="1">
      <c r="A25" s="85" t="s">
        <v>377</v>
      </c>
      <c r="B25" s="86"/>
      <c r="C25" s="86"/>
      <c r="D25" s="87"/>
      <c r="E25" s="88" t="s">
        <v>17</v>
      </c>
      <c r="F25" s="88" t="s">
        <v>14</v>
      </c>
      <c r="G25" s="89" t="s">
        <v>19</v>
      </c>
      <c r="H25" s="89" t="s">
        <v>28</v>
      </c>
      <c r="I25" s="89" t="s">
        <v>474</v>
      </c>
      <c r="J25" s="88">
        <v>4</v>
      </c>
      <c r="K25" s="88"/>
      <c r="L25" s="88"/>
      <c r="M25" s="88"/>
      <c r="N25" s="88"/>
      <c r="O25" s="95" t="s">
        <v>28</v>
      </c>
      <c r="P25" s="88" t="s">
        <v>291</v>
      </c>
      <c r="Q25" s="88" t="s">
        <v>289</v>
      </c>
      <c r="R25" s="90"/>
      <c r="S25" s="88"/>
      <c r="T25" s="97"/>
      <c r="U25" s="97"/>
      <c r="V25" s="98"/>
      <c r="W25" s="99"/>
      <c r="X25" s="688" t="s">
        <v>3135</v>
      </c>
      <c r="Y25" s="694" t="s">
        <v>3136</v>
      </c>
      <c r="Z25" s="688" t="s">
        <v>3130</v>
      </c>
    </row>
    <row r="26" spans="1:26" s="100" customFormat="1" ht="13.5" customHeight="1">
      <c r="A26" s="85" t="s">
        <v>378</v>
      </c>
      <c r="B26" s="86"/>
      <c r="C26" s="86"/>
      <c r="D26" s="87"/>
      <c r="E26" s="88" t="s">
        <v>18</v>
      </c>
      <c r="F26" s="88" t="s">
        <v>15</v>
      </c>
      <c r="G26" s="89" t="s">
        <v>21</v>
      </c>
      <c r="H26" s="89" t="s">
        <v>28</v>
      </c>
      <c r="I26" s="89" t="s">
        <v>24</v>
      </c>
      <c r="J26" s="88">
        <v>4</v>
      </c>
      <c r="K26" s="88" t="s">
        <v>34</v>
      </c>
      <c r="L26" s="88"/>
      <c r="M26" s="88"/>
      <c r="N26" s="88"/>
      <c r="O26" s="88"/>
      <c r="P26" s="88" t="s">
        <v>291</v>
      </c>
      <c r="Q26" s="88" t="s">
        <v>289</v>
      </c>
      <c r="R26" s="90"/>
      <c r="S26" s="88"/>
      <c r="T26" s="97"/>
      <c r="U26" s="97"/>
      <c r="V26" s="98"/>
      <c r="W26" s="99"/>
      <c r="X26" s="688" t="s">
        <v>3135</v>
      </c>
      <c r="Y26" s="694" t="s">
        <v>3136</v>
      </c>
      <c r="Z26" s="688" t="s">
        <v>3130</v>
      </c>
    </row>
    <row r="27" spans="1:26" s="100" customFormat="1" ht="13.5" customHeight="1">
      <c r="A27" s="85" t="s">
        <v>379</v>
      </c>
      <c r="B27" s="86"/>
      <c r="C27" s="86"/>
      <c r="D27" s="87"/>
      <c r="E27" s="88" t="s">
        <v>18</v>
      </c>
      <c r="F27" s="88" t="s">
        <v>15</v>
      </c>
      <c r="G27" s="89" t="s">
        <v>19</v>
      </c>
      <c r="H27" s="89" t="s">
        <v>28</v>
      </c>
      <c r="I27" s="89" t="s">
        <v>477</v>
      </c>
      <c r="J27" s="88"/>
      <c r="K27" s="88"/>
      <c r="L27" s="88"/>
      <c r="M27" s="88"/>
      <c r="N27" s="88"/>
      <c r="O27" s="95" t="s">
        <v>28</v>
      </c>
      <c r="P27" s="88" t="s">
        <v>291</v>
      </c>
      <c r="Q27" s="88" t="s">
        <v>289</v>
      </c>
      <c r="R27" s="90"/>
      <c r="S27" s="88"/>
      <c r="T27" s="97"/>
      <c r="U27" s="97"/>
      <c r="V27" s="98"/>
      <c r="W27" s="99"/>
      <c r="X27" s="688" t="s">
        <v>3135</v>
      </c>
      <c r="Y27" s="694" t="s">
        <v>3136</v>
      </c>
      <c r="Z27" s="688" t="s">
        <v>3130</v>
      </c>
    </row>
    <row r="28" spans="1:26" s="100" customFormat="1" ht="13.5" customHeight="1">
      <c r="A28" s="85" t="s">
        <v>380</v>
      </c>
      <c r="B28" s="86"/>
      <c r="C28" s="86"/>
      <c r="D28" s="87"/>
      <c r="E28" s="88" t="s">
        <v>17</v>
      </c>
      <c r="F28" s="88" t="s">
        <v>14</v>
      </c>
      <c r="G28" s="89" t="s">
        <v>22</v>
      </c>
      <c r="H28" s="89" t="s">
        <v>28</v>
      </c>
      <c r="I28" s="89" t="s">
        <v>24</v>
      </c>
      <c r="J28" s="88">
        <v>4</v>
      </c>
      <c r="K28" s="88"/>
      <c r="L28" s="88"/>
      <c r="M28" s="88"/>
      <c r="N28" s="88"/>
      <c r="O28" s="88"/>
      <c r="P28" s="88" t="s">
        <v>291</v>
      </c>
      <c r="Q28" s="88" t="s">
        <v>289</v>
      </c>
      <c r="R28" s="90"/>
      <c r="S28" s="88"/>
      <c r="T28" s="97"/>
      <c r="U28" s="97"/>
      <c r="V28" s="98"/>
      <c r="W28" s="99"/>
      <c r="X28" s="688" t="s">
        <v>3135</v>
      </c>
      <c r="Y28" s="694" t="s">
        <v>3136</v>
      </c>
      <c r="Z28" s="688" t="s">
        <v>3130</v>
      </c>
    </row>
    <row r="29" spans="1:26" s="100" customFormat="1" ht="13.5" customHeight="1">
      <c r="A29" s="85" t="s">
        <v>381</v>
      </c>
      <c r="B29" s="86"/>
      <c r="C29" s="86"/>
      <c r="D29" s="87"/>
      <c r="E29" s="88" t="s">
        <v>17</v>
      </c>
      <c r="F29" s="88" t="s">
        <v>15</v>
      </c>
      <c r="G29" s="89" t="s">
        <v>22</v>
      </c>
      <c r="H29" s="89"/>
      <c r="I29" s="89" t="s">
        <v>24</v>
      </c>
      <c r="J29" s="88"/>
      <c r="K29" s="88"/>
      <c r="L29" s="88"/>
      <c r="M29" s="88"/>
      <c r="N29" s="88"/>
      <c r="O29" s="95" t="s">
        <v>28</v>
      </c>
      <c r="P29" s="88" t="s">
        <v>291</v>
      </c>
      <c r="Q29" s="88" t="s">
        <v>289</v>
      </c>
      <c r="R29" s="90"/>
      <c r="S29" s="88"/>
      <c r="T29" s="97"/>
      <c r="U29" s="97"/>
      <c r="V29" s="98"/>
      <c r="W29" s="99"/>
      <c r="X29" s="688" t="s">
        <v>3135</v>
      </c>
      <c r="Y29" s="694" t="s">
        <v>3136</v>
      </c>
      <c r="Z29" s="688" t="s">
        <v>3130</v>
      </c>
    </row>
    <row r="30" spans="1:26" s="100" customFormat="1" ht="13.5" customHeight="1">
      <c r="A30" s="85" t="s">
        <v>439</v>
      </c>
      <c r="B30" s="86"/>
      <c r="C30" s="86"/>
      <c r="D30" s="87"/>
      <c r="E30" s="88" t="s">
        <v>18</v>
      </c>
      <c r="F30" s="88" t="s">
        <v>14</v>
      </c>
      <c r="G30" s="89" t="s">
        <v>19</v>
      </c>
      <c r="H30" s="89" t="s">
        <v>28</v>
      </c>
      <c r="I30" s="89" t="s">
        <v>24</v>
      </c>
      <c r="J30" s="88">
        <v>1</v>
      </c>
      <c r="K30" s="88"/>
      <c r="L30" s="88"/>
      <c r="M30" s="88"/>
      <c r="N30" s="88"/>
      <c r="O30" s="88"/>
      <c r="P30" s="88" t="s">
        <v>291</v>
      </c>
      <c r="Q30" s="88" t="s">
        <v>290</v>
      </c>
      <c r="R30" s="90" t="s">
        <v>499</v>
      </c>
      <c r="S30" s="88"/>
      <c r="T30" s="97"/>
      <c r="U30" s="97"/>
      <c r="V30" s="98"/>
      <c r="W30" s="99"/>
      <c r="X30" s="688" t="s">
        <v>3135</v>
      </c>
      <c r="Y30" s="694" t="s">
        <v>3136</v>
      </c>
      <c r="Z30" s="688" t="s">
        <v>3130</v>
      </c>
    </row>
    <row r="31" spans="1:26" s="100" customFormat="1" ht="13.5" customHeight="1">
      <c r="A31" s="85" t="s">
        <v>382</v>
      </c>
      <c r="B31" s="86"/>
      <c r="C31" s="86"/>
      <c r="D31" s="87"/>
      <c r="E31" s="88" t="s">
        <v>18</v>
      </c>
      <c r="F31" s="88" t="s">
        <v>15</v>
      </c>
      <c r="G31" s="89" t="s">
        <v>19</v>
      </c>
      <c r="H31" s="89" t="s">
        <v>28</v>
      </c>
      <c r="I31" s="89" t="s">
        <v>24</v>
      </c>
      <c r="J31" s="88">
        <v>1</v>
      </c>
      <c r="K31" s="88"/>
      <c r="L31" s="88"/>
      <c r="M31" s="88"/>
      <c r="N31" s="88"/>
      <c r="O31" s="88"/>
      <c r="P31" s="88" t="s">
        <v>291</v>
      </c>
      <c r="Q31" s="88" t="s">
        <v>290</v>
      </c>
      <c r="R31" s="90" t="s">
        <v>499</v>
      </c>
      <c r="S31" s="88"/>
      <c r="T31" s="97"/>
      <c r="U31" s="97"/>
      <c r="V31" s="98"/>
      <c r="W31" s="99"/>
      <c r="X31" s="688" t="s">
        <v>3135</v>
      </c>
      <c r="Y31" s="694" t="s">
        <v>3136</v>
      </c>
      <c r="Z31" s="688" t="s">
        <v>3130</v>
      </c>
    </row>
    <row r="32" spans="1:26" s="100" customFormat="1" ht="13.5" customHeight="1">
      <c r="A32" s="85" t="s">
        <v>383</v>
      </c>
      <c r="B32" s="86"/>
      <c r="C32" s="86"/>
      <c r="D32" s="87"/>
      <c r="E32" s="88" t="s">
        <v>18</v>
      </c>
      <c r="F32" s="88" t="s">
        <v>14</v>
      </c>
      <c r="G32" s="89" t="s">
        <v>19</v>
      </c>
      <c r="H32" s="89" t="s">
        <v>28</v>
      </c>
      <c r="I32" s="89" t="s">
        <v>24</v>
      </c>
      <c r="J32" s="88">
        <v>1</v>
      </c>
      <c r="K32" s="88"/>
      <c r="L32" s="88"/>
      <c r="M32" s="88"/>
      <c r="N32" s="88"/>
      <c r="O32" s="88"/>
      <c r="P32" s="88" t="s">
        <v>291</v>
      </c>
      <c r="Q32" s="88" t="s">
        <v>290</v>
      </c>
      <c r="R32" s="90" t="s">
        <v>499</v>
      </c>
      <c r="S32" s="88"/>
      <c r="T32" s="97"/>
      <c r="U32" s="97"/>
      <c r="V32" s="98"/>
      <c r="W32" s="99"/>
      <c r="X32" s="688" t="s">
        <v>3135</v>
      </c>
      <c r="Y32" s="694" t="s">
        <v>3136</v>
      </c>
      <c r="Z32" s="688" t="s">
        <v>3130</v>
      </c>
    </row>
    <row r="33" spans="1:26" s="100" customFormat="1" ht="13.5" customHeight="1">
      <c r="A33" s="85" t="s">
        <v>384</v>
      </c>
      <c r="B33" s="86"/>
      <c r="C33" s="86"/>
      <c r="D33" s="87"/>
      <c r="E33" s="88" t="s">
        <v>18</v>
      </c>
      <c r="F33" s="88" t="s">
        <v>15</v>
      </c>
      <c r="G33" s="89" t="s">
        <v>19</v>
      </c>
      <c r="H33" s="89" t="s">
        <v>28</v>
      </c>
      <c r="I33" s="89" t="s">
        <v>24</v>
      </c>
      <c r="J33" s="88">
        <v>1</v>
      </c>
      <c r="K33" s="88"/>
      <c r="L33" s="88"/>
      <c r="M33" s="88"/>
      <c r="N33" s="88"/>
      <c r="O33" s="88"/>
      <c r="P33" s="88" t="s">
        <v>291</v>
      </c>
      <c r="Q33" s="88" t="s">
        <v>290</v>
      </c>
      <c r="R33" s="90" t="s">
        <v>499</v>
      </c>
      <c r="S33" s="88"/>
      <c r="T33" s="97"/>
      <c r="U33" s="97"/>
      <c r="V33" s="98"/>
      <c r="W33" s="99"/>
      <c r="X33" s="688" t="s">
        <v>3135</v>
      </c>
      <c r="Y33" s="694" t="s">
        <v>3136</v>
      </c>
      <c r="Z33" s="688" t="s">
        <v>3130</v>
      </c>
    </row>
    <row r="34" spans="1:26" s="100" customFormat="1" ht="13.5" customHeight="1">
      <c r="A34" s="85" t="s">
        <v>451</v>
      </c>
      <c r="B34" s="86"/>
      <c r="C34" s="86"/>
      <c r="D34" s="87"/>
      <c r="E34" s="88" t="s">
        <v>18</v>
      </c>
      <c r="F34" s="88" t="s">
        <v>14</v>
      </c>
      <c r="G34" s="89" t="s">
        <v>19</v>
      </c>
      <c r="H34" s="89" t="s">
        <v>28</v>
      </c>
      <c r="I34" s="89" t="s">
        <v>24</v>
      </c>
      <c r="J34" s="88">
        <v>3</v>
      </c>
      <c r="K34" s="88"/>
      <c r="L34" s="88"/>
      <c r="M34" s="88"/>
      <c r="N34" s="88"/>
      <c r="O34" s="88"/>
      <c r="P34" s="88" t="s">
        <v>291</v>
      </c>
      <c r="Q34" s="88" t="s">
        <v>290</v>
      </c>
      <c r="R34" s="90" t="s">
        <v>595</v>
      </c>
      <c r="S34" s="88"/>
      <c r="T34" s="97"/>
      <c r="U34" s="97"/>
      <c r="V34" s="98"/>
      <c r="W34" s="99"/>
      <c r="X34" s="688" t="s">
        <v>3135</v>
      </c>
      <c r="Y34" s="694" t="s">
        <v>3136</v>
      </c>
      <c r="Z34" s="688" t="s">
        <v>3130</v>
      </c>
    </row>
    <row r="35" spans="1:26" s="100" customFormat="1" ht="13.5" customHeight="1">
      <c r="A35" s="85" t="s">
        <v>452</v>
      </c>
      <c r="B35" s="86"/>
      <c r="C35" s="86"/>
      <c r="D35" s="87"/>
      <c r="E35" s="88" t="s">
        <v>18</v>
      </c>
      <c r="F35" s="88" t="s">
        <v>15</v>
      </c>
      <c r="G35" s="89" t="s">
        <v>19</v>
      </c>
      <c r="H35" s="89" t="s">
        <v>28</v>
      </c>
      <c r="I35" s="89" t="s">
        <v>24</v>
      </c>
      <c r="J35" s="88">
        <v>3</v>
      </c>
      <c r="K35" s="88"/>
      <c r="L35" s="88"/>
      <c r="M35" s="88"/>
      <c r="N35" s="88"/>
      <c r="O35" s="88"/>
      <c r="P35" s="88" t="s">
        <v>291</v>
      </c>
      <c r="Q35" s="88" t="s">
        <v>290</v>
      </c>
      <c r="R35" s="90"/>
      <c r="S35" s="88"/>
      <c r="T35" s="97"/>
      <c r="U35" s="97"/>
      <c r="V35" s="98"/>
      <c r="W35" s="99"/>
      <c r="X35" s="688" t="s">
        <v>3135</v>
      </c>
      <c r="Y35" s="694" t="s">
        <v>3136</v>
      </c>
      <c r="Z35" s="688" t="s">
        <v>3130</v>
      </c>
    </row>
    <row r="36" spans="1:26" s="100" customFormat="1" ht="13.5" customHeight="1">
      <c r="A36" s="85" t="s">
        <v>453</v>
      </c>
      <c r="B36" s="86"/>
      <c r="C36" s="86"/>
      <c r="D36" s="87"/>
      <c r="E36" s="88" t="s">
        <v>17</v>
      </c>
      <c r="F36" s="88" t="s">
        <v>14</v>
      </c>
      <c r="G36" s="89" t="s">
        <v>21</v>
      </c>
      <c r="H36" s="89" t="s">
        <v>28</v>
      </c>
      <c r="I36" s="89" t="s">
        <v>25</v>
      </c>
      <c r="J36" s="88">
        <v>1</v>
      </c>
      <c r="K36" s="88"/>
      <c r="L36" s="88"/>
      <c r="M36" s="88"/>
      <c r="N36" s="88"/>
      <c r="O36" s="88"/>
      <c r="P36" s="88" t="s">
        <v>291</v>
      </c>
      <c r="Q36" s="88" t="s">
        <v>290</v>
      </c>
      <c r="R36" s="90" t="s">
        <v>627</v>
      </c>
      <c r="S36" s="88"/>
      <c r="T36" s="97"/>
      <c r="U36" s="97"/>
      <c r="V36" s="98"/>
      <c r="W36" s="99"/>
      <c r="X36" s="688" t="s">
        <v>3135</v>
      </c>
      <c r="Y36" s="694" t="s">
        <v>3136</v>
      </c>
      <c r="Z36" s="688" t="s">
        <v>3130</v>
      </c>
    </row>
    <row r="37" spans="1:26" s="100" customFormat="1" ht="13.5" customHeight="1">
      <c r="A37" s="85" t="s">
        <v>455</v>
      </c>
      <c r="B37" s="86"/>
      <c r="C37" s="86"/>
      <c r="D37" s="87"/>
      <c r="E37" s="88" t="s">
        <v>17</v>
      </c>
      <c r="F37" s="88" t="s">
        <v>15</v>
      </c>
      <c r="G37" s="89" t="s">
        <v>21</v>
      </c>
      <c r="H37" s="89" t="s">
        <v>28</v>
      </c>
      <c r="I37" s="89" t="s">
        <v>26</v>
      </c>
      <c r="J37" s="88">
        <v>1</v>
      </c>
      <c r="K37" s="88"/>
      <c r="L37" s="88"/>
      <c r="M37" s="88"/>
      <c r="N37" s="88"/>
      <c r="O37" s="88"/>
      <c r="P37" s="88" t="s">
        <v>291</v>
      </c>
      <c r="Q37" s="88" t="s">
        <v>290</v>
      </c>
      <c r="R37" s="90" t="s">
        <v>627</v>
      </c>
      <c r="S37" s="88"/>
      <c r="T37" s="97"/>
      <c r="U37" s="97"/>
      <c r="V37" s="98"/>
      <c r="W37" s="99"/>
      <c r="X37" s="688" t="s">
        <v>3135</v>
      </c>
      <c r="Y37" s="694" t="s">
        <v>3136</v>
      </c>
      <c r="Z37" s="688" t="s">
        <v>3130</v>
      </c>
    </row>
    <row r="38" spans="1:26" s="100" customFormat="1" ht="13.5" customHeight="1">
      <c r="A38" s="85" t="s">
        <v>385</v>
      </c>
      <c r="B38" s="86"/>
      <c r="C38" s="86"/>
      <c r="D38" s="87"/>
      <c r="E38" s="88" t="s">
        <v>17</v>
      </c>
      <c r="F38" s="88" t="s">
        <v>14</v>
      </c>
      <c r="G38" s="89" t="s">
        <v>22</v>
      </c>
      <c r="H38" s="89" t="s">
        <v>28</v>
      </c>
      <c r="I38" s="89" t="s">
        <v>25</v>
      </c>
      <c r="J38" s="88">
        <v>1</v>
      </c>
      <c r="K38" s="88"/>
      <c r="L38" s="88"/>
      <c r="M38" s="88"/>
      <c r="N38" s="88"/>
      <c r="O38" s="88"/>
      <c r="P38" s="88" t="s">
        <v>291</v>
      </c>
      <c r="Q38" s="88" t="s">
        <v>288</v>
      </c>
      <c r="R38" s="90" t="s">
        <v>499</v>
      </c>
      <c r="S38" s="88"/>
      <c r="T38" s="97"/>
      <c r="U38" s="97"/>
      <c r="V38" s="98"/>
      <c r="W38" s="99"/>
      <c r="X38" s="688" t="s">
        <v>3135</v>
      </c>
      <c r="Y38" s="694" t="s">
        <v>3136</v>
      </c>
      <c r="Z38" s="688" t="s">
        <v>3130</v>
      </c>
    </row>
    <row r="39" spans="1:26" s="100" customFormat="1" ht="13.5" customHeight="1">
      <c r="A39" s="85" t="s">
        <v>386</v>
      </c>
      <c r="B39" s="86"/>
      <c r="C39" s="86"/>
      <c r="D39" s="87"/>
      <c r="E39" s="88" t="s">
        <v>17</v>
      </c>
      <c r="F39" s="88" t="s">
        <v>15</v>
      </c>
      <c r="G39" s="89" t="s">
        <v>22</v>
      </c>
      <c r="H39" s="89" t="s">
        <v>28</v>
      </c>
      <c r="I39" s="89" t="s">
        <v>26</v>
      </c>
      <c r="J39" s="88">
        <v>1</v>
      </c>
      <c r="K39" s="88"/>
      <c r="L39" s="88"/>
      <c r="M39" s="88"/>
      <c r="N39" s="88"/>
      <c r="O39" s="88"/>
      <c r="P39" s="88" t="s">
        <v>291</v>
      </c>
      <c r="Q39" s="88" t="s">
        <v>288</v>
      </c>
      <c r="R39" s="90" t="s">
        <v>499</v>
      </c>
      <c r="S39" s="88"/>
      <c r="T39" s="97"/>
      <c r="U39" s="97"/>
      <c r="V39" s="98"/>
      <c r="W39" s="99"/>
      <c r="X39" s="688" t="s">
        <v>3135</v>
      </c>
      <c r="Y39" s="694" t="s">
        <v>3136</v>
      </c>
      <c r="Z39" s="688" t="s">
        <v>3130</v>
      </c>
    </row>
    <row r="40" spans="1:26" s="100" customFormat="1" ht="13.5" customHeight="1">
      <c r="A40" s="85" t="s">
        <v>387</v>
      </c>
      <c r="B40" s="86"/>
      <c r="C40" s="86"/>
      <c r="D40" s="87"/>
      <c r="E40" s="88" t="s">
        <v>18</v>
      </c>
      <c r="F40" s="88" t="s">
        <v>14</v>
      </c>
      <c r="G40" s="89" t="s">
        <v>22</v>
      </c>
      <c r="H40" s="89" t="s">
        <v>28</v>
      </c>
      <c r="I40" s="89" t="s">
        <v>24</v>
      </c>
      <c r="J40" s="88">
        <v>3</v>
      </c>
      <c r="K40" s="88"/>
      <c r="L40" s="88"/>
      <c r="M40" s="88"/>
      <c r="N40" s="88"/>
      <c r="O40" s="88"/>
      <c r="P40" s="88" t="s">
        <v>291</v>
      </c>
      <c r="Q40" s="88" t="s">
        <v>288</v>
      </c>
      <c r="R40" s="90"/>
      <c r="S40" s="88"/>
      <c r="T40" s="97"/>
      <c r="U40" s="97"/>
      <c r="V40" s="98"/>
      <c r="W40" s="99"/>
      <c r="X40" s="688" t="s">
        <v>3135</v>
      </c>
      <c r="Y40" s="694" t="s">
        <v>3136</v>
      </c>
      <c r="Z40" s="688" t="s">
        <v>3130</v>
      </c>
    </row>
    <row r="41" spans="1:26" s="100" customFormat="1" ht="13.5" customHeight="1">
      <c r="A41" s="85" t="s">
        <v>388</v>
      </c>
      <c r="B41" s="86"/>
      <c r="C41" s="86"/>
      <c r="D41" s="87"/>
      <c r="E41" s="88" t="s">
        <v>18</v>
      </c>
      <c r="F41" s="88" t="s">
        <v>15</v>
      </c>
      <c r="G41" s="89" t="s">
        <v>22</v>
      </c>
      <c r="H41" s="89" t="s">
        <v>28</v>
      </c>
      <c r="I41" s="89" t="s">
        <v>24</v>
      </c>
      <c r="J41" s="88">
        <v>3</v>
      </c>
      <c r="K41" s="88"/>
      <c r="L41" s="88"/>
      <c r="M41" s="88"/>
      <c r="N41" s="88"/>
      <c r="O41" s="88"/>
      <c r="P41" s="88" t="s">
        <v>291</v>
      </c>
      <c r="Q41" s="88" t="s">
        <v>288</v>
      </c>
      <c r="R41" s="90"/>
      <c r="S41" s="88"/>
      <c r="T41" s="97"/>
      <c r="U41" s="97"/>
      <c r="V41" s="98"/>
      <c r="W41" s="99"/>
      <c r="X41" s="688" t="s">
        <v>3135</v>
      </c>
      <c r="Y41" s="694" t="s">
        <v>3136</v>
      </c>
      <c r="Z41" s="688" t="s">
        <v>3130</v>
      </c>
    </row>
    <row r="42" spans="1:26" s="100" customFormat="1" ht="13.5" customHeight="1">
      <c r="A42" s="85" t="s">
        <v>389</v>
      </c>
      <c r="B42" s="86"/>
      <c r="C42" s="86"/>
      <c r="D42" s="87"/>
      <c r="E42" s="88" t="s">
        <v>18</v>
      </c>
      <c r="F42" s="88" t="s">
        <v>15</v>
      </c>
      <c r="G42" s="89" t="s">
        <v>22</v>
      </c>
      <c r="H42" s="89" t="s">
        <v>28</v>
      </c>
      <c r="I42" s="89" t="s">
        <v>24</v>
      </c>
      <c r="J42" s="88">
        <v>2</v>
      </c>
      <c r="K42" s="88"/>
      <c r="L42" s="88"/>
      <c r="M42" s="88"/>
      <c r="N42" s="88"/>
      <c r="O42" s="88"/>
      <c r="P42" s="88" t="s">
        <v>291</v>
      </c>
      <c r="Q42" s="88" t="s">
        <v>288</v>
      </c>
      <c r="R42" s="90"/>
      <c r="S42" s="88"/>
      <c r="T42" s="97"/>
      <c r="U42" s="97"/>
      <c r="V42" s="98"/>
      <c r="W42" s="99"/>
      <c r="X42" s="688" t="s">
        <v>3135</v>
      </c>
      <c r="Y42" s="694" t="s">
        <v>3136</v>
      </c>
      <c r="Z42" s="688" t="s">
        <v>3130</v>
      </c>
    </row>
    <row r="43" spans="1:26" s="100" customFormat="1" ht="13.5" customHeight="1">
      <c r="A43" s="85" t="s">
        <v>390</v>
      </c>
      <c r="B43" s="86"/>
      <c r="C43" s="86"/>
      <c r="D43" s="87"/>
      <c r="E43" s="88" t="s">
        <v>18</v>
      </c>
      <c r="F43" s="88" t="s">
        <v>14</v>
      </c>
      <c r="G43" s="89" t="s">
        <v>21</v>
      </c>
      <c r="H43" s="89" t="s">
        <v>28</v>
      </c>
      <c r="I43" s="89" t="s">
        <v>26</v>
      </c>
      <c r="J43" s="82">
        <v>3</v>
      </c>
      <c r="K43" s="88"/>
      <c r="L43" s="88"/>
      <c r="M43" s="88"/>
      <c r="N43" s="88"/>
      <c r="O43" s="88"/>
      <c r="P43" s="88" t="s">
        <v>291</v>
      </c>
      <c r="Q43" s="88" t="s">
        <v>288</v>
      </c>
      <c r="R43" s="90"/>
      <c r="S43" s="88"/>
      <c r="T43" s="97"/>
      <c r="U43" s="97"/>
      <c r="V43" s="98"/>
      <c r="W43" s="99"/>
      <c r="X43" s="688" t="s">
        <v>3135</v>
      </c>
      <c r="Y43" s="694" t="s">
        <v>3136</v>
      </c>
      <c r="Z43" s="688" t="s">
        <v>3130</v>
      </c>
    </row>
    <row r="44" spans="1:26" s="100" customFormat="1" ht="13.5" customHeight="1">
      <c r="A44" s="85" t="s">
        <v>391</v>
      </c>
      <c r="B44" s="86"/>
      <c r="C44" s="86"/>
      <c r="D44" s="87"/>
      <c r="E44" s="88" t="s">
        <v>18</v>
      </c>
      <c r="F44" s="88" t="s">
        <v>15</v>
      </c>
      <c r="G44" s="89" t="s">
        <v>22</v>
      </c>
      <c r="H44" s="89" t="s">
        <v>28</v>
      </c>
      <c r="I44" s="89" t="s">
        <v>25</v>
      </c>
      <c r="J44" s="88">
        <v>3</v>
      </c>
      <c r="K44" s="88"/>
      <c r="L44" s="88"/>
      <c r="M44" s="88"/>
      <c r="N44" s="88"/>
      <c r="O44" s="88"/>
      <c r="P44" s="88" t="s">
        <v>291</v>
      </c>
      <c r="Q44" s="88" t="s">
        <v>288</v>
      </c>
      <c r="R44" s="90"/>
      <c r="S44" s="88"/>
      <c r="T44" s="97"/>
      <c r="U44" s="97"/>
      <c r="V44" s="98"/>
      <c r="W44" s="99"/>
      <c r="X44" s="688" t="s">
        <v>3135</v>
      </c>
      <c r="Y44" s="694" t="s">
        <v>3136</v>
      </c>
      <c r="Z44" s="688" t="s">
        <v>3130</v>
      </c>
    </row>
    <row r="45" spans="1:26" s="100" customFormat="1" ht="13.5" customHeight="1">
      <c r="A45" s="85" t="s">
        <v>392</v>
      </c>
      <c r="B45" s="86"/>
      <c r="C45" s="86"/>
      <c r="D45" s="87"/>
      <c r="E45" s="88" t="s">
        <v>18</v>
      </c>
      <c r="F45" s="88" t="s">
        <v>15</v>
      </c>
      <c r="G45" s="89" t="s">
        <v>19</v>
      </c>
      <c r="H45" s="89"/>
      <c r="I45" s="89" t="s">
        <v>24</v>
      </c>
      <c r="J45" s="88"/>
      <c r="K45" s="88"/>
      <c r="L45" s="88"/>
      <c r="M45" s="88"/>
      <c r="N45" s="88"/>
      <c r="O45" s="95" t="s">
        <v>28</v>
      </c>
      <c r="P45" s="88" t="s">
        <v>291</v>
      </c>
      <c r="Q45" s="88" t="s">
        <v>289</v>
      </c>
      <c r="R45" s="90"/>
      <c r="S45" s="88"/>
      <c r="T45" s="97"/>
      <c r="U45" s="97"/>
      <c r="V45" s="98"/>
      <c r="W45" s="99"/>
      <c r="X45" s="688" t="s">
        <v>3135</v>
      </c>
      <c r="Y45" s="694" t="s">
        <v>3136</v>
      </c>
      <c r="Z45" s="688" t="s">
        <v>3130</v>
      </c>
    </row>
    <row r="46" spans="1:26" s="100" customFormat="1" ht="13.5" customHeight="1">
      <c r="A46" s="85" t="s">
        <v>393</v>
      </c>
      <c r="B46" s="86"/>
      <c r="C46" s="86"/>
      <c r="D46" s="87"/>
      <c r="E46" s="88" t="s">
        <v>17</v>
      </c>
      <c r="F46" s="88" t="s">
        <v>14</v>
      </c>
      <c r="G46" s="89" t="s">
        <v>19</v>
      </c>
      <c r="H46" s="89"/>
      <c r="I46" s="89" t="s">
        <v>25</v>
      </c>
      <c r="J46" s="88"/>
      <c r="K46" s="88"/>
      <c r="L46" s="88"/>
      <c r="M46" s="88"/>
      <c r="N46" s="88"/>
      <c r="O46" s="95" t="s">
        <v>28</v>
      </c>
      <c r="P46" s="88" t="s">
        <v>291</v>
      </c>
      <c r="Q46" s="88" t="s">
        <v>289</v>
      </c>
      <c r="R46" s="90"/>
      <c r="S46" s="88"/>
      <c r="T46" s="97"/>
      <c r="U46" s="97"/>
      <c r="V46" s="98"/>
      <c r="W46" s="99"/>
      <c r="X46" s="688" t="s">
        <v>3135</v>
      </c>
      <c r="Y46" s="694" t="s">
        <v>3136</v>
      </c>
      <c r="Z46" s="688" t="s">
        <v>3130</v>
      </c>
    </row>
    <row r="47" spans="1:26" s="100" customFormat="1" ht="13.5" customHeight="1">
      <c r="A47" s="85" t="s">
        <v>459</v>
      </c>
      <c r="B47" s="86"/>
      <c r="C47" s="86"/>
      <c r="D47" s="87"/>
      <c r="E47" s="104" t="s">
        <v>17</v>
      </c>
      <c r="F47" s="104" t="s">
        <v>15</v>
      </c>
      <c r="G47" s="105" t="s">
        <v>19</v>
      </c>
      <c r="H47" s="105" t="s">
        <v>28</v>
      </c>
      <c r="I47" s="105" t="s">
        <v>26</v>
      </c>
      <c r="J47" s="104">
        <v>2</v>
      </c>
      <c r="K47" s="88"/>
      <c r="L47" s="88"/>
      <c r="M47" s="88"/>
      <c r="N47" s="88"/>
      <c r="O47" s="88"/>
      <c r="P47" s="88" t="s">
        <v>291</v>
      </c>
      <c r="Q47" s="88" t="s">
        <v>288</v>
      </c>
      <c r="R47" s="90" t="s">
        <v>499</v>
      </c>
      <c r="S47" s="88"/>
      <c r="T47" s="97"/>
      <c r="U47" s="97"/>
      <c r="V47" s="98"/>
      <c r="W47" s="99"/>
      <c r="X47" s="688" t="s">
        <v>3135</v>
      </c>
      <c r="Y47" s="694" t="s">
        <v>3136</v>
      </c>
      <c r="Z47" s="688" t="s">
        <v>3130</v>
      </c>
    </row>
    <row r="48" spans="1:26" s="100" customFormat="1" ht="13.5" customHeight="1">
      <c r="A48" s="85" t="s">
        <v>460</v>
      </c>
      <c r="B48" s="86"/>
      <c r="C48" s="86"/>
      <c r="D48" s="87"/>
      <c r="E48" s="88" t="s">
        <v>17</v>
      </c>
      <c r="F48" s="88" t="s">
        <v>14</v>
      </c>
      <c r="G48" s="89" t="s">
        <v>22</v>
      </c>
      <c r="H48" s="89" t="s">
        <v>28</v>
      </c>
      <c r="I48" s="89" t="s">
        <v>25</v>
      </c>
      <c r="J48" s="88">
        <v>2</v>
      </c>
      <c r="K48" s="88"/>
      <c r="L48" s="88"/>
      <c r="M48" s="88"/>
      <c r="N48" s="88"/>
      <c r="O48" s="88"/>
      <c r="P48" s="88" t="s">
        <v>291</v>
      </c>
      <c r="Q48" s="88" t="s">
        <v>288</v>
      </c>
      <c r="R48" s="90" t="s">
        <v>499</v>
      </c>
      <c r="S48" s="88"/>
      <c r="T48" s="97"/>
      <c r="U48" s="97"/>
      <c r="V48" s="98"/>
      <c r="W48" s="99"/>
      <c r="X48" s="688" t="s">
        <v>3135</v>
      </c>
      <c r="Y48" s="694" t="s">
        <v>3136</v>
      </c>
      <c r="Z48" s="688" t="s">
        <v>3130</v>
      </c>
    </row>
    <row r="49" spans="1:26" s="100" customFormat="1" ht="13.5" customHeight="1">
      <c r="A49" s="85" t="s">
        <v>461</v>
      </c>
      <c r="B49" s="86"/>
      <c r="C49" s="86"/>
      <c r="D49" s="87"/>
      <c r="E49" s="88" t="s">
        <v>17</v>
      </c>
      <c r="F49" s="88" t="s">
        <v>14</v>
      </c>
      <c r="G49" s="89" t="s">
        <v>23</v>
      </c>
      <c r="H49" s="89" t="s">
        <v>29</v>
      </c>
      <c r="I49" s="89" t="s">
        <v>30</v>
      </c>
      <c r="J49" s="88">
        <v>4</v>
      </c>
      <c r="K49" s="88"/>
      <c r="L49" s="88"/>
      <c r="M49" s="88"/>
      <c r="N49" s="88"/>
      <c r="O49" s="88"/>
      <c r="P49" s="88" t="s">
        <v>291</v>
      </c>
      <c r="Q49" s="88" t="s">
        <v>288</v>
      </c>
      <c r="R49" s="180" t="s">
        <v>628</v>
      </c>
      <c r="S49" s="88"/>
      <c r="T49" s="97"/>
      <c r="U49" s="97"/>
      <c r="V49" s="98"/>
      <c r="W49" s="181" t="s">
        <v>629</v>
      </c>
      <c r="X49" s="688" t="s">
        <v>3135</v>
      </c>
      <c r="Y49" s="694" t="s">
        <v>3136</v>
      </c>
      <c r="Z49" s="688" t="s">
        <v>3130</v>
      </c>
    </row>
    <row r="50" spans="1:26" s="100" customFormat="1" ht="13.5" customHeight="1">
      <c r="A50" s="85" t="s">
        <v>462</v>
      </c>
      <c r="B50" s="86"/>
      <c r="C50" s="86"/>
      <c r="D50" s="87"/>
      <c r="E50" s="88" t="s">
        <v>17</v>
      </c>
      <c r="F50" s="88" t="s">
        <v>15</v>
      </c>
      <c r="G50" s="89" t="s">
        <v>23</v>
      </c>
      <c r="H50" s="89" t="s">
        <v>29</v>
      </c>
      <c r="I50" s="89" t="s">
        <v>30</v>
      </c>
      <c r="J50" s="88">
        <v>4</v>
      </c>
      <c r="K50" s="88"/>
      <c r="L50" s="88"/>
      <c r="M50" s="88"/>
      <c r="N50" s="88"/>
      <c r="O50" s="88"/>
      <c r="P50" s="88" t="s">
        <v>291</v>
      </c>
      <c r="Q50" s="88" t="s">
        <v>288</v>
      </c>
      <c r="R50" s="180" t="s">
        <v>628</v>
      </c>
      <c r="S50" s="88"/>
      <c r="T50" s="97"/>
      <c r="U50" s="97"/>
      <c r="V50" s="98"/>
      <c r="W50" s="99" t="s">
        <v>630</v>
      </c>
      <c r="X50" s="688" t="s">
        <v>3135</v>
      </c>
      <c r="Y50" s="694" t="s">
        <v>3136</v>
      </c>
      <c r="Z50" s="688" t="s">
        <v>3130</v>
      </c>
    </row>
    <row r="51" spans="1:26" s="100" customFormat="1" ht="13.5" customHeight="1">
      <c r="A51" s="85" t="s">
        <v>394</v>
      </c>
      <c r="B51" s="86"/>
      <c r="C51" s="86"/>
      <c r="D51" s="87"/>
      <c r="E51" s="88" t="s">
        <v>18</v>
      </c>
      <c r="F51" s="88" t="s">
        <v>15</v>
      </c>
      <c r="G51" s="89" t="s">
        <v>22</v>
      </c>
      <c r="H51" s="89" t="s">
        <v>28</v>
      </c>
      <c r="I51" s="89" t="s">
        <v>24</v>
      </c>
      <c r="J51" s="88">
        <v>1</v>
      </c>
      <c r="K51" s="88"/>
      <c r="L51" s="88"/>
      <c r="M51" s="88"/>
      <c r="N51" s="88"/>
      <c r="O51" s="88"/>
      <c r="P51" s="88" t="s">
        <v>291</v>
      </c>
      <c r="Q51" s="88" t="s">
        <v>288</v>
      </c>
      <c r="R51" s="90" t="s">
        <v>499</v>
      </c>
      <c r="S51" s="88"/>
      <c r="T51" s="97"/>
      <c r="U51" s="97"/>
      <c r="V51" s="98"/>
      <c r="W51" s="99"/>
      <c r="X51" s="688" t="s">
        <v>3135</v>
      </c>
      <c r="Y51" s="694" t="s">
        <v>3136</v>
      </c>
      <c r="Z51" s="688" t="s">
        <v>3130</v>
      </c>
    </row>
    <row r="52" spans="1:26" s="100" customFormat="1" ht="13.5" customHeight="1">
      <c r="A52" s="85" t="s">
        <v>464</v>
      </c>
      <c r="B52" s="86"/>
      <c r="C52" s="86"/>
      <c r="D52" s="87"/>
      <c r="E52" s="88" t="s">
        <v>17</v>
      </c>
      <c r="F52" s="88" t="s">
        <v>14</v>
      </c>
      <c r="G52" s="89" t="s">
        <v>22</v>
      </c>
      <c r="H52" s="89" t="s">
        <v>28</v>
      </c>
      <c r="I52" s="89" t="s">
        <v>26</v>
      </c>
      <c r="J52" s="88">
        <v>2</v>
      </c>
      <c r="K52" s="88"/>
      <c r="L52" s="88"/>
      <c r="M52" s="88"/>
      <c r="N52" s="88"/>
      <c r="O52" s="88"/>
      <c r="P52" s="88" t="s">
        <v>291</v>
      </c>
      <c r="Q52" s="88" t="s">
        <v>288</v>
      </c>
      <c r="R52" s="90"/>
      <c r="S52" s="88"/>
      <c r="T52" s="97"/>
      <c r="U52" s="97"/>
      <c r="V52" s="98"/>
      <c r="W52" s="99"/>
      <c r="X52" s="688" t="s">
        <v>3135</v>
      </c>
      <c r="Y52" s="694" t="s">
        <v>3136</v>
      </c>
      <c r="Z52" s="688" t="s">
        <v>3130</v>
      </c>
    </row>
    <row r="53" spans="1:26" s="100" customFormat="1" ht="13.5" customHeight="1">
      <c r="A53" s="85" t="s">
        <v>465</v>
      </c>
      <c r="B53" s="86"/>
      <c r="C53" s="86"/>
      <c r="D53" s="87"/>
      <c r="E53" s="88" t="s">
        <v>17</v>
      </c>
      <c r="F53" s="88" t="s">
        <v>15</v>
      </c>
      <c r="G53" s="89" t="s">
        <v>22</v>
      </c>
      <c r="H53" s="89" t="s">
        <v>28</v>
      </c>
      <c r="I53" s="89" t="s">
        <v>25</v>
      </c>
      <c r="J53" s="88">
        <v>2</v>
      </c>
      <c r="K53" s="88"/>
      <c r="L53" s="88"/>
      <c r="M53" s="88"/>
      <c r="N53" s="88"/>
      <c r="O53" s="88"/>
      <c r="P53" s="88" t="s">
        <v>291</v>
      </c>
      <c r="Q53" s="88" t="s">
        <v>288</v>
      </c>
      <c r="R53" s="90"/>
      <c r="S53" s="88"/>
      <c r="T53" s="97"/>
      <c r="U53" s="97"/>
      <c r="V53" s="98"/>
      <c r="W53" s="99"/>
      <c r="X53" s="688" t="s">
        <v>3135</v>
      </c>
      <c r="Y53" s="694" t="s">
        <v>3136</v>
      </c>
      <c r="Z53" s="688" t="s">
        <v>3130</v>
      </c>
    </row>
    <row r="54" spans="1:26" s="100" customFormat="1" ht="13.5" customHeight="1">
      <c r="A54" s="85" t="s">
        <v>466</v>
      </c>
      <c r="B54" s="86"/>
      <c r="C54" s="86"/>
      <c r="D54" s="87"/>
      <c r="E54" s="88" t="s">
        <v>18</v>
      </c>
      <c r="F54" s="88" t="s">
        <v>14</v>
      </c>
      <c r="G54" s="89" t="s">
        <v>19</v>
      </c>
      <c r="H54" s="89" t="s">
        <v>28</v>
      </c>
      <c r="I54" s="89" t="s">
        <v>24</v>
      </c>
      <c r="J54" s="88">
        <v>1</v>
      </c>
      <c r="K54" s="88"/>
      <c r="L54" s="88"/>
      <c r="M54" s="88"/>
      <c r="N54" s="88"/>
      <c r="O54" s="88"/>
      <c r="P54" s="88" t="s">
        <v>286</v>
      </c>
      <c r="Q54" s="88" t="s">
        <v>289</v>
      </c>
      <c r="R54" s="90" t="s">
        <v>499</v>
      </c>
      <c r="S54" s="88"/>
      <c r="T54" s="97"/>
      <c r="U54" s="97"/>
      <c r="V54" s="98"/>
      <c r="W54" s="99"/>
      <c r="X54" s="688" t="s">
        <v>3135</v>
      </c>
      <c r="Y54" s="694" t="s">
        <v>3136</v>
      </c>
      <c r="Z54" s="688" t="s">
        <v>3130</v>
      </c>
    </row>
    <row r="55" spans="1:26" s="100" customFormat="1" ht="13.5" customHeight="1">
      <c r="A55" s="85" t="s">
        <v>395</v>
      </c>
      <c r="B55" s="86"/>
      <c r="C55" s="86"/>
      <c r="D55" s="87"/>
      <c r="E55" s="88" t="s">
        <v>18</v>
      </c>
      <c r="F55" s="88" t="s">
        <v>15</v>
      </c>
      <c r="G55" s="89" t="s">
        <v>19</v>
      </c>
      <c r="H55" s="89" t="s">
        <v>28</v>
      </c>
      <c r="I55" s="89" t="s">
        <v>24</v>
      </c>
      <c r="J55" s="88">
        <v>1</v>
      </c>
      <c r="K55" s="88"/>
      <c r="L55" s="88"/>
      <c r="M55" s="88"/>
      <c r="N55" s="88"/>
      <c r="O55" s="88"/>
      <c r="P55" s="88" t="s">
        <v>286</v>
      </c>
      <c r="Q55" s="88" t="s">
        <v>289</v>
      </c>
      <c r="R55" s="90" t="s">
        <v>499</v>
      </c>
      <c r="S55" s="88"/>
      <c r="T55" s="97"/>
      <c r="U55" s="97"/>
      <c r="V55" s="98"/>
      <c r="W55" s="99"/>
      <c r="X55" s="688" t="s">
        <v>3135</v>
      </c>
      <c r="Y55" s="694" t="s">
        <v>3136</v>
      </c>
      <c r="Z55" s="688" t="s">
        <v>3130</v>
      </c>
    </row>
    <row r="56" spans="1:26" s="100" customFormat="1" ht="13.5" customHeight="1">
      <c r="A56" s="85" t="s">
        <v>396</v>
      </c>
      <c r="B56" s="86"/>
      <c r="C56" s="86"/>
      <c r="D56" s="87"/>
      <c r="E56" s="88" t="s">
        <v>18</v>
      </c>
      <c r="F56" s="88" t="s">
        <v>14</v>
      </c>
      <c r="G56" s="89" t="s">
        <v>19</v>
      </c>
      <c r="H56" s="89"/>
      <c r="I56" s="89" t="s">
        <v>52</v>
      </c>
      <c r="J56" s="88"/>
      <c r="K56" s="88"/>
      <c r="L56" s="88"/>
      <c r="M56" s="88"/>
      <c r="N56" s="88"/>
      <c r="O56" s="95" t="s">
        <v>28</v>
      </c>
      <c r="P56" s="88" t="s">
        <v>286</v>
      </c>
      <c r="Q56" s="88" t="s">
        <v>290</v>
      </c>
      <c r="R56" s="90"/>
      <c r="S56" s="88"/>
      <c r="T56" s="97"/>
      <c r="U56" s="97"/>
      <c r="V56" s="98"/>
      <c r="W56" s="99"/>
      <c r="X56" s="688" t="s">
        <v>3135</v>
      </c>
      <c r="Y56" s="694" t="s">
        <v>3136</v>
      </c>
      <c r="Z56" s="688" t="s">
        <v>3130</v>
      </c>
    </row>
    <row r="57" spans="1:26" s="100" customFormat="1" ht="13.5" customHeight="1">
      <c r="A57" s="85" t="s">
        <v>397</v>
      </c>
      <c r="B57" s="86"/>
      <c r="C57" s="86"/>
      <c r="D57" s="87"/>
      <c r="E57" s="88" t="s">
        <v>18</v>
      </c>
      <c r="F57" s="88" t="s">
        <v>15</v>
      </c>
      <c r="G57" s="89" t="s">
        <v>19</v>
      </c>
      <c r="H57" s="89"/>
      <c r="I57" s="89" t="s">
        <v>24</v>
      </c>
      <c r="J57" s="88"/>
      <c r="K57" s="88"/>
      <c r="L57" s="88"/>
      <c r="M57" s="88"/>
      <c r="N57" s="88"/>
      <c r="O57" s="95" t="s">
        <v>28</v>
      </c>
      <c r="P57" s="88" t="s">
        <v>286</v>
      </c>
      <c r="Q57" s="88" t="s">
        <v>290</v>
      </c>
      <c r="R57" s="90"/>
      <c r="S57" s="88"/>
      <c r="T57" s="97"/>
      <c r="U57" s="97"/>
      <c r="V57" s="98"/>
      <c r="W57" s="99"/>
      <c r="X57" s="688" t="s">
        <v>3135</v>
      </c>
      <c r="Y57" s="694" t="s">
        <v>3136</v>
      </c>
      <c r="Z57" s="688" t="s">
        <v>3130</v>
      </c>
    </row>
    <row r="58" spans="1:26" s="100" customFormat="1" ht="13.5" customHeight="1">
      <c r="A58" s="85" t="s">
        <v>398</v>
      </c>
      <c r="B58" s="86"/>
      <c r="C58" s="86"/>
      <c r="D58" s="87"/>
      <c r="E58" s="88" t="s">
        <v>18</v>
      </c>
      <c r="F58" s="88" t="s">
        <v>14</v>
      </c>
      <c r="G58" s="89" t="s">
        <v>56</v>
      </c>
      <c r="H58" s="89" t="s">
        <v>29</v>
      </c>
      <c r="I58" s="89" t="s">
        <v>24</v>
      </c>
      <c r="J58" s="88"/>
      <c r="K58" s="88"/>
      <c r="L58" s="88"/>
      <c r="M58" s="88"/>
      <c r="N58" s="88"/>
      <c r="O58" s="95" t="s">
        <v>29</v>
      </c>
      <c r="P58" s="88" t="s">
        <v>286</v>
      </c>
      <c r="Q58" s="88" t="s">
        <v>290</v>
      </c>
      <c r="R58" s="90" t="s">
        <v>631</v>
      </c>
      <c r="S58" s="88"/>
      <c r="T58" s="97"/>
      <c r="U58" s="97"/>
      <c r="V58" s="98"/>
      <c r="W58" s="99"/>
      <c r="X58" s="688" t="s">
        <v>3135</v>
      </c>
      <c r="Y58" s="694" t="s">
        <v>3136</v>
      </c>
      <c r="Z58" s="688" t="s">
        <v>3130</v>
      </c>
    </row>
    <row r="59" spans="1:26" s="100" customFormat="1" ht="13.5" customHeight="1">
      <c r="A59" s="85" t="s">
        <v>399</v>
      </c>
      <c r="B59" s="86"/>
      <c r="C59" s="86"/>
      <c r="D59" s="87"/>
      <c r="E59" s="88" t="s">
        <v>18</v>
      </c>
      <c r="F59" s="88" t="s">
        <v>15</v>
      </c>
      <c r="G59" s="89" t="s">
        <v>56</v>
      </c>
      <c r="H59" s="89" t="s">
        <v>29</v>
      </c>
      <c r="I59" s="89" t="s">
        <v>24</v>
      </c>
      <c r="J59" s="88"/>
      <c r="K59" s="88"/>
      <c r="L59" s="88"/>
      <c r="M59" s="88"/>
      <c r="N59" s="88"/>
      <c r="O59" s="95" t="s">
        <v>29</v>
      </c>
      <c r="P59" s="88" t="s">
        <v>286</v>
      </c>
      <c r="Q59" s="88" t="s">
        <v>290</v>
      </c>
      <c r="R59" s="90" t="s">
        <v>542</v>
      </c>
      <c r="S59" s="88"/>
      <c r="T59" s="97"/>
      <c r="U59" s="97"/>
      <c r="V59" s="98"/>
      <c r="W59" s="99"/>
      <c r="X59" s="688" t="s">
        <v>3135</v>
      </c>
      <c r="Y59" s="694" t="s">
        <v>3136</v>
      </c>
      <c r="Z59" s="688" t="s">
        <v>3130</v>
      </c>
    </row>
    <row r="60" spans="1:26" s="100" customFormat="1" ht="13.5" customHeight="1">
      <c r="A60" s="85" t="s">
        <v>400</v>
      </c>
      <c r="B60" s="86"/>
      <c r="C60" s="86"/>
      <c r="D60" s="87"/>
      <c r="E60" s="88" t="s">
        <v>18</v>
      </c>
      <c r="F60" s="88" t="s">
        <v>14</v>
      </c>
      <c r="G60" s="89" t="s">
        <v>618</v>
      </c>
      <c r="H60" s="89" t="s">
        <v>28</v>
      </c>
      <c r="I60" s="89" t="s">
        <v>24</v>
      </c>
      <c r="J60" s="88">
        <v>1</v>
      </c>
      <c r="K60" s="88"/>
      <c r="L60" s="88"/>
      <c r="M60" s="88"/>
      <c r="N60" s="88"/>
      <c r="O60" s="88"/>
      <c r="P60" s="88" t="s">
        <v>286</v>
      </c>
      <c r="Q60" s="88" t="s">
        <v>289</v>
      </c>
      <c r="R60" s="90" t="s">
        <v>499</v>
      </c>
      <c r="S60" s="88"/>
      <c r="T60" s="97"/>
      <c r="U60" s="97"/>
      <c r="V60" s="98"/>
      <c r="W60" s="99"/>
      <c r="X60" s="688" t="s">
        <v>3135</v>
      </c>
      <c r="Y60" s="694" t="s">
        <v>3136</v>
      </c>
      <c r="Z60" s="688" t="s">
        <v>3130</v>
      </c>
    </row>
    <row r="61" spans="1:26" s="100" customFormat="1" ht="13.5" customHeight="1">
      <c r="A61" s="85" t="s">
        <v>401</v>
      </c>
      <c r="B61" s="86"/>
      <c r="C61" s="86"/>
      <c r="D61" s="87"/>
      <c r="E61" s="88" t="s">
        <v>18</v>
      </c>
      <c r="F61" s="88" t="s">
        <v>15</v>
      </c>
      <c r="G61" s="89" t="s">
        <v>618</v>
      </c>
      <c r="H61" s="89"/>
      <c r="I61" s="89" t="s">
        <v>24</v>
      </c>
      <c r="J61" s="88"/>
      <c r="K61" s="88"/>
      <c r="L61" s="88"/>
      <c r="M61" s="88"/>
      <c r="N61" s="88"/>
      <c r="O61" s="95" t="s">
        <v>28</v>
      </c>
      <c r="P61" s="88" t="s">
        <v>291</v>
      </c>
      <c r="Q61" s="88" t="s">
        <v>290</v>
      </c>
      <c r="R61" s="90"/>
      <c r="S61" s="88"/>
      <c r="T61" s="97"/>
      <c r="U61" s="97"/>
      <c r="V61" s="98"/>
      <c r="W61" s="99"/>
      <c r="X61" s="688" t="s">
        <v>3135</v>
      </c>
      <c r="Y61" s="694" t="s">
        <v>3136</v>
      </c>
      <c r="Z61" s="688" t="s">
        <v>3130</v>
      </c>
    </row>
    <row r="62" spans="1:26" s="100" customFormat="1" ht="13.5" customHeight="1">
      <c r="A62" s="85" t="s">
        <v>402</v>
      </c>
      <c r="B62" s="86"/>
      <c r="C62" s="86"/>
      <c r="D62" s="87"/>
      <c r="E62" s="88" t="s">
        <v>18</v>
      </c>
      <c r="F62" s="88" t="s">
        <v>14</v>
      </c>
      <c r="G62" s="89" t="s">
        <v>19</v>
      </c>
      <c r="H62" s="89" t="s">
        <v>28</v>
      </c>
      <c r="I62" s="89" t="s">
        <v>26</v>
      </c>
      <c r="J62" s="88">
        <v>2</v>
      </c>
      <c r="K62" s="88"/>
      <c r="L62" s="88"/>
      <c r="M62" s="88"/>
      <c r="N62" s="88"/>
      <c r="O62" s="88"/>
      <c r="P62" s="88" t="s">
        <v>291</v>
      </c>
      <c r="Q62" s="88" t="s">
        <v>290</v>
      </c>
      <c r="R62" s="90" t="s">
        <v>499</v>
      </c>
      <c r="S62" s="88"/>
      <c r="T62" s="97"/>
      <c r="U62" s="97"/>
      <c r="V62" s="98"/>
      <c r="W62" s="99"/>
      <c r="X62" s="688" t="s">
        <v>3135</v>
      </c>
      <c r="Y62" s="694" t="s">
        <v>3136</v>
      </c>
      <c r="Z62" s="688" t="s">
        <v>3130</v>
      </c>
    </row>
    <row r="63" spans="1:26" s="100" customFormat="1" ht="13.5" customHeight="1">
      <c r="A63" s="85" t="s">
        <v>403</v>
      </c>
      <c r="B63" s="86"/>
      <c r="C63" s="86"/>
      <c r="D63" s="87"/>
      <c r="E63" s="88" t="s">
        <v>18</v>
      </c>
      <c r="F63" s="88" t="s">
        <v>15</v>
      </c>
      <c r="G63" s="89" t="s">
        <v>19</v>
      </c>
      <c r="H63" s="89" t="s">
        <v>28</v>
      </c>
      <c r="I63" s="89" t="s">
        <v>25</v>
      </c>
      <c r="J63" s="88">
        <v>2</v>
      </c>
      <c r="K63" s="88"/>
      <c r="L63" s="88"/>
      <c r="M63" s="88"/>
      <c r="N63" s="88"/>
      <c r="O63" s="88"/>
      <c r="P63" s="88" t="s">
        <v>291</v>
      </c>
      <c r="Q63" s="88" t="s">
        <v>290</v>
      </c>
      <c r="R63" s="90" t="s">
        <v>499</v>
      </c>
      <c r="S63" s="88"/>
      <c r="T63" s="97"/>
      <c r="U63" s="97"/>
      <c r="V63" s="98"/>
      <c r="W63" s="99"/>
      <c r="X63" s="688" t="s">
        <v>3135</v>
      </c>
      <c r="Y63" s="694" t="s">
        <v>3136</v>
      </c>
      <c r="Z63" s="688" t="s">
        <v>3130</v>
      </c>
    </row>
    <row r="64" spans="1:26" s="100" customFormat="1" ht="13.5" customHeight="1">
      <c r="A64" s="85" t="s">
        <v>404</v>
      </c>
      <c r="B64" s="86"/>
      <c r="C64" s="86"/>
      <c r="D64" s="87"/>
      <c r="E64" s="88" t="s">
        <v>18</v>
      </c>
      <c r="F64" s="88" t="s">
        <v>14</v>
      </c>
      <c r="G64" s="89" t="s">
        <v>19</v>
      </c>
      <c r="H64" s="89" t="s">
        <v>28</v>
      </c>
      <c r="I64" s="89" t="s">
        <v>24</v>
      </c>
      <c r="J64" s="88"/>
      <c r="K64" s="88"/>
      <c r="L64" s="88"/>
      <c r="M64" s="88"/>
      <c r="N64" s="88"/>
      <c r="O64" s="88"/>
      <c r="P64" s="88" t="s">
        <v>291</v>
      </c>
      <c r="Q64" s="88" t="s">
        <v>290</v>
      </c>
      <c r="R64" s="90"/>
      <c r="S64" s="88"/>
      <c r="T64" s="97"/>
      <c r="U64" s="97"/>
      <c r="V64" s="98"/>
      <c r="W64" s="99"/>
      <c r="X64" s="688" t="s">
        <v>3135</v>
      </c>
      <c r="Y64" s="694" t="s">
        <v>3136</v>
      </c>
      <c r="Z64" s="688" t="s">
        <v>3130</v>
      </c>
    </row>
    <row r="65" spans="1:26" s="100" customFormat="1" ht="13.5" customHeight="1">
      <c r="A65" s="85" t="s">
        <v>635</v>
      </c>
      <c r="B65" s="86"/>
      <c r="C65" s="86"/>
      <c r="D65" s="87"/>
      <c r="E65" s="88" t="s">
        <v>18</v>
      </c>
      <c r="F65" s="88" t="s">
        <v>15</v>
      </c>
      <c r="G65" s="89" t="s">
        <v>19</v>
      </c>
      <c r="H65" s="89" t="s">
        <v>28</v>
      </c>
      <c r="I65" s="89" t="s">
        <v>24</v>
      </c>
      <c r="J65" s="88"/>
      <c r="K65" s="88"/>
      <c r="L65" s="88"/>
      <c r="M65" s="88"/>
      <c r="N65" s="88"/>
      <c r="O65" s="88"/>
      <c r="P65" s="88" t="s">
        <v>291</v>
      </c>
      <c r="Q65" s="88" t="s">
        <v>290</v>
      </c>
      <c r="R65" s="90"/>
      <c r="S65" s="88"/>
      <c r="T65" s="97"/>
      <c r="U65" s="97"/>
      <c r="V65" s="98"/>
      <c r="W65" s="99"/>
      <c r="X65" s="688" t="s">
        <v>3135</v>
      </c>
      <c r="Y65" s="694" t="s">
        <v>3136</v>
      </c>
      <c r="Z65" s="688" t="s">
        <v>3130</v>
      </c>
    </row>
    <row r="66" spans="1:26" s="100" customFormat="1" ht="13.5" customHeight="1">
      <c r="A66" s="85" t="s">
        <v>636</v>
      </c>
      <c r="B66" s="86"/>
      <c r="C66" s="86"/>
      <c r="D66" s="87"/>
      <c r="E66" s="88" t="s">
        <v>17</v>
      </c>
      <c r="F66" s="88" t="s">
        <v>14</v>
      </c>
      <c r="G66" s="89" t="s">
        <v>19</v>
      </c>
      <c r="H66" s="89" t="s">
        <v>28</v>
      </c>
      <c r="I66" s="89" t="s">
        <v>24</v>
      </c>
      <c r="J66" s="88"/>
      <c r="K66" s="88"/>
      <c r="L66" s="88"/>
      <c r="M66" s="88"/>
      <c r="N66" s="88"/>
      <c r="O66" s="88"/>
      <c r="P66" s="88" t="s">
        <v>291</v>
      </c>
      <c r="Q66" s="88" t="s">
        <v>290</v>
      </c>
      <c r="R66" s="90"/>
      <c r="S66" s="88"/>
      <c r="T66" s="97"/>
      <c r="U66" s="97"/>
      <c r="V66" s="98"/>
      <c r="W66" s="99"/>
      <c r="X66" s="688" t="s">
        <v>3135</v>
      </c>
      <c r="Y66" s="694" t="s">
        <v>3136</v>
      </c>
      <c r="Z66" s="688" t="s">
        <v>3130</v>
      </c>
    </row>
    <row r="67" spans="1:26" s="100" customFormat="1" ht="13.5" customHeight="1">
      <c r="A67" s="85" t="s">
        <v>405</v>
      </c>
      <c r="B67" s="86"/>
      <c r="C67" s="86"/>
      <c r="D67" s="87"/>
      <c r="E67" s="88" t="s">
        <v>17</v>
      </c>
      <c r="F67" s="88" t="s">
        <v>15</v>
      </c>
      <c r="G67" s="89" t="s">
        <v>19</v>
      </c>
      <c r="H67" s="89" t="s">
        <v>28</v>
      </c>
      <c r="I67" s="89" t="s">
        <v>24</v>
      </c>
      <c r="J67" s="88"/>
      <c r="K67" s="88"/>
      <c r="L67" s="88"/>
      <c r="M67" s="88"/>
      <c r="N67" s="88"/>
      <c r="O67" s="88"/>
      <c r="P67" s="88" t="s">
        <v>291</v>
      </c>
      <c r="Q67" s="88" t="s">
        <v>290</v>
      </c>
      <c r="R67" s="90"/>
      <c r="S67" s="88"/>
      <c r="T67" s="97"/>
      <c r="U67" s="97"/>
      <c r="V67" s="98"/>
      <c r="W67" s="99"/>
      <c r="X67" s="688" t="s">
        <v>3135</v>
      </c>
      <c r="Y67" s="694" t="s">
        <v>3136</v>
      </c>
      <c r="Z67" s="688" t="s">
        <v>3130</v>
      </c>
    </row>
    <row r="68" spans="1:26" s="100" customFormat="1" ht="13.5" customHeight="1">
      <c r="A68" s="85" t="s">
        <v>468</v>
      </c>
      <c r="B68" s="86"/>
      <c r="C68" s="86"/>
      <c r="D68" s="87"/>
      <c r="E68" s="88" t="s">
        <v>17</v>
      </c>
      <c r="F68" s="88" t="s">
        <v>14</v>
      </c>
      <c r="G68" s="89" t="s">
        <v>19</v>
      </c>
      <c r="H68" s="89" t="s">
        <v>28</v>
      </c>
      <c r="I68" s="89" t="s">
        <v>25</v>
      </c>
      <c r="J68" s="88"/>
      <c r="K68" s="88" t="s">
        <v>33</v>
      </c>
      <c r="L68" s="88"/>
      <c r="M68" s="88"/>
      <c r="N68" s="88"/>
      <c r="O68" s="88"/>
      <c r="P68" s="88" t="s">
        <v>291</v>
      </c>
      <c r="Q68" s="88" t="s">
        <v>290</v>
      </c>
      <c r="R68" s="90" t="s">
        <v>632</v>
      </c>
      <c r="S68" s="88"/>
      <c r="T68" s="97"/>
      <c r="U68" s="97"/>
      <c r="V68" s="98"/>
      <c r="W68" s="99"/>
      <c r="X68" s="688" t="s">
        <v>3135</v>
      </c>
      <c r="Y68" s="694" t="s">
        <v>3136</v>
      </c>
      <c r="Z68" s="688" t="s">
        <v>3130</v>
      </c>
    </row>
    <row r="69" spans="1:26" s="100" customFormat="1" ht="13.5" customHeight="1">
      <c r="A69" s="85" t="s">
        <v>406</v>
      </c>
      <c r="B69" s="86"/>
      <c r="C69" s="86"/>
      <c r="D69" s="87"/>
      <c r="E69" s="88" t="s">
        <v>17</v>
      </c>
      <c r="F69" s="88" t="s">
        <v>15</v>
      </c>
      <c r="G69" s="89" t="s">
        <v>19</v>
      </c>
      <c r="H69" s="89" t="s">
        <v>28</v>
      </c>
      <c r="I69" s="89" t="s">
        <v>26</v>
      </c>
      <c r="J69" s="88"/>
      <c r="K69" s="88" t="s">
        <v>33</v>
      </c>
      <c r="L69" s="88"/>
      <c r="M69" s="88"/>
      <c r="N69" s="88"/>
      <c r="O69" s="88"/>
      <c r="P69" s="88" t="s">
        <v>286</v>
      </c>
      <c r="Q69" s="88" t="s">
        <v>290</v>
      </c>
      <c r="R69" s="90"/>
      <c r="S69" s="88"/>
      <c r="T69" s="97"/>
      <c r="U69" s="97"/>
      <c r="V69" s="98"/>
      <c r="W69" s="99"/>
      <c r="X69" s="688" t="s">
        <v>3135</v>
      </c>
      <c r="Y69" s="694" t="s">
        <v>3136</v>
      </c>
      <c r="Z69" s="688" t="s">
        <v>3130</v>
      </c>
    </row>
    <row r="70" spans="1:26" s="100" customFormat="1" ht="13.5" customHeight="1">
      <c r="A70" s="85" t="s">
        <v>467</v>
      </c>
      <c r="B70" s="86"/>
      <c r="C70" s="86"/>
      <c r="D70" s="87"/>
      <c r="E70" s="88" t="s">
        <v>18</v>
      </c>
      <c r="F70" s="88" t="s">
        <v>14</v>
      </c>
      <c r="G70" s="89" t="s">
        <v>19</v>
      </c>
      <c r="H70" s="89" t="s">
        <v>28</v>
      </c>
      <c r="I70" s="89" t="s">
        <v>24</v>
      </c>
      <c r="J70" s="88"/>
      <c r="K70" s="88" t="s">
        <v>33</v>
      </c>
      <c r="L70" s="88"/>
      <c r="M70" s="88"/>
      <c r="N70" s="88"/>
      <c r="O70" s="88"/>
      <c r="P70" s="88" t="s">
        <v>286</v>
      </c>
      <c r="Q70" s="88" t="s">
        <v>290</v>
      </c>
      <c r="R70" s="90"/>
      <c r="S70" s="88"/>
      <c r="T70" s="97"/>
      <c r="U70" s="97"/>
      <c r="V70" s="98"/>
      <c r="W70" s="99"/>
      <c r="X70" s="688" t="s">
        <v>3135</v>
      </c>
      <c r="Y70" s="694" t="s">
        <v>3136</v>
      </c>
      <c r="Z70" s="688" t="s">
        <v>3130</v>
      </c>
    </row>
    <row r="71" spans="1:26" s="100" customFormat="1" ht="13.5" customHeight="1">
      <c r="A71" s="85" t="s">
        <v>469</v>
      </c>
      <c r="B71" s="86"/>
      <c r="C71" s="86"/>
      <c r="D71" s="87"/>
      <c r="E71" s="88" t="s">
        <v>18</v>
      </c>
      <c r="F71" s="88" t="s">
        <v>15</v>
      </c>
      <c r="G71" s="89" t="s">
        <v>19</v>
      </c>
      <c r="H71" s="89" t="s">
        <v>28</v>
      </c>
      <c r="I71" s="89" t="s">
        <v>474</v>
      </c>
      <c r="J71" s="88"/>
      <c r="K71" s="88" t="s">
        <v>33</v>
      </c>
      <c r="L71" s="88"/>
      <c r="M71" s="88"/>
      <c r="N71" s="88"/>
      <c r="O71" s="88"/>
      <c r="P71" s="88" t="s">
        <v>286</v>
      </c>
      <c r="Q71" s="88" t="s">
        <v>290</v>
      </c>
      <c r="R71" s="90"/>
      <c r="S71" s="88"/>
      <c r="T71" s="97"/>
      <c r="U71" s="97"/>
      <c r="V71" s="98"/>
      <c r="W71" s="99"/>
      <c r="X71" s="688" t="s">
        <v>3135</v>
      </c>
      <c r="Y71" s="694" t="s">
        <v>3136</v>
      </c>
      <c r="Z71" s="688" t="s">
        <v>3130</v>
      </c>
    </row>
    <row r="72" spans="1:26" s="100" customFormat="1" ht="13.5" customHeight="1">
      <c r="A72" s="85" t="s">
        <v>407</v>
      </c>
      <c r="B72" s="86"/>
      <c r="C72" s="86"/>
      <c r="D72" s="87"/>
      <c r="E72" s="88" t="s">
        <v>18</v>
      </c>
      <c r="F72" s="88" t="s">
        <v>14</v>
      </c>
      <c r="G72" s="89" t="s">
        <v>19</v>
      </c>
      <c r="H72" s="89" t="s">
        <v>28</v>
      </c>
      <c r="I72" s="89" t="s">
        <v>24</v>
      </c>
      <c r="J72" s="88"/>
      <c r="K72" s="88" t="s">
        <v>33</v>
      </c>
      <c r="L72" s="88"/>
      <c r="M72" s="88"/>
      <c r="N72" s="88"/>
      <c r="O72" s="88"/>
      <c r="P72" s="88" t="s">
        <v>286</v>
      </c>
      <c r="Q72" s="88" t="s">
        <v>290</v>
      </c>
      <c r="R72" s="90"/>
      <c r="S72" s="88"/>
      <c r="T72" s="97"/>
      <c r="U72" s="97"/>
      <c r="V72" s="98"/>
      <c r="W72" s="99"/>
      <c r="X72" s="688" t="s">
        <v>3135</v>
      </c>
      <c r="Y72" s="694" t="s">
        <v>3136</v>
      </c>
      <c r="Z72" s="688" t="s">
        <v>3130</v>
      </c>
    </row>
    <row r="73" spans="1:26" s="100" customFormat="1" ht="13.5" customHeight="1">
      <c r="A73" s="85" t="s">
        <v>408</v>
      </c>
      <c r="B73" s="86"/>
      <c r="C73" s="86"/>
      <c r="D73" s="87"/>
      <c r="E73" s="88" t="s">
        <v>18</v>
      </c>
      <c r="F73" s="88" t="s">
        <v>15</v>
      </c>
      <c r="G73" s="89" t="s">
        <v>19</v>
      </c>
      <c r="H73" s="89" t="s">
        <v>28</v>
      </c>
      <c r="I73" s="89" t="s">
        <v>24</v>
      </c>
      <c r="J73" s="88"/>
      <c r="K73" s="88" t="s">
        <v>33</v>
      </c>
      <c r="L73" s="88"/>
      <c r="M73" s="88"/>
      <c r="N73" s="88"/>
      <c r="O73" s="88"/>
      <c r="P73" s="88" t="s">
        <v>286</v>
      </c>
      <c r="Q73" s="88" t="s">
        <v>290</v>
      </c>
      <c r="R73" s="90"/>
      <c r="S73" s="88"/>
      <c r="T73" s="97"/>
      <c r="U73" s="97"/>
      <c r="V73" s="98"/>
      <c r="W73" s="99"/>
      <c r="X73" s="688" t="s">
        <v>3135</v>
      </c>
      <c r="Y73" s="694" t="s">
        <v>3136</v>
      </c>
      <c r="Z73" s="688" t="s">
        <v>3130</v>
      </c>
    </row>
    <row r="74" spans="1:26" s="100" customFormat="1" ht="13.5" customHeight="1">
      <c r="A74" s="85" t="s">
        <v>409</v>
      </c>
      <c r="B74" s="86"/>
      <c r="C74" s="86"/>
      <c r="D74" s="87"/>
      <c r="E74" s="88" t="s">
        <v>18</v>
      </c>
      <c r="F74" s="88" t="s">
        <v>15</v>
      </c>
      <c r="G74" s="89" t="s">
        <v>19</v>
      </c>
      <c r="H74" s="89" t="s">
        <v>28</v>
      </c>
      <c r="I74" s="89" t="s">
        <v>24</v>
      </c>
      <c r="J74" s="88"/>
      <c r="K74" s="88" t="s">
        <v>33</v>
      </c>
      <c r="L74" s="88"/>
      <c r="M74" s="88"/>
      <c r="N74" s="88"/>
      <c r="O74" s="88"/>
      <c r="P74" s="88" t="s">
        <v>286</v>
      </c>
      <c r="Q74" s="88" t="s">
        <v>290</v>
      </c>
      <c r="R74" s="90"/>
      <c r="S74" s="88"/>
      <c r="T74" s="97"/>
      <c r="U74" s="97"/>
      <c r="V74" s="98"/>
      <c r="W74" s="99"/>
      <c r="X74" s="688" t="s">
        <v>3135</v>
      </c>
      <c r="Y74" s="694" t="s">
        <v>3136</v>
      </c>
      <c r="Z74" s="688" t="s">
        <v>3130</v>
      </c>
    </row>
    <row r="75" spans="1:26" s="100" customFormat="1" ht="13.5" customHeight="1">
      <c r="A75" s="85" t="s">
        <v>410</v>
      </c>
      <c r="B75" s="86"/>
      <c r="C75" s="86"/>
      <c r="D75" s="87"/>
      <c r="E75" s="88" t="s">
        <v>18</v>
      </c>
      <c r="F75" s="88" t="s">
        <v>14</v>
      </c>
      <c r="G75" s="89" t="s">
        <v>19</v>
      </c>
      <c r="H75" s="89" t="s">
        <v>28</v>
      </c>
      <c r="I75" s="89" t="s">
        <v>24</v>
      </c>
      <c r="J75" s="88"/>
      <c r="K75" s="88" t="s">
        <v>33</v>
      </c>
      <c r="L75" s="88"/>
      <c r="M75" s="88"/>
      <c r="N75" s="88"/>
      <c r="O75" s="88"/>
      <c r="P75" s="88" t="s">
        <v>286</v>
      </c>
      <c r="Q75" s="88" t="s">
        <v>290</v>
      </c>
      <c r="R75" s="90"/>
      <c r="S75" s="88"/>
      <c r="T75" s="97"/>
      <c r="U75" s="97"/>
      <c r="V75" s="98"/>
      <c r="W75" s="99"/>
      <c r="X75" s="688" t="s">
        <v>3135</v>
      </c>
      <c r="Y75" s="694" t="s">
        <v>3136</v>
      </c>
      <c r="Z75" s="688" t="s">
        <v>3130</v>
      </c>
    </row>
    <row r="76" spans="1:26" s="100" customFormat="1" ht="13.5" customHeight="1">
      <c r="A76" s="85" t="s">
        <v>411</v>
      </c>
      <c r="B76" s="86"/>
      <c r="C76" s="86"/>
      <c r="D76" s="87"/>
      <c r="E76" s="88" t="s">
        <v>18</v>
      </c>
      <c r="F76" s="88" t="s">
        <v>15</v>
      </c>
      <c r="G76" s="89" t="s">
        <v>19</v>
      </c>
      <c r="H76" s="89" t="s">
        <v>28</v>
      </c>
      <c r="I76" s="89" t="s">
        <v>24</v>
      </c>
      <c r="J76" s="88"/>
      <c r="K76" s="88" t="s">
        <v>33</v>
      </c>
      <c r="L76" s="88"/>
      <c r="M76" s="88"/>
      <c r="N76" s="88"/>
      <c r="O76" s="88"/>
      <c r="P76" s="88" t="s">
        <v>286</v>
      </c>
      <c r="Q76" s="88" t="s">
        <v>290</v>
      </c>
      <c r="R76" s="90"/>
      <c r="S76" s="88"/>
      <c r="T76" s="97"/>
      <c r="U76" s="97"/>
      <c r="V76" s="98"/>
      <c r="W76" s="99"/>
      <c r="X76" s="688" t="s">
        <v>3135</v>
      </c>
      <c r="Y76" s="694" t="s">
        <v>3136</v>
      </c>
      <c r="Z76" s="688" t="s">
        <v>3130</v>
      </c>
    </row>
    <row r="77" spans="1:26" s="100" customFormat="1" ht="13.5" customHeight="1">
      <c r="A77" s="85" t="s">
        <v>412</v>
      </c>
      <c r="B77" s="86"/>
      <c r="C77" s="86"/>
      <c r="D77" s="87"/>
      <c r="E77" s="88" t="s">
        <v>18</v>
      </c>
      <c r="F77" s="88" t="s">
        <v>15</v>
      </c>
      <c r="G77" s="89" t="s">
        <v>19</v>
      </c>
      <c r="H77" s="89" t="s">
        <v>28</v>
      </c>
      <c r="I77" s="89" t="s">
        <v>24</v>
      </c>
      <c r="J77" s="88"/>
      <c r="K77" s="88" t="s">
        <v>33</v>
      </c>
      <c r="L77" s="88"/>
      <c r="M77" s="88"/>
      <c r="N77" s="88"/>
      <c r="O77" s="88"/>
      <c r="P77" s="88" t="s">
        <v>286</v>
      </c>
      <c r="Q77" s="88" t="s">
        <v>290</v>
      </c>
      <c r="R77" s="90"/>
      <c r="S77" s="88"/>
      <c r="T77" s="97"/>
      <c r="U77" s="97"/>
      <c r="V77" s="98"/>
      <c r="W77" s="99"/>
      <c r="X77" s="688" t="s">
        <v>3135</v>
      </c>
      <c r="Y77" s="694" t="s">
        <v>3136</v>
      </c>
      <c r="Z77" s="688" t="s">
        <v>3130</v>
      </c>
    </row>
    <row r="78" spans="1:26" s="100" customFormat="1" ht="13.5" customHeight="1">
      <c r="A78" s="85" t="s">
        <v>413</v>
      </c>
      <c r="B78" s="86"/>
      <c r="C78" s="86"/>
      <c r="D78" s="87"/>
      <c r="E78" s="88" t="s">
        <v>18</v>
      </c>
      <c r="F78" s="88" t="s">
        <v>14</v>
      </c>
      <c r="G78" s="89" t="s">
        <v>21</v>
      </c>
      <c r="H78" s="89" t="s">
        <v>28</v>
      </c>
      <c r="I78" s="89" t="s">
        <v>24</v>
      </c>
      <c r="J78" s="88"/>
      <c r="K78" s="88" t="s">
        <v>33</v>
      </c>
      <c r="L78" s="88"/>
      <c r="M78" s="88"/>
      <c r="N78" s="88"/>
      <c r="O78" s="88"/>
      <c r="P78" s="88" t="s">
        <v>286</v>
      </c>
      <c r="Q78" s="88" t="s">
        <v>290</v>
      </c>
      <c r="R78" s="90" t="s">
        <v>633</v>
      </c>
      <c r="S78" s="88"/>
      <c r="T78" s="97"/>
      <c r="U78" s="97"/>
      <c r="V78" s="98"/>
      <c r="W78" s="99"/>
      <c r="X78" s="688" t="s">
        <v>3135</v>
      </c>
      <c r="Y78" s="694" t="s">
        <v>3136</v>
      </c>
      <c r="Z78" s="688" t="s">
        <v>3130</v>
      </c>
    </row>
    <row r="79" spans="1:26" s="100" customFormat="1" ht="13.5" customHeight="1">
      <c r="A79" s="85" t="s">
        <v>414</v>
      </c>
      <c r="B79" s="86"/>
      <c r="C79" s="86"/>
      <c r="D79" s="87"/>
      <c r="E79" s="88" t="s">
        <v>18</v>
      </c>
      <c r="F79" s="88" t="s">
        <v>15</v>
      </c>
      <c r="G79" s="89" t="s">
        <v>19</v>
      </c>
      <c r="H79" s="89" t="s">
        <v>28</v>
      </c>
      <c r="I79" s="89" t="s">
        <v>24</v>
      </c>
      <c r="J79" s="88"/>
      <c r="K79" s="88" t="s">
        <v>33</v>
      </c>
      <c r="L79" s="88"/>
      <c r="M79" s="88"/>
      <c r="N79" s="88"/>
      <c r="O79" s="88"/>
      <c r="P79" s="88" t="s">
        <v>286</v>
      </c>
      <c r="Q79" s="88" t="s">
        <v>288</v>
      </c>
      <c r="R79" s="90"/>
      <c r="S79" s="88"/>
      <c r="T79" s="97"/>
      <c r="U79" s="97"/>
      <c r="V79" s="98"/>
      <c r="W79" s="99"/>
      <c r="X79" s="688" t="s">
        <v>3135</v>
      </c>
      <c r="Y79" s="694" t="s">
        <v>3136</v>
      </c>
      <c r="Z79" s="688" t="s">
        <v>3130</v>
      </c>
    </row>
    <row r="80" spans="1:26" s="100" customFormat="1" ht="13.5" customHeight="1">
      <c r="A80" s="85" t="s">
        <v>415</v>
      </c>
      <c r="B80" s="86"/>
      <c r="C80" s="86"/>
      <c r="D80" s="87"/>
      <c r="E80" s="88" t="s">
        <v>17</v>
      </c>
      <c r="F80" s="88" t="s">
        <v>14</v>
      </c>
      <c r="G80" s="89" t="s">
        <v>19</v>
      </c>
      <c r="H80" s="89" t="s">
        <v>28</v>
      </c>
      <c r="I80" s="89" t="s">
        <v>25</v>
      </c>
      <c r="J80" s="88"/>
      <c r="K80" s="88" t="s">
        <v>33</v>
      </c>
      <c r="L80" s="88"/>
      <c r="M80" s="88"/>
      <c r="N80" s="88"/>
      <c r="O80" s="88"/>
      <c r="P80" s="88" t="s">
        <v>291</v>
      </c>
      <c r="Q80" s="88" t="s">
        <v>288</v>
      </c>
      <c r="R80" s="90" t="s">
        <v>634</v>
      </c>
      <c r="S80" s="88"/>
      <c r="T80" s="97"/>
      <c r="U80" s="97"/>
      <c r="V80" s="98"/>
      <c r="W80" s="99"/>
      <c r="X80" s="688" t="s">
        <v>3135</v>
      </c>
      <c r="Y80" s="694" t="s">
        <v>3136</v>
      </c>
      <c r="Z80" s="688" t="s">
        <v>3130</v>
      </c>
    </row>
    <row r="81" spans="1:26" s="100" customFormat="1" ht="13.5" customHeight="1">
      <c r="A81" s="85" t="s">
        <v>416</v>
      </c>
      <c r="B81" s="86"/>
      <c r="C81" s="86"/>
      <c r="D81" s="87"/>
      <c r="E81" s="88" t="s">
        <v>17</v>
      </c>
      <c r="F81" s="88" t="s">
        <v>15</v>
      </c>
      <c r="G81" s="89" t="s">
        <v>19</v>
      </c>
      <c r="H81" s="89" t="s">
        <v>28</v>
      </c>
      <c r="I81" s="89" t="s">
        <v>26</v>
      </c>
      <c r="J81" s="88"/>
      <c r="K81" s="88" t="s">
        <v>33</v>
      </c>
      <c r="L81" s="88"/>
      <c r="M81" s="88"/>
      <c r="N81" s="88"/>
      <c r="O81" s="88"/>
      <c r="P81" s="88" t="s">
        <v>291</v>
      </c>
      <c r="Q81" s="88" t="s">
        <v>288</v>
      </c>
      <c r="R81" s="90" t="s">
        <v>542</v>
      </c>
      <c r="S81" s="88"/>
      <c r="T81" s="97"/>
      <c r="U81" s="97"/>
      <c r="V81" s="98"/>
      <c r="W81" s="99"/>
      <c r="X81" s="688" t="s">
        <v>3135</v>
      </c>
      <c r="Y81" s="694" t="s">
        <v>3136</v>
      </c>
      <c r="Z81" s="688" t="s">
        <v>3130</v>
      </c>
    </row>
    <row r="82" spans="1:26" s="100" customFormat="1" ht="13.5" customHeight="1">
      <c r="A82" s="85" t="s">
        <v>417</v>
      </c>
      <c r="B82" s="86"/>
      <c r="C82" s="86"/>
      <c r="D82" s="87"/>
      <c r="E82" s="88" t="s">
        <v>17</v>
      </c>
      <c r="F82" s="88" t="s">
        <v>14</v>
      </c>
      <c r="G82" s="89" t="s">
        <v>22</v>
      </c>
      <c r="H82" s="89" t="s">
        <v>28</v>
      </c>
      <c r="I82" s="89" t="s">
        <v>24</v>
      </c>
      <c r="J82" s="88"/>
      <c r="K82" s="88" t="s">
        <v>33</v>
      </c>
      <c r="L82" s="88"/>
      <c r="M82" s="88"/>
      <c r="N82" s="88"/>
      <c r="O82" s="88"/>
      <c r="P82" s="88" t="s">
        <v>291</v>
      </c>
      <c r="Q82" s="88" t="s">
        <v>288</v>
      </c>
      <c r="R82" s="90"/>
      <c r="S82" s="88"/>
      <c r="T82" s="97"/>
      <c r="U82" s="97"/>
      <c r="V82" s="98"/>
      <c r="W82" s="99"/>
      <c r="X82" s="688" t="s">
        <v>3135</v>
      </c>
      <c r="Y82" s="694" t="s">
        <v>3136</v>
      </c>
      <c r="Z82" s="688" t="s">
        <v>3130</v>
      </c>
    </row>
    <row r="83" spans="1:26" s="100" customFormat="1" ht="13.5" customHeight="1">
      <c r="A83" s="85" t="s">
        <v>418</v>
      </c>
      <c r="B83" s="86"/>
      <c r="C83" s="86"/>
      <c r="D83" s="87"/>
      <c r="E83" s="88" t="s">
        <v>17</v>
      </c>
      <c r="F83" s="88" t="s">
        <v>15</v>
      </c>
      <c r="G83" s="89" t="s">
        <v>22</v>
      </c>
      <c r="H83" s="89" t="s">
        <v>28</v>
      </c>
      <c r="I83" s="89" t="s">
        <v>474</v>
      </c>
      <c r="J83" s="88"/>
      <c r="K83" s="88" t="s">
        <v>33</v>
      </c>
      <c r="L83" s="88"/>
      <c r="M83" s="88"/>
      <c r="N83" s="88"/>
      <c r="O83" s="88"/>
      <c r="P83" s="88" t="s">
        <v>291</v>
      </c>
      <c r="Q83" s="88" t="s">
        <v>288</v>
      </c>
      <c r="R83" s="90"/>
      <c r="S83" s="88"/>
      <c r="T83" s="97"/>
      <c r="U83" s="97"/>
      <c r="V83" s="98"/>
      <c r="W83" s="99"/>
      <c r="X83" s="688" t="s">
        <v>3135</v>
      </c>
      <c r="Y83" s="694" t="s">
        <v>3136</v>
      </c>
      <c r="Z83" s="688" t="s">
        <v>3130</v>
      </c>
    </row>
    <row r="84" spans="1:26" s="100" customFormat="1" ht="13.5" customHeight="1">
      <c r="A84" s="85" t="s">
        <v>419</v>
      </c>
      <c r="B84" s="86"/>
      <c r="C84" s="86"/>
      <c r="D84" s="87"/>
      <c r="E84" s="88" t="s">
        <v>18</v>
      </c>
      <c r="F84" s="88" t="s">
        <v>14</v>
      </c>
      <c r="G84" s="89" t="s">
        <v>19</v>
      </c>
      <c r="H84" s="89" t="s">
        <v>28</v>
      </c>
      <c r="I84" s="89" t="s">
        <v>24</v>
      </c>
      <c r="J84" s="88"/>
      <c r="K84" s="88" t="s">
        <v>33</v>
      </c>
      <c r="L84" s="88"/>
      <c r="M84" s="88"/>
      <c r="N84" s="88"/>
      <c r="O84" s="88"/>
      <c r="P84" s="88" t="s">
        <v>291</v>
      </c>
      <c r="Q84" s="88" t="s">
        <v>288</v>
      </c>
      <c r="R84" s="90"/>
      <c r="S84" s="88"/>
      <c r="T84" s="97"/>
      <c r="U84" s="97"/>
      <c r="V84" s="98"/>
      <c r="W84" s="99"/>
      <c r="X84" s="688" t="s">
        <v>3135</v>
      </c>
      <c r="Y84" s="694" t="s">
        <v>3136</v>
      </c>
      <c r="Z84" s="688" t="s">
        <v>3130</v>
      </c>
    </row>
    <row r="85" spans="1:26" s="100" customFormat="1" ht="13.5" customHeight="1">
      <c r="A85" s="85" t="s">
        <v>420</v>
      </c>
      <c r="B85" s="86"/>
      <c r="C85" s="86"/>
      <c r="D85" s="87"/>
      <c r="E85" s="88" t="s">
        <v>18</v>
      </c>
      <c r="F85" s="88" t="s">
        <v>14</v>
      </c>
      <c r="G85" s="89" t="s">
        <v>20</v>
      </c>
      <c r="H85" s="89" t="s">
        <v>304</v>
      </c>
      <c r="I85" s="89" t="s">
        <v>24</v>
      </c>
      <c r="J85" s="88"/>
      <c r="K85" s="88" t="s">
        <v>33</v>
      </c>
      <c r="L85" s="88"/>
      <c r="M85" s="88"/>
      <c r="N85" s="88"/>
      <c r="O85" s="88"/>
      <c r="P85" s="88" t="s">
        <v>291</v>
      </c>
      <c r="Q85" s="88" t="s">
        <v>288</v>
      </c>
      <c r="R85" s="90"/>
      <c r="S85" s="88"/>
      <c r="T85" s="97"/>
      <c r="U85" s="97"/>
      <c r="V85" s="98"/>
      <c r="W85" s="99"/>
      <c r="X85" s="688" t="s">
        <v>3135</v>
      </c>
      <c r="Y85" s="694" t="s">
        <v>3136</v>
      </c>
      <c r="Z85" s="688" t="s">
        <v>3130</v>
      </c>
    </row>
    <row r="86" spans="1:26" s="100" customFormat="1" ht="13.5" customHeight="1">
      <c r="A86" s="85" t="s">
        <v>421</v>
      </c>
      <c r="B86" s="86"/>
      <c r="C86" s="86"/>
      <c r="D86" s="87"/>
      <c r="E86" s="88" t="s">
        <v>18</v>
      </c>
      <c r="F86" s="88" t="s">
        <v>16</v>
      </c>
      <c r="G86" s="89" t="s">
        <v>19</v>
      </c>
      <c r="H86" s="89" t="s">
        <v>28</v>
      </c>
      <c r="I86" s="89" t="s">
        <v>49</v>
      </c>
      <c r="J86" s="88"/>
      <c r="K86" s="88" t="s">
        <v>33</v>
      </c>
      <c r="L86" s="88"/>
      <c r="M86" s="88"/>
      <c r="N86" s="88"/>
      <c r="O86" s="88"/>
      <c r="P86" s="88" t="s">
        <v>291</v>
      </c>
      <c r="Q86" s="88" t="s">
        <v>288</v>
      </c>
      <c r="R86" s="90"/>
      <c r="S86" s="88"/>
      <c r="T86" s="97"/>
      <c r="U86" s="97"/>
      <c r="V86" s="98"/>
      <c r="W86" s="99"/>
      <c r="X86" s="688" t="s">
        <v>3135</v>
      </c>
      <c r="Y86" s="694" t="s">
        <v>3136</v>
      </c>
      <c r="Z86" s="688" t="s">
        <v>3130</v>
      </c>
    </row>
    <row r="87" spans="1:26" s="100" customFormat="1" ht="13.5" customHeight="1">
      <c r="A87" s="85" t="s">
        <v>422</v>
      </c>
      <c r="B87" s="86"/>
      <c r="C87" s="86"/>
      <c r="D87" s="87"/>
      <c r="E87" s="88" t="s">
        <v>17</v>
      </c>
      <c r="F87" s="88" t="s">
        <v>15</v>
      </c>
      <c r="G87" s="89" t="s">
        <v>23</v>
      </c>
      <c r="H87" s="89" t="s">
        <v>29</v>
      </c>
      <c r="I87" s="89" t="s">
        <v>30</v>
      </c>
      <c r="J87" s="88"/>
      <c r="K87" s="88" t="s">
        <v>33</v>
      </c>
      <c r="L87" s="88"/>
      <c r="M87" s="88"/>
      <c r="N87" s="88"/>
      <c r="O87" s="88"/>
      <c r="P87" s="88" t="s">
        <v>291</v>
      </c>
      <c r="Q87" s="88" t="s">
        <v>288</v>
      </c>
      <c r="R87" s="90"/>
      <c r="S87" s="88"/>
      <c r="T87" s="97"/>
      <c r="U87" s="97"/>
      <c r="V87" s="98"/>
      <c r="W87" s="181" t="s">
        <v>637</v>
      </c>
      <c r="X87" s="688" t="s">
        <v>3135</v>
      </c>
      <c r="Y87" s="694" t="s">
        <v>3136</v>
      </c>
      <c r="Z87" s="688" t="s">
        <v>3130</v>
      </c>
    </row>
    <row r="90" spans="1:26" ht="21">
      <c r="B90" s="57" t="s">
        <v>624</v>
      </c>
    </row>
    <row r="91" spans="1:26">
      <c r="K91" s="35" t="s">
        <v>272</v>
      </c>
      <c r="L91" s="33"/>
      <c r="M91" s="45">
        <f>COUNTIF(M14:M87,"tak")</f>
        <v>0</v>
      </c>
      <c r="N91" s="36" t="s">
        <v>273</v>
      </c>
    </row>
    <row r="92" spans="1:26">
      <c r="G92" s="17" t="s">
        <v>270</v>
      </c>
      <c r="H92" s="17"/>
      <c r="I92" s="16"/>
    </row>
    <row r="93" spans="1:26" ht="16.5" customHeight="1">
      <c r="G93" s="8" t="s">
        <v>264</v>
      </c>
      <c r="H93" s="601">
        <f>COUNTIFS(H$14:H$87,"malowany",J$14:J$87,1)</f>
        <v>12</v>
      </c>
      <c r="I93" s="64" t="s">
        <v>268</v>
      </c>
      <c r="K93" s="37" t="s">
        <v>269</v>
      </c>
      <c r="L93" s="38"/>
      <c r="M93" s="43">
        <f>COUNTIF(O$14:O$87,"malowany")</f>
        <v>8</v>
      </c>
      <c r="N93" s="39" t="s">
        <v>274</v>
      </c>
    </row>
    <row r="94" spans="1:26" ht="16.5" customHeight="1">
      <c r="G94" s="8" t="s">
        <v>265</v>
      </c>
      <c r="H94" s="601">
        <f>COUNTIFS(H$14:H$87,"malowany",J$14:J$87,2)</f>
        <v>9</v>
      </c>
      <c r="I94" s="64" t="s">
        <v>268</v>
      </c>
      <c r="K94" s="52"/>
      <c r="L94" s="50"/>
      <c r="M94" s="51">
        <f>COUNTIF(O$14:O$87,"nalepka")</f>
        <v>0</v>
      </c>
      <c r="N94" s="53" t="s">
        <v>1439</v>
      </c>
    </row>
    <row r="95" spans="1:26">
      <c r="G95" s="8" t="s">
        <v>266</v>
      </c>
      <c r="H95" s="601">
        <f>COUNTIFS(H$14:H$87,"malowany",J$14:J$87,3)</f>
        <v>7</v>
      </c>
      <c r="I95" s="64" t="s">
        <v>268</v>
      </c>
      <c r="K95" s="52"/>
      <c r="L95" s="50"/>
      <c r="M95" s="51">
        <f>COUNTIF(O$14:O$87,"tabliczka")</f>
        <v>2</v>
      </c>
      <c r="N95" s="53" t="s">
        <v>280</v>
      </c>
    </row>
    <row r="96" spans="1:26">
      <c r="G96" s="8" t="s">
        <v>267</v>
      </c>
      <c r="H96" s="601">
        <f>COUNTIFS(H$14:H$87,"malowany",J$14:J$87,4)</f>
        <v>9</v>
      </c>
      <c r="I96" s="64" t="s">
        <v>268</v>
      </c>
      <c r="K96" s="52"/>
      <c r="L96" s="50"/>
      <c r="M96" s="51">
        <f>COUNTIF(O$14:O$87,"drogowskaz")</f>
        <v>0</v>
      </c>
      <c r="N96" s="53" t="s">
        <v>424</v>
      </c>
    </row>
    <row r="97" spans="7:14">
      <c r="G97" s="78" t="s">
        <v>271</v>
      </c>
      <c r="H97" s="79">
        <f>SUM(H93:H96)</f>
        <v>37</v>
      </c>
      <c r="I97" s="80" t="s">
        <v>268</v>
      </c>
      <c r="K97" s="40"/>
      <c r="L97" s="41"/>
      <c r="M97" s="44">
        <f>COUNTIF(O$14:O$87,"plansza")</f>
        <v>0</v>
      </c>
      <c r="N97" s="42" t="s">
        <v>425</v>
      </c>
    </row>
    <row r="98" spans="7:14">
      <c r="I98" s="18"/>
    </row>
    <row r="99" spans="7:14">
      <c r="G99" s="702" t="s">
        <v>428</v>
      </c>
      <c r="H99" s="702"/>
      <c r="I99" s="702"/>
      <c r="K99" s="35" t="s">
        <v>281</v>
      </c>
      <c r="L99" s="33"/>
      <c r="M99" s="45">
        <f>COUNTIF(N14:N87,"usunąć")</f>
        <v>0</v>
      </c>
      <c r="N99" s="36" t="s">
        <v>300</v>
      </c>
    </row>
    <row r="100" spans="7:14">
      <c r="G100" s="8" t="s">
        <v>264</v>
      </c>
      <c r="H100" s="601">
        <f>COUNTIFS(H$14:H$87,"tabliczka",J$14:J$87,1,I$14:I$87,"&lt;&gt;drogowskaz")</f>
        <v>0</v>
      </c>
      <c r="I100" s="64" t="s">
        <v>268</v>
      </c>
    </row>
    <row r="101" spans="7:14">
      <c r="G101" s="8" t="s">
        <v>265</v>
      </c>
      <c r="H101" s="601">
        <f>COUNTIFS(H$14:H$87,"tabliczka",J$14:J$87,2,I$14:I$87,"&lt;&gt;drogowskaz")</f>
        <v>0</v>
      </c>
      <c r="I101" s="64" t="s">
        <v>268</v>
      </c>
      <c r="K101" s="46" t="s">
        <v>279</v>
      </c>
      <c r="L101" s="47"/>
      <c r="M101" s="47"/>
      <c r="N101" s="48">
        <v>6.2</v>
      </c>
    </row>
    <row r="102" spans="7:14">
      <c r="G102" s="8" t="s">
        <v>266</v>
      </c>
      <c r="H102" s="601">
        <f>COUNTIFS(H$14:H$87,"tabliczka",J$14:J$87,3,I$14:I$87,"&lt;&gt;drogowskaz")</f>
        <v>0</v>
      </c>
      <c r="I102" s="64" t="s">
        <v>268</v>
      </c>
      <c r="K102" s="46" t="s">
        <v>278</v>
      </c>
      <c r="L102" s="47"/>
      <c r="M102" s="47"/>
      <c r="N102" s="49">
        <f>(H97+H104+H111+H118+H124)/N101</f>
        <v>6.6129032258064511</v>
      </c>
    </row>
    <row r="103" spans="7:14">
      <c r="G103" s="8" t="s">
        <v>267</v>
      </c>
      <c r="H103" s="601">
        <f>COUNTIFS(H$14:H$87,"tabliczka",J$14:J$87,4,I$14:I$87,"&lt;&gt;drogowskaz")</f>
        <v>0</v>
      </c>
      <c r="I103" s="64" t="s">
        <v>268</v>
      </c>
    </row>
    <row r="104" spans="7:14">
      <c r="G104" s="78" t="s">
        <v>271</v>
      </c>
      <c r="H104" s="79">
        <f>SUM(H102:H103)</f>
        <v>0</v>
      </c>
      <c r="I104" s="80" t="s">
        <v>268</v>
      </c>
    </row>
    <row r="105" spans="7:14">
      <c r="I105" s="18"/>
    </row>
    <row r="106" spans="7:14">
      <c r="G106" s="12" t="s">
        <v>427</v>
      </c>
      <c r="I106" s="18"/>
    </row>
    <row r="107" spans="7:14">
      <c r="G107" s="8" t="s">
        <v>264</v>
      </c>
      <c r="H107" s="11">
        <f>COUNTIFS(H$14:H$87,"naklejka",J$14:J$87,1)</f>
        <v>0</v>
      </c>
      <c r="I107" s="64" t="s">
        <v>268</v>
      </c>
    </row>
    <row r="108" spans="7:14">
      <c r="G108" s="8" t="s">
        <v>265</v>
      </c>
      <c r="H108" s="11">
        <f>COUNTIFS(H$14:H$87,"naklejka",J$14:J$87,2)</f>
        <v>0</v>
      </c>
      <c r="I108" s="64" t="s">
        <v>268</v>
      </c>
    </row>
    <row r="109" spans="7:14">
      <c r="G109" s="8" t="s">
        <v>266</v>
      </c>
      <c r="H109" s="11">
        <f>COUNTIFS(H$14:H$87,"naklejka",J$14:J$87,3)</f>
        <v>0</v>
      </c>
      <c r="I109" s="64" t="s">
        <v>268</v>
      </c>
    </row>
    <row r="110" spans="7:14">
      <c r="G110" s="8" t="s">
        <v>267</v>
      </c>
      <c r="H110" s="11">
        <f>COUNTIFS(H$14:H$87,"naklejka",J$14:J$87,4)</f>
        <v>0</v>
      </c>
      <c r="I110" s="64" t="s">
        <v>268</v>
      </c>
    </row>
    <row r="111" spans="7:14">
      <c r="G111" s="78" t="s">
        <v>271</v>
      </c>
      <c r="H111" s="79">
        <f>SUM(H107:H110)</f>
        <v>0</v>
      </c>
      <c r="I111" s="80" t="s">
        <v>268</v>
      </c>
    </row>
    <row r="113" spans="7:9">
      <c r="G113" s="702" t="s">
        <v>429</v>
      </c>
      <c r="H113" s="702"/>
      <c r="I113" s="702"/>
    </row>
    <row r="114" spans="7:9">
      <c r="G114" s="8" t="s">
        <v>264</v>
      </c>
      <c r="H114" s="11">
        <f>COUNTIFS(J$14:J$87,1,I$14:I$87,"drogowskaz")</f>
        <v>0</v>
      </c>
      <c r="I114" s="64" t="s">
        <v>268</v>
      </c>
    </row>
    <row r="115" spans="7:9">
      <c r="G115" s="8" t="s">
        <v>265</v>
      </c>
      <c r="H115" s="11">
        <f>COUNTIFS(J$14:J$87,2,I$14:I$87,"drogowskaz")</f>
        <v>0</v>
      </c>
      <c r="I115" s="64" t="s">
        <v>268</v>
      </c>
    </row>
    <row r="116" spans="7:9">
      <c r="G116" s="8" t="s">
        <v>266</v>
      </c>
      <c r="H116" s="11">
        <f>COUNTIFS(J$14:J$87,3,I$14:I$87,"drogowskaz")</f>
        <v>0</v>
      </c>
      <c r="I116" s="64" t="s">
        <v>268</v>
      </c>
    </row>
    <row r="117" spans="7:9">
      <c r="G117" s="8" t="s">
        <v>267</v>
      </c>
      <c r="H117" s="11">
        <f>COUNTIFS(J$14:J$87,4,I$14:I$87,"drogowskaz")</f>
        <v>4</v>
      </c>
      <c r="I117" s="64" t="s">
        <v>268</v>
      </c>
    </row>
    <row r="118" spans="7:9">
      <c r="G118" s="24" t="s">
        <v>271</v>
      </c>
      <c r="H118" s="25">
        <f>SUM(H114:H117)</f>
        <v>4</v>
      </c>
      <c r="I118" s="26" t="s">
        <v>268</v>
      </c>
    </row>
    <row r="120" spans="7:9">
      <c r="G120" s="12" t="s">
        <v>430</v>
      </c>
      <c r="I120" s="18"/>
    </row>
    <row r="121" spans="7:9">
      <c r="G121" s="8" t="s">
        <v>264</v>
      </c>
      <c r="H121" s="11">
        <f>COUNTIFS(H$14:H$87,"plansza",J$14:J$87,1)</f>
        <v>0</v>
      </c>
      <c r="I121" s="64" t="s">
        <v>268</v>
      </c>
    </row>
    <row r="122" spans="7:9">
      <c r="G122" s="8" t="s">
        <v>265</v>
      </c>
      <c r="H122" s="11">
        <f>COUNTIFS(H$14:H$87,"plansza",J$14:J$87,2)</f>
        <v>0</v>
      </c>
      <c r="I122" s="64" t="s">
        <v>268</v>
      </c>
    </row>
    <row r="123" spans="7:9">
      <c r="G123" s="8" t="s">
        <v>266</v>
      </c>
      <c r="H123" s="11">
        <f>COUNTIFS(H$14:H$87,"plansza",J$14:J$87,3)</f>
        <v>0</v>
      </c>
      <c r="I123" s="64" t="s">
        <v>268</v>
      </c>
    </row>
    <row r="124" spans="7:9">
      <c r="G124" s="8" t="s">
        <v>267</v>
      </c>
      <c r="H124" s="11">
        <f>COUNTIFS(H$14:H$87,"plansza",J$14:J$87,4)</f>
        <v>0</v>
      </c>
      <c r="I124" s="64" t="s">
        <v>268</v>
      </c>
    </row>
    <row r="125" spans="7:9">
      <c r="G125" s="78" t="s">
        <v>271</v>
      </c>
      <c r="H125" s="79">
        <f>SUM(H121:H124)</f>
        <v>0</v>
      </c>
      <c r="I125" s="80" t="s">
        <v>268</v>
      </c>
    </row>
    <row r="129" spans="7:11">
      <c r="G129" s="708" t="s">
        <v>296</v>
      </c>
      <c r="H129" s="709"/>
      <c r="I129" s="709"/>
      <c r="J129" s="709"/>
      <c r="K129" s="710"/>
    </row>
    <row r="130" spans="7:11">
      <c r="G130" s="65" t="s">
        <v>259</v>
      </c>
      <c r="H130" s="62">
        <f>I130/I$133</f>
        <v>0.44594594594594594</v>
      </c>
      <c r="I130" s="61">
        <f>(COUNTIF(Q$14:Q$87,"zabudowa")/74*N$101)</f>
        <v>2.7648648648648648</v>
      </c>
      <c r="J130" s="64" t="s">
        <v>299</v>
      </c>
      <c r="K130" s="64"/>
    </row>
    <row r="131" spans="7:11">
      <c r="G131" s="65" t="s">
        <v>258</v>
      </c>
      <c r="H131" s="62">
        <f>I131/I$133</f>
        <v>0.14864864864864866</v>
      </c>
      <c r="I131" s="61">
        <f>(COUNTIF(Q$14:Q$87,"otwarty")/74*N$101)</f>
        <v>0.92162162162162165</v>
      </c>
      <c r="J131" s="64" t="s">
        <v>297</v>
      </c>
      <c r="K131" s="64"/>
    </row>
    <row r="132" spans="7:11">
      <c r="G132" s="65" t="s">
        <v>257</v>
      </c>
      <c r="H132" s="62">
        <f>I132/I$133</f>
        <v>0.40540540540540543</v>
      </c>
      <c r="I132" s="61">
        <f>(COUNTIF(Q$14:Q$87,"las")/74*N$101)</f>
        <v>2.5135135135135136</v>
      </c>
      <c r="J132" s="706" t="s">
        <v>298</v>
      </c>
      <c r="K132" s="707"/>
    </row>
    <row r="133" spans="7:11">
      <c r="H133" s="34">
        <f>SUM(H130:H132)</f>
        <v>1</v>
      </c>
      <c r="I133" s="58">
        <f>SUM(I130:I132)</f>
        <v>6.2</v>
      </c>
      <c r="J133" s="59" t="s">
        <v>263</v>
      </c>
    </row>
    <row r="134" spans="7:11" ht="17.399999999999999">
      <c r="I134" s="63" t="str">
        <f>IF(I133=N101,"","BŁĄD")</f>
        <v/>
      </c>
    </row>
    <row r="135" spans="7:11">
      <c r="G135" s="708" t="s">
        <v>295</v>
      </c>
      <c r="H135" s="709"/>
      <c r="I135" s="709"/>
      <c r="J135" s="709"/>
      <c r="K135" s="710"/>
    </row>
    <row r="136" spans="7:11">
      <c r="G136" s="65" t="s">
        <v>292</v>
      </c>
      <c r="H136" s="60">
        <f>I136/I$139</f>
        <v>0.75675675675675669</v>
      </c>
      <c r="I136" s="61">
        <f>(COUNTIF(P$14:P$87,"utwardzona")/74*N$101)</f>
        <v>4.6918918918918919</v>
      </c>
      <c r="J136" s="64" t="s">
        <v>301</v>
      </c>
      <c r="K136" s="11"/>
    </row>
    <row r="137" spans="7:11">
      <c r="G137" s="65" t="s">
        <v>293</v>
      </c>
      <c r="H137" s="60">
        <f>I137/I$139</f>
        <v>0.24324324324324326</v>
      </c>
      <c r="I137" s="61">
        <f>(COUNTIF(P$14:P$87,"gruntowa")/74*N$101)</f>
        <v>1.5081081081081082</v>
      </c>
      <c r="J137" s="64" t="s">
        <v>302</v>
      </c>
      <c r="K137" s="11"/>
    </row>
    <row r="138" spans="7:11">
      <c r="G138" s="65" t="s">
        <v>294</v>
      </c>
      <c r="H138" s="60">
        <f>I138/I$139</f>
        <v>0</v>
      </c>
      <c r="I138" s="61">
        <f>(COUNTIF(P$14:P$87,"piaszczysta")/74*N$101)</f>
        <v>0</v>
      </c>
      <c r="J138" s="64" t="s">
        <v>303</v>
      </c>
      <c r="K138" s="11"/>
    </row>
    <row r="139" spans="7:11">
      <c r="H139" s="34">
        <f>SUM(H136:H138)</f>
        <v>1</v>
      </c>
      <c r="I139" s="58">
        <f>SUM(I136:I138)</f>
        <v>6.2</v>
      </c>
      <c r="J139" s="59" t="s">
        <v>263</v>
      </c>
    </row>
  </sheetData>
  <autoFilter ref="A13:BA13"/>
  <mergeCells count="5">
    <mergeCell ref="G129:K129"/>
    <mergeCell ref="J132:K132"/>
    <mergeCell ref="G135:K135"/>
    <mergeCell ref="G113:I113"/>
    <mergeCell ref="G99:I99"/>
  </mergeCells>
  <phoneticPr fontId="38" type="noConversion"/>
  <conditionalFormatting sqref="P14:P87">
    <cfRule type="containsText" dxfId="806" priority="93" operator="containsText" text="UTWARDZONA">
      <formula>NOT(ISERROR(SEARCH("UTWARDZONA",P14)))</formula>
    </cfRule>
    <cfRule type="containsText" dxfId="805" priority="94" operator="containsText" text="PIASZCZYSTA">
      <formula>NOT(ISERROR(SEARCH("PIASZCZYSTA",P14)))</formula>
    </cfRule>
    <cfRule type="containsText" dxfId="804" priority="95" operator="containsText" text="UTWARDZONA">
      <formula>NOT(ISERROR(SEARCH("UTWARDZONA",P14)))</formula>
    </cfRule>
    <cfRule type="containsText" dxfId="803" priority="96" operator="containsText" text="GRUNTOWA">
      <formula>NOT(ISERROR(SEARCH("GRUNTOWA",P14)))</formula>
    </cfRule>
    <cfRule type="containsText" dxfId="802" priority="97" operator="containsText" text="UTWARDZONA">
      <formula>NOT(ISERROR(SEARCH("UTWARDZONA",P14)))</formula>
    </cfRule>
    <cfRule type="expression" dxfId="801" priority="98">
      <formula>"UTWARDZONA"</formula>
    </cfRule>
  </conditionalFormatting>
  <conditionalFormatting sqref="Q14:Q87">
    <cfRule type="containsText" dxfId="800" priority="90" operator="containsText" text="LAS">
      <formula>NOT(ISERROR(SEARCH("LAS",Q14)))</formula>
    </cfRule>
    <cfRule type="containsText" dxfId="799" priority="91" operator="containsText" text="OTWARTY">
      <formula>NOT(ISERROR(SEARCH("OTWARTY",Q14)))</formula>
    </cfRule>
    <cfRule type="containsText" dxfId="798" priority="92" operator="containsText" text="ZABUDOWA">
      <formula>NOT(ISERROR(SEARCH("ZABUDOWA",Q14)))</formula>
    </cfRule>
  </conditionalFormatting>
  <conditionalFormatting sqref="Q14:Q87">
    <cfRule type="containsText" dxfId="797" priority="88" operator="containsText" text="LAS">
      <formula>NOT(ISERROR(SEARCH("LAS",Q14)))</formula>
    </cfRule>
    <cfRule type="containsText" dxfId="796" priority="89" operator="containsText" text="OTWARTY">
      <formula>NOT(ISERROR(SEARCH("OTWARTY",Q14)))</formula>
    </cfRule>
  </conditionalFormatting>
  <conditionalFormatting sqref="Q14:Q87">
    <cfRule type="containsText" dxfId="795" priority="87" operator="containsText" text="ZABUDOWA">
      <formula>NOT(ISERROR(SEARCH("ZABUDOWA",Q14)))</formula>
    </cfRule>
  </conditionalFormatting>
  <conditionalFormatting sqref="P14:P87">
    <cfRule type="containsText" dxfId="794" priority="86" operator="containsText" text="PIASZCZYSTA">
      <formula>NOT(ISERROR(SEARCH("PIASZCZYSTA",P14)))</formula>
    </cfRule>
  </conditionalFormatting>
  <conditionalFormatting sqref="P14:P87">
    <cfRule type="containsText" dxfId="793" priority="85" operator="containsText" text="PIASZCZYSTA">
      <formula>NOT(ISERROR(SEARCH("PIASZCZYSTA",P14)))</formula>
    </cfRule>
  </conditionalFormatting>
  <conditionalFormatting sqref="P14:P87">
    <cfRule type="containsText" dxfId="792" priority="84" operator="containsText" text="GRUNTOWA">
      <formula>NOT(ISERROR(SEARCH("GRUNTOWA",P14)))</formula>
    </cfRule>
  </conditionalFormatting>
  <conditionalFormatting sqref="Q14:Q87">
    <cfRule type="containsText" dxfId="791" priority="83" operator="containsText" text="ZABUDOWA">
      <formula>NOT(ISERROR(SEARCH("ZABUDOWA",Q14)))</formula>
    </cfRule>
  </conditionalFormatting>
  <conditionalFormatting sqref="Q14:Q87">
    <cfRule type="containsText" dxfId="790" priority="82" operator="containsText" text="zabudowa">
      <formula>NOT(ISERROR(SEARCH("zabudowa",Q14)))</formula>
    </cfRule>
  </conditionalFormatting>
  <dataValidations count="14">
    <dataValidation type="list" allowBlank="1" sqref="J44:J87 J14:J42">
      <formula1>$J$1:$J$4</formula1>
    </dataValidation>
    <dataValidation type="list" allowBlank="1" sqref="E14:E87">
      <formula1>$E$1:$E$2</formula1>
    </dataValidation>
    <dataValidation type="list" allowBlank="1" sqref="F14:F87">
      <formula1>$F$1:$F$3</formula1>
    </dataValidation>
    <dataValidation type="list" allowBlank="1" sqref="G14:G87">
      <formula1>$G$1:$G$8</formula1>
    </dataValidation>
    <dataValidation type="list" allowBlank="1" sqref="H14:H87">
      <formula1>$H$1:$H$4</formula1>
    </dataValidation>
    <dataValidation type="list" allowBlank="1" sqref="I14:I87">
      <formula1>$I$1:$I$12</formula1>
    </dataValidation>
    <dataValidation type="list" allowBlank="1" sqref="U14:U87">
      <formula1>$U$1:$U$5</formula1>
    </dataValidation>
    <dataValidation type="list" allowBlank="1" sqref="K14:K87">
      <formula1>$K$1:$K$7</formula1>
    </dataValidation>
    <dataValidation type="list" allowBlank="1" sqref="L14:L87">
      <formula1>$L$1:$L$7</formula1>
    </dataValidation>
    <dataValidation type="list" allowBlank="1" sqref="M14:M87">
      <formula1>$M$1</formula1>
    </dataValidation>
    <dataValidation type="list" allowBlank="1" sqref="N14:N87">
      <formula1>$N$1:$N$2</formula1>
    </dataValidation>
    <dataValidation type="list" allowBlank="1" sqref="O14:O87">
      <formula1>$O$1:$O$5</formula1>
    </dataValidation>
    <dataValidation type="list" allowBlank="1" sqref="P14:P87">
      <formula1>$P$1:$P$3</formula1>
    </dataValidation>
    <dataValidation type="list" allowBlank="1" sqref="Q14:Q87">
      <formula1>$Q$1:$Q$3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Z331"/>
  <sheetViews>
    <sheetView zoomScale="90" zoomScaleNormal="90" workbookViewId="0">
      <pane xSplit="1" ySplit="13" topLeftCell="AJ14" activePane="bottomRight" state="frozen"/>
      <selection pane="topRight" activeCell="B1" sqref="B1"/>
      <selection pane="bottomLeft" activeCell="A2" sqref="A2"/>
      <selection pane="bottomRight" activeCell="A13" sqref="A13:XFD13"/>
    </sheetView>
  </sheetViews>
  <sheetFormatPr defaultColWidth="9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3.898437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6" width="3.59765625" customWidth="1"/>
    <col min="27" max="27" width="5.3984375" customWidth="1"/>
    <col min="28" max="28" width="14.59765625" customWidth="1"/>
    <col min="29" max="29" width="9.59765625" customWidth="1"/>
    <col min="30" max="30" width="12.5" customWidth="1"/>
    <col min="31" max="31" width="2" customWidth="1"/>
    <col min="32" max="32" width="10.59765625" customWidth="1"/>
    <col min="33" max="33" width="3.69921875" customWidth="1"/>
    <col min="34" max="34" width="11.8984375" customWidth="1"/>
    <col min="35" max="35" width="11.3984375" customWidth="1"/>
    <col min="36" max="36" width="8.8984375" customWidth="1"/>
    <col min="37" max="37" width="11.5" customWidth="1"/>
    <col min="38" max="38" width="9.5" customWidth="1"/>
    <col min="39" max="53" width="9" customWidth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39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s="100" customFormat="1" ht="13.5" customHeight="1">
      <c r="A14" s="85" t="s">
        <v>431</v>
      </c>
      <c r="B14" s="86"/>
      <c r="C14" s="86"/>
      <c r="D14" s="87"/>
      <c r="E14" s="88" t="s">
        <v>17</v>
      </c>
      <c r="F14" s="88" t="s">
        <v>14</v>
      </c>
      <c r="G14" s="89" t="s">
        <v>56</v>
      </c>
      <c r="H14" s="89" t="s">
        <v>29</v>
      </c>
      <c r="I14" s="89" t="s">
        <v>30</v>
      </c>
      <c r="J14" s="88">
        <v>4</v>
      </c>
      <c r="K14" s="88"/>
      <c r="L14" s="88"/>
      <c r="M14" s="88"/>
      <c r="N14" s="88"/>
      <c r="O14" s="88"/>
      <c r="P14" s="88" t="s">
        <v>291</v>
      </c>
      <c r="Q14" s="88" t="s">
        <v>288</v>
      </c>
      <c r="R14" s="90"/>
      <c r="S14" s="88"/>
      <c r="T14" s="97"/>
      <c r="U14" s="97"/>
      <c r="V14" s="98"/>
      <c r="W14" s="99" t="s">
        <v>638</v>
      </c>
      <c r="X14" s="688" t="s">
        <v>3135</v>
      </c>
      <c r="Y14" s="693" t="s">
        <v>3137</v>
      </c>
      <c r="Z14" s="688" t="s">
        <v>3130</v>
      </c>
    </row>
    <row r="15" spans="1:26" s="100" customFormat="1" ht="13.5" customHeight="1">
      <c r="A15" s="85" t="s">
        <v>432</v>
      </c>
      <c r="B15" s="86"/>
      <c r="C15" s="86"/>
      <c r="D15" s="87"/>
      <c r="E15" s="88" t="s">
        <v>17</v>
      </c>
      <c r="F15" s="88" t="s">
        <v>16</v>
      </c>
      <c r="G15" s="89" t="s">
        <v>23</v>
      </c>
      <c r="H15" s="89" t="s">
        <v>304</v>
      </c>
      <c r="I15" s="89" t="s">
        <v>24</v>
      </c>
      <c r="J15" s="88">
        <v>4</v>
      </c>
      <c r="K15" s="88" t="s">
        <v>59</v>
      </c>
      <c r="L15" s="88"/>
      <c r="M15" s="88"/>
      <c r="N15" s="88"/>
      <c r="O15" s="88"/>
      <c r="P15" s="88" t="s">
        <v>291</v>
      </c>
      <c r="Q15" s="88" t="s">
        <v>288</v>
      </c>
      <c r="R15" s="90"/>
      <c r="S15" s="88"/>
      <c r="T15" s="97"/>
      <c r="U15" s="97"/>
      <c r="V15" s="98"/>
      <c r="W15" s="99"/>
      <c r="X15" s="688" t="s">
        <v>3135</v>
      </c>
      <c r="Y15" s="693" t="s">
        <v>3137</v>
      </c>
      <c r="Z15" s="688" t="s">
        <v>3130</v>
      </c>
    </row>
    <row r="16" spans="1:26" s="100" customFormat="1" ht="13.5" customHeight="1">
      <c r="A16" s="85" t="s">
        <v>433</v>
      </c>
      <c r="B16" s="86"/>
      <c r="C16" s="86"/>
      <c r="D16" s="87"/>
      <c r="E16" s="88" t="s">
        <v>17</v>
      </c>
      <c r="F16" s="88" t="s">
        <v>14</v>
      </c>
      <c r="G16" s="89" t="s">
        <v>23</v>
      </c>
      <c r="H16" s="89" t="s">
        <v>304</v>
      </c>
      <c r="I16" s="89" t="s">
        <v>24</v>
      </c>
      <c r="J16" s="88">
        <v>4</v>
      </c>
      <c r="K16" s="88" t="s">
        <v>59</v>
      </c>
      <c r="L16" s="88"/>
      <c r="M16" s="88"/>
      <c r="N16" s="88"/>
      <c r="O16" s="88"/>
      <c r="P16" s="88" t="s">
        <v>291</v>
      </c>
      <c r="Q16" s="88" t="s">
        <v>289</v>
      </c>
      <c r="R16" s="90"/>
      <c r="S16" s="88"/>
      <c r="T16" s="97"/>
      <c r="U16" s="97"/>
      <c r="V16" s="98"/>
      <c r="W16" s="99"/>
      <c r="X16" s="688" t="s">
        <v>3135</v>
      </c>
      <c r="Y16" s="693" t="s">
        <v>3137</v>
      </c>
      <c r="Z16" s="688" t="s">
        <v>3130</v>
      </c>
    </row>
    <row r="17" spans="1:26" s="100" customFormat="1" ht="13.5" customHeight="1">
      <c r="A17" s="85" t="s">
        <v>434</v>
      </c>
      <c r="B17" s="86"/>
      <c r="C17" s="86"/>
      <c r="D17" s="87"/>
      <c r="E17" s="88" t="s">
        <v>17</v>
      </c>
      <c r="F17" s="88" t="s">
        <v>15</v>
      </c>
      <c r="G17" s="89" t="s">
        <v>23</v>
      </c>
      <c r="H17" s="89" t="s">
        <v>304</v>
      </c>
      <c r="I17" s="89" t="s">
        <v>24</v>
      </c>
      <c r="J17" s="88">
        <v>4</v>
      </c>
      <c r="K17" s="88" t="s">
        <v>59</v>
      </c>
      <c r="L17" s="88"/>
      <c r="M17" s="88"/>
      <c r="N17" s="88"/>
      <c r="O17" s="88"/>
      <c r="P17" s="88" t="s">
        <v>291</v>
      </c>
      <c r="Q17" s="88" t="s">
        <v>289</v>
      </c>
      <c r="R17" s="90"/>
      <c r="S17" s="88"/>
      <c r="T17" s="97"/>
      <c r="U17" s="97"/>
      <c r="V17" s="98"/>
      <c r="W17" s="99"/>
      <c r="X17" s="688" t="s">
        <v>3135</v>
      </c>
      <c r="Y17" s="693" t="s">
        <v>3137</v>
      </c>
      <c r="Z17" s="688" t="s">
        <v>3130</v>
      </c>
    </row>
    <row r="18" spans="1:26" s="100" customFormat="1" ht="13.5" customHeight="1">
      <c r="A18" s="85" t="s">
        <v>423</v>
      </c>
      <c r="B18" s="86"/>
      <c r="C18" s="86"/>
      <c r="D18" s="87"/>
      <c r="E18" s="88" t="s">
        <v>17</v>
      </c>
      <c r="F18" s="88" t="s">
        <v>14</v>
      </c>
      <c r="G18" s="89" t="s">
        <v>23</v>
      </c>
      <c r="H18" s="89" t="s">
        <v>304</v>
      </c>
      <c r="I18" s="89" t="s">
        <v>24</v>
      </c>
      <c r="J18" s="88">
        <v>4</v>
      </c>
      <c r="K18" s="88" t="s">
        <v>59</v>
      </c>
      <c r="L18" s="88"/>
      <c r="M18" s="88"/>
      <c r="N18" s="88"/>
      <c r="O18" s="88"/>
      <c r="P18" s="88" t="s">
        <v>291</v>
      </c>
      <c r="Q18" s="88" t="s">
        <v>289</v>
      </c>
      <c r="R18" s="90"/>
      <c r="S18" s="88"/>
      <c r="T18" s="97"/>
      <c r="U18" s="97"/>
      <c r="V18" s="98"/>
      <c r="W18" s="99"/>
      <c r="X18" s="688" t="s">
        <v>3135</v>
      </c>
      <c r="Y18" s="693" t="s">
        <v>3137</v>
      </c>
      <c r="Z18" s="688" t="s">
        <v>3130</v>
      </c>
    </row>
    <row r="19" spans="1:26" s="100" customFormat="1" ht="13.5" customHeight="1">
      <c r="A19" s="85" t="s">
        <v>435</v>
      </c>
      <c r="B19" s="86"/>
      <c r="C19" s="86"/>
      <c r="D19" s="87"/>
      <c r="E19" s="88" t="s">
        <v>17</v>
      </c>
      <c r="F19" s="88" t="s">
        <v>14</v>
      </c>
      <c r="G19" s="89" t="s">
        <v>23</v>
      </c>
      <c r="H19" s="89" t="s">
        <v>304</v>
      </c>
      <c r="I19" s="89" t="s">
        <v>24</v>
      </c>
      <c r="J19" s="88">
        <v>4</v>
      </c>
      <c r="K19" s="88" t="s">
        <v>59</v>
      </c>
      <c r="L19" s="88"/>
      <c r="M19" s="88"/>
      <c r="N19" s="88"/>
      <c r="O19" s="88"/>
      <c r="P19" s="88" t="s">
        <v>291</v>
      </c>
      <c r="Q19" s="88" t="s">
        <v>289</v>
      </c>
      <c r="R19" s="90"/>
      <c r="S19" s="88"/>
      <c r="T19" s="97"/>
      <c r="U19" s="97"/>
      <c r="V19" s="98"/>
      <c r="W19" s="99"/>
      <c r="X19" s="688" t="s">
        <v>3135</v>
      </c>
      <c r="Y19" s="693" t="s">
        <v>3137</v>
      </c>
      <c r="Z19" s="688" t="s">
        <v>3130</v>
      </c>
    </row>
    <row r="20" spans="1:26" s="100" customFormat="1" ht="13.5" customHeight="1">
      <c r="A20" s="85" t="s">
        <v>436</v>
      </c>
      <c r="B20" s="86"/>
      <c r="C20" s="86"/>
      <c r="D20" s="87"/>
      <c r="E20" s="88" t="s">
        <v>18</v>
      </c>
      <c r="F20" s="88" t="s">
        <v>16</v>
      </c>
      <c r="G20" s="89" t="s">
        <v>23</v>
      </c>
      <c r="H20" s="89" t="s">
        <v>304</v>
      </c>
      <c r="I20" s="89" t="s">
        <v>24</v>
      </c>
      <c r="J20" s="88">
        <v>4</v>
      </c>
      <c r="K20" s="88"/>
      <c r="L20" s="88" t="s">
        <v>59</v>
      </c>
      <c r="M20" s="88"/>
      <c r="N20" s="88"/>
      <c r="O20" s="88"/>
      <c r="P20" s="88" t="s">
        <v>291</v>
      </c>
      <c r="Q20" s="88" t="s">
        <v>288</v>
      </c>
      <c r="R20" s="90"/>
      <c r="S20" s="88"/>
      <c r="T20" s="97"/>
      <c r="U20" s="97"/>
      <c r="V20" s="98"/>
      <c r="W20" s="99"/>
      <c r="X20" s="688" t="s">
        <v>3135</v>
      </c>
      <c r="Y20" s="693" t="s">
        <v>3137</v>
      </c>
      <c r="Z20" s="688" t="s">
        <v>3130</v>
      </c>
    </row>
    <row r="21" spans="1:26" s="100" customFormat="1" ht="13.5" customHeight="1">
      <c r="A21" s="85" t="s">
        <v>437</v>
      </c>
      <c r="B21" s="86"/>
      <c r="C21" s="86"/>
      <c r="D21" s="87"/>
      <c r="E21" s="88" t="s">
        <v>18</v>
      </c>
      <c r="F21" s="88" t="s">
        <v>14</v>
      </c>
      <c r="G21" s="89" t="s">
        <v>23</v>
      </c>
      <c r="H21" s="89" t="s">
        <v>304</v>
      </c>
      <c r="I21" s="89" t="s">
        <v>24</v>
      </c>
      <c r="J21" s="88">
        <v>4</v>
      </c>
      <c r="K21" s="88"/>
      <c r="L21" s="88"/>
      <c r="M21" s="88"/>
      <c r="N21" s="88"/>
      <c r="O21" s="88"/>
      <c r="P21" s="88" t="s">
        <v>291</v>
      </c>
      <c r="Q21" s="88" t="s">
        <v>288</v>
      </c>
      <c r="R21" s="90"/>
      <c r="S21" s="88"/>
      <c r="T21" s="97"/>
      <c r="U21" s="97"/>
      <c r="V21" s="98"/>
      <c r="W21" s="99"/>
      <c r="X21" s="688" t="s">
        <v>3135</v>
      </c>
      <c r="Y21" s="693" t="s">
        <v>3137</v>
      </c>
      <c r="Z21" s="688" t="s">
        <v>3130</v>
      </c>
    </row>
    <row r="22" spans="1:26" s="100" customFormat="1" ht="13.5" customHeight="1">
      <c r="A22" s="85" t="s">
        <v>438</v>
      </c>
      <c r="B22" s="86"/>
      <c r="C22" s="86"/>
      <c r="D22" s="87"/>
      <c r="E22" s="88" t="s">
        <v>18</v>
      </c>
      <c r="F22" s="88" t="s">
        <v>14</v>
      </c>
      <c r="G22" s="89" t="s">
        <v>22</v>
      </c>
      <c r="H22" s="89" t="s">
        <v>28</v>
      </c>
      <c r="I22" s="89" t="s">
        <v>24</v>
      </c>
      <c r="J22" s="88">
        <v>4</v>
      </c>
      <c r="K22" s="88"/>
      <c r="L22" s="88"/>
      <c r="M22" s="88"/>
      <c r="N22" s="88"/>
      <c r="O22" s="88"/>
      <c r="P22" s="88" t="s">
        <v>291</v>
      </c>
      <c r="Q22" s="88" t="s">
        <v>288</v>
      </c>
      <c r="R22" s="90"/>
      <c r="S22" s="88"/>
      <c r="T22" s="97"/>
      <c r="U22" s="97"/>
      <c r="V22" s="98"/>
      <c r="W22" s="99"/>
      <c r="X22" s="688" t="s">
        <v>3135</v>
      </c>
      <c r="Y22" s="693" t="s">
        <v>3137</v>
      </c>
      <c r="Z22" s="688" t="s">
        <v>3130</v>
      </c>
    </row>
    <row r="23" spans="1:26" s="100" customFormat="1" ht="13.5" customHeight="1">
      <c r="A23" s="85" t="s">
        <v>375</v>
      </c>
      <c r="B23" s="86"/>
      <c r="C23" s="86"/>
      <c r="D23" s="87"/>
      <c r="E23" s="88" t="s">
        <v>18</v>
      </c>
      <c r="F23" s="88" t="s">
        <v>14</v>
      </c>
      <c r="G23" s="89" t="s">
        <v>22</v>
      </c>
      <c r="H23" s="89" t="s">
        <v>28</v>
      </c>
      <c r="I23" s="89" t="s">
        <v>24</v>
      </c>
      <c r="J23" s="88">
        <v>4</v>
      </c>
      <c r="K23" s="88"/>
      <c r="L23" s="88"/>
      <c r="M23" s="88"/>
      <c r="N23" s="88"/>
      <c r="O23" s="88"/>
      <c r="P23" s="88" t="s">
        <v>291</v>
      </c>
      <c r="Q23" s="88" t="s">
        <v>288</v>
      </c>
      <c r="R23" s="90"/>
      <c r="S23" s="88"/>
      <c r="T23" s="97"/>
      <c r="U23" s="97"/>
      <c r="V23" s="98"/>
      <c r="W23" s="99"/>
      <c r="X23" s="688" t="s">
        <v>3135</v>
      </c>
      <c r="Y23" s="693" t="s">
        <v>3137</v>
      </c>
      <c r="Z23" s="688" t="s">
        <v>3130</v>
      </c>
    </row>
    <row r="24" spans="1:26" s="100" customFormat="1" ht="13.5" customHeight="1">
      <c r="A24" s="85" t="s">
        <v>376</v>
      </c>
      <c r="B24" s="86"/>
      <c r="C24" s="86"/>
      <c r="D24" s="87"/>
      <c r="E24" s="88" t="s">
        <v>18</v>
      </c>
      <c r="F24" s="88" t="s">
        <v>15</v>
      </c>
      <c r="G24" s="89" t="s">
        <v>22</v>
      </c>
      <c r="H24" s="89" t="s">
        <v>28</v>
      </c>
      <c r="I24" s="89" t="s">
        <v>24</v>
      </c>
      <c r="J24" s="88">
        <v>4</v>
      </c>
      <c r="K24" s="88"/>
      <c r="L24" s="88"/>
      <c r="M24" s="88"/>
      <c r="N24" s="88"/>
      <c r="O24" s="88"/>
      <c r="P24" s="88" t="s">
        <v>291</v>
      </c>
      <c r="Q24" s="88" t="s">
        <v>288</v>
      </c>
      <c r="R24" s="90"/>
      <c r="S24" s="88"/>
      <c r="T24" s="97"/>
      <c r="U24" s="97"/>
      <c r="V24" s="98"/>
      <c r="W24" s="99"/>
      <c r="X24" s="688" t="s">
        <v>3135</v>
      </c>
      <c r="Y24" s="693" t="s">
        <v>3137</v>
      </c>
      <c r="Z24" s="688" t="s">
        <v>3130</v>
      </c>
    </row>
    <row r="25" spans="1:26" s="100" customFormat="1" ht="13.5" customHeight="1">
      <c r="A25" s="85" t="s">
        <v>377</v>
      </c>
      <c r="B25" s="86"/>
      <c r="C25" s="86"/>
      <c r="D25" s="87"/>
      <c r="E25" s="88" t="s">
        <v>18</v>
      </c>
      <c r="F25" s="88" t="s">
        <v>14</v>
      </c>
      <c r="G25" s="89" t="s">
        <v>22</v>
      </c>
      <c r="H25" s="89" t="s">
        <v>28</v>
      </c>
      <c r="I25" s="89" t="s">
        <v>24</v>
      </c>
      <c r="J25" s="88">
        <v>4</v>
      </c>
      <c r="K25" s="88"/>
      <c r="L25" s="88"/>
      <c r="M25" s="88"/>
      <c r="N25" s="88"/>
      <c r="O25" s="88"/>
      <c r="P25" s="88" t="s">
        <v>291</v>
      </c>
      <c r="Q25" s="88" t="s">
        <v>288</v>
      </c>
      <c r="R25" s="90"/>
      <c r="S25" s="88"/>
      <c r="T25" s="97"/>
      <c r="U25" s="97"/>
      <c r="V25" s="98"/>
      <c r="W25" s="99"/>
      <c r="X25" s="688" t="s">
        <v>3135</v>
      </c>
      <c r="Y25" s="693" t="s">
        <v>3137</v>
      </c>
      <c r="Z25" s="688" t="s">
        <v>3130</v>
      </c>
    </row>
    <row r="26" spans="1:26" s="100" customFormat="1" ht="13.5" customHeight="1">
      <c r="A26" s="85" t="s">
        <v>378</v>
      </c>
      <c r="B26" s="86"/>
      <c r="C26" s="86"/>
      <c r="D26" s="87"/>
      <c r="E26" s="88" t="s">
        <v>17</v>
      </c>
      <c r="F26" s="88" t="s">
        <v>16</v>
      </c>
      <c r="G26" s="89" t="s">
        <v>20</v>
      </c>
      <c r="H26" s="89" t="s">
        <v>304</v>
      </c>
      <c r="I26" s="89" t="s">
        <v>24</v>
      </c>
      <c r="J26" s="88">
        <v>4</v>
      </c>
      <c r="K26" s="88"/>
      <c r="L26" s="88"/>
      <c r="M26" s="88"/>
      <c r="N26" s="88"/>
      <c r="O26" s="88"/>
      <c r="P26" s="88" t="s">
        <v>291</v>
      </c>
      <c r="Q26" s="88" t="s">
        <v>288</v>
      </c>
      <c r="R26" s="90"/>
      <c r="S26" s="88"/>
      <c r="T26" s="97"/>
      <c r="U26" s="97"/>
      <c r="V26" s="98"/>
      <c r="W26" s="99"/>
      <c r="X26" s="688" t="s">
        <v>3135</v>
      </c>
      <c r="Y26" s="693" t="s">
        <v>3137</v>
      </c>
      <c r="Z26" s="688" t="s">
        <v>3130</v>
      </c>
    </row>
    <row r="27" spans="1:26" s="100" customFormat="1" ht="13.5" customHeight="1">
      <c r="A27" s="85" t="s">
        <v>379</v>
      </c>
      <c r="B27" s="86"/>
      <c r="C27" s="86"/>
      <c r="D27" s="87"/>
      <c r="E27" s="88" t="s">
        <v>17</v>
      </c>
      <c r="F27" s="88" t="s">
        <v>14</v>
      </c>
      <c r="G27" s="89" t="s">
        <v>22</v>
      </c>
      <c r="H27" s="89" t="s">
        <v>28</v>
      </c>
      <c r="I27" s="89" t="s">
        <v>24</v>
      </c>
      <c r="J27" s="88">
        <v>3</v>
      </c>
      <c r="K27" s="88"/>
      <c r="L27" s="88"/>
      <c r="M27" s="88"/>
      <c r="N27" s="88"/>
      <c r="O27" s="88"/>
      <c r="P27" s="88" t="s">
        <v>291</v>
      </c>
      <c r="Q27" s="88" t="s">
        <v>288</v>
      </c>
      <c r="R27" s="90"/>
      <c r="S27" s="88"/>
      <c r="T27" s="97"/>
      <c r="U27" s="97"/>
      <c r="V27" s="98"/>
      <c r="W27" s="99"/>
      <c r="X27" s="688" t="s">
        <v>3135</v>
      </c>
      <c r="Y27" s="693" t="s">
        <v>3137</v>
      </c>
      <c r="Z27" s="688" t="s">
        <v>3130</v>
      </c>
    </row>
    <row r="28" spans="1:26" s="100" customFormat="1" ht="13.5" customHeight="1">
      <c r="A28" s="85" t="s">
        <v>380</v>
      </c>
      <c r="B28" s="86"/>
      <c r="C28" s="86"/>
      <c r="D28" s="87"/>
      <c r="E28" s="88" t="s">
        <v>17</v>
      </c>
      <c r="F28" s="88" t="s">
        <v>15</v>
      </c>
      <c r="G28" s="89" t="s">
        <v>22</v>
      </c>
      <c r="H28" s="89" t="s">
        <v>28</v>
      </c>
      <c r="I28" s="89" t="s">
        <v>24</v>
      </c>
      <c r="J28" s="88">
        <v>3</v>
      </c>
      <c r="K28" s="88"/>
      <c r="L28" s="88"/>
      <c r="M28" s="88"/>
      <c r="N28" s="88"/>
      <c r="O28" s="88"/>
      <c r="P28" s="88" t="s">
        <v>291</v>
      </c>
      <c r="Q28" s="88" t="s">
        <v>288</v>
      </c>
      <c r="R28" s="90"/>
      <c r="S28" s="88"/>
      <c r="T28" s="97"/>
      <c r="U28" s="97"/>
      <c r="V28" s="98"/>
      <c r="W28" s="99"/>
      <c r="X28" s="688" t="s">
        <v>3135</v>
      </c>
      <c r="Y28" s="693" t="s">
        <v>3137</v>
      </c>
      <c r="Z28" s="688" t="s">
        <v>3130</v>
      </c>
    </row>
    <row r="29" spans="1:26" s="100" customFormat="1" ht="13.5" customHeight="1">
      <c r="A29" s="85" t="s">
        <v>381</v>
      </c>
      <c r="B29" s="86"/>
      <c r="C29" s="86"/>
      <c r="D29" s="87"/>
      <c r="E29" s="88" t="s">
        <v>17</v>
      </c>
      <c r="F29" s="88" t="s">
        <v>16</v>
      </c>
      <c r="G29" s="89" t="s">
        <v>20</v>
      </c>
      <c r="H29" s="89" t="s">
        <v>304</v>
      </c>
      <c r="I29" s="89" t="s">
        <v>24</v>
      </c>
      <c r="J29" s="88">
        <v>4</v>
      </c>
      <c r="K29" s="88"/>
      <c r="L29" s="88"/>
      <c r="M29" s="88"/>
      <c r="N29" s="88"/>
      <c r="O29" s="88"/>
      <c r="P29" s="88" t="s">
        <v>291</v>
      </c>
      <c r="Q29" s="88" t="s">
        <v>288</v>
      </c>
      <c r="R29" s="90"/>
      <c r="S29" s="88"/>
      <c r="T29" s="97"/>
      <c r="U29" s="97"/>
      <c r="V29" s="98"/>
      <c r="W29" s="99"/>
      <c r="X29" s="688" t="s">
        <v>3135</v>
      </c>
      <c r="Y29" s="693" t="s">
        <v>3137</v>
      </c>
      <c r="Z29" s="688" t="s">
        <v>3130</v>
      </c>
    </row>
    <row r="30" spans="1:26" s="100" customFormat="1" ht="13.5" customHeight="1">
      <c r="A30" s="85" t="s">
        <v>439</v>
      </c>
      <c r="B30" s="86"/>
      <c r="C30" s="86"/>
      <c r="D30" s="87"/>
      <c r="E30" s="88" t="s">
        <v>18</v>
      </c>
      <c r="F30" s="88" t="s">
        <v>16</v>
      </c>
      <c r="G30" s="89" t="s">
        <v>23</v>
      </c>
      <c r="H30" s="89" t="s">
        <v>304</v>
      </c>
      <c r="I30" s="89" t="s">
        <v>24</v>
      </c>
      <c r="J30" s="88">
        <v>4</v>
      </c>
      <c r="K30" s="88"/>
      <c r="L30" s="88"/>
      <c r="M30" s="88"/>
      <c r="N30" s="88"/>
      <c r="O30" s="88"/>
      <c r="P30" s="88" t="s">
        <v>291</v>
      </c>
      <c r="Q30" s="88" t="s">
        <v>288</v>
      </c>
      <c r="R30" s="90"/>
      <c r="S30" s="88"/>
      <c r="T30" s="97"/>
      <c r="U30" s="97"/>
      <c r="V30" s="98"/>
      <c r="W30" s="99"/>
      <c r="X30" s="688" t="s">
        <v>3135</v>
      </c>
      <c r="Y30" s="693" t="s">
        <v>3137</v>
      </c>
      <c r="Z30" s="688" t="s">
        <v>3130</v>
      </c>
    </row>
    <row r="31" spans="1:26" s="100" customFormat="1" ht="13.5" customHeight="1">
      <c r="A31" s="85" t="s">
        <v>382</v>
      </c>
      <c r="B31" s="86"/>
      <c r="C31" s="86"/>
      <c r="D31" s="87"/>
      <c r="E31" s="88" t="s">
        <v>17</v>
      </c>
      <c r="F31" s="88" t="s">
        <v>16</v>
      </c>
      <c r="G31" s="89" t="s">
        <v>20</v>
      </c>
      <c r="H31" s="89" t="s">
        <v>304</v>
      </c>
      <c r="I31" s="89" t="s">
        <v>24</v>
      </c>
      <c r="J31" s="88">
        <v>4</v>
      </c>
      <c r="K31" s="88"/>
      <c r="L31" s="88"/>
      <c r="M31" s="88"/>
      <c r="N31" s="88"/>
      <c r="O31" s="88"/>
      <c r="P31" s="88" t="s">
        <v>291</v>
      </c>
      <c r="Q31" s="88" t="s">
        <v>288</v>
      </c>
      <c r="R31" s="90"/>
      <c r="S31" s="88"/>
      <c r="T31" s="97"/>
      <c r="U31" s="97"/>
      <c r="V31" s="98"/>
      <c r="W31" s="99"/>
      <c r="X31" s="688" t="s">
        <v>3135</v>
      </c>
      <c r="Y31" s="693" t="s">
        <v>3137</v>
      </c>
      <c r="Z31" s="688" t="s">
        <v>3130</v>
      </c>
    </row>
    <row r="32" spans="1:26" s="100" customFormat="1" ht="13.5" customHeight="1">
      <c r="A32" s="85" t="s">
        <v>383</v>
      </c>
      <c r="B32" s="86"/>
      <c r="C32" s="86"/>
      <c r="D32" s="87"/>
      <c r="E32" s="88" t="s">
        <v>17</v>
      </c>
      <c r="F32" s="88" t="s">
        <v>16</v>
      </c>
      <c r="G32" s="89" t="s">
        <v>20</v>
      </c>
      <c r="H32" s="89" t="s">
        <v>304</v>
      </c>
      <c r="I32" s="89" t="s">
        <v>24</v>
      </c>
      <c r="J32" s="88">
        <v>4</v>
      </c>
      <c r="K32" s="88"/>
      <c r="L32" s="88"/>
      <c r="M32" s="88"/>
      <c r="N32" s="88"/>
      <c r="O32" s="88"/>
      <c r="P32" s="88" t="s">
        <v>291</v>
      </c>
      <c r="Q32" s="88" t="s">
        <v>288</v>
      </c>
      <c r="R32" s="90"/>
      <c r="S32" s="88"/>
      <c r="T32" s="97"/>
      <c r="U32" s="97"/>
      <c r="V32" s="98"/>
      <c r="W32" s="99"/>
      <c r="X32" s="688" t="s">
        <v>3135</v>
      </c>
      <c r="Y32" s="693" t="s">
        <v>3137</v>
      </c>
      <c r="Z32" s="688" t="s">
        <v>3130</v>
      </c>
    </row>
    <row r="33" spans="1:26" s="100" customFormat="1" ht="13.5" customHeight="1">
      <c r="A33" s="85" t="s">
        <v>384</v>
      </c>
      <c r="B33" s="86"/>
      <c r="C33" s="86"/>
      <c r="D33" s="87"/>
      <c r="E33" s="88" t="s">
        <v>17</v>
      </c>
      <c r="F33" s="88" t="s">
        <v>14</v>
      </c>
      <c r="G33" s="89" t="s">
        <v>20</v>
      </c>
      <c r="H33" s="89"/>
      <c r="I33" s="89" t="s">
        <v>25</v>
      </c>
      <c r="J33" s="88"/>
      <c r="K33" s="88"/>
      <c r="L33" s="88"/>
      <c r="M33" s="88"/>
      <c r="N33" s="88"/>
      <c r="O33" s="95" t="s">
        <v>29</v>
      </c>
      <c r="P33" s="88" t="s">
        <v>291</v>
      </c>
      <c r="Q33" s="88" t="s">
        <v>288</v>
      </c>
      <c r="R33" s="90"/>
      <c r="S33" s="88"/>
      <c r="T33" s="97"/>
      <c r="U33" s="97"/>
      <c r="V33" s="98"/>
      <c r="W33" s="99"/>
      <c r="X33" s="688" t="s">
        <v>3135</v>
      </c>
      <c r="Y33" s="693" t="s">
        <v>3137</v>
      </c>
      <c r="Z33" s="688" t="s">
        <v>3130</v>
      </c>
    </row>
    <row r="34" spans="1:26" s="100" customFormat="1" ht="13.5" customHeight="1">
      <c r="A34" s="85" t="s">
        <v>451</v>
      </c>
      <c r="B34" s="86"/>
      <c r="C34" s="86"/>
      <c r="D34" s="87"/>
      <c r="E34" s="88" t="s">
        <v>17</v>
      </c>
      <c r="F34" s="88" t="s">
        <v>14</v>
      </c>
      <c r="G34" s="89" t="s">
        <v>20</v>
      </c>
      <c r="H34" s="89"/>
      <c r="I34" s="89" t="s">
        <v>24</v>
      </c>
      <c r="J34" s="88"/>
      <c r="K34" s="88"/>
      <c r="L34" s="88"/>
      <c r="M34" s="88"/>
      <c r="N34" s="88"/>
      <c r="O34" s="95" t="s">
        <v>29</v>
      </c>
      <c r="P34" s="88" t="s">
        <v>291</v>
      </c>
      <c r="Q34" s="88" t="s">
        <v>290</v>
      </c>
      <c r="R34" s="90"/>
      <c r="S34" s="88"/>
      <c r="T34" s="97"/>
      <c r="U34" s="97"/>
      <c r="V34" s="98"/>
      <c r="W34" s="99"/>
      <c r="X34" s="688" t="s">
        <v>3135</v>
      </c>
      <c r="Y34" s="693" t="s">
        <v>3137</v>
      </c>
      <c r="Z34" s="688" t="s">
        <v>3130</v>
      </c>
    </row>
    <row r="35" spans="1:26" s="100" customFormat="1" ht="13.5" customHeight="1">
      <c r="A35" s="85" t="s">
        <v>452</v>
      </c>
      <c r="B35" s="86"/>
      <c r="C35" s="86"/>
      <c r="D35" s="87"/>
      <c r="E35" s="88" t="s">
        <v>18</v>
      </c>
      <c r="F35" s="88" t="s">
        <v>14</v>
      </c>
      <c r="G35" s="89" t="s">
        <v>19</v>
      </c>
      <c r="H35" s="89" t="s">
        <v>28</v>
      </c>
      <c r="I35" s="89" t="s">
        <v>24</v>
      </c>
      <c r="J35" s="88">
        <v>4</v>
      </c>
      <c r="K35" s="88"/>
      <c r="L35" s="88"/>
      <c r="M35" s="88"/>
      <c r="N35" s="88"/>
      <c r="O35" s="88"/>
      <c r="P35" s="88" t="s">
        <v>291</v>
      </c>
      <c r="Q35" s="88" t="s">
        <v>290</v>
      </c>
      <c r="R35" s="90"/>
      <c r="S35" s="88"/>
      <c r="T35" s="97"/>
      <c r="U35" s="97"/>
      <c r="V35" s="98"/>
      <c r="W35" s="99"/>
      <c r="X35" s="688" t="s">
        <v>3135</v>
      </c>
      <c r="Y35" s="693" t="s">
        <v>3137</v>
      </c>
      <c r="Z35" s="688" t="s">
        <v>3130</v>
      </c>
    </row>
    <row r="36" spans="1:26" s="100" customFormat="1" ht="13.5" customHeight="1">
      <c r="A36" s="85" t="s">
        <v>453</v>
      </c>
      <c r="B36" s="86"/>
      <c r="C36" s="86"/>
      <c r="D36" s="87"/>
      <c r="E36" s="88" t="s">
        <v>18</v>
      </c>
      <c r="F36" s="88" t="s">
        <v>15</v>
      </c>
      <c r="G36" s="89" t="s">
        <v>19</v>
      </c>
      <c r="H36" s="89" t="s">
        <v>28</v>
      </c>
      <c r="I36" s="89" t="s">
        <v>474</v>
      </c>
      <c r="J36" s="88">
        <v>4</v>
      </c>
      <c r="K36" s="88"/>
      <c r="L36" s="88"/>
      <c r="M36" s="88"/>
      <c r="N36" s="88"/>
      <c r="O36" s="88"/>
      <c r="P36" s="88" t="s">
        <v>291</v>
      </c>
      <c r="Q36" s="88" t="s">
        <v>290</v>
      </c>
      <c r="R36" s="90"/>
      <c r="S36" s="88"/>
      <c r="T36" s="97"/>
      <c r="U36" s="97"/>
      <c r="V36" s="98"/>
      <c r="W36" s="99"/>
      <c r="X36" s="688" t="s">
        <v>3135</v>
      </c>
      <c r="Y36" s="693" t="s">
        <v>3137</v>
      </c>
      <c r="Z36" s="688" t="s">
        <v>3130</v>
      </c>
    </row>
    <row r="37" spans="1:26" s="100" customFormat="1" ht="13.5" customHeight="1">
      <c r="A37" s="85" t="s">
        <v>455</v>
      </c>
      <c r="B37" s="86"/>
      <c r="C37" s="86"/>
      <c r="D37" s="87"/>
      <c r="E37" s="88" t="s">
        <v>18</v>
      </c>
      <c r="F37" s="88" t="s">
        <v>14</v>
      </c>
      <c r="G37" s="89" t="s">
        <v>19</v>
      </c>
      <c r="H37" s="89" t="s">
        <v>28</v>
      </c>
      <c r="I37" s="89" t="s">
        <v>474</v>
      </c>
      <c r="J37" s="88">
        <v>4</v>
      </c>
      <c r="K37" s="88"/>
      <c r="L37" s="88"/>
      <c r="M37" s="88"/>
      <c r="N37" s="88"/>
      <c r="O37" s="88"/>
      <c r="P37" s="88" t="s">
        <v>291</v>
      </c>
      <c r="Q37" s="88" t="s">
        <v>290</v>
      </c>
      <c r="R37" s="90"/>
      <c r="S37" s="88"/>
      <c r="T37" s="97"/>
      <c r="U37" s="97"/>
      <c r="V37" s="98"/>
      <c r="W37" s="99"/>
      <c r="X37" s="688" t="s">
        <v>3135</v>
      </c>
      <c r="Y37" s="693" t="s">
        <v>3137</v>
      </c>
      <c r="Z37" s="688" t="s">
        <v>3130</v>
      </c>
    </row>
    <row r="38" spans="1:26" s="100" customFormat="1" ht="13.5" customHeight="1">
      <c r="A38" s="85" t="s">
        <v>385</v>
      </c>
      <c r="B38" s="86"/>
      <c r="C38" s="86"/>
      <c r="D38" s="87"/>
      <c r="E38" s="88" t="s">
        <v>18</v>
      </c>
      <c r="F38" s="88" t="s">
        <v>15</v>
      </c>
      <c r="G38" s="89" t="s">
        <v>19</v>
      </c>
      <c r="H38" s="89" t="s">
        <v>28</v>
      </c>
      <c r="I38" s="89" t="s">
        <v>24</v>
      </c>
      <c r="J38" s="88">
        <v>4</v>
      </c>
      <c r="K38" s="88"/>
      <c r="L38" s="88"/>
      <c r="M38" s="88"/>
      <c r="N38" s="88"/>
      <c r="O38" s="88"/>
      <c r="P38" s="88" t="s">
        <v>291</v>
      </c>
      <c r="Q38" s="88" t="s">
        <v>288</v>
      </c>
      <c r="R38" s="90"/>
      <c r="S38" s="88"/>
      <c r="T38" s="97"/>
      <c r="U38" s="97"/>
      <c r="V38" s="98"/>
      <c r="W38" s="99"/>
      <c r="X38" s="688" t="s">
        <v>3135</v>
      </c>
      <c r="Y38" s="693" t="s">
        <v>3137</v>
      </c>
      <c r="Z38" s="688" t="s">
        <v>3130</v>
      </c>
    </row>
    <row r="39" spans="1:26" s="100" customFormat="1" ht="13.5" customHeight="1">
      <c r="A39" s="85" t="s">
        <v>386</v>
      </c>
      <c r="B39" s="86"/>
      <c r="C39" s="86"/>
      <c r="D39" s="87"/>
      <c r="E39" s="88" t="s">
        <v>17</v>
      </c>
      <c r="F39" s="88" t="s">
        <v>16</v>
      </c>
      <c r="G39" s="89" t="s">
        <v>20</v>
      </c>
      <c r="H39" s="89" t="s">
        <v>304</v>
      </c>
      <c r="I39" s="89" t="s">
        <v>24</v>
      </c>
      <c r="J39" s="88">
        <v>4</v>
      </c>
      <c r="K39" s="88"/>
      <c r="L39" s="88"/>
      <c r="M39" s="88"/>
      <c r="N39" s="88"/>
      <c r="O39" s="88"/>
      <c r="P39" s="88" t="s">
        <v>291</v>
      </c>
      <c r="Q39" s="88" t="s">
        <v>288</v>
      </c>
      <c r="R39" s="90"/>
      <c r="S39" s="88"/>
      <c r="T39" s="97"/>
      <c r="U39" s="97"/>
      <c r="V39" s="98"/>
      <c r="W39" s="99"/>
      <c r="X39" s="688" t="s">
        <v>3135</v>
      </c>
      <c r="Y39" s="693" t="s">
        <v>3137</v>
      </c>
      <c r="Z39" s="688" t="s">
        <v>3130</v>
      </c>
    </row>
    <row r="40" spans="1:26" s="100" customFormat="1" ht="13.5" customHeight="1">
      <c r="A40" s="85" t="s">
        <v>387</v>
      </c>
      <c r="B40" s="86"/>
      <c r="C40" s="86"/>
      <c r="D40" s="87"/>
      <c r="E40" s="88" t="s">
        <v>17</v>
      </c>
      <c r="F40" s="88" t="s">
        <v>16</v>
      </c>
      <c r="G40" s="89" t="s">
        <v>20</v>
      </c>
      <c r="H40" s="89" t="s">
        <v>304</v>
      </c>
      <c r="I40" s="89" t="s">
        <v>24</v>
      </c>
      <c r="J40" s="88">
        <v>4</v>
      </c>
      <c r="K40" s="88"/>
      <c r="L40" s="88"/>
      <c r="M40" s="88"/>
      <c r="N40" s="88"/>
      <c r="O40" s="88"/>
      <c r="P40" s="88" t="s">
        <v>291</v>
      </c>
      <c r="Q40" s="88" t="s">
        <v>288</v>
      </c>
      <c r="R40" s="90"/>
      <c r="S40" s="88"/>
      <c r="T40" s="97"/>
      <c r="U40" s="97"/>
      <c r="V40" s="98"/>
      <c r="W40" s="99"/>
      <c r="X40" s="688" t="s">
        <v>3135</v>
      </c>
      <c r="Y40" s="693" t="s">
        <v>3137</v>
      </c>
      <c r="Z40" s="688" t="s">
        <v>3130</v>
      </c>
    </row>
    <row r="41" spans="1:26" s="100" customFormat="1" ht="13.5" customHeight="1">
      <c r="A41" s="85" t="s">
        <v>388</v>
      </c>
      <c r="B41" s="86"/>
      <c r="C41" s="86"/>
      <c r="D41" s="87"/>
      <c r="E41" s="88" t="s">
        <v>17</v>
      </c>
      <c r="F41" s="88" t="s">
        <v>14</v>
      </c>
      <c r="G41" s="89" t="s">
        <v>262</v>
      </c>
      <c r="H41" s="89" t="s">
        <v>28</v>
      </c>
      <c r="I41" s="89" t="s">
        <v>24</v>
      </c>
      <c r="J41" s="88">
        <v>4</v>
      </c>
      <c r="K41" s="88"/>
      <c r="L41" s="88"/>
      <c r="M41" s="88"/>
      <c r="N41" s="88"/>
      <c r="O41" s="88"/>
      <c r="P41" s="88" t="s">
        <v>291</v>
      </c>
      <c r="Q41" s="88" t="s">
        <v>288</v>
      </c>
      <c r="R41" s="90"/>
      <c r="S41" s="88"/>
      <c r="T41" s="97"/>
      <c r="U41" s="97"/>
      <c r="V41" s="98"/>
      <c r="W41" s="99"/>
      <c r="X41" s="688" t="s">
        <v>3135</v>
      </c>
      <c r="Y41" s="693" t="s">
        <v>3137</v>
      </c>
      <c r="Z41" s="688" t="s">
        <v>3130</v>
      </c>
    </row>
    <row r="42" spans="1:26" s="100" customFormat="1" ht="13.5" customHeight="1">
      <c r="A42" s="85" t="s">
        <v>389</v>
      </c>
      <c r="B42" s="86"/>
      <c r="C42" s="86"/>
      <c r="D42" s="87"/>
      <c r="E42" s="88" t="s">
        <v>17</v>
      </c>
      <c r="F42" s="88" t="s">
        <v>14</v>
      </c>
      <c r="G42" s="89" t="s">
        <v>23</v>
      </c>
      <c r="H42" s="89" t="s">
        <v>304</v>
      </c>
      <c r="I42" s="89" t="s">
        <v>24</v>
      </c>
      <c r="J42" s="88">
        <v>4</v>
      </c>
      <c r="K42" s="88"/>
      <c r="L42" s="88"/>
      <c r="M42" s="88"/>
      <c r="N42" s="88"/>
      <c r="O42" s="88"/>
      <c r="P42" s="88" t="s">
        <v>291</v>
      </c>
      <c r="Q42" s="88" t="s">
        <v>288</v>
      </c>
      <c r="R42" s="90"/>
      <c r="S42" s="88"/>
      <c r="T42" s="97"/>
      <c r="U42" s="97"/>
      <c r="V42" s="98"/>
      <c r="W42" s="99"/>
      <c r="X42" s="688" t="s">
        <v>3135</v>
      </c>
      <c r="Y42" s="693" t="s">
        <v>3137</v>
      </c>
      <c r="Z42" s="688" t="s">
        <v>3130</v>
      </c>
    </row>
    <row r="43" spans="1:26" s="100" customFormat="1" ht="13.5" customHeight="1">
      <c r="A43" s="85" t="s">
        <v>390</v>
      </c>
      <c r="B43" s="86"/>
      <c r="C43" s="86"/>
      <c r="D43" s="87"/>
      <c r="E43" s="88" t="s">
        <v>17</v>
      </c>
      <c r="F43" s="88" t="s">
        <v>15</v>
      </c>
      <c r="G43" s="89" t="s">
        <v>23</v>
      </c>
      <c r="H43" s="89" t="s">
        <v>304</v>
      </c>
      <c r="I43" s="89" t="s">
        <v>24</v>
      </c>
      <c r="J43" s="82">
        <v>4</v>
      </c>
      <c r="K43" s="88"/>
      <c r="L43" s="88"/>
      <c r="M43" s="88"/>
      <c r="N43" s="88"/>
      <c r="O43" s="88"/>
      <c r="P43" s="88" t="s">
        <v>291</v>
      </c>
      <c r="Q43" s="88" t="s">
        <v>288</v>
      </c>
      <c r="R43" s="90"/>
      <c r="S43" s="88"/>
      <c r="T43" s="97"/>
      <c r="U43" s="97"/>
      <c r="V43" s="98"/>
      <c r="W43" s="99"/>
      <c r="X43" s="688" t="s">
        <v>3135</v>
      </c>
      <c r="Y43" s="693" t="s">
        <v>3137</v>
      </c>
      <c r="Z43" s="688" t="s">
        <v>3130</v>
      </c>
    </row>
    <row r="44" spans="1:26" s="100" customFormat="1" ht="13.5" customHeight="1">
      <c r="A44" s="85" t="s">
        <v>391</v>
      </c>
      <c r="B44" s="86"/>
      <c r="C44" s="86"/>
      <c r="D44" s="87"/>
      <c r="E44" s="88" t="s">
        <v>18</v>
      </c>
      <c r="F44" s="88" t="s">
        <v>16</v>
      </c>
      <c r="G44" s="89" t="s">
        <v>23</v>
      </c>
      <c r="H44" s="89" t="s">
        <v>304</v>
      </c>
      <c r="I44" s="89" t="s">
        <v>24</v>
      </c>
      <c r="J44" s="82">
        <v>4</v>
      </c>
      <c r="K44" s="88"/>
      <c r="L44" s="88"/>
      <c r="M44" s="88"/>
      <c r="N44" s="88"/>
      <c r="O44" s="88"/>
      <c r="P44" s="88" t="s">
        <v>291</v>
      </c>
      <c r="Q44" s="88" t="s">
        <v>288</v>
      </c>
      <c r="R44" s="90"/>
      <c r="S44" s="88"/>
      <c r="T44" s="97"/>
      <c r="U44" s="97"/>
      <c r="V44" s="98"/>
      <c r="W44" s="99"/>
      <c r="X44" s="688" t="s">
        <v>3135</v>
      </c>
      <c r="Y44" s="693" t="s">
        <v>3137</v>
      </c>
      <c r="Z44" s="688" t="s">
        <v>3130</v>
      </c>
    </row>
    <row r="45" spans="1:26" s="100" customFormat="1" ht="13.5" customHeight="1">
      <c r="A45" s="85" t="s">
        <v>392</v>
      </c>
      <c r="B45" s="86"/>
      <c r="C45" s="86"/>
      <c r="D45" s="87"/>
      <c r="E45" s="88" t="s">
        <v>18</v>
      </c>
      <c r="F45" s="88" t="s">
        <v>14</v>
      </c>
      <c r="G45" s="89" t="s">
        <v>262</v>
      </c>
      <c r="H45" s="89" t="s">
        <v>28</v>
      </c>
      <c r="I45" s="89" t="s">
        <v>24</v>
      </c>
      <c r="J45" s="88">
        <v>4</v>
      </c>
      <c r="K45" s="88"/>
      <c r="L45" s="88"/>
      <c r="M45" s="88"/>
      <c r="N45" s="88"/>
      <c r="O45" s="88"/>
      <c r="P45" s="88" t="s">
        <v>291</v>
      </c>
      <c r="Q45" s="88" t="s">
        <v>288</v>
      </c>
      <c r="R45" s="90"/>
      <c r="S45" s="88"/>
      <c r="T45" s="97"/>
      <c r="U45" s="97"/>
      <c r="V45" s="98"/>
      <c r="W45" s="99"/>
      <c r="X45" s="688" t="s">
        <v>3135</v>
      </c>
      <c r="Y45" s="693" t="s">
        <v>3137</v>
      </c>
      <c r="Z45" s="688" t="s">
        <v>3130</v>
      </c>
    </row>
    <row r="46" spans="1:26" s="100" customFormat="1" ht="13.5" customHeight="1">
      <c r="A46" s="85" t="s">
        <v>393</v>
      </c>
      <c r="B46" s="86"/>
      <c r="C46" s="86"/>
      <c r="D46" s="87"/>
      <c r="E46" s="88" t="s">
        <v>18</v>
      </c>
      <c r="F46" s="88" t="s">
        <v>16</v>
      </c>
      <c r="G46" s="89" t="s">
        <v>23</v>
      </c>
      <c r="H46" s="89" t="s">
        <v>304</v>
      </c>
      <c r="I46" s="89" t="s">
        <v>24</v>
      </c>
      <c r="J46" s="82">
        <v>4</v>
      </c>
      <c r="K46" s="88"/>
      <c r="L46" s="88"/>
      <c r="M46" s="88"/>
      <c r="N46" s="88"/>
      <c r="O46" s="88"/>
      <c r="P46" s="88" t="s">
        <v>291</v>
      </c>
      <c r="Q46" s="88" t="s">
        <v>288</v>
      </c>
      <c r="R46" s="90"/>
      <c r="S46" s="88"/>
      <c r="T46" s="97"/>
      <c r="U46" s="97"/>
      <c r="V46" s="98"/>
      <c r="W46" s="99"/>
      <c r="X46" s="688" t="s">
        <v>3135</v>
      </c>
      <c r="Y46" s="693" t="s">
        <v>3137</v>
      </c>
      <c r="Z46" s="688" t="s">
        <v>3130</v>
      </c>
    </row>
    <row r="47" spans="1:26" s="100" customFormat="1" ht="13.5" customHeight="1">
      <c r="A47" s="85" t="s">
        <v>459</v>
      </c>
      <c r="B47" s="86"/>
      <c r="C47" s="86"/>
      <c r="D47" s="87"/>
      <c r="E47" s="104" t="s">
        <v>18</v>
      </c>
      <c r="F47" s="104" t="s">
        <v>15</v>
      </c>
      <c r="G47" s="105" t="s">
        <v>19</v>
      </c>
      <c r="H47" s="105" t="s">
        <v>28</v>
      </c>
      <c r="I47" s="105" t="s">
        <v>25</v>
      </c>
      <c r="J47" s="104">
        <v>4</v>
      </c>
      <c r="K47" s="88"/>
      <c r="L47" s="88"/>
      <c r="M47" s="88"/>
      <c r="N47" s="88"/>
      <c r="O47" s="88"/>
      <c r="P47" s="88" t="s">
        <v>291</v>
      </c>
      <c r="Q47" s="88" t="s">
        <v>288</v>
      </c>
      <c r="R47" s="90"/>
      <c r="S47" s="88"/>
      <c r="T47" s="97"/>
      <c r="U47" s="97"/>
      <c r="V47" s="98"/>
      <c r="W47" s="99"/>
      <c r="X47" s="688" t="s">
        <v>3135</v>
      </c>
      <c r="Y47" s="693" t="s">
        <v>3137</v>
      </c>
      <c r="Z47" s="688" t="s">
        <v>3130</v>
      </c>
    </row>
    <row r="48" spans="1:26" s="100" customFormat="1" ht="13.5" customHeight="1">
      <c r="A48" s="85" t="s">
        <v>460</v>
      </c>
      <c r="B48" s="86"/>
      <c r="C48" s="86"/>
      <c r="D48" s="87"/>
      <c r="E48" s="88" t="s">
        <v>18</v>
      </c>
      <c r="F48" s="88" t="s">
        <v>14</v>
      </c>
      <c r="G48" s="89" t="s">
        <v>19</v>
      </c>
      <c r="H48" s="89" t="s">
        <v>28</v>
      </c>
      <c r="I48" s="89" t="s">
        <v>26</v>
      </c>
      <c r="J48" s="88">
        <v>4</v>
      </c>
      <c r="K48" s="88"/>
      <c r="L48" s="88"/>
      <c r="M48" s="88"/>
      <c r="N48" s="88"/>
      <c r="O48" s="88"/>
      <c r="P48" s="88" t="s">
        <v>291</v>
      </c>
      <c r="Q48" s="88" t="s">
        <v>288</v>
      </c>
      <c r="R48" s="90"/>
      <c r="S48" s="88"/>
      <c r="T48" s="97"/>
      <c r="U48" s="97"/>
      <c r="V48" s="98"/>
      <c r="W48" s="99"/>
      <c r="X48" s="688" t="s">
        <v>3135</v>
      </c>
      <c r="Y48" s="693" t="s">
        <v>3137</v>
      </c>
      <c r="Z48" s="688" t="s">
        <v>3130</v>
      </c>
    </row>
    <row r="49" spans="1:26" s="100" customFormat="1" ht="13.5" customHeight="1">
      <c r="A49" s="85" t="s">
        <v>461</v>
      </c>
      <c r="B49" s="86"/>
      <c r="C49" s="86"/>
      <c r="D49" s="87"/>
      <c r="E49" s="88" t="s">
        <v>18</v>
      </c>
      <c r="F49" s="88" t="s">
        <v>14</v>
      </c>
      <c r="G49" s="89" t="s">
        <v>56</v>
      </c>
      <c r="H49" s="89" t="s">
        <v>29</v>
      </c>
      <c r="I49" s="89" t="s">
        <v>30</v>
      </c>
      <c r="J49" s="88">
        <v>4</v>
      </c>
      <c r="K49" s="88"/>
      <c r="L49" s="88"/>
      <c r="M49" s="88"/>
      <c r="N49" s="88"/>
      <c r="O49" s="88"/>
      <c r="P49" s="88" t="s">
        <v>291</v>
      </c>
      <c r="Q49" s="88" t="s">
        <v>288</v>
      </c>
      <c r="R49" s="180" t="s">
        <v>640</v>
      </c>
      <c r="S49" s="88"/>
      <c r="T49" s="97"/>
      <c r="U49" s="97"/>
      <c r="V49" s="98" t="s">
        <v>641</v>
      </c>
      <c r="W49" s="181" t="s">
        <v>642</v>
      </c>
      <c r="X49" s="688" t="s">
        <v>3135</v>
      </c>
      <c r="Y49" s="693" t="s">
        <v>3137</v>
      </c>
      <c r="Z49" s="688" t="s">
        <v>3130</v>
      </c>
    </row>
    <row r="50" spans="1:26" s="100" customFormat="1" ht="13.5" customHeight="1">
      <c r="A50" s="85" t="s">
        <v>462</v>
      </c>
      <c r="B50" s="86"/>
      <c r="C50" s="86"/>
      <c r="D50" s="87"/>
      <c r="E50" s="88" t="s">
        <v>18</v>
      </c>
      <c r="F50" s="88" t="s">
        <v>15</v>
      </c>
      <c r="G50" s="89" t="s">
        <v>56</v>
      </c>
      <c r="H50" s="89" t="s">
        <v>29</v>
      </c>
      <c r="I50" s="89" t="s">
        <v>30</v>
      </c>
      <c r="J50" s="88">
        <v>4</v>
      </c>
      <c r="K50" s="88"/>
      <c r="L50" s="88"/>
      <c r="M50" s="88"/>
      <c r="N50" s="88"/>
      <c r="O50" s="88"/>
      <c r="P50" s="88" t="s">
        <v>291</v>
      </c>
      <c r="Q50" s="88" t="s">
        <v>288</v>
      </c>
      <c r="S50" s="88"/>
      <c r="T50" s="97"/>
      <c r="U50" s="97"/>
      <c r="V50" s="98"/>
      <c r="W50" s="180" t="s">
        <v>643</v>
      </c>
      <c r="X50" s="688" t="s">
        <v>3135</v>
      </c>
      <c r="Y50" s="693" t="s">
        <v>3137</v>
      </c>
      <c r="Z50" s="688" t="s">
        <v>3130</v>
      </c>
    </row>
    <row r="51" spans="1:26" s="100" customFormat="1" ht="13.5" customHeight="1">
      <c r="A51" s="85" t="s">
        <v>394</v>
      </c>
      <c r="B51" s="86"/>
      <c r="C51" s="86"/>
      <c r="D51" s="87"/>
      <c r="E51" s="88" t="s">
        <v>18</v>
      </c>
      <c r="F51" s="88" t="s">
        <v>14</v>
      </c>
      <c r="G51" s="89" t="s">
        <v>19</v>
      </c>
      <c r="H51" s="89" t="s">
        <v>28</v>
      </c>
      <c r="I51" s="89" t="s">
        <v>24</v>
      </c>
      <c r="J51" s="88">
        <v>4</v>
      </c>
      <c r="K51" s="88" t="s">
        <v>58</v>
      </c>
      <c r="L51" s="88"/>
      <c r="M51" s="88"/>
      <c r="N51" s="88"/>
      <c r="O51" s="88"/>
      <c r="P51" s="88" t="s">
        <v>291</v>
      </c>
      <c r="Q51" s="88" t="s">
        <v>288</v>
      </c>
      <c r="R51" s="90"/>
      <c r="S51" s="88"/>
      <c r="T51" s="97"/>
      <c r="U51" s="97"/>
      <c r="V51" s="98"/>
      <c r="W51" s="99"/>
      <c r="X51" s="688" t="s">
        <v>3135</v>
      </c>
      <c r="Y51" s="693" t="s">
        <v>3137</v>
      </c>
      <c r="Z51" s="688" t="s">
        <v>3130</v>
      </c>
    </row>
    <row r="52" spans="1:26" s="100" customFormat="1" ht="13.5" customHeight="1">
      <c r="A52" s="85" t="s">
        <v>464</v>
      </c>
      <c r="B52" s="86"/>
      <c r="C52" s="86"/>
      <c r="D52" s="87"/>
      <c r="E52" s="88" t="s">
        <v>18</v>
      </c>
      <c r="F52" s="88" t="s">
        <v>15</v>
      </c>
      <c r="G52" s="89" t="s">
        <v>19</v>
      </c>
      <c r="H52" s="89" t="s">
        <v>28</v>
      </c>
      <c r="I52" s="89" t="s">
        <v>24</v>
      </c>
      <c r="J52" s="88">
        <v>4</v>
      </c>
      <c r="K52" s="88" t="s">
        <v>58</v>
      </c>
      <c r="L52" s="88"/>
      <c r="M52" s="88"/>
      <c r="N52" s="88"/>
      <c r="O52" s="88"/>
      <c r="P52" s="88" t="s">
        <v>291</v>
      </c>
      <c r="Q52" s="88" t="s">
        <v>288</v>
      </c>
      <c r="R52" s="90"/>
      <c r="S52" s="88"/>
      <c r="T52" s="97"/>
      <c r="U52" s="97"/>
      <c r="V52" s="98"/>
      <c r="W52" s="99"/>
      <c r="X52" s="688" t="s">
        <v>3135</v>
      </c>
      <c r="Y52" s="693" t="s">
        <v>3137</v>
      </c>
      <c r="Z52" s="688" t="s">
        <v>3130</v>
      </c>
    </row>
    <row r="53" spans="1:26" s="100" customFormat="1" ht="13.5" customHeight="1">
      <c r="A53" s="85" t="s">
        <v>465</v>
      </c>
      <c r="B53" s="86"/>
      <c r="C53" s="86"/>
      <c r="D53" s="87"/>
      <c r="E53" s="88" t="s">
        <v>17</v>
      </c>
      <c r="F53" s="88" t="s">
        <v>16</v>
      </c>
      <c r="G53" s="89" t="s">
        <v>23</v>
      </c>
      <c r="H53" s="89" t="s">
        <v>304</v>
      </c>
      <c r="I53" s="89" t="s">
        <v>24</v>
      </c>
      <c r="J53" s="88">
        <v>4</v>
      </c>
      <c r="K53" s="88" t="s">
        <v>58</v>
      </c>
      <c r="L53" s="88"/>
      <c r="M53" s="88"/>
      <c r="N53" s="88"/>
      <c r="O53" s="88"/>
      <c r="P53" s="88" t="s">
        <v>291</v>
      </c>
      <c r="Q53" s="88" t="s">
        <v>288</v>
      </c>
      <c r="R53" s="90"/>
      <c r="S53" s="88"/>
      <c r="T53" s="97"/>
      <c r="U53" s="97"/>
      <c r="V53" s="98"/>
      <c r="W53" s="99"/>
      <c r="X53" s="688" t="s">
        <v>3135</v>
      </c>
      <c r="Y53" s="693" t="s">
        <v>3137</v>
      </c>
      <c r="Z53" s="688" t="s">
        <v>3130</v>
      </c>
    </row>
    <row r="54" spans="1:26" s="100" customFormat="1" ht="13.5" customHeight="1">
      <c r="A54" s="85" t="s">
        <v>466</v>
      </c>
      <c r="B54" s="86"/>
      <c r="C54" s="86"/>
      <c r="D54" s="87"/>
      <c r="E54" s="88" t="s">
        <v>18</v>
      </c>
      <c r="F54" s="88" t="s">
        <v>14</v>
      </c>
      <c r="G54" s="89" t="s">
        <v>19</v>
      </c>
      <c r="H54" s="89" t="s">
        <v>28</v>
      </c>
      <c r="I54" s="89" t="s">
        <v>24</v>
      </c>
      <c r="J54" s="88">
        <v>4</v>
      </c>
      <c r="K54" s="88" t="s">
        <v>58</v>
      </c>
      <c r="L54" s="88"/>
      <c r="M54" s="88"/>
      <c r="N54" s="88"/>
      <c r="O54" s="88"/>
      <c r="P54" s="88" t="s">
        <v>291</v>
      </c>
      <c r="Q54" s="88" t="s">
        <v>288</v>
      </c>
      <c r="R54" s="90"/>
      <c r="S54" s="88"/>
      <c r="T54" s="97"/>
      <c r="U54" s="97"/>
      <c r="V54" s="98"/>
      <c r="W54" s="99"/>
      <c r="X54" s="688" t="s">
        <v>3135</v>
      </c>
      <c r="Y54" s="693" t="s">
        <v>3137</v>
      </c>
      <c r="Z54" s="688" t="s">
        <v>3130</v>
      </c>
    </row>
    <row r="55" spans="1:26" s="100" customFormat="1" ht="13.5" customHeight="1">
      <c r="A55" s="85" t="s">
        <v>395</v>
      </c>
      <c r="B55" s="86"/>
      <c r="C55" s="86"/>
      <c r="D55" s="87"/>
      <c r="E55" s="88" t="s">
        <v>18</v>
      </c>
      <c r="F55" s="88" t="s">
        <v>14</v>
      </c>
      <c r="G55" s="89" t="s">
        <v>22</v>
      </c>
      <c r="H55" s="89" t="s">
        <v>28</v>
      </c>
      <c r="I55" s="89" t="s">
        <v>24</v>
      </c>
      <c r="J55" s="88">
        <v>4</v>
      </c>
      <c r="K55" s="88" t="s">
        <v>58</v>
      </c>
      <c r="L55" s="88"/>
      <c r="M55" s="88"/>
      <c r="N55" s="88"/>
      <c r="O55" s="88"/>
      <c r="P55" s="88" t="s">
        <v>291</v>
      </c>
      <c r="Q55" s="88" t="s">
        <v>288</v>
      </c>
      <c r="R55" s="90"/>
      <c r="S55" s="88"/>
      <c r="T55" s="97"/>
      <c r="U55" s="97"/>
      <c r="V55" s="98"/>
      <c r="W55" s="99"/>
      <c r="X55" s="688" t="s">
        <v>3135</v>
      </c>
      <c r="Y55" s="693" t="s">
        <v>3137</v>
      </c>
      <c r="Z55" s="688" t="s">
        <v>3130</v>
      </c>
    </row>
    <row r="56" spans="1:26" s="100" customFormat="1" ht="13.5" customHeight="1">
      <c r="A56" s="85" t="s">
        <v>396</v>
      </c>
      <c r="B56" s="86"/>
      <c r="C56" s="86"/>
      <c r="D56" s="87"/>
      <c r="E56" s="88" t="s">
        <v>18</v>
      </c>
      <c r="F56" s="88" t="s">
        <v>15</v>
      </c>
      <c r="G56" s="89" t="s">
        <v>22</v>
      </c>
      <c r="H56" s="89" t="s">
        <v>28</v>
      </c>
      <c r="I56" s="89" t="s">
        <v>24</v>
      </c>
      <c r="J56" s="88">
        <v>4</v>
      </c>
      <c r="K56" s="88" t="s">
        <v>58</v>
      </c>
      <c r="L56" s="88"/>
      <c r="M56" s="88"/>
      <c r="N56" s="88"/>
      <c r="O56" s="88"/>
      <c r="P56" s="88" t="s">
        <v>291</v>
      </c>
      <c r="Q56" s="88" t="s">
        <v>288</v>
      </c>
      <c r="R56" s="90"/>
      <c r="S56" s="88"/>
      <c r="T56" s="97"/>
      <c r="U56" s="97"/>
      <c r="V56" s="98"/>
      <c r="W56" s="99"/>
      <c r="X56" s="688" t="s">
        <v>3135</v>
      </c>
      <c r="Y56" s="693" t="s">
        <v>3137</v>
      </c>
      <c r="Z56" s="688" t="s">
        <v>3130</v>
      </c>
    </row>
    <row r="57" spans="1:26" s="100" customFormat="1" ht="13.5" customHeight="1">
      <c r="A57" s="85" t="s">
        <v>397</v>
      </c>
      <c r="B57" s="86"/>
      <c r="C57" s="86"/>
      <c r="D57" s="87"/>
      <c r="E57" s="88" t="s">
        <v>18</v>
      </c>
      <c r="F57" s="88" t="s">
        <v>14</v>
      </c>
      <c r="G57" s="89" t="s">
        <v>19</v>
      </c>
      <c r="H57" s="89" t="s">
        <v>28</v>
      </c>
      <c r="I57" s="89" t="s">
        <v>26</v>
      </c>
      <c r="J57" s="88">
        <v>4</v>
      </c>
      <c r="K57" s="88" t="s">
        <v>58</v>
      </c>
      <c r="L57" s="88"/>
      <c r="M57" s="88"/>
      <c r="N57" s="88"/>
      <c r="O57" s="88"/>
      <c r="P57" s="88" t="s">
        <v>291</v>
      </c>
      <c r="Q57" s="88" t="s">
        <v>288</v>
      </c>
      <c r="R57" s="90"/>
      <c r="S57" s="88"/>
      <c r="T57" s="97"/>
      <c r="U57" s="97"/>
      <c r="V57" s="98"/>
      <c r="W57" s="99"/>
      <c r="X57" s="688" t="s">
        <v>3135</v>
      </c>
      <c r="Y57" s="693" t="s">
        <v>3137</v>
      </c>
      <c r="Z57" s="688" t="s">
        <v>3130</v>
      </c>
    </row>
    <row r="58" spans="1:26" s="100" customFormat="1" ht="13.5" customHeight="1">
      <c r="A58" s="85" t="s">
        <v>398</v>
      </c>
      <c r="B58" s="86"/>
      <c r="C58" s="86"/>
      <c r="D58" s="87"/>
      <c r="E58" s="88" t="s">
        <v>18</v>
      </c>
      <c r="F58" s="88" t="s">
        <v>16</v>
      </c>
      <c r="G58" s="89" t="s">
        <v>20</v>
      </c>
      <c r="H58" s="89" t="s">
        <v>304</v>
      </c>
      <c r="I58" s="89" t="s">
        <v>24</v>
      </c>
      <c r="J58" s="88">
        <v>4</v>
      </c>
      <c r="K58" s="88" t="s">
        <v>58</v>
      </c>
      <c r="L58" s="88"/>
      <c r="M58" s="88"/>
      <c r="N58" s="88"/>
      <c r="O58" s="88"/>
      <c r="P58" s="88" t="s">
        <v>291</v>
      </c>
      <c r="Q58" s="88" t="s">
        <v>288</v>
      </c>
      <c r="R58" s="90"/>
      <c r="S58" s="88"/>
      <c r="T58" s="97"/>
      <c r="U58" s="97"/>
      <c r="V58" s="98"/>
      <c r="W58" s="99"/>
      <c r="X58" s="688" t="s">
        <v>3135</v>
      </c>
      <c r="Y58" s="693" t="s">
        <v>3137</v>
      </c>
      <c r="Z58" s="688" t="s">
        <v>3130</v>
      </c>
    </row>
    <row r="59" spans="1:26" s="100" customFormat="1" ht="13.5" customHeight="1">
      <c r="A59" s="85" t="s">
        <v>399</v>
      </c>
      <c r="B59" s="86"/>
      <c r="C59" s="86"/>
      <c r="D59" s="87"/>
      <c r="E59" s="88" t="s">
        <v>18</v>
      </c>
      <c r="F59" s="88" t="s">
        <v>14</v>
      </c>
      <c r="G59" s="89" t="s">
        <v>19</v>
      </c>
      <c r="H59" s="89" t="s">
        <v>28</v>
      </c>
      <c r="I59" s="89" t="s">
        <v>24</v>
      </c>
      <c r="J59" s="88">
        <v>4</v>
      </c>
      <c r="K59" s="88" t="s">
        <v>58</v>
      </c>
      <c r="L59" s="88"/>
      <c r="M59" s="88"/>
      <c r="N59" s="88"/>
      <c r="O59" s="88"/>
      <c r="P59" s="88" t="s">
        <v>291</v>
      </c>
      <c r="Q59" s="88" t="s">
        <v>288</v>
      </c>
      <c r="R59" s="90"/>
      <c r="S59" s="88"/>
      <c r="T59" s="97"/>
      <c r="U59" s="97"/>
      <c r="V59" s="98"/>
      <c r="W59" s="99"/>
      <c r="X59" s="688" t="s">
        <v>3135</v>
      </c>
      <c r="Y59" s="693" t="s">
        <v>3137</v>
      </c>
      <c r="Z59" s="688" t="s">
        <v>3130</v>
      </c>
    </row>
    <row r="60" spans="1:26" s="100" customFormat="1" ht="13.5" customHeight="1">
      <c r="A60" s="85" t="s">
        <v>400</v>
      </c>
      <c r="B60" s="86"/>
      <c r="C60" s="86"/>
      <c r="D60" s="87"/>
      <c r="E60" s="88" t="s">
        <v>18</v>
      </c>
      <c r="F60" s="88" t="s">
        <v>15</v>
      </c>
      <c r="G60" s="89" t="s">
        <v>19</v>
      </c>
      <c r="H60" s="89" t="s">
        <v>28</v>
      </c>
      <c r="I60" s="89" t="s">
        <v>24</v>
      </c>
      <c r="J60" s="88">
        <v>4</v>
      </c>
      <c r="K60" s="88" t="s">
        <v>58</v>
      </c>
      <c r="L60" s="88"/>
      <c r="M60" s="88"/>
      <c r="N60" s="88"/>
      <c r="O60" s="88"/>
      <c r="P60" s="88" t="s">
        <v>291</v>
      </c>
      <c r="Q60" s="88" t="s">
        <v>288</v>
      </c>
      <c r="R60" s="90" t="s">
        <v>549</v>
      </c>
      <c r="S60" s="88"/>
      <c r="T60" s="97"/>
      <c r="U60" s="97"/>
      <c r="V60" s="98"/>
      <c r="W60" s="99"/>
      <c r="X60" s="688" t="s">
        <v>3135</v>
      </c>
      <c r="Y60" s="693" t="s">
        <v>3137</v>
      </c>
      <c r="Z60" s="688" t="s">
        <v>3130</v>
      </c>
    </row>
    <row r="61" spans="1:26" s="100" customFormat="1" ht="13.5" customHeight="1">
      <c r="A61" s="85" t="s">
        <v>401</v>
      </c>
      <c r="B61" s="86"/>
      <c r="C61" s="86"/>
      <c r="D61" s="87"/>
      <c r="E61" s="88" t="s">
        <v>18</v>
      </c>
      <c r="F61" s="88" t="s">
        <v>14</v>
      </c>
      <c r="G61" s="89" t="s">
        <v>19</v>
      </c>
      <c r="H61" s="89" t="s">
        <v>28</v>
      </c>
      <c r="I61" s="89" t="s">
        <v>24</v>
      </c>
      <c r="J61" s="88">
        <v>4</v>
      </c>
      <c r="K61" s="88" t="s">
        <v>58</v>
      </c>
      <c r="L61" s="88"/>
      <c r="M61" s="88"/>
      <c r="N61" s="88"/>
      <c r="O61" s="88"/>
      <c r="P61" s="88" t="s">
        <v>291</v>
      </c>
      <c r="Q61" s="88" t="s">
        <v>288</v>
      </c>
      <c r="R61" s="90"/>
      <c r="S61" s="88"/>
      <c r="T61" s="97"/>
      <c r="U61" s="97"/>
      <c r="V61" s="98"/>
      <c r="W61" s="99"/>
      <c r="X61" s="688" t="s">
        <v>3135</v>
      </c>
      <c r="Y61" s="693" t="s">
        <v>3137</v>
      </c>
      <c r="Z61" s="688" t="s">
        <v>3130</v>
      </c>
    </row>
    <row r="62" spans="1:26" s="100" customFormat="1" ht="13.5" customHeight="1">
      <c r="A62" s="85" t="s">
        <v>402</v>
      </c>
      <c r="B62" s="86"/>
      <c r="C62" s="86"/>
      <c r="D62" s="87"/>
      <c r="E62" s="88" t="s">
        <v>18</v>
      </c>
      <c r="F62" s="88" t="s">
        <v>15</v>
      </c>
      <c r="G62" s="89" t="s">
        <v>19</v>
      </c>
      <c r="H62" s="89" t="s">
        <v>28</v>
      </c>
      <c r="I62" s="89" t="s">
        <v>24</v>
      </c>
      <c r="J62" s="88">
        <v>4</v>
      </c>
      <c r="K62" s="88" t="s">
        <v>58</v>
      </c>
      <c r="L62" s="88"/>
      <c r="M62" s="88"/>
      <c r="N62" s="88"/>
      <c r="O62" s="88"/>
      <c r="P62" s="88" t="s">
        <v>291</v>
      </c>
      <c r="Q62" s="88" t="s">
        <v>288</v>
      </c>
      <c r="R62" s="90"/>
      <c r="S62" s="88"/>
      <c r="T62" s="97"/>
      <c r="U62" s="97"/>
      <c r="V62" s="98"/>
      <c r="W62" s="99"/>
      <c r="X62" s="688" t="s">
        <v>3135</v>
      </c>
      <c r="Y62" s="693" t="s">
        <v>3137</v>
      </c>
      <c r="Z62" s="688" t="s">
        <v>3130</v>
      </c>
    </row>
    <row r="63" spans="1:26" s="100" customFormat="1" ht="13.5" customHeight="1">
      <c r="A63" s="85" t="s">
        <v>403</v>
      </c>
      <c r="B63" s="86"/>
      <c r="C63" s="86"/>
      <c r="D63" s="87"/>
      <c r="E63" s="88" t="s">
        <v>17</v>
      </c>
      <c r="F63" s="88" t="s">
        <v>14</v>
      </c>
      <c r="G63" s="89" t="s">
        <v>19</v>
      </c>
      <c r="H63" s="89" t="s">
        <v>28</v>
      </c>
      <c r="I63" s="89" t="s">
        <v>24</v>
      </c>
      <c r="J63" s="88">
        <v>4</v>
      </c>
      <c r="K63" s="88" t="s">
        <v>58</v>
      </c>
      <c r="L63" s="88"/>
      <c r="M63" s="88"/>
      <c r="N63" s="88"/>
      <c r="O63" s="88"/>
      <c r="P63" s="88" t="s">
        <v>291</v>
      </c>
      <c r="Q63" s="88" t="s">
        <v>288</v>
      </c>
      <c r="R63" s="90"/>
      <c r="S63" s="88"/>
      <c r="T63" s="97"/>
      <c r="U63" s="97"/>
      <c r="V63" s="98"/>
      <c r="W63" s="99"/>
      <c r="X63" s="688" t="s">
        <v>3135</v>
      </c>
      <c r="Y63" s="693" t="s">
        <v>3137</v>
      </c>
      <c r="Z63" s="688" t="s">
        <v>3130</v>
      </c>
    </row>
    <row r="64" spans="1:26" s="100" customFormat="1" ht="13.5" customHeight="1">
      <c r="A64" s="85" t="s">
        <v>404</v>
      </c>
      <c r="B64" s="86"/>
      <c r="C64" s="86"/>
      <c r="D64" s="87"/>
      <c r="E64" s="88" t="s">
        <v>17</v>
      </c>
      <c r="F64" s="88" t="s">
        <v>14</v>
      </c>
      <c r="G64" s="89" t="s">
        <v>19</v>
      </c>
      <c r="H64" s="89" t="s">
        <v>28</v>
      </c>
      <c r="I64" s="89" t="s">
        <v>24</v>
      </c>
      <c r="J64" s="88">
        <v>4</v>
      </c>
      <c r="K64" s="88" t="s">
        <v>58</v>
      </c>
      <c r="L64" s="88"/>
      <c r="M64" s="88"/>
      <c r="N64" s="88"/>
      <c r="O64" s="88"/>
      <c r="P64" s="88" t="s">
        <v>291</v>
      </c>
      <c r="Q64" s="88" t="s">
        <v>288</v>
      </c>
      <c r="R64" s="90"/>
      <c r="S64" s="88"/>
      <c r="T64" s="97"/>
      <c r="U64" s="97"/>
      <c r="V64" s="98"/>
      <c r="W64" s="99"/>
      <c r="X64" s="688" t="s">
        <v>3135</v>
      </c>
      <c r="Y64" s="693" t="s">
        <v>3137</v>
      </c>
      <c r="Z64" s="688" t="s">
        <v>3130</v>
      </c>
    </row>
    <row r="65" spans="1:26" s="100" customFormat="1" ht="13.5" customHeight="1">
      <c r="A65" s="85" t="s">
        <v>635</v>
      </c>
      <c r="B65" s="86"/>
      <c r="C65" s="86"/>
      <c r="D65" s="87"/>
      <c r="E65" s="88" t="s">
        <v>17</v>
      </c>
      <c r="F65" s="88" t="s">
        <v>14</v>
      </c>
      <c r="G65" s="89" t="s">
        <v>19</v>
      </c>
      <c r="H65" s="89" t="s">
        <v>28</v>
      </c>
      <c r="I65" s="89" t="s">
        <v>24</v>
      </c>
      <c r="J65" s="88">
        <v>4</v>
      </c>
      <c r="K65" s="88" t="s">
        <v>58</v>
      </c>
      <c r="L65" s="88"/>
      <c r="M65" s="88"/>
      <c r="N65" s="88"/>
      <c r="O65" s="88"/>
      <c r="P65" s="88" t="s">
        <v>291</v>
      </c>
      <c r="Q65" s="88" t="s">
        <v>288</v>
      </c>
      <c r="R65" s="90"/>
      <c r="S65" s="88"/>
      <c r="T65" s="97"/>
      <c r="U65" s="97"/>
      <c r="V65" s="98"/>
      <c r="W65" s="99"/>
      <c r="X65" s="688" t="s">
        <v>3135</v>
      </c>
      <c r="Y65" s="693" t="s">
        <v>3137</v>
      </c>
      <c r="Z65" s="688" t="s">
        <v>3130</v>
      </c>
    </row>
    <row r="66" spans="1:26" s="100" customFormat="1" ht="13.5" customHeight="1">
      <c r="A66" s="85" t="s">
        <v>636</v>
      </c>
      <c r="B66" s="86"/>
      <c r="C66" s="86"/>
      <c r="D66" s="87"/>
      <c r="E66" s="88" t="s">
        <v>17</v>
      </c>
      <c r="F66" s="88" t="s">
        <v>15</v>
      </c>
      <c r="G66" s="89" t="s">
        <v>19</v>
      </c>
      <c r="H66" s="89" t="s">
        <v>28</v>
      </c>
      <c r="I66" s="89" t="s">
        <v>24</v>
      </c>
      <c r="J66" s="88">
        <v>4</v>
      </c>
      <c r="K66" s="88" t="s">
        <v>58</v>
      </c>
      <c r="L66" s="88"/>
      <c r="M66" s="88"/>
      <c r="N66" s="88"/>
      <c r="O66" s="88"/>
      <c r="P66" s="88" t="s">
        <v>291</v>
      </c>
      <c r="Q66" s="88" t="s">
        <v>288</v>
      </c>
      <c r="R66" s="90"/>
      <c r="S66" s="88"/>
      <c r="T66" s="97"/>
      <c r="U66" s="97"/>
      <c r="V66" s="98"/>
      <c r="W66" s="99"/>
      <c r="X66" s="688" t="s">
        <v>3135</v>
      </c>
      <c r="Y66" s="693" t="s">
        <v>3137</v>
      </c>
      <c r="Z66" s="688" t="s">
        <v>3130</v>
      </c>
    </row>
    <row r="67" spans="1:26" s="100" customFormat="1" ht="13.5" customHeight="1">
      <c r="A67" s="85" t="s">
        <v>405</v>
      </c>
      <c r="B67" s="86"/>
      <c r="C67" s="86"/>
      <c r="D67" s="87"/>
      <c r="E67" s="88" t="s">
        <v>17</v>
      </c>
      <c r="F67" s="88" t="s">
        <v>16</v>
      </c>
      <c r="G67" s="89" t="s">
        <v>20</v>
      </c>
      <c r="H67" s="89" t="s">
        <v>304</v>
      </c>
      <c r="I67" s="89" t="s">
        <v>24</v>
      </c>
      <c r="J67" s="88">
        <v>4</v>
      </c>
      <c r="K67" s="88" t="s">
        <v>58</v>
      </c>
      <c r="L67" s="88"/>
      <c r="M67" s="88"/>
      <c r="N67" s="88"/>
      <c r="O67" s="88"/>
      <c r="P67" s="88" t="s">
        <v>291</v>
      </c>
      <c r="Q67" s="88" t="s">
        <v>290</v>
      </c>
      <c r="R67" s="90"/>
      <c r="S67" s="88"/>
      <c r="T67" s="97"/>
      <c r="U67" s="97"/>
      <c r="V67" s="98"/>
      <c r="W67" s="99"/>
      <c r="X67" s="688" t="s">
        <v>3135</v>
      </c>
      <c r="Y67" s="693" t="s">
        <v>3137</v>
      </c>
      <c r="Z67" s="688" t="s">
        <v>3130</v>
      </c>
    </row>
    <row r="68" spans="1:26" s="100" customFormat="1" ht="13.5" customHeight="1">
      <c r="A68" s="85" t="s">
        <v>468</v>
      </c>
      <c r="B68" s="86"/>
      <c r="C68" s="86"/>
      <c r="D68" s="87"/>
      <c r="E68" s="88" t="s">
        <v>17</v>
      </c>
      <c r="F68" s="88" t="s">
        <v>14</v>
      </c>
      <c r="G68" s="89" t="s">
        <v>22</v>
      </c>
      <c r="H68" s="89" t="s">
        <v>28</v>
      </c>
      <c r="I68" s="89" t="s">
        <v>24</v>
      </c>
      <c r="J68" s="88">
        <v>4</v>
      </c>
      <c r="K68" s="88" t="s">
        <v>58</v>
      </c>
      <c r="L68" s="88"/>
      <c r="M68" s="88"/>
      <c r="N68" s="88"/>
      <c r="O68" s="88"/>
      <c r="P68" s="88" t="s">
        <v>444</v>
      </c>
      <c r="Q68" s="88" t="s">
        <v>290</v>
      </c>
      <c r="R68" s="90"/>
      <c r="S68" s="88"/>
      <c r="T68" s="97"/>
      <c r="U68" s="97"/>
      <c r="V68" s="98"/>
      <c r="W68" s="99"/>
      <c r="X68" s="688" t="s">
        <v>3135</v>
      </c>
      <c r="Y68" s="693" t="s">
        <v>3137</v>
      </c>
      <c r="Z68" s="688" t="s">
        <v>3130</v>
      </c>
    </row>
    <row r="69" spans="1:26" s="100" customFormat="1" ht="13.5" customHeight="1">
      <c r="A69" s="85" t="s">
        <v>406</v>
      </c>
      <c r="B69" s="86"/>
      <c r="C69" s="86"/>
      <c r="D69" s="87"/>
      <c r="E69" s="88" t="s">
        <v>18</v>
      </c>
      <c r="F69" s="88" t="s">
        <v>15</v>
      </c>
      <c r="G69" s="89" t="s">
        <v>22</v>
      </c>
      <c r="H69" s="89" t="s">
        <v>28</v>
      </c>
      <c r="I69" s="89" t="s">
        <v>24</v>
      </c>
      <c r="J69" s="88">
        <v>4</v>
      </c>
      <c r="K69" s="88" t="s">
        <v>58</v>
      </c>
      <c r="L69" s="88"/>
      <c r="M69" s="88"/>
      <c r="N69" s="88"/>
      <c r="O69" s="88"/>
      <c r="P69" s="88" t="s">
        <v>444</v>
      </c>
      <c r="Q69" s="88" t="s">
        <v>290</v>
      </c>
      <c r="R69" s="90"/>
      <c r="S69" s="88"/>
      <c r="T69" s="97"/>
      <c r="U69" s="97"/>
      <c r="V69" s="98"/>
      <c r="W69" s="99"/>
      <c r="X69" s="688" t="s">
        <v>3135</v>
      </c>
      <c r="Y69" s="693" t="s">
        <v>3137</v>
      </c>
      <c r="Z69" s="688" t="s">
        <v>3130</v>
      </c>
    </row>
    <row r="70" spans="1:26" s="100" customFormat="1" ht="13.5" customHeight="1">
      <c r="A70" s="85" t="s">
        <v>467</v>
      </c>
      <c r="B70" s="86"/>
      <c r="C70" s="86"/>
      <c r="D70" s="87"/>
      <c r="E70" s="88" t="s">
        <v>17</v>
      </c>
      <c r="F70" s="88" t="s">
        <v>14</v>
      </c>
      <c r="G70" s="89" t="s">
        <v>19</v>
      </c>
      <c r="H70" s="89" t="s">
        <v>28</v>
      </c>
      <c r="I70" s="89" t="s">
        <v>24</v>
      </c>
      <c r="J70" s="88">
        <v>4</v>
      </c>
      <c r="K70" s="88" t="s">
        <v>58</v>
      </c>
      <c r="L70" s="88"/>
      <c r="M70" s="88"/>
      <c r="N70" s="88"/>
      <c r="O70" s="88"/>
      <c r="P70" s="88" t="s">
        <v>286</v>
      </c>
      <c r="Q70" s="88" t="s">
        <v>290</v>
      </c>
      <c r="R70" s="90"/>
      <c r="S70" s="88"/>
      <c r="T70" s="97"/>
      <c r="U70" s="97"/>
      <c r="V70" s="98"/>
      <c r="W70" s="99"/>
      <c r="X70" s="688" t="s">
        <v>3135</v>
      </c>
      <c r="Y70" s="693" t="s">
        <v>3137</v>
      </c>
      <c r="Z70" s="688" t="s">
        <v>3130</v>
      </c>
    </row>
    <row r="71" spans="1:26" s="100" customFormat="1" ht="13.5" customHeight="1">
      <c r="A71" s="85" t="s">
        <v>469</v>
      </c>
      <c r="B71" s="86"/>
      <c r="C71" s="86"/>
      <c r="D71" s="87"/>
      <c r="E71" s="88" t="s">
        <v>17</v>
      </c>
      <c r="F71" s="88" t="s">
        <v>14</v>
      </c>
      <c r="G71" s="89" t="s">
        <v>19</v>
      </c>
      <c r="H71" s="89" t="s">
        <v>28</v>
      </c>
      <c r="I71" s="89" t="s">
        <v>24</v>
      </c>
      <c r="J71" s="88">
        <v>4</v>
      </c>
      <c r="K71" s="88" t="s">
        <v>58</v>
      </c>
      <c r="L71" s="88"/>
      <c r="M71" s="88"/>
      <c r="N71" s="88"/>
      <c r="O71" s="88"/>
      <c r="P71" s="88" t="s">
        <v>286</v>
      </c>
      <c r="Q71" s="88" t="s">
        <v>290</v>
      </c>
      <c r="R71" s="90"/>
      <c r="S71" s="88"/>
      <c r="T71" s="97"/>
      <c r="U71" s="97"/>
      <c r="V71" s="98"/>
      <c r="W71" s="99"/>
      <c r="X71" s="688" t="s">
        <v>3135</v>
      </c>
      <c r="Y71" s="693" t="s">
        <v>3137</v>
      </c>
      <c r="Z71" s="688" t="s">
        <v>3130</v>
      </c>
    </row>
    <row r="72" spans="1:26" s="100" customFormat="1" ht="13.5" customHeight="1">
      <c r="A72" s="85" t="s">
        <v>407</v>
      </c>
      <c r="B72" s="86"/>
      <c r="C72" s="86"/>
      <c r="D72" s="87"/>
      <c r="E72" s="88" t="s">
        <v>17</v>
      </c>
      <c r="F72" s="88" t="s">
        <v>15</v>
      </c>
      <c r="G72" s="89" t="s">
        <v>19</v>
      </c>
      <c r="H72" s="89" t="s">
        <v>28</v>
      </c>
      <c r="I72" s="89" t="s">
        <v>24</v>
      </c>
      <c r="J72" s="88">
        <v>4</v>
      </c>
      <c r="K72" s="88" t="s">
        <v>58</v>
      </c>
      <c r="L72" s="88"/>
      <c r="M72" s="88"/>
      <c r="N72" s="88"/>
      <c r="O72" s="88"/>
      <c r="P72" s="88" t="s">
        <v>286</v>
      </c>
      <c r="Q72" s="88" t="s">
        <v>290</v>
      </c>
      <c r="R72" s="90"/>
      <c r="S72" s="88"/>
      <c r="T72" s="97"/>
      <c r="U72" s="97"/>
      <c r="V72" s="98"/>
      <c r="W72" s="99"/>
      <c r="X72" s="688" t="s">
        <v>3135</v>
      </c>
      <c r="Y72" s="693" t="s">
        <v>3137</v>
      </c>
      <c r="Z72" s="688" t="s">
        <v>3130</v>
      </c>
    </row>
    <row r="73" spans="1:26" s="100" customFormat="1" ht="13.5" customHeight="1">
      <c r="A73" s="85" t="s">
        <v>408</v>
      </c>
      <c r="B73" s="86"/>
      <c r="C73" s="86"/>
      <c r="D73" s="87"/>
      <c r="E73" s="88" t="s">
        <v>17</v>
      </c>
      <c r="F73" s="88" t="s">
        <v>16</v>
      </c>
      <c r="G73" s="89" t="s">
        <v>23</v>
      </c>
      <c r="H73" s="89" t="s">
        <v>304</v>
      </c>
      <c r="I73" s="89" t="s">
        <v>24</v>
      </c>
      <c r="J73" s="88">
        <v>4</v>
      </c>
      <c r="K73" s="88" t="s">
        <v>58</v>
      </c>
      <c r="L73" s="88"/>
      <c r="M73" s="88"/>
      <c r="N73" s="88"/>
      <c r="O73" s="88"/>
      <c r="P73" s="88" t="s">
        <v>286</v>
      </c>
      <c r="Q73" s="88" t="s">
        <v>290</v>
      </c>
      <c r="R73" s="90"/>
      <c r="S73" s="88"/>
      <c r="T73" s="97"/>
      <c r="U73" s="97"/>
      <c r="V73" s="98"/>
      <c r="W73" s="99"/>
      <c r="X73" s="688" t="s">
        <v>3135</v>
      </c>
      <c r="Y73" s="693" t="s">
        <v>3137</v>
      </c>
      <c r="Z73" s="688" t="s">
        <v>3130</v>
      </c>
    </row>
    <row r="74" spans="1:26" s="100" customFormat="1" ht="13.5" customHeight="1">
      <c r="A74" s="85" t="s">
        <v>409</v>
      </c>
      <c r="B74" s="86"/>
      <c r="C74" s="86"/>
      <c r="D74" s="87"/>
      <c r="E74" s="88" t="s">
        <v>17</v>
      </c>
      <c r="F74" s="88" t="s">
        <v>14</v>
      </c>
      <c r="G74" s="89" t="s">
        <v>19</v>
      </c>
      <c r="H74" s="89" t="s">
        <v>28</v>
      </c>
      <c r="I74" s="89" t="s">
        <v>24</v>
      </c>
      <c r="J74" s="88">
        <v>4</v>
      </c>
      <c r="K74" s="88" t="s">
        <v>58</v>
      </c>
      <c r="L74" s="88"/>
      <c r="M74" s="88"/>
      <c r="N74" s="88"/>
      <c r="O74" s="88"/>
      <c r="P74" s="88" t="s">
        <v>286</v>
      </c>
      <c r="Q74" s="88" t="s">
        <v>290</v>
      </c>
      <c r="R74" s="90"/>
      <c r="S74" s="88"/>
      <c r="T74" s="97"/>
      <c r="U74" s="97"/>
      <c r="V74" s="98"/>
      <c r="W74" s="99"/>
      <c r="X74" s="688" t="s">
        <v>3135</v>
      </c>
      <c r="Y74" s="693" t="s">
        <v>3137</v>
      </c>
      <c r="Z74" s="688" t="s">
        <v>3130</v>
      </c>
    </row>
    <row r="75" spans="1:26" s="100" customFormat="1" ht="13.5" customHeight="1">
      <c r="A75" s="85" t="s">
        <v>410</v>
      </c>
      <c r="B75" s="86"/>
      <c r="C75" s="86"/>
      <c r="D75" s="87"/>
      <c r="E75" s="88" t="s">
        <v>17</v>
      </c>
      <c r="F75" s="88" t="s">
        <v>15</v>
      </c>
      <c r="G75" s="89" t="s">
        <v>19</v>
      </c>
      <c r="H75" s="89" t="s">
        <v>28</v>
      </c>
      <c r="I75" s="89" t="s">
        <v>24</v>
      </c>
      <c r="J75" s="88">
        <v>4</v>
      </c>
      <c r="K75" s="88" t="s">
        <v>58</v>
      </c>
      <c r="L75" s="88"/>
      <c r="M75" s="88"/>
      <c r="N75" s="88"/>
      <c r="O75" s="88"/>
      <c r="P75" s="88" t="s">
        <v>286</v>
      </c>
      <c r="Q75" s="88" t="s">
        <v>290</v>
      </c>
      <c r="R75" s="90"/>
      <c r="S75" s="88"/>
      <c r="T75" s="97"/>
      <c r="U75" s="97"/>
      <c r="V75" s="98"/>
      <c r="W75" s="99"/>
      <c r="X75" s="688" t="s">
        <v>3135</v>
      </c>
      <c r="Y75" s="693" t="s">
        <v>3137</v>
      </c>
      <c r="Z75" s="688" t="s">
        <v>3130</v>
      </c>
    </row>
    <row r="76" spans="1:26" s="100" customFormat="1" ht="13.5" customHeight="1">
      <c r="A76" s="85" t="s">
        <v>411</v>
      </c>
      <c r="B76" s="86"/>
      <c r="C76" s="86"/>
      <c r="D76" s="87"/>
      <c r="E76" s="88" t="s">
        <v>18</v>
      </c>
      <c r="F76" s="88" t="s">
        <v>14</v>
      </c>
      <c r="G76" s="89" t="s">
        <v>21</v>
      </c>
      <c r="H76" s="89" t="s">
        <v>28</v>
      </c>
      <c r="I76" s="89" t="s">
        <v>24</v>
      </c>
      <c r="J76" s="88">
        <v>4</v>
      </c>
      <c r="K76" s="88" t="s">
        <v>58</v>
      </c>
      <c r="L76" s="88"/>
      <c r="M76" s="88"/>
      <c r="N76" s="88"/>
      <c r="O76" s="88"/>
      <c r="P76" s="88" t="s">
        <v>286</v>
      </c>
      <c r="Q76" s="88" t="s">
        <v>289</v>
      </c>
      <c r="R76" s="90" t="s">
        <v>644</v>
      </c>
      <c r="S76" s="88"/>
      <c r="T76" s="97"/>
      <c r="U76" s="97"/>
      <c r="V76" s="98"/>
      <c r="W76" s="99"/>
      <c r="X76" s="688" t="s">
        <v>3135</v>
      </c>
      <c r="Y76" s="693" t="s">
        <v>3137</v>
      </c>
      <c r="Z76" s="688" t="s">
        <v>3130</v>
      </c>
    </row>
    <row r="77" spans="1:26" s="100" customFormat="1" ht="13.5" customHeight="1">
      <c r="A77" s="85" t="s">
        <v>412</v>
      </c>
      <c r="B77" s="86"/>
      <c r="C77" s="86"/>
      <c r="D77" s="87"/>
      <c r="E77" s="88" t="s">
        <v>17</v>
      </c>
      <c r="F77" s="88" t="s">
        <v>16</v>
      </c>
      <c r="G77" s="89" t="s">
        <v>20</v>
      </c>
      <c r="H77" s="89" t="s">
        <v>304</v>
      </c>
      <c r="I77" s="89" t="s">
        <v>24</v>
      </c>
      <c r="J77" s="88">
        <v>4</v>
      </c>
      <c r="K77" s="88" t="s">
        <v>58</v>
      </c>
      <c r="L77" s="88"/>
      <c r="M77" s="88"/>
      <c r="N77" s="88"/>
      <c r="O77" s="88"/>
      <c r="P77" s="88" t="s">
        <v>291</v>
      </c>
      <c r="Q77" s="88" t="s">
        <v>288</v>
      </c>
      <c r="R77" s="90"/>
      <c r="S77" s="88"/>
      <c r="T77" s="97"/>
      <c r="U77" s="97"/>
      <c r="V77" s="98"/>
      <c r="W77" s="99"/>
      <c r="X77" s="688" t="s">
        <v>3135</v>
      </c>
      <c r="Y77" s="693" t="s">
        <v>3137</v>
      </c>
      <c r="Z77" s="688" t="s">
        <v>3130</v>
      </c>
    </row>
    <row r="78" spans="1:26" s="100" customFormat="1" ht="13.5" customHeight="1">
      <c r="A78" s="85" t="s">
        <v>413</v>
      </c>
      <c r="B78" s="86"/>
      <c r="C78" s="86"/>
      <c r="D78" s="87"/>
      <c r="E78" s="88" t="s">
        <v>18</v>
      </c>
      <c r="F78" s="88" t="s">
        <v>16</v>
      </c>
      <c r="G78" s="89" t="s">
        <v>20</v>
      </c>
      <c r="H78" s="89" t="s">
        <v>304</v>
      </c>
      <c r="I78" s="89" t="s">
        <v>24</v>
      </c>
      <c r="J78" s="88">
        <v>4</v>
      </c>
      <c r="K78" s="88"/>
      <c r="L78" s="88"/>
      <c r="M78" s="88"/>
      <c r="N78" s="88"/>
      <c r="O78" s="88"/>
      <c r="P78" s="88" t="s">
        <v>291</v>
      </c>
      <c r="Q78" s="88" t="s">
        <v>288</v>
      </c>
      <c r="R78" s="90"/>
      <c r="S78" s="88"/>
      <c r="T78" s="97"/>
      <c r="U78" s="97"/>
      <c r="V78" s="98"/>
      <c r="W78" s="99"/>
      <c r="X78" s="688" t="s">
        <v>3135</v>
      </c>
      <c r="Y78" s="693" t="s">
        <v>3137</v>
      </c>
      <c r="Z78" s="688" t="s">
        <v>3130</v>
      </c>
    </row>
    <row r="79" spans="1:26" s="100" customFormat="1" ht="13.5" customHeight="1">
      <c r="A79" s="85" t="s">
        <v>414</v>
      </c>
      <c r="B79" s="86"/>
      <c r="C79" s="86"/>
      <c r="D79" s="87"/>
      <c r="E79" s="88" t="s">
        <v>17</v>
      </c>
      <c r="F79" s="88" t="s">
        <v>16</v>
      </c>
      <c r="G79" s="89" t="s">
        <v>20</v>
      </c>
      <c r="H79" s="89" t="s">
        <v>304</v>
      </c>
      <c r="I79" s="89" t="s">
        <v>24</v>
      </c>
      <c r="J79" s="88">
        <v>4</v>
      </c>
      <c r="K79" s="88"/>
      <c r="L79" s="88"/>
      <c r="M79" s="88"/>
      <c r="N79" s="88"/>
      <c r="O79" s="88"/>
      <c r="P79" s="88" t="s">
        <v>291</v>
      </c>
      <c r="Q79" s="88" t="s">
        <v>288</v>
      </c>
      <c r="R79" s="90"/>
      <c r="S79" s="88"/>
      <c r="T79" s="97"/>
      <c r="U79" s="97"/>
      <c r="V79" s="98"/>
      <c r="W79" s="99"/>
      <c r="X79" s="688" t="s">
        <v>3135</v>
      </c>
      <c r="Y79" s="693" t="s">
        <v>3137</v>
      </c>
      <c r="Z79" s="688" t="s">
        <v>3130</v>
      </c>
    </row>
    <row r="80" spans="1:26" s="100" customFormat="1" ht="13.5" customHeight="1">
      <c r="A80" s="85" t="s">
        <v>415</v>
      </c>
      <c r="B80" s="86"/>
      <c r="C80" s="86"/>
      <c r="D80" s="87"/>
      <c r="E80" s="88" t="s">
        <v>18</v>
      </c>
      <c r="F80" s="88" t="s">
        <v>14</v>
      </c>
      <c r="G80" s="89" t="s">
        <v>639</v>
      </c>
      <c r="H80" s="89" t="s">
        <v>28</v>
      </c>
      <c r="I80" s="89" t="s">
        <v>24</v>
      </c>
      <c r="J80" s="88">
        <v>4</v>
      </c>
      <c r="K80" s="88"/>
      <c r="L80" s="88"/>
      <c r="M80" s="88"/>
      <c r="N80" s="88"/>
      <c r="O80" s="88"/>
      <c r="P80" s="88" t="s">
        <v>291</v>
      </c>
      <c r="Q80" s="88" t="s">
        <v>288</v>
      </c>
      <c r="R80" s="90"/>
      <c r="S80" s="88"/>
      <c r="T80" s="97"/>
      <c r="U80" s="97"/>
      <c r="V80" s="98"/>
      <c r="W80" s="99"/>
      <c r="X80" s="688" t="s">
        <v>3135</v>
      </c>
      <c r="Y80" s="693" t="s">
        <v>3137</v>
      </c>
      <c r="Z80" s="688" t="s">
        <v>3130</v>
      </c>
    </row>
    <row r="81" spans="1:26" s="100" customFormat="1" ht="13.5" customHeight="1">
      <c r="A81" s="85" t="s">
        <v>416</v>
      </c>
      <c r="B81" s="86"/>
      <c r="C81" s="86"/>
      <c r="D81" s="87"/>
      <c r="E81" s="88" t="s">
        <v>17</v>
      </c>
      <c r="F81" s="88" t="s">
        <v>16</v>
      </c>
      <c r="G81" s="89" t="s">
        <v>20</v>
      </c>
      <c r="H81" s="89" t="s">
        <v>304</v>
      </c>
      <c r="I81" s="89" t="s">
        <v>24</v>
      </c>
      <c r="J81" s="88">
        <v>4</v>
      </c>
      <c r="K81" s="88"/>
      <c r="L81" s="88"/>
      <c r="M81" s="88"/>
      <c r="N81" s="88"/>
      <c r="O81" s="88"/>
      <c r="P81" s="88" t="s">
        <v>291</v>
      </c>
      <c r="Q81" s="88" t="s">
        <v>288</v>
      </c>
      <c r="R81" s="90"/>
      <c r="S81" s="88"/>
      <c r="T81" s="97"/>
      <c r="U81" s="97"/>
      <c r="V81" s="98"/>
      <c r="W81" s="99"/>
      <c r="X81" s="688" t="s">
        <v>3135</v>
      </c>
      <c r="Y81" s="693" t="s">
        <v>3137</v>
      </c>
      <c r="Z81" s="688" t="s">
        <v>3130</v>
      </c>
    </row>
    <row r="82" spans="1:26" s="100" customFormat="1" ht="13.5" customHeight="1">
      <c r="A82" s="85" t="s">
        <v>417</v>
      </c>
      <c r="B82" s="86"/>
      <c r="C82" s="86"/>
      <c r="D82" s="87"/>
      <c r="E82" s="88" t="s">
        <v>18</v>
      </c>
      <c r="F82" s="88" t="s">
        <v>14</v>
      </c>
      <c r="G82" s="89" t="s">
        <v>23</v>
      </c>
      <c r="H82" s="89" t="s">
        <v>304</v>
      </c>
      <c r="I82" s="89" t="s">
        <v>24</v>
      </c>
      <c r="J82" s="88">
        <v>4</v>
      </c>
      <c r="K82" s="88"/>
      <c r="L82" s="88"/>
      <c r="M82" s="88"/>
      <c r="N82" s="88"/>
      <c r="O82" s="88"/>
      <c r="P82" s="88" t="s">
        <v>291</v>
      </c>
      <c r="Q82" s="88" t="s">
        <v>288</v>
      </c>
      <c r="R82" s="90" t="s">
        <v>615</v>
      </c>
      <c r="S82" s="88"/>
      <c r="T82" s="97"/>
      <c r="U82" s="97"/>
      <c r="V82" s="98"/>
      <c r="W82" s="99"/>
      <c r="X82" s="688" t="s">
        <v>3135</v>
      </c>
      <c r="Y82" s="693" t="s">
        <v>3137</v>
      </c>
      <c r="Z82" s="688" t="s">
        <v>3130</v>
      </c>
    </row>
    <row r="83" spans="1:26" s="100" customFormat="1" ht="13.5" customHeight="1">
      <c r="A83" s="85" t="s">
        <v>418</v>
      </c>
      <c r="B83" s="86"/>
      <c r="C83" s="86"/>
      <c r="D83" s="87"/>
      <c r="E83" s="88" t="s">
        <v>18</v>
      </c>
      <c r="F83" s="88" t="s">
        <v>15</v>
      </c>
      <c r="G83" s="89" t="s">
        <v>23</v>
      </c>
      <c r="H83" s="89" t="s">
        <v>304</v>
      </c>
      <c r="I83" s="89" t="s">
        <v>24</v>
      </c>
      <c r="J83" s="88">
        <v>4</v>
      </c>
      <c r="K83" s="88"/>
      <c r="L83" s="88"/>
      <c r="M83" s="88"/>
      <c r="N83" s="88"/>
      <c r="O83" s="88"/>
      <c r="P83" s="88" t="s">
        <v>291</v>
      </c>
      <c r="Q83" s="88" t="s">
        <v>288</v>
      </c>
      <c r="R83" s="90" t="s">
        <v>542</v>
      </c>
      <c r="S83" s="88"/>
      <c r="T83" s="97"/>
      <c r="U83" s="97"/>
      <c r="V83" s="98"/>
      <c r="W83" s="99"/>
      <c r="X83" s="688" t="s">
        <v>3135</v>
      </c>
      <c r="Y83" s="693" t="s">
        <v>3137</v>
      </c>
      <c r="Z83" s="688" t="s">
        <v>3130</v>
      </c>
    </row>
    <row r="84" spans="1:26" s="100" customFormat="1" ht="13.5" customHeight="1">
      <c r="A84" s="85" t="s">
        <v>419</v>
      </c>
      <c r="B84" s="86"/>
      <c r="C84" s="86"/>
      <c r="D84" s="87"/>
      <c r="E84" s="88" t="s">
        <v>18</v>
      </c>
      <c r="F84" s="88" t="s">
        <v>14</v>
      </c>
      <c r="G84" s="89" t="s">
        <v>22</v>
      </c>
      <c r="H84" s="89" t="s">
        <v>28</v>
      </c>
      <c r="I84" s="89" t="s">
        <v>24</v>
      </c>
      <c r="J84" s="88">
        <v>4</v>
      </c>
      <c r="K84" s="88"/>
      <c r="L84" s="88"/>
      <c r="M84" s="88"/>
      <c r="N84" s="88"/>
      <c r="O84" s="88"/>
      <c r="P84" s="88" t="s">
        <v>291</v>
      </c>
      <c r="Q84" s="88" t="s">
        <v>288</v>
      </c>
      <c r="R84" s="90"/>
      <c r="S84" s="88"/>
      <c r="T84" s="97"/>
      <c r="U84" s="97"/>
      <c r="V84" s="98"/>
      <c r="W84" s="99"/>
      <c r="X84" s="688" t="s">
        <v>3135</v>
      </c>
      <c r="Y84" s="693" t="s">
        <v>3137</v>
      </c>
      <c r="Z84" s="688" t="s">
        <v>3130</v>
      </c>
    </row>
    <row r="85" spans="1:26" s="100" customFormat="1" ht="13.5" customHeight="1">
      <c r="A85" s="85" t="s">
        <v>420</v>
      </c>
      <c r="B85" s="86"/>
      <c r="C85" s="86"/>
      <c r="D85" s="87"/>
      <c r="E85" s="88" t="s">
        <v>18</v>
      </c>
      <c r="F85" s="88" t="s">
        <v>15</v>
      </c>
      <c r="G85" s="89" t="s">
        <v>22</v>
      </c>
      <c r="H85" s="89" t="s">
        <v>28</v>
      </c>
      <c r="I85" s="89" t="s">
        <v>24</v>
      </c>
      <c r="J85" s="88">
        <v>4</v>
      </c>
      <c r="K85" s="88"/>
      <c r="L85" s="88"/>
      <c r="M85" s="88"/>
      <c r="N85" s="88"/>
      <c r="O85" s="88"/>
      <c r="P85" s="88" t="s">
        <v>291</v>
      </c>
      <c r="Q85" s="88" t="s">
        <v>288</v>
      </c>
      <c r="R85" s="90"/>
      <c r="S85" s="88"/>
      <c r="T85" s="97"/>
      <c r="U85" s="97"/>
      <c r="V85" s="98"/>
      <c r="W85" s="99"/>
      <c r="X85" s="688" t="s">
        <v>3135</v>
      </c>
      <c r="Y85" s="693" t="s">
        <v>3137</v>
      </c>
      <c r="Z85" s="688" t="s">
        <v>3130</v>
      </c>
    </row>
    <row r="86" spans="1:26" s="100" customFormat="1" ht="13.5" customHeight="1">
      <c r="A86" s="85" t="s">
        <v>421</v>
      </c>
      <c r="B86" s="86"/>
      <c r="C86" s="86"/>
      <c r="D86" s="87"/>
      <c r="E86" s="88" t="s">
        <v>18</v>
      </c>
      <c r="F86" s="88" t="s">
        <v>16</v>
      </c>
      <c r="G86" s="89" t="s">
        <v>20</v>
      </c>
      <c r="H86" s="89" t="s">
        <v>304</v>
      </c>
      <c r="I86" s="89" t="s">
        <v>24</v>
      </c>
      <c r="J86" s="88">
        <v>4</v>
      </c>
      <c r="K86" s="88"/>
      <c r="L86" s="88"/>
      <c r="M86" s="88"/>
      <c r="N86" s="88"/>
      <c r="O86" s="88"/>
      <c r="P86" s="88" t="s">
        <v>291</v>
      </c>
      <c r="Q86" s="88" t="s">
        <v>288</v>
      </c>
      <c r="R86" s="90"/>
      <c r="S86" s="88"/>
      <c r="T86" s="97"/>
      <c r="U86" s="97"/>
      <c r="V86" s="98"/>
      <c r="W86" s="99"/>
      <c r="X86" s="688" t="s">
        <v>3135</v>
      </c>
      <c r="Y86" s="693" t="s">
        <v>3137</v>
      </c>
      <c r="Z86" s="688" t="s">
        <v>3130</v>
      </c>
    </row>
    <row r="87" spans="1:26" s="100" customFormat="1" ht="13.5" customHeight="1">
      <c r="A87" s="85" t="s">
        <v>422</v>
      </c>
      <c r="B87" s="86"/>
      <c r="C87" s="86"/>
      <c r="D87" s="87"/>
      <c r="E87" s="88" t="s">
        <v>18</v>
      </c>
      <c r="F87" s="88" t="s">
        <v>16</v>
      </c>
      <c r="G87" s="89" t="s">
        <v>22</v>
      </c>
      <c r="H87" s="89" t="s">
        <v>304</v>
      </c>
      <c r="I87" s="89" t="s">
        <v>24</v>
      </c>
      <c r="J87" s="88">
        <v>4</v>
      </c>
      <c r="K87" s="88"/>
      <c r="L87" s="88"/>
      <c r="M87" s="88"/>
      <c r="N87" s="88"/>
      <c r="O87" s="88"/>
      <c r="P87" s="88" t="s">
        <v>291</v>
      </c>
      <c r="Q87" s="88" t="s">
        <v>288</v>
      </c>
      <c r="R87" s="90"/>
      <c r="S87" s="88"/>
      <c r="T87" s="97"/>
      <c r="U87" s="97"/>
      <c r="V87" s="98"/>
      <c r="W87" s="99"/>
      <c r="X87" s="688" t="s">
        <v>3135</v>
      </c>
      <c r="Y87" s="693" t="s">
        <v>3137</v>
      </c>
      <c r="Z87" s="688" t="s">
        <v>3130</v>
      </c>
    </row>
    <row r="88" spans="1:26" s="100" customFormat="1" ht="13.5" customHeight="1">
      <c r="A88" s="85" t="s">
        <v>1110</v>
      </c>
      <c r="B88" s="86"/>
      <c r="C88" s="86"/>
      <c r="D88" s="87"/>
      <c r="E88" s="88" t="s">
        <v>18</v>
      </c>
      <c r="F88" s="88" t="s">
        <v>14</v>
      </c>
      <c r="G88" s="89" t="s">
        <v>22</v>
      </c>
      <c r="H88" s="89" t="s">
        <v>28</v>
      </c>
      <c r="I88" s="89" t="s">
        <v>24</v>
      </c>
      <c r="J88" s="88">
        <v>4</v>
      </c>
      <c r="K88" s="88"/>
      <c r="L88" s="88"/>
      <c r="M88" s="88"/>
      <c r="N88" s="88"/>
      <c r="O88" s="88"/>
      <c r="P88" s="88" t="s">
        <v>291</v>
      </c>
      <c r="Q88" s="88" t="s">
        <v>288</v>
      </c>
      <c r="R88" s="90"/>
      <c r="S88" s="88"/>
      <c r="T88" s="97"/>
      <c r="U88" s="97"/>
      <c r="V88" s="98"/>
      <c r="W88" s="99"/>
      <c r="X88" s="688" t="s">
        <v>3135</v>
      </c>
      <c r="Y88" s="693" t="s">
        <v>3137</v>
      </c>
      <c r="Z88" s="688" t="s">
        <v>3130</v>
      </c>
    </row>
    <row r="89" spans="1:26" s="100" customFormat="1" ht="13.5" customHeight="1">
      <c r="A89" s="85" t="s">
        <v>1156</v>
      </c>
      <c r="B89" s="86"/>
      <c r="C89" s="86"/>
      <c r="D89" s="87"/>
      <c r="E89" s="88" t="s">
        <v>18</v>
      </c>
      <c r="F89" s="88" t="s">
        <v>15</v>
      </c>
      <c r="G89" s="89" t="s">
        <v>22</v>
      </c>
      <c r="H89" s="89" t="s">
        <v>28</v>
      </c>
      <c r="I89" s="89" t="s">
        <v>24</v>
      </c>
      <c r="J89" s="88">
        <v>4</v>
      </c>
      <c r="K89" s="88"/>
      <c r="L89" s="88"/>
      <c r="M89" s="88"/>
      <c r="N89" s="88"/>
      <c r="O89" s="88"/>
      <c r="P89" s="88" t="s">
        <v>291</v>
      </c>
      <c r="Q89" s="88" t="s">
        <v>288</v>
      </c>
      <c r="R89" s="90"/>
      <c r="S89" s="88"/>
      <c r="T89" s="97"/>
      <c r="U89" s="97"/>
      <c r="V89" s="98"/>
      <c r="W89" s="99"/>
      <c r="X89" s="688" t="s">
        <v>3135</v>
      </c>
      <c r="Y89" s="693" t="s">
        <v>3137</v>
      </c>
      <c r="Z89" s="688" t="s">
        <v>3130</v>
      </c>
    </row>
    <row r="90" spans="1:26" s="100" customFormat="1" ht="13.5" customHeight="1">
      <c r="A90" s="85" t="s">
        <v>1109</v>
      </c>
      <c r="B90" s="86"/>
      <c r="C90" s="86"/>
      <c r="D90" s="87"/>
      <c r="E90" s="88" t="s">
        <v>18</v>
      </c>
      <c r="F90" s="88" t="s">
        <v>16</v>
      </c>
      <c r="G90" s="89" t="s">
        <v>20</v>
      </c>
      <c r="H90" s="89" t="s">
        <v>304</v>
      </c>
      <c r="I90" s="89" t="s">
        <v>24</v>
      </c>
      <c r="J90" s="88">
        <v>4</v>
      </c>
      <c r="K90" s="88"/>
      <c r="L90" s="88"/>
      <c r="M90" s="88"/>
      <c r="N90" s="88"/>
      <c r="O90" s="88"/>
      <c r="P90" s="88" t="s">
        <v>291</v>
      </c>
      <c r="Q90" s="88" t="s">
        <v>288</v>
      </c>
      <c r="R90" s="90"/>
      <c r="S90" s="88"/>
      <c r="T90" s="97"/>
      <c r="U90" s="97"/>
      <c r="V90" s="98"/>
      <c r="W90" s="99"/>
      <c r="X90" s="688" t="s">
        <v>3135</v>
      </c>
      <c r="Y90" s="693" t="s">
        <v>3137</v>
      </c>
      <c r="Z90" s="688" t="s">
        <v>3130</v>
      </c>
    </row>
    <row r="91" spans="1:26" s="100" customFormat="1" ht="13.5" customHeight="1">
      <c r="A91" s="85" t="s">
        <v>1108</v>
      </c>
      <c r="B91" s="86"/>
      <c r="C91" s="86"/>
      <c r="D91" s="87"/>
      <c r="E91" s="88" t="s">
        <v>18</v>
      </c>
      <c r="F91" s="88" t="s">
        <v>14</v>
      </c>
      <c r="G91" s="89" t="s">
        <v>19</v>
      </c>
      <c r="H91" s="89" t="s">
        <v>28</v>
      </c>
      <c r="I91" s="89" t="s">
        <v>24</v>
      </c>
      <c r="J91" s="88">
        <v>2</v>
      </c>
      <c r="K91" s="88"/>
      <c r="L91" s="88"/>
      <c r="M91" s="88"/>
      <c r="N91" s="88"/>
      <c r="O91" s="95" t="s">
        <v>28</v>
      </c>
      <c r="P91" s="88" t="s">
        <v>291</v>
      </c>
      <c r="Q91" s="88" t="s">
        <v>288</v>
      </c>
      <c r="R91" s="90"/>
      <c r="S91" s="88"/>
      <c r="T91" s="97"/>
      <c r="U91" s="97"/>
      <c r="V91" s="98"/>
      <c r="W91" s="99"/>
      <c r="X91" s="688" t="s">
        <v>3135</v>
      </c>
      <c r="Y91" s="693" t="s">
        <v>3137</v>
      </c>
      <c r="Z91" s="688" t="s">
        <v>3130</v>
      </c>
    </row>
    <row r="92" spans="1:26" s="100" customFormat="1" ht="13.5" customHeight="1">
      <c r="A92" s="85" t="s">
        <v>1107</v>
      </c>
      <c r="B92" s="86"/>
      <c r="C92" s="86"/>
      <c r="D92" s="87"/>
      <c r="E92" s="88" t="s">
        <v>18</v>
      </c>
      <c r="F92" s="88" t="s">
        <v>15</v>
      </c>
      <c r="G92" s="89" t="s">
        <v>19</v>
      </c>
      <c r="H92" s="89" t="s">
        <v>28</v>
      </c>
      <c r="I92" s="89" t="s">
        <v>52</v>
      </c>
      <c r="J92" s="88">
        <v>2</v>
      </c>
      <c r="K92" s="88"/>
      <c r="L92" s="88"/>
      <c r="M92" s="88"/>
      <c r="N92" s="88"/>
      <c r="O92" s="95" t="s">
        <v>28</v>
      </c>
      <c r="P92" s="88" t="s">
        <v>291</v>
      </c>
      <c r="Q92" s="88" t="s">
        <v>288</v>
      </c>
      <c r="R92" s="90"/>
      <c r="S92" s="88"/>
      <c r="T92" s="97"/>
      <c r="U92" s="97"/>
      <c r="V92" s="98"/>
      <c r="W92" s="99"/>
      <c r="X92" s="688" t="s">
        <v>3135</v>
      </c>
      <c r="Y92" s="693" t="s">
        <v>3137</v>
      </c>
      <c r="Z92" s="688" t="s">
        <v>3130</v>
      </c>
    </row>
    <row r="93" spans="1:26" s="100" customFormat="1" ht="13.5" customHeight="1">
      <c r="A93" s="85" t="s">
        <v>1106</v>
      </c>
      <c r="B93" s="86"/>
      <c r="C93" s="86"/>
      <c r="D93" s="87"/>
      <c r="E93" s="88" t="s">
        <v>18</v>
      </c>
      <c r="F93" s="88" t="s">
        <v>14</v>
      </c>
      <c r="G93" s="89" t="s">
        <v>19</v>
      </c>
      <c r="H93" s="89" t="s">
        <v>28</v>
      </c>
      <c r="I93" s="89" t="s">
        <v>24</v>
      </c>
      <c r="J93" s="88">
        <v>3</v>
      </c>
      <c r="K93" s="88"/>
      <c r="L93" s="88"/>
      <c r="M93" s="88"/>
      <c r="N93" s="88"/>
      <c r="O93" s="88"/>
      <c r="P93" s="88" t="s">
        <v>286</v>
      </c>
      <c r="Q93" s="88" t="s">
        <v>289</v>
      </c>
      <c r="R93" s="90"/>
      <c r="S93" s="88"/>
      <c r="T93" s="97"/>
      <c r="U93" s="97"/>
      <c r="V93" s="98"/>
      <c r="W93" s="99"/>
      <c r="X93" s="688" t="s">
        <v>3135</v>
      </c>
      <c r="Y93" s="693" t="s">
        <v>3137</v>
      </c>
      <c r="Z93" s="688" t="s">
        <v>3130</v>
      </c>
    </row>
    <row r="94" spans="1:26" s="100" customFormat="1" ht="13.5" customHeight="1">
      <c r="A94" s="85" t="s">
        <v>1105</v>
      </c>
      <c r="B94" s="86"/>
      <c r="C94" s="86"/>
      <c r="D94" s="87"/>
      <c r="E94" s="88" t="s">
        <v>18</v>
      </c>
      <c r="F94" s="88" t="s">
        <v>15</v>
      </c>
      <c r="G94" s="89" t="s">
        <v>19</v>
      </c>
      <c r="H94" s="89" t="s">
        <v>28</v>
      </c>
      <c r="I94" s="89" t="s">
        <v>52</v>
      </c>
      <c r="J94" s="88">
        <v>3</v>
      </c>
      <c r="K94" s="88"/>
      <c r="L94" s="88"/>
      <c r="M94" s="88"/>
      <c r="N94" s="88"/>
      <c r="O94" s="88"/>
      <c r="P94" s="88" t="s">
        <v>286</v>
      </c>
      <c r="Q94" s="88" t="s">
        <v>289</v>
      </c>
      <c r="R94" s="90"/>
      <c r="S94" s="88"/>
      <c r="T94" s="97"/>
      <c r="U94" s="97"/>
      <c r="V94" s="98"/>
      <c r="W94" s="99"/>
      <c r="X94" s="688" t="s">
        <v>3135</v>
      </c>
      <c r="Y94" s="693" t="s">
        <v>3137</v>
      </c>
      <c r="Z94" s="688" t="s">
        <v>3130</v>
      </c>
    </row>
    <row r="95" spans="1:26" s="100" customFormat="1" ht="13.5" customHeight="1">
      <c r="A95" s="85" t="s">
        <v>1104</v>
      </c>
      <c r="B95" s="86"/>
      <c r="C95" s="86"/>
      <c r="D95" s="87"/>
      <c r="E95" s="88" t="s">
        <v>18</v>
      </c>
      <c r="F95" s="88" t="s">
        <v>15</v>
      </c>
      <c r="G95" s="89" t="s">
        <v>19</v>
      </c>
      <c r="H95" s="89" t="s">
        <v>28</v>
      </c>
      <c r="I95" s="89" t="s">
        <v>24</v>
      </c>
      <c r="J95" s="88">
        <v>2</v>
      </c>
      <c r="K95" s="88"/>
      <c r="L95" s="88"/>
      <c r="M95" s="88"/>
      <c r="N95" s="88"/>
      <c r="O95" s="88"/>
      <c r="P95" s="88" t="s">
        <v>286</v>
      </c>
      <c r="Q95" s="88" t="s">
        <v>289</v>
      </c>
      <c r="R95" s="90"/>
      <c r="S95" s="88"/>
      <c r="T95" s="97"/>
      <c r="U95" s="97"/>
      <c r="V95" s="98"/>
      <c r="W95" s="99"/>
      <c r="X95" s="688" t="s">
        <v>3135</v>
      </c>
      <c r="Y95" s="693" t="s">
        <v>3137</v>
      </c>
      <c r="Z95" s="688" t="s">
        <v>3130</v>
      </c>
    </row>
    <row r="96" spans="1:26" s="100" customFormat="1" ht="13.5" customHeight="1">
      <c r="A96" s="85" t="s">
        <v>1103</v>
      </c>
      <c r="B96" s="86"/>
      <c r="C96" s="86"/>
      <c r="D96" s="87"/>
      <c r="E96" s="88" t="s">
        <v>17</v>
      </c>
      <c r="F96" s="88" t="s">
        <v>14</v>
      </c>
      <c r="G96" s="89" t="s">
        <v>19</v>
      </c>
      <c r="H96" s="89" t="s">
        <v>28</v>
      </c>
      <c r="I96" s="89" t="s">
        <v>24</v>
      </c>
      <c r="J96" s="88">
        <v>4</v>
      </c>
      <c r="K96" s="88"/>
      <c r="L96" s="88"/>
      <c r="M96" s="88"/>
      <c r="N96" s="88"/>
      <c r="O96" s="88"/>
      <c r="P96" s="88" t="s">
        <v>286</v>
      </c>
      <c r="Q96" s="88" t="s">
        <v>289</v>
      </c>
      <c r="R96" s="90"/>
      <c r="S96" s="88"/>
      <c r="T96" s="97"/>
      <c r="U96" s="97"/>
      <c r="V96" s="98"/>
      <c r="W96" s="99"/>
      <c r="X96" s="688" t="s">
        <v>3135</v>
      </c>
      <c r="Y96" s="693" t="s">
        <v>3137</v>
      </c>
      <c r="Z96" s="688" t="s">
        <v>3130</v>
      </c>
    </row>
    <row r="97" spans="1:26" s="100" customFormat="1" ht="13.5" customHeight="1">
      <c r="A97" s="85" t="s">
        <v>1102</v>
      </c>
      <c r="B97" s="86"/>
      <c r="C97" s="86"/>
      <c r="D97" s="87"/>
      <c r="E97" s="88" t="s">
        <v>17</v>
      </c>
      <c r="F97" s="88" t="s">
        <v>14</v>
      </c>
      <c r="G97" s="89" t="s">
        <v>19</v>
      </c>
      <c r="H97" s="89" t="s">
        <v>28</v>
      </c>
      <c r="I97" s="89" t="s">
        <v>24</v>
      </c>
      <c r="J97" s="88">
        <v>4</v>
      </c>
      <c r="K97" s="88"/>
      <c r="L97" s="88"/>
      <c r="M97" s="88"/>
      <c r="N97" s="88"/>
      <c r="O97" s="88"/>
      <c r="P97" s="88" t="s">
        <v>286</v>
      </c>
      <c r="Q97" s="88" t="s">
        <v>290</v>
      </c>
      <c r="R97" s="90"/>
      <c r="S97" s="88"/>
      <c r="T97" s="97"/>
      <c r="U97" s="97"/>
      <c r="V97" s="98"/>
      <c r="W97" s="99"/>
      <c r="X97" s="688" t="s">
        <v>3135</v>
      </c>
      <c r="Y97" s="693" t="s">
        <v>3137</v>
      </c>
      <c r="Z97" s="688" t="s">
        <v>3130</v>
      </c>
    </row>
    <row r="98" spans="1:26" s="100" customFormat="1" ht="13.5" customHeight="1">
      <c r="A98" s="85" t="s">
        <v>1101</v>
      </c>
      <c r="B98" s="86"/>
      <c r="C98" s="86"/>
      <c r="D98" s="87"/>
      <c r="E98" s="88" t="s">
        <v>17</v>
      </c>
      <c r="F98" s="88" t="s">
        <v>15</v>
      </c>
      <c r="G98" s="89" t="s">
        <v>19</v>
      </c>
      <c r="H98" s="89" t="s">
        <v>28</v>
      </c>
      <c r="I98" s="89" t="s">
        <v>24</v>
      </c>
      <c r="J98" s="88">
        <v>2</v>
      </c>
      <c r="K98" s="88"/>
      <c r="L98" s="88"/>
      <c r="M98" s="88"/>
      <c r="N98" s="88"/>
      <c r="O98" s="88"/>
      <c r="P98" s="88" t="s">
        <v>286</v>
      </c>
      <c r="Q98" s="88" t="s">
        <v>290</v>
      </c>
      <c r="R98" s="90"/>
      <c r="S98" s="88"/>
      <c r="T98" s="97"/>
      <c r="U98" s="97"/>
      <c r="V98" s="98"/>
      <c r="W98" s="99"/>
      <c r="X98" s="688" t="s">
        <v>3135</v>
      </c>
      <c r="Y98" s="693" t="s">
        <v>3137</v>
      </c>
      <c r="Z98" s="688" t="s">
        <v>3130</v>
      </c>
    </row>
    <row r="99" spans="1:26" s="100" customFormat="1" ht="13.5" customHeight="1">
      <c r="A99" s="85" t="s">
        <v>1100</v>
      </c>
      <c r="B99" s="86"/>
      <c r="C99" s="86"/>
      <c r="D99" s="87"/>
      <c r="E99" s="88" t="s">
        <v>18</v>
      </c>
      <c r="F99" s="88" t="s">
        <v>14</v>
      </c>
      <c r="G99" s="89" t="s">
        <v>19</v>
      </c>
      <c r="H99" s="89" t="s">
        <v>28</v>
      </c>
      <c r="I99" s="89" t="s">
        <v>24</v>
      </c>
      <c r="J99" s="88">
        <v>3</v>
      </c>
      <c r="K99" s="88"/>
      <c r="L99" s="88"/>
      <c r="M99" s="88"/>
      <c r="N99" s="88"/>
      <c r="O99" s="88"/>
      <c r="P99" s="88" t="s">
        <v>286</v>
      </c>
      <c r="Q99" s="88" t="s">
        <v>290</v>
      </c>
      <c r="R99" s="90"/>
      <c r="S99" s="88"/>
      <c r="T99" s="97"/>
      <c r="U99" s="97"/>
      <c r="V99" s="98"/>
      <c r="W99" s="99"/>
      <c r="X99" s="688" t="s">
        <v>3135</v>
      </c>
      <c r="Y99" s="693" t="s">
        <v>3137</v>
      </c>
      <c r="Z99" s="688" t="s">
        <v>3130</v>
      </c>
    </row>
    <row r="100" spans="1:26" s="100" customFormat="1" ht="13.5" customHeight="1">
      <c r="A100" s="85" t="s">
        <v>1097</v>
      </c>
      <c r="B100" s="86"/>
      <c r="C100" s="86"/>
      <c r="D100" s="87"/>
      <c r="E100" s="88" t="s">
        <v>17</v>
      </c>
      <c r="F100" s="88" t="s">
        <v>14</v>
      </c>
      <c r="G100" s="89" t="s">
        <v>19</v>
      </c>
      <c r="H100" s="89" t="s">
        <v>28</v>
      </c>
      <c r="I100" s="89" t="s">
        <v>24</v>
      </c>
      <c r="J100" s="88">
        <v>1</v>
      </c>
      <c r="K100" s="88"/>
      <c r="L100" s="88"/>
      <c r="M100" s="88"/>
      <c r="N100" s="88"/>
      <c r="O100" s="88"/>
      <c r="P100" s="88" t="s">
        <v>286</v>
      </c>
      <c r="Q100" s="88" t="s">
        <v>289</v>
      </c>
      <c r="R100" s="90"/>
      <c r="S100" s="88"/>
      <c r="T100" s="97"/>
      <c r="U100" s="97"/>
      <c r="V100" s="98"/>
      <c r="W100" s="99"/>
      <c r="X100" s="688" t="s">
        <v>3135</v>
      </c>
      <c r="Y100" s="693" t="s">
        <v>3137</v>
      </c>
      <c r="Z100" s="688" t="s">
        <v>3130</v>
      </c>
    </row>
    <row r="101" spans="1:26" s="100" customFormat="1" ht="13.5" customHeight="1">
      <c r="A101" s="85" t="s">
        <v>1096</v>
      </c>
      <c r="B101" s="86"/>
      <c r="C101" s="86"/>
      <c r="D101" s="87"/>
      <c r="E101" s="88" t="s">
        <v>17</v>
      </c>
      <c r="F101" s="88" t="s">
        <v>14</v>
      </c>
      <c r="G101" s="89" t="s">
        <v>19</v>
      </c>
      <c r="H101" s="89" t="s">
        <v>28</v>
      </c>
      <c r="I101" s="89" t="s">
        <v>24</v>
      </c>
      <c r="J101" s="88">
        <v>3</v>
      </c>
      <c r="K101" s="88"/>
      <c r="L101" s="88"/>
      <c r="M101" s="88"/>
      <c r="N101" s="88"/>
      <c r="O101" s="88"/>
      <c r="P101" s="88" t="s">
        <v>286</v>
      </c>
      <c r="Q101" s="88" t="s">
        <v>289</v>
      </c>
      <c r="R101" s="90"/>
      <c r="S101" s="88"/>
      <c r="T101" s="97"/>
      <c r="U101" s="97"/>
      <c r="V101" s="98"/>
      <c r="W101" s="99"/>
      <c r="X101" s="688" t="s">
        <v>3135</v>
      </c>
      <c r="Y101" s="693" t="s">
        <v>3137</v>
      </c>
      <c r="Z101" s="688" t="s">
        <v>3130</v>
      </c>
    </row>
    <row r="102" spans="1:26" s="100" customFormat="1" ht="13.5" customHeight="1">
      <c r="A102" s="85" t="s">
        <v>1095</v>
      </c>
      <c r="B102" s="86"/>
      <c r="C102" s="86"/>
      <c r="D102" s="87"/>
      <c r="E102" s="88" t="s">
        <v>17</v>
      </c>
      <c r="F102" s="88" t="s">
        <v>15</v>
      </c>
      <c r="G102" s="89" t="s">
        <v>19</v>
      </c>
      <c r="H102" s="89" t="s">
        <v>28</v>
      </c>
      <c r="I102" s="89" t="s">
        <v>24</v>
      </c>
      <c r="J102" s="88">
        <v>2</v>
      </c>
      <c r="K102" s="88"/>
      <c r="L102" s="88"/>
      <c r="M102" s="88"/>
      <c r="N102" s="88"/>
      <c r="O102" s="88"/>
      <c r="P102" s="88" t="s">
        <v>286</v>
      </c>
      <c r="Q102" s="88" t="s">
        <v>288</v>
      </c>
      <c r="R102" s="90"/>
      <c r="S102" s="88"/>
      <c r="T102" s="97"/>
      <c r="U102" s="97"/>
      <c r="V102" s="98"/>
      <c r="W102" s="99"/>
      <c r="X102" s="688" t="s">
        <v>3135</v>
      </c>
      <c r="Y102" s="693" t="s">
        <v>3137</v>
      </c>
      <c r="Z102" s="688" t="s">
        <v>3130</v>
      </c>
    </row>
    <row r="103" spans="1:26" s="100" customFormat="1" ht="13.5" customHeight="1">
      <c r="A103" s="85" t="s">
        <v>1091</v>
      </c>
      <c r="B103" s="86"/>
      <c r="C103" s="86"/>
      <c r="D103" s="87"/>
      <c r="E103" s="88" t="s">
        <v>18</v>
      </c>
      <c r="F103" s="88" t="s">
        <v>16</v>
      </c>
      <c r="G103" s="89" t="s">
        <v>20</v>
      </c>
      <c r="H103" s="89" t="s">
        <v>304</v>
      </c>
      <c r="I103" s="89" t="s">
        <v>24</v>
      </c>
      <c r="J103" s="88">
        <v>4</v>
      </c>
      <c r="K103" s="88"/>
      <c r="L103" s="88"/>
      <c r="M103" s="88"/>
      <c r="N103" s="88"/>
      <c r="O103" s="88"/>
      <c r="P103" s="88" t="s">
        <v>291</v>
      </c>
      <c r="Q103" s="88" t="s">
        <v>288</v>
      </c>
      <c r="R103" s="90"/>
      <c r="S103" s="88"/>
      <c r="T103" s="97"/>
      <c r="U103" s="97"/>
      <c r="V103" s="98"/>
      <c r="W103" s="99"/>
      <c r="X103" s="688" t="s">
        <v>3135</v>
      </c>
      <c r="Y103" s="693" t="s">
        <v>3137</v>
      </c>
      <c r="Z103" s="688" t="s">
        <v>3130</v>
      </c>
    </row>
    <row r="104" spans="1:26" s="100" customFormat="1" ht="13.5" customHeight="1">
      <c r="A104" s="85" t="s">
        <v>1090</v>
      </c>
      <c r="B104" s="86"/>
      <c r="C104" s="86"/>
      <c r="D104" s="87"/>
      <c r="E104" s="88" t="s">
        <v>18</v>
      </c>
      <c r="F104" s="88" t="s">
        <v>14</v>
      </c>
      <c r="G104" s="89" t="s">
        <v>20</v>
      </c>
      <c r="H104" s="89"/>
      <c r="I104" s="89" t="s">
        <v>26</v>
      </c>
      <c r="J104" s="88"/>
      <c r="K104" s="88"/>
      <c r="L104" s="88"/>
      <c r="M104" s="88"/>
      <c r="N104" s="88"/>
      <c r="O104" s="95" t="s">
        <v>29</v>
      </c>
      <c r="P104" s="88" t="s">
        <v>291</v>
      </c>
      <c r="Q104" s="88" t="s">
        <v>288</v>
      </c>
      <c r="R104" s="90"/>
      <c r="S104" s="88"/>
      <c r="T104" s="97"/>
      <c r="U104" s="97"/>
      <c r="V104" s="98"/>
      <c r="W104" s="99"/>
      <c r="X104" s="688" t="s">
        <v>3135</v>
      </c>
      <c r="Y104" s="693" t="s">
        <v>3137</v>
      </c>
      <c r="Z104" s="688" t="s">
        <v>3130</v>
      </c>
    </row>
    <row r="105" spans="1:26" s="100" customFormat="1" ht="13.5" customHeight="1">
      <c r="A105" s="85" t="s">
        <v>1089</v>
      </c>
      <c r="B105" s="86"/>
      <c r="C105" s="86"/>
      <c r="D105" s="87"/>
      <c r="E105" s="88" t="s">
        <v>17</v>
      </c>
      <c r="F105" s="88" t="s">
        <v>16</v>
      </c>
      <c r="G105" s="89" t="s">
        <v>20</v>
      </c>
      <c r="H105" s="89" t="s">
        <v>28</v>
      </c>
      <c r="I105" s="89" t="s">
        <v>24</v>
      </c>
      <c r="J105" s="88">
        <v>4</v>
      </c>
      <c r="K105" s="88"/>
      <c r="L105" s="88"/>
      <c r="M105" s="88"/>
      <c r="N105" s="88"/>
      <c r="O105" s="88"/>
      <c r="P105" s="88" t="s">
        <v>291</v>
      </c>
      <c r="Q105" s="88" t="s">
        <v>288</v>
      </c>
      <c r="R105" s="90"/>
      <c r="S105" s="88"/>
      <c r="T105" s="97"/>
      <c r="U105" s="97"/>
      <c r="V105" s="98"/>
      <c r="W105" s="99"/>
      <c r="X105" s="688" t="s">
        <v>3135</v>
      </c>
      <c r="Y105" s="693" t="s">
        <v>3137</v>
      </c>
      <c r="Z105" s="688" t="s">
        <v>3130</v>
      </c>
    </row>
    <row r="106" spans="1:26" s="100" customFormat="1" ht="13.5" customHeight="1">
      <c r="A106" s="85" t="s">
        <v>1088</v>
      </c>
      <c r="B106" s="86"/>
      <c r="C106" s="86"/>
      <c r="D106" s="87"/>
      <c r="E106" s="88" t="s">
        <v>17</v>
      </c>
      <c r="F106" s="88" t="s">
        <v>15</v>
      </c>
      <c r="G106" s="89" t="s">
        <v>22</v>
      </c>
      <c r="H106" s="89"/>
      <c r="I106" s="89" t="s">
        <v>474</v>
      </c>
      <c r="J106" s="88"/>
      <c r="K106" s="88"/>
      <c r="L106" s="88"/>
      <c r="M106" s="88"/>
      <c r="N106" s="88"/>
      <c r="O106" s="95" t="s">
        <v>28</v>
      </c>
      <c r="P106" s="88" t="s">
        <v>291</v>
      </c>
      <c r="Q106" s="88" t="s">
        <v>288</v>
      </c>
      <c r="R106" s="90"/>
      <c r="S106" s="88"/>
      <c r="T106" s="97"/>
      <c r="U106" s="97"/>
      <c r="V106" s="98"/>
      <c r="W106" s="99"/>
      <c r="X106" s="688" t="s">
        <v>3135</v>
      </c>
      <c r="Y106" s="693" t="s">
        <v>3137</v>
      </c>
      <c r="Z106" s="688" t="s">
        <v>3130</v>
      </c>
    </row>
    <row r="107" spans="1:26" s="100" customFormat="1" ht="13.5" customHeight="1">
      <c r="A107" s="85" t="s">
        <v>1087</v>
      </c>
      <c r="B107" s="86"/>
      <c r="C107" s="86"/>
      <c r="D107" s="87"/>
      <c r="E107" s="88" t="s">
        <v>17</v>
      </c>
      <c r="F107" s="88" t="s">
        <v>14</v>
      </c>
      <c r="G107" s="89" t="s">
        <v>22</v>
      </c>
      <c r="H107" s="89" t="s">
        <v>28</v>
      </c>
      <c r="I107" s="89" t="s">
        <v>24</v>
      </c>
      <c r="J107" s="88">
        <v>4</v>
      </c>
      <c r="K107" s="88"/>
      <c r="L107" s="88"/>
      <c r="M107" s="88"/>
      <c r="N107" s="88"/>
      <c r="O107" s="88"/>
      <c r="P107" s="88" t="s">
        <v>291</v>
      </c>
      <c r="Q107" s="88" t="s">
        <v>289</v>
      </c>
      <c r="R107" s="90"/>
      <c r="S107" s="88"/>
      <c r="T107" s="97"/>
      <c r="U107" s="97"/>
      <c r="V107" s="98"/>
      <c r="W107" s="99"/>
      <c r="X107" s="688" t="s">
        <v>3135</v>
      </c>
      <c r="Y107" s="693" t="s">
        <v>3137</v>
      </c>
      <c r="Z107" s="688" t="s">
        <v>3130</v>
      </c>
    </row>
    <row r="108" spans="1:26" s="100" customFormat="1" ht="13.5" customHeight="1">
      <c r="A108" s="85" t="s">
        <v>1086</v>
      </c>
      <c r="B108" s="86"/>
      <c r="C108" s="86"/>
      <c r="D108" s="87"/>
      <c r="E108" s="88" t="s">
        <v>18</v>
      </c>
      <c r="F108" s="88" t="s">
        <v>14</v>
      </c>
      <c r="G108" s="89" t="s">
        <v>19</v>
      </c>
      <c r="H108" s="89" t="s">
        <v>28</v>
      </c>
      <c r="I108" s="89" t="s">
        <v>24</v>
      </c>
      <c r="J108" s="88">
        <v>4</v>
      </c>
      <c r="K108" s="88"/>
      <c r="L108" s="88"/>
      <c r="M108" s="88"/>
      <c r="N108" s="88"/>
      <c r="O108" s="88"/>
      <c r="P108" s="88" t="s">
        <v>286</v>
      </c>
      <c r="Q108" s="88" t="s">
        <v>290</v>
      </c>
      <c r="R108" s="90"/>
      <c r="S108" s="88"/>
      <c r="T108" s="97"/>
      <c r="U108" s="97"/>
      <c r="V108" s="98"/>
      <c r="W108" s="99"/>
      <c r="X108" s="688" t="s">
        <v>3135</v>
      </c>
      <c r="Y108" s="693" t="s">
        <v>3137</v>
      </c>
      <c r="Z108" s="688" t="s">
        <v>3130</v>
      </c>
    </row>
    <row r="109" spans="1:26" s="100" customFormat="1" ht="13.5" customHeight="1">
      <c r="A109" s="85" t="s">
        <v>1085</v>
      </c>
      <c r="B109" s="86"/>
      <c r="C109" s="86"/>
      <c r="D109" s="87"/>
      <c r="E109" s="88" t="s">
        <v>18</v>
      </c>
      <c r="F109" s="88" t="s">
        <v>15</v>
      </c>
      <c r="G109" s="89" t="s">
        <v>19</v>
      </c>
      <c r="H109" s="89" t="s">
        <v>28</v>
      </c>
      <c r="I109" s="89" t="s">
        <v>24</v>
      </c>
      <c r="J109" s="88">
        <v>4</v>
      </c>
      <c r="K109" s="88"/>
      <c r="L109" s="88"/>
      <c r="M109" s="88"/>
      <c r="N109" s="88"/>
      <c r="O109" s="88"/>
      <c r="P109" s="88" t="s">
        <v>286</v>
      </c>
      <c r="Q109" s="88" t="s">
        <v>290</v>
      </c>
      <c r="R109" s="90"/>
      <c r="S109" s="88"/>
      <c r="T109" s="97"/>
      <c r="U109" s="97"/>
      <c r="V109" s="98"/>
      <c r="W109" s="99"/>
      <c r="X109" s="688" t="s">
        <v>3135</v>
      </c>
      <c r="Y109" s="693" t="s">
        <v>3137</v>
      </c>
      <c r="Z109" s="688" t="s">
        <v>3130</v>
      </c>
    </row>
    <row r="110" spans="1:26" s="100" customFormat="1" ht="13.5" customHeight="1">
      <c r="A110" s="85" t="s">
        <v>1084</v>
      </c>
      <c r="B110" s="86"/>
      <c r="C110" s="86"/>
      <c r="D110" s="87"/>
      <c r="E110" s="88" t="s">
        <v>17</v>
      </c>
      <c r="F110" s="88" t="s">
        <v>14</v>
      </c>
      <c r="G110" s="89" t="s">
        <v>19</v>
      </c>
      <c r="H110" s="89" t="s">
        <v>28</v>
      </c>
      <c r="I110" s="89" t="s">
        <v>24</v>
      </c>
      <c r="J110" s="88">
        <v>4</v>
      </c>
      <c r="K110" s="88"/>
      <c r="L110" s="88"/>
      <c r="M110" s="88"/>
      <c r="N110" s="88"/>
      <c r="O110" s="88"/>
      <c r="P110" s="88" t="s">
        <v>286</v>
      </c>
      <c r="Q110" s="88" t="s">
        <v>290</v>
      </c>
      <c r="R110" s="90"/>
      <c r="S110" s="88"/>
      <c r="T110" s="97"/>
      <c r="U110" s="97"/>
      <c r="V110" s="98"/>
      <c r="W110" s="99"/>
      <c r="X110" s="688" t="s">
        <v>3135</v>
      </c>
      <c r="Y110" s="693" t="s">
        <v>3137</v>
      </c>
      <c r="Z110" s="688" t="s">
        <v>3130</v>
      </c>
    </row>
    <row r="111" spans="1:26" s="100" customFormat="1" ht="13.5" customHeight="1">
      <c r="A111" s="85" t="s">
        <v>1083</v>
      </c>
      <c r="B111" s="86"/>
      <c r="C111" s="86"/>
      <c r="D111" s="87"/>
      <c r="E111" s="88" t="s">
        <v>17</v>
      </c>
      <c r="F111" s="88" t="s">
        <v>15</v>
      </c>
      <c r="G111" s="89" t="s">
        <v>19</v>
      </c>
      <c r="H111" s="89" t="s">
        <v>28</v>
      </c>
      <c r="I111" s="89" t="s">
        <v>24</v>
      </c>
      <c r="J111" s="88">
        <v>4</v>
      </c>
      <c r="K111" s="88"/>
      <c r="L111" s="88"/>
      <c r="M111" s="88"/>
      <c r="N111" s="88"/>
      <c r="O111" s="88"/>
      <c r="P111" s="88" t="s">
        <v>286</v>
      </c>
      <c r="Q111" s="88" t="s">
        <v>290</v>
      </c>
      <c r="R111" s="90"/>
      <c r="S111" s="88"/>
      <c r="T111" s="97"/>
      <c r="U111" s="97"/>
      <c r="V111" s="98"/>
      <c r="W111" s="99"/>
      <c r="X111" s="688" t="s">
        <v>3135</v>
      </c>
      <c r="Y111" s="693" t="s">
        <v>3137</v>
      </c>
      <c r="Z111" s="688" t="s">
        <v>3130</v>
      </c>
    </row>
    <row r="112" spans="1:26" s="100" customFormat="1" ht="13.5" customHeight="1">
      <c r="A112" s="85" t="s">
        <v>1082</v>
      </c>
      <c r="B112" s="86"/>
      <c r="C112" s="86"/>
      <c r="D112" s="87"/>
      <c r="E112" s="88" t="s">
        <v>18</v>
      </c>
      <c r="F112" s="88" t="s">
        <v>15</v>
      </c>
      <c r="G112" s="89" t="s">
        <v>19</v>
      </c>
      <c r="H112" s="89" t="s">
        <v>28</v>
      </c>
      <c r="I112" s="89" t="s">
        <v>24</v>
      </c>
      <c r="J112" s="88">
        <v>4</v>
      </c>
      <c r="K112" s="88"/>
      <c r="L112" s="88"/>
      <c r="M112" s="88"/>
      <c r="N112" s="88"/>
      <c r="O112" s="88"/>
      <c r="P112" s="88" t="s">
        <v>286</v>
      </c>
      <c r="Q112" s="88" t="s">
        <v>290</v>
      </c>
      <c r="R112" s="90"/>
      <c r="S112" s="88"/>
      <c r="T112" s="97"/>
      <c r="U112" s="97"/>
      <c r="V112" s="98"/>
      <c r="W112" s="99"/>
      <c r="X112" s="688" t="s">
        <v>3135</v>
      </c>
      <c r="Y112" s="693" t="s">
        <v>3137</v>
      </c>
      <c r="Z112" s="688" t="s">
        <v>3130</v>
      </c>
    </row>
    <row r="113" spans="1:26" s="100" customFormat="1" ht="13.5" customHeight="1">
      <c r="A113" s="85" t="s">
        <v>1081</v>
      </c>
      <c r="B113" s="86"/>
      <c r="C113" s="86"/>
      <c r="D113" s="87"/>
      <c r="E113" s="88" t="s">
        <v>18</v>
      </c>
      <c r="F113" s="88" t="s">
        <v>14</v>
      </c>
      <c r="G113" s="89" t="s">
        <v>19</v>
      </c>
      <c r="H113" s="89" t="s">
        <v>28</v>
      </c>
      <c r="I113" s="89" t="s">
        <v>24</v>
      </c>
      <c r="J113" s="88">
        <v>4</v>
      </c>
      <c r="K113" s="88"/>
      <c r="L113" s="88"/>
      <c r="M113" s="88"/>
      <c r="N113" s="88"/>
      <c r="O113" s="88"/>
      <c r="P113" s="88" t="s">
        <v>286</v>
      </c>
      <c r="Q113" s="88" t="s">
        <v>290</v>
      </c>
      <c r="R113" s="90"/>
      <c r="S113" s="88"/>
      <c r="T113" s="97"/>
      <c r="U113" s="97"/>
      <c r="V113" s="98"/>
      <c r="W113" s="99"/>
      <c r="X113" s="688" t="s">
        <v>3135</v>
      </c>
      <c r="Y113" s="693" t="s">
        <v>3137</v>
      </c>
      <c r="Z113" s="688" t="s">
        <v>3130</v>
      </c>
    </row>
    <row r="114" spans="1:26" s="100" customFormat="1" ht="13.5" customHeight="1">
      <c r="A114" s="85" t="s">
        <v>1079</v>
      </c>
      <c r="B114" s="86"/>
      <c r="C114" s="86"/>
      <c r="D114" s="87"/>
      <c r="E114" s="88" t="s">
        <v>18</v>
      </c>
      <c r="F114" s="88" t="s">
        <v>14</v>
      </c>
      <c r="G114" s="89" t="s">
        <v>19</v>
      </c>
      <c r="H114" s="89" t="s">
        <v>28</v>
      </c>
      <c r="I114" s="89" t="s">
        <v>24</v>
      </c>
      <c r="J114" s="88">
        <v>4</v>
      </c>
      <c r="K114" s="88"/>
      <c r="L114" s="88"/>
      <c r="M114" s="88"/>
      <c r="N114" s="88"/>
      <c r="O114" s="88"/>
      <c r="P114" s="88" t="s">
        <v>286</v>
      </c>
      <c r="Q114" s="88" t="s">
        <v>290</v>
      </c>
      <c r="R114" s="90"/>
      <c r="S114" s="88"/>
      <c r="T114" s="97"/>
      <c r="U114" s="97"/>
      <c r="V114" s="98"/>
      <c r="W114" s="99"/>
      <c r="X114" s="688" t="s">
        <v>3135</v>
      </c>
      <c r="Y114" s="693" t="s">
        <v>3137</v>
      </c>
      <c r="Z114" s="688" t="s">
        <v>3130</v>
      </c>
    </row>
    <row r="115" spans="1:26" s="100" customFormat="1" ht="13.5" customHeight="1">
      <c r="A115" s="85" t="s">
        <v>1078</v>
      </c>
      <c r="B115" s="86"/>
      <c r="C115" s="86"/>
      <c r="D115" s="87"/>
      <c r="E115" s="88" t="s">
        <v>17</v>
      </c>
      <c r="F115" s="88" t="s">
        <v>14</v>
      </c>
      <c r="G115" s="89" t="s">
        <v>19</v>
      </c>
      <c r="H115" s="89" t="s">
        <v>28</v>
      </c>
      <c r="I115" s="89" t="s">
        <v>24</v>
      </c>
      <c r="J115" s="88">
        <v>4</v>
      </c>
      <c r="K115" s="88"/>
      <c r="L115" s="88"/>
      <c r="M115" s="88"/>
      <c r="N115" s="88"/>
      <c r="O115" s="88"/>
      <c r="P115" s="88" t="s">
        <v>286</v>
      </c>
      <c r="Q115" s="88" t="s">
        <v>290</v>
      </c>
      <c r="R115" s="90"/>
      <c r="S115" s="88"/>
      <c r="T115" s="97"/>
      <c r="U115" s="97"/>
      <c r="V115" s="98"/>
      <c r="W115" s="99"/>
      <c r="X115" s="688" t="s">
        <v>3135</v>
      </c>
      <c r="Y115" s="693" t="s">
        <v>3137</v>
      </c>
      <c r="Z115" s="688" t="s">
        <v>3130</v>
      </c>
    </row>
    <row r="116" spans="1:26" s="100" customFormat="1" ht="13.5" customHeight="1">
      <c r="A116" s="85" t="s">
        <v>1077</v>
      </c>
      <c r="B116" s="86"/>
      <c r="C116" s="86"/>
      <c r="D116" s="87"/>
      <c r="E116" s="88" t="s">
        <v>17</v>
      </c>
      <c r="F116" s="88" t="s">
        <v>15</v>
      </c>
      <c r="G116" s="89" t="s">
        <v>19</v>
      </c>
      <c r="H116" s="89" t="s">
        <v>28</v>
      </c>
      <c r="I116" s="89" t="s">
        <v>24</v>
      </c>
      <c r="J116" s="88">
        <v>4</v>
      </c>
      <c r="K116" s="88"/>
      <c r="L116" s="88"/>
      <c r="M116" s="88"/>
      <c r="N116" s="88"/>
      <c r="O116" s="88"/>
      <c r="P116" s="88" t="s">
        <v>286</v>
      </c>
      <c r="Q116" s="88" t="s">
        <v>290</v>
      </c>
      <c r="R116" s="90"/>
      <c r="S116" s="88"/>
      <c r="T116" s="97"/>
      <c r="U116" s="97"/>
      <c r="V116" s="98"/>
      <c r="W116" s="99"/>
      <c r="X116" s="688" t="s">
        <v>3135</v>
      </c>
      <c r="Y116" s="693" t="s">
        <v>3137</v>
      </c>
      <c r="Z116" s="688" t="s">
        <v>3130</v>
      </c>
    </row>
    <row r="117" spans="1:26" s="100" customFormat="1" ht="13.5" customHeight="1">
      <c r="A117" s="85" t="s">
        <v>1076</v>
      </c>
      <c r="B117" s="86"/>
      <c r="C117" s="86"/>
      <c r="D117" s="87"/>
      <c r="E117" s="88" t="s">
        <v>17</v>
      </c>
      <c r="F117" s="88" t="s">
        <v>14</v>
      </c>
      <c r="G117" s="89" t="s">
        <v>19</v>
      </c>
      <c r="H117" s="89" t="s">
        <v>28</v>
      </c>
      <c r="I117" s="89" t="s">
        <v>474</v>
      </c>
      <c r="J117" s="88">
        <v>4</v>
      </c>
      <c r="K117" s="88"/>
      <c r="L117" s="88"/>
      <c r="M117" s="88"/>
      <c r="N117" s="88"/>
      <c r="O117" s="88"/>
      <c r="P117" s="88" t="s">
        <v>286</v>
      </c>
      <c r="Q117" s="88" t="s">
        <v>290</v>
      </c>
      <c r="R117" s="90"/>
      <c r="S117" s="88"/>
      <c r="T117" s="97"/>
      <c r="U117" s="97"/>
      <c r="V117" s="98"/>
      <c r="W117" s="99"/>
      <c r="X117" s="688" t="s">
        <v>3135</v>
      </c>
      <c r="Y117" s="693" t="s">
        <v>3137</v>
      </c>
      <c r="Z117" s="688" t="s">
        <v>3130</v>
      </c>
    </row>
    <row r="118" spans="1:26" s="100" customFormat="1" ht="13.5" customHeight="1">
      <c r="A118" s="85" t="s">
        <v>1075</v>
      </c>
      <c r="B118" s="86"/>
      <c r="C118" s="86"/>
      <c r="D118" s="87"/>
      <c r="E118" s="88" t="s">
        <v>17</v>
      </c>
      <c r="F118" s="88" t="s">
        <v>15</v>
      </c>
      <c r="G118" s="89" t="s">
        <v>19</v>
      </c>
      <c r="H118" s="89" t="s">
        <v>28</v>
      </c>
      <c r="I118" s="89" t="s">
        <v>24</v>
      </c>
      <c r="J118" s="88">
        <v>4</v>
      </c>
      <c r="K118" s="88"/>
      <c r="L118" s="88"/>
      <c r="M118" s="88"/>
      <c r="N118" s="88"/>
      <c r="O118" s="88"/>
      <c r="P118" s="88" t="s">
        <v>286</v>
      </c>
      <c r="Q118" s="88" t="s">
        <v>290</v>
      </c>
      <c r="R118" s="90"/>
      <c r="S118" s="88"/>
      <c r="T118" s="97"/>
      <c r="U118" s="97"/>
      <c r="V118" s="98"/>
      <c r="W118" s="99"/>
      <c r="X118" s="688" t="s">
        <v>3135</v>
      </c>
      <c r="Y118" s="693" t="s">
        <v>3137</v>
      </c>
      <c r="Z118" s="688" t="s">
        <v>3130</v>
      </c>
    </row>
    <row r="119" spans="1:26" s="100" customFormat="1" ht="13.5" customHeight="1">
      <c r="A119" s="85" t="s">
        <v>1074</v>
      </c>
      <c r="B119" s="86"/>
      <c r="C119" s="86"/>
      <c r="D119" s="87"/>
      <c r="E119" s="88" t="s">
        <v>17</v>
      </c>
      <c r="F119" s="88" t="s">
        <v>14</v>
      </c>
      <c r="G119" s="89" t="s">
        <v>19</v>
      </c>
      <c r="H119" s="89" t="s">
        <v>28</v>
      </c>
      <c r="I119" s="89" t="s">
        <v>24</v>
      </c>
      <c r="J119" s="88">
        <v>4</v>
      </c>
      <c r="K119" s="88"/>
      <c r="L119" s="88"/>
      <c r="M119" s="88"/>
      <c r="N119" s="88"/>
      <c r="O119" s="88"/>
      <c r="P119" s="88" t="s">
        <v>286</v>
      </c>
      <c r="Q119" s="88" t="s">
        <v>290</v>
      </c>
      <c r="R119" s="90"/>
      <c r="S119" s="88"/>
      <c r="T119" s="97"/>
      <c r="U119" s="97"/>
      <c r="V119" s="98"/>
      <c r="W119" s="99"/>
      <c r="X119" s="688" t="s">
        <v>3135</v>
      </c>
      <c r="Y119" s="693" t="s">
        <v>3137</v>
      </c>
      <c r="Z119" s="688" t="s">
        <v>3130</v>
      </c>
    </row>
    <row r="120" spans="1:26" s="100" customFormat="1" ht="13.5" customHeight="1">
      <c r="A120" s="85" t="s">
        <v>1073</v>
      </c>
      <c r="B120" s="86"/>
      <c r="C120" s="86"/>
      <c r="D120" s="87"/>
      <c r="E120" s="88" t="s">
        <v>17</v>
      </c>
      <c r="F120" s="88" t="s">
        <v>15</v>
      </c>
      <c r="G120" s="89" t="s">
        <v>19</v>
      </c>
      <c r="H120" s="89" t="s">
        <v>28</v>
      </c>
      <c r="I120" s="89" t="s">
        <v>477</v>
      </c>
      <c r="J120" s="88">
        <v>4</v>
      </c>
      <c r="K120" s="88"/>
      <c r="L120" s="88"/>
      <c r="M120" s="88"/>
      <c r="N120" s="88"/>
      <c r="O120" s="88"/>
      <c r="P120" s="88" t="s">
        <v>286</v>
      </c>
      <c r="Q120" s="88" t="s">
        <v>290</v>
      </c>
      <c r="R120" s="90"/>
      <c r="S120" s="88"/>
      <c r="T120" s="97"/>
      <c r="U120" s="97"/>
      <c r="V120" s="98"/>
      <c r="W120" s="99"/>
      <c r="X120" s="688" t="s">
        <v>3135</v>
      </c>
      <c r="Y120" s="693" t="s">
        <v>3137</v>
      </c>
      <c r="Z120" s="688" t="s">
        <v>3130</v>
      </c>
    </row>
    <row r="121" spans="1:26" s="100" customFormat="1" ht="13.5" customHeight="1">
      <c r="A121" s="85" t="s">
        <v>1072</v>
      </c>
      <c r="B121" s="86"/>
      <c r="C121" s="86"/>
      <c r="D121" s="87"/>
      <c r="E121" s="88" t="s">
        <v>18</v>
      </c>
      <c r="F121" s="88" t="s">
        <v>14</v>
      </c>
      <c r="G121" s="89" t="s">
        <v>19</v>
      </c>
      <c r="H121" s="89" t="s">
        <v>28</v>
      </c>
      <c r="I121" s="89" t="s">
        <v>477</v>
      </c>
      <c r="J121" s="88">
        <v>4</v>
      </c>
      <c r="K121" s="88"/>
      <c r="L121" s="88"/>
      <c r="M121" s="88"/>
      <c r="N121" s="88"/>
      <c r="O121" s="88"/>
      <c r="P121" s="88" t="s">
        <v>286</v>
      </c>
      <c r="Q121" s="88" t="s">
        <v>290</v>
      </c>
      <c r="R121" s="90"/>
      <c r="S121" s="88"/>
      <c r="T121" s="97"/>
      <c r="U121" s="97"/>
      <c r="V121" s="98"/>
      <c r="W121" s="99"/>
      <c r="X121" s="688" t="s">
        <v>3135</v>
      </c>
      <c r="Y121" s="693" t="s">
        <v>3137</v>
      </c>
      <c r="Z121" s="688" t="s">
        <v>3130</v>
      </c>
    </row>
    <row r="122" spans="1:26" s="100" customFormat="1" ht="13.5" customHeight="1">
      <c r="A122" s="85" t="s">
        <v>1071</v>
      </c>
      <c r="B122" s="86"/>
      <c r="C122" s="86"/>
      <c r="D122" s="87"/>
      <c r="E122" s="88" t="s">
        <v>17</v>
      </c>
      <c r="F122" s="88" t="s">
        <v>15</v>
      </c>
      <c r="G122" s="89" t="s">
        <v>19</v>
      </c>
      <c r="H122" s="89" t="s">
        <v>28</v>
      </c>
      <c r="I122" s="89" t="s">
        <v>477</v>
      </c>
      <c r="J122" s="88">
        <v>4</v>
      </c>
      <c r="K122" s="88"/>
      <c r="L122" s="88"/>
      <c r="M122" s="88"/>
      <c r="N122" s="88"/>
      <c r="O122" s="88"/>
      <c r="P122" s="88" t="s">
        <v>286</v>
      </c>
      <c r="Q122" s="88" t="s">
        <v>290</v>
      </c>
      <c r="R122" s="90"/>
      <c r="S122" s="88"/>
      <c r="T122" s="97"/>
      <c r="U122" s="97"/>
      <c r="V122" s="98"/>
      <c r="W122" s="99"/>
      <c r="X122" s="688" t="s">
        <v>3135</v>
      </c>
      <c r="Y122" s="693" t="s">
        <v>3137</v>
      </c>
      <c r="Z122" s="688" t="s">
        <v>3130</v>
      </c>
    </row>
    <row r="123" spans="1:26" s="100" customFormat="1" ht="13.5" customHeight="1">
      <c r="A123" s="85" t="s">
        <v>1070</v>
      </c>
      <c r="B123" s="86"/>
      <c r="C123" s="86"/>
      <c r="D123" s="87"/>
      <c r="E123" s="88" t="s">
        <v>18</v>
      </c>
      <c r="F123" s="88" t="s">
        <v>14</v>
      </c>
      <c r="G123" s="89" t="s">
        <v>19</v>
      </c>
      <c r="H123" s="89" t="s">
        <v>28</v>
      </c>
      <c r="I123" s="89" t="s">
        <v>477</v>
      </c>
      <c r="J123" s="88">
        <v>4</v>
      </c>
      <c r="K123" s="88"/>
      <c r="L123" s="88"/>
      <c r="M123" s="88"/>
      <c r="N123" s="88"/>
      <c r="O123" s="88"/>
      <c r="P123" s="88" t="s">
        <v>286</v>
      </c>
      <c r="Q123" s="88" t="s">
        <v>290</v>
      </c>
      <c r="R123" s="90"/>
      <c r="S123" s="88"/>
      <c r="T123" s="97"/>
      <c r="U123" s="97"/>
      <c r="V123" s="98"/>
      <c r="W123" s="99"/>
      <c r="X123" s="688" t="s">
        <v>3135</v>
      </c>
      <c r="Y123" s="693" t="s">
        <v>3137</v>
      </c>
      <c r="Z123" s="688" t="s">
        <v>3130</v>
      </c>
    </row>
    <row r="124" spans="1:26" s="100" customFormat="1" ht="13.5" customHeight="1">
      <c r="A124" s="85" t="s">
        <v>1069</v>
      </c>
      <c r="B124" s="86"/>
      <c r="C124" s="86"/>
      <c r="D124" s="87"/>
      <c r="E124" s="88" t="s">
        <v>18</v>
      </c>
      <c r="F124" s="88" t="s">
        <v>15</v>
      </c>
      <c r="G124" s="89" t="s">
        <v>19</v>
      </c>
      <c r="H124" s="89"/>
      <c r="I124" s="89" t="s">
        <v>24</v>
      </c>
      <c r="J124" s="88"/>
      <c r="K124" s="88"/>
      <c r="L124" s="88"/>
      <c r="M124" s="88"/>
      <c r="N124" s="88"/>
      <c r="O124" s="95" t="s">
        <v>28</v>
      </c>
      <c r="P124" s="88" t="s">
        <v>286</v>
      </c>
      <c r="Q124" s="88" t="s">
        <v>290</v>
      </c>
      <c r="R124" s="90"/>
      <c r="S124" s="88"/>
      <c r="T124" s="97"/>
      <c r="U124" s="97"/>
      <c r="V124" s="98"/>
      <c r="W124" s="99"/>
      <c r="X124" s="688" t="s">
        <v>3135</v>
      </c>
      <c r="Y124" s="693" t="s">
        <v>3137</v>
      </c>
      <c r="Z124" s="688" t="s">
        <v>3130</v>
      </c>
    </row>
    <row r="125" spans="1:26" s="100" customFormat="1" ht="13.5" customHeight="1">
      <c r="A125" s="85" t="s">
        <v>1068</v>
      </c>
      <c r="B125" s="86"/>
      <c r="C125" s="86"/>
      <c r="D125" s="87"/>
      <c r="E125" s="88" t="s">
        <v>18</v>
      </c>
      <c r="F125" s="88" t="s">
        <v>15</v>
      </c>
      <c r="G125" s="89" t="s">
        <v>19</v>
      </c>
      <c r="H125" s="89" t="s">
        <v>28</v>
      </c>
      <c r="I125" s="89" t="s">
        <v>474</v>
      </c>
      <c r="J125" s="88">
        <v>4</v>
      </c>
      <c r="K125" s="88"/>
      <c r="L125" s="88"/>
      <c r="M125" s="88"/>
      <c r="N125" s="88"/>
      <c r="O125" s="88"/>
      <c r="P125" s="88" t="s">
        <v>286</v>
      </c>
      <c r="Q125" s="88" t="s">
        <v>290</v>
      </c>
      <c r="R125" s="90"/>
      <c r="S125" s="88"/>
      <c r="T125" s="97"/>
      <c r="U125" s="97"/>
      <c r="V125" s="98"/>
      <c r="W125" s="99"/>
      <c r="X125" s="688" t="s">
        <v>3135</v>
      </c>
      <c r="Y125" s="693" t="s">
        <v>3137</v>
      </c>
      <c r="Z125" s="688" t="s">
        <v>3130</v>
      </c>
    </row>
    <row r="126" spans="1:26" s="100" customFormat="1" ht="13.5" customHeight="1">
      <c r="A126" s="85" t="s">
        <v>1067</v>
      </c>
      <c r="B126" s="86"/>
      <c r="C126" s="86"/>
      <c r="D126" s="87"/>
      <c r="E126" s="88" t="s">
        <v>17</v>
      </c>
      <c r="F126" s="88" t="s">
        <v>14</v>
      </c>
      <c r="G126" s="89" t="s">
        <v>19</v>
      </c>
      <c r="H126" s="89" t="s">
        <v>28</v>
      </c>
      <c r="I126" s="89" t="s">
        <v>24</v>
      </c>
      <c r="J126" s="88">
        <v>4</v>
      </c>
      <c r="K126" s="88"/>
      <c r="L126" s="88"/>
      <c r="M126" s="88"/>
      <c r="N126" s="88"/>
      <c r="O126" s="88"/>
      <c r="P126" s="88" t="s">
        <v>286</v>
      </c>
      <c r="Q126" s="88" t="s">
        <v>290</v>
      </c>
      <c r="R126" s="90"/>
      <c r="S126" s="88"/>
      <c r="T126" s="97"/>
      <c r="U126" s="97"/>
      <c r="V126" s="98"/>
      <c r="W126" s="99"/>
      <c r="X126" s="688" t="s">
        <v>3135</v>
      </c>
      <c r="Y126" s="693" t="s">
        <v>3137</v>
      </c>
      <c r="Z126" s="688" t="s">
        <v>3130</v>
      </c>
    </row>
    <row r="127" spans="1:26" s="100" customFormat="1" ht="13.5" customHeight="1">
      <c r="A127" s="85" t="s">
        <v>1066</v>
      </c>
      <c r="B127" s="86"/>
      <c r="C127" s="86"/>
      <c r="D127" s="87"/>
      <c r="E127" s="88" t="s">
        <v>17</v>
      </c>
      <c r="F127" s="88" t="s">
        <v>14</v>
      </c>
      <c r="G127" s="89" t="s">
        <v>19</v>
      </c>
      <c r="H127" s="89" t="s">
        <v>28</v>
      </c>
      <c r="I127" s="89" t="s">
        <v>24</v>
      </c>
      <c r="J127" s="88">
        <v>4</v>
      </c>
      <c r="K127" s="88"/>
      <c r="L127" s="88"/>
      <c r="M127" s="88"/>
      <c r="N127" s="88"/>
      <c r="O127" s="88"/>
      <c r="P127" s="88" t="s">
        <v>286</v>
      </c>
      <c r="Q127" s="88" t="s">
        <v>290</v>
      </c>
      <c r="R127" s="90"/>
      <c r="S127" s="88"/>
      <c r="T127" s="97"/>
      <c r="U127" s="97"/>
      <c r="V127" s="98"/>
      <c r="W127" s="99"/>
      <c r="X127" s="688" t="s">
        <v>3135</v>
      </c>
      <c r="Y127" s="693" t="s">
        <v>3137</v>
      </c>
      <c r="Z127" s="688" t="s">
        <v>3130</v>
      </c>
    </row>
    <row r="128" spans="1:26" s="100" customFormat="1" ht="13.5" customHeight="1">
      <c r="A128" s="85" t="s">
        <v>1065</v>
      </c>
      <c r="B128" s="86"/>
      <c r="C128" s="86"/>
      <c r="D128" s="87"/>
      <c r="E128" s="88" t="s">
        <v>18</v>
      </c>
      <c r="F128" s="88" t="s">
        <v>15</v>
      </c>
      <c r="G128" s="89" t="s">
        <v>19</v>
      </c>
      <c r="H128" s="89" t="s">
        <v>28</v>
      </c>
      <c r="I128" s="89" t="s">
        <v>24</v>
      </c>
      <c r="J128" s="88">
        <v>4</v>
      </c>
      <c r="K128" s="88"/>
      <c r="L128" s="88"/>
      <c r="M128" s="88"/>
      <c r="N128" s="88"/>
      <c r="O128" s="88"/>
      <c r="P128" s="88" t="s">
        <v>286</v>
      </c>
      <c r="Q128" s="88" t="s">
        <v>290</v>
      </c>
      <c r="R128" s="90"/>
      <c r="S128" s="88"/>
      <c r="T128" s="97"/>
      <c r="U128" s="97"/>
      <c r="V128" s="98"/>
      <c r="W128" s="99"/>
      <c r="X128" s="688" t="s">
        <v>3135</v>
      </c>
      <c r="Y128" s="693" t="s">
        <v>3137</v>
      </c>
      <c r="Z128" s="688" t="s">
        <v>3130</v>
      </c>
    </row>
    <row r="129" spans="1:26" s="100" customFormat="1" ht="13.5" customHeight="1">
      <c r="A129" s="85" t="s">
        <v>1064</v>
      </c>
      <c r="B129" s="86"/>
      <c r="C129" s="86"/>
      <c r="D129" s="87"/>
      <c r="E129" s="88" t="s">
        <v>17</v>
      </c>
      <c r="F129" s="88" t="s">
        <v>14</v>
      </c>
      <c r="G129" s="89" t="s">
        <v>19</v>
      </c>
      <c r="H129" s="89" t="s">
        <v>28</v>
      </c>
      <c r="I129" s="89" t="s">
        <v>24</v>
      </c>
      <c r="J129" s="88">
        <v>4</v>
      </c>
      <c r="K129" s="88"/>
      <c r="L129" s="88"/>
      <c r="M129" s="88"/>
      <c r="N129" s="88"/>
      <c r="O129" s="88"/>
      <c r="P129" s="88" t="s">
        <v>286</v>
      </c>
      <c r="Q129" s="88" t="s">
        <v>290</v>
      </c>
      <c r="R129" s="90"/>
      <c r="S129" s="88"/>
      <c r="T129" s="97"/>
      <c r="U129" s="97"/>
      <c r="V129" s="98"/>
      <c r="W129" s="99"/>
      <c r="X129" s="688" t="s">
        <v>3135</v>
      </c>
      <c r="Y129" s="693" t="s">
        <v>3137</v>
      </c>
      <c r="Z129" s="688" t="s">
        <v>3130</v>
      </c>
    </row>
    <row r="130" spans="1:26" s="100" customFormat="1" ht="13.5" customHeight="1">
      <c r="A130" s="85" t="s">
        <v>1063</v>
      </c>
      <c r="B130" s="86"/>
      <c r="C130" s="86"/>
      <c r="D130" s="87"/>
      <c r="E130" s="88" t="s">
        <v>17</v>
      </c>
      <c r="F130" s="88" t="s">
        <v>14</v>
      </c>
      <c r="G130" s="89" t="s">
        <v>19</v>
      </c>
      <c r="H130" s="89" t="s">
        <v>28</v>
      </c>
      <c r="I130" s="89" t="s">
        <v>24</v>
      </c>
      <c r="J130" s="88">
        <v>3</v>
      </c>
      <c r="K130" s="88"/>
      <c r="L130" s="88"/>
      <c r="M130" s="88"/>
      <c r="N130" s="88"/>
      <c r="O130" s="88"/>
      <c r="P130" s="88" t="s">
        <v>286</v>
      </c>
      <c r="Q130" s="88" t="s">
        <v>290</v>
      </c>
      <c r="R130" s="90"/>
      <c r="S130" s="88"/>
      <c r="T130" s="97"/>
      <c r="U130" s="97"/>
      <c r="V130" s="98"/>
      <c r="W130" s="99"/>
      <c r="X130" s="688" t="s">
        <v>3135</v>
      </c>
      <c r="Y130" s="693" t="s">
        <v>3137</v>
      </c>
      <c r="Z130" s="688" t="s">
        <v>3130</v>
      </c>
    </row>
    <row r="131" spans="1:26" s="100" customFormat="1" ht="13.5" customHeight="1">
      <c r="A131" s="85" t="s">
        <v>1062</v>
      </c>
      <c r="B131" s="86"/>
      <c r="C131" s="86"/>
      <c r="D131" s="87"/>
      <c r="E131" s="88" t="s">
        <v>17</v>
      </c>
      <c r="F131" s="88" t="s">
        <v>15</v>
      </c>
      <c r="G131" s="89" t="s">
        <v>19</v>
      </c>
      <c r="H131" s="89" t="s">
        <v>28</v>
      </c>
      <c r="I131" s="89" t="s">
        <v>24</v>
      </c>
      <c r="J131" s="88">
        <v>3</v>
      </c>
      <c r="K131" s="88"/>
      <c r="L131" s="88"/>
      <c r="M131" s="88"/>
      <c r="N131" s="88"/>
      <c r="O131" s="88"/>
      <c r="P131" s="88" t="s">
        <v>286</v>
      </c>
      <c r="Q131" s="88" t="s">
        <v>290</v>
      </c>
      <c r="R131" s="90"/>
      <c r="S131" s="88"/>
      <c r="T131" s="97"/>
      <c r="U131" s="97"/>
      <c r="V131" s="98"/>
      <c r="W131" s="99"/>
      <c r="X131" s="688" t="s">
        <v>3135</v>
      </c>
      <c r="Y131" s="693" t="s">
        <v>3137</v>
      </c>
      <c r="Z131" s="688" t="s">
        <v>3130</v>
      </c>
    </row>
    <row r="132" spans="1:26" s="247" customFormat="1" ht="13.5" customHeight="1" thickBot="1">
      <c r="A132" s="610" t="s">
        <v>1061</v>
      </c>
      <c r="B132" s="242"/>
      <c r="C132" s="242"/>
      <c r="D132" s="611" t="s">
        <v>699</v>
      </c>
      <c r="E132" s="217" t="s">
        <v>17</v>
      </c>
      <c r="F132" s="217" t="s">
        <v>14</v>
      </c>
      <c r="G132" s="219" t="s">
        <v>19</v>
      </c>
      <c r="H132" s="219" t="s">
        <v>28</v>
      </c>
      <c r="I132" s="219" t="s">
        <v>24</v>
      </c>
      <c r="J132" s="217">
        <v>4</v>
      </c>
      <c r="K132" s="217"/>
      <c r="L132" s="217"/>
      <c r="M132" s="217"/>
      <c r="N132" s="217"/>
      <c r="O132" s="217"/>
      <c r="P132" s="217" t="s">
        <v>286</v>
      </c>
      <c r="Q132" s="217" t="s">
        <v>290</v>
      </c>
      <c r="R132" s="243"/>
      <c r="S132" s="217"/>
      <c r="T132" s="244"/>
      <c r="U132" s="244"/>
      <c r="V132" s="245"/>
      <c r="W132" s="246"/>
      <c r="X132" s="688" t="s">
        <v>3135</v>
      </c>
      <c r="Y132" s="693" t="s">
        <v>3137</v>
      </c>
      <c r="Z132" s="688" t="s">
        <v>3130</v>
      </c>
    </row>
    <row r="133" spans="1:26" s="100" customFormat="1" ht="13.5" customHeight="1">
      <c r="A133" s="609" t="s">
        <v>1060</v>
      </c>
      <c r="B133" s="240"/>
      <c r="C133" s="240"/>
      <c r="D133" s="241" t="s">
        <v>790</v>
      </c>
      <c r="E133" s="107" t="s">
        <v>17</v>
      </c>
      <c r="F133" s="107" t="s">
        <v>15</v>
      </c>
      <c r="G133" s="108" t="s">
        <v>19</v>
      </c>
      <c r="H133" s="108" t="s">
        <v>28</v>
      </c>
      <c r="I133" s="108" t="s">
        <v>24</v>
      </c>
      <c r="J133" s="107">
        <v>4</v>
      </c>
      <c r="K133" s="107"/>
      <c r="L133" s="107"/>
      <c r="M133" s="107"/>
      <c r="N133" s="107"/>
      <c r="O133" s="107"/>
      <c r="P133" s="107" t="s">
        <v>286</v>
      </c>
      <c r="Q133" s="107" t="s">
        <v>290</v>
      </c>
      <c r="R133" s="113"/>
      <c r="S133" s="107"/>
      <c r="T133" s="177"/>
      <c r="U133" s="177"/>
      <c r="V133" s="178"/>
      <c r="W133" s="179"/>
      <c r="X133" s="688" t="s">
        <v>3135</v>
      </c>
      <c r="Y133" s="693" t="s">
        <v>3137</v>
      </c>
      <c r="Z133" s="688" t="s">
        <v>3138</v>
      </c>
    </row>
    <row r="134" spans="1:26" s="100" customFormat="1" ht="13.5" customHeight="1">
      <c r="A134" s="85" t="s">
        <v>1059</v>
      </c>
      <c r="B134" s="86"/>
      <c r="C134" s="86"/>
      <c r="D134" s="87"/>
      <c r="E134" s="88" t="s">
        <v>18</v>
      </c>
      <c r="F134" s="88" t="s">
        <v>14</v>
      </c>
      <c r="G134" s="89" t="s">
        <v>19</v>
      </c>
      <c r="H134" s="89" t="s">
        <v>28</v>
      </c>
      <c r="I134" s="89" t="s">
        <v>24</v>
      </c>
      <c r="J134" s="88">
        <v>4</v>
      </c>
      <c r="K134" s="88"/>
      <c r="L134" s="88"/>
      <c r="M134" s="88"/>
      <c r="N134" s="88"/>
      <c r="O134" s="88"/>
      <c r="P134" s="88" t="s">
        <v>286</v>
      </c>
      <c r="Q134" s="88" t="s">
        <v>290</v>
      </c>
      <c r="R134" s="90"/>
      <c r="S134" s="88"/>
      <c r="T134" s="97"/>
      <c r="U134" s="97"/>
      <c r="V134" s="98"/>
      <c r="W134" s="99"/>
      <c r="X134" s="688" t="s">
        <v>3135</v>
      </c>
      <c r="Y134" s="693" t="s">
        <v>3137</v>
      </c>
      <c r="Z134" s="688" t="s">
        <v>3138</v>
      </c>
    </row>
    <row r="135" spans="1:26" s="100" customFormat="1" ht="13.5" customHeight="1">
      <c r="A135" s="85" t="s">
        <v>1058</v>
      </c>
      <c r="B135" s="86"/>
      <c r="C135" s="86"/>
      <c r="D135" s="87"/>
      <c r="E135" s="88" t="s">
        <v>18</v>
      </c>
      <c r="F135" s="88" t="s">
        <v>15</v>
      </c>
      <c r="G135" s="89" t="s">
        <v>19</v>
      </c>
      <c r="H135" s="89" t="s">
        <v>28</v>
      </c>
      <c r="I135" s="89" t="s">
        <v>24</v>
      </c>
      <c r="J135" s="88">
        <v>4</v>
      </c>
      <c r="K135" s="88"/>
      <c r="L135" s="88"/>
      <c r="M135" s="88"/>
      <c r="N135" s="88"/>
      <c r="O135" s="88"/>
      <c r="P135" s="88" t="s">
        <v>286</v>
      </c>
      <c r="Q135" s="88" t="s">
        <v>290</v>
      </c>
      <c r="R135" s="90"/>
      <c r="S135" s="88"/>
      <c r="T135" s="97"/>
      <c r="U135" s="97"/>
      <c r="V135" s="98"/>
      <c r="W135" s="99"/>
      <c r="X135" s="688" t="s">
        <v>3135</v>
      </c>
      <c r="Y135" s="693" t="s">
        <v>3137</v>
      </c>
      <c r="Z135" s="688" t="s">
        <v>3138</v>
      </c>
    </row>
    <row r="136" spans="1:26" s="100" customFormat="1" ht="13.5" customHeight="1">
      <c r="A136" s="85" t="s">
        <v>480</v>
      </c>
      <c r="B136" s="86"/>
      <c r="C136" s="86"/>
      <c r="D136" s="87"/>
      <c r="E136" s="88" t="s">
        <v>18</v>
      </c>
      <c r="F136" s="88" t="s">
        <v>14</v>
      </c>
      <c r="G136" s="89" t="s">
        <v>19</v>
      </c>
      <c r="H136" s="89" t="s">
        <v>28</v>
      </c>
      <c r="I136" s="89" t="s">
        <v>24</v>
      </c>
      <c r="J136" s="88">
        <v>4</v>
      </c>
      <c r="K136" s="88"/>
      <c r="L136" s="88"/>
      <c r="M136" s="88"/>
      <c r="N136" s="88"/>
      <c r="O136" s="88"/>
      <c r="P136" s="88" t="s">
        <v>286</v>
      </c>
      <c r="Q136" s="88" t="s">
        <v>290</v>
      </c>
      <c r="R136" s="90"/>
      <c r="S136" s="88"/>
      <c r="T136" s="97"/>
      <c r="U136" s="97"/>
      <c r="V136" s="98"/>
      <c r="W136" s="99"/>
      <c r="X136" s="688" t="s">
        <v>3135</v>
      </c>
      <c r="Y136" s="693" t="s">
        <v>3137</v>
      </c>
      <c r="Z136" s="688" t="s">
        <v>3138</v>
      </c>
    </row>
    <row r="137" spans="1:26" s="100" customFormat="1" ht="13.5" customHeight="1">
      <c r="A137" s="85" t="s">
        <v>481</v>
      </c>
      <c r="B137" s="86"/>
      <c r="C137" s="86"/>
      <c r="D137" s="87"/>
      <c r="E137" s="88" t="s">
        <v>18</v>
      </c>
      <c r="F137" s="88" t="s">
        <v>15</v>
      </c>
      <c r="G137" s="89" t="s">
        <v>19</v>
      </c>
      <c r="H137" s="89" t="s">
        <v>28</v>
      </c>
      <c r="I137" s="89" t="s">
        <v>24</v>
      </c>
      <c r="J137" s="88">
        <v>4</v>
      </c>
      <c r="K137" s="88"/>
      <c r="L137" s="88"/>
      <c r="M137" s="88"/>
      <c r="N137" s="88"/>
      <c r="O137" s="88"/>
      <c r="P137" s="88" t="s">
        <v>286</v>
      </c>
      <c r="Q137" s="88" t="s">
        <v>290</v>
      </c>
      <c r="R137" s="90"/>
      <c r="S137" s="88"/>
      <c r="T137" s="97"/>
      <c r="U137" s="97"/>
      <c r="V137" s="98"/>
      <c r="W137" s="99"/>
      <c r="X137" s="688" t="s">
        <v>3135</v>
      </c>
      <c r="Y137" s="693" t="s">
        <v>3137</v>
      </c>
      <c r="Z137" s="688" t="s">
        <v>3138</v>
      </c>
    </row>
    <row r="138" spans="1:26" s="100" customFormat="1" ht="13.5" customHeight="1">
      <c r="A138" s="85" t="s">
        <v>1057</v>
      </c>
      <c r="B138" s="86"/>
      <c r="C138" s="86"/>
      <c r="D138" s="87"/>
      <c r="E138" s="88" t="s">
        <v>17</v>
      </c>
      <c r="F138" s="88" t="s">
        <v>14</v>
      </c>
      <c r="G138" s="89" t="s">
        <v>19</v>
      </c>
      <c r="H138" s="89" t="s">
        <v>28</v>
      </c>
      <c r="I138" s="89" t="s">
        <v>24</v>
      </c>
      <c r="J138" s="88">
        <v>4</v>
      </c>
      <c r="K138" s="88"/>
      <c r="L138" s="88"/>
      <c r="M138" s="88"/>
      <c r="N138" s="88"/>
      <c r="O138" s="88"/>
      <c r="P138" s="88" t="s">
        <v>286</v>
      </c>
      <c r="Q138" s="88" t="s">
        <v>290</v>
      </c>
      <c r="R138" s="90"/>
      <c r="S138" s="88"/>
      <c r="T138" s="97"/>
      <c r="U138" s="97"/>
      <c r="V138" s="98"/>
      <c r="W138" s="99"/>
      <c r="X138" s="688" t="s">
        <v>3135</v>
      </c>
      <c r="Y138" s="693" t="s">
        <v>3137</v>
      </c>
      <c r="Z138" s="688" t="s">
        <v>3138</v>
      </c>
    </row>
    <row r="139" spans="1:26" s="100" customFormat="1" ht="13.5" customHeight="1">
      <c r="A139" s="85" t="s">
        <v>1056</v>
      </c>
      <c r="B139" s="86"/>
      <c r="C139" s="86"/>
      <c r="D139" s="87"/>
      <c r="E139" s="88" t="s">
        <v>17</v>
      </c>
      <c r="F139" s="88" t="s">
        <v>15</v>
      </c>
      <c r="G139" s="89" t="s">
        <v>19</v>
      </c>
      <c r="H139" s="89" t="s">
        <v>28</v>
      </c>
      <c r="I139" s="89" t="s">
        <v>24</v>
      </c>
      <c r="J139" s="88">
        <v>4</v>
      </c>
      <c r="K139" s="88"/>
      <c r="L139" s="88"/>
      <c r="M139" s="88"/>
      <c r="N139" s="88"/>
      <c r="O139" s="88"/>
      <c r="P139" s="88" t="s">
        <v>286</v>
      </c>
      <c r="Q139" s="88" t="s">
        <v>290</v>
      </c>
      <c r="R139" s="90"/>
      <c r="S139" s="88"/>
      <c r="T139" s="97"/>
      <c r="U139" s="97"/>
      <c r="V139" s="98"/>
      <c r="W139" s="99"/>
      <c r="X139" s="688" t="s">
        <v>3135</v>
      </c>
      <c r="Y139" s="693" t="s">
        <v>3137</v>
      </c>
      <c r="Z139" s="688" t="s">
        <v>3138</v>
      </c>
    </row>
    <row r="140" spans="1:26" s="100" customFormat="1" ht="13.5" customHeight="1">
      <c r="A140" s="85" t="s">
        <v>1055</v>
      </c>
      <c r="B140" s="86"/>
      <c r="C140" s="86"/>
      <c r="D140" s="87"/>
      <c r="E140" s="88" t="s">
        <v>17</v>
      </c>
      <c r="F140" s="88" t="s">
        <v>14</v>
      </c>
      <c r="G140" s="89" t="s">
        <v>19</v>
      </c>
      <c r="H140" s="89" t="s">
        <v>28</v>
      </c>
      <c r="I140" s="89" t="s">
        <v>24</v>
      </c>
      <c r="J140" s="88">
        <v>4</v>
      </c>
      <c r="K140" s="88"/>
      <c r="L140" s="88"/>
      <c r="M140" s="88"/>
      <c r="N140" s="88"/>
      <c r="O140" s="88"/>
      <c r="P140" s="88" t="s">
        <v>286</v>
      </c>
      <c r="Q140" s="88" t="s">
        <v>290</v>
      </c>
      <c r="R140" s="90"/>
      <c r="S140" s="88"/>
      <c r="T140" s="97"/>
      <c r="U140" s="97"/>
      <c r="V140" s="98"/>
      <c r="W140" s="99"/>
      <c r="X140" s="688" t="s">
        <v>3135</v>
      </c>
      <c r="Y140" s="693" t="s">
        <v>3137</v>
      </c>
      <c r="Z140" s="688" t="s">
        <v>3138</v>
      </c>
    </row>
    <row r="141" spans="1:26" s="100" customFormat="1" ht="13.5" customHeight="1">
      <c r="A141" s="85" t="s">
        <v>1054</v>
      </c>
      <c r="B141" s="86"/>
      <c r="C141" s="86"/>
      <c r="D141" s="87"/>
      <c r="E141" s="88" t="s">
        <v>18</v>
      </c>
      <c r="F141" s="88" t="s">
        <v>14</v>
      </c>
      <c r="G141" s="89" t="s">
        <v>19</v>
      </c>
      <c r="H141" s="89" t="s">
        <v>28</v>
      </c>
      <c r="I141" s="89" t="s">
        <v>474</v>
      </c>
      <c r="J141" s="88">
        <v>4</v>
      </c>
      <c r="K141" s="88"/>
      <c r="L141" s="88"/>
      <c r="M141" s="88"/>
      <c r="N141" s="88"/>
      <c r="O141" s="88"/>
      <c r="P141" s="88" t="s">
        <v>286</v>
      </c>
      <c r="Q141" s="88" t="s">
        <v>290</v>
      </c>
      <c r="R141" s="90"/>
      <c r="S141" s="88"/>
      <c r="T141" s="97"/>
      <c r="U141" s="97"/>
      <c r="V141" s="98"/>
      <c r="W141" s="99"/>
      <c r="X141" s="688" t="s">
        <v>3135</v>
      </c>
      <c r="Y141" s="693" t="s">
        <v>3137</v>
      </c>
      <c r="Z141" s="688" t="s">
        <v>3138</v>
      </c>
    </row>
    <row r="142" spans="1:26" s="100" customFormat="1" ht="13.5" customHeight="1">
      <c r="A142" s="85" t="s">
        <v>1053</v>
      </c>
      <c r="B142" s="86"/>
      <c r="C142" s="86"/>
      <c r="D142" s="87"/>
      <c r="E142" s="88" t="s">
        <v>18</v>
      </c>
      <c r="F142" s="88" t="s">
        <v>15</v>
      </c>
      <c r="G142" s="89" t="s">
        <v>19</v>
      </c>
      <c r="H142" s="89" t="s">
        <v>28</v>
      </c>
      <c r="I142" s="89" t="s">
        <v>24</v>
      </c>
      <c r="J142" s="88">
        <v>4</v>
      </c>
      <c r="K142" s="88"/>
      <c r="L142" s="88"/>
      <c r="M142" s="88"/>
      <c r="N142" s="88"/>
      <c r="O142" s="88"/>
      <c r="P142" s="88" t="s">
        <v>286</v>
      </c>
      <c r="Q142" s="88" t="s">
        <v>290</v>
      </c>
      <c r="R142" s="90"/>
      <c r="S142" s="88"/>
      <c r="T142" s="97"/>
      <c r="U142" s="97"/>
      <c r="V142" s="98"/>
      <c r="W142" s="99"/>
      <c r="X142" s="688" t="s">
        <v>3135</v>
      </c>
      <c r="Y142" s="693" t="s">
        <v>3137</v>
      </c>
      <c r="Z142" s="688" t="s">
        <v>3138</v>
      </c>
    </row>
    <row r="143" spans="1:26" s="100" customFormat="1" ht="13.5" customHeight="1">
      <c r="A143" s="85" t="s">
        <v>1052</v>
      </c>
      <c r="B143" s="86"/>
      <c r="C143" s="86"/>
      <c r="D143" s="87"/>
      <c r="E143" s="88" t="s">
        <v>17</v>
      </c>
      <c r="F143" s="88" t="s">
        <v>14</v>
      </c>
      <c r="G143" s="89" t="s">
        <v>19</v>
      </c>
      <c r="H143" s="89" t="s">
        <v>28</v>
      </c>
      <c r="I143" s="89" t="s">
        <v>24</v>
      </c>
      <c r="J143" s="88">
        <v>4</v>
      </c>
      <c r="K143" s="88"/>
      <c r="L143" s="88"/>
      <c r="M143" s="88"/>
      <c r="N143" s="88"/>
      <c r="O143" s="88"/>
      <c r="P143" s="88" t="s">
        <v>286</v>
      </c>
      <c r="Q143" s="88" t="s">
        <v>290</v>
      </c>
      <c r="R143" s="90"/>
      <c r="S143" s="88"/>
      <c r="T143" s="97"/>
      <c r="U143" s="97"/>
      <c r="V143" s="98"/>
      <c r="W143" s="99"/>
      <c r="X143" s="688" t="s">
        <v>3135</v>
      </c>
      <c r="Y143" s="693" t="s">
        <v>3137</v>
      </c>
      <c r="Z143" s="688" t="s">
        <v>3138</v>
      </c>
    </row>
    <row r="144" spans="1:26" s="100" customFormat="1" ht="13.5" customHeight="1">
      <c r="A144" s="85" t="s">
        <v>1051</v>
      </c>
      <c r="B144" s="86"/>
      <c r="C144" s="86"/>
      <c r="D144" s="87"/>
      <c r="E144" s="88" t="s">
        <v>17</v>
      </c>
      <c r="F144" s="88" t="s">
        <v>15</v>
      </c>
      <c r="G144" s="89" t="s">
        <v>19</v>
      </c>
      <c r="H144" s="89" t="s">
        <v>28</v>
      </c>
      <c r="I144" s="89" t="s">
        <v>477</v>
      </c>
      <c r="J144" s="88">
        <v>4</v>
      </c>
      <c r="K144" s="88"/>
      <c r="L144" s="88"/>
      <c r="M144" s="88"/>
      <c r="N144" s="88"/>
      <c r="O144" s="88"/>
      <c r="P144" s="88" t="s">
        <v>286</v>
      </c>
      <c r="Q144" s="88" t="s">
        <v>290</v>
      </c>
      <c r="R144" s="90"/>
      <c r="S144" s="88"/>
      <c r="T144" s="97"/>
      <c r="U144" s="97"/>
      <c r="V144" s="98"/>
      <c r="W144" s="99"/>
      <c r="X144" s="688" t="s">
        <v>3135</v>
      </c>
      <c r="Y144" s="693" t="s">
        <v>3137</v>
      </c>
      <c r="Z144" s="688" t="s">
        <v>3138</v>
      </c>
    </row>
    <row r="145" spans="1:26" s="100" customFormat="1" ht="13.5" customHeight="1">
      <c r="A145" s="85" t="s">
        <v>1050</v>
      </c>
      <c r="B145" s="86"/>
      <c r="C145" s="86"/>
      <c r="D145" s="87"/>
      <c r="E145" s="88" t="s">
        <v>18</v>
      </c>
      <c r="F145" s="88" t="s">
        <v>14</v>
      </c>
      <c r="G145" s="89" t="s">
        <v>19</v>
      </c>
      <c r="H145" s="89" t="s">
        <v>28</v>
      </c>
      <c r="I145" s="89" t="s">
        <v>24</v>
      </c>
      <c r="J145" s="88">
        <v>4</v>
      </c>
      <c r="K145" s="88"/>
      <c r="L145" s="88"/>
      <c r="M145" s="88"/>
      <c r="N145" s="88"/>
      <c r="O145" s="88"/>
      <c r="P145" s="88" t="s">
        <v>286</v>
      </c>
      <c r="Q145" s="88" t="s">
        <v>290</v>
      </c>
      <c r="R145" s="90"/>
      <c r="S145" s="88"/>
      <c r="T145" s="97"/>
      <c r="U145" s="97"/>
      <c r="V145" s="98"/>
      <c r="W145" s="99"/>
      <c r="X145" s="688" t="s">
        <v>3135</v>
      </c>
      <c r="Y145" s="693" t="s">
        <v>3137</v>
      </c>
      <c r="Z145" s="688" t="s">
        <v>3138</v>
      </c>
    </row>
    <row r="146" spans="1:26" s="100" customFormat="1" ht="13.5" customHeight="1">
      <c r="A146" s="85" t="s">
        <v>1049</v>
      </c>
      <c r="B146" s="86"/>
      <c r="C146" s="86"/>
      <c r="D146" s="87"/>
      <c r="E146" s="88" t="s">
        <v>18</v>
      </c>
      <c r="F146" s="88" t="s">
        <v>14</v>
      </c>
      <c r="G146" s="89" t="s">
        <v>19</v>
      </c>
      <c r="H146" s="89" t="s">
        <v>28</v>
      </c>
      <c r="I146" s="89" t="s">
        <v>24</v>
      </c>
      <c r="J146" s="88">
        <v>3</v>
      </c>
      <c r="K146" s="88"/>
      <c r="L146" s="88"/>
      <c r="M146" s="88"/>
      <c r="N146" s="88"/>
      <c r="O146" s="88"/>
      <c r="P146" s="88" t="s">
        <v>286</v>
      </c>
      <c r="Q146" s="88" t="s">
        <v>290</v>
      </c>
      <c r="R146" s="90"/>
      <c r="S146" s="88"/>
      <c r="T146" s="97"/>
      <c r="U146" s="97"/>
      <c r="V146" s="98"/>
      <c r="W146" s="99"/>
      <c r="X146" s="688" t="s">
        <v>3135</v>
      </c>
      <c r="Y146" s="693" t="s">
        <v>3137</v>
      </c>
      <c r="Z146" s="688" t="s">
        <v>3138</v>
      </c>
    </row>
    <row r="147" spans="1:26" s="100" customFormat="1" ht="13.5" customHeight="1">
      <c r="A147" s="85" t="s">
        <v>1046</v>
      </c>
      <c r="B147" s="86"/>
      <c r="C147" s="86"/>
      <c r="D147" s="87"/>
      <c r="E147" s="88" t="s">
        <v>18</v>
      </c>
      <c r="F147" s="88" t="s">
        <v>15</v>
      </c>
      <c r="G147" s="89" t="s">
        <v>19</v>
      </c>
      <c r="H147" s="89" t="s">
        <v>28</v>
      </c>
      <c r="I147" s="89" t="s">
        <v>24</v>
      </c>
      <c r="J147" s="88">
        <v>4</v>
      </c>
      <c r="K147" s="88"/>
      <c r="L147" s="88"/>
      <c r="M147" s="88"/>
      <c r="N147" s="88"/>
      <c r="O147" s="88"/>
      <c r="P147" s="88" t="s">
        <v>286</v>
      </c>
      <c r="Q147" s="88" t="s">
        <v>290</v>
      </c>
      <c r="R147" s="90"/>
      <c r="S147" s="88"/>
      <c r="T147" s="97"/>
      <c r="U147" s="97"/>
      <c r="V147" s="98"/>
      <c r="W147" s="99"/>
      <c r="X147" s="688" t="s">
        <v>3135</v>
      </c>
      <c r="Y147" s="693" t="s">
        <v>3137</v>
      </c>
      <c r="Z147" s="688" t="s">
        <v>3138</v>
      </c>
    </row>
    <row r="148" spans="1:26" s="100" customFormat="1" ht="13.5" customHeight="1">
      <c r="A148" s="85" t="s">
        <v>1045</v>
      </c>
      <c r="B148" s="86"/>
      <c r="C148" s="86"/>
      <c r="D148" s="87"/>
      <c r="E148" s="88" t="s">
        <v>18</v>
      </c>
      <c r="F148" s="88" t="s">
        <v>14</v>
      </c>
      <c r="G148" s="89" t="s">
        <v>19</v>
      </c>
      <c r="H148" s="89" t="s">
        <v>28</v>
      </c>
      <c r="I148" s="89" t="s">
        <v>24</v>
      </c>
      <c r="J148" s="88">
        <v>4</v>
      </c>
      <c r="K148" s="88"/>
      <c r="L148" s="88"/>
      <c r="M148" s="88"/>
      <c r="N148" s="88"/>
      <c r="O148" s="88"/>
      <c r="P148" s="88" t="s">
        <v>286</v>
      </c>
      <c r="Q148" s="88" t="s">
        <v>290</v>
      </c>
      <c r="R148" s="90"/>
      <c r="S148" s="88"/>
      <c r="T148" s="97"/>
      <c r="U148" s="97"/>
      <c r="V148" s="98"/>
      <c r="W148" s="99"/>
      <c r="X148" s="688" t="s">
        <v>3135</v>
      </c>
      <c r="Y148" s="693" t="s">
        <v>3137</v>
      </c>
      <c r="Z148" s="688" t="s">
        <v>3138</v>
      </c>
    </row>
    <row r="149" spans="1:26" s="100" customFormat="1" ht="13.5" customHeight="1">
      <c r="A149" s="85" t="s">
        <v>1044</v>
      </c>
      <c r="B149" s="86"/>
      <c r="C149" s="86"/>
      <c r="D149" s="87"/>
      <c r="E149" s="88" t="s">
        <v>18</v>
      </c>
      <c r="F149" s="88" t="s">
        <v>15</v>
      </c>
      <c r="G149" s="89" t="s">
        <v>19</v>
      </c>
      <c r="H149" s="89" t="s">
        <v>28</v>
      </c>
      <c r="I149" s="89" t="s">
        <v>24</v>
      </c>
      <c r="J149" s="88">
        <v>4</v>
      </c>
      <c r="K149" s="88"/>
      <c r="L149" s="88"/>
      <c r="M149" s="88"/>
      <c r="N149" s="88"/>
      <c r="O149" s="88"/>
      <c r="P149" s="88" t="s">
        <v>286</v>
      </c>
      <c r="Q149" s="88" t="s">
        <v>290</v>
      </c>
      <c r="R149" s="90"/>
      <c r="S149" s="88"/>
      <c r="T149" s="97"/>
      <c r="U149" s="97"/>
      <c r="V149" s="98"/>
      <c r="W149" s="99"/>
      <c r="X149" s="688" t="s">
        <v>3135</v>
      </c>
      <c r="Y149" s="693" t="s">
        <v>3137</v>
      </c>
      <c r="Z149" s="688" t="s">
        <v>3138</v>
      </c>
    </row>
    <row r="150" spans="1:26" s="100" customFormat="1" ht="13.5" customHeight="1">
      <c r="A150" s="85" t="s">
        <v>1043</v>
      </c>
      <c r="B150" s="86"/>
      <c r="C150" s="86"/>
      <c r="D150" s="87"/>
      <c r="E150" s="88" t="s">
        <v>18</v>
      </c>
      <c r="F150" s="88" t="s">
        <v>14</v>
      </c>
      <c r="G150" s="89" t="s">
        <v>19</v>
      </c>
      <c r="H150" s="89" t="s">
        <v>28</v>
      </c>
      <c r="I150" s="89" t="s">
        <v>24</v>
      </c>
      <c r="J150" s="88">
        <v>4</v>
      </c>
      <c r="K150" s="88"/>
      <c r="L150" s="88"/>
      <c r="M150" s="88"/>
      <c r="N150" s="88"/>
      <c r="O150" s="88"/>
      <c r="P150" s="88" t="s">
        <v>286</v>
      </c>
      <c r="Q150" s="88" t="s">
        <v>290</v>
      </c>
      <c r="R150" s="90"/>
      <c r="S150" s="88"/>
      <c r="T150" s="97"/>
      <c r="U150" s="97"/>
      <c r="V150" s="98"/>
      <c r="W150" s="99"/>
      <c r="X150" s="688" t="s">
        <v>3135</v>
      </c>
      <c r="Y150" s="693" t="s">
        <v>3137</v>
      </c>
      <c r="Z150" s="688" t="s">
        <v>3138</v>
      </c>
    </row>
    <row r="151" spans="1:26" s="100" customFormat="1" ht="13.5" customHeight="1">
      <c r="A151" s="85" t="s">
        <v>1131</v>
      </c>
      <c r="B151" s="86"/>
      <c r="C151" s="86"/>
      <c r="D151" s="87"/>
      <c r="E151" s="88" t="s">
        <v>18</v>
      </c>
      <c r="F151" s="88" t="s">
        <v>15</v>
      </c>
      <c r="G151" s="89" t="s">
        <v>19</v>
      </c>
      <c r="H151" s="89" t="s">
        <v>28</v>
      </c>
      <c r="I151" s="89" t="s">
        <v>24</v>
      </c>
      <c r="J151" s="88">
        <v>4</v>
      </c>
      <c r="K151" s="88"/>
      <c r="L151" s="88"/>
      <c r="M151" s="88"/>
      <c r="N151" s="88"/>
      <c r="O151" s="88"/>
      <c r="P151" s="88" t="s">
        <v>286</v>
      </c>
      <c r="Q151" s="88" t="s">
        <v>290</v>
      </c>
      <c r="R151" s="90"/>
      <c r="S151" s="88"/>
      <c r="T151" s="97"/>
      <c r="U151" s="97"/>
      <c r="V151" s="98"/>
      <c r="W151" s="99"/>
      <c r="X151" s="688" t="s">
        <v>3135</v>
      </c>
      <c r="Y151" s="693" t="s">
        <v>3137</v>
      </c>
      <c r="Z151" s="688" t="s">
        <v>3138</v>
      </c>
    </row>
    <row r="152" spans="1:26" s="100" customFormat="1" ht="13.5" customHeight="1">
      <c r="A152" s="85" t="s">
        <v>1042</v>
      </c>
      <c r="B152" s="86"/>
      <c r="C152" s="86"/>
      <c r="D152" s="87"/>
      <c r="E152" s="88" t="s">
        <v>18</v>
      </c>
      <c r="F152" s="88" t="s">
        <v>14</v>
      </c>
      <c r="G152" s="89" t="s">
        <v>19</v>
      </c>
      <c r="H152" s="89" t="s">
        <v>28</v>
      </c>
      <c r="I152" s="89" t="s">
        <v>24</v>
      </c>
      <c r="J152" s="88">
        <v>4</v>
      </c>
      <c r="K152" s="88"/>
      <c r="L152" s="88"/>
      <c r="M152" s="88"/>
      <c r="N152" s="88"/>
      <c r="O152" s="88"/>
      <c r="P152" s="88" t="s">
        <v>286</v>
      </c>
      <c r="Q152" s="88" t="s">
        <v>290</v>
      </c>
      <c r="R152" s="90"/>
      <c r="S152" s="88"/>
      <c r="T152" s="97"/>
      <c r="U152" s="97"/>
      <c r="V152" s="98"/>
      <c r="W152" s="99"/>
      <c r="X152" s="688" t="s">
        <v>3135</v>
      </c>
      <c r="Y152" s="693" t="s">
        <v>3137</v>
      </c>
      <c r="Z152" s="688" t="s">
        <v>3138</v>
      </c>
    </row>
    <row r="153" spans="1:26" s="100" customFormat="1" ht="13.5" customHeight="1">
      <c r="A153" s="85" t="s">
        <v>1041</v>
      </c>
      <c r="B153" s="86"/>
      <c r="C153" s="86"/>
      <c r="D153" s="87"/>
      <c r="E153" s="88" t="s">
        <v>18</v>
      </c>
      <c r="F153" s="88" t="s">
        <v>15</v>
      </c>
      <c r="G153" s="89" t="s">
        <v>19</v>
      </c>
      <c r="H153" s="89" t="s">
        <v>28</v>
      </c>
      <c r="I153" s="89" t="s">
        <v>477</v>
      </c>
      <c r="J153" s="88">
        <v>4</v>
      </c>
      <c r="K153" s="88"/>
      <c r="L153" s="88"/>
      <c r="M153" s="88"/>
      <c r="N153" s="88"/>
      <c r="O153" s="88"/>
      <c r="P153" s="88" t="s">
        <v>286</v>
      </c>
      <c r="Q153" s="88" t="s">
        <v>290</v>
      </c>
      <c r="R153" s="90"/>
      <c r="S153" s="88"/>
      <c r="T153" s="97"/>
      <c r="U153" s="97"/>
      <c r="V153" s="98"/>
      <c r="W153" s="99"/>
      <c r="X153" s="688" t="s">
        <v>3135</v>
      </c>
      <c r="Y153" s="693" t="s">
        <v>3137</v>
      </c>
      <c r="Z153" s="688" t="s">
        <v>3138</v>
      </c>
    </row>
    <row r="154" spans="1:26" s="100" customFormat="1" ht="13.5" customHeight="1">
      <c r="A154" s="85" t="s">
        <v>1040</v>
      </c>
      <c r="B154" s="86"/>
      <c r="C154" s="86"/>
      <c r="D154" s="87"/>
      <c r="E154" s="88" t="s">
        <v>17</v>
      </c>
      <c r="F154" s="88" t="s">
        <v>14</v>
      </c>
      <c r="G154" s="89" t="s">
        <v>19</v>
      </c>
      <c r="H154" s="89" t="s">
        <v>28</v>
      </c>
      <c r="I154" s="89" t="s">
        <v>24</v>
      </c>
      <c r="J154" s="88">
        <v>3</v>
      </c>
      <c r="K154" s="88"/>
      <c r="L154" s="88"/>
      <c r="M154" s="88"/>
      <c r="N154" s="88"/>
      <c r="O154" s="88"/>
      <c r="P154" s="88" t="s">
        <v>286</v>
      </c>
      <c r="Q154" s="88" t="s">
        <v>290</v>
      </c>
      <c r="R154" s="90"/>
      <c r="S154" s="88"/>
      <c r="T154" s="97"/>
      <c r="U154" s="97"/>
      <c r="V154" s="98"/>
      <c r="W154" s="99"/>
      <c r="X154" s="688" t="s">
        <v>3135</v>
      </c>
      <c r="Y154" s="693" t="s">
        <v>3137</v>
      </c>
      <c r="Z154" s="688" t="s">
        <v>3138</v>
      </c>
    </row>
    <row r="155" spans="1:26" s="100" customFormat="1" ht="13.5" customHeight="1">
      <c r="A155" s="85" t="s">
        <v>1039</v>
      </c>
      <c r="B155" s="86"/>
      <c r="C155" s="86"/>
      <c r="D155" s="87"/>
      <c r="E155" s="88" t="s">
        <v>17</v>
      </c>
      <c r="F155" s="88" t="s">
        <v>15</v>
      </c>
      <c r="G155" s="89" t="s">
        <v>19</v>
      </c>
      <c r="H155" s="89" t="s">
        <v>28</v>
      </c>
      <c r="I155" s="89" t="s">
        <v>52</v>
      </c>
      <c r="J155" s="88">
        <v>3</v>
      </c>
      <c r="K155" s="88"/>
      <c r="L155" s="88"/>
      <c r="M155" s="88"/>
      <c r="N155" s="88"/>
      <c r="O155" s="88"/>
      <c r="P155" s="88" t="s">
        <v>286</v>
      </c>
      <c r="Q155" s="88" t="s">
        <v>290</v>
      </c>
      <c r="R155" s="90"/>
      <c r="S155" s="88"/>
      <c r="T155" s="97"/>
      <c r="U155" s="97"/>
      <c r="V155" s="98"/>
      <c r="W155" s="99"/>
      <c r="X155" s="688" t="s">
        <v>3135</v>
      </c>
      <c r="Y155" s="693" t="s">
        <v>3137</v>
      </c>
      <c r="Z155" s="688" t="s">
        <v>3138</v>
      </c>
    </row>
    <row r="156" spans="1:26" s="100" customFormat="1" ht="13.5" customHeight="1">
      <c r="A156" s="85" t="s">
        <v>1038</v>
      </c>
      <c r="B156" s="86"/>
      <c r="C156" s="86"/>
      <c r="D156" s="87"/>
      <c r="E156" s="88" t="s">
        <v>17</v>
      </c>
      <c r="F156" s="88" t="s">
        <v>14</v>
      </c>
      <c r="G156" s="89" t="s">
        <v>19</v>
      </c>
      <c r="H156" s="89" t="s">
        <v>28</v>
      </c>
      <c r="I156" s="89" t="s">
        <v>24</v>
      </c>
      <c r="J156" s="88">
        <v>3</v>
      </c>
      <c r="K156" s="88"/>
      <c r="L156" s="88"/>
      <c r="M156" s="88"/>
      <c r="N156" s="88"/>
      <c r="O156" s="88"/>
      <c r="P156" s="88" t="s">
        <v>286</v>
      </c>
      <c r="Q156" s="88" t="s">
        <v>290</v>
      </c>
      <c r="R156" s="90"/>
      <c r="S156" s="88"/>
      <c r="T156" s="97"/>
      <c r="U156" s="97"/>
      <c r="V156" s="98"/>
      <c r="W156" s="99"/>
      <c r="X156" s="688" t="s">
        <v>3135</v>
      </c>
      <c r="Y156" s="693" t="s">
        <v>3137</v>
      </c>
      <c r="Z156" s="688" t="s">
        <v>3138</v>
      </c>
    </row>
    <row r="157" spans="1:26" s="100" customFormat="1" ht="13.5" customHeight="1">
      <c r="A157" s="85" t="s">
        <v>1037</v>
      </c>
      <c r="B157" s="86"/>
      <c r="C157" s="86"/>
      <c r="D157" s="87"/>
      <c r="E157" s="88" t="s">
        <v>17</v>
      </c>
      <c r="F157" s="88" t="s">
        <v>15</v>
      </c>
      <c r="G157" s="89" t="s">
        <v>19</v>
      </c>
      <c r="H157" s="89" t="s">
        <v>28</v>
      </c>
      <c r="I157" s="89" t="s">
        <v>24</v>
      </c>
      <c r="J157" s="88">
        <v>3</v>
      </c>
      <c r="K157" s="88"/>
      <c r="L157" s="88"/>
      <c r="M157" s="88"/>
      <c r="N157" s="88"/>
      <c r="O157" s="88"/>
      <c r="P157" s="88" t="s">
        <v>286</v>
      </c>
      <c r="Q157" s="88" t="s">
        <v>290</v>
      </c>
      <c r="R157" s="90"/>
      <c r="S157" s="88"/>
      <c r="T157" s="97"/>
      <c r="U157" s="97"/>
      <c r="V157" s="98"/>
      <c r="W157" s="99"/>
      <c r="X157" s="688" t="s">
        <v>3135</v>
      </c>
      <c r="Y157" s="693" t="s">
        <v>3137</v>
      </c>
      <c r="Z157" s="688" t="s">
        <v>3138</v>
      </c>
    </row>
    <row r="158" spans="1:26" s="100" customFormat="1" ht="13.5" customHeight="1">
      <c r="A158" s="85" t="s">
        <v>1036</v>
      </c>
      <c r="B158" s="86"/>
      <c r="C158" s="86"/>
      <c r="D158" s="87"/>
      <c r="E158" s="88" t="s">
        <v>17</v>
      </c>
      <c r="F158" s="88" t="s">
        <v>14</v>
      </c>
      <c r="G158" s="89" t="s">
        <v>19</v>
      </c>
      <c r="H158" s="89" t="s">
        <v>28</v>
      </c>
      <c r="I158" s="89" t="s">
        <v>24</v>
      </c>
      <c r="J158" s="88">
        <v>1</v>
      </c>
      <c r="K158" s="88"/>
      <c r="L158" s="88"/>
      <c r="M158" s="88"/>
      <c r="N158" s="88"/>
      <c r="O158" s="88"/>
      <c r="P158" s="88" t="s">
        <v>286</v>
      </c>
      <c r="Q158" s="88" t="s">
        <v>290</v>
      </c>
      <c r="R158" s="90"/>
      <c r="S158" s="88"/>
      <c r="T158" s="97"/>
      <c r="U158" s="97"/>
      <c r="V158" s="98"/>
      <c r="W158" s="99"/>
      <c r="X158" s="688" t="s">
        <v>3135</v>
      </c>
      <c r="Y158" s="693" t="s">
        <v>3137</v>
      </c>
      <c r="Z158" s="688" t="s">
        <v>3138</v>
      </c>
    </row>
    <row r="159" spans="1:26" s="100" customFormat="1" ht="13.5" customHeight="1">
      <c r="A159" s="85" t="s">
        <v>1035</v>
      </c>
      <c r="B159" s="86"/>
      <c r="C159" s="86"/>
      <c r="D159" s="87"/>
      <c r="E159" s="88" t="s">
        <v>17</v>
      </c>
      <c r="F159" s="88" t="s">
        <v>15</v>
      </c>
      <c r="G159" s="89" t="s">
        <v>19</v>
      </c>
      <c r="H159" s="89" t="s">
        <v>28</v>
      </c>
      <c r="I159" s="89" t="s">
        <v>24</v>
      </c>
      <c r="J159" s="88">
        <v>1</v>
      </c>
      <c r="K159" s="88"/>
      <c r="L159" s="88"/>
      <c r="M159" s="88"/>
      <c r="N159" s="88"/>
      <c r="O159" s="88"/>
      <c r="P159" s="88" t="s">
        <v>286</v>
      </c>
      <c r="Q159" s="88" t="s">
        <v>290</v>
      </c>
      <c r="R159" s="90"/>
      <c r="S159" s="88"/>
      <c r="T159" s="97"/>
      <c r="U159" s="97"/>
      <c r="V159" s="98"/>
      <c r="W159" s="99"/>
      <c r="X159" s="688" t="s">
        <v>3135</v>
      </c>
      <c r="Y159" s="693" t="s">
        <v>3137</v>
      </c>
      <c r="Z159" s="688" t="s">
        <v>3138</v>
      </c>
    </row>
    <row r="160" spans="1:26" s="100" customFormat="1" ht="13.5" customHeight="1">
      <c r="A160" s="85" t="s">
        <v>1034</v>
      </c>
      <c r="B160" s="86"/>
      <c r="C160" s="86"/>
      <c r="D160" s="87"/>
      <c r="E160" s="88" t="s">
        <v>17</v>
      </c>
      <c r="F160" s="88" t="s">
        <v>14</v>
      </c>
      <c r="G160" s="89" t="s">
        <v>19</v>
      </c>
      <c r="H160" s="89" t="s">
        <v>28</v>
      </c>
      <c r="I160" s="89" t="s">
        <v>51</v>
      </c>
      <c r="J160" s="88">
        <v>3</v>
      </c>
      <c r="K160" s="88"/>
      <c r="L160" s="88"/>
      <c r="M160" s="88"/>
      <c r="N160" s="88"/>
      <c r="O160" s="88"/>
      <c r="P160" s="88" t="s">
        <v>286</v>
      </c>
      <c r="Q160" s="88" t="s">
        <v>290</v>
      </c>
      <c r="R160" s="90"/>
      <c r="S160" s="88"/>
      <c r="T160" s="97"/>
      <c r="U160" s="97"/>
      <c r="V160" s="98"/>
      <c r="W160" s="99"/>
      <c r="X160" s="688" t="s">
        <v>3135</v>
      </c>
      <c r="Y160" s="693" t="s">
        <v>3137</v>
      </c>
      <c r="Z160" s="688" t="s">
        <v>3138</v>
      </c>
    </row>
    <row r="161" spans="1:26" s="100" customFormat="1" ht="13.5" customHeight="1">
      <c r="A161" s="85" t="s">
        <v>1033</v>
      </c>
      <c r="B161" s="86"/>
      <c r="C161" s="86"/>
      <c r="D161" s="87"/>
      <c r="E161" s="88" t="s">
        <v>17</v>
      </c>
      <c r="F161" s="88" t="s">
        <v>15</v>
      </c>
      <c r="G161" s="89" t="s">
        <v>19</v>
      </c>
      <c r="H161" s="89" t="s">
        <v>28</v>
      </c>
      <c r="I161" s="89" t="s">
        <v>24</v>
      </c>
      <c r="J161" s="88">
        <v>3</v>
      </c>
      <c r="K161" s="88"/>
      <c r="L161" s="88"/>
      <c r="M161" s="88"/>
      <c r="N161" s="88"/>
      <c r="O161" s="88"/>
      <c r="P161" s="88" t="s">
        <v>286</v>
      </c>
      <c r="Q161" s="88" t="s">
        <v>290</v>
      </c>
      <c r="R161" s="90"/>
      <c r="S161" s="88"/>
      <c r="T161" s="97"/>
      <c r="U161" s="97"/>
      <c r="V161" s="98"/>
      <c r="W161" s="99"/>
      <c r="X161" s="688" t="s">
        <v>3135</v>
      </c>
      <c r="Y161" s="693" t="s">
        <v>3137</v>
      </c>
      <c r="Z161" s="688" t="s">
        <v>3138</v>
      </c>
    </row>
    <row r="162" spans="1:26" s="100" customFormat="1" ht="13.5" customHeight="1">
      <c r="A162" s="85" t="s">
        <v>1032</v>
      </c>
      <c r="B162" s="86"/>
      <c r="C162" s="86"/>
      <c r="D162" s="87"/>
      <c r="E162" s="88" t="s">
        <v>18</v>
      </c>
      <c r="F162" s="88" t="s">
        <v>15</v>
      </c>
      <c r="G162" s="89" t="s">
        <v>19</v>
      </c>
      <c r="H162" s="89"/>
      <c r="I162" s="89" t="s">
        <v>52</v>
      </c>
      <c r="J162" s="88"/>
      <c r="K162" s="88"/>
      <c r="L162" s="88"/>
      <c r="M162" s="88"/>
      <c r="N162" s="88"/>
      <c r="O162" s="95" t="s">
        <v>28</v>
      </c>
      <c r="P162" s="88" t="s">
        <v>286</v>
      </c>
      <c r="Q162" s="88" t="s">
        <v>290</v>
      </c>
      <c r="R162" s="90"/>
      <c r="S162" s="88"/>
      <c r="T162" s="97"/>
      <c r="U162" s="97"/>
      <c r="V162" s="98"/>
      <c r="W162" s="99"/>
      <c r="X162" s="688" t="s">
        <v>3135</v>
      </c>
      <c r="Y162" s="693" t="s">
        <v>3137</v>
      </c>
      <c r="Z162" s="688" t="s">
        <v>3138</v>
      </c>
    </row>
    <row r="163" spans="1:26" s="100" customFormat="1" ht="13.5" customHeight="1">
      <c r="A163" s="85" t="s">
        <v>1031</v>
      </c>
      <c r="B163" s="86"/>
      <c r="C163" s="86"/>
      <c r="D163" s="87"/>
      <c r="E163" s="88" t="s">
        <v>17</v>
      </c>
      <c r="F163" s="88" t="s">
        <v>14</v>
      </c>
      <c r="G163" s="89" t="s">
        <v>19</v>
      </c>
      <c r="H163" s="89" t="s">
        <v>28</v>
      </c>
      <c r="I163" s="89" t="s">
        <v>24</v>
      </c>
      <c r="J163" s="88">
        <v>3</v>
      </c>
      <c r="K163" s="88"/>
      <c r="L163" s="88"/>
      <c r="M163" s="88"/>
      <c r="N163" s="88"/>
      <c r="O163" s="88"/>
      <c r="P163" s="88" t="s">
        <v>286</v>
      </c>
      <c r="Q163" s="88" t="s">
        <v>290</v>
      </c>
      <c r="R163" s="90"/>
      <c r="S163" s="88"/>
      <c r="T163" s="97"/>
      <c r="U163" s="97"/>
      <c r="V163" s="98"/>
      <c r="W163" s="99"/>
      <c r="X163" s="688" t="s">
        <v>3135</v>
      </c>
      <c r="Y163" s="693" t="s">
        <v>3137</v>
      </c>
      <c r="Z163" s="688" t="s">
        <v>3138</v>
      </c>
    </row>
    <row r="164" spans="1:26" s="100" customFormat="1" ht="13.5" customHeight="1">
      <c r="A164" s="85" t="s">
        <v>1030</v>
      </c>
      <c r="B164" s="86"/>
      <c r="C164" s="86"/>
      <c r="D164" s="87"/>
      <c r="E164" s="88" t="s">
        <v>17</v>
      </c>
      <c r="F164" s="88" t="s">
        <v>15</v>
      </c>
      <c r="G164" s="89" t="s">
        <v>19</v>
      </c>
      <c r="H164" s="89" t="s">
        <v>28</v>
      </c>
      <c r="I164" s="89" t="s">
        <v>474</v>
      </c>
      <c r="J164" s="88">
        <v>3</v>
      </c>
      <c r="K164" s="88"/>
      <c r="L164" s="88"/>
      <c r="M164" s="88"/>
      <c r="N164" s="88"/>
      <c r="O164" s="88"/>
      <c r="P164" s="88" t="s">
        <v>286</v>
      </c>
      <c r="Q164" s="88" t="s">
        <v>290</v>
      </c>
      <c r="R164" s="90"/>
      <c r="S164" s="88"/>
      <c r="T164" s="97"/>
      <c r="U164" s="97"/>
      <c r="V164" s="98"/>
      <c r="W164" s="99"/>
      <c r="X164" s="688" t="s">
        <v>3135</v>
      </c>
      <c r="Y164" s="693" t="s">
        <v>3137</v>
      </c>
      <c r="Z164" s="688" t="s">
        <v>3138</v>
      </c>
    </row>
    <row r="165" spans="1:26" s="100" customFormat="1" ht="13.5" customHeight="1">
      <c r="A165" s="85" t="s">
        <v>1029</v>
      </c>
      <c r="B165" s="86"/>
      <c r="C165" s="86"/>
      <c r="D165" s="87"/>
      <c r="E165" s="88" t="s">
        <v>17</v>
      </c>
      <c r="F165" s="88" t="s">
        <v>14</v>
      </c>
      <c r="G165" s="89" t="s">
        <v>19</v>
      </c>
      <c r="H165" s="89" t="s">
        <v>28</v>
      </c>
      <c r="I165" s="89" t="s">
        <v>24</v>
      </c>
      <c r="J165" s="88">
        <v>3</v>
      </c>
      <c r="K165" s="88"/>
      <c r="L165" s="88"/>
      <c r="M165" s="88"/>
      <c r="N165" s="88"/>
      <c r="O165" s="88"/>
      <c r="P165" s="88" t="s">
        <v>286</v>
      </c>
      <c r="Q165" s="88" t="s">
        <v>290</v>
      </c>
      <c r="R165" s="90"/>
      <c r="S165" s="88"/>
      <c r="T165" s="97"/>
      <c r="U165" s="97"/>
      <c r="V165" s="98"/>
      <c r="W165" s="99"/>
      <c r="X165" s="688" t="s">
        <v>3135</v>
      </c>
      <c r="Y165" s="693" t="s">
        <v>3137</v>
      </c>
      <c r="Z165" s="688" t="s">
        <v>3138</v>
      </c>
    </row>
    <row r="166" spans="1:26" s="100" customFormat="1" ht="13.5" customHeight="1">
      <c r="A166" s="85" t="s">
        <v>1028</v>
      </c>
      <c r="B166" s="86"/>
      <c r="C166" s="86"/>
      <c r="D166" s="87"/>
      <c r="E166" s="88" t="s">
        <v>17</v>
      </c>
      <c r="F166" s="88" t="s">
        <v>15</v>
      </c>
      <c r="G166" s="89" t="s">
        <v>19</v>
      </c>
      <c r="H166" s="89" t="s">
        <v>28</v>
      </c>
      <c r="I166" s="89" t="s">
        <v>24</v>
      </c>
      <c r="J166" s="88">
        <v>2</v>
      </c>
      <c r="K166" s="88"/>
      <c r="L166" s="88"/>
      <c r="M166" s="88"/>
      <c r="N166" s="88"/>
      <c r="O166" s="88"/>
      <c r="P166" s="88" t="s">
        <v>286</v>
      </c>
      <c r="Q166" s="88" t="s">
        <v>290</v>
      </c>
      <c r="R166" s="90"/>
      <c r="S166" s="88"/>
      <c r="T166" s="97"/>
      <c r="U166" s="97"/>
      <c r="V166" s="98"/>
      <c r="W166" s="99"/>
      <c r="X166" s="688" t="s">
        <v>3135</v>
      </c>
      <c r="Y166" s="693" t="s">
        <v>3137</v>
      </c>
      <c r="Z166" s="688" t="s">
        <v>3138</v>
      </c>
    </row>
    <row r="167" spans="1:26" s="100" customFormat="1" ht="13.5" customHeight="1">
      <c r="A167" s="85" t="s">
        <v>1027</v>
      </c>
      <c r="B167" s="86"/>
      <c r="C167" s="86"/>
      <c r="D167" s="87"/>
      <c r="E167" s="88" t="s">
        <v>17</v>
      </c>
      <c r="F167" s="88" t="s">
        <v>14</v>
      </c>
      <c r="G167" s="89" t="s">
        <v>19</v>
      </c>
      <c r="H167" s="89" t="s">
        <v>28</v>
      </c>
      <c r="I167" s="89" t="s">
        <v>24</v>
      </c>
      <c r="J167" s="88">
        <v>3</v>
      </c>
      <c r="K167" s="88"/>
      <c r="L167" s="88"/>
      <c r="M167" s="88"/>
      <c r="N167" s="88"/>
      <c r="O167" s="88"/>
      <c r="P167" s="88" t="s">
        <v>286</v>
      </c>
      <c r="Q167" s="88" t="s">
        <v>290</v>
      </c>
      <c r="R167" s="90"/>
      <c r="S167" s="88"/>
      <c r="T167" s="97"/>
      <c r="U167" s="97"/>
      <c r="V167" s="98"/>
      <c r="W167" s="99"/>
      <c r="X167" s="688" t="s">
        <v>3135</v>
      </c>
      <c r="Y167" s="693" t="s">
        <v>3137</v>
      </c>
      <c r="Z167" s="688" t="s">
        <v>3138</v>
      </c>
    </row>
    <row r="168" spans="1:26" s="100" customFormat="1" ht="13.5" customHeight="1">
      <c r="A168" s="85" t="s">
        <v>1026</v>
      </c>
      <c r="B168" s="86"/>
      <c r="C168" s="86"/>
      <c r="D168" s="87"/>
      <c r="E168" s="88" t="s">
        <v>17</v>
      </c>
      <c r="F168" s="88" t="s">
        <v>15</v>
      </c>
      <c r="G168" s="89" t="s">
        <v>19</v>
      </c>
      <c r="H168" s="89" t="s">
        <v>28</v>
      </c>
      <c r="I168" s="89" t="s">
        <v>24</v>
      </c>
      <c r="J168" s="88">
        <v>2</v>
      </c>
      <c r="K168" s="88"/>
      <c r="L168" s="88"/>
      <c r="M168" s="88"/>
      <c r="N168" s="88"/>
      <c r="O168" s="88"/>
      <c r="P168" s="88" t="s">
        <v>286</v>
      </c>
      <c r="Q168" s="88" t="s">
        <v>290</v>
      </c>
      <c r="R168" s="90"/>
      <c r="S168" s="88"/>
      <c r="T168" s="97"/>
      <c r="U168" s="97"/>
      <c r="V168" s="98"/>
      <c r="W168" s="99"/>
      <c r="X168" s="688" t="s">
        <v>3135</v>
      </c>
      <c r="Y168" s="693" t="s">
        <v>3137</v>
      </c>
      <c r="Z168" s="688" t="s">
        <v>3138</v>
      </c>
    </row>
    <row r="169" spans="1:26" s="100" customFormat="1" ht="13.5" customHeight="1">
      <c r="A169" s="85" t="s">
        <v>1025</v>
      </c>
      <c r="B169" s="86"/>
      <c r="C169" s="86"/>
      <c r="D169" s="87"/>
      <c r="E169" s="88" t="s">
        <v>17</v>
      </c>
      <c r="F169" s="88" t="s">
        <v>14</v>
      </c>
      <c r="G169" s="89" t="s">
        <v>19</v>
      </c>
      <c r="H169" s="89"/>
      <c r="I169" s="89" t="s">
        <v>24</v>
      </c>
      <c r="J169" s="88"/>
      <c r="K169" s="88"/>
      <c r="L169" s="88"/>
      <c r="M169" s="88"/>
      <c r="N169" s="88"/>
      <c r="O169" s="95" t="s">
        <v>28</v>
      </c>
      <c r="P169" s="88" t="s">
        <v>286</v>
      </c>
      <c r="Q169" s="88" t="s">
        <v>289</v>
      </c>
      <c r="R169" s="90"/>
      <c r="S169" s="88"/>
      <c r="T169" s="97"/>
      <c r="U169" s="97"/>
      <c r="V169" s="98"/>
      <c r="W169" s="99"/>
      <c r="X169" s="688" t="s">
        <v>3135</v>
      </c>
      <c r="Y169" s="693" t="s">
        <v>3137</v>
      </c>
      <c r="Z169" s="688" t="s">
        <v>3138</v>
      </c>
    </row>
    <row r="170" spans="1:26" s="100" customFormat="1" ht="13.5" customHeight="1">
      <c r="A170" s="85" t="s">
        <v>1024</v>
      </c>
      <c r="B170" s="86"/>
      <c r="C170" s="86"/>
      <c r="D170" s="87"/>
      <c r="E170" s="88" t="s">
        <v>17</v>
      </c>
      <c r="F170" s="88" t="s">
        <v>15</v>
      </c>
      <c r="G170" s="89" t="s">
        <v>19</v>
      </c>
      <c r="H170" s="89"/>
      <c r="I170" s="89" t="s">
        <v>24</v>
      </c>
      <c r="J170" s="88"/>
      <c r="K170" s="88"/>
      <c r="L170" s="88"/>
      <c r="M170" s="88"/>
      <c r="N170" s="88"/>
      <c r="O170" s="95" t="s">
        <v>28</v>
      </c>
      <c r="P170" s="88" t="s">
        <v>286</v>
      </c>
      <c r="Q170" s="88" t="s">
        <v>289</v>
      </c>
      <c r="R170" s="90"/>
      <c r="S170" s="88"/>
      <c r="T170" s="97"/>
      <c r="U170" s="97"/>
      <c r="V170" s="98"/>
      <c r="W170" s="99"/>
      <c r="X170" s="688" t="s">
        <v>3135</v>
      </c>
      <c r="Y170" s="693" t="s">
        <v>3137</v>
      </c>
      <c r="Z170" s="688" t="s">
        <v>3138</v>
      </c>
    </row>
    <row r="171" spans="1:26" s="100" customFormat="1" ht="13.5" customHeight="1">
      <c r="A171" s="85" t="s">
        <v>1023</v>
      </c>
      <c r="B171" s="86"/>
      <c r="C171" s="86"/>
      <c r="D171" s="87"/>
      <c r="E171" s="88" t="s">
        <v>17</v>
      </c>
      <c r="F171" s="88" t="s">
        <v>14</v>
      </c>
      <c r="G171" s="89" t="s">
        <v>618</v>
      </c>
      <c r="H171" s="89" t="s">
        <v>28</v>
      </c>
      <c r="I171" s="89" t="s">
        <v>24</v>
      </c>
      <c r="J171" s="88">
        <v>1</v>
      </c>
      <c r="K171" s="88"/>
      <c r="L171" s="88"/>
      <c r="M171" s="88"/>
      <c r="N171" s="88"/>
      <c r="O171" s="88"/>
      <c r="P171" s="88" t="s">
        <v>286</v>
      </c>
      <c r="Q171" s="88" t="s">
        <v>290</v>
      </c>
      <c r="R171" s="90" t="s">
        <v>499</v>
      </c>
      <c r="S171" s="88"/>
      <c r="T171" s="97"/>
      <c r="U171" s="97"/>
      <c r="V171" s="98"/>
      <c r="W171" s="99"/>
      <c r="X171" s="688" t="s">
        <v>3135</v>
      </c>
      <c r="Y171" s="693" t="s">
        <v>3137</v>
      </c>
      <c r="Z171" s="688" t="s">
        <v>3138</v>
      </c>
    </row>
    <row r="172" spans="1:26" s="100" customFormat="1" ht="13.5" customHeight="1">
      <c r="A172" s="85" t="s">
        <v>1022</v>
      </c>
      <c r="B172" s="86"/>
      <c r="C172" s="86"/>
      <c r="D172" s="87"/>
      <c r="E172" s="88" t="s">
        <v>18</v>
      </c>
      <c r="F172" s="88" t="s">
        <v>15</v>
      </c>
      <c r="G172" s="89" t="s">
        <v>21</v>
      </c>
      <c r="H172" s="89" t="s">
        <v>28</v>
      </c>
      <c r="I172" s="89" t="s">
        <v>24</v>
      </c>
      <c r="J172" s="88">
        <v>1</v>
      </c>
      <c r="K172" s="88"/>
      <c r="L172" s="88"/>
      <c r="M172" s="88"/>
      <c r="N172" s="88"/>
      <c r="O172" s="88"/>
      <c r="P172" s="88" t="s">
        <v>286</v>
      </c>
      <c r="Q172" s="88" t="s">
        <v>290</v>
      </c>
      <c r="R172" s="90" t="s">
        <v>499</v>
      </c>
      <c r="S172" s="88"/>
      <c r="T172" s="97"/>
      <c r="U172" s="97"/>
      <c r="V172" s="98"/>
      <c r="W172" s="99"/>
      <c r="X172" s="688" t="s">
        <v>3135</v>
      </c>
      <c r="Y172" s="693" t="s">
        <v>3137</v>
      </c>
      <c r="Z172" s="688" t="s">
        <v>3138</v>
      </c>
    </row>
    <row r="173" spans="1:26" s="100" customFormat="1" ht="13.5" customHeight="1">
      <c r="A173" s="85" t="s">
        <v>1021</v>
      </c>
      <c r="B173" s="86"/>
      <c r="C173" s="86"/>
      <c r="D173" s="87"/>
      <c r="E173" s="88" t="s">
        <v>17</v>
      </c>
      <c r="F173" s="88" t="s">
        <v>14</v>
      </c>
      <c r="G173" s="89" t="s">
        <v>19</v>
      </c>
      <c r="H173" s="89" t="s">
        <v>28</v>
      </c>
      <c r="I173" s="89" t="s">
        <v>477</v>
      </c>
      <c r="J173" s="88">
        <v>4</v>
      </c>
      <c r="K173" s="88"/>
      <c r="L173" s="88"/>
      <c r="M173" s="88"/>
      <c r="N173" s="88"/>
      <c r="O173" s="88"/>
      <c r="P173" s="88" t="s">
        <v>286</v>
      </c>
      <c r="Q173" s="88" t="s">
        <v>290</v>
      </c>
      <c r="R173" s="90"/>
      <c r="S173" s="88"/>
      <c r="T173" s="97"/>
      <c r="U173" s="97"/>
      <c r="V173" s="98"/>
      <c r="W173" s="99"/>
      <c r="X173" s="688" t="s">
        <v>3135</v>
      </c>
      <c r="Y173" s="693" t="s">
        <v>3137</v>
      </c>
      <c r="Z173" s="688" t="s">
        <v>3138</v>
      </c>
    </row>
    <row r="174" spans="1:26" s="100" customFormat="1" ht="13.5" customHeight="1">
      <c r="A174" s="85" t="s">
        <v>1016</v>
      </c>
      <c r="B174" s="86"/>
      <c r="C174" s="86"/>
      <c r="D174" s="87"/>
      <c r="E174" s="88" t="s">
        <v>17</v>
      </c>
      <c r="F174" s="88" t="s">
        <v>15</v>
      </c>
      <c r="G174" s="89" t="s">
        <v>19</v>
      </c>
      <c r="H174" s="89" t="s">
        <v>28</v>
      </c>
      <c r="I174" s="89" t="s">
        <v>26</v>
      </c>
      <c r="J174" s="88">
        <v>4</v>
      </c>
      <c r="K174" s="88"/>
      <c r="L174" s="88"/>
      <c r="M174" s="88"/>
      <c r="N174" s="88"/>
      <c r="O174" s="88"/>
      <c r="P174" s="88" t="s">
        <v>286</v>
      </c>
      <c r="Q174" s="88" t="s">
        <v>290</v>
      </c>
      <c r="R174" s="90"/>
      <c r="S174" s="88"/>
      <c r="T174" s="97"/>
      <c r="U174" s="97"/>
      <c r="V174" s="98"/>
      <c r="W174" s="99"/>
      <c r="X174" s="688" t="s">
        <v>3135</v>
      </c>
      <c r="Y174" s="693" t="s">
        <v>3137</v>
      </c>
      <c r="Z174" s="688" t="s">
        <v>3138</v>
      </c>
    </row>
    <row r="175" spans="1:26" s="100" customFormat="1" ht="13.5" customHeight="1">
      <c r="A175" s="85" t="s">
        <v>1015</v>
      </c>
      <c r="B175" s="86"/>
      <c r="C175" s="86"/>
      <c r="D175" s="87"/>
      <c r="E175" s="88" t="s">
        <v>17</v>
      </c>
      <c r="F175" s="88" t="s">
        <v>16</v>
      </c>
      <c r="G175" s="89" t="s">
        <v>20</v>
      </c>
      <c r="H175" s="89" t="s">
        <v>304</v>
      </c>
      <c r="I175" s="89" t="s">
        <v>24</v>
      </c>
      <c r="J175" s="88">
        <v>4</v>
      </c>
      <c r="K175" s="88"/>
      <c r="L175" s="88"/>
      <c r="M175" s="88"/>
      <c r="N175" s="88"/>
      <c r="O175" s="88"/>
      <c r="P175" s="88" t="s">
        <v>291</v>
      </c>
      <c r="Q175" s="88" t="s">
        <v>290</v>
      </c>
      <c r="R175" s="90"/>
      <c r="S175" s="88"/>
      <c r="T175" s="97"/>
      <c r="U175" s="97"/>
      <c r="V175" s="98"/>
      <c r="W175" s="99"/>
      <c r="X175" s="688" t="s">
        <v>3135</v>
      </c>
      <c r="Y175" s="693" t="s">
        <v>3137</v>
      </c>
      <c r="Z175" s="688" t="s">
        <v>3138</v>
      </c>
    </row>
    <row r="176" spans="1:26" s="100" customFormat="1" ht="13.5" customHeight="1">
      <c r="A176" s="85" t="s">
        <v>1014</v>
      </c>
      <c r="B176" s="86"/>
      <c r="C176" s="86"/>
      <c r="D176" s="87"/>
      <c r="E176" s="88" t="s">
        <v>17</v>
      </c>
      <c r="F176" s="88" t="s">
        <v>16</v>
      </c>
      <c r="G176" s="89" t="s">
        <v>20</v>
      </c>
      <c r="H176" s="89" t="s">
        <v>304</v>
      </c>
      <c r="I176" s="89" t="s">
        <v>24</v>
      </c>
      <c r="J176" s="88">
        <v>4</v>
      </c>
      <c r="K176" s="88"/>
      <c r="L176" s="88"/>
      <c r="M176" s="88"/>
      <c r="N176" s="88"/>
      <c r="O176" s="88"/>
      <c r="P176" s="88" t="s">
        <v>291</v>
      </c>
      <c r="Q176" s="88" t="s">
        <v>288</v>
      </c>
      <c r="R176" s="90"/>
      <c r="S176" s="88"/>
      <c r="T176" s="97"/>
      <c r="U176" s="97"/>
      <c r="V176" s="98"/>
      <c r="W176" s="99"/>
      <c r="X176" s="688" t="s">
        <v>3135</v>
      </c>
      <c r="Y176" s="693" t="s">
        <v>3137</v>
      </c>
      <c r="Z176" s="688" t="s">
        <v>3138</v>
      </c>
    </row>
    <row r="177" spans="1:26" s="100" customFormat="1" ht="13.5" customHeight="1">
      <c r="A177" s="85" t="s">
        <v>1013</v>
      </c>
      <c r="B177" s="86"/>
      <c r="C177" s="86"/>
      <c r="D177" s="87"/>
      <c r="E177" s="88" t="s">
        <v>17</v>
      </c>
      <c r="F177" s="88" t="s">
        <v>14</v>
      </c>
      <c r="G177" s="89" t="s">
        <v>22</v>
      </c>
      <c r="H177" s="89" t="s">
        <v>28</v>
      </c>
      <c r="I177" s="89" t="s">
        <v>24</v>
      </c>
      <c r="J177" s="88">
        <v>3</v>
      </c>
      <c r="K177" s="88"/>
      <c r="L177" s="88"/>
      <c r="M177" s="88"/>
      <c r="N177" s="88"/>
      <c r="O177" s="88"/>
      <c r="P177" s="88" t="s">
        <v>291</v>
      </c>
      <c r="Q177" s="88" t="s">
        <v>288</v>
      </c>
      <c r="R177" s="90"/>
      <c r="S177" s="88"/>
      <c r="T177" s="97"/>
      <c r="U177" s="97"/>
      <c r="V177" s="98"/>
      <c r="W177" s="99"/>
      <c r="X177" s="688" t="s">
        <v>3135</v>
      </c>
      <c r="Y177" s="693" t="s">
        <v>3137</v>
      </c>
      <c r="Z177" s="688" t="s">
        <v>3138</v>
      </c>
    </row>
    <row r="178" spans="1:26" s="100" customFormat="1" ht="13.5" customHeight="1">
      <c r="A178" s="85" t="s">
        <v>1012</v>
      </c>
      <c r="B178" s="86"/>
      <c r="C178" s="86"/>
      <c r="D178" s="87"/>
      <c r="E178" s="88" t="s">
        <v>17</v>
      </c>
      <c r="F178" s="88" t="s">
        <v>15</v>
      </c>
      <c r="G178" s="89" t="s">
        <v>22</v>
      </c>
      <c r="H178" s="89" t="s">
        <v>28</v>
      </c>
      <c r="I178" s="89" t="s">
        <v>24</v>
      </c>
      <c r="J178" s="88">
        <v>3</v>
      </c>
      <c r="K178" s="88"/>
      <c r="L178" s="88"/>
      <c r="M178" s="88"/>
      <c r="N178" s="88"/>
      <c r="O178" s="88"/>
      <c r="P178" s="88" t="s">
        <v>291</v>
      </c>
      <c r="Q178" s="88" t="s">
        <v>288</v>
      </c>
      <c r="R178" s="90"/>
      <c r="S178" s="88"/>
      <c r="T178" s="97"/>
      <c r="U178" s="97"/>
      <c r="V178" s="98"/>
      <c r="W178" s="99"/>
      <c r="X178" s="688" t="s">
        <v>3135</v>
      </c>
      <c r="Y178" s="693" t="s">
        <v>3137</v>
      </c>
      <c r="Z178" s="688" t="s">
        <v>3138</v>
      </c>
    </row>
    <row r="179" spans="1:26" s="100" customFormat="1" ht="13.5" customHeight="1">
      <c r="A179" s="85" t="s">
        <v>1011</v>
      </c>
      <c r="B179" s="86"/>
      <c r="C179" s="86"/>
      <c r="D179" s="87"/>
      <c r="E179" s="88" t="s">
        <v>17</v>
      </c>
      <c r="F179" s="88" t="s">
        <v>14</v>
      </c>
      <c r="G179" s="89" t="s">
        <v>22</v>
      </c>
      <c r="H179" s="89" t="s">
        <v>28</v>
      </c>
      <c r="I179" s="89" t="s">
        <v>24</v>
      </c>
      <c r="J179" s="88">
        <v>4</v>
      </c>
      <c r="K179" s="88"/>
      <c r="L179" s="88"/>
      <c r="M179" s="88"/>
      <c r="N179" s="88"/>
      <c r="O179" s="88"/>
      <c r="P179" s="88" t="s">
        <v>291</v>
      </c>
      <c r="Q179" s="88" t="s">
        <v>288</v>
      </c>
      <c r="R179" s="90"/>
      <c r="S179" s="88"/>
      <c r="T179" s="97"/>
      <c r="U179" s="97"/>
      <c r="V179" s="98"/>
      <c r="W179" s="99"/>
      <c r="X179" s="688" t="s">
        <v>3135</v>
      </c>
      <c r="Y179" s="693" t="s">
        <v>3137</v>
      </c>
      <c r="Z179" s="688" t="s">
        <v>3138</v>
      </c>
    </row>
    <row r="180" spans="1:26" s="100" customFormat="1" ht="13.5" customHeight="1">
      <c r="A180" s="85" t="s">
        <v>1010</v>
      </c>
      <c r="B180" s="86"/>
      <c r="C180" s="86"/>
      <c r="D180" s="87"/>
      <c r="E180" s="88" t="s">
        <v>17</v>
      </c>
      <c r="F180" s="88" t="s">
        <v>15</v>
      </c>
      <c r="G180" s="89" t="s">
        <v>22</v>
      </c>
      <c r="H180" s="89" t="s">
        <v>28</v>
      </c>
      <c r="I180" s="89" t="s">
        <v>24</v>
      </c>
      <c r="J180" s="88">
        <v>4</v>
      </c>
      <c r="K180" s="88"/>
      <c r="L180" s="88"/>
      <c r="M180" s="88"/>
      <c r="N180" s="88"/>
      <c r="O180" s="88"/>
      <c r="P180" s="88" t="s">
        <v>291</v>
      </c>
      <c r="Q180" s="88" t="s">
        <v>288</v>
      </c>
      <c r="R180" s="90"/>
      <c r="S180" s="88"/>
      <c r="T180" s="97"/>
      <c r="U180" s="97"/>
      <c r="V180" s="98"/>
      <c r="W180" s="99"/>
      <c r="X180" s="688" t="s">
        <v>3135</v>
      </c>
      <c r="Y180" s="693" t="s">
        <v>3137</v>
      </c>
      <c r="Z180" s="688" t="s">
        <v>3138</v>
      </c>
    </row>
    <row r="181" spans="1:26" s="100" customFormat="1" ht="13.5" customHeight="1">
      <c r="A181" s="85" t="s">
        <v>1009</v>
      </c>
      <c r="B181" s="86"/>
      <c r="C181" s="86"/>
      <c r="D181" s="87"/>
      <c r="E181" s="88" t="s">
        <v>17</v>
      </c>
      <c r="F181" s="88" t="s">
        <v>14</v>
      </c>
      <c r="G181" s="89" t="s">
        <v>22</v>
      </c>
      <c r="H181" s="89" t="s">
        <v>28</v>
      </c>
      <c r="I181" s="89" t="s">
        <v>24</v>
      </c>
      <c r="J181" s="88">
        <v>4</v>
      </c>
      <c r="K181" s="88"/>
      <c r="L181" s="88"/>
      <c r="M181" s="88"/>
      <c r="N181" s="88"/>
      <c r="O181" s="88"/>
      <c r="P181" s="88" t="s">
        <v>291</v>
      </c>
      <c r="Q181" s="88" t="s">
        <v>288</v>
      </c>
      <c r="R181" s="90"/>
      <c r="S181" s="88"/>
      <c r="T181" s="97"/>
      <c r="U181" s="97"/>
      <c r="V181" s="98"/>
      <c r="W181" s="99"/>
      <c r="X181" s="688" t="s">
        <v>3135</v>
      </c>
      <c r="Y181" s="693" t="s">
        <v>3137</v>
      </c>
      <c r="Z181" s="688" t="s">
        <v>3138</v>
      </c>
    </row>
    <row r="182" spans="1:26" s="100" customFormat="1" ht="13.5" customHeight="1">
      <c r="A182" s="85" t="s">
        <v>1008</v>
      </c>
      <c r="B182" s="86"/>
      <c r="C182" s="86"/>
      <c r="D182" s="87"/>
      <c r="E182" s="88" t="s">
        <v>17</v>
      </c>
      <c r="F182" s="88" t="s">
        <v>15</v>
      </c>
      <c r="G182" s="89" t="s">
        <v>22</v>
      </c>
      <c r="H182" s="89" t="s">
        <v>28</v>
      </c>
      <c r="I182" s="89" t="s">
        <v>24</v>
      </c>
      <c r="J182" s="88">
        <v>4</v>
      </c>
      <c r="K182" s="88"/>
      <c r="L182" s="88"/>
      <c r="M182" s="88"/>
      <c r="N182" s="88"/>
      <c r="O182" s="88"/>
      <c r="P182" s="88" t="s">
        <v>291</v>
      </c>
      <c r="Q182" s="88" t="s">
        <v>288</v>
      </c>
      <c r="R182" s="90"/>
      <c r="S182" s="88"/>
      <c r="T182" s="97"/>
      <c r="U182" s="97"/>
      <c r="V182" s="98"/>
      <c r="W182" s="99"/>
      <c r="X182" s="688" t="s">
        <v>3135</v>
      </c>
      <c r="Y182" s="693" t="s">
        <v>3137</v>
      </c>
      <c r="Z182" s="688" t="s">
        <v>3138</v>
      </c>
    </row>
    <row r="183" spans="1:26" s="100" customFormat="1" ht="13.5" customHeight="1">
      <c r="A183" s="85" t="s">
        <v>1007</v>
      </c>
      <c r="B183" s="86"/>
      <c r="C183" s="86"/>
      <c r="D183" s="87"/>
      <c r="E183" s="88" t="s">
        <v>17</v>
      </c>
      <c r="F183" s="88" t="s">
        <v>14</v>
      </c>
      <c r="G183" s="89" t="s">
        <v>22</v>
      </c>
      <c r="H183" s="89" t="s">
        <v>28</v>
      </c>
      <c r="I183" s="89" t="s">
        <v>24</v>
      </c>
      <c r="J183" s="88">
        <v>4</v>
      </c>
      <c r="K183" s="88"/>
      <c r="L183" s="88"/>
      <c r="M183" s="88"/>
      <c r="N183" s="88"/>
      <c r="O183" s="88"/>
      <c r="P183" s="88" t="s">
        <v>291</v>
      </c>
      <c r="Q183" s="88" t="s">
        <v>288</v>
      </c>
      <c r="R183" s="90"/>
      <c r="S183" s="88"/>
      <c r="T183" s="97"/>
      <c r="U183" s="97"/>
      <c r="V183" s="98"/>
      <c r="W183" s="99"/>
      <c r="X183" s="688" t="s">
        <v>3135</v>
      </c>
      <c r="Y183" s="693" t="s">
        <v>3137</v>
      </c>
      <c r="Z183" s="688" t="s">
        <v>3138</v>
      </c>
    </row>
    <row r="184" spans="1:26" s="100" customFormat="1" ht="13.5" customHeight="1">
      <c r="A184" s="85" t="s">
        <v>1006</v>
      </c>
      <c r="B184" s="86"/>
      <c r="C184" s="86"/>
      <c r="D184" s="87"/>
      <c r="E184" s="88" t="s">
        <v>17</v>
      </c>
      <c r="F184" s="88" t="s">
        <v>15</v>
      </c>
      <c r="G184" s="89" t="s">
        <v>22</v>
      </c>
      <c r="H184" s="89" t="s">
        <v>28</v>
      </c>
      <c r="I184" s="89" t="s">
        <v>24</v>
      </c>
      <c r="J184" s="88">
        <v>4</v>
      </c>
      <c r="K184" s="88"/>
      <c r="L184" s="88"/>
      <c r="M184" s="88"/>
      <c r="N184" s="88"/>
      <c r="O184" s="88"/>
      <c r="P184" s="88" t="s">
        <v>291</v>
      </c>
      <c r="Q184" s="88" t="s">
        <v>288</v>
      </c>
      <c r="R184" s="90"/>
      <c r="S184" s="88"/>
      <c r="T184" s="97"/>
      <c r="U184" s="97"/>
      <c r="V184" s="98"/>
      <c r="W184" s="99"/>
      <c r="X184" s="688" t="s">
        <v>3135</v>
      </c>
      <c r="Y184" s="693" t="s">
        <v>3137</v>
      </c>
      <c r="Z184" s="688" t="s">
        <v>3138</v>
      </c>
    </row>
    <row r="185" spans="1:26" s="100" customFormat="1" ht="13.5" customHeight="1">
      <c r="A185" s="85" t="s">
        <v>1005</v>
      </c>
      <c r="B185" s="86"/>
      <c r="C185" s="86"/>
      <c r="D185" s="87"/>
      <c r="E185" s="88" t="s">
        <v>17</v>
      </c>
      <c r="F185" s="88" t="s">
        <v>14</v>
      </c>
      <c r="G185" s="89" t="s">
        <v>22</v>
      </c>
      <c r="H185" s="89" t="s">
        <v>28</v>
      </c>
      <c r="I185" s="89" t="s">
        <v>51</v>
      </c>
      <c r="J185" s="88">
        <v>4</v>
      </c>
      <c r="K185" s="88"/>
      <c r="L185" s="88"/>
      <c r="M185" s="88"/>
      <c r="N185" s="88"/>
      <c r="O185" s="88"/>
      <c r="P185" s="88" t="s">
        <v>291</v>
      </c>
      <c r="Q185" s="88" t="s">
        <v>288</v>
      </c>
      <c r="R185" s="90"/>
      <c r="S185" s="88"/>
      <c r="T185" s="97"/>
      <c r="U185" s="97"/>
      <c r="V185" s="98"/>
      <c r="W185" s="99"/>
      <c r="X185" s="688" t="s">
        <v>3135</v>
      </c>
      <c r="Y185" s="693" t="s">
        <v>3137</v>
      </c>
      <c r="Z185" s="688" t="s">
        <v>3138</v>
      </c>
    </row>
    <row r="186" spans="1:26" s="100" customFormat="1" ht="13.5" customHeight="1">
      <c r="A186" s="85" t="s">
        <v>1004</v>
      </c>
      <c r="B186" s="86"/>
      <c r="C186" s="86"/>
      <c r="D186" s="87"/>
      <c r="E186" s="88" t="s">
        <v>17</v>
      </c>
      <c r="F186" s="88" t="s">
        <v>15</v>
      </c>
      <c r="G186" s="89" t="s">
        <v>22</v>
      </c>
      <c r="H186" s="89" t="s">
        <v>28</v>
      </c>
      <c r="I186" s="89" t="s">
        <v>24</v>
      </c>
      <c r="J186" s="88">
        <v>4</v>
      </c>
      <c r="K186" s="88"/>
      <c r="L186" s="88"/>
      <c r="M186" s="88"/>
      <c r="N186" s="88"/>
      <c r="O186" s="88"/>
      <c r="P186" s="88" t="s">
        <v>291</v>
      </c>
      <c r="Q186" s="88" t="s">
        <v>288</v>
      </c>
      <c r="R186" s="90"/>
      <c r="S186" s="88"/>
      <c r="T186" s="97"/>
      <c r="U186" s="97"/>
      <c r="V186" s="98"/>
      <c r="W186" s="99"/>
      <c r="X186" s="688" t="s">
        <v>3135</v>
      </c>
      <c r="Y186" s="693" t="s">
        <v>3137</v>
      </c>
      <c r="Z186" s="688" t="s">
        <v>3138</v>
      </c>
    </row>
    <row r="187" spans="1:26" s="100" customFormat="1" ht="13.5" customHeight="1">
      <c r="A187" s="85" t="s">
        <v>1002</v>
      </c>
      <c r="B187" s="86"/>
      <c r="C187" s="86"/>
      <c r="D187" s="87"/>
      <c r="E187" s="88" t="s">
        <v>17</v>
      </c>
      <c r="F187" s="88" t="s">
        <v>16</v>
      </c>
      <c r="G187" s="89" t="s">
        <v>56</v>
      </c>
      <c r="H187" s="89" t="s">
        <v>304</v>
      </c>
      <c r="I187" s="89" t="s">
        <v>24</v>
      </c>
      <c r="J187" s="88">
        <v>4</v>
      </c>
      <c r="K187" s="88"/>
      <c r="L187" s="88"/>
      <c r="M187" s="88"/>
      <c r="N187" s="88"/>
      <c r="O187" s="88"/>
      <c r="P187" s="88" t="s">
        <v>286</v>
      </c>
      <c r="Q187" s="88" t="s">
        <v>288</v>
      </c>
      <c r="R187" s="90"/>
      <c r="S187" s="88"/>
      <c r="T187" s="97"/>
      <c r="U187" s="97"/>
      <c r="V187" s="98"/>
      <c r="W187" s="99"/>
      <c r="X187" s="688" t="s">
        <v>3135</v>
      </c>
      <c r="Y187" s="693" t="s">
        <v>3137</v>
      </c>
      <c r="Z187" s="688" t="s">
        <v>3138</v>
      </c>
    </row>
    <row r="188" spans="1:26" s="100" customFormat="1" ht="13.5" customHeight="1">
      <c r="A188" s="85" t="s">
        <v>1001</v>
      </c>
      <c r="B188" s="86"/>
      <c r="C188" s="86"/>
      <c r="D188" s="87"/>
      <c r="E188" s="88" t="s">
        <v>18</v>
      </c>
      <c r="F188" s="88" t="s">
        <v>14</v>
      </c>
      <c r="G188" s="89" t="s">
        <v>19</v>
      </c>
      <c r="H188" s="89" t="s">
        <v>28</v>
      </c>
      <c r="I188" s="89" t="s">
        <v>24</v>
      </c>
      <c r="J188" s="88">
        <v>3</v>
      </c>
      <c r="K188" s="88"/>
      <c r="L188" s="88"/>
      <c r="M188" s="88" t="s">
        <v>50</v>
      </c>
      <c r="N188" s="88"/>
      <c r="O188" s="88"/>
      <c r="P188" s="88" t="s">
        <v>286</v>
      </c>
      <c r="Q188" s="88" t="s">
        <v>289</v>
      </c>
      <c r="R188" s="90"/>
      <c r="S188" s="88"/>
      <c r="T188" s="97"/>
      <c r="U188" s="97"/>
      <c r="V188" s="98"/>
      <c r="W188" s="99"/>
      <c r="X188" s="688" t="s">
        <v>3135</v>
      </c>
      <c r="Y188" s="693" t="s">
        <v>3137</v>
      </c>
      <c r="Z188" s="688" t="s">
        <v>3138</v>
      </c>
    </row>
    <row r="189" spans="1:26" s="100" customFormat="1" ht="13.5" customHeight="1">
      <c r="A189" s="85" t="s">
        <v>1000</v>
      </c>
      <c r="B189" s="86"/>
      <c r="C189" s="86"/>
      <c r="D189" s="87"/>
      <c r="E189" s="88" t="s">
        <v>18</v>
      </c>
      <c r="F189" s="88" t="s">
        <v>14</v>
      </c>
      <c r="G189" s="89" t="s">
        <v>19</v>
      </c>
      <c r="H189" s="89" t="s">
        <v>28</v>
      </c>
      <c r="I189" s="89" t="s">
        <v>24</v>
      </c>
      <c r="J189" s="88">
        <v>4</v>
      </c>
      <c r="K189" s="88"/>
      <c r="L189" s="88"/>
      <c r="M189" s="88"/>
      <c r="N189" s="88"/>
      <c r="O189" s="88"/>
      <c r="P189" s="88" t="s">
        <v>286</v>
      </c>
      <c r="Q189" s="88" t="s">
        <v>289</v>
      </c>
      <c r="R189" s="90"/>
      <c r="S189" s="88"/>
      <c r="T189" s="97"/>
      <c r="U189" s="97"/>
      <c r="V189" s="98"/>
      <c r="W189" s="99"/>
      <c r="X189" s="688" t="s">
        <v>3135</v>
      </c>
      <c r="Y189" s="693" t="s">
        <v>3137</v>
      </c>
      <c r="Z189" s="688" t="s">
        <v>3138</v>
      </c>
    </row>
    <row r="190" spans="1:26" s="100" customFormat="1" ht="13.5" customHeight="1">
      <c r="A190" s="85" t="s">
        <v>999</v>
      </c>
      <c r="B190" s="86"/>
      <c r="C190" s="86"/>
      <c r="D190" s="87"/>
      <c r="E190" s="88" t="s">
        <v>18</v>
      </c>
      <c r="F190" s="88" t="s">
        <v>15</v>
      </c>
      <c r="G190" s="89" t="s">
        <v>19</v>
      </c>
      <c r="H190" s="89" t="s">
        <v>28</v>
      </c>
      <c r="I190" s="89" t="s">
        <v>24</v>
      </c>
      <c r="J190" s="88">
        <v>4</v>
      </c>
      <c r="K190" s="88"/>
      <c r="L190" s="88"/>
      <c r="M190" s="88"/>
      <c r="N190" s="88"/>
      <c r="O190" s="88"/>
      <c r="P190" s="88" t="s">
        <v>286</v>
      </c>
      <c r="Q190" s="88" t="s">
        <v>289</v>
      </c>
      <c r="R190" s="90"/>
      <c r="S190" s="88"/>
      <c r="T190" s="97"/>
      <c r="U190" s="97"/>
      <c r="V190" s="98"/>
      <c r="W190" s="99"/>
      <c r="X190" s="688" t="s">
        <v>3135</v>
      </c>
      <c r="Y190" s="693" t="s">
        <v>3137</v>
      </c>
      <c r="Z190" s="688" t="s">
        <v>3138</v>
      </c>
    </row>
    <row r="191" spans="1:26" s="100" customFormat="1" ht="13.5" customHeight="1">
      <c r="A191" s="85" t="s">
        <v>998</v>
      </c>
      <c r="B191" s="86"/>
      <c r="C191" s="86"/>
      <c r="D191" s="87"/>
      <c r="E191" s="88" t="s">
        <v>18</v>
      </c>
      <c r="F191" s="88" t="s">
        <v>15</v>
      </c>
      <c r="G191" s="89" t="s">
        <v>19</v>
      </c>
      <c r="H191" s="89" t="s">
        <v>28</v>
      </c>
      <c r="I191" s="89" t="s">
        <v>24</v>
      </c>
      <c r="J191" s="88">
        <v>3</v>
      </c>
      <c r="K191" s="88"/>
      <c r="L191" s="88"/>
      <c r="M191" s="88"/>
      <c r="N191" s="88"/>
      <c r="O191" s="88"/>
      <c r="P191" s="88" t="s">
        <v>286</v>
      </c>
      <c r="Q191" s="88" t="s">
        <v>289</v>
      </c>
      <c r="R191" s="90"/>
      <c r="S191" s="88"/>
      <c r="T191" s="97"/>
      <c r="U191" s="97"/>
      <c r="V191" s="98"/>
      <c r="W191" s="99"/>
      <c r="X191" s="688" t="s">
        <v>3135</v>
      </c>
      <c r="Y191" s="693" t="s">
        <v>3137</v>
      </c>
      <c r="Z191" s="688" t="s">
        <v>3138</v>
      </c>
    </row>
    <row r="192" spans="1:26" s="100" customFormat="1" ht="13.5" customHeight="1">
      <c r="A192" s="85" t="s">
        <v>1121</v>
      </c>
      <c r="B192" s="86"/>
      <c r="C192" s="86"/>
      <c r="D192" s="87"/>
      <c r="E192" s="88" t="s">
        <v>17</v>
      </c>
      <c r="F192" s="88" t="s">
        <v>16</v>
      </c>
      <c r="G192" s="89" t="s">
        <v>23</v>
      </c>
      <c r="H192" s="89" t="s">
        <v>304</v>
      </c>
      <c r="I192" s="89" t="s">
        <v>24</v>
      </c>
      <c r="J192" s="88">
        <v>4</v>
      </c>
      <c r="K192" s="88"/>
      <c r="L192" s="88"/>
      <c r="M192" s="88"/>
      <c r="N192" s="88"/>
      <c r="O192" s="88"/>
      <c r="P192" s="88" t="s">
        <v>286</v>
      </c>
      <c r="Q192" s="88" t="s">
        <v>289</v>
      </c>
      <c r="R192" s="90"/>
      <c r="S192" s="88"/>
      <c r="T192" s="97"/>
      <c r="U192" s="97"/>
      <c r="V192" s="98"/>
      <c r="W192" s="99"/>
      <c r="X192" s="688" t="s">
        <v>3135</v>
      </c>
      <c r="Y192" s="693" t="s">
        <v>3137</v>
      </c>
      <c r="Z192" s="688" t="s">
        <v>3138</v>
      </c>
    </row>
    <row r="193" spans="1:26" s="100" customFormat="1" ht="13.5" customHeight="1">
      <c r="A193" s="85" t="s">
        <v>997</v>
      </c>
      <c r="B193" s="86"/>
      <c r="C193" s="86"/>
      <c r="D193" s="87"/>
      <c r="E193" s="88" t="s">
        <v>18</v>
      </c>
      <c r="F193" s="88" t="s">
        <v>14</v>
      </c>
      <c r="G193" s="89" t="s">
        <v>618</v>
      </c>
      <c r="H193" s="89" t="s">
        <v>28</v>
      </c>
      <c r="I193" s="89" t="s">
        <v>24</v>
      </c>
      <c r="J193" s="88">
        <v>4</v>
      </c>
      <c r="K193" s="88"/>
      <c r="L193" s="88"/>
      <c r="M193" s="88"/>
      <c r="N193" s="88"/>
      <c r="O193" s="88"/>
      <c r="P193" s="88" t="s">
        <v>286</v>
      </c>
      <c r="Q193" s="88" t="s">
        <v>289</v>
      </c>
      <c r="R193" s="90"/>
      <c r="S193" s="88"/>
      <c r="T193" s="97"/>
      <c r="U193" s="97"/>
      <c r="V193" s="98"/>
      <c r="W193" s="99"/>
      <c r="X193" s="688" t="s">
        <v>3135</v>
      </c>
      <c r="Y193" s="693" t="s">
        <v>3137</v>
      </c>
      <c r="Z193" s="688" t="s">
        <v>3138</v>
      </c>
    </row>
    <row r="194" spans="1:26" s="100" customFormat="1" ht="13.5" customHeight="1">
      <c r="A194" s="85" t="s">
        <v>996</v>
      </c>
      <c r="B194" s="86"/>
      <c r="C194" s="86"/>
      <c r="D194" s="87"/>
      <c r="E194" s="88" t="s">
        <v>18</v>
      </c>
      <c r="F194" s="88" t="s">
        <v>15</v>
      </c>
      <c r="G194" s="89" t="s">
        <v>618</v>
      </c>
      <c r="H194" s="89" t="s">
        <v>28</v>
      </c>
      <c r="I194" s="89" t="s">
        <v>24</v>
      </c>
      <c r="J194" s="88">
        <v>1</v>
      </c>
      <c r="K194" s="88"/>
      <c r="L194" s="88"/>
      <c r="M194" s="88"/>
      <c r="N194" s="88"/>
      <c r="O194" s="88"/>
      <c r="P194" s="88" t="s">
        <v>286</v>
      </c>
      <c r="Q194" s="88" t="s">
        <v>289</v>
      </c>
      <c r="R194" s="90"/>
      <c r="S194" s="88"/>
      <c r="T194" s="97"/>
      <c r="U194" s="97"/>
      <c r="V194" s="98"/>
      <c r="W194" s="99"/>
      <c r="X194" s="688" t="s">
        <v>3135</v>
      </c>
      <c r="Y194" s="693" t="s">
        <v>3137</v>
      </c>
      <c r="Z194" s="688" t="s">
        <v>3138</v>
      </c>
    </row>
    <row r="195" spans="1:26" s="100" customFormat="1" ht="13.5" customHeight="1">
      <c r="A195" s="85" t="s">
        <v>995</v>
      </c>
      <c r="B195" s="86"/>
      <c r="C195" s="86"/>
      <c r="D195" s="87"/>
      <c r="E195" s="88" t="s">
        <v>18</v>
      </c>
      <c r="F195" s="88" t="s">
        <v>16</v>
      </c>
      <c r="G195" s="89" t="s">
        <v>56</v>
      </c>
      <c r="H195" s="89"/>
      <c r="I195" s="89" t="s">
        <v>24</v>
      </c>
      <c r="J195" s="88"/>
      <c r="K195" s="88"/>
      <c r="L195" s="88"/>
      <c r="M195" s="88"/>
      <c r="N195" s="88"/>
      <c r="O195" s="95" t="s">
        <v>48</v>
      </c>
      <c r="P195" s="88" t="s">
        <v>286</v>
      </c>
      <c r="Q195" s="88" t="s">
        <v>289</v>
      </c>
      <c r="R195" s="90"/>
      <c r="S195" s="88"/>
      <c r="T195" s="97"/>
      <c r="U195" s="97"/>
      <c r="V195" s="98"/>
      <c r="W195" s="99"/>
      <c r="X195" s="688" t="s">
        <v>3135</v>
      </c>
      <c r="Y195" s="693" t="s">
        <v>3137</v>
      </c>
      <c r="Z195" s="688" t="s">
        <v>3138</v>
      </c>
    </row>
    <row r="196" spans="1:26" s="100" customFormat="1" ht="13.5" customHeight="1">
      <c r="A196" s="85" t="s">
        <v>994</v>
      </c>
      <c r="B196" s="86"/>
      <c r="C196" s="86"/>
      <c r="D196" s="87"/>
      <c r="E196" s="88" t="s">
        <v>17</v>
      </c>
      <c r="F196" s="88" t="s">
        <v>14</v>
      </c>
      <c r="G196" s="89" t="s">
        <v>19</v>
      </c>
      <c r="H196" s="89" t="s">
        <v>28</v>
      </c>
      <c r="I196" s="89" t="s">
        <v>24</v>
      </c>
      <c r="J196" s="88">
        <v>2</v>
      </c>
      <c r="K196" s="88"/>
      <c r="L196" s="88"/>
      <c r="M196" s="88"/>
      <c r="N196" s="88"/>
      <c r="O196" s="88"/>
      <c r="P196" s="88" t="s">
        <v>286</v>
      </c>
      <c r="Q196" s="88" t="s">
        <v>289</v>
      </c>
      <c r="R196" s="90"/>
      <c r="S196" s="88"/>
      <c r="T196" s="97"/>
      <c r="U196" s="97"/>
      <c r="V196" s="98"/>
      <c r="W196" s="99"/>
      <c r="X196" s="688" t="s">
        <v>3135</v>
      </c>
      <c r="Y196" s="693" t="s">
        <v>3137</v>
      </c>
      <c r="Z196" s="688" t="s">
        <v>3138</v>
      </c>
    </row>
    <row r="197" spans="1:26" s="100" customFormat="1" ht="13.5" customHeight="1">
      <c r="A197" s="85" t="s">
        <v>993</v>
      </c>
      <c r="B197" s="86"/>
      <c r="C197" s="86"/>
      <c r="D197" s="87"/>
      <c r="E197" s="88" t="s">
        <v>17</v>
      </c>
      <c r="F197" s="88" t="s">
        <v>15</v>
      </c>
      <c r="G197" s="89" t="s">
        <v>19</v>
      </c>
      <c r="H197" s="89" t="s">
        <v>28</v>
      </c>
      <c r="I197" s="89" t="s">
        <v>24</v>
      </c>
      <c r="J197" s="88">
        <v>2</v>
      </c>
      <c r="K197" s="88"/>
      <c r="L197" s="88"/>
      <c r="M197" s="88"/>
      <c r="N197" s="88"/>
      <c r="O197" s="88"/>
      <c r="P197" s="88" t="s">
        <v>286</v>
      </c>
      <c r="Q197" s="88" t="s">
        <v>289</v>
      </c>
      <c r="R197" s="90"/>
      <c r="S197" s="88"/>
      <c r="T197" s="97"/>
      <c r="U197" s="97"/>
      <c r="V197" s="98"/>
      <c r="W197" s="99"/>
      <c r="X197" s="688" t="s">
        <v>3135</v>
      </c>
      <c r="Y197" s="693" t="s">
        <v>3137</v>
      </c>
      <c r="Z197" s="688" t="s">
        <v>3138</v>
      </c>
    </row>
    <row r="198" spans="1:26" s="100" customFormat="1" ht="13.5" customHeight="1">
      <c r="A198" s="85" t="s">
        <v>992</v>
      </c>
      <c r="B198" s="86"/>
      <c r="C198" s="86"/>
      <c r="D198" s="87"/>
      <c r="E198" s="88" t="s">
        <v>17</v>
      </c>
      <c r="F198" s="88" t="s">
        <v>16</v>
      </c>
      <c r="G198" s="89" t="s">
        <v>56</v>
      </c>
      <c r="H198" s="89"/>
      <c r="I198" s="89" t="s">
        <v>24</v>
      </c>
      <c r="J198" s="88"/>
      <c r="K198" s="88"/>
      <c r="L198" s="88"/>
      <c r="M198" s="88"/>
      <c r="N198" s="88"/>
      <c r="O198" s="95" t="s">
        <v>48</v>
      </c>
      <c r="P198" s="88" t="s">
        <v>286</v>
      </c>
      <c r="Q198" s="88" t="s">
        <v>289</v>
      </c>
      <c r="R198" s="90"/>
      <c r="S198" s="88"/>
      <c r="T198" s="97"/>
      <c r="U198" s="97"/>
      <c r="V198" s="98"/>
      <c r="W198" s="99"/>
      <c r="X198" s="688" t="s">
        <v>3135</v>
      </c>
      <c r="Y198" s="693" t="s">
        <v>3137</v>
      </c>
      <c r="Z198" s="688" t="s">
        <v>3138</v>
      </c>
    </row>
    <row r="199" spans="1:26" s="100" customFormat="1" ht="13.5" customHeight="1">
      <c r="A199" s="85" t="s">
        <v>991</v>
      </c>
      <c r="B199" s="86"/>
      <c r="C199" s="86"/>
      <c r="D199" s="87"/>
      <c r="E199" s="88" t="s">
        <v>18</v>
      </c>
      <c r="F199" s="88" t="s">
        <v>14</v>
      </c>
      <c r="G199" s="89" t="s">
        <v>262</v>
      </c>
      <c r="H199" s="89" t="s">
        <v>28</v>
      </c>
      <c r="I199" s="89" t="s">
        <v>24</v>
      </c>
      <c r="J199" s="88">
        <v>4</v>
      </c>
      <c r="K199" s="88"/>
      <c r="L199" s="88"/>
      <c r="M199" s="88"/>
      <c r="N199" s="88"/>
      <c r="O199" s="88"/>
      <c r="P199" s="88" t="s">
        <v>291</v>
      </c>
      <c r="Q199" s="88" t="s">
        <v>288</v>
      </c>
      <c r="R199" s="90" t="s">
        <v>645</v>
      </c>
      <c r="S199" s="88"/>
      <c r="T199" s="97"/>
      <c r="U199" s="97"/>
      <c r="V199" s="98"/>
      <c r="W199" s="99"/>
      <c r="X199" s="688" t="s">
        <v>3135</v>
      </c>
      <c r="Y199" s="693" t="s">
        <v>3137</v>
      </c>
      <c r="Z199" s="688" t="s">
        <v>3138</v>
      </c>
    </row>
    <row r="200" spans="1:26" s="100" customFormat="1" ht="13.5" customHeight="1">
      <c r="A200" s="85" t="s">
        <v>990</v>
      </c>
      <c r="B200" s="86"/>
      <c r="C200" s="86"/>
      <c r="D200" s="87"/>
      <c r="E200" s="88" t="s">
        <v>18</v>
      </c>
      <c r="F200" s="88" t="s">
        <v>15</v>
      </c>
      <c r="G200" s="89" t="s">
        <v>262</v>
      </c>
      <c r="H200" s="89" t="s">
        <v>28</v>
      </c>
      <c r="I200" s="89" t="s">
        <v>24</v>
      </c>
      <c r="J200" s="88">
        <v>4</v>
      </c>
      <c r="K200" s="88"/>
      <c r="L200" s="88"/>
      <c r="M200" s="88"/>
      <c r="N200" s="88"/>
      <c r="O200" s="88"/>
      <c r="P200" s="88" t="s">
        <v>291</v>
      </c>
      <c r="Q200" s="88" t="s">
        <v>288</v>
      </c>
      <c r="R200" s="90" t="s">
        <v>542</v>
      </c>
      <c r="S200" s="88"/>
      <c r="T200" s="97"/>
      <c r="U200" s="97"/>
      <c r="V200" s="98"/>
      <c r="W200" s="99"/>
      <c r="X200" s="688" t="s">
        <v>3135</v>
      </c>
      <c r="Y200" s="693" t="s">
        <v>3137</v>
      </c>
      <c r="Z200" s="688" t="s">
        <v>3138</v>
      </c>
    </row>
    <row r="201" spans="1:26" s="100" customFormat="1" ht="13.5" customHeight="1">
      <c r="A201" s="85" t="s">
        <v>989</v>
      </c>
      <c r="B201" s="86"/>
      <c r="C201" s="86"/>
      <c r="D201" s="87"/>
      <c r="E201" s="88" t="s">
        <v>17</v>
      </c>
      <c r="F201" s="88" t="s">
        <v>14</v>
      </c>
      <c r="G201" s="89" t="s">
        <v>22</v>
      </c>
      <c r="H201" s="89" t="s">
        <v>28</v>
      </c>
      <c r="I201" s="89" t="s">
        <v>24</v>
      </c>
      <c r="J201" s="88">
        <v>4</v>
      </c>
      <c r="K201" s="88"/>
      <c r="L201" s="88"/>
      <c r="M201" s="88"/>
      <c r="N201" s="88"/>
      <c r="O201" s="88"/>
      <c r="P201" s="88" t="s">
        <v>291</v>
      </c>
      <c r="Q201" s="88" t="s">
        <v>288</v>
      </c>
      <c r="R201" s="90"/>
      <c r="S201" s="88"/>
      <c r="T201" s="97"/>
      <c r="U201" s="97"/>
      <c r="V201" s="98"/>
      <c r="W201" s="99"/>
      <c r="X201" s="688" t="s">
        <v>3135</v>
      </c>
      <c r="Y201" s="693" t="s">
        <v>3137</v>
      </c>
      <c r="Z201" s="688" t="s">
        <v>3138</v>
      </c>
    </row>
    <row r="202" spans="1:26" s="100" customFormat="1" ht="13.5" customHeight="1">
      <c r="A202" s="85" t="s">
        <v>988</v>
      </c>
      <c r="B202" s="86"/>
      <c r="C202" s="86"/>
      <c r="D202" s="87"/>
      <c r="E202" s="88" t="s">
        <v>17</v>
      </c>
      <c r="F202" s="88" t="s">
        <v>15</v>
      </c>
      <c r="G202" s="89" t="s">
        <v>22</v>
      </c>
      <c r="H202" s="89" t="s">
        <v>28</v>
      </c>
      <c r="I202" s="89" t="s">
        <v>24</v>
      </c>
      <c r="J202" s="88">
        <v>4</v>
      </c>
      <c r="K202" s="88"/>
      <c r="L202" s="88"/>
      <c r="M202" s="88"/>
      <c r="N202" s="88"/>
      <c r="P202" s="88" t="s">
        <v>291</v>
      </c>
      <c r="Q202" s="88" t="s">
        <v>288</v>
      </c>
      <c r="R202" s="90"/>
      <c r="S202" s="88"/>
      <c r="T202" s="97"/>
      <c r="U202" s="97"/>
      <c r="V202" s="98"/>
      <c r="W202" s="99"/>
      <c r="X202" s="688" t="s">
        <v>3135</v>
      </c>
      <c r="Y202" s="693" t="s">
        <v>3137</v>
      </c>
      <c r="Z202" s="688" t="s">
        <v>3138</v>
      </c>
    </row>
    <row r="203" spans="1:26" s="100" customFormat="1" ht="13.5" customHeight="1">
      <c r="A203" s="85" t="s">
        <v>987</v>
      </c>
      <c r="B203" s="86"/>
      <c r="C203" s="86"/>
      <c r="D203" s="87"/>
      <c r="E203" s="88" t="s">
        <v>17</v>
      </c>
      <c r="F203" s="88" t="s">
        <v>16</v>
      </c>
      <c r="G203" s="89" t="s">
        <v>20</v>
      </c>
      <c r="H203" s="89"/>
      <c r="I203" s="89" t="s">
        <v>24</v>
      </c>
      <c r="J203" s="88"/>
      <c r="K203" s="88"/>
      <c r="L203" s="88"/>
      <c r="M203" s="88"/>
      <c r="N203" s="88"/>
      <c r="O203" s="95" t="s">
        <v>48</v>
      </c>
      <c r="P203" s="88" t="s">
        <v>291</v>
      </c>
      <c r="Q203" s="88" t="s">
        <v>288</v>
      </c>
      <c r="R203" s="90"/>
      <c r="S203" s="88"/>
      <c r="T203" s="97"/>
      <c r="U203" s="97"/>
      <c r="V203" s="98"/>
      <c r="W203" s="99"/>
      <c r="X203" s="688" t="s">
        <v>3135</v>
      </c>
      <c r="Y203" s="693" t="s">
        <v>3137</v>
      </c>
      <c r="Z203" s="688" t="s">
        <v>3138</v>
      </c>
    </row>
    <row r="204" spans="1:26" s="100" customFormat="1" ht="13.5" customHeight="1">
      <c r="A204" s="85" t="s">
        <v>986</v>
      </c>
      <c r="B204" s="86"/>
      <c r="C204" s="86"/>
      <c r="D204" s="87"/>
      <c r="E204" s="88" t="s">
        <v>17</v>
      </c>
      <c r="F204" s="88" t="s">
        <v>15</v>
      </c>
      <c r="G204" s="89" t="s">
        <v>22</v>
      </c>
      <c r="H204" s="89" t="s">
        <v>28</v>
      </c>
      <c r="I204" s="89" t="s">
        <v>24</v>
      </c>
      <c r="J204" s="88">
        <v>4</v>
      </c>
      <c r="K204" s="88"/>
      <c r="L204" s="88"/>
      <c r="M204" s="88"/>
      <c r="N204" s="88"/>
      <c r="O204" s="88"/>
      <c r="P204" s="88" t="s">
        <v>291</v>
      </c>
      <c r="Q204" s="88" t="s">
        <v>288</v>
      </c>
      <c r="R204" s="90"/>
      <c r="S204" s="88"/>
      <c r="T204" s="97"/>
      <c r="U204" s="97"/>
      <c r="V204" s="98"/>
      <c r="W204" s="99"/>
      <c r="X204" s="688" t="s">
        <v>3135</v>
      </c>
      <c r="Y204" s="693" t="s">
        <v>3137</v>
      </c>
      <c r="Z204" s="688" t="s">
        <v>3138</v>
      </c>
    </row>
    <row r="205" spans="1:26" s="100" customFormat="1" ht="13.5" customHeight="1">
      <c r="A205" s="85" t="s">
        <v>985</v>
      </c>
      <c r="B205" s="86"/>
      <c r="C205" s="86"/>
      <c r="D205" s="87"/>
      <c r="E205" s="88" t="s">
        <v>18</v>
      </c>
      <c r="F205" s="88" t="s">
        <v>14</v>
      </c>
      <c r="G205" s="89" t="s">
        <v>19</v>
      </c>
      <c r="H205" s="89"/>
      <c r="I205" s="89" t="s">
        <v>24</v>
      </c>
      <c r="J205" s="88"/>
      <c r="K205" s="88"/>
      <c r="L205" s="88"/>
      <c r="M205" s="88"/>
      <c r="N205" s="88"/>
      <c r="O205" s="95" t="s">
        <v>28</v>
      </c>
      <c r="P205" s="88" t="s">
        <v>291</v>
      </c>
      <c r="Q205" s="88" t="s">
        <v>288</v>
      </c>
      <c r="R205" s="90"/>
      <c r="S205" s="88"/>
      <c r="T205" s="97"/>
      <c r="U205" s="97"/>
      <c r="V205" s="98"/>
      <c r="W205" s="99"/>
      <c r="X205" s="688" t="s">
        <v>3135</v>
      </c>
      <c r="Y205" s="693" t="s">
        <v>3137</v>
      </c>
      <c r="Z205" s="688" t="s">
        <v>3138</v>
      </c>
    </row>
    <row r="206" spans="1:26" s="100" customFormat="1" ht="13.5" customHeight="1">
      <c r="A206" s="85" t="s">
        <v>984</v>
      </c>
      <c r="B206" s="86"/>
      <c r="C206" s="86"/>
      <c r="D206" s="87"/>
      <c r="E206" s="88" t="s">
        <v>17</v>
      </c>
      <c r="F206" s="88" t="s">
        <v>14</v>
      </c>
      <c r="G206" s="89" t="s">
        <v>19</v>
      </c>
      <c r="H206" s="89" t="s">
        <v>28</v>
      </c>
      <c r="I206" s="89" t="s">
        <v>24</v>
      </c>
      <c r="J206" s="88">
        <v>4</v>
      </c>
      <c r="K206" s="88"/>
      <c r="L206" s="88"/>
      <c r="M206" s="88"/>
      <c r="N206" s="88"/>
      <c r="O206" s="88"/>
      <c r="P206" s="88" t="s">
        <v>291</v>
      </c>
      <c r="Q206" s="88" t="s">
        <v>289</v>
      </c>
      <c r="R206" s="90"/>
      <c r="S206" s="88"/>
      <c r="T206" s="97"/>
      <c r="U206" s="97"/>
      <c r="V206" s="98"/>
      <c r="W206" s="99"/>
      <c r="X206" s="688" t="s">
        <v>3135</v>
      </c>
      <c r="Y206" s="693" t="s">
        <v>3137</v>
      </c>
      <c r="Z206" s="688" t="s">
        <v>3138</v>
      </c>
    </row>
    <row r="207" spans="1:26" s="100" customFormat="1" ht="13.5" customHeight="1">
      <c r="A207" s="85" t="s">
        <v>983</v>
      </c>
      <c r="B207" s="86"/>
      <c r="C207" s="86"/>
      <c r="D207" s="87"/>
      <c r="E207" s="88" t="s">
        <v>17</v>
      </c>
      <c r="F207" s="88" t="s">
        <v>15</v>
      </c>
      <c r="G207" s="89" t="s">
        <v>19</v>
      </c>
      <c r="H207" s="89" t="s">
        <v>28</v>
      </c>
      <c r="I207" s="89" t="s">
        <v>24</v>
      </c>
      <c r="J207" s="88">
        <v>4</v>
      </c>
      <c r="K207" s="88"/>
      <c r="L207" s="88"/>
      <c r="M207" s="88"/>
      <c r="N207" s="88"/>
      <c r="O207" s="88"/>
      <c r="P207" s="88" t="s">
        <v>291</v>
      </c>
      <c r="Q207" s="88" t="s">
        <v>289</v>
      </c>
      <c r="R207" s="90"/>
      <c r="S207" s="88"/>
      <c r="T207" s="97"/>
      <c r="U207" s="97"/>
      <c r="V207" s="98"/>
      <c r="W207" s="99"/>
      <c r="X207" s="688" t="s">
        <v>3135</v>
      </c>
      <c r="Y207" s="693" t="s">
        <v>3137</v>
      </c>
      <c r="Z207" s="688" t="s">
        <v>3138</v>
      </c>
    </row>
    <row r="208" spans="1:26" s="100" customFormat="1" ht="13.5" customHeight="1">
      <c r="A208" s="85" t="s">
        <v>982</v>
      </c>
      <c r="B208" s="86"/>
      <c r="C208" s="86"/>
      <c r="D208" s="87"/>
      <c r="E208" s="88" t="s">
        <v>18</v>
      </c>
      <c r="F208" s="88" t="s">
        <v>14</v>
      </c>
      <c r="G208" s="89" t="s">
        <v>19</v>
      </c>
      <c r="H208" s="89" t="s">
        <v>28</v>
      </c>
      <c r="I208" s="89" t="s">
        <v>24</v>
      </c>
      <c r="J208" s="88">
        <v>3</v>
      </c>
      <c r="K208" s="88"/>
      <c r="L208" s="88"/>
      <c r="M208" s="88"/>
      <c r="N208" s="88"/>
      <c r="O208" s="88"/>
      <c r="P208" s="88" t="s">
        <v>291</v>
      </c>
      <c r="Q208" s="88" t="s">
        <v>289</v>
      </c>
      <c r="R208" s="90"/>
      <c r="S208" s="88"/>
      <c r="T208" s="97"/>
      <c r="U208" s="97"/>
      <c r="V208" s="98"/>
      <c r="W208" s="99"/>
      <c r="X208" s="688" t="s">
        <v>3135</v>
      </c>
      <c r="Y208" s="693" t="s">
        <v>3137</v>
      </c>
      <c r="Z208" s="688" t="s">
        <v>3138</v>
      </c>
    </row>
    <row r="209" spans="1:26" s="100" customFormat="1" ht="13.5" customHeight="1">
      <c r="A209" s="85" t="s">
        <v>981</v>
      </c>
      <c r="B209" s="86"/>
      <c r="C209" s="86"/>
      <c r="D209" s="87"/>
      <c r="E209" s="88" t="s">
        <v>17</v>
      </c>
      <c r="F209" s="88" t="s">
        <v>14</v>
      </c>
      <c r="G209" s="89" t="s">
        <v>19</v>
      </c>
      <c r="H209" s="89" t="s">
        <v>28</v>
      </c>
      <c r="I209" s="89" t="s">
        <v>24</v>
      </c>
      <c r="J209" s="88">
        <v>4</v>
      </c>
      <c r="K209" s="88"/>
      <c r="L209" s="88"/>
      <c r="M209" s="88"/>
      <c r="N209" s="88"/>
      <c r="O209" s="88"/>
      <c r="P209" s="88" t="s">
        <v>291</v>
      </c>
      <c r="Q209" s="88" t="s">
        <v>288</v>
      </c>
      <c r="R209" s="90"/>
      <c r="S209" s="88"/>
      <c r="T209" s="97"/>
      <c r="U209" s="97"/>
      <c r="V209" s="98"/>
      <c r="W209" s="99"/>
      <c r="X209" s="688" t="s">
        <v>3135</v>
      </c>
      <c r="Y209" s="693" t="s">
        <v>3137</v>
      </c>
      <c r="Z209" s="688" t="s">
        <v>3138</v>
      </c>
    </row>
    <row r="210" spans="1:26" s="100" customFormat="1" ht="13.5" customHeight="1">
      <c r="A210" s="85" t="s">
        <v>980</v>
      </c>
      <c r="B210" s="86"/>
      <c r="C210" s="86"/>
      <c r="D210" s="87"/>
      <c r="E210" s="88" t="s">
        <v>17</v>
      </c>
      <c r="F210" s="88" t="s">
        <v>15</v>
      </c>
      <c r="G210" s="89" t="s">
        <v>19</v>
      </c>
      <c r="H210" s="89" t="s">
        <v>28</v>
      </c>
      <c r="I210" s="89" t="s">
        <v>24</v>
      </c>
      <c r="J210" s="88">
        <v>1</v>
      </c>
      <c r="K210" s="88"/>
      <c r="L210" s="88"/>
      <c r="M210" s="88"/>
      <c r="N210" s="88"/>
      <c r="O210" s="88"/>
      <c r="P210" s="88" t="s">
        <v>291</v>
      </c>
      <c r="Q210" s="88" t="s">
        <v>288</v>
      </c>
      <c r="R210" s="90" t="s">
        <v>646</v>
      </c>
      <c r="S210" s="88"/>
      <c r="T210" s="97"/>
      <c r="U210" s="97"/>
      <c r="V210" s="98"/>
      <c r="W210" s="99"/>
      <c r="X210" s="688" t="s">
        <v>3135</v>
      </c>
      <c r="Y210" s="693" t="s">
        <v>3137</v>
      </c>
      <c r="Z210" s="688" t="s">
        <v>3138</v>
      </c>
    </row>
    <row r="211" spans="1:26" s="100" customFormat="1" ht="13.5" customHeight="1">
      <c r="A211" s="85" t="s">
        <v>979</v>
      </c>
      <c r="B211" s="86"/>
      <c r="C211" s="86"/>
      <c r="D211" s="87"/>
      <c r="E211" s="88" t="s">
        <v>18</v>
      </c>
      <c r="F211" s="88" t="s">
        <v>14</v>
      </c>
      <c r="G211" s="89" t="s">
        <v>22</v>
      </c>
      <c r="H211" s="89" t="s">
        <v>28</v>
      </c>
      <c r="I211" s="89" t="s">
        <v>24</v>
      </c>
      <c r="J211" s="88">
        <v>3</v>
      </c>
      <c r="K211" s="88"/>
      <c r="L211" s="88"/>
      <c r="M211" s="88"/>
      <c r="N211" s="88"/>
      <c r="O211" s="88"/>
      <c r="P211" s="88" t="s">
        <v>291</v>
      </c>
      <c r="Q211" s="88" t="s">
        <v>288</v>
      </c>
      <c r="R211" s="90"/>
      <c r="S211" s="88"/>
      <c r="T211" s="97"/>
      <c r="U211" s="97"/>
      <c r="V211" s="98"/>
      <c r="W211" s="99"/>
      <c r="X211" s="688" t="s">
        <v>3135</v>
      </c>
      <c r="Y211" s="693" t="s">
        <v>3137</v>
      </c>
      <c r="Z211" s="688" t="s">
        <v>3138</v>
      </c>
    </row>
    <row r="212" spans="1:26" s="100" customFormat="1" ht="13.5" customHeight="1">
      <c r="A212" s="85" t="s">
        <v>1189</v>
      </c>
      <c r="B212" s="86"/>
      <c r="C212" s="86"/>
      <c r="D212" s="87"/>
      <c r="E212" s="88" t="s">
        <v>18</v>
      </c>
      <c r="F212" s="88" t="s">
        <v>15</v>
      </c>
      <c r="G212" s="89" t="s">
        <v>22</v>
      </c>
      <c r="H212" s="89" t="s">
        <v>28</v>
      </c>
      <c r="I212" s="89" t="s">
        <v>24</v>
      </c>
      <c r="J212" s="88">
        <v>3</v>
      </c>
      <c r="K212" s="88"/>
      <c r="L212" s="88"/>
      <c r="M212" s="88"/>
      <c r="N212" s="88"/>
      <c r="O212" s="88"/>
      <c r="P212" s="88" t="s">
        <v>291</v>
      </c>
      <c r="Q212" s="88" t="s">
        <v>288</v>
      </c>
      <c r="R212" s="90"/>
      <c r="S212" s="88"/>
      <c r="T212" s="97"/>
      <c r="U212" s="97"/>
      <c r="V212" s="98"/>
      <c r="W212" s="99"/>
      <c r="X212" s="688" t="s">
        <v>3135</v>
      </c>
      <c r="Y212" s="693" t="s">
        <v>3137</v>
      </c>
      <c r="Z212" s="688" t="s">
        <v>3138</v>
      </c>
    </row>
    <row r="213" spans="1:26" s="100" customFormat="1" ht="13.5" customHeight="1">
      <c r="A213" s="85" t="s">
        <v>977</v>
      </c>
      <c r="B213" s="86"/>
      <c r="C213" s="86"/>
      <c r="D213" s="87"/>
      <c r="E213" s="88" t="s">
        <v>18</v>
      </c>
      <c r="F213" s="88" t="s">
        <v>14</v>
      </c>
      <c r="G213" s="89" t="s">
        <v>22</v>
      </c>
      <c r="H213" s="89" t="s">
        <v>28</v>
      </c>
      <c r="I213" s="89" t="s">
        <v>24</v>
      </c>
      <c r="J213" s="88">
        <v>4</v>
      </c>
      <c r="K213" s="88"/>
      <c r="L213" s="88"/>
      <c r="M213" s="88"/>
      <c r="N213" s="88"/>
      <c r="O213" s="88"/>
      <c r="P213" s="88" t="s">
        <v>291</v>
      </c>
      <c r="Q213" s="88" t="s">
        <v>288</v>
      </c>
      <c r="R213" s="90"/>
      <c r="S213" s="88"/>
      <c r="T213" s="97"/>
      <c r="U213" s="97"/>
      <c r="V213" s="98"/>
      <c r="W213" s="99"/>
      <c r="X213" s="688" t="s">
        <v>3135</v>
      </c>
      <c r="Y213" s="693" t="s">
        <v>3137</v>
      </c>
      <c r="Z213" s="688" t="s">
        <v>3138</v>
      </c>
    </row>
    <row r="214" spans="1:26" s="100" customFormat="1" ht="13.5" customHeight="1">
      <c r="A214" s="85" t="s">
        <v>976</v>
      </c>
      <c r="B214" s="86"/>
      <c r="C214" s="86"/>
      <c r="D214" s="87"/>
      <c r="E214" s="88" t="s">
        <v>18</v>
      </c>
      <c r="F214" s="88" t="s">
        <v>15</v>
      </c>
      <c r="G214" s="89" t="s">
        <v>22</v>
      </c>
      <c r="H214" s="89" t="s">
        <v>28</v>
      </c>
      <c r="I214" s="89" t="s">
        <v>24</v>
      </c>
      <c r="J214" s="88">
        <v>4</v>
      </c>
      <c r="K214" s="88"/>
      <c r="L214" s="88"/>
      <c r="M214" s="88"/>
      <c r="N214" s="88"/>
      <c r="O214" s="88"/>
      <c r="P214" s="88" t="s">
        <v>291</v>
      </c>
      <c r="Q214" s="88" t="s">
        <v>288</v>
      </c>
      <c r="R214" s="90"/>
      <c r="S214" s="88"/>
      <c r="T214" s="97"/>
      <c r="U214" s="97"/>
      <c r="V214" s="98"/>
      <c r="W214" s="99"/>
      <c r="X214" s="688" t="s">
        <v>3135</v>
      </c>
      <c r="Y214" s="693" t="s">
        <v>3137</v>
      </c>
      <c r="Z214" s="688" t="s">
        <v>3138</v>
      </c>
    </row>
    <row r="215" spans="1:26" s="100" customFormat="1" ht="13.5" customHeight="1">
      <c r="A215" s="85" t="s">
        <v>975</v>
      </c>
      <c r="B215" s="86"/>
      <c r="C215" s="86"/>
      <c r="D215" s="87"/>
      <c r="E215" s="88" t="s">
        <v>18</v>
      </c>
      <c r="F215" s="88" t="s">
        <v>14</v>
      </c>
      <c r="G215" s="89" t="s">
        <v>22</v>
      </c>
      <c r="H215" s="89" t="s">
        <v>28</v>
      </c>
      <c r="I215" s="89" t="s">
        <v>24</v>
      </c>
      <c r="J215" s="88">
        <v>4</v>
      </c>
      <c r="K215" s="88"/>
      <c r="L215" s="88"/>
      <c r="M215" s="88"/>
      <c r="N215" s="88"/>
      <c r="O215" s="88"/>
      <c r="P215" s="88" t="s">
        <v>291</v>
      </c>
      <c r="Q215" s="88" t="s">
        <v>288</v>
      </c>
      <c r="R215" s="90"/>
      <c r="S215" s="88"/>
      <c r="T215" s="97"/>
      <c r="U215" s="97"/>
      <c r="V215" s="98"/>
      <c r="W215" s="99"/>
      <c r="X215" s="688" t="s">
        <v>3135</v>
      </c>
      <c r="Y215" s="693" t="s">
        <v>3137</v>
      </c>
      <c r="Z215" s="688" t="s">
        <v>3138</v>
      </c>
    </row>
    <row r="216" spans="1:26" s="100" customFormat="1" ht="13.5" customHeight="1">
      <c r="A216" s="85" t="s">
        <v>974</v>
      </c>
      <c r="B216" s="86"/>
      <c r="C216" s="86"/>
      <c r="D216" s="87"/>
      <c r="E216" s="88" t="s">
        <v>17</v>
      </c>
      <c r="F216" s="88" t="s">
        <v>14</v>
      </c>
      <c r="G216" s="89" t="s">
        <v>22</v>
      </c>
      <c r="H216" s="89" t="s">
        <v>28</v>
      </c>
      <c r="I216" s="89" t="s">
        <v>474</v>
      </c>
      <c r="J216" s="88">
        <v>4</v>
      </c>
      <c r="K216" s="88"/>
      <c r="L216" s="88"/>
      <c r="M216" s="88"/>
      <c r="N216" s="88"/>
      <c r="O216" s="88"/>
      <c r="P216" s="88" t="s">
        <v>291</v>
      </c>
      <c r="Q216" s="88" t="s">
        <v>288</v>
      </c>
      <c r="R216" s="90"/>
      <c r="S216" s="88"/>
      <c r="T216" s="97"/>
      <c r="U216" s="97"/>
      <c r="V216" s="98"/>
      <c r="W216" s="99"/>
      <c r="X216" s="688" t="s">
        <v>3135</v>
      </c>
      <c r="Y216" s="693" t="s">
        <v>3137</v>
      </c>
      <c r="Z216" s="688" t="s">
        <v>3138</v>
      </c>
    </row>
    <row r="217" spans="1:26" s="100" customFormat="1" ht="13.5" customHeight="1">
      <c r="A217" s="85" t="s">
        <v>973</v>
      </c>
      <c r="B217" s="86"/>
      <c r="C217" s="86"/>
      <c r="D217" s="87"/>
      <c r="E217" s="88" t="s">
        <v>17</v>
      </c>
      <c r="F217" s="88" t="s">
        <v>15</v>
      </c>
      <c r="G217" s="89" t="s">
        <v>22</v>
      </c>
      <c r="H217" s="89" t="s">
        <v>28</v>
      </c>
      <c r="I217" s="89" t="s">
        <v>24</v>
      </c>
      <c r="J217" s="88">
        <v>4</v>
      </c>
      <c r="K217" s="88"/>
      <c r="L217" s="88"/>
      <c r="M217" s="88"/>
      <c r="N217" s="88"/>
      <c r="O217" s="88"/>
      <c r="P217" s="88" t="s">
        <v>291</v>
      </c>
      <c r="Q217" s="88" t="s">
        <v>288</v>
      </c>
      <c r="R217" s="90"/>
      <c r="S217" s="88"/>
      <c r="T217" s="97"/>
      <c r="U217" s="97"/>
      <c r="V217" s="98"/>
      <c r="W217" s="99"/>
      <c r="X217" s="688" t="s">
        <v>3135</v>
      </c>
      <c r="Y217" s="693" t="s">
        <v>3137</v>
      </c>
      <c r="Z217" s="688" t="s">
        <v>3138</v>
      </c>
    </row>
    <row r="218" spans="1:26" s="100" customFormat="1" ht="13.5" customHeight="1">
      <c r="A218" s="85" t="s">
        <v>972</v>
      </c>
      <c r="B218" s="86"/>
      <c r="C218" s="86"/>
      <c r="D218" s="87"/>
      <c r="E218" s="88" t="s">
        <v>18</v>
      </c>
      <c r="F218" s="88" t="s">
        <v>14</v>
      </c>
      <c r="G218" s="89" t="s">
        <v>19</v>
      </c>
      <c r="H218" s="89" t="s">
        <v>28</v>
      </c>
      <c r="I218" s="89" t="s">
        <v>24</v>
      </c>
      <c r="J218" s="88">
        <v>4</v>
      </c>
      <c r="K218" s="88"/>
      <c r="L218" s="88"/>
      <c r="M218" s="88"/>
      <c r="N218" s="88"/>
      <c r="O218" s="88"/>
      <c r="P218" s="88" t="s">
        <v>291</v>
      </c>
      <c r="Q218" s="88" t="s">
        <v>288</v>
      </c>
      <c r="R218" s="90"/>
      <c r="S218" s="88"/>
      <c r="T218" s="97"/>
      <c r="U218" s="97"/>
      <c r="V218" s="98"/>
      <c r="W218" s="99"/>
      <c r="X218" s="688" t="s">
        <v>3135</v>
      </c>
      <c r="Y218" s="693" t="s">
        <v>3137</v>
      </c>
      <c r="Z218" s="688" t="s">
        <v>3138</v>
      </c>
    </row>
    <row r="219" spans="1:26" s="100" customFormat="1" ht="13.5" customHeight="1">
      <c r="A219" s="85" t="s">
        <v>971</v>
      </c>
      <c r="B219" s="86"/>
      <c r="C219" s="86"/>
      <c r="D219" s="87"/>
      <c r="E219" s="88" t="s">
        <v>18</v>
      </c>
      <c r="F219" s="88" t="s">
        <v>15</v>
      </c>
      <c r="G219" s="89" t="s">
        <v>19</v>
      </c>
      <c r="H219" s="89" t="s">
        <v>28</v>
      </c>
      <c r="I219" s="89" t="s">
        <v>477</v>
      </c>
      <c r="J219" s="88">
        <v>3</v>
      </c>
      <c r="K219" s="88"/>
      <c r="L219" s="88"/>
      <c r="M219" s="88"/>
      <c r="N219" s="88"/>
      <c r="O219" s="88"/>
      <c r="P219" s="88" t="s">
        <v>291</v>
      </c>
      <c r="Q219" s="88" t="s">
        <v>288</v>
      </c>
      <c r="R219" s="90"/>
      <c r="S219" s="88"/>
      <c r="T219" s="97"/>
      <c r="U219" s="97"/>
      <c r="V219" s="98"/>
      <c r="W219" s="99"/>
      <c r="X219" s="688" t="s">
        <v>3135</v>
      </c>
      <c r="Y219" s="693" t="s">
        <v>3137</v>
      </c>
      <c r="Z219" s="688" t="s">
        <v>3138</v>
      </c>
    </row>
    <row r="220" spans="1:26" s="100" customFormat="1" ht="13.5" customHeight="1">
      <c r="A220" s="85" t="s">
        <v>970</v>
      </c>
      <c r="B220" s="86"/>
      <c r="C220" s="86"/>
      <c r="D220" s="87"/>
      <c r="E220" s="88" t="s">
        <v>18</v>
      </c>
      <c r="F220" s="88" t="s">
        <v>14</v>
      </c>
      <c r="G220" s="89" t="s">
        <v>22</v>
      </c>
      <c r="H220" s="89" t="s">
        <v>28</v>
      </c>
      <c r="I220" s="89" t="s">
        <v>24</v>
      </c>
      <c r="J220" s="88">
        <v>4</v>
      </c>
      <c r="K220" s="88"/>
      <c r="L220" s="88"/>
      <c r="M220" s="88"/>
      <c r="N220" s="88"/>
      <c r="O220" s="88"/>
      <c r="P220" s="88" t="s">
        <v>291</v>
      </c>
      <c r="Q220" s="88" t="s">
        <v>288</v>
      </c>
      <c r="R220" s="90"/>
      <c r="S220" s="88"/>
      <c r="T220" s="97"/>
      <c r="U220" s="97"/>
      <c r="V220" s="98"/>
      <c r="W220" s="99"/>
      <c r="X220" s="688" t="s">
        <v>3135</v>
      </c>
      <c r="Y220" s="693" t="s">
        <v>3137</v>
      </c>
      <c r="Z220" s="688" t="s">
        <v>3138</v>
      </c>
    </row>
    <row r="221" spans="1:26" s="100" customFormat="1" ht="13.5" customHeight="1">
      <c r="A221" s="85" t="s">
        <v>969</v>
      </c>
      <c r="B221" s="86"/>
      <c r="C221" s="86"/>
      <c r="D221" s="87"/>
      <c r="E221" s="88" t="s">
        <v>18</v>
      </c>
      <c r="F221" s="88" t="s">
        <v>15</v>
      </c>
      <c r="G221" s="89" t="s">
        <v>22</v>
      </c>
      <c r="H221" s="89" t="s">
        <v>28</v>
      </c>
      <c r="I221" s="89" t="s">
        <v>24</v>
      </c>
      <c r="J221" s="88">
        <v>4</v>
      </c>
      <c r="K221" s="88"/>
      <c r="L221" s="88"/>
      <c r="M221" s="88"/>
      <c r="N221" s="88"/>
      <c r="O221" s="88"/>
      <c r="P221" s="88" t="s">
        <v>291</v>
      </c>
      <c r="Q221" s="88" t="s">
        <v>288</v>
      </c>
      <c r="R221" s="90"/>
      <c r="S221" s="88"/>
      <c r="T221" s="97"/>
      <c r="U221" s="97"/>
      <c r="V221" s="98"/>
      <c r="W221" s="99"/>
      <c r="X221" s="688" t="s">
        <v>3135</v>
      </c>
      <c r="Y221" s="693" t="s">
        <v>3137</v>
      </c>
      <c r="Z221" s="688" t="s">
        <v>3138</v>
      </c>
    </row>
    <row r="222" spans="1:26" s="100" customFormat="1" ht="13.5" customHeight="1">
      <c r="A222" s="85" t="s">
        <v>968</v>
      </c>
      <c r="B222" s="86"/>
      <c r="C222" s="86"/>
      <c r="D222" s="87"/>
      <c r="E222" s="88" t="s">
        <v>18</v>
      </c>
      <c r="F222" s="88" t="s">
        <v>14</v>
      </c>
      <c r="G222" s="89" t="s">
        <v>22</v>
      </c>
      <c r="H222" s="89" t="s">
        <v>28</v>
      </c>
      <c r="I222" s="89" t="s">
        <v>24</v>
      </c>
      <c r="J222" s="88">
        <v>4</v>
      </c>
      <c r="K222" s="88"/>
      <c r="L222" s="88"/>
      <c r="M222" s="88"/>
      <c r="N222" s="88"/>
      <c r="O222" s="88"/>
      <c r="P222" s="88" t="s">
        <v>291</v>
      </c>
      <c r="Q222" s="88" t="s">
        <v>288</v>
      </c>
      <c r="R222" s="90"/>
      <c r="S222" s="88"/>
      <c r="T222" s="97"/>
      <c r="U222" s="97"/>
      <c r="V222" s="98"/>
      <c r="W222" s="99"/>
      <c r="X222" s="688" t="s">
        <v>3135</v>
      </c>
      <c r="Y222" s="693" t="s">
        <v>3137</v>
      </c>
      <c r="Z222" s="688" t="s">
        <v>3138</v>
      </c>
    </row>
    <row r="223" spans="1:26" s="100" customFormat="1" ht="13.5" customHeight="1">
      <c r="A223" s="85" t="s">
        <v>967</v>
      </c>
      <c r="B223" s="86"/>
      <c r="C223" s="86"/>
      <c r="D223" s="87"/>
      <c r="E223" s="88" t="s">
        <v>18</v>
      </c>
      <c r="F223" s="88" t="s">
        <v>14</v>
      </c>
      <c r="G223" s="89" t="s">
        <v>22</v>
      </c>
      <c r="H223" s="89" t="s">
        <v>28</v>
      </c>
      <c r="I223" s="89" t="s">
        <v>24</v>
      </c>
      <c r="J223" s="88">
        <v>4</v>
      </c>
      <c r="K223" s="88"/>
      <c r="L223" s="88"/>
      <c r="M223" s="88"/>
      <c r="N223" s="88"/>
      <c r="O223" s="88"/>
      <c r="P223" s="88" t="s">
        <v>291</v>
      </c>
      <c r="Q223" s="88" t="s">
        <v>288</v>
      </c>
      <c r="R223" s="90"/>
      <c r="S223" s="88"/>
      <c r="T223" s="97"/>
      <c r="U223" s="97"/>
      <c r="V223" s="98"/>
      <c r="W223" s="99"/>
      <c r="X223" s="688" t="s">
        <v>3135</v>
      </c>
      <c r="Y223" s="693" t="s">
        <v>3137</v>
      </c>
      <c r="Z223" s="688" t="s">
        <v>3138</v>
      </c>
    </row>
    <row r="224" spans="1:26" s="100" customFormat="1" ht="13.5" customHeight="1">
      <c r="A224" s="85" t="s">
        <v>966</v>
      </c>
      <c r="B224" s="86"/>
      <c r="C224" s="86"/>
      <c r="D224" s="87"/>
      <c r="E224" s="88" t="s">
        <v>18</v>
      </c>
      <c r="F224" s="88" t="s">
        <v>15</v>
      </c>
      <c r="G224" s="89" t="s">
        <v>22</v>
      </c>
      <c r="H224" s="89" t="s">
        <v>28</v>
      </c>
      <c r="I224" s="89" t="s">
        <v>24</v>
      </c>
      <c r="J224" s="88">
        <v>4</v>
      </c>
      <c r="K224" s="88"/>
      <c r="L224" s="88"/>
      <c r="M224" s="88"/>
      <c r="N224" s="88"/>
      <c r="O224" s="88"/>
      <c r="P224" s="88" t="s">
        <v>291</v>
      </c>
      <c r="Q224" s="88" t="s">
        <v>288</v>
      </c>
      <c r="R224" s="90"/>
      <c r="S224" s="88"/>
      <c r="T224" s="97"/>
      <c r="U224" s="97"/>
      <c r="V224" s="98"/>
      <c r="W224" s="99"/>
      <c r="X224" s="688" t="s">
        <v>3135</v>
      </c>
      <c r="Y224" s="693" t="s">
        <v>3137</v>
      </c>
      <c r="Z224" s="688" t="s">
        <v>3138</v>
      </c>
    </row>
    <row r="225" spans="1:26" s="100" customFormat="1" ht="13.5" customHeight="1">
      <c r="A225" s="85" t="s">
        <v>965</v>
      </c>
      <c r="B225" s="86"/>
      <c r="C225" s="86"/>
      <c r="D225" s="87"/>
      <c r="E225" s="88" t="s">
        <v>18</v>
      </c>
      <c r="F225" s="88" t="s">
        <v>14</v>
      </c>
      <c r="G225" s="89" t="s">
        <v>22</v>
      </c>
      <c r="H225" s="89" t="s">
        <v>28</v>
      </c>
      <c r="I225" s="89" t="s">
        <v>24</v>
      </c>
      <c r="J225" s="88">
        <v>4</v>
      </c>
      <c r="K225" s="88"/>
      <c r="L225" s="88"/>
      <c r="M225" s="88"/>
      <c r="N225" s="88"/>
      <c r="O225" s="88"/>
      <c r="P225" s="88" t="s">
        <v>291</v>
      </c>
      <c r="Q225" s="88" t="s">
        <v>288</v>
      </c>
      <c r="R225" s="90"/>
      <c r="S225" s="88"/>
      <c r="T225" s="97"/>
      <c r="U225" s="97"/>
      <c r="V225" s="98"/>
      <c r="W225" s="99"/>
      <c r="X225" s="688" t="s">
        <v>3135</v>
      </c>
      <c r="Y225" s="693" t="s">
        <v>3137</v>
      </c>
      <c r="Z225" s="688" t="s">
        <v>3138</v>
      </c>
    </row>
    <row r="226" spans="1:26" s="100" customFormat="1" ht="13.5" customHeight="1">
      <c r="A226" s="85" t="s">
        <v>964</v>
      </c>
      <c r="B226" s="86"/>
      <c r="C226" s="86"/>
      <c r="D226" s="87"/>
      <c r="E226" s="88" t="s">
        <v>18</v>
      </c>
      <c r="F226" s="88" t="s">
        <v>14</v>
      </c>
      <c r="G226" s="89" t="s">
        <v>22</v>
      </c>
      <c r="H226" s="89" t="s">
        <v>28</v>
      </c>
      <c r="I226" s="89" t="s">
        <v>24</v>
      </c>
      <c r="J226" s="88">
        <v>4</v>
      </c>
      <c r="K226" s="88"/>
      <c r="L226" s="88"/>
      <c r="M226" s="88"/>
      <c r="N226" s="88"/>
      <c r="O226" s="88"/>
      <c r="P226" s="88" t="s">
        <v>291</v>
      </c>
      <c r="Q226" s="88" t="s">
        <v>288</v>
      </c>
      <c r="R226" s="90"/>
      <c r="S226" s="88"/>
      <c r="T226" s="97"/>
      <c r="U226" s="97"/>
      <c r="V226" s="98"/>
      <c r="W226" s="99"/>
      <c r="X226" s="688" t="s">
        <v>3135</v>
      </c>
      <c r="Y226" s="693" t="s">
        <v>3137</v>
      </c>
      <c r="Z226" s="688" t="s">
        <v>3138</v>
      </c>
    </row>
    <row r="227" spans="1:26" s="100" customFormat="1" ht="13.5" customHeight="1">
      <c r="A227" s="85" t="s">
        <v>963</v>
      </c>
      <c r="B227" s="86"/>
      <c r="C227" s="86"/>
      <c r="D227" s="87"/>
      <c r="E227" s="88" t="s">
        <v>18</v>
      </c>
      <c r="F227" s="88" t="s">
        <v>14</v>
      </c>
      <c r="G227" s="89" t="s">
        <v>22</v>
      </c>
      <c r="H227" s="89" t="s">
        <v>28</v>
      </c>
      <c r="I227" s="89" t="s">
        <v>24</v>
      </c>
      <c r="J227" s="88">
        <v>4</v>
      </c>
      <c r="K227" s="88"/>
      <c r="L227" s="88"/>
      <c r="M227" s="88"/>
      <c r="N227" s="88"/>
      <c r="O227" s="88"/>
      <c r="P227" s="88" t="s">
        <v>291</v>
      </c>
      <c r="Q227" s="88" t="s">
        <v>288</v>
      </c>
      <c r="R227" s="90"/>
      <c r="S227" s="88"/>
      <c r="T227" s="97"/>
      <c r="U227" s="97"/>
      <c r="V227" s="98"/>
      <c r="W227" s="99"/>
      <c r="X227" s="688" t="s">
        <v>3135</v>
      </c>
      <c r="Y227" s="693" t="s">
        <v>3137</v>
      </c>
      <c r="Z227" s="688" t="s">
        <v>3138</v>
      </c>
    </row>
    <row r="228" spans="1:26" s="100" customFormat="1" ht="13.5" customHeight="1">
      <c r="A228" s="85" t="s">
        <v>962</v>
      </c>
      <c r="B228" s="86"/>
      <c r="C228" s="86"/>
      <c r="D228" s="87"/>
      <c r="E228" s="88" t="s">
        <v>18</v>
      </c>
      <c r="F228" s="88" t="s">
        <v>15</v>
      </c>
      <c r="G228" s="89" t="s">
        <v>22</v>
      </c>
      <c r="H228" s="89" t="s">
        <v>28</v>
      </c>
      <c r="I228" s="89" t="s">
        <v>24</v>
      </c>
      <c r="J228" s="88">
        <v>4</v>
      </c>
      <c r="K228" s="88"/>
      <c r="L228" s="88"/>
      <c r="M228" s="88"/>
      <c r="N228" s="88"/>
      <c r="O228" s="88"/>
      <c r="P228" s="88" t="s">
        <v>291</v>
      </c>
      <c r="Q228" s="88" t="s">
        <v>288</v>
      </c>
      <c r="R228" s="90"/>
      <c r="S228" s="88"/>
      <c r="T228" s="97"/>
      <c r="U228" s="97"/>
      <c r="V228" s="98"/>
      <c r="W228" s="99"/>
      <c r="X228" s="688" t="s">
        <v>3135</v>
      </c>
      <c r="Y228" s="693" t="s">
        <v>3137</v>
      </c>
      <c r="Z228" s="688" t="s">
        <v>3138</v>
      </c>
    </row>
    <row r="229" spans="1:26" s="100" customFormat="1" ht="13.5" customHeight="1">
      <c r="A229" s="85" t="s">
        <v>961</v>
      </c>
      <c r="B229" s="86"/>
      <c r="C229" s="86"/>
      <c r="D229" s="87"/>
      <c r="E229" s="88" t="s">
        <v>18</v>
      </c>
      <c r="F229" s="88" t="s">
        <v>14</v>
      </c>
      <c r="G229" s="89" t="s">
        <v>22</v>
      </c>
      <c r="H229" s="89" t="s">
        <v>28</v>
      </c>
      <c r="I229" s="89" t="s">
        <v>24</v>
      </c>
      <c r="J229" s="88">
        <v>4</v>
      </c>
      <c r="K229" s="88"/>
      <c r="L229" s="88"/>
      <c r="M229" s="88"/>
      <c r="N229" s="88"/>
      <c r="O229" s="88"/>
      <c r="P229" s="88" t="s">
        <v>291</v>
      </c>
      <c r="Q229" s="88" t="s">
        <v>288</v>
      </c>
      <c r="R229" s="90"/>
      <c r="S229" s="88"/>
      <c r="T229" s="97"/>
      <c r="U229" s="97"/>
      <c r="V229" s="98"/>
      <c r="W229" s="99"/>
      <c r="X229" s="688" t="s">
        <v>3135</v>
      </c>
      <c r="Y229" s="693" t="s">
        <v>3137</v>
      </c>
      <c r="Z229" s="688" t="s">
        <v>3138</v>
      </c>
    </row>
    <row r="230" spans="1:26" s="100" customFormat="1" ht="13.5" customHeight="1">
      <c r="A230" s="85" t="s">
        <v>960</v>
      </c>
      <c r="B230" s="86"/>
      <c r="C230" s="86"/>
      <c r="D230" s="87"/>
      <c r="E230" s="88" t="s">
        <v>18</v>
      </c>
      <c r="F230" s="88" t="s">
        <v>14</v>
      </c>
      <c r="G230" s="89" t="s">
        <v>22</v>
      </c>
      <c r="H230" s="89" t="s">
        <v>28</v>
      </c>
      <c r="I230" s="89" t="s">
        <v>24</v>
      </c>
      <c r="J230" s="88">
        <v>4</v>
      </c>
      <c r="K230" s="88"/>
      <c r="L230" s="88"/>
      <c r="M230" s="88"/>
      <c r="N230" s="88"/>
      <c r="O230" s="88"/>
      <c r="P230" s="88" t="s">
        <v>291</v>
      </c>
      <c r="Q230" s="88" t="s">
        <v>288</v>
      </c>
      <c r="R230" s="90"/>
      <c r="S230" s="88"/>
      <c r="T230" s="97"/>
      <c r="U230" s="97"/>
      <c r="V230" s="98"/>
      <c r="W230" s="99"/>
      <c r="X230" s="688" t="s">
        <v>3135</v>
      </c>
      <c r="Y230" s="693" t="s">
        <v>3137</v>
      </c>
      <c r="Z230" s="688" t="s">
        <v>3138</v>
      </c>
    </row>
    <row r="231" spans="1:26" s="100" customFormat="1" ht="13.5" customHeight="1">
      <c r="A231" s="85" t="s">
        <v>959</v>
      </c>
      <c r="B231" s="86"/>
      <c r="C231" s="86"/>
      <c r="D231" s="87"/>
      <c r="E231" s="88" t="s">
        <v>18</v>
      </c>
      <c r="F231" s="88" t="s">
        <v>15</v>
      </c>
      <c r="G231" s="89" t="s">
        <v>22</v>
      </c>
      <c r="H231" s="89" t="s">
        <v>28</v>
      </c>
      <c r="I231" s="89" t="s">
        <v>24</v>
      </c>
      <c r="J231" s="88">
        <v>4</v>
      </c>
      <c r="K231" s="88"/>
      <c r="L231" s="88"/>
      <c r="M231" s="88"/>
      <c r="N231" s="88"/>
      <c r="O231" s="88"/>
      <c r="P231" s="88" t="s">
        <v>291</v>
      </c>
      <c r="Q231" s="88" t="s">
        <v>288</v>
      </c>
      <c r="R231" s="90"/>
      <c r="S231" s="88"/>
      <c r="T231" s="97"/>
      <c r="U231" s="97"/>
      <c r="V231" s="98"/>
      <c r="W231" s="99"/>
      <c r="X231" s="688" t="s">
        <v>3135</v>
      </c>
      <c r="Y231" s="693" t="s">
        <v>3137</v>
      </c>
      <c r="Z231" s="688" t="s">
        <v>3138</v>
      </c>
    </row>
    <row r="232" spans="1:26" s="100" customFormat="1" ht="13.5" customHeight="1">
      <c r="A232" s="85" t="s">
        <v>957</v>
      </c>
      <c r="B232" s="86"/>
      <c r="C232" s="86"/>
      <c r="D232" s="87"/>
      <c r="E232" s="88" t="s">
        <v>17</v>
      </c>
      <c r="F232" s="88" t="s">
        <v>14</v>
      </c>
      <c r="G232" s="89" t="s">
        <v>19</v>
      </c>
      <c r="H232" s="89" t="s">
        <v>28</v>
      </c>
      <c r="I232" s="89" t="s">
        <v>477</v>
      </c>
      <c r="J232" s="88">
        <v>4</v>
      </c>
      <c r="K232" s="88"/>
      <c r="L232" s="88"/>
      <c r="M232" s="88"/>
      <c r="N232" s="88"/>
      <c r="O232" s="88"/>
      <c r="P232" s="88" t="s">
        <v>291</v>
      </c>
      <c r="Q232" s="88" t="s">
        <v>288</v>
      </c>
      <c r="R232" s="90"/>
      <c r="S232" s="88"/>
      <c r="T232" s="97"/>
      <c r="U232" s="97"/>
      <c r="V232" s="98"/>
      <c r="W232" s="99"/>
      <c r="X232" s="688" t="s">
        <v>3135</v>
      </c>
      <c r="Y232" s="693" t="s">
        <v>3137</v>
      </c>
      <c r="Z232" s="688" t="s">
        <v>3138</v>
      </c>
    </row>
    <row r="233" spans="1:26" s="100" customFormat="1" ht="13.5" customHeight="1">
      <c r="A233" s="85" t="s">
        <v>956</v>
      </c>
      <c r="B233" s="86"/>
      <c r="C233" s="86"/>
      <c r="D233" s="87"/>
      <c r="E233" s="88" t="s">
        <v>17</v>
      </c>
      <c r="F233" s="88" t="s">
        <v>15</v>
      </c>
      <c r="G233" s="89" t="s">
        <v>19</v>
      </c>
      <c r="H233" s="89" t="s">
        <v>28</v>
      </c>
      <c r="I233" s="89" t="s">
        <v>24</v>
      </c>
      <c r="J233" s="88">
        <v>4</v>
      </c>
      <c r="K233" s="88"/>
      <c r="L233" s="88"/>
      <c r="M233" s="88"/>
      <c r="N233" s="88"/>
      <c r="O233" s="88"/>
      <c r="P233" s="88" t="s">
        <v>291</v>
      </c>
      <c r="Q233" s="88" t="s">
        <v>288</v>
      </c>
      <c r="R233" s="90"/>
      <c r="S233" s="88"/>
      <c r="T233" s="97"/>
      <c r="U233" s="97"/>
      <c r="V233" s="98"/>
      <c r="W233" s="99"/>
      <c r="X233" s="688" t="s">
        <v>3135</v>
      </c>
      <c r="Y233" s="693" t="s">
        <v>3137</v>
      </c>
      <c r="Z233" s="688" t="s">
        <v>3138</v>
      </c>
    </row>
    <row r="234" spans="1:26" s="100" customFormat="1" ht="13.5" customHeight="1">
      <c r="A234" s="85" t="s">
        <v>955</v>
      </c>
      <c r="B234" s="86"/>
      <c r="C234" s="86"/>
      <c r="D234" s="87"/>
      <c r="E234" s="88" t="s">
        <v>17</v>
      </c>
      <c r="F234" s="88" t="s">
        <v>14</v>
      </c>
      <c r="G234" s="89" t="s">
        <v>22</v>
      </c>
      <c r="H234" s="89" t="s">
        <v>28</v>
      </c>
      <c r="I234" s="89" t="s">
        <v>24</v>
      </c>
      <c r="J234" s="88">
        <v>4</v>
      </c>
      <c r="K234" s="88"/>
      <c r="L234" s="88"/>
      <c r="M234" s="88"/>
      <c r="N234" s="88"/>
      <c r="O234" s="88"/>
      <c r="P234" s="88" t="s">
        <v>291</v>
      </c>
      <c r="Q234" s="88" t="s">
        <v>288</v>
      </c>
      <c r="R234" s="90"/>
      <c r="S234" s="88"/>
      <c r="T234" s="97"/>
      <c r="U234" s="97"/>
      <c r="V234" s="98"/>
      <c r="W234" s="99"/>
      <c r="X234" s="688" t="s">
        <v>3135</v>
      </c>
      <c r="Y234" s="693" t="s">
        <v>3137</v>
      </c>
      <c r="Z234" s="688" t="s">
        <v>3138</v>
      </c>
    </row>
    <row r="235" spans="1:26" s="100" customFormat="1" ht="13.5" customHeight="1">
      <c r="A235" s="85" t="s">
        <v>954</v>
      </c>
      <c r="B235" s="86"/>
      <c r="C235" s="86"/>
      <c r="D235" s="87"/>
      <c r="E235" s="88" t="s">
        <v>17</v>
      </c>
      <c r="F235" s="88" t="s">
        <v>15</v>
      </c>
      <c r="G235" s="89" t="s">
        <v>22</v>
      </c>
      <c r="H235" s="89"/>
      <c r="I235" s="89" t="s">
        <v>51</v>
      </c>
      <c r="J235" s="88">
        <v>4</v>
      </c>
      <c r="K235" s="88"/>
      <c r="L235" s="88"/>
      <c r="M235" s="88"/>
      <c r="N235" s="88"/>
      <c r="O235" s="95" t="s">
        <v>28</v>
      </c>
      <c r="P235" s="88" t="s">
        <v>291</v>
      </c>
      <c r="Q235" s="88" t="s">
        <v>288</v>
      </c>
      <c r="R235" s="90"/>
      <c r="S235" s="88"/>
      <c r="T235" s="97"/>
      <c r="U235" s="97"/>
      <c r="V235" s="98"/>
      <c r="W235" s="99"/>
      <c r="X235" s="688" t="s">
        <v>3135</v>
      </c>
      <c r="Y235" s="693" t="s">
        <v>3137</v>
      </c>
      <c r="Z235" s="688" t="s">
        <v>3138</v>
      </c>
    </row>
    <row r="236" spans="1:26" s="100" customFormat="1" ht="13.5" customHeight="1">
      <c r="A236" s="85" t="s">
        <v>951</v>
      </c>
      <c r="B236" s="86"/>
      <c r="C236" s="86"/>
      <c r="D236" s="87"/>
      <c r="E236" s="88" t="s">
        <v>17</v>
      </c>
      <c r="F236" s="88" t="s">
        <v>14</v>
      </c>
      <c r="G236" s="89" t="s">
        <v>22</v>
      </c>
      <c r="H236" s="89" t="s">
        <v>28</v>
      </c>
      <c r="I236" s="89" t="s">
        <v>477</v>
      </c>
      <c r="J236" s="88">
        <v>4</v>
      </c>
      <c r="K236" s="88"/>
      <c r="L236" s="88"/>
      <c r="M236" s="88"/>
      <c r="N236" s="88"/>
      <c r="O236" s="88"/>
      <c r="P236" s="88" t="s">
        <v>291</v>
      </c>
      <c r="Q236" s="88" t="s">
        <v>288</v>
      </c>
      <c r="R236" s="90"/>
      <c r="S236" s="88"/>
      <c r="T236" s="97"/>
      <c r="U236" s="97"/>
      <c r="V236" s="98"/>
      <c r="W236" s="99"/>
      <c r="X236" s="688" t="s">
        <v>3135</v>
      </c>
      <c r="Y236" s="693" t="s">
        <v>3137</v>
      </c>
      <c r="Z236" s="688" t="s">
        <v>3138</v>
      </c>
    </row>
    <row r="237" spans="1:26" s="100" customFormat="1" ht="13.5" customHeight="1">
      <c r="A237" s="85" t="s">
        <v>950</v>
      </c>
      <c r="B237" s="86"/>
      <c r="C237" s="86"/>
      <c r="D237" s="87"/>
      <c r="E237" s="88" t="s">
        <v>17</v>
      </c>
      <c r="F237" s="88" t="s">
        <v>15</v>
      </c>
      <c r="G237" s="89" t="s">
        <v>22</v>
      </c>
      <c r="H237" s="89" t="s">
        <v>28</v>
      </c>
      <c r="I237" s="89" t="s">
        <v>26</v>
      </c>
      <c r="J237" s="88">
        <v>4</v>
      </c>
      <c r="K237" s="88"/>
      <c r="L237" s="88"/>
      <c r="M237" s="88"/>
      <c r="N237" s="88"/>
      <c r="O237" s="88"/>
      <c r="P237" s="88" t="s">
        <v>291</v>
      </c>
      <c r="Q237" s="88" t="s">
        <v>288</v>
      </c>
      <c r="R237" s="90"/>
      <c r="S237" s="88"/>
      <c r="T237" s="97"/>
      <c r="U237" s="97"/>
      <c r="V237" s="98"/>
      <c r="W237" s="99"/>
      <c r="X237" s="688" t="s">
        <v>3135</v>
      </c>
      <c r="Y237" s="693" t="s">
        <v>3137</v>
      </c>
      <c r="Z237" s="688" t="s">
        <v>3138</v>
      </c>
    </row>
    <row r="238" spans="1:26" s="100" customFormat="1" ht="13.5" customHeight="1">
      <c r="A238" s="85" t="s">
        <v>949</v>
      </c>
      <c r="B238" s="86"/>
      <c r="C238" s="86"/>
      <c r="D238" s="87"/>
      <c r="E238" s="88" t="s">
        <v>18</v>
      </c>
      <c r="F238" s="88" t="s">
        <v>14</v>
      </c>
      <c r="G238" s="89" t="s">
        <v>618</v>
      </c>
      <c r="H238" s="89" t="s">
        <v>28</v>
      </c>
      <c r="I238" s="89" t="s">
        <v>24</v>
      </c>
      <c r="J238" s="88">
        <v>3</v>
      </c>
      <c r="K238" s="88"/>
      <c r="L238" s="88"/>
      <c r="M238" s="88"/>
      <c r="N238" s="88"/>
      <c r="O238" s="88"/>
      <c r="P238" s="88" t="s">
        <v>286</v>
      </c>
      <c r="Q238" s="88" t="s">
        <v>288</v>
      </c>
      <c r="R238" s="90"/>
      <c r="S238" s="88"/>
      <c r="T238" s="97"/>
      <c r="U238" s="97"/>
      <c r="V238" s="98"/>
      <c r="W238" s="99"/>
      <c r="X238" s="688" t="s">
        <v>3135</v>
      </c>
      <c r="Y238" s="693" t="s">
        <v>3137</v>
      </c>
      <c r="Z238" s="688" t="s">
        <v>3138</v>
      </c>
    </row>
    <row r="239" spans="1:26" s="100" customFormat="1" ht="13.5" customHeight="1">
      <c r="A239" s="85" t="s">
        <v>948</v>
      </c>
      <c r="B239" s="86"/>
      <c r="C239" s="86"/>
      <c r="D239" s="87"/>
      <c r="E239" s="88" t="s">
        <v>18</v>
      </c>
      <c r="F239" s="88" t="s">
        <v>15</v>
      </c>
      <c r="G239" s="89" t="s">
        <v>19</v>
      </c>
      <c r="H239" s="89" t="s">
        <v>28</v>
      </c>
      <c r="I239" s="89" t="s">
        <v>24</v>
      </c>
      <c r="J239" s="88">
        <v>4</v>
      </c>
      <c r="K239" s="88"/>
      <c r="L239" s="88"/>
      <c r="M239" s="88"/>
      <c r="N239" s="88"/>
      <c r="O239" s="88"/>
      <c r="P239" s="88" t="s">
        <v>286</v>
      </c>
      <c r="Q239" s="88" t="s">
        <v>288</v>
      </c>
      <c r="R239" s="90"/>
      <c r="S239" s="88"/>
      <c r="T239" s="97"/>
      <c r="U239" s="97"/>
      <c r="V239" s="98"/>
      <c r="W239" s="99"/>
      <c r="X239" s="688" t="s">
        <v>3135</v>
      </c>
      <c r="Y239" s="693" t="s">
        <v>3137</v>
      </c>
      <c r="Z239" s="688" t="s">
        <v>3138</v>
      </c>
    </row>
    <row r="240" spans="1:26" s="100" customFormat="1" ht="13.5" customHeight="1">
      <c r="A240" s="85" t="s">
        <v>947</v>
      </c>
      <c r="B240" s="86"/>
      <c r="C240" s="86"/>
      <c r="D240" s="87"/>
      <c r="E240" s="88" t="s">
        <v>17</v>
      </c>
      <c r="F240" s="88" t="s">
        <v>14</v>
      </c>
      <c r="G240" s="89" t="s">
        <v>19</v>
      </c>
      <c r="H240" s="89" t="s">
        <v>28</v>
      </c>
      <c r="I240" s="89" t="s">
        <v>24</v>
      </c>
      <c r="J240" s="88">
        <v>3</v>
      </c>
      <c r="K240" s="88"/>
      <c r="L240" s="88"/>
      <c r="M240" s="88"/>
      <c r="N240" s="88"/>
      <c r="O240" s="88"/>
      <c r="P240" s="88" t="s">
        <v>286</v>
      </c>
      <c r="Q240" s="88" t="s">
        <v>289</v>
      </c>
      <c r="R240" s="90"/>
      <c r="S240" s="88"/>
      <c r="T240" s="97"/>
      <c r="U240" s="97"/>
      <c r="V240" s="98"/>
      <c r="W240" s="99"/>
      <c r="X240" s="688" t="s">
        <v>3135</v>
      </c>
      <c r="Y240" s="693" t="s">
        <v>3137</v>
      </c>
      <c r="Z240" s="688" t="s">
        <v>3138</v>
      </c>
    </row>
    <row r="241" spans="1:26" s="100" customFormat="1" ht="13.5" customHeight="1">
      <c r="A241" s="85" t="s">
        <v>946</v>
      </c>
      <c r="B241" s="86"/>
      <c r="C241" s="86"/>
      <c r="D241" s="87"/>
      <c r="E241" s="88" t="s">
        <v>18</v>
      </c>
      <c r="F241" s="88" t="s">
        <v>15</v>
      </c>
      <c r="G241" s="89" t="s">
        <v>19</v>
      </c>
      <c r="H241" s="89" t="s">
        <v>28</v>
      </c>
      <c r="I241" s="89" t="s">
        <v>24</v>
      </c>
      <c r="J241" s="88">
        <v>3</v>
      </c>
      <c r="K241" s="88"/>
      <c r="L241" s="88"/>
      <c r="M241" s="88"/>
      <c r="N241" s="88"/>
      <c r="O241" s="88"/>
      <c r="P241" s="88" t="s">
        <v>286</v>
      </c>
      <c r="Q241" s="88" t="s">
        <v>289</v>
      </c>
      <c r="R241" s="90"/>
      <c r="S241" s="88"/>
      <c r="T241" s="97"/>
      <c r="U241" s="97"/>
      <c r="V241" s="98"/>
      <c r="W241" s="99"/>
      <c r="X241" s="688" t="s">
        <v>3135</v>
      </c>
      <c r="Y241" s="693" t="s">
        <v>3137</v>
      </c>
      <c r="Z241" s="688" t="s">
        <v>3138</v>
      </c>
    </row>
    <row r="242" spans="1:26" s="100" customFormat="1" ht="13.5" customHeight="1">
      <c r="A242" s="85" t="s">
        <v>945</v>
      </c>
      <c r="B242" s="86"/>
      <c r="C242" s="86"/>
      <c r="D242" s="87"/>
      <c r="E242" s="88" t="s">
        <v>18</v>
      </c>
      <c r="F242" s="88" t="s">
        <v>14</v>
      </c>
      <c r="G242" s="89" t="s">
        <v>22</v>
      </c>
      <c r="H242" s="89" t="s">
        <v>28</v>
      </c>
      <c r="I242" s="89" t="s">
        <v>24</v>
      </c>
      <c r="J242" s="88">
        <v>4</v>
      </c>
      <c r="K242" s="88"/>
      <c r="L242" s="88"/>
      <c r="M242" s="88"/>
      <c r="N242" s="88"/>
      <c r="O242" s="88"/>
      <c r="P242" s="88" t="s">
        <v>286</v>
      </c>
      <c r="Q242" s="88" t="s">
        <v>289</v>
      </c>
      <c r="R242" s="90"/>
      <c r="S242" s="88"/>
      <c r="T242" s="97"/>
      <c r="U242" s="97"/>
      <c r="V242" s="98"/>
      <c r="W242" s="99"/>
      <c r="X242" s="688" t="s">
        <v>3135</v>
      </c>
      <c r="Y242" s="693" t="s">
        <v>3137</v>
      </c>
      <c r="Z242" s="688" t="s">
        <v>3138</v>
      </c>
    </row>
    <row r="243" spans="1:26" s="100" customFormat="1" ht="13.5" customHeight="1">
      <c r="A243" s="85" t="s">
        <v>943</v>
      </c>
      <c r="B243" s="86"/>
      <c r="C243" s="86"/>
      <c r="D243" s="87"/>
      <c r="E243" s="88" t="s">
        <v>18</v>
      </c>
      <c r="F243" s="88" t="s">
        <v>15</v>
      </c>
      <c r="G243" s="89" t="s">
        <v>22</v>
      </c>
      <c r="H243" s="89" t="s">
        <v>28</v>
      </c>
      <c r="I243" s="89" t="s">
        <v>477</v>
      </c>
      <c r="J243" s="88">
        <v>4</v>
      </c>
      <c r="K243" s="88"/>
      <c r="L243" s="88"/>
      <c r="M243" s="88"/>
      <c r="N243" s="88"/>
      <c r="O243" s="88"/>
      <c r="P243" s="88" t="s">
        <v>286</v>
      </c>
      <c r="Q243" s="88" t="s">
        <v>289</v>
      </c>
      <c r="R243" s="90"/>
      <c r="S243" s="88"/>
      <c r="T243" s="97"/>
      <c r="U243" s="97"/>
      <c r="V243" s="98"/>
      <c r="W243" s="99"/>
      <c r="X243" s="688" t="s">
        <v>3135</v>
      </c>
      <c r="Y243" s="693" t="s">
        <v>3137</v>
      </c>
      <c r="Z243" s="688" t="s">
        <v>3138</v>
      </c>
    </row>
    <row r="244" spans="1:26" s="100" customFormat="1" ht="13.5" customHeight="1">
      <c r="A244" s="85" t="s">
        <v>941</v>
      </c>
      <c r="B244" s="86"/>
      <c r="C244" s="86"/>
      <c r="D244" s="87"/>
      <c r="E244" s="88" t="s">
        <v>18</v>
      </c>
      <c r="F244" s="88" t="s">
        <v>14</v>
      </c>
      <c r="G244" s="89" t="s">
        <v>22</v>
      </c>
      <c r="H244" s="89" t="s">
        <v>28</v>
      </c>
      <c r="I244" s="89" t="s">
        <v>24</v>
      </c>
      <c r="J244" s="88">
        <v>4</v>
      </c>
      <c r="K244" s="88"/>
      <c r="L244" s="88"/>
      <c r="M244" s="88"/>
      <c r="N244" s="88"/>
      <c r="O244" s="88"/>
      <c r="P244" s="88" t="s">
        <v>286</v>
      </c>
      <c r="Q244" s="88" t="s">
        <v>289</v>
      </c>
      <c r="R244" s="90"/>
      <c r="S244" s="88"/>
      <c r="T244" s="97"/>
      <c r="U244" s="97"/>
      <c r="V244" s="98"/>
      <c r="W244" s="99"/>
      <c r="X244" s="688" t="s">
        <v>3135</v>
      </c>
      <c r="Y244" s="693" t="s">
        <v>3137</v>
      </c>
      <c r="Z244" s="688" t="s">
        <v>3138</v>
      </c>
    </row>
    <row r="245" spans="1:26" s="100" customFormat="1" ht="13.5" customHeight="1">
      <c r="A245" s="85" t="s">
        <v>940</v>
      </c>
      <c r="B245" s="86"/>
      <c r="C245" s="86"/>
      <c r="D245" s="87"/>
      <c r="E245" s="88" t="s">
        <v>18</v>
      </c>
      <c r="F245" s="88" t="s">
        <v>15</v>
      </c>
      <c r="G245" s="89" t="s">
        <v>22</v>
      </c>
      <c r="H245" s="89" t="s">
        <v>28</v>
      </c>
      <c r="I245" s="89" t="s">
        <v>24</v>
      </c>
      <c r="J245" s="88">
        <v>4</v>
      </c>
      <c r="K245" s="88"/>
      <c r="L245" s="88"/>
      <c r="M245" s="88"/>
      <c r="N245" s="88"/>
      <c r="O245" s="88"/>
      <c r="P245" s="88" t="s">
        <v>286</v>
      </c>
      <c r="Q245" s="88" t="s">
        <v>289</v>
      </c>
      <c r="R245" s="90"/>
      <c r="S245" s="88"/>
      <c r="T245" s="97"/>
      <c r="U245" s="97"/>
      <c r="V245" s="98"/>
      <c r="W245" s="99"/>
      <c r="X245" s="688" t="s">
        <v>3135</v>
      </c>
      <c r="Y245" s="693" t="s">
        <v>3137</v>
      </c>
      <c r="Z245" s="688" t="s">
        <v>3138</v>
      </c>
    </row>
    <row r="246" spans="1:26" s="100" customFormat="1" ht="13.5" customHeight="1">
      <c r="A246" s="85" t="s">
        <v>939</v>
      </c>
      <c r="B246" s="86"/>
      <c r="C246" s="86"/>
      <c r="D246" s="87"/>
      <c r="E246" s="88" t="s">
        <v>18</v>
      </c>
      <c r="F246" s="88" t="s">
        <v>14</v>
      </c>
      <c r="G246" s="89" t="s">
        <v>22</v>
      </c>
      <c r="H246" s="89" t="s">
        <v>28</v>
      </c>
      <c r="I246" s="89" t="s">
        <v>24</v>
      </c>
      <c r="J246" s="88">
        <v>4</v>
      </c>
      <c r="K246" s="88"/>
      <c r="L246" s="88"/>
      <c r="M246" s="88"/>
      <c r="N246" s="88"/>
      <c r="O246" s="88"/>
      <c r="P246" s="88" t="s">
        <v>286</v>
      </c>
      <c r="Q246" s="88" t="s">
        <v>289</v>
      </c>
      <c r="R246" s="90"/>
      <c r="S246" s="88"/>
      <c r="T246" s="97"/>
      <c r="U246" s="97"/>
      <c r="V246" s="98"/>
      <c r="W246" s="99"/>
      <c r="X246" s="688" t="s">
        <v>3135</v>
      </c>
      <c r="Y246" s="693" t="s">
        <v>3137</v>
      </c>
      <c r="Z246" s="688" t="s">
        <v>3138</v>
      </c>
    </row>
    <row r="247" spans="1:26" s="100" customFormat="1" ht="13.5" customHeight="1">
      <c r="A247" s="85" t="s">
        <v>938</v>
      </c>
      <c r="B247" s="86"/>
      <c r="C247" s="86"/>
      <c r="D247" s="87"/>
      <c r="E247" s="88" t="s">
        <v>18</v>
      </c>
      <c r="F247" s="88" t="s">
        <v>15</v>
      </c>
      <c r="G247" s="89" t="s">
        <v>22</v>
      </c>
      <c r="H247" s="89" t="s">
        <v>28</v>
      </c>
      <c r="I247" s="89" t="s">
        <v>24</v>
      </c>
      <c r="J247" s="88">
        <v>4</v>
      </c>
      <c r="K247" s="88"/>
      <c r="L247" s="88"/>
      <c r="M247" s="88"/>
      <c r="N247" s="88"/>
      <c r="O247" s="88"/>
      <c r="P247" s="88" t="s">
        <v>286</v>
      </c>
      <c r="Q247" s="88" t="s">
        <v>289</v>
      </c>
      <c r="R247" s="90"/>
      <c r="S247" s="88"/>
      <c r="T247" s="97"/>
      <c r="U247" s="97"/>
      <c r="V247" s="98"/>
      <c r="W247" s="99"/>
      <c r="X247" s="688" t="s">
        <v>3135</v>
      </c>
      <c r="Y247" s="693" t="s">
        <v>3137</v>
      </c>
      <c r="Z247" s="688" t="s">
        <v>3138</v>
      </c>
    </row>
    <row r="248" spans="1:26" s="100" customFormat="1" ht="13.5" customHeight="1">
      <c r="A248" s="85" t="s">
        <v>937</v>
      </c>
      <c r="B248" s="86"/>
      <c r="C248" s="86"/>
      <c r="D248" s="87"/>
      <c r="E248" s="88" t="s">
        <v>18</v>
      </c>
      <c r="F248" s="88" t="s">
        <v>14</v>
      </c>
      <c r="G248" s="89" t="s">
        <v>22</v>
      </c>
      <c r="H248" s="89" t="s">
        <v>28</v>
      </c>
      <c r="I248" s="89" t="s">
        <v>24</v>
      </c>
      <c r="J248" s="88">
        <v>4</v>
      </c>
      <c r="K248" s="88"/>
      <c r="L248" s="88"/>
      <c r="M248" s="88"/>
      <c r="N248" s="88"/>
      <c r="O248" s="88"/>
      <c r="P248" s="88" t="s">
        <v>286</v>
      </c>
      <c r="Q248" s="88" t="s">
        <v>289</v>
      </c>
      <c r="R248" s="90"/>
      <c r="S248" s="88"/>
      <c r="T248" s="97"/>
      <c r="U248" s="97"/>
      <c r="V248" s="98"/>
      <c r="W248" s="99"/>
      <c r="X248" s="688" t="s">
        <v>3135</v>
      </c>
      <c r="Y248" s="693" t="s">
        <v>3137</v>
      </c>
      <c r="Z248" s="688" t="s">
        <v>3138</v>
      </c>
    </row>
    <row r="249" spans="1:26" s="100" customFormat="1" ht="13.5" customHeight="1">
      <c r="A249" s="85" t="s">
        <v>936</v>
      </c>
      <c r="B249" s="86"/>
      <c r="C249" s="86"/>
      <c r="D249" s="87"/>
      <c r="E249" s="88" t="s">
        <v>18</v>
      </c>
      <c r="F249" s="88" t="s">
        <v>15</v>
      </c>
      <c r="G249" s="89" t="s">
        <v>22</v>
      </c>
      <c r="H249" s="89" t="s">
        <v>28</v>
      </c>
      <c r="I249" s="89" t="s">
        <v>24</v>
      </c>
      <c r="J249" s="88">
        <v>4</v>
      </c>
      <c r="K249" s="88"/>
      <c r="L249" s="88"/>
      <c r="M249" s="88"/>
      <c r="N249" s="88"/>
      <c r="O249" s="88"/>
      <c r="P249" s="88" t="s">
        <v>286</v>
      </c>
      <c r="Q249" s="88" t="s">
        <v>289</v>
      </c>
      <c r="R249" s="90"/>
      <c r="S249" s="88"/>
      <c r="T249" s="97"/>
      <c r="U249" s="97"/>
      <c r="V249" s="98"/>
      <c r="W249" s="99"/>
      <c r="X249" s="688" t="s">
        <v>3135</v>
      </c>
      <c r="Y249" s="693" t="s">
        <v>3137</v>
      </c>
      <c r="Z249" s="688" t="s">
        <v>3138</v>
      </c>
    </row>
    <row r="250" spans="1:26" s="100" customFormat="1" ht="13.5" customHeight="1">
      <c r="A250" s="85" t="s">
        <v>935</v>
      </c>
      <c r="B250" s="86"/>
      <c r="C250" s="86"/>
      <c r="D250" s="87"/>
      <c r="E250" s="88" t="s">
        <v>18</v>
      </c>
      <c r="F250" s="88" t="s">
        <v>14</v>
      </c>
      <c r="G250" s="89" t="s">
        <v>19</v>
      </c>
      <c r="H250" s="89" t="s">
        <v>28</v>
      </c>
      <c r="I250" s="89" t="s">
        <v>24</v>
      </c>
      <c r="J250" s="88">
        <v>4</v>
      </c>
      <c r="K250" s="88"/>
      <c r="L250" s="88"/>
      <c r="M250" s="88"/>
      <c r="N250" s="88"/>
      <c r="O250" s="88"/>
      <c r="P250" s="88" t="s">
        <v>291</v>
      </c>
      <c r="Q250" s="88" t="s">
        <v>289</v>
      </c>
      <c r="R250" s="90"/>
      <c r="S250" s="88"/>
      <c r="T250" s="97"/>
      <c r="U250" s="97"/>
      <c r="V250" s="98"/>
      <c r="W250" s="99"/>
      <c r="X250" s="688" t="s">
        <v>3135</v>
      </c>
      <c r="Y250" s="693" t="s">
        <v>3137</v>
      </c>
      <c r="Z250" s="688" t="s">
        <v>3138</v>
      </c>
    </row>
    <row r="251" spans="1:26" s="100" customFormat="1" ht="13.5" customHeight="1">
      <c r="A251" s="85" t="s">
        <v>933</v>
      </c>
      <c r="B251" s="86"/>
      <c r="C251" s="86"/>
      <c r="D251" s="87"/>
      <c r="E251" s="88" t="s">
        <v>18</v>
      </c>
      <c r="F251" s="88" t="s">
        <v>15</v>
      </c>
      <c r="G251" s="89" t="s">
        <v>19</v>
      </c>
      <c r="H251" s="89" t="s">
        <v>28</v>
      </c>
      <c r="I251" s="89" t="s">
        <v>477</v>
      </c>
      <c r="J251" s="88">
        <v>3</v>
      </c>
      <c r="K251" s="88"/>
      <c r="L251" s="88"/>
      <c r="M251" s="88"/>
      <c r="N251" s="88"/>
      <c r="O251" s="88"/>
      <c r="P251" s="88" t="s">
        <v>291</v>
      </c>
      <c r="Q251" s="88" t="s">
        <v>289</v>
      </c>
      <c r="R251" s="90"/>
      <c r="S251" s="88"/>
      <c r="T251" s="97"/>
      <c r="U251" s="97"/>
      <c r="V251" s="98"/>
      <c r="W251" s="99"/>
      <c r="X251" s="688" t="s">
        <v>3135</v>
      </c>
      <c r="Y251" s="693" t="s">
        <v>3137</v>
      </c>
      <c r="Z251" s="688" t="s">
        <v>3138</v>
      </c>
    </row>
    <row r="252" spans="1:26" s="100" customFormat="1" ht="13.5" customHeight="1">
      <c r="A252" s="85" t="s">
        <v>932</v>
      </c>
      <c r="B252" s="86"/>
      <c r="C252" s="86"/>
      <c r="D252" s="87"/>
      <c r="E252" s="88" t="s">
        <v>18</v>
      </c>
      <c r="F252" s="88" t="s">
        <v>14</v>
      </c>
      <c r="G252" s="89" t="s">
        <v>19</v>
      </c>
      <c r="H252" s="89" t="s">
        <v>28</v>
      </c>
      <c r="I252" s="89" t="s">
        <v>24</v>
      </c>
      <c r="J252" s="88">
        <v>4</v>
      </c>
      <c r="K252" s="88"/>
      <c r="L252" s="88"/>
      <c r="M252" s="88"/>
      <c r="N252" s="88"/>
      <c r="O252" s="88"/>
      <c r="P252" s="88" t="s">
        <v>291</v>
      </c>
      <c r="Q252" s="88" t="s">
        <v>289</v>
      </c>
      <c r="R252" s="90"/>
      <c r="S252" s="88"/>
      <c r="T252" s="97"/>
      <c r="U252" s="97"/>
      <c r="V252" s="98"/>
      <c r="W252" s="99"/>
      <c r="X252" s="688" t="s">
        <v>3135</v>
      </c>
      <c r="Y252" s="693" t="s">
        <v>3137</v>
      </c>
      <c r="Z252" s="688" t="s">
        <v>3138</v>
      </c>
    </row>
    <row r="253" spans="1:26" s="100" customFormat="1" ht="13.5" customHeight="1">
      <c r="A253" s="85" t="s">
        <v>931</v>
      </c>
      <c r="B253" s="86"/>
      <c r="C253" s="86"/>
      <c r="D253" s="87"/>
      <c r="E253" s="88" t="s">
        <v>18</v>
      </c>
      <c r="F253" s="88" t="s">
        <v>15</v>
      </c>
      <c r="G253" s="89" t="s">
        <v>19</v>
      </c>
      <c r="H253" s="89" t="s">
        <v>28</v>
      </c>
      <c r="I253" s="89" t="s">
        <v>24</v>
      </c>
      <c r="J253" s="88">
        <v>4</v>
      </c>
      <c r="K253" s="88"/>
      <c r="L253" s="88"/>
      <c r="M253" s="88"/>
      <c r="N253" s="88"/>
      <c r="O253" s="88"/>
      <c r="P253" s="88" t="s">
        <v>291</v>
      </c>
      <c r="Q253" s="88" t="s">
        <v>289</v>
      </c>
      <c r="R253" s="90"/>
      <c r="S253" s="88"/>
      <c r="T253" s="97"/>
      <c r="U253" s="97"/>
      <c r="V253" s="98"/>
      <c r="W253" s="99"/>
      <c r="X253" s="688" t="s">
        <v>3135</v>
      </c>
      <c r="Y253" s="693" t="s">
        <v>3137</v>
      </c>
      <c r="Z253" s="688" t="s">
        <v>3138</v>
      </c>
    </row>
    <row r="254" spans="1:26" s="100" customFormat="1" ht="13.5" customHeight="1">
      <c r="A254" s="85" t="s">
        <v>930</v>
      </c>
      <c r="B254" s="86"/>
      <c r="C254" s="86"/>
      <c r="D254" s="87"/>
      <c r="E254" s="88" t="s">
        <v>17</v>
      </c>
      <c r="F254" s="88" t="s">
        <v>14</v>
      </c>
      <c r="G254" s="89" t="s">
        <v>23</v>
      </c>
      <c r="H254" s="89" t="s">
        <v>304</v>
      </c>
      <c r="I254" s="89" t="s">
        <v>24</v>
      </c>
      <c r="J254" s="88">
        <v>4</v>
      </c>
      <c r="K254" s="88"/>
      <c r="L254" s="88"/>
      <c r="M254" s="88"/>
      <c r="N254" s="88"/>
      <c r="O254" s="88"/>
      <c r="P254" s="88" t="s">
        <v>291</v>
      </c>
      <c r="Q254" s="88" t="s">
        <v>288</v>
      </c>
      <c r="R254" s="90"/>
      <c r="S254" s="88"/>
      <c r="T254" s="97"/>
      <c r="U254" s="97"/>
      <c r="V254" s="98"/>
      <c r="W254" s="99"/>
      <c r="X254" s="688" t="s">
        <v>3135</v>
      </c>
      <c r="Y254" s="693" t="s">
        <v>3137</v>
      </c>
      <c r="Z254" s="688" t="s">
        <v>3138</v>
      </c>
    </row>
    <row r="255" spans="1:26" s="100" customFormat="1" ht="13.5" customHeight="1">
      <c r="A255" s="85" t="s">
        <v>929</v>
      </c>
      <c r="B255" s="86"/>
      <c r="C255" s="86"/>
      <c r="D255" s="87"/>
      <c r="E255" s="88" t="s">
        <v>17</v>
      </c>
      <c r="F255" s="88" t="s">
        <v>15</v>
      </c>
      <c r="G255" s="89" t="s">
        <v>23</v>
      </c>
      <c r="H255" s="89" t="s">
        <v>304</v>
      </c>
      <c r="I255" s="89" t="s">
        <v>24</v>
      </c>
      <c r="J255" s="88">
        <v>4</v>
      </c>
      <c r="K255" s="88"/>
      <c r="L255" s="88"/>
      <c r="M255" s="88"/>
      <c r="N255" s="88"/>
      <c r="O255" s="88"/>
      <c r="P255" s="88" t="s">
        <v>291</v>
      </c>
      <c r="Q255" s="88" t="s">
        <v>288</v>
      </c>
      <c r="R255" s="90"/>
      <c r="S255" s="88"/>
      <c r="T255" s="97"/>
      <c r="U255" s="97"/>
      <c r="V255" s="98"/>
      <c r="W255" s="99"/>
      <c r="X255" s="688" t="s">
        <v>3135</v>
      </c>
      <c r="Y255" s="693" t="s">
        <v>3137</v>
      </c>
      <c r="Z255" s="688" t="s">
        <v>3138</v>
      </c>
    </row>
    <row r="256" spans="1:26" s="100" customFormat="1" ht="13.5" customHeight="1">
      <c r="A256" s="85" t="s">
        <v>1179</v>
      </c>
      <c r="B256" s="86"/>
      <c r="C256" s="86"/>
      <c r="D256" s="87"/>
      <c r="E256" s="88" t="s">
        <v>17</v>
      </c>
      <c r="F256" s="88" t="s">
        <v>14</v>
      </c>
      <c r="G256" s="89" t="s">
        <v>22</v>
      </c>
      <c r="H256" s="89" t="s">
        <v>28</v>
      </c>
      <c r="I256" s="89" t="s">
        <v>24</v>
      </c>
      <c r="J256" s="88">
        <v>4</v>
      </c>
      <c r="K256" s="88"/>
      <c r="L256" s="88"/>
      <c r="M256" s="88"/>
      <c r="N256" s="88"/>
      <c r="O256" s="88"/>
      <c r="P256" s="88" t="s">
        <v>291</v>
      </c>
      <c r="Q256" s="88" t="s">
        <v>288</v>
      </c>
      <c r="R256" s="90"/>
      <c r="S256" s="88"/>
      <c r="T256" s="97"/>
      <c r="U256" s="97"/>
      <c r="V256" s="98"/>
      <c r="W256" s="99"/>
      <c r="X256" s="688" t="s">
        <v>3135</v>
      </c>
      <c r="Y256" s="693" t="s">
        <v>3137</v>
      </c>
      <c r="Z256" s="688" t="s">
        <v>3138</v>
      </c>
    </row>
    <row r="257" spans="1:26" s="100" customFormat="1" ht="13.5" customHeight="1">
      <c r="A257" s="85" t="s">
        <v>928</v>
      </c>
      <c r="B257" s="86"/>
      <c r="C257" s="86"/>
      <c r="D257" s="87"/>
      <c r="E257" s="88" t="s">
        <v>17</v>
      </c>
      <c r="F257" s="88" t="s">
        <v>15</v>
      </c>
      <c r="G257" s="89" t="s">
        <v>22</v>
      </c>
      <c r="H257" s="89" t="s">
        <v>28</v>
      </c>
      <c r="I257" s="89" t="s">
        <v>24</v>
      </c>
      <c r="J257" s="88">
        <v>4</v>
      </c>
      <c r="K257" s="88"/>
      <c r="L257" s="88"/>
      <c r="M257" s="88"/>
      <c r="N257" s="88"/>
      <c r="O257" s="88"/>
      <c r="P257" s="88" t="s">
        <v>291</v>
      </c>
      <c r="Q257" s="88" t="s">
        <v>288</v>
      </c>
      <c r="R257" s="90"/>
      <c r="S257" s="88"/>
      <c r="T257" s="97"/>
      <c r="U257" s="97"/>
      <c r="V257" s="98"/>
      <c r="W257" s="99"/>
      <c r="X257" s="688" t="s">
        <v>3135</v>
      </c>
      <c r="Y257" s="693" t="s">
        <v>3137</v>
      </c>
      <c r="Z257" s="688" t="s">
        <v>3138</v>
      </c>
    </row>
    <row r="258" spans="1:26" s="100" customFormat="1" ht="13.5" customHeight="1">
      <c r="A258" s="85" t="s">
        <v>927</v>
      </c>
      <c r="B258" s="86"/>
      <c r="C258" s="86"/>
      <c r="D258" s="87"/>
      <c r="E258" s="88" t="s">
        <v>17</v>
      </c>
      <c r="F258" s="88" t="s">
        <v>16</v>
      </c>
      <c r="G258" s="89" t="s">
        <v>20</v>
      </c>
      <c r="H258" s="89" t="s">
        <v>304</v>
      </c>
      <c r="I258" s="89" t="s">
        <v>24</v>
      </c>
      <c r="J258" s="88">
        <v>4</v>
      </c>
      <c r="K258" s="88"/>
      <c r="L258" s="88"/>
      <c r="M258" s="88"/>
      <c r="N258" s="88"/>
      <c r="O258" s="88"/>
      <c r="P258" s="88" t="s">
        <v>291</v>
      </c>
      <c r="Q258" s="88" t="s">
        <v>288</v>
      </c>
      <c r="R258" s="90"/>
      <c r="S258" s="88"/>
      <c r="T258" s="97"/>
      <c r="U258" s="97"/>
      <c r="V258" s="98"/>
      <c r="W258" s="99"/>
      <c r="X258" s="688" t="s">
        <v>3135</v>
      </c>
      <c r="Y258" s="693" t="s">
        <v>3137</v>
      </c>
      <c r="Z258" s="688" t="s">
        <v>3138</v>
      </c>
    </row>
    <row r="259" spans="1:26" s="100" customFormat="1" ht="13.5" customHeight="1">
      <c r="A259" s="85" t="s">
        <v>925</v>
      </c>
      <c r="B259" s="86"/>
      <c r="C259" s="86"/>
      <c r="D259" s="87"/>
      <c r="E259" s="88" t="s">
        <v>18</v>
      </c>
      <c r="F259" s="88" t="s">
        <v>15</v>
      </c>
      <c r="G259" s="89" t="s">
        <v>22</v>
      </c>
      <c r="H259" s="89" t="s">
        <v>28</v>
      </c>
      <c r="I259" s="89" t="s">
        <v>26</v>
      </c>
      <c r="J259" s="88">
        <v>4</v>
      </c>
      <c r="K259" s="88"/>
      <c r="L259" s="88"/>
      <c r="M259" s="88"/>
      <c r="N259" s="88"/>
      <c r="O259" s="88"/>
      <c r="P259" s="88" t="s">
        <v>291</v>
      </c>
      <c r="Q259" s="88" t="s">
        <v>288</v>
      </c>
      <c r="R259" s="90"/>
      <c r="S259" s="88"/>
      <c r="T259" s="97"/>
      <c r="U259" s="97"/>
      <c r="V259" s="98"/>
      <c r="W259" s="99"/>
      <c r="X259" s="688" t="s">
        <v>3135</v>
      </c>
      <c r="Y259" s="693" t="s">
        <v>3137</v>
      </c>
      <c r="Z259" s="688" t="s">
        <v>3138</v>
      </c>
    </row>
    <row r="260" spans="1:26" s="100" customFormat="1" ht="13.5" customHeight="1">
      <c r="A260" s="85" t="s">
        <v>924</v>
      </c>
      <c r="B260" s="86"/>
      <c r="C260" s="86"/>
      <c r="D260" s="87"/>
      <c r="E260" s="88" t="s">
        <v>17</v>
      </c>
      <c r="F260" s="88" t="s">
        <v>14</v>
      </c>
      <c r="G260" s="89" t="s">
        <v>22</v>
      </c>
      <c r="H260" s="89" t="s">
        <v>28</v>
      </c>
      <c r="I260" s="89" t="s">
        <v>25</v>
      </c>
      <c r="J260" s="88">
        <v>4</v>
      </c>
      <c r="K260" s="88"/>
      <c r="L260" s="88"/>
      <c r="M260" s="88"/>
      <c r="N260" s="88"/>
      <c r="O260" s="88"/>
      <c r="P260" s="88" t="s">
        <v>291</v>
      </c>
      <c r="Q260" s="88" t="s">
        <v>288</v>
      </c>
      <c r="R260" s="90"/>
      <c r="S260" s="88"/>
      <c r="T260" s="97"/>
      <c r="U260" s="97"/>
      <c r="V260" s="98"/>
      <c r="W260" s="99"/>
      <c r="X260" s="688" t="s">
        <v>3135</v>
      </c>
      <c r="Y260" s="693" t="s">
        <v>3137</v>
      </c>
      <c r="Z260" s="688" t="s">
        <v>3138</v>
      </c>
    </row>
    <row r="261" spans="1:26" s="100" customFormat="1" ht="13.5" customHeight="1">
      <c r="A261" s="85" t="s">
        <v>923</v>
      </c>
      <c r="B261" s="86"/>
      <c r="C261" s="86"/>
      <c r="D261" s="87"/>
      <c r="E261" s="88" t="s">
        <v>18</v>
      </c>
      <c r="F261" s="88" t="s">
        <v>14</v>
      </c>
      <c r="G261" s="89" t="s">
        <v>639</v>
      </c>
      <c r="H261" s="89" t="s">
        <v>28</v>
      </c>
      <c r="I261" s="89" t="s">
        <v>24</v>
      </c>
      <c r="J261" s="88">
        <v>4</v>
      </c>
      <c r="K261" s="88"/>
      <c r="L261" s="88"/>
      <c r="M261" s="88"/>
      <c r="N261" s="88"/>
      <c r="O261" s="88"/>
      <c r="P261" s="88" t="s">
        <v>291</v>
      </c>
      <c r="Q261" s="88" t="s">
        <v>288</v>
      </c>
      <c r="R261" s="90"/>
      <c r="S261" s="88"/>
      <c r="T261" s="97"/>
      <c r="U261" s="97"/>
      <c r="V261" s="98"/>
      <c r="W261" s="99"/>
      <c r="X261" s="688" t="s">
        <v>3135</v>
      </c>
      <c r="Y261" s="693" t="s">
        <v>3137</v>
      </c>
      <c r="Z261" s="688" t="s">
        <v>3138</v>
      </c>
    </row>
    <row r="262" spans="1:26" s="100" customFormat="1" ht="13.5" customHeight="1">
      <c r="A262" s="85" t="s">
        <v>922</v>
      </c>
      <c r="B262" s="86"/>
      <c r="C262" s="86"/>
      <c r="D262" s="87"/>
      <c r="E262" s="88" t="s">
        <v>18</v>
      </c>
      <c r="F262" s="88" t="s">
        <v>15</v>
      </c>
      <c r="G262" s="89" t="s">
        <v>639</v>
      </c>
      <c r="H262" s="89" t="s">
        <v>28</v>
      </c>
      <c r="I262" s="89" t="s">
        <v>474</v>
      </c>
      <c r="J262" s="88">
        <v>4</v>
      </c>
      <c r="K262" s="88"/>
      <c r="L262" s="88"/>
      <c r="M262" s="88"/>
      <c r="N262" s="88"/>
      <c r="O262" s="88"/>
      <c r="P262" s="88" t="s">
        <v>291</v>
      </c>
      <c r="Q262" s="88" t="s">
        <v>288</v>
      </c>
      <c r="R262" s="90"/>
      <c r="S262" s="88"/>
      <c r="T262" s="97"/>
      <c r="U262" s="97"/>
      <c r="V262" s="98"/>
      <c r="W262" s="99"/>
      <c r="X262" s="688" t="s">
        <v>3135</v>
      </c>
      <c r="Y262" s="693" t="s">
        <v>3137</v>
      </c>
      <c r="Z262" s="688" t="s">
        <v>3138</v>
      </c>
    </row>
    <row r="263" spans="1:26" s="100" customFormat="1" ht="13.5" customHeight="1">
      <c r="A263" s="85" t="s">
        <v>918</v>
      </c>
      <c r="B263" s="86"/>
      <c r="C263" s="86"/>
      <c r="D263" s="87"/>
      <c r="E263" s="88" t="s">
        <v>18</v>
      </c>
      <c r="F263" s="88" t="s">
        <v>14</v>
      </c>
      <c r="G263" s="89" t="s">
        <v>639</v>
      </c>
      <c r="H263" s="89" t="s">
        <v>28</v>
      </c>
      <c r="I263" s="89" t="s">
        <v>24</v>
      </c>
      <c r="J263" s="88">
        <v>4</v>
      </c>
      <c r="K263" s="88" t="s">
        <v>34</v>
      </c>
      <c r="L263" s="88"/>
      <c r="M263" s="88"/>
      <c r="N263" s="88"/>
      <c r="O263" s="88"/>
      <c r="P263" s="88" t="s">
        <v>291</v>
      </c>
      <c r="Q263" s="88" t="s">
        <v>288</v>
      </c>
      <c r="R263" s="90"/>
      <c r="S263" s="88"/>
      <c r="T263" s="97"/>
      <c r="U263" s="97"/>
      <c r="V263" s="98"/>
      <c r="W263" s="99"/>
      <c r="X263" s="688" t="s">
        <v>3135</v>
      </c>
      <c r="Y263" s="693" t="s">
        <v>3137</v>
      </c>
      <c r="Z263" s="688" t="s">
        <v>3138</v>
      </c>
    </row>
    <row r="264" spans="1:26" s="100" customFormat="1" ht="13.5" customHeight="1">
      <c r="A264" s="85" t="s">
        <v>917</v>
      </c>
      <c r="B264" s="86"/>
      <c r="C264" s="86"/>
      <c r="D264" s="87"/>
      <c r="E264" s="88" t="s">
        <v>18</v>
      </c>
      <c r="F264" s="88" t="s">
        <v>15</v>
      </c>
      <c r="G264" s="89" t="s">
        <v>639</v>
      </c>
      <c r="H264" s="89" t="s">
        <v>28</v>
      </c>
      <c r="I264" s="89" t="s">
        <v>24</v>
      </c>
      <c r="J264" s="88">
        <v>4</v>
      </c>
      <c r="K264" s="88" t="s">
        <v>34</v>
      </c>
      <c r="L264" s="88"/>
      <c r="M264" s="88"/>
      <c r="N264" s="88"/>
      <c r="O264" s="88"/>
      <c r="P264" s="88" t="s">
        <v>291</v>
      </c>
      <c r="Q264" s="88" t="s">
        <v>288</v>
      </c>
      <c r="R264" s="90"/>
      <c r="S264" s="88"/>
      <c r="T264" s="97"/>
      <c r="U264" s="97"/>
      <c r="V264" s="98"/>
      <c r="W264" s="99"/>
      <c r="X264" s="688" t="s">
        <v>3135</v>
      </c>
      <c r="Y264" s="693" t="s">
        <v>3137</v>
      </c>
      <c r="Z264" s="688" t="s">
        <v>3138</v>
      </c>
    </row>
    <row r="265" spans="1:26" s="100" customFormat="1" ht="13.5" customHeight="1">
      <c r="A265" s="85" t="s">
        <v>916</v>
      </c>
      <c r="B265" s="86"/>
      <c r="C265" s="86"/>
      <c r="D265" s="87"/>
      <c r="E265" s="88" t="s">
        <v>18</v>
      </c>
      <c r="F265" s="88" t="s">
        <v>14</v>
      </c>
      <c r="G265" s="89" t="s">
        <v>639</v>
      </c>
      <c r="H265" s="89" t="s">
        <v>28</v>
      </c>
      <c r="I265" s="89" t="s">
        <v>24</v>
      </c>
      <c r="J265" s="88">
        <v>4</v>
      </c>
      <c r="K265" s="88" t="s">
        <v>34</v>
      </c>
      <c r="L265" s="88"/>
      <c r="M265" s="88"/>
      <c r="N265" s="88"/>
      <c r="O265" s="88"/>
      <c r="P265" s="88" t="s">
        <v>291</v>
      </c>
      <c r="Q265" s="88" t="s">
        <v>288</v>
      </c>
      <c r="R265" s="90"/>
      <c r="S265" s="88"/>
      <c r="T265" s="97"/>
      <c r="U265" s="97"/>
      <c r="V265" s="98"/>
      <c r="W265" s="99"/>
      <c r="X265" s="688" t="s">
        <v>3135</v>
      </c>
      <c r="Y265" s="693" t="s">
        <v>3137</v>
      </c>
      <c r="Z265" s="688" t="s">
        <v>3138</v>
      </c>
    </row>
    <row r="266" spans="1:26" s="100" customFormat="1" ht="13.5" customHeight="1">
      <c r="A266" s="85" t="s">
        <v>915</v>
      </c>
      <c r="B266" s="86"/>
      <c r="C266" s="86"/>
      <c r="D266" s="87"/>
      <c r="E266" s="88" t="s">
        <v>18</v>
      </c>
      <c r="F266" s="88" t="s">
        <v>15</v>
      </c>
      <c r="G266" s="89" t="s">
        <v>639</v>
      </c>
      <c r="H266" s="89" t="s">
        <v>28</v>
      </c>
      <c r="I266" s="89" t="s">
        <v>24</v>
      </c>
      <c r="J266" s="88">
        <v>4</v>
      </c>
      <c r="K266" s="88" t="s">
        <v>34</v>
      </c>
      <c r="L266" s="88"/>
      <c r="M266" s="88"/>
      <c r="N266" s="88"/>
      <c r="O266" s="88"/>
      <c r="P266" s="88" t="s">
        <v>291</v>
      </c>
      <c r="Q266" s="88" t="s">
        <v>288</v>
      </c>
      <c r="R266" s="90"/>
      <c r="S266" s="88"/>
      <c r="T266" s="97"/>
      <c r="U266" s="97"/>
      <c r="V266" s="98"/>
      <c r="W266" s="99"/>
      <c r="X266" s="688" t="s">
        <v>3135</v>
      </c>
      <c r="Y266" s="693" t="s">
        <v>3137</v>
      </c>
      <c r="Z266" s="688" t="s">
        <v>3138</v>
      </c>
    </row>
    <row r="267" spans="1:26" s="100" customFormat="1" ht="13.5" customHeight="1">
      <c r="A267" s="85" t="s">
        <v>914</v>
      </c>
      <c r="B267" s="86"/>
      <c r="C267" s="86"/>
      <c r="D267" s="87"/>
      <c r="E267" s="88" t="s">
        <v>18</v>
      </c>
      <c r="F267" s="88" t="s">
        <v>14</v>
      </c>
      <c r="G267" s="89" t="s">
        <v>639</v>
      </c>
      <c r="H267" s="89" t="s">
        <v>28</v>
      </c>
      <c r="I267" s="89" t="s">
        <v>24</v>
      </c>
      <c r="J267" s="88">
        <v>4</v>
      </c>
      <c r="K267" s="88" t="s">
        <v>34</v>
      </c>
      <c r="L267" s="88"/>
      <c r="M267" s="88"/>
      <c r="N267" s="88"/>
      <c r="O267" s="88"/>
      <c r="P267" s="88" t="s">
        <v>291</v>
      </c>
      <c r="Q267" s="88" t="s">
        <v>288</v>
      </c>
      <c r="R267" s="90"/>
      <c r="S267" s="88"/>
      <c r="T267" s="97"/>
      <c r="U267" s="97"/>
      <c r="V267" s="98"/>
      <c r="W267" s="99"/>
      <c r="X267" s="688" t="s">
        <v>3135</v>
      </c>
      <c r="Y267" s="693" t="s">
        <v>3137</v>
      </c>
      <c r="Z267" s="688" t="s">
        <v>3138</v>
      </c>
    </row>
    <row r="268" spans="1:26" s="100" customFormat="1" ht="13.5" customHeight="1">
      <c r="A268" s="85" t="s">
        <v>913</v>
      </c>
      <c r="B268" s="86"/>
      <c r="C268" s="86"/>
      <c r="D268" s="87"/>
      <c r="E268" s="88" t="s">
        <v>18</v>
      </c>
      <c r="F268" s="88" t="s">
        <v>15</v>
      </c>
      <c r="G268" s="89" t="s">
        <v>639</v>
      </c>
      <c r="H268" s="89" t="s">
        <v>28</v>
      </c>
      <c r="I268" s="89" t="s">
        <v>24</v>
      </c>
      <c r="J268" s="88">
        <v>4</v>
      </c>
      <c r="K268" s="88" t="s">
        <v>34</v>
      </c>
      <c r="L268" s="88"/>
      <c r="M268" s="88"/>
      <c r="N268" s="88"/>
      <c r="O268" s="88"/>
      <c r="P268" s="88" t="s">
        <v>291</v>
      </c>
      <c r="Q268" s="88" t="s">
        <v>288</v>
      </c>
      <c r="R268" s="90"/>
      <c r="S268" s="88"/>
      <c r="T268" s="97"/>
      <c r="U268" s="97"/>
      <c r="V268" s="98"/>
      <c r="W268" s="99"/>
      <c r="X268" s="688" t="s">
        <v>3135</v>
      </c>
      <c r="Y268" s="693" t="s">
        <v>3137</v>
      </c>
      <c r="Z268" s="688" t="s">
        <v>3138</v>
      </c>
    </row>
    <row r="269" spans="1:26" s="100" customFormat="1" ht="13.5" customHeight="1">
      <c r="A269" s="85" t="s">
        <v>912</v>
      </c>
      <c r="B269" s="86"/>
      <c r="C269" s="86"/>
      <c r="D269" s="87"/>
      <c r="E269" s="88" t="s">
        <v>18</v>
      </c>
      <c r="F269" s="88" t="s">
        <v>14</v>
      </c>
      <c r="G269" s="89" t="s">
        <v>22</v>
      </c>
      <c r="H269" s="89" t="s">
        <v>28</v>
      </c>
      <c r="I269" s="89" t="s">
        <v>24</v>
      </c>
      <c r="J269" s="88">
        <v>3</v>
      </c>
      <c r="K269" s="88"/>
      <c r="L269" s="88"/>
      <c r="M269" s="88"/>
      <c r="N269" s="88"/>
      <c r="O269" s="88"/>
      <c r="P269" s="88" t="s">
        <v>291</v>
      </c>
      <c r="Q269" s="88" t="s">
        <v>288</v>
      </c>
      <c r="R269" s="90"/>
      <c r="S269" s="88"/>
      <c r="T269" s="97"/>
      <c r="U269" s="97"/>
      <c r="V269" s="98"/>
      <c r="W269" s="99"/>
      <c r="X269" s="688" t="s">
        <v>3135</v>
      </c>
      <c r="Y269" s="693" t="s">
        <v>3137</v>
      </c>
      <c r="Z269" s="688" t="s">
        <v>3138</v>
      </c>
    </row>
    <row r="270" spans="1:26" s="100" customFormat="1" ht="13.5" customHeight="1">
      <c r="A270" s="85" t="s">
        <v>911</v>
      </c>
      <c r="B270" s="86"/>
      <c r="C270" s="86"/>
      <c r="D270" s="87"/>
      <c r="E270" s="88" t="s">
        <v>18</v>
      </c>
      <c r="F270" s="88" t="s">
        <v>15</v>
      </c>
      <c r="G270" s="89" t="s">
        <v>22</v>
      </c>
      <c r="H270" s="89" t="s">
        <v>28</v>
      </c>
      <c r="I270" s="89" t="s">
        <v>24</v>
      </c>
      <c r="J270" s="88">
        <v>2</v>
      </c>
      <c r="K270" s="88"/>
      <c r="L270" s="88"/>
      <c r="M270" s="88"/>
      <c r="N270" s="88"/>
      <c r="O270" s="88"/>
      <c r="P270" s="88" t="s">
        <v>291</v>
      </c>
      <c r="Q270" s="88" t="s">
        <v>288</v>
      </c>
      <c r="R270" s="90"/>
      <c r="S270" s="88"/>
      <c r="T270" s="97"/>
      <c r="U270" s="97"/>
      <c r="V270" s="98"/>
      <c r="W270" s="99"/>
      <c r="X270" s="688" t="s">
        <v>3135</v>
      </c>
      <c r="Y270" s="693" t="s">
        <v>3137</v>
      </c>
      <c r="Z270" s="688" t="s">
        <v>3138</v>
      </c>
    </row>
    <row r="271" spans="1:26" s="100" customFormat="1" ht="13.5" customHeight="1">
      <c r="A271" s="85" t="s">
        <v>910</v>
      </c>
      <c r="B271" s="86"/>
      <c r="C271" s="86"/>
      <c r="D271" s="87"/>
      <c r="E271" s="88" t="s">
        <v>18</v>
      </c>
      <c r="F271" s="88" t="s">
        <v>14</v>
      </c>
      <c r="G271" s="89" t="s">
        <v>639</v>
      </c>
      <c r="H271" s="89" t="s">
        <v>28</v>
      </c>
      <c r="I271" s="89" t="s">
        <v>477</v>
      </c>
      <c r="J271" s="88">
        <v>4</v>
      </c>
      <c r="K271" s="88"/>
      <c r="L271" s="88"/>
      <c r="M271" s="88"/>
      <c r="N271" s="88"/>
      <c r="O271" s="88"/>
      <c r="P271" s="88" t="s">
        <v>291</v>
      </c>
      <c r="Q271" s="88" t="s">
        <v>288</v>
      </c>
      <c r="R271" s="90"/>
      <c r="S271" s="88"/>
      <c r="T271" s="97"/>
      <c r="U271" s="97"/>
      <c r="V271" s="98"/>
      <c r="W271" s="99"/>
      <c r="X271" s="688" t="s">
        <v>3135</v>
      </c>
      <c r="Y271" s="693" t="s">
        <v>3137</v>
      </c>
      <c r="Z271" s="688" t="s">
        <v>3138</v>
      </c>
    </row>
    <row r="272" spans="1:26" s="100" customFormat="1" ht="13.5" customHeight="1">
      <c r="A272" s="85" t="s">
        <v>909</v>
      </c>
      <c r="B272" s="86"/>
      <c r="C272" s="86"/>
      <c r="D272" s="87"/>
      <c r="E272" s="88" t="s">
        <v>18</v>
      </c>
      <c r="F272" s="88" t="s">
        <v>15</v>
      </c>
      <c r="G272" s="89" t="s">
        <v>639</v>
      </c>
      <c r="H272" s="89" t="s">
        <v>28</v>
      </c>
      <c r="I272" s="89" t="s">
        <v>24</v>
      </c>
      <c r="J272" s="88">
        <v>4</v>
      </c>
      <c r="K272" s="88"/>
      <c r="L272" s="88"/>
      <c r="M272" s="88"/>
      <c r="N272" s="88"/>
      <c r="O272" s="88"/>
      <c r="P272" s="88" t="s">
        <v>291</v>
      </c>
      <c r="Q272" s="88" t="s">
        <v>288</v>
      </c>
      <c r="R272" s="90"/>
      <c r="S272" s="88"/>
      <c r="T272" s="97"/>
      <c r="U272" s="97"/>
      <c r="V272" s="98"/>
      <c r="W272" s="99"/>
      <c r="X272" s="688" t="s">
        <v>3135</v>
      </c>
      <c r="Y272" s="693" t="s">
        <v>3137</v>
      </c>
      <c r="Z272" s="688" t="s">
        <v>3138</v>
      </c>
    </row>
    <row r="273" spans="1:26" s="100" customFormat="1" ht="13.5" customHeight="1">
      <c r="A273" s="85" t="s">
        <v>908</v>
      </c>
      <c r="B273" s="86"/>
      <c r="C273" s="86"/>
      <c r="D273" s="87"/>
      <c r="E273" s="88" t="s">
        <v>18</v>
      </c>
      <c r="F273" s="88" t="s">
        <v>14</v>
      </c>
      <c r="G273" s="89" t="s">
        <v>22</v>
      </c>
      <c r="H273" s="89" t="s">
        <v>28</v>
      </c>
      <c r="I273" s="89" t="s">
        <v>24</v>
      </c>
      <c r="J273" s="88">
        <v>4</v>
      </c>
      <c r="K273" s="88"/>
      <c r="L273" s="88"/>
      <c r="M273" s="88"/>
      <c r="N273" s="88"/>
      <c r="O273" s="88"/>
      <c r="P273" s="88" t="s">
        <v>291</v>
      </c>
      <c r="Q273" s="88" t="s">
        <v>288</v>
      </c>
      <c r="R273" s="90"/>
      <c r="S273" s="88"/>
      <c r="T273" s="97"/>
      <c r="U273" s="97"/>
      <c r="V273" s="98"/>
      <c r="W273" s="99"/>
      <c r="X273" s="688" t="s">
        <v>3135</v>
      </c>
      <c r="Y273" s="693" t="s">
        <v>3137</v>
      </c>
      <c r="Z273" s="688" t="s">
        <v>3138</v>
      </c>
    </row>
    <row r="274" spans="1:26" s="100" customFormat="1" ht="13.5" customHeight="1">
      <c r="A274" s="85" t="s">
        <v>907</v>
      </c>
      <c r="B274" s="86"/>
      <c r="C274" s="86"/>
      <c r="D274" s="87"/>
      <c r="E274" s="88" t="s">
        <v>18</v>
      </c>
      <c r="F274" s="88" t="s">
        <v>14</v>
      </c>
      <c r="G274" s="89" t="s">
        <v>22</v>
      </c>
      <c r="H274" s="89" t="s">
        <v>28</v>
      </c>
      <c r="I274" s="89" t="s">
        <v>24</v>
      </c>
      <c r="J274" s="88">
        <v>4</v>
      </c>
      <c r="K274" s="88"/>
      <c r="L274" s="88"/>
      <c r="M274" s="88"/>
      <c r="N274" s="88"/>
      <c r="O274" s="88"/>
      <c r="P274" s="88" t="s">
        <v>291</v>
      </c>
      <c r="Q274" s="88" t="s">
        <v>288</v>
      </c>
      <c r="R274" s="90"/>
      <c r="S274" s="88"/>
      <c r="T274" s="97"/>
      <c r="U274" s="97"/>
      <c r="V274" s="98"/>
      <c r="W274" s="99"/>
      <c r="X274" s="688" t="s">
        <v>3135</v>
      </c>
      <c r="Y274" s="693" t="s">
        <v>3137</v>
      </c>
      <c r="Z274" s="688" t="s">
        <v>3138</v>
      </c>
    </row>
    <row r="275" spans="1:26" s="100" customFormat="1" ht="13.5" customHeight="1">
      <c r="A275" s="85" t="s">
        <v>906</v>
      </c>
      <c r="B275" s="86"/>
      <c r="C275" s="86"/>
      <c r="D275" s="87"/>
      <c r="E275" s="88" t="s">
        <v>18</v>
      </c>
      <c r="F275" s="88" t="s">
        <v>15</v>
      </c>
      <c r="G275" s="89" t="s">
        <v>22</v>
      </c>
      <c r="H275" s="89" t="s">
        <v>28</v>
      </c>
      <c r="I275" s="89" t="s">
        <v>24</v>
      </c>
      <c r="J275" s="88">
        <v>4</v>
      </c>
      <c r="K275" s="88"/>
      <c r="L275" s="88"/>
      <c r="M275" s="88"/>
      <c r="N275" s="88"/>
      <c r="O275" s="88"/>
      <c r="P275" s="88" t="s">
        <v>291</v>
      </c>
      <c r="Q275" s="88" t="s">
        <v>288</v>
      </c>
      <c r="R275" s="90"/>
      <c r="S275" s="88"/>
      <c r="T275" s="97"/>
      <c r="U275" s="97"/>
      <c r="V275" s="98"/>
      <c r="W275" s="99"/>
      <c r="X275" s="688" t="s">
        <v>3135</v>
      </c>
      <c r="Y275" s="693" t="s">
        <v>3137</v>
      </c>
      <c r="Z275" s="688" t="s">
        <v>3138</v>
      </c>
    </row>
    <row r="276" spans="1:26" s="100" customFormat="1" ht="13.5" customHeight="1">
      <c r="A276" s="85" t="s">
        <v>905</v>
      </c>
      <c r="B276" s="86"/>
      <c r="C276" s="86"/>
      <c r="D276" s="87"/>
      <c r="E276" s="88" t="s">
        <v>18</v>
      </c>
      <c r="F276" s="88" t="s">
        <v>14</v>
      </c>
      <c r="G276" s="89" t="s">
        <v>22</v>
      </c>
      <c r="H276" s="89" t="s">
        <v>28</v>
      </c>
      <c r="I276" s="89" t="s">
        <v>24</v>
      </c>
      <c r="J276" s="88">
        <v>4</v>
      </c>
      <c r="K276" s="88"/>
      <c r="L276" s="88"/>
      <c r="M276" s="88"/>
      <c r="N276" s="88"/>
      <c r="O276" s="88"/>
      <c r="P276" s="88" t="s">
        <v>291</v>
      </c>
      <c r="Q276" s="88" t="s">
        <v>288</v>
      </c>
      <c r="R276" s="90"/>
      <c r="S276" s="88"/>
      <c r="T276" s="97"/>
      <c r="U276" s="97"/>
      <c r="V276" s="98"/>
      <c r="W276" s="99"/>
      <c r="X276" s="688" t="s">
        <v>3135</v>
      </c>
      <c r="Y276" s="693" t="s">
        <v>3137</v>
      </c>
      <c r="Z276" s="688" t="s">
        <v>3138</v>
      </c>
    </row>
    <row r="277" spans="1:26" s="100" customFormat="1" ht="13.5" customHeight="1">
      <c r="A277" s="85" t="s">
        <v>904</v>
      </c>
      <c r="B277" s="86"/>
      <c r="C277" s="86"/>
      <c r="D277" s="87"/>
      <c r="E277" s="88" t="s">
        <v>18</v>
      </c>
      <c r="F277" s="88" t="s">
        <v>15</v>
      </c>
      <c r="G277" s="89" t="s">
        <v>22</v>
      </c>
      <c r="H277" s="89" t="s">
        <v>28</v>
      </c>
      <c r="I277" s="89" t="s">
        <v>24</v>
      </c>
      <c r="J277" s="88">
        <v>4</v>
      </c>
      <c r="K277" s="88"/>
      <c r="L277" s="88"/>
      <c r="M277" s="88"/>
      <c r="N277" s="88"/>
      <c r="O277" s="88"/>
      <c r="P277" s="88" t="s">
        <v>291</v>
      </c>
      <c r="Q277" s="88" t="s">
        <v>288</v>
      </c>
      <c r="R277" s="90"/>
      <c r="S277" s="88"/>
      <c r="T277" s="97"/>
      <c r="U277" s="97"/>
      <c r="V277" s="98"/>
      <c r="W277" s="99"/>
      <c r="X277" s="688" t="s">
        <v>3135</v>
      </c>
      <c r="Y277" s="693" t="s">
        <v>3137</v>
      </c>
      <c r="Z277" s="688" t="s">
        <v>3138</v>
      </c>
    </row>
    <row r="278" spans="1:26" s="100" customFormat="1" ht="13.5" customHeight="1">
      <c r="A278" s="85" t="s">
        <v>903</v>
      </c>
      <c r="B278" s="86"/>
      <c r="C278" s="86"/>
      <c r="D278" s="87"/>
      <c r="E278" s="88" t="s">
        <v>18</v>
      </c>
      <c r="F278" s="88" t="s">
        <v>15</v>
      </c>
      <c r="G278" s="89" t="s">
        <v>23</v>
      </c>
      <c r="H278" s="89"/>
      <c r="I278" s="675" t="s">
        <v>30</v>
      </c>
      <c r="J278" s="88"/>
      <c r="K278" s="88"/>
      <c r="L278" s="88"/>
      <c r="M278" s="88"/>
      <c r="N278" s="88"/>
      <c r="O278" s="95" t="s">
        <v>30</v>
      </c>
      <c r="P278" s="88" t="s">
        <v>291</v>
      </c>
      <c r="Q278" s="88" t="s">
        <v>288</v>
      </c>
      <c r="R278" s="100" t="s">
        <v>741</v>
      </c>
      <c r="S278" s="88"/>
      <c r="T278" s="97"/>
      <c r="U278" s="97"/>
      <c r="V278" s="98"/>
      <c r="W278" s="676"/>
      <c r="X278" s="688" t="s">
        <v>3135</v>
      </c>
      <c r="Y278" s="693" t="s">
        <v>3137</v>
      </c>
      <c r="Z278" s="688" t="s">
        <v>3138</v>
      </c>
    </row>
    <row r="279" spans="1:26" s="100" customFormat="1" ht="13.5" customHeight="1">
      <c r="A279" s="85" t="s">
        <v>902</v>
      </c>
      <c r="B279" s="86"/>
      <c r="C279" s="86"/>
      <c r="D279" s="182" t="s">
        <v>740</v>
      </c>
      <c r="E279" s="88" t="s">
        <v>18</v>
      </c>
      <c r="F279" s="88" t="s">
        <v>16</v>
      </c>
      <c r="G279" s="89" t="s">
        <v>23</v>
      </c>
      <c r="H279" s="89"/>
      <c r="I279" s="89" t="s">
        <v>49</v>
      </c>
      <c r="J279" s="88"/>
      <c r="K279" s="88"/>
      <c r="L279" s="88"/>
      <c r="M279" s="88"/>
      <c r="N279" s="88"/>
      <c r="O279" s="95" t="s">
        <v>29</v>
      </c>
      <c r="P279" s="88" t="s">
        <v>291</v>
      </c>
      <c r="Q279" s="88" t="s">
        <v>288</v>
      </c>
      <c r="R279" s="100" t="s">
        <v>742</v>
      </c>
      <c r="S279" s="88"/>
      <c r="T279" s="97"/>
      <c r="U279" s="97"/>
      <c r="V279" s="98"/>
      <c r="W279" s="99"/>
      <c r="X279" s="688" t="s">
        <v>3135</v>
      </c>
      <c r="Y279" s="693" t="s">
        <v>3137</v>
      </c>
      <c r="Z279" s="688" t="s">
        <v>3138</v>
      </c>
    </row>
    <row r="282" spans="1:26" ht="21">
      <c r="B282" s="57" t="s">
        <v>3120</v>
      </c>
    </row>
    <row r="283" spans="1:26">
      <c r="K283" s="35" t="s">
        <v>272</v>
      </c>
      <c r="L283" s="33"/>
      <c r="M283" s="45">
        <f>COUNTIF(M14:M279,"tak")</f>
        <v>1</v>
      </c>
      <c r="N283" s="36" t="s">
        <v>273</v>
      </c>
    </row>
    <row r="284" spans="1:26">
      <c r="G284" s="17" t="s">
        <v>270</v>
      </c>
      <c r="H284" s="17"/>
      <c r="I284" s="16"/>
    </row>
    <row r="285" spans="1:26" ht="16.5" customHeight="1">
      <c r="G285" s="8" t="s">
        <v>264</v>
      </c>
      <c r="H285" s="601">
        <f>COUNTIFS(H$14:H$279,"malowany",J$14:J$279,1)</f>
        <v>7</v>
      </c>
      <c r="I285" s="64" t="s">
        <v>268</v>
      </c>
      <c r="K285" s="37" t="s">
        <v>269</v>
      </c>
      <c r="L285" s="38"/>
      <c r="M285" s="43">
        <f>COUNTIF(O$14:O$279,"malowany")</f>
        <v>9</v>
      </c>
      <c r="N285" s="39" t="s">
        <v>274</v>
      </c>
    </row>
    <row r="286" spans="1:26" ht="16.5" customHeight="1">
      <c r="G286" s="8" t="s">
        <v>265</v>
      </c>
      <c r="H286" s="601">
        <f>COUNTIFS(H$14:H$279,"malowany",J$14:J$279,2)</f>
        <v>10</v>
      </c>
      <c r="I286" s="64" t="s">
        <v>268</v>
      </c>
      <c r="K286" s="52"/>
      <c r="L286" s="50"/>
      <c r="M286" s="51">
        <f>COUNTIF(O$14:O$279,"nalepka")</f>
        <v>3</v>
      </c>
      <c r="N286" s="53" t="s">
        <v>1439</v>
      </c>
    </row>
    <row r="287" spans="1:26">
      <c r="G287" s="8" t="s">
        <v>266</v>
      </c>
      <c r="H287" s="601">
        <f>COUNTIFS(H$14:H$279,"malowany",J$14:J$279,3)</f>
        <v>32</v>
      </c>
      <c r="I287" s="64" t="s">
        <v>268</v>
      </c>
      <c r="K287" s="52"/>
      <c r="L287" s="50"/>
      <c r="M287" s="51">
        <f>COUNTIF(O$14:O$279,"tabliczka")</f>
        <v>4</v>
      </c>
      <c r="N287" s="53" t="s">
        <v>280</v>
      </c>
    </row>
    <row r="288" spans="1:26">
      <c r="G288" s="8" t="s">
        <v>267</v>
      </c>
      <c r="H288" s="601">
        <f>COUNTIFS(H$14:H$279,"malowany",J$14:J$279,4)</f>
        <v>160</v>
      </c>
      <c r="I288" s="64" t="s">
        <v>268</v>
      </c>
      <c r="K288" s="52"/>
      <c r="L288" s="50"/>
      <c r="M288" s="51">
        <f>COUNTIF(O$14:O$279,"drogowskaz")</f>
        <v>1</v>
      </c>
      <c r="N288" s="53" t="s">
        <v>424</v>
      </c>
    </row>
    <row r="289" spans="7:14">
      <c r="G289" s="78" t="s">
        <v>271</v>
      </c>
      <c r="H289" s="79">
        <f>SUM(H285:H288)</f>
        <v>209</v>
      </c>
      <c r="I289" s="80" t="s">
        <v>268</v>
      </c>
      <c r="K289" s="40"/>
      <c r="L289" s="41"/>
      <c r="M289" s="44">
        <f>COUNTIF(O$14:O$279,"plansza")</f>
        <v>0</v>
      </c>
      <c r="N289" s="42" t="s">
        <v>425</v>
      </c>
    </row>
    <row r="290" spans="7:14">
      <c r="I290" s="18"/>
    </row>
    <row r="291" spans="7:14">
      <c r="G291" s="702" t="s">
        <v>428</v>
      </c>
      <c r="H291" s="702"/>
      <c r="I291" s="702"/>
      <c r="K291" s="35" t="s">
        <v>281</v>
      </c>
      <c r="L291" s="33"/>
      <c r="M291" s="45">
        <f>COUNTIF(N14:N279,"usunąć")</f>
        <v>0</v>
      </c>
      <c r="N291" s="36" t="s">
        <v>300</v>
      </c>
    </row>
    <row r="292" spans="7:14">
      <c r="G292" s="8" t="s">
        <v>264</v>
      </c>
      <c r="H292" s="601">
        <f>COUNTIFS(H$14:H$279,"tabliczka",J$14:J$279,1,I$14:I$279,"&lt;&gt;drogowskaz")</f>
        <v>0</v>
      </c>
      <c r="I292" s="64" t="s">
        <v>268</v>
      </c>
    </row>
    <row r="293" spans="7:14">
      <c r="G293" s="8" t="s">
        <v>265</v>
      </c>
      <c r="H293" s="601">
        <f>COUNTIFS(H$14:H$279,"tabliczka",J$14:J$279,2,I$14:I$279,"&lt;&gt;drogowskaz")</f>
        <v>0</v>
      </c>
      <c r="I293" s="64" t="s">
        <v>268</v>
      </c>
      <c r="K293" s="46" t="s">
        <v>279</v>
      </c>
      <c r="L293" s="47"/>
      <c r="M293" s="47"/>
      <c r="N293" s="48">
        <v>19.8</v>
      </c>
    </row>
    <row r="294" spans="7:14">
      <c r="G294" s="8" t="s">
        <v>266</v>
      </c>
      <c r="H294" s="601">
        <f>COUNTIFS(H$14:H$279,"tabliczka",J$14:J$279,3,I$14:I$279,"&lt;&gt;drogowskaz")</f>
        <v>0</v>
      </c>
      <c r="I294" s="64" t="s">
        <v>268</v>
      </c>
      <c r="K294" s="46" t="s">
        <v>278</v>
      </c>
      <c r="L294" s="47"/>
      <c r="M294" s="47"/>
      <c r="N294" s="279">
        <f>(H289+H296+H303+H310+H317)/N293</f>
        <v>12.676767676767676</v>
      </c>
    </row>
    <row r="295" spans="7:14">
      <c r="G295" s="8" t="s">
        <v>267</v>
      </c>
      <c r="H295" s="601">
        <f>COUNTIFS(H$14:H$279,"tabliczka",J$14:J$279,4,I$14:I$279,"&lt;&gt;drogowskaz")</f>
        <v>0</v>
      </c>
      <c r="I295" s="64" t="s">
        <v>268</v>
      </c>
    </row>
    <row r="296" spans="7:14">
      <c r="G296" s="78" t="s">
        <v>271</v>
      </c>
      <c r="H296" s="79">
        <f>SUM(H294:H295)</f>
        <v>0</v>
      </c>
      <c r="I296" s="80" t="s">
        <v>268</v>
      </c>
    </row>
    <row r="297" spans="7:14">
      <c r="I297" s="18"/>
    </row>
    <row r="298" spans="7:14">
      <c r="G298" s="12" t="s">
        <v>427</v>
      </c>
      <c r="I298" s="18"/>
    </row>
    <row r="299" spans="7:14">
      <c r="G299" s="8" t="s">
        <v>264</v>
      </c>
      <c r="H299" s="11">
        <f>COUNTIFS(H$14:H$279,"naklejka",J$14:J$279,1)</f>
        <v>0</v>
      </c>
      <c r="I299" s="64" t="s">
        <v>268</v>
      </c>
    </row>
    <row r="300" spans="7:14">
      <c r="G300" s="8" t="s">
        <v>265</v>
      </c>
      <c r="H300" s="11">
        <f>COUNTIFS(H$14:H$279,"naklejka",J$14:J$279,2)</f>
        <v>0</v>
      </c>
      <c r="I300" s="64" t="s">
        <v>268</v>
      </c>
    </row>
    <row r="301" spans="7:14">
      <c r="G301" s="8" t="s">
        <v>266</v>
      </c>
      <c r="H301" s="11">
        <f>COUNTIFS(H$14:H$279,"naklejka",J$14:J$279,3)</f>
        <v>0</v>
      </c>
      <c r="I301" s="64" t="s">
        <v>268</v>
      </c>
    </row>
    <row r="302" spans="7:14">
      <c r="G302" s="8" t="s">
        <v>267</v>
      </c>
      <c r="H302" s="11">
        <f>COUNTIFS(H$14:H$279,"naklejka",J$14:J$279,4)</f>
        <v>39</v>
      </c>
      <c r="I302" s="64" t="s">
        <v>268</v>
      </c>
    </row>
    <row r="303" spans="7:14">
      <c r="G303" s="78" t="s">
        <v>271</v>
      </c>
      <c r="H303" s="79">
        <f>SUM(H299:H302)</f>
        <v>39</v>
      </c>
      <c r="I303" s="80" t="s">
        <v>268</v>
      </c>
    </row>
    <row r="305" spans="7:11">
      <c r="G305" s="702" t="s">
        <v>429</v>
      </c>
      <c r="H305" s="702"/>
      <c r="I305" s="702"/>
    </row>
    <row r="306" spans="7:11">
      <c r="G306" s="8" t="s">
        <v>264</v>
      </c>
      <c r="H306" s="28">
        <f>COUNTIFS(I$14:I$279,"drogowskaz",J$14:J$279,1)</f>
        <v>0</v>
      </c>
      <c r="I306" s="64" t="s">
        <v>268</v>
      </c>
    </row>
    <row r="307" spans="7:11">
      <c r="G307" s="8" t="s">
        <v>265</v>
      </c>
      <c r="H307" s="28">
        <f>COUNTIFS(I$14:I$279,"drogowskaz",J$14:J$279,2)</f>
        <v>0</v>
      </c>
      <c r="I307" s="64" t="s">
        <v>268</v>
      </c>
    </row>
    <row r="308" spans="7:11">
      <c r="G308" s="8" t="s">
        <v>266</v>
      </c>
      <c r="H308" s="28">
        <f>COUNTIFS(I$14:I$279,"drogowskaz",J$14:J$279,3)</f>
        <v>0</v>
      </c>
      <c r="I308" s="64" t="s">
        <v>268</v>
      </c>
    </row>
    <row r="309" spans="7:11">
      <c r="G309" s="8" t="s">
        <v>267</v>
      </c>
      <c r="H309" s="28">
        <f>COUNTIFS(I$14:I$279,"drogowskaz",J$14:J$279,4)</f>
        <v>3</v>
      </c>
      <c r="I309" s="64" t="s">
        <v>268</v>
      </c>
    </row>
    <row r="310" spans="7:11">
      <c r="G310" s="24" t="s">
        <v>271</v>
      </c>
      <c r="H310" s="25">
        <f>SUM(H306:H309)</f>
        <v>3</v>
      </c>
      <c r="I310" s="26" t="s">
        <v>268</v>
      </c>
    </row>
    <row r="312" spans="7:11">
      <c r="G312" s="12" t="s">
        <v>430</v>
      </c>
      <c r="I312" s="18"/>
    </row>
    <row r="313" spans="7:11">
      <c r="G313" s="8" t="s">
        <v>264</v>
      </c>
      <c r="H313" s="11">
        <f>COUNTIFS(H$14:H$279,"plansza",J$14:J$279,1)</f>
        <v>0</v>
      </c>
      <c r="I313" s="64" t="s">
        <v>268</v>
      </c>
    </row>
    <row r="314" spans="7:11">
      <c r="G314" s="8" t="s">
        <v>265</v>
      </c>
      <c r="H314" s="11">
        <f>COUNTIFS(H$14:H$279,"plansza",J$14:J$279,2)</f>
        <v>0</v>
      </c>
      <c r="I314" s="64" t="s">
        <v>268</v>
      </c>
    </row>
    <row r="315" spans="7:11">
      <c r="G315" s="8" t="s">
        <v>266</v>
      </c>
      <c r="H315" s="11">
        <f>COUNTIFS(H$14:H$279,"plansza",J$14:J$279,3)</f>
        <v>0</v>
      </c>
      <c r="I315" s="64" t="s">
        <v>268</v>
      </c>
    </row>
    <row r="316" spans="7:11">
      <c r="G316" s="8" t="s">
        <v>267</v>
      </c>
      <c r="H316" s="11">
        <f>COUNTIFS(H$14:H$279,"plansza",J$14:J$279,4)</f>
        <v>0</v>
      </c>
      <c r="I316" s="64" t="s">
        <v>268</v>
      </c>
    </row>
    <row r="317" spans="7:11">
      <c r="G317" s="78" t="s">
        <v>271</v>
      </c>
      <c r="H317" s="79">
        <f>SUM(H313:H316)</f>
        <v>0</v>
      </c>
      <c r="I317" s="80" t="s">
        <v>268</v>
      </c>
    </row>
    <row r="320" spans="7:11">
      <c r="G320" s="708" t="s">
        <v>296</v>
      </c>
      <c r="H320" s="709"/>
      <c r="I320" s="709"/>
      <c r="J320" s="709"/>
      <c r="K320" s="710"/>
    </row>
    <row r="321" spans="7:11">
      <c r="G321" s="65" t="s">
        <v>259</v>
      </c>
      <c r="H321" s="62">
        <f>I321/I$324</f>
        <v>0.53383458646616544</v>
      </c>
      <c r="I321" s="61">
        <f>(COUNTIF(Q$14:Q$279,"zabudowa")/266*N$293)</f>
        <v>10.569924812030076</v>
      </c>
      <c r="J321" s="64" t="s">
        <v>299</v>
      </c>
      <c r="K321" s="64"/>
    </row>
    <row r="322" spans="7:11">
      <c r="G322" s="65" t="s">
        <v>258</v>
      </c>
      <c r="H322" s="62">
        <f>I322/I$324</f>
        <v>0.15789473684210525</v>
      </c>
      <c r="I322" s="61">
        <f>(COUNTIF(Q14:Q279,"otwarty")/266*N293)</f>
        <v>3.1263157894736842</v>
      </c>
      <c r="J322" s="64" t="s">
        <v>297</v>
      </c>
      <c r="K322" s="64"/>
    </row>
    <row r="323" spans="7:11">
      <c r="G323" s="65" t="s">
        <v>257</v>
      </c>
      <c r="H323" s="62">
        <f>I323/I$324</f>
        <v>0.30827067669172931</v>
      </c>
      <c r="I323" s="61">
        <f>(COUNTIF(Q14:Q279,"LAS")/266*N293)</f>
        <v>6.1037593984962406</v>
      </c>
      <c r="J323" s="576" t="s">
        <v>298</v>
      </c>
      <c r="K323" s="577"/>
    </row>
    <row r="324" spans="7:11">
      <c r="H324" s="34">
        <f>SUM(H321:H323)</f>
        <v>1</v>
      </c>
      <c r="I324" s="58">
        <f>SUM(I321:I323)</f>
        <v>19.8</v>
      </c>
      <c r="J324" s="59" t="s">
        <v>263</v>
      </c>
    </row>
    <row r="325" spans="7:11" ht="17.399999999999999">
      <c r="I325" s="63" t="str">
        <f>IF(I324=N293,"","BŁĄD")</f>
        <v/>
      </c>
    </row>
    <row r="326" spans="7:11">
      <c r="G326" s="708" t="s">
        <v>295</v>
      </c>
      <c r="H326" s="709"/>
      <c r="I326" s="709"/>
      <c r="J326" s="709"/>
      <c r="K326" s="710"/>
    </row>
    <row r="327" spans="7:11">
      <c r="G327" s="65" t="s">
        <v>292</v>
      </c>
      <c r="H327" s="60">
        <f>I327/I$331</f>
        <v>0.5864661654135338</v>
      </c>
      <c r="I327" s="61">
        <f>(COUNTIF(P$14:P$279,"utwardzona")/266*N$293)</f>
        <v>11.61203007518797</v>
      </c>
      <c r="J327" s="64" t="s">
        <v>301</v>
      </c>
      <c r="K327" s="11"/>
    </row>
    <row r="328" spans="7:11">
      <c r="G328" s="65" t="s">
        <v>293</v>
      </c>
      <c r="H328" s="60">
        <f>I328/I$331</f>
        <v>0.40601503759398494</v>
      </c>
      <c r="I328" s="61">
        <f>(COUNTIF(P$14:P$279,"gruntowa")/266*N$293)</f>
        <v>8.0390977443609017</v>
      </c>
      <c r="J328" s="64" t="s">
        <v>302</v>
      </c>
      <c r="K328" s="11"/>
    </row>
    <row r="329" spans="7:11">
      <c r="G329" s="65" t="s">
        <v>294</v>
      </c>
      <c r="H329" s="60">
        <f>I329/I$331</f>
        <v>0</v>
      </c>
      <c r="I329" s="61">
        <f>(COUNTIF(P$14:P$279,"piaszczysta")/266*N$293)</f>
        <v>0</v>
      </c>
      <c r="J329" s="64" t="s">
        <v>303</v>
      </c>
      <c r="K329" s="11"/>
    </row>
    <row r="330" spans="7:11">
      <c r="G330" s="65" t="s">
        <v>757</v>
      </c>
      <c r="H330" s="60">
        <f>I330/I$331</f>
        <v>7.5187969924812026E-3</v>
      </c>
      <c r="I330" s="61">
        <f>(COUNTIF(P$14:P$279,"ścieżka")/266*N$293)</f>
        <v>0.14887218045112782</v>
      </c>
      <c r="J330" s="64" t="s">
        <v>758</v>
      </c>
      <c r="K330" s="11"/>
    </row>
    <row r="331" spans="7:11">
      <c r="H331" s="34">
        <f>SUM(H327:H330)</f>
        <v>1</v>
      </c>
      <c r="I331" s="58">
        <f>SUM(I327:I330)</f>
        <v>19.8</v>
      </c>
      <c r="J331" s="59" t="s">
        <v>263</v>
      </c>
    </row>
  </sheetData>
  <autoFilter ref="A13:BD13"/>
  <mergeCells count="4">
    <mergeCell ref="G326:K326"/>
    <mergeCell ref="G291:I291"/>
    <mergeCell ref="G305:I305"/>
    <mergeCell ref="G320:K320"/>
  </mergeCells>
  <phoneticPr fontId="38" type="noConversion"/>
  <conditionalFormatting sqref="P14:P279">
    <cfRule type="containsText" dxfId="789" priority="12" operator="containsText" text="UTWARDZONA">
      <formula>NOT(ISERROR(SEARCH("UTWARDZONA",P14)))</formula>
    </cfRule>
    <cfRule type="containsText" dxfId="788" priority="13" operator="containsText" text="PIASZCZYSTA">
      <formula>NOT(ISERROR(SEARCH("PIASZCZYSTA",P14)))</formula>
    </cfRule>
    <cfRule type="containsText" dxfId="787" priority="14" operator="containsText" text="UTWARDZONA">
      <formula>NOT(ISERROR(SEARCH("UTWARDZONA",P14)))</formula>
    </cfRule>
    <cfRule type="containsText" dxfId="786" priority="15" operator="containsText" text="GRUNTOWA">
      <formula>NOT(ISERROR(SEARCH("GRUNTOWA",P14)))</formula>
    </cfRule>
    <cfRule type="containsText" dxfId="785" priority="16" operator="containsText" text="UTWARDZONA">
      <formula>NOT(ISERROR(SEARCH("UTWARDZONA",P14)))</formula>
    </cfRule>
    <cfRule type="expression" dxfId="784" priority="17">
      <formula>"UTWARDZONA"</formula>
    </cfRule>
  </conditionalFormatting>
  <conditionalFormatting sqref="Q14:Q279">
    <cfRule type="containsText" dxfId="783" priority="9" operator="containsText" text="LAS">
      <formula>NOT(ISERROR(SEARCH("LAS",Q14)))</formula>
    </cfRule>
    <cfRule type="containsText" dxfId="782" priority="10" operator="containsText" text="OTWARTY">
      <formula>NOT(ISERROR(SEARCH("OTWARTY",Q14)))</formula>
    </cfRule>
    <cfRule type="containsText" dxfId="781" priority="11" operator="containsText" text="ZABUDOWA">
      <formula>NOT(ISERROR(SEARCH("ZABUDOWA",Q14)))</formula>
    </cfRule>
  </conditionalFormatting>
  <conditionalFormatting sqref="Q14:Q279">
    <cfRule type="containsText" dxfId="780" priority="7" operator="containsText" text="LAS">
      <formula>NOT(ISERROR(SEARCH("LAS",Q14)))</formula>
    </cfRule>
    <cfRule type="containsText" dxfId="779" priority="8" operator="containsText" text="OTWARTY">
      <formula>NOT(ISERROR(SEARCH("OTWARTY",Q14)))</formula>
    </cfRule>
  </conditionalFormatting>
  <conditionalFormatting sqref="Q14:Q279">
    <cfRule type="containsText" dxfId="778" priority="6" operator="containsText" text="ZABUDOWA">
      <formula>NOT(ISERROR(SEARCH("ZABUDOWA",Q14)))</formula>
    </cfRule>
  </conditionalFormatting>
  <conditionalFormatting sqref="P14:P279">
    <cfRule type="containsText" dxfId="777" priority="5" operator="containsText" text="PIASZCZYSTA">
      <formula>NOT(ISERROR(SEARCH("PIASZCZYSTA",P14)))</formula>
    </cfRule>
  </conditionalFormatting>
  <conditionalFormatting sqref="P14:P279">
    <cfRule type="containsText" dxfId="776" priority="4" operator="containsText" text="PIASZCZYSTA">
      <formula>NOT(ISERROR(SEARCH("PIASZCZYSTA",P14)))</formula>
    </cfRule>
  </conditionalFormatting>
  <conditionalFormatting sqref="P14:P279">
    <cfRule type="containsText" dxfId="775" priority="3" operator="containsText" text="GRUNTOWA">
      <formula>NOT(ISERROR(SEARCH("GRUNTOWA",P14)))</formula>
    </cfRule>
  </conditionalFormatting>
  <conditionalFormatting sqref="Q14:Q279">
    <cfRule type="containsText" dxfId="774" priority="2" operator="containsText" text="ZABUDOWA">
      <formula>NOT(ISERROR(SEARCH("ZABUDOWA",Q14)))</formula>
    </cfRule>
  </conditionalFormatting>
  <conditionalFormatting sqref="Q14:Q279">
    <cfRule type="containsText" dxfId="773" priority="1" operator="containsText" text="zabudowa">
      <formula>NOT(ISERROR(SEARCH("zabudowa",Q14)))</formula>
    </cfRule>
  </conditionalFormatting>
  <dataValidations count="14">
    <dataValidation type="list" allowBlank="1" sqref="J14:J42 J45 J47:J279">
      <formula1>$J$1:$J$4</formula1>
    </dataValidation>
    <dataValidation type="list" allowBlank="1" sqref="O14:O201 O203:O279">
      <formula1>$O$1:$O$5</formula1>
    </dataValidation>
    <dataValidation type="list" allowBlank="1" sqref="Q14:Q279">
      <formula1>$Q$1:$Q$3</formula1>
    </dataValidation>
    <dataValidation type="list" allowBlank="1" sqref="N14:N279">
      <formula1>$N$1:$N$2</formula1>
    </dataValidation>
    <dataValidation type="list" allowBlank="1" sqref="M14:M279">
      <formula1>$M$1</formula1>
    </dataValidation>
    <dataValidation type="list" allowBlank="1" sqref="L14:L279">
      <formula1>$L$1:$L$7</formula1>
    </dataValidation>
    <dataValidation type="list" allowBlank="1" sqref="K14:K279">
      <formula1>$K$1:$K$7</formula1>
    </dataValidation>
    <dataValidation type="list" allowBlank="1" sqref="U14:U279">
      <formula1>$U$1:$U$5</formula1>
    </dataValidation>
    <dataValidation type="list" allowBlank="1" sqref="I14:I279">
      <formula1>$I$1:$I$12</formula1>
    </dataValidation>
    <dataValidation type="list" allowBlank="1" sqref="H14:H279">
      <formula1>$H$1:$H$4</formula1>
    </dataValidation>
    <dataValidation type="list" allowBlank="1" sqref="G14:G279">
      <formula1>$G$1:$G$8</formula1>
    </dataValidation>
    <dataValidation type="list" allowBlank="1" sqref="F14:F279">
      <formula1>$F$1:$F$3</formula1>
    </dataValidation>
    <dataValidation type="list" allowBlank="1" sqref="E14:E279">
      <formula1>$E$1:$E$2</formula1>
    </dataValidation>
    <dataValidation type="list" allowBlank="1" sqref="P14:P279">
      <formula1>$P$1:$P$3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Z88"/>
  <sheetViews>
    <sheetView topLeftCell="A43" zoomScale="80" zoomScaleNormal="80" workbookViewId="0">
      <selection activeCell="J13" sqref="A13:XFD13"/>
    </sheetView>
  </sheetViews>
  <sheetFormatPr defaultColWidth="9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5" width="3.09765625" customWidth="1"/>
    <col min="26" max="26" width="3.59765625" customWidth="1"/>
    <col min="27" max="27" width="12.5" customWidth="1"/>
    <col min="28" max="28" width="2" customWidth="1"/>
    <col min="29" max="29" width="10.59765625" customWidth="1"/>
    <col min="30" max="30" width="3.69921875" customWidth="1"/>
    <col min="31" max="31" width="11.8984375" customWidth="1"/>
    <col min="32" max="32" width="11.3984375" customWidth="1"/>
    <col min="33" max="33" width="8.8984375" customWidth="1"/>
    <col min="34" max="34" width="11.5" customWidth="1"/>
    <col min="35" max="35" width="9.5" customWidth="1"/>
    <col min="36" max="50" width="9" customWidth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31.5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ht="36">
      <c r="A14" s="3" t="s">
        <v>431</v>
      </c>
      <c r="B14" s="13"/>
      <c r="C14" s="13" t="s">
        <v>468</v>
      </c>
      <c r="D14" s="2" t="s">
        <v>753</v>
      </c>
      <c r="E14" s="4" t="s">
        <v>17</v>
      </c>
      <c r="F14" s="4" t="s">
        <v>16</v>
      </c>
      <c r="G14" s="1" t="s">
        <v>19</v>
      </c>
      <c r="H14" s="1" t="s">
        <v>28</v>
      </c>
      <c r="I14" s="1" t="s">
        <v>49</v>
      </c>
      <c r="J14" s="4">
        <v>3</v>
      </c>
      <c r="K14" s="4"/>
      <c r="L14" s="4"/>
      <c r="M14" s="4"/>
      <c r="N14" s="4"/>
      <c r="O14" s="4"/>
      <c r="P14" s="4" t="s">
        <v>286</v>
      </c>
      <c r="Q14" s="4" t="s">
        <v>290</v>
      </c>
      <c r="R14" s="19" t="s">
        <v>754</v>
      </c>
      <c r="S14" s="4"/>
      <c r="T14" s="5"/>
      <c r="U14" s="5"/>
      <c r="V14" s="14"/>
      <c r="W14" s="15"/>
      <c r="X14" s="688" t="s">
        <v>3135</v>
      </c>
      <c r="Y14" s="693" t="s">
        <v>3139</v>
      </c>
      <c r="Z14" s="688" t="s">
        <v>3130</v>
      </c>
    </row>
    <row r="15" spans="1:26" ht="15.6">
      <c r="A15" s="3" t="s">
        <v>432</v>
      </c>
      <c r="B15" s="13"/>
      <c r="C15" s="13" t="s">
        <v>406</v>
      </c>
      <c r="D15" s="2"/>
      <c r="E15" s="4" t="s">
        <v>18</v>
      </c>
      <c r="F15" s="4" t="s">
        <v>15</v>
      </c>
      <c r="G15" s="1" t="s">
        <v>19</v>
      </c>
      <c r="H15" s="1" t="s">
        <v>28</v>
      </c>
      <c r="I15" s="1" t="s">
        <v>25</v>
      </c>
      <c r="J15" s="4">
        <v>3</v>
      </c>
      <c r="K15" s="4"/>
      <c r="L15" s="4"/>
      <c r="M15" s="4"/>
      <c r="N15" s="4"/>
      <c r="O15" s="4"/>
      <c r="P15" s="4" t="s">
        <v>286</v>
      </c>
      <c r="Q15" s="4" t="s">
        <v>290</v>
      </c>
      <c r="R15" s="19"/>
      <c r="S15" s="4"/>
      <c r="T15" s="5"/>
      <c r="U15" s="5"/>
      <c r="V15" s="14"/>
      <c r="W15" s="15"/>
      <c r="X15" s="688" t="s">
        <v>3135</v>
      </c>
      <c r="Y15" s="693" t="s">
        <v>3139</v>
      </c>
      <c r="Z15" s="688" t="s">
        <v>3130</v>
      </c>
    </row>
    <row r="16" spans="1:26" ht="15.6">
      <c r="A16" s="3" t="s">
        <v>433</v>
      </c>
      <c r="B16" s="13"/>
      <c r="C16" s="13"/>
      <c r="D16" s="2"/>
      <c r="E16" s="4" t="s">
        <v>17</v>
      </c>
      <c r="F16" s="4" t="s">
        <v>14</v>
      </c>
      <c r="G16" s="1" t="s">
        <v>19</v>
      </c>
      <c r="H16" s="1" t="s">
        <v>28</v>
      </c>
      <c r="I16" s="1" t="s">
        <v>24</v>
      </c>
      <c r="J16" s="4">
        <v>3</v>
      </c>
      <c r="K16" s="4"/>
      <c r="L16" s="4"/>
      <c r="M16" s="4"/>
      <c r="N16" s="4"/>
      <c r="O16" s="4"/>
      <c r="P16" s="4" t="s">
        <v>286</v>
      </c>
      <c r="Q16" s="4" t="s">
        <v>290</v>
      </c>
      <c r="R16" s="19"/>
      <c r="S16" s="4"/>
      <c r="T16" s="5"/>
      <c r="U16" s="5"/>
      <c r="V16" s="14"/>
      <c r="W16" s="15"/>
      <c r="X16" s="688" t="s">
        <v>3135</v>
      </c>
      <c r="Y16" s="693" t="s">
        <v>3139</v>
      </c>
      <c r="Z16" s="688" t="s">
        <v>3130</v>
      </c>
    </row>
    <row r="17" spans="1:26" ht="15.6">
      <c r="A17" s="3" t="s">
        <v>434</v>
      </c>
      <c r="B17" s="13"/>
      <c r="C17" s="13" t="s">
        <v>467</v>
      </c>
      <c r="D17" s="2"/>
      <c r="E17" s="4" t="s">
        <v>17</v>
      </c>
      <c r="F17" s="4" t="s">
        <v>14</v>
      </c>
      <c r="G17" s="1" t="s">
        <v>19</v>
      </c>
      <c r="H17" s="1" t="s">
        <v>28</v>
      </c>
      <c r="I17" s="1" t="s">
        <v>24</v>
      </c>
      <c r="J17" s="4">
        <v>4</v>
      </c>
      <c r="K17" s="4"/>
      <c r="L17" s="4"/>
      <c r="M17" s="4"/>
      <c r="N17" s="4"/>
      <c r="O17" s="4"/>
      <c r="P17" s="4" t="s">
        <v>286</v>
      </c>
      <c r="Q17" s="4" t="s">
        <v>290</v>
      </c>
      <c r="R17" s="19"/>
      <c r="S17" s="4"/>
      <c r="T17" s="5"/>
      <c r="U17" s="5"/>
      <c r="V17" s="14"/>
      <c r="W17" s="15"/>
      <c r="X17" s="688" t="s">
        <v>3135</v>
      </c>
      <c r="Y17" s="693" t="s">
        <v>3139</v>
      </c>
      <c r="Z17" s="688" t="s">
        <v>3130</v>
      </c>
    </row>
    <row r="18" spans="1:26" ht="15.6">
      <c r="A18" s="3" t="s">
        <v>423</v>
      </c>
      <c r="B18" s="13"/>
      <c r="C18" s="13"/>
      <c r="D18" s="2"/>
      <c r="E18" s="4" t="s">
        <v>17</v>
      </c>
      <c r="F18" s="4" t="s">
        <v>15</v>
      </c>
      <c r="G18" s="1" t="s">
        <v>19</v>
      </c>
      <c r="H18" s="1" t="s">
        <v>28</v>
      </c>
      <c r="I18" s="1" t="s">
        <v>24</v>
      </c>
      <c r="J18" s="4">
        <v>4</v>
      </c>
      <c r="K18" s="4"/>
      <c r="L18" s="4"/>
      <c r="M18" s="4"/>
      <c r="N18" s="4"/>
      <c r="O18" s="4"/>
      <c r="P18" s="4" t="s">
        <v>286</v>
      </c>
      <c r="Q18" s="4" t="s">
        <v>290</v>
      </c>
      <c r="R18" s="19"/>
      <c r="S18" s="4"/>
      <c r="T18" s="5"/>
      <c r="U18" s="5"/>
      <c r="V18" s="14"/>
      <c r="W18" s="15"/>
      <c r="X18" s="688" t="s">
        <v>3135</v>
      </c>
      <c r="Y18" s="693" t="s">
        <v>3139</v>
      </c>
      <c r="Z18" s="688" t="s">
        <v>3130</v>
      </c>
    </row>
    <row r="19" spans="1:26" ht="15.6">
      <c r="A19" s="3" t="s">
        <v>435</v>
      </c>
      <c r="B19" s="13"/>
      <c r="C19" s="13" t="s">
        <v>469</v>
      </c>
      <c r="D19" s="2"/>
      <c r="E19" s="4" t="s">
        <v>17</v>
      </c>
      <c r="F19" s="4" t="s">
        <v>14</v>
      </c>
      <c r="G19" s="1" t="s">
        <v>19</v>
      </c>
      <c r="H19" s="1" t="s">
        <v>28</v>
      </c>
      <c r="I19" s="1" t="s">
        <v>24</v>
      </c>
      <c r="J19" s="4"/>
      <c r="K19" s="4"/>
      <c r="L19" s="4"/>
      <c r="M19" s="4"/>
      <c r="N19" s="4"/>
      <c r="O19" s="4" t="s">
        <v>28</v>
      </c>
      <c r="P19" s="4" t="s">
        <v>286</v>
      </c>
      <c r="Q19" s="4" t="s">
        <v>290</v>
      </c>
      <c r="R19" s="19"/>
      <c r="S19" s="4"/>
      <c r="T19" s="5"/>
      <c r="U19" s="5"/>
      <c r="V19" s="14"/>
      <c r="W19" s="15"/>
      <c r="X19" s="688" t="s">
        <v>3135</v>
      </c>
      <c r="Y19" s="693" t="s">
        <v>3139</v>
      </c>
      <c r="Z19" s="688" t="s">
        <v>3130</v>
      </c>
    </row>
    <row r="20" spans="1:26" ht="15.6">
      <c r="A20" s="3" t="s">
        <v>436</v>
      </c>
      <c r="B20" s="13"/>
      <c r="C20" s="13"/>
      <c r="D20" s="2"/>
      <c r="E20" s="4" t="s">
        <v>17</v>
      </c>
      <c r="F20" s="4" t="s">
        <v>15</v>
      </c>
      <c r="G20" s="1" t="s">
        <v>19</v>
      </c>
      <c r="H20" s="1" t="s">
        <v>28</v>
      </c>
      <c r="I20" s="1" t="s">
        <v>24</v>
      </c>
      <c r="J20" s="4"/>
      <c r="K20" s="4"/>
      <c r="L20" s="4"/>
      <c r="M20" s="4"/>
      <c r="N20" s="4"/>
      <c r="O20" s="4" t="s">
        <v>28</v>
      </c>
      <c r="P20" s="4" t="s">
        <v>286</v>
      </c>
      <c r="Q20" s="4" t="s">
        <v>290</v>
      </c>
      <c r="R20" s="19"/>
      <c r="S20" s="4"/>
      <c r="T20" s="5"/>
      <c r="U20" s="5"/>
      <c r="V20" s="14"/>
      <c r="W20" s="15"/>
      <c r="X20" s="688" t="s">
        <v>3135</v>
      </c>
      <c r="Y20" s="693" t="s">
        <v>3139</v>
      </c>
      <c r="Z20" s="688" t="s">
        <v>3130</v>
      </c>
    </row>
    <row r="21" spans="1:26" ht="15.6">
      <c r="A21" s="3" t="s">
        <v>437</v>
      </c>
      <c r="B21" s="13"/>
      <c r="C21" s="13" t="s">
        <v>407</v>
      </c>
      <c r="D21" s="2"/>
      <c r="E21" s="4" t="s">
        <v>18</v>
      </c>
      <c r="F21" s="4" t="s">
        <v>15</v>
      </c>
      <c r="G21" s="1" t="s">
        <v>19</v>
      </c>
      <c r="H21" s="1" t="s">
        <v>28</v>
      </c>
      <c r="I21" s="1" t="s">
        <v>24</v>
      </c>
      <c r="J21" s="4">
        <v>4</v>
      </c>
      <c r="K21" s="4"/>
      <c r="L21" s="4"/>
      <c r="M21" s="4"/>
      <c r="N21" s="4"/>
      <c r="O21" s="4"/>
      <c r="P21" s="4" t="s">
        <v>286</v>
      </c>
      <c r="Q21" s="4" t="s">
        <v>290</v>
      </c>
      <c r="R21" s="19"/>
      <c r="S21" s="4"/>
      <c r="T21" s="5"/>
      <c r="U21" s="5"/>
      <c r="V21" s="14"/>
      <c r="W21" s="15"/>
      <c r="X21" s="688" t="s">
        <v>3135</v>
      </c>
      <c r="Y21" s="693" t="s">
        <v>3139</v>
      </c>
      <c r="Z21" s="688" t="s">
        <v>3130</v>
      </c>
    </row>
    <row r="22" spans="1:26" ht="15.6">
      <c r="A22" s="3" t="s">
        <v>438</v>
      </c>
      <c r="B22" s="13"/>
      <c r="C22" s="13" t="s">
        <v>408</v>
      </c>
      <c r="D22" s="2"/>
      <c r="E22" s="4" t="s">
        <v>18</v>
      </c>
      <c r="F22" s="4" t="s">
        <v>14</v>
      </c>
      <c r="G22" s="1" t="s">
        <v>19</v>
      </c>
      <c r="H22" s="1" t="s">
        <v>28</v>
      </c>
      <c r="I22" s="1" t="s">
        <v>24</v>
      </c>
      <c r="J22" s="4">
        <v>4</v>
      </c>
      <c r="K22" s="4"/>
      <c r="L22" s="4"/>
      <c r="M22" s="4"/>
      <c r="N22" s="4"/>
      <c r="O22" s="4"/>
      <c r="P22" s="4" t="s">
        <v>286</v>
      </c>
      <c r="Q22" s="4" t="s">
        <v>290</v>
      </c>
      <c r="R22" s="19"/>
      <c r="S22" s="4"/>
      <c r="T22" s="5"/>
      <c r="U22" s="5"/>
      <c r="V22" s="14"/>
      <c r="W22" s="15"/>
      <c r="X22" s="688" t="s">
        <v>3135</v>
      </c>
      <c r="Y22" s="693" t="s">
        <v>3139</v>
      </c>
      <c r="Z22" s="688" t="s">
        <v>3130</v>
      </c>
    </row>
    <row r="23" spans="1:26" ht="15.6">
      <c r="A23" s="3" t="s">
        <v>375</v>
      </c>
      <c r="B23" s="13"/>
      <c r="C23" s="13"/>
      <c r="D23" s="2"/>
      <c r="E23" s="4" t="s">
        <v>18</v>
      </c>
      <c r="F23" s="4" t="s">
        <v>15</v>
      </c>
      <c r="G23" s="1" t="s">
        <v>19</v>
      </c>
      <c r="H23" s="1" t="s">
        <v>28</v>
      </c>
      <c r="I23" s="1" t="s">
        <v>24</v>
      </c>
      <c r="J23" s="4">
        <v>4</v>
      </c>
      <c r="K23" s="4"/>
      <c r="L23" s="4"/>
      <c r="M23" s="4"/>
      <c r="N23" s="4"/>
      <c r="O23" s="4"/>
      <c r="P23" s="4" t="s">
        <v>286</v>
      </c>
      <c r="Q23" s="4" t="s">
        <v>290</v>
      </c>
      <c r="R23" s="19"/>
      <c r="S23" s="4"/>
      <c r="T23" s="5"/>
      <c r="U23" s="5"/>
      <c r="V23" s="14"/>
      <c r="W23" s="15"/>
      <c r="X23" s="688" t="s">
        <v>3135</v>
      </c>
      <c r="Y23" s="693" t="s">
        <v>3139</v>
      </c>
      <c r="Z23" s="688" t="s">
        <v>3130</v>
      </c>
    </row>
    <row r="24" spans="1:26" ht="15.6">
      <c r="A24" s="3" t="s">
        <v>376</v>
      </c>
      <c r="B24" s="13"/>
      <c r="C24" s="13" t="s">
        <v>409</v>
      </c>
      <c r="D24" s="2"/>
      <c r="E24" s="4" t="s">
        <v>17</v>
      </c>
      <c r="F24" s="4" t="s">
        <v>14</v>
      </c>
      <c r="G24" s="1" t="s">
        <v>19</v>
      </c>
      <c r="H24" s="1" t="s">
        <v>28</v>
      </c>
      <c r="I24" s="1" t="s">
        <v>25</v>
      </c>
      <c r="J24" s="4">
        <v>4</v>
      </c>
      <c r="K24" s="4"/>
      <c r="L24" s="4"/>
      <c r="M24" s="4"/>
      <c r="N24" s="4"/>
      <c r="O24" s="4"/>
      <c r="P24" s="4" t="s">
        <v>286</v>
      </c>
      <c r="Q24" s="4" t="s">
        <v>290</v>
      </c>
      <c r="R24" s="19"/>
      <c r="S24" s="4"/>
      <c r="T24" s="5"/>
      <c r="U24" s="5"/>
      <c r="V24" s="14"/>
      <c r="W24" s="15"/>
      <c r="X24" s="688" t="s">
        <v>3135</v>
      </c>
      <c r="Y24" s="693" t="s">
        <v>3139</v>
      </c>
      <c r="Z24" s="688" t="s">
        <v>3130</v>
      </c>
    </row>
    <row r="25" spans="1:26" ht="15.6">
      <c r="A25" s="3" t="s">
        <v>377</v>
      </c>
      <c r="B25" s="13"/>
      <c r="C25" s="13"/>
      <c r="D25" s="2"/>
      <c r="E25" s="4" t="s">
        <v>17</v>
      </c>
      <c r="F25" s="4" t="s">
        <v>14</v>
      </c>
      <c r="G25" s="1" t="s">
        <v>19</v>
      </c>
      <c r="H25" s="1" t="s">
        <v>28</v>
      </c>
      <c r="I25" s="1" t="s">
        <v>26</v>
      </c>
      <c r="J25" s="4">
        <v>4</v>
      </c>
      <c r="K25" s="4"/>
      <c r="L25" s="4"/>
      <c r="M25" s="4"/>
      <c r="N25" s="4"/>
      <c r="O25" s="4"/>
      <c r="P25" s="4" t="s">
        <v>286</v>
      </c>
      <c r="Q25" s="4" t="s">
        <v>290</v>
      </c>
      <c r="R25" s="19"/>
      <c r="S25" s="4"/>
      <c r="T25" s="5"/>
      <c r="U25" s="5"/>
      <c r="V25" s="14"/>
      <c r="W25" s="15"/>
      <c r="X25" s="688" t="s">
        <v>3135</v>
      </c>
      <c r="Y25" s="693" t="s">
        <v>3139</v>
      </c>
      <c r="Z25" s="688" t="s">
        <v>3130</v>
      </c>
    </row>
    <row r="26" spans="1:26" ht="15.6">
      <c r="A26" s="3" t="s">
        <v>378</v>
      </c>
      <c r="B26" s="13"/>
      <c r="C26" s="13" t="s">
        <v>755</v>
      </c>
      <c r="D26" s="2"/>
      <c r="E26" s="4" t="s">
        <v>17</v>
      </c>
      <c r="F26" s="4" t="s">
        <v>15</v>
      </c>
      <c r="G26" s="1" t="s">
        <v>19</v>
      </c>
      <c r="H26" s="1" t="s">
        <v>28</v>
      </c>
      <c r="I26" s="1" t="s">
        <v>24</v>
      </c>
      <c r="J26" s="4">
        <v>2</v>
      </c>
      <c r="K26" s="4"/>
      <c r="L26" s="4"/>
      <c r="M26" s="4"/>
      <c r="N26" s="4"/>
      <c r="O26" s="4"/>
      <c r="P26" s="4" t="s">
        <v>286</v>
      </c>
      <c r="Q26" s="4" t="s">
        <v>290</v>
      </c>
      <c r="R26" s="19"/>
      <c r="S26" s="4"/>
      <c r="T26" s="5"/>
      <c r="U26" s="5"/>
      <c r="V26" s="14"/>
      <c r="W26" s="15"/>
      <c r="X26" s="688" t="s">
        <v>3135</v>
      </c>
      <c r="Y26" s="693" t="s">
        <v>3139</v>
      </c>
      <c r="Z26" s="688" t="s">
        <v>3130</v>
      </c>
    </row>
    <row r="27" spans="1:26" ht="15.6">
      <c r="A27" s="3" t="s">
        <v>379</v>
      </c>
      <c r="B27" s="13"/>
      <c r="C27" s="13"/>
      <c r="D27" s="2"/>
      <c r="E27" s="4" t="s">
        <v>18</v>
      </c>
      <c r="F27" s="4" t="s">
        <v>15</v>
      </c>
      <c r="G27" s="1" t="s">
        <v>19</v>
      </c>
      <c r="H27" s="1" t="s">
        <v>28</v>
      </c>
      <c r="I27" s="1" t="s">
        <v>24</v>
      </c>
      <c r="J27" s="4">
        <v>3</v>
      </c>
      <c r="K27" s="4"/>
      <c r="L27" s="4"/>
      <c r="M27" s="4"/>
      <c r="N27" s="4"/>
      <c r="O27" s="4"/>
      <c r="P27" s="4" t="s">
        <v>286</v>
      </c>
      <c r="Q27" s="4" t="s">
        <v>290</v>
      </c>
      <c r="R27" s="19"/>
      <c r="S27" s="4"/>
      <c r="T27" s="5"/>
      <c r="U27" s="5"/>
      <c r="V27" s="14"/>
      <c r="W27" s="15"/>
      <c r="X27" s="688" t="s">
        <v>3135</v>
      </c>
      <c r="Y27" s="693" t="s">
        <v>3139</v>
      </c>
      <c r="Z27" s="688" t="s">
        <v>3130</v>
      </c>
    </row>
    <row r="28" spans="1:26" ht="15.6">
      <c r="A28" s="3" t="s">
        <v>380</v>
      </c>
      <c r="B28" s="13"/>
      <c r="C28" s="13" t="s">
        <v>410</v>
      </c>
      <c r="D28" s="2"/>
      <c r="E28" s="4" t="s">
        <v>17</v>
      </c>
      <c r="F28" s="4" t="s">
        <v>14</v>
      </c>
      <c r="G28" s="1" t="s">
        <v>19</v>
      </c>
      <c r="H28" s="1" t="s">
        <v>28</v>
      </c>
      <c r="I28" s="1" t="s">
        <v>24</v>
      </c>
      <c r="J28" s="4"/>
      <c r="K28" s="4"/>
      <c r="L28" s="4"/>
      <c r="M28" s="4"/>
      <c r="N28" s="4"/>
      <c r="O28" s="4" t="s">
        <v>28</v>
      </c>
      <c r="P28" s="4" t="s">
        <v>286</v>
      </c>
      <c r="Q28" s="4" t="s">
        <v>290</v>
      </c>
      <c r="R28" s="19"/>
      <c r="S28" s="4"/>
      <c r="T28" s="5"/>
      <c r="U28" s="5"/>
      <c r="V28" s="14"/>
      <c r="W28" s="15"/>
      <c r="X28" s="688" t="s">
        <v>3135</v>
      </c>
      <c r="Y28" s="693" t="s">
        <v>3139</v>
      </c>
      <c r="Z28" s="688" t="s">
        <v>3130</v>
      </c>
    </row>
    <row r="29" spans="1:26" ht="15.6">
      <c r="A29" s="3" t="s">
        <v>381</v>
      </c>
      <c r="B29" s="13"/>
      <c r="C29" s="13"/>
      <c r="D29" s="2"/>
      <c r="E29" s="4" t="s">
        <v>17</v>
      </c>
      <c r="F29" s="4" t="s">
        <v>15</v>
      </c>
      <c r="G29" s="1" t="s">
        <v>19</v>
      </c>
      <c r="H29" s="1" t="s">
        <v>28</v>
      </c>
      <c r="I29" s="1" t="s">
        <v>24</v>
      </c>
      <c r="J29" s="4"/>
      <c r="K29" s="4"/>
      <c r="L29" s="4"/>
      <c r="M29" s="4"/>
      <c r="N29" s="4"/>
      <c r="O29" s="4" t="s">
        <v>28</v>
      </c>
      <c r="P29" s="4" t="s">
        <v>286</v>
      </c>
      <c r="Q29" s="4" t="s">
        <v>290</v>
      </c>
      <c r="R29" s="19"/>
      <c r="S29" s="4"/>
      <c r="T29" s="5"/>
      <c r="U29" s="5"/>
      <c r="V29" s="14"/>
      <c r="W29" s="15"/>
      <c r="X29" s="688" t="s">
        <v>3135</v>
      </c>
      <c r="Y29" s="693" t="s">
        <v>3139</v>
      </c>
      <c r="Z29" s="688" t="s">
        <v>3130</v>
      </c>
    </row>
    <row r="30" spans="1:26" ht="15.6">
      <c r="A30" s="3" t="s">
        <v>439</v>
      </c>
      <c r="B30" s="13"/>
      <c r="C30" s="13" t="s">
        <v>411</v>
      </c>
      <c r="D30" s="2"/>
      <c r="E30" s="4" t="s">
        <v>18</v>
      </c>
      <c r="F30" s="4" t="s">
        <v>14</v>
      </c>
      <c r="G30" s="1" t="s">
        <v>19</v>
      </c>
      <c r="H30" s="1" t="s">
        <v>28</v>
      </c>
      <c r="I30" s="1" t="s">
        <v>24</v>
      </c>
      <c r="J30" s="4">
        <v>4</v>
      </c>
      <c r="K30" s="4"/>
      <c r="L30" s="4"/>
      <c r="M30" s="4"/>
      <c r="N30" s="4"/>
      <c r="O30" s="4"/>
      <c r="P30" s="4" t="s">
        <v>286</v>
      </c>
      <c r="Q30" s="4" t="s">
        <v>290</v>
      </c>
      <c r="R30" s="19"/>
      <c r="S30" s="4"/>
      <c r="T30" s="5"/>
      <c r="U30" s="5"/>
      <c r="V30" s="14"/>
      <c r="W30" s="15"/>
      <c r="X30" s="688" t="s">
        <v>3135</v>
      </c>
      <c r="Y30" s="693" t="s">
        <v>3139</v>
      </c>
      <c r="Z30" s="688" t="s">
        <v>3130</v>
      </c>
    </row>
    <row r="31" spans="1:26" ht="15.6">
      <c r="A31" s="3" t="s">
        <v>382</v>
      </c>
      <c r="B31" s="13"/>
      <c r="C31" s="13"/>
      <c r="D31" s="2"/>
      <c r="E31" s="4" t="s">
        <v>18</v>
      </c>
      <c r="F31" s="4" t="s">
        <v>15</v>
      </c>
      <c r="G31" s="1" t="s">
        <v>19</v>
      </c>
      <c r="H31" s="1" t="s">
        <v>28</v>
      </c>
      <c r="I31" s="1" t="s">
        <v>24</v>
      </c>
      <c r="J31" s="4">
        <v>4</v>
      </c>
      <c r="K31" s="4"/>
      <c r="L31" s="4"/>
      <c r="M31" s="4"/>
      <c r="N31" s="4"/>
      <c r="O31" s="4"/>
      <c r="P31" s="4" t="s">
        <v>286</v>
      </c>
      <c r="Q31" s="4" t="s">
        <v>290</v>
      </c>
      <c r="R31" s="19"/>
      <c r="S31" s="4"/>
      <c r="T31" s="5"/>
      <c r="U31" s="5"/>
      <c r="V31" s="14"/>
      <c r="W31" s="15"/>
      <c r="X31" s="688" t="s">
        <v>3135</v>
      </c>
      <c r="Y31" s="693" t="s">
        <v>3139</v>
      </c>
      <c r="Z31" s="688" t="s">
        <v>3130</v>
      </c>
    </row>
    <row r="32" spans="1:26" ht="15.6">
      <c r="A32" s="3" t="s">
        <v>383</v>
      </c>
      <c r="B32" s="13"/>
      <c r="C32" s="13" t="s">
        <v>412</v>
      </c>
      <c r="D32" s="2"/>
      <c r="E32" s="4" t="s">
        <v>17</v>
      </c>
      <c r="F32" s="4" t="s">
        <v>15</v>
      </c>
      <c r="G32" s="1" t="s">
        <v>19</v>
      </c>
      <c r="H32" s="1" t="s">
        <v>28</v>
      </c>
      <c r="I32" s="1" t="s">
        <v>25</v>
      </c>
      <c r="J32" s="4">
        <v>4</v>
      </c>
      <c r="K32" s="4" t="s">
        <v>58</v>
      </c>
      <c r="L32" s="4"/>
      <c r="M32" s="4"/>
      <c r="N32" s="4"/>
      <c r="O32" s="4"/>
      <c r="P32" s="4" t="s">
        <v>286</v>
      </c>
      <c r="Q32" s="4" t="s">
        <v>290</v>
      </c>
      <c r="R32" s="19"/>
      <c r="S32" s="4"/>
      <c r="T32" s="5"/>
      <c r="U32" s="5"/>
      <c r="V32" s="14"/>
      <c r="W32" s="15"/>
      <c r="X32" s="688" t="s">
        <v>3135</v>
      </c>
      <c r="Y32" s="693" t="s">
        <v>3139</v>
      </c>
      <c r="Z32" s="688" t="s">
        <v>3130</v>
      </c>
    </row>
    <row r="33" spans="1:26" ht="15.6">
      <c r="A33" s="3" t="s">
        <v>384</v>
      </c>
      <c r="B33" s="13"/>
      <c r="C33" s="13"/>
      <c r="D33" s="2"/>
      <c r="E33" s="4" t="s">
        <v>18</v>
      </c>
      <c r="F33" s="4" t="s">
        <v>14</v>
      </c>
      <c r="G33" s="1" t="s">
        <v>19</v>
      </c>
      <c r="H33" s="1" t="s">
        <v>28</v>
      </c>
      <c r="I33" s="1" t="s">
        <v>26</v>
      </c>
      <c r="J33" s="4">
        <v>3</v>
      </c>
      <c r="K33" s="4" t="s">
        <v>58</v>
      </c>
      <c r="L33" s="4"/>
      <c r="M33" s="4"/>
      <c r="N33" s="4"/>
      <c r="O33" s="4"/>
      <c r="P33" s="4" t="s">
        <v>286</v>
      </c>
      <c r="Q33" s="4" t="s">
        <v>290</v>
      </c>
      <c r="R33" s="19"/>
      <c r="S33" s="4"/>
      <c r="T33" s="5"/>
      <c r="U33" s="5"/>
      <c r="V33" s="14"/>
      <c r="W33" s="15"/>
      <c r="X33" s="688" t="s">
        <v>3135</v>
      </c>
      <c r="Y33" s="693" t="s">
        <v>3139</v>
      </c>
      <c r="Z33" s="688" t="s">
        <v>3130</v>
      </c>
    </row>
    <row r="34" spans="1:26" ht="15.6">
      <c r="A34" s="3" t="s">
        <v>451</v>
      </c>
      <c r="B34" s="13"/>
      <c r="C34" s="13" t="s">
        <v>413</v>
      </c>
      <c r="D34" s="2"/>
      <c r="E34" s="4" t="s">
        <v>18</v>
      </c>
      <c r="F34" s="4" t="s">
        <v>14</v>
      </c>
      <c r="G34" s="1" t="s">
        <v>19</v>
      </c>
      <c r="H34" s="1" t="s">
        <v>28</v>
      </c>
      <c r="I34" s="1" t="s">
        <v>24</v>
      </c>
      <c r="J34" s="4">
        <v>3</v>
      </c>
      <c r="K34" s="4" t="s">
        <v>58</v>
      </c>
      <c r="L34" s="4"/>
      <c r="M34" s="4"/>
      <c r="N34" s="4"/>
      <c r="O34" s="4"/>
      <c r="P34" s="4" t="s">
        <v>286</v>
      </c>
      <c r="Q34" s="4" t="s">
        <v>290</v>
      </c>
      <c r="R34" s="19"/>
      <c r="S34" s="4"/>
      <c r="T34" s="5"/>
      <c r="U34" s="5"/>
      <c r="V34" s="14"/>
      <c r="W34" s="15"/>
      <c r="X34" s="688" t="s">
        <v>3135</v>
      </c>
      <c r="Y34" s="693" t="s">
        <v>3139</v>
      </c>
      <c r="Z34" s="688" t="s">
        <v>3130</v>
      </c>
    </row>
    <row r="35" spans="1:26" ht="15.6">
      <c r="A35" s="3" t="s">
        <v>452</v>
      </c>
      <c r="B35" s="13"/>
      <c r="C35" s="13"/>
      <c r="D35" s="2"/>
      <c r="E35" s="4" t="s">
        <v>18</v>
      </c>
      <c r="F35" s="4" t="s">
        <v>15</v>
      </c>
      <c r="G35" s="1" t="s">
        <v>19</v>
      </c>
      <c r="H35" s="1" t="s">
        <v>28</v>
      </c>
      <c r="I35" s="1" t="s">
        <v>24</v>
      </c>
      <c r="J35" s="4">
        <v>2</v>
      </c>
      <c r="K35" s="4" t="s">
        <v>58</v>
      </c>
      <c r="L35" s="4"/>
      <c r="M35" s="4"/>
      <c r="N35" s="4"/>
      <c r="O35" s="4"/>
      <c r="P35" s="4" t="s">
        <v>286</v>
      </c>
      <c r="Q35" s="4" t="s">
        <v>290</v>
      </c>
      <c r="R35" s="19"/>
      <c r="S35" s="4"/>
      <c r="T35" s="5"/>
      <c r="U35" s="5"/>
      <c r="V35" s="14"/>
      <c r="W35" s="15"/>
      <c r="X35" s="688" t="s">
        <v>3135</v>
      </c>
      <c r="Y35" s="693" t="s">
        <v>3139</v>
      </c>
      <c r="Z35" s="688" t="s">
        <v>3130</v>
      </c>
    </row>
    <row r="36" spans="1:26" ht="15.6">
      <c r="A36" s="3" t="s">
        <v>453</v>
      </c>
      <c r="B36" s="13"/>
      <c r="C36" s="13" t="s">
        <v>414</v>
      </c>
      <c r="D36" s="2"/>
      <c r="E36" s="4" t="s">
        <v>17</v>
      </c>
      <c r="F36" s="4" t="s">
        <v>14</v>
      </c>
      <c r="G36" s="1" t="s">
        <v>19</v>
      </c>
      <c r="H36" s="1" t="s">
        <v>28</v>
      </c>
      <c r="I36" s="1" t="s">
        <v>447</v>
      </c>
      <c r="J36" s="4">
        <v>4</v>
      </c>
      <c r="K36" s="4" t="s">
        <v>58</v>
      </c>
      <c r="L36" s="4"/>
      <c r="M36" s="4"/>
      <c r="N36" s="4"/>
      <c r="O36" s="4"/>
      <c r="P36" s="4" t="s">
        <v>286</v>
      </c>
      <c r="Q36" s="4" t="s">
        <v>290</v>
      </c>
      <c r="R36" s="19"/>
      <c r="S36" s="4"/>
      <c r="T36" s="5"/>
      <c r="U36" s="5"/>
      <c r="V36" s="14"/>
      <c r="W36" s="15"/>
      <c r="X36" s="688" t="s">
        <v>3135</v>
      </c>
      <c r="Y36" s="693" t="s">
        <v>3139</v>
      </c>
      <c r="Z36" s="688" t="s">
        <v>3130</v>
      </c>
    </row>
    <row r="37" spans="1:26" ht="15.6">
      <c r="A37" s="3" t="s">
        <v>455</v>
      </c>
      <c r="B37" s="13"/>
      <c r="C37" s="13"/>
      <c r="D37" s="2"/>
      <c r="E37" s="4" t="s">
        <v>17</v>
      </c>
      <c r="F37" s="4" t="s">
        <v>15</v>
      </c>
      <c r="G37" s="1" t="s">
        <v>19</v>
      </c>
      <c r="H37" s="1" t="s">
        <v>28</v>
      </c>
      <c r="I37" s="1" t="s">
        <v>24</v>
      </c>
      <c r="J37" s="4">
        <v>4</v>
      </c>
      <c r="K37" s="4" t="s">
        <v>58</v>
      </c>
      <c r="L37" s="4"/>
      <c r="M37" s="4"/>
      <c r="N37" s="4"/>
      <c r="O37" s="4"/>
      <c r="P37" s="4" t="s">
        <v>286</v>
      </c>
      <c r="Q37" s="4" t="s">
        <v>290</v>
      </c>
      <c r="R37" s="19"/>
      <c r="S37" s="4"/>
      <c r="T37" s="5"/>
      <c r="U37" s="5"/>
      <c r="V37" s="14"/>
      <c r="W37" s="15"/>
      <c r="X37" s="688" t="s">
        <v>3135</v>
      </c>
      <c r="Y37" s="693" t="s">
        <v>3139</v>
      </c>
      <c r="Z37" s="688" t="s">
        <v>3130</v>
      </c>
    </row>
    <row r="38" spans="1:26" ht="15.6">
      <c r="A38" s="3" t="s">
        <v>385</v>
      </c>
      <c r="B38" s="13"/>
      <c r="C38" s="13" t="s">
        <v>415</v>
      </c>
      <c r="D38" s="2"/>
      <c r="E38" s="4" t="s">
        <v>18</v>
      </c>
      <c r="F38" s="4" t="s">
        <v>14</v>
      </c>
      <c r="G38" s="1" t="s">
        <v>19</v>
      </c>
      <c r="H38" s="1" t="s">
        <v>28</v>
      </c>
      <c r="I38" s="1" t="s">
        <v>24</v>
      </c>
      <c r="J38" s="4">
        <v>4</v>
      </c>
      <c r="K38" s="4" t="s">
        <v>58</v>
      </c>
      <c r="L38" s="4"/>
      <c r="M38" s="4"/>
      <c r="N38" s="4"/>
      <c r="O38" s="4"/>
      <c r="P38" s="276" t="s">
        <v>444</v>
      </c>
      <c r="Q38" s="4" t="s">
        <v>290</v>
      </c>
      <c r="R38" s="19"/>
      <c r="S38" s="4"/>
      <c r="T38" s="5"/>
      <c r="U38" s="5"/>
      <c r="V38" s="14"/>
      <c r="W38" s="15"/>
      <c r="X38" s="688" t="s">
        <v>3135</v>
      </c>
      <c r="Y38" s="693" t="s">
        <v>3139</v>
      </c>
      <c r="Z38" s="688" t="s">
        <v>3130</v>
      </c>
    </row>
    <row r="39" spans="1:26" ht="15.6">
      <c r="A39" s="3" t="s">
        <v>386</v>
      </c>
      <c r="B39" s="13"/>
      <c r="C39" s="13"/>
      <c r="D39" s="2"/>
      <c r="E39" s="4" t="s">
        <v>18</v>
      </c>
      <c r="F39" s="4" t="s">
        <v>15</v>
      </c>
      <c r="G39" s="1" t="s">
        <v>19</v>
      </c>
      <c r="H39" s="1" t="s">
        <v>28</v>
      </c>
      <c r="I39" s="1" t="s">
        <v>445</v>
      </c>
      <c r="J39" s="4">
        <v>4</v>
      </c>
      <c r="K39" s="4" t="s">
        <v>58</v>
      </c>
      <c r="L39" s="4"/>
      <c r="M39" s="4"/>
      <c r="N39" s="4"/>
      <c r="O39" s="4"/>
      <c r="P39" s="276" t="s">
        <v>444</v>
      </c>
      <c r="Q39" s="4" t="s">
        <v>290</v>
      </c>
      <c r="R39" s="19"/>
      <c r="S39" s="4"/>
      <c r="T39" s="5"/>
      <c r="U39" s="5"/>
      <c r="V39" s="14"/>
      <c r="W39" s="15"/>
      <c r="X39" s="688" t="s">
        <v>3135</v>
      </c>
      <c r="Y39" s="693" t="s">
        <v>3139</v>
      </c>
      <c r="Z39" s="688" t="s">
        <v>3130</v>
      </c>
    </row>
    <row r="40" spans="1:26" ht="15.6">
      <c r="A40" s="3" t="s">
        <v>387</v>
      </c>
      <c r="B40" s="13"/>
      <c r="C40" s="13" t="s">
        <v>416</v>
      </c>
      <c r="D40" s="2"/>
      <c r="E40" s="4" t="s">
        <v>18</v>
      </c>
      <c r="F40" s="4" t="s">
        <v>14</v>
      </c>
      <c r="G40" s="1" t="s">
        <v>19</v>
      </c>
      <c r="H40" s="1" t="s">
        <v>28</v>
      </c>
      <c r="I40" s="1" t="s">
        <v>24</v>
      </c>
      <c r="J40" s="4">
        <v>3</v>
      </c>
      <c r="K40" s="4" t="s">
        <v>58</v>
      </c>
      <c r="L40" s="4"/>
      <c r="M40" s="4"/>
      <c r="N40" s="4"/>
      <c r="O40" s="4"/>
      <c r="P40" s="276" t="s">
        <v>444</v>
      </c>
      <c r="Q40" s="4" t="s">
        <v>290</v>
      </c>
      <c r="R40" s="19"/>
      <c r="S40" s="4"/>
      <c r="T40" s="5"/>
      <c r="U40" s="5"/>
      <c r="V40" s="14"/>
      <c r="W40" s="15"/>
      <c r="X40" s="688" t="s">
        <v>3135</v>
      </c>
      <c r="Y40" s="693" t="s">
        <v>3139</v>
      </c>
      <c r="Z40" s="688" t="s">
        <v>3130</v>
      </c>
    </row>
    <row r="41" spans="1:26" ht="15.6">
      <c r="A41" s="3" t="s">
        <v>388</v>
      </c>
      <c r="B41" s="13"/>
      <c r="C41" s="13"/>
      <c r="D41" s="2"/>
      <c r="E41" s="4" t="s">
        <v>18</v>
      </c>
      <c r="F41" s="4" t="s">
        <v>15</v>
      </c>
      <c r="G41" s="1" t="s">
        <v>19</v>
      </c>
      <c r="H41" s="1" t="s">
        <v>28</v>
      </c>
      <c r="I41" s="1" t="s">
        <v>24</v>
      </c>
      <c r="J41" s="4">
        <v>4</v>
      </c>
      <c r="K41" s="4" t="s">
        <v>58</v>
      </c>
      <c r="L41" s="4"/>
      <c r="M41" s="4"/>
      <c r="N41" s="4"/>
      <c r="O41" s="4"/>
      <c r="P41" s="276" t="s">
        <v>444</v>
      </c>
      <c r="Q41" s="4" t="s">
        <v>290</v>
      </c>
      <c r="R41" s="19"/>
      <c r="S41" s="4"/>
      <c r="T41" s="5"/>
      <c r="U41" s="5"/>
      <c r="V41" s="14"/>
      <c r="W41" s="15"/>
      <c r="X41" s="688" t="s">
        <v>3135</v>
      </c>
      <c r="Y41" s="693" t="s">
        <v>3139</v>
      </c>
      <c r="Z41" s="688" t="s">
        <v>3130</v>
      </c>
    </row>
    <row r="42" spans="1:26" ht="15.6">
      <c r="A42" s="3" t="s">
        <v>389</v>
      </c>
      <c r="B42" s="13"/>
      <c r="C42" s="13" t="s">
        <v>417</v>
      </c>
      <c r="D42" s="2"/>
      <c r="E42" s="4" t="s">
        <v>17</v>
      </c>
      <c r="F42" s="4" t="s">
        <v>15</v>
      </c>
      <c r="G42" s="1" t="s">
        <v>19</v>
      </c>
      <c r="H42" s="1" t="s">
        <v>28</v>
      </c>
      <c r="I42" s="1" t="s">
        <v>24</v>
      </c>
      <c r="J42" s="4">
        <v>3</v>
      </c>
      <c r="K42" s="4" t="s">
        <v>58</v>
      </c>
      <c r="L42" s="4"/>
      <c r="M42" s="4"/>
      <c r="N42" s="4"/>
      <c r="O42" s="4"/>
      <c r="P42" s="276" t="s">
        <v>444</v>
      </c>
      <c r="Q42" s="4" t="s">
        <v>290</v>
      </c>
      <c r="R42" s="19"/>
      <c r="S42" s="4"/>
      <c r="T42" s="5"/>
      <c r="U42" s="5"/>
      <c r="V42" s="14"/>
      <c r="W42" s="15"/>
      <c r="X42" s="688" t="s">
        <v>3135</v>
      </c>
      <c r="Y42" s="693" t="s">
        <v>3139</v>
      </c>
      <c r="Z42" s="688" t="s">
        <v>3130</v>
      </c>
    </row>
    <row r="43" spans="1:26" ht="15.6">
      <c r="A43" s="3" t="s">
        <v>390</v>
      </c>
      <c r="B43" s="13"/>
      <c r="C43" s="13"/>
      <c r="D43" s="2"/>
      <c r="E43" s="4" t="s">
        <v>18</v>
      </c>
      <c r="F43" s="4" t="s">
        <v>14</v>
      </c>
      <c r="G43" s="1" t="s">
        <v>19</v>
      </c>
      <c r="H43" s="1" t="s">
        <v>28</v>
      </c>
      <c r="I43" s="1" t="s">
        <v>26</v>
      </c>
      <c r="J43" s="4">
        <v>3</v>
      </c>
      <c r="K43" s="4" t="s">
        <v>58</v>
      </c>
      <c r="L43" s="4"/>
      <c r="M43" s="4"/>
      <c r="N43" s="4"/>
      <c r="O43" s="4"/>
      <c r="P43" s="276" t="s">
        <v>444</v>
      </c>
      <c r="Q43" s="4" t="s">
        <v>290</v>
      </c>
      <c r="R43" s="19"/>
      <c r="S43" s="4"/>
      <c r="T43" s="5"/>
      <c r="U43" s="5"/>
      <c r="V43" s="14"/>
      <c r="W43" s="15"/>
      <c r="X43" s="688" t="s">
        <v>3135</v>
      </c>
      <c r="Y43" s="693" t="s">
        <v>3139</v>
      </c>
      <c r="Z43" s="688" t="s">
        <v>3130</v>
      </c>
    </row>
    <row r="44" spans="1:26" ht="15.6">
      <c r="A44" s="3" t="s">
        <v>391</v>
      </c>
      <c r="B44" s="13"/>
      <c r="C44" s="13"/>
      <c r="D44" s="2"/>
      <c r="E44" s="4" t="s">
        <v>18</v>
      </c>
      <c r="F44" s="4" t="s">
        <v>15</v>
      </c>
      <c r="G44" s="1" t="s">
        <v>19</v>
      </c>
      <c r="H44" s="1" t="s">
        <v>28</v>
      </c>
      <c r="I44" s="1" t="s">
        <v>25</v>
      </c>
      <c r="J44" s="4">
        <v>1</v>
      </c>
      <c r="K44" s="4" t="s">
        <v>58</v>
      </c>
      <c r="L44" s="4"/>
      <c r="M44" s="4"/>
      <c r="N44" s="4" t="s">
        <v>39</v>
      </c>
      <c r="O44" s="4"/>
      <c r="P44" s="276" t="s">
        <v>444</v>
      </c>
      <c r="Q44" s="4" t="s">
        <v>290</v>
      </c>
      <c r="R44" s="19"/>
      <c r="S44" s="4"/>
      <c r="T44" s="5"/>
      <c r="U44" s="5"/>
      <c r="V44" s="14"/>
      <c r="W44" s="15"/>
      <c r="X44" s="688" t="s">
        <v>3135</v>
      </c>
      <c r="Y44" s="693" t="s">
        <v>3139</v>
      </c>
      <c r="Z44" s="688" t="s">
        <v>3130</v>
      </c>
    </row>
    <row r="45" spans="1:26" ht="15.6">
      <c r="A45" s="3" t="s">
        <v>392</v>
      </c>
      <c r="B45" s="13"/>
      <c r="C45" s="13" t="s">
        <v>418</v>
      </c>
      <c r="D45" s="2"/>
      <c r="E45" s="4" t="s">
        <v>18</v>
      </c>
      <c r="F45" s="4" t="s">
        <v>14</v>
      </c>
      <c r="G45" s="1" t="s">
        <v>19</v>
      </c>
      <c r="H45" s="1" t="s">
        <v>28</v>
      </c>
      <c r="I45" s="1" t="s">
        <v>24</v>
      </c>
      <c r="J45" s="4">
        <v>3</v>
      </c>
      <c r="K45" s="4" t="s">
        <v>58</v>
      </c>
      <c r="L45" s="4"/>
      <c r="M45" s="4"/>
      <c r="N45" s="4"/>
      <c r="O45" s="4"/>
      <c r="P45" s="4" t="s">
        <v>286</v>
      </c>
      <c r="Q45" s="4" t="s">
        <v>290</v>
      </c>
      <c r="R45" s="19"/>
      <c r="S45" s="4"/>
      <c r="T45" s="5"/>
      <c r="U45" s="5"/>
      <c r="V45" s="14"/>
      <c r="W45" s="15"/>
      <c r="X45" s="688" t="s">
        <v>3135</v>
      </c>
      <c r="Y45" s="693" t="s">
        <v>3139</v>
      </c>
      <c r="Z45" s="688" t="s">
        <v>3130</v>
      </c>
    </row>
    <row r="46" spans="1:26" ht="15.6">
      <c r="A46" s="3" t="s">
        <v>393</v>
      </c>
      <c r="B46" s="13"/>
      <c r="C46" s="13"/>
      <c r="D46" s="2"/>
      <c r="E46" s="4" t="s">
        <v>18</v>
      </c>
      <c r="F46" s="4" t="s">
        <v>15</v>
      </c>
      <c r="G46" s="1" t="s">
        <v>19</v>
      </c>
      <c r="H46" s="1" t="s">
        <v>28</v>
      </c>
      <c r="I46" s="1" t="s">
        <v>24</v>
      </c>
      <c r="J46" s="4"/>
      <c r="K46" s="4" t="s">
        <v>58</v>
      </c>
      <c r="L46" s="4"/>
      <c r="M46" s="4"/>
      <c r="N46" s="4"/>
      <c r="O46" s="4" t="s">
        <v>28</v>
      </c>
      <c r="P46" s="4" t="s">
        <v>286</v>
      </c>
      <c r="Q46" s="4" t="s">
        <v>290</v>
      </c>
      <c r="R46" s="19"/>
      <c r="S46" s="4"/>
      <c r="T46" s="5"/>
      <c r="U46" s="5"/>
      <c r="V46" s="14"/>
      <c r="W46" s="15"/>
      <c r="X46" s="688" t="s">
        <v>3135</v>
      </c>
      <c r="Y46" s="693" t="s">
        <v>3139</v>
      </c>
      <c r="Z46" s="688" t="s">
        <v>3130</v>
      </c>
    </row>
    <row r="47" spans="1:26" ht="15.6">
      <c r="A47" s="3" t="s">
        <v>459</v>
      </c>
      <c r="B47" s="13"/>
      <c r="C47" s="13" t="s">
        <v>419</v>
      </c>
      <c r="D47" s="2"/>
      <c r="E47" s="4" t="s">
        <v>18</v>
      </c>
      <c r="F47" s="4" t="s">
        <v>14</v>
      </c>
      <c r="G47" s="1" t="s">
        <v>19</v>
      </c>
      <c r="H47" s="1" t="s">
        <v>28</v>
      </c>
      <c r="I47" s="1" t="s">
        <v>24</v>
      </c>
      <c r="J47" s="4">
        <v>4</v>
      </c>
      <c r="K47" s="4" t="s">
        <v>58</v>
      </c>
      <c r="L47" s="4"/>
      <c r="M47" s="4"/>
      <c r="N47" s="4"/>
      <c r="O47" s="4"/>
      <c r="P47" s="4" t="s">
        <v>286</v>
      </c>
      <c r="Q47" s="4" t="s">
        <v>290</v>
      </c>
      <c r="R47" s="19"/>
      <c r="S47" s="4"/>
      <c r="T47" s="5"/>
      <c r="U47" s="5"/>
      <c r="V47" s="14"/>
      <c r="W47" s="15"/>
      <c r="X47" s="688" t="s">
        <v>3135</v>
      </c>
      <c r="Y47" s="693" t="s">
        <v>3139</v>
      </c>
      <c r="Z47" s="688" t="s">
        <v>3130</v>
      </c>
    </row>
    <row r="48" spans="1:26" ht="15.6">
      <c r="A48" s="3" t="s">
        <v>460</v>
      </c>
      <c r="B48" s="13"/>
      <c r="C48" s="13"/>
      <c r="D48" s="2"/>
      <c r="E48" s="4" t="s">
        <v>18</v>
      </c>
      <c r="F48" s="4" t="s">
        <v>15</v>
      </c>
      <c r="G48" s="1" t="s">
        <v>19</v>
      </c>
      <c r="H48" s="1" t="s">
        <v>28</v>
      </c>
      <c r="I48" s="1" t="s">
        <v>24</v>
      </c>
      <c r="J48" s="4">
        <v>3</v>
      </c>
      <c r="K48" s="4" t="s">
        <v>58</v>
      </c>
      <c r="L48" s="4"/>
      <c r="M48" s="4"/>
      <c r="N48" s="4"/>
      <c r="O48" s="4"/>
      <c r="P48" s="4" t="s">
        <v>286</v>
      </c>
      <c r="Q48" s="4" t="s">
        <v>290</v>
      </c>
      <c r="R48" s="19"/>
      <c r="S48" s="4"/>
      <c r="T48" s="5"/>
      <c r="U48" s="5"/>
      <c r="V48" s="14"/>
      <c r="W48" s="15"/>
      <c r="X48" s="688" t="s">
        <v>3135</v>
      </c>
      <c r="Y48" s="693" t="s">
        <v>3139</v>
      </c>
      <c r="Z48" s="688" t="s">
        <v>3130</v>
      </c>
    </row>
    <row r="49" spans="1:26" ht="15.6">
      <c r="A49" s="3" t="s">
        <v>461</v>
      </c>
      <c r="B49" s="13"/>
      <c r="C49" s="13" t="s">
        <v>420</v>
      </c>
      <c r="D49" s="2"/>
      <c r="E49" s="4" t="s">
        <v>18</v>
      </c>
      <c r="F49" s="4" t="s">
        <v>15</v>
      </c>
      <c r="G49" s="1" t="s">
        <v>19</v>
      </c>
      <c r="H49" s="1" t="s">
        <v>28</v>
      </c>
      <c r="I49" s="1" t="s">
        <v>49</v>
      </c>
      <c r="J49" s="4">
        <v>3</v>
      </c>
      <c r="K49" s="4"/>
      <c r="L49" s="4"/>
      <c r="M49" s="4"/>
      <c r="N49" s="4"/>
      <c r="O49" s="4"/>
      <c r="P49" s="4" t="s">
        <v>286</v>
      </c>
      <c r="Q49" s="4" t="s">
        <v>290</v>
      </c>
      <c r="R49" s="19"/>
      <c r="S49" s="4"/>
      <c r="T49" s="5"/>
      <c r="U49" s="5"/>
      <c r="V49" s="14"/>
      <c r="W49" s="15"/>
      <c r="X49" s="688" t="s">
        <v>3135</v>
      </c>
      <c r="Y49" s="693" t="s">
        <v>3139</v>
      </c>
      <c r="Z49" s="688" t="s">
        <v>3130</v>
      </c>
    </row>
    <row r="50" spans="1:26" ht="15.6">
      <c r="A50" s="3" t="s">
        <v>462</v>
      </c>
      <c r="B50" s="13"/>
      <c r="C50" s="13"/>
      <c r="D50" s="2"/>
      <c r="E50" s="4" t="s">
        <v>18</v>
      </c>
      <c r="F50" s="4" t="s">
        <v>15</v>
      </c>
      <c r="G50" s="1" t="s">
        <v>19</v>
      </c>
      <c r="H50" s="1" t="s">
        <v>28</v>
      </c>
      <c r="I50" s="126" t="s">
        <v>25</v>
      </c>
      <c r="J50" s="125">
        <v>3</v>
      </c>
      <c r="K50" s="125" t="s">
        <v>58</v>
      </c>
      <c r="L50" s="4"/>
      <c r="M50" s="4"/>
      <c r="N50" s="4"/>
      <c r="O50" s="4"/>
      <c r="P50" s="4" t="s">
        <v>286</v>
      </c>
      <c r="Q50" s="4" t="s">
        <v>290</v>
      </c>
      <c r="R50" s="19"/>
      <c r="S50" s="4"/>
      <c r="T50" s="5"/>
      <c r="U50" s="5"/>
      <c r="V50" s="14"/>
      <c r="W50" s="15"/>
      <c r="X50" s="688" t="s">
        <v>3135</v>
      </c>
      <c r="Y50" s="693" t="s">
        <v>3139</v>
      </c>
      <c r="Z50" s="688" t="s">
        <v>3130</v>
      </c>
    </row>
    <row r="51" spans="1:26">
      <c r="I51" s="28"/>
      <c r="J51" s="277"/>
      <c r="K51" s="28"/>
    </row>
    <row r="53" spans="1:26" ht="21">
      <c r="B53" s="57" t="s">
        <v>756</v>
      </c>
    </row>
    <row r="54" spans="1:26">
      <c r="K54" s="35" t="s">
        <v>272</v>
      </c>
      <c r="L54" s="33"/>
      <c r="M54" s="45">
        <f>COUNTIF(M14:M50,"tak")</f>
        <v>0</v>
      </c>
      <c r="N54" s="36" t="s">
        <v>273</v>
      </c>
    </row>
    <row r="55" spans="1:26">
      <c r="G55" s="17" t="s">
        <v>270</v>
      </c>
      <c r="H55" s="17"/>
      <c r="I55" s="16"/>
    </row>
    <row r="56" spans="1:26">
      <c r="G56" s="8" t="s">
        <v>264</v>
      </c>
      <c r="H56" s="11">
        <f>COUNTIFS(H$14:H$50,"malowany",J$14:J$50,1)</f>
        <v>1</v>
      </c>
      <c r="I56" s="64" t="s">
        <v>268</v>
      </c>
      <c r="K56" s="37" t="s">
        <v>269</v>
      </c>
      <c r="L56" s="38"/>
      <c r="M56" s="43">
        <f>COUNTIF(O$14:O$50,"malowany")</f>
        <v>5</v>
      </c>
      <c r="N56" s="39" t="s">
        <v>274</v>
      </c>
    </row>
    <row r="57" spans="1:26">
      <c r="G57" s="8" t="s">
        <v>265</v>
      </c>
      <c r="H57" s="11">
        <f>COUNTIFS(H$14:H$50,"malowany",J$14:J$50,2)</f>
        <v>2</v>
      </c>
      <c r="I57" s="64" t="s">
        <v>268</v>
      </c>
      <c r="K57" s="52"/>
      <c r="L57" s="50"/>
      <c r="M57" s="51">
        <f>COUNTIF(O$14:O$50,"nalepka")</f>
        <v>0</v>
      </c>
      <c r="N57" s="53" t="s">
        <v>1439</v>
      </c>
    </row>
    <row r="58" spans="1:26">
      <c r="G58" s="8" t="s">
        <v>266</v>
      </c>
      <c r="H58" s="11">
        <f>COUNTIFS(H$14:H$50,"malowany",J$14:J$50,3)</f>
        <v>13</v>
      </c>
      <c r="I58" s="64" t="s">
        <v>268</v>
      </c>
      <c r="K58" s="52"/>
      <c r="L58" s="50"/>
      <c r="M58" s="51">
        <f>COUNTIF(O$14:O$50,"tabliczka")</f>
        <v>0</v>
      </c>
      <c r="N58" s="53" t="s">
        <v>280</v>
      </c>
    </row>
    <row r="59" spans="1:26">
      <c r="G59" s="8" t="s">
        <v>267</v>
      </c>
      <c r="H59" s="11">
        <f>COUNTIFS(H$14:H$50,"malowany",J$14:J$50,4)</f>
        <v>16</v>
      </c>
      <c r="I59" s="64" t="s">
        <v>268</v>
      </c>
      <c r="K59" s="52"/>
      <c r="L59" s="50"/>
      <c r="M59" s="51">
        <f>COUNTIF(O$14:O$50,"drogowskaz")</f>
        <v>0</v>
      </c>
      <c r="N59" s="53" t="s">
        <v>424</v>
      </c>
    </row>
    <row r="60" spans="1:26">
      <c r="G60" s="54" t="s">
        <v>271</v>
      </c>
      <c r="H60" s="55">
        <f>SUM(H56:H59)</f>
        <v>32</v>
      </c>
      <c r="I60" s="56" t="s">
        <v>268</v>
      </c>
      <c r="K60" s="40"/>
      <c r="L60" s="41"/>
      <c r="M60" s="44">
        <f>COUNTIF(O$14:O$50,"plansza")</f>
        <v>0</v>
      </c>
      <c r="N60" s="42" t="s">
        <v>425</v>
      </c>
    </row>
    <row r="61" spans="1:26">
      <c r="I61" s="18"/>
    </row>
    <row r="62" spans="1:26">
      <c r="G62" s="702" t="s">
        <v>428</v>
      </c>
      <c r="H62" s="702"/>
      <c r="I62" s="702"/>
      <c r="K62" s="35" t="s">
        <v>281</v>
      </c>
      <c r="L62" s="33"/>
      <c r="M62" s="45">
        <f>COUNTIF(N14:N50,"usunąć")</f>
        <v>0</v>
      </c>
      <c r="N62" s="36" t="s">
        <v>300</v>
      </c>
    </row>
    <row r="63" spans="1:26">
      <c r="G63" s="8" t="s">
        <v>264</v>
      </c>
      <c r="H63" s="11">
        <f>COUNTIFS(H$14:H$50,"tabliczka",J$14:J$50,1,I$14:I$50,"&lt;&gt;drogowskaz")</f>
        <v>0</v>
      </c>
      <c r="I63" s="64" t="s">
        <v>268</v>
      </c>
    </row>
    <row r="64" spans="1:26">
      <c r="G64" s="8" t="s">
        <v>265</v>
      </c>
      <c r="H64" s="11">
        <f>COUNTIFS(H$14:H$50,"tabliczka",J$14:J$50,2,I$14:I$50,"&lt;&gt;drogowskaz")</f>
        <v>0</v>
      </c>
      <c r="I64" s="64" t="s">
        <v>268</v>
      </c>
      <c r="K64" s="46" t="s">
        <v>279</v>
      </c>
      <c r="L64" s="47"/>
      <c r="M64" s="47"/>
      <c r="N64" s="278">
        <v>1.4</v>
      </c>
    </row>
    <row r="65" spans="7:15">
      <c r="G65" s="8" t="s">
        <v>266</v>
      </c>
      <c r="H65" s="11">
        <f>COUNTIFS(H$14:H$50,"tabliczka",J$14:J$50,3,I$14:I$50,"&lt;&gt;drogowskaz")</f>
        <v>0</v>
      </c>
      <c r="I65" s="64" t="s">
        <v>268</v>
      </c>
      <c r="K65" s="46" t="s">
        <v>278</v>
      </c>
      <c r="L65" s="47"/>
      <c r="M65" s="47"/>
      <c r="N65" s="279">
        <f>(H60+H67+H74+H81+H88)/N64</f>
        <v>22.857142857142858</v>
      </c>
    </row>
    <row r="66" spans="7:15">
      <c r="G66" s="8" t="s">
        <v>267</v>
      </c>
      <c r="H66" s="11">
        <f>COUNTIFS(H$14:H$50,"tabliczka",J$14:J$50,4,I$14:I$50,"&lt;&gt;drogowskaz")</f>
        <v>0</v>
      </c>
      <c r="I66" s="64" t="s">
        <v>268</v>
      </c>
    </row>
    <row r="67" spans="7:15">
      <c r="G67" s="24" t="s">
        <v>271</v>
      </c>
      <c r="H67" s="25">
        <f>SUM(H65:H66)</f>
        <v>0</v>
      </c>
      <c r="I67" s="26" t="s">
        <v>268</v>
      </c>
    </row>
    <row r="68" spans="7:15">
      <c r="I68" s="18"/>
    </row>
    <row r="69" spans="7:15">
      <c r="G69" s="12" t="s">
        <v>427</v>
      </c>
      <c r="I69" s="18"/>
    </row>
    <row r="70" spans="7:15">
      <c r="G70" s="8" t="s">
        <v>264</v>
      </c>
      <c r="H70" s="11">
        <f>COUNTIFS(H$14:H$50,"naklejka",J$14:J$50,1)</f>
        <v>0</v>
      </c>
      <c r="I70" s="64" t="s">
        <v>268</v>
      </c>
      <c r="K70" s="705" t="s">
        <v>296</v>
      </c>
      <c r="L70" s="705"/>
      <c r="M70" s="705"/>
      <c r="N70" s="705"/>
      <c r="O70" s="705"/>
    </row>
    <row r="71" spans="7:15">
      <c r="G71" s="8" t="s">
        <v>265</v>
      </c>
      <c r="H71" s="11">
        <f>COUNTIFS(H$14:H$50,"naklejka",J$14:J$50,2)</f>
        <v>0</v>
      </c>
      <c r="I71" s="64" t="s">
        <v>268</v>
      </c>
      <c r="K71" s="65" t="s">
        <v>259</v>
      </c>
      <c r="L71" s="62">
        <f>M71/M$74</f>
        <v>0</v>
      </c>
      <c r="M71" s="61">
        <f>(COUNTIF(Q14:Q50,"zabudowa")/37*N64)</f>
        <v>0</v>
      </c>
      <c r="N71" s="64" t="s">
        <v>299</v>
      </c>
      <c r="O71" s="64"/>
    </row>
    <row r="72" spans="7:15">
      <c r="G72" s="8" t="s">
        <v>266</v>
      </c>
      <c r="H72" s="11">
        <f>COUNTIFS(H$14:H$50,"naklejka",J$14:J$50,3)</f>
        <v>0</v>
      </c>
      <c r="I72" s="64" t="s">
        <v>268</v>
      </c>
      <c r="K72" s="65" t="s">
        <v>258</v>
      </c>
      <c r="L72" s="62">
        <f>M72/M$74</f>
        <v>0</v>
      </c>
      <c r="M72" s="61">
        <f>(COUNTIF(Q14:Q50,"otwarty")/37*N64)</f>
        <v>0</v>
      </c>
      <c r="N72" s="64" t="s">
        <v>297</v>
      </c>
      <c r="O72" s="64"/>
    </row>
    <row r="73" spans="7:15">
      <c r="G73" s="8" t="s">
        <v>267</v>
      </c>
      <c r="H73" s="11">
        <f>COUNTIFS(H$14:H$50,"naklejka",J$14:J$50,4)</f>
        <v>0</v>
      </c>
      <c r="I73" s="64" t="s">
        <v>268</v>
      </c>
      <c r="K73" s="65" t="s">
        <v>257</v>
      </c>
      <c r="L73" s="62">
        <f>M73/M$74</f>
        <v>1</v>
      </c>
      <c r="M73" s="61">
        <f>(COUNTIF(Q14:Q50,"las")/37*N64)</f>
        <v>1.4</v>
      </c>
      <c r="N73" s="706" t="s">
        <v>298</v>
      </c>
      <c r="O73" s="707"/>
    </row>
    <row r="74" spans="7:15">
      <c r="G74" s="78" t="s">
        <v>271</v>
      </c>
      <c r="H74" s="79">
        <f>SUM(H70:H73)</f>
        <v>0</v>
      </c>
      <c r="I74" s="80" t="s">
        <v>268</v>
      </c>
      <c r="L74" s="34">
        <f>SUM(L71:L73)</f>
        <v>1</v>
      </c>
      <c r="M74" s="58">
        <f>SUM(M71:M73)</f>
        <v>1.4</v>
      </c>
      <c r="N74" s="59" t="s">
        <v>263</v>
      </c>
    </row>
    <row r="75" spans="7:15" ht="17.399999999999999">
      <c r="M75" s="63" t="str">
        <f>IF(M74=N$64,"","BŁĄD")</f>
        <v/>
      </c>
    </row>
    <row r="76" spans="7:15">
      <c r="G76" s="702" t="s">
        <v>429</v>
      </c>
      <c r="H76" s="702"/>
      <c r="I76" s="702"/>
      <c r="K76" s="705" t="s">
        <v>295</v>
      </c>
      <c r="L76" s="705"/>
      <c r="M76" s="705"/>
      <c r="N76" s="705"/>
      <c r="O76" s="705"/>
    </row>
    <row r="77" spans="7:15">
      <c r="G77" s="8" t="s">
        <v>264</v>
      </c>
      <c r="H77" s="11">
        <f>COUNTIFS(J$14:J$50,1,I$14:I$50,"drogowskaz")</f>
        <v>0</v>
      </c>
      <c r="I77" s="64" t="s">
        <v>268</v>
      </c>
      <c r="K77" s="65" t="s">
        <v>292</v>
      </c>
      <c r="L77" s="60">
        <f>M77/M$81</f>
        <v>0</v>
      </c>
      <c r="M77" s="61">
        <f>(COUNTIF(P14:P50,"utwardzona")/37*N64)</f>
        <v>0</v>
      </c>
      <c r="N77" s="64" t="s">
        <v>301</v>
      </c>
      <c r="O77" s="11"/>
    </row>
    <row r="78" spans="7:15">
      <c r="G78" s="8" t="s">
        <v>265</v>
      </c>
      <c r="H78" s="11">
        <f>COUNTIFS(J$14:J$50,2,I$14:I$50,"drogowskaz")</f>
        <v>0</v>
      </c>
      <c r="I78" s="64" t="s">
        <v>268</v>
      </c>
      <c r="K78" s="65" t="s">
        <v>293</v>
      </c>
      <c r="L78" s="60">
        <f>M78/M$81</f>
        <v>0.81081081081081086</v>
      </c>
      <c r="M78" s="61">
        <f>(COUNTIF(P14:P50,"gruntowa")/37*N64)</f>
        <v>1.1351351351351351</v>
      </c>
      <c r="N78" s="64" t="s">
        <v>302</v>
      </c>
      <c r="O78" s="11"/>
    </row>
    <row r="79" spans="7:15">
      <c r="G79" s="8" t="s">
        <v>266</v>
      </c>
      <c r="H79" s="11">
        <f>COUNTIFS(J$14:J$50,3,I$14:I$50,"drogowskaz")</f>
        <v>0</v>
      </c>
      <c r="I79" s="64" t="s">
        <v>268</v>
      </c>
      <c r="K79" s="65" t="s">
        <v>294</v>
      </c>
      <c r="L79" s="60">
        <f>M79/M$81</f>
        <v>0</v>
      </c>
      <c r="M79" s="61">
        <f>(COUNTIF(P14:P50,"piaszczysta")/37*N64)</f>
        <v>0</v>
      </c>
      <c r="N79" s="64" t="s">
        <v>303</v>
      </c>
      <c r="O79" s="11"/>
    </row>
    <row r="80" spans="7:15">
      <c r="G80" s="8" t="s">
        <v>267</v>
      </c>
      <c r="H80" s="11">
        <f>COUNTIFS(J$14:J$50,4,I$14:I$50,"drogowskaz")</f>
        <v>0</v>
      </c>
      <c r="I80" s="64" t="s">
        <v>268</v>
      </c>
      <c r="K80" s="65" t="s">
        <v>757</v>
      </c>
      <c r="L80" s="60">
        <f>M80/M$81</f>
        <v>0.1891891891891892</v>
      </c>
      <c r="M80" s="61">
        <f>(COUNTIF(P14:P50,"ścieżka")/37*N64)</f>
        <v>0.26486486486486488</v>
      </c>
      <c r="N80" s="64" t="s">
        <v>758</v>
      </c>
      <c r="O80" s="11"/>
    </row>
    <row r="81" spans="7:14">
      <c r="G81" s="24" t="s">
        <v>271</v>
      </c>
      <c r="H81" s="25">
        <f>SUM(H77:H80)</f>
        <v>0</v>
      </c>
      <c r="I81" s="26" t="s">
        <v>268</v>
      </c>
      <c r="L81" s="34">
        <f>SUM(L77:L80)</f>
        <v>1</v>
      </c>
      <c r="M81" s="58">
        <f>SUM(M77:M80)</f>
        <v>1.4</v>
      </c>
      <c r="N81" s="59" t="s">
        <v>263</v>
      </c>
    </row>
    <row r="83" spans="7:14">
      <c r="G83" s="12" t="s">
        <v>430</v>
      </c>
      <c r="I83" s="18"/>
    </row>
    <row r="84" spans="7:14">
      <c r="G84" s="8" t="s">
        <v>264</v>
      </c>
      <c r="H84" s="11">
        <f>COUNTIFS(H$14:H$50,"plansza",J$14:J$50,1)</f>
        <v>0</v>
      </c>
      <c r="I84" s="64" t="s">
        <v>268</v>
      </c>
    </row>
    <row r="85" spans="7:14">
      <c r="G85" s="8" t="s">
        <v>265</v>
      </c>
      <c r="H85" s="11">
        <f>COUNTIFS(H$14:H$50,"plansza",J$14:J$50,2)</f>
        <v>0</v>
      </c>
      <c r="I85" s="64" t="s">
        <v>268</v>
      </c>
    </row>
    <row r="86" spans="7:14">
      <c r="G86" s="8" t="s">
        <v>266</v>
      </c>
      <c r="H86" s="11">
        <f>COUNTIFS(H$14:H$50,"plansza",J$14:J$50,3)</f>
        <v>0</v>
      </c>
      <c r="I86" s="64" t="s">
        <v>268</v>
      </c>
    </row>
    <row r="87" spans="7:14">
      <c r="G87" s="8" t="s">
        <v>267</v>
      </c>
      <c r="H87" s="11">
        <f>COUNTIFS(H$14:H$50,"plansza",J$14:J$50,4)</f>
        <v>0</v>
      </c>
      <c r="I87" s="64" t="s">
        <v>268</v>
      </c>
    </row>
    <row r="88" spans="7:14">
      <c r="G88" s="78" t="s">
        <v>271</v>
      </c>
      <c r="H88" s="79">
        <f>SUM(H84:H87)</f>
        <v>0</v>
      </c>
      <c r="I88" s="80" t="s">
        <v>268</v>
      </c>
    </row>
  </sheetData>
  <autoFilter ref="A13:BA50"/>
  <mergeCells count="5">
    <mergeCell ref="K70:O70"/>
    <mergeCell ref="N73:O73"/>
    <mergeCell ref="K76:O76"/>
    <mergeCell ref="G76:I76"/>
    <mergeCell ref="G62:I62"/>
  </mergeCells>
  <phoneticPr fontId="38" type="noConversion"/>
  <conditionalFormatting sqref="P14:P50">
    <cfRule type="containsText" dxfId="772" priority="12" operator="containsText" text="UTWARDZONA">
      <formula>NOT(ISERROR(SEARCH("UTWARDZONA",P14)))</formula>
    </cfRule>
    <cfRule type="containsText" dxfId="771" priority="13" operator="containsText" text="PIASZCZYSTA">
      <formula>NOT(ISERROR(SEARCH("PIASZCZYSTA",P14)))</formula>
    </cfRule>
    <cfRule type="containsText" dxfId="770" priority="14" operator="containsText" text="UTWARDZONA">
      <formula>NOT(ISERROR(SEARCH("UTWARDZONA",P14)))</formula>
    </cfRule>
    <cfRule type="containsText" dxfId="769" priority="15" operator="containsText" text="GRUNTOWA">
      <formula>NOT(ISERROR(SEARCH("GRUNTOWA",P14)))</formula>
    </cfRule>
    <cfRule type="containsText" dxfId="768" priority="16" operator="containsText" text="UTWARDZONA">
      <formula>NOT(ISERROR(SEARCH("UTWARDZONA",P14)))</formula>
    </cfRule>
    <cfRule type="expression" dxfId="767" priority="17">
      <formula>"UTWARDZONA"</formula>
    </cfRule>
  </conditionalFormatting>
  <conditionalFormatting sqref="Q14:Q50">
    <cfRule type="containsText" dxfId="766" priority="9" operator="containsText" text="LAS">
      <formula>NOT(ISERROR(SEARCH("LAS",Q14)))</formula>
    </cfRule>
    <cfRule type="containsText" dxfId="765" priority="10" operator="containsText" text="OTWARTY">
      <formula>NOT(ISERROR(SEARCH("OTWARTY",Q14)))</formula>
    </cfRule>
    <cfRule type="containsText" dxfId="764" priority="11" operator="containsText" text="ZABUDOWA">
      <formula>NOT(ISERROR(SEARCH("ZABUDOWA",Q14)))</formula>
    </cfRule>
  </conditionalFormatting>
  <conditionalFormatting sqref="Q14:Q50">
    <cfRule type="containsText" dxfId="763" priority="7" operator="containsText" text="LAS">
      <formula>NOT(ISERROR(SEARCH("LAS",Q14)))</formula>
    </cfRule>
    <cfRule type="containsText" dxfId="762" priority="8" operator="containsText" text="OTWARTY">
      <formula>NOT(ISERROR(SEARCH("OTWARTY",Q14)))</formula>
    </cfRule>
  </conditionalFormatting>
  <conditionalFormatting sqref="Q14:Q50">
    <cfRule type="containsText" dxfId="761" priority="6" operator="containsText" text="ZABUDOWA">
      <formula>NOT(ISERROR(SEARCH("ZABUDOWA",Q14)))</formula>
    </cfRule>
  </conditionalFormatting>
  <conditionalFormatting sqref="P14:P50">
    <cfRule type="containsText" dxfId="760" priority="5" operator="containsText" text="PIASZCZYSTA">
      <formula>NOT(ISERROR(SEARCH("PIASZCZYSTA",P14)))</formula>
    </cfRule>
  </conditionalFormatting>
  <conditionalFormatting sqref="P14:P50">
    <cfRule type="containsText" dxfId="759" priority="4" operator="containsText" text="PIASZCZYSTA">
      <formula>NOT(ISERROR(SEARCH("PIASZCZYSTA",P14)))</formula>
    </cfRule>
  </conditionalFormatting>
  <conditionalFormatting sqref="P14:P50">
    <cfRule type="containsText" dxfId="758" priority="3" operator="containsText" text="GRUNTOWA">
      <formula>NOT(ISERROR(SEARCH("GRUNTOWA",P14)))</formula>
    </cfRule>
  </conditionalFormatting>
  <conditionalFormatting sqref="Q14:Q50">
    <cfRule type="containsText" dxfId="757" priority="2" operator="containsText" text="ZABUDOWA">
      <formula>NOT(ISERROR(SEARCH("ZABUDOWA",Q14)))</formula>
    </cfRule>
  </conditionalFormatting>
  <conditionalFormatting sqref="Q14:Q50">
    <cfRule type="containsText" dxfId="756" priority="1" operator="containsText" text="zabudowa">
      <formula>NOT(ISERROR(SEARCH("zabudowa",Q14)))</formula>
    </cfRule>
  </conditionalFormatting>
  <dataValidations count="14">
    <dataValidation type="list" allowBlank="1" sqref="Q14:Q50">
      <formula1>$Q$1:$Q$3</formula1>
    </dataValidation>
    <dataValidation type="list" allowBlank="1" sqref="P14:P50">
      <formula1>$P$1:$P$3</formula1>
    </dataValidation>
    <dataValidation type="list" allowBlank="1" sqref="O14:O50">
      <formula1>$O$1:$O$5</formula1>
    </dataValidation>
    <dataValidation type="list" allowBlank="1" sqref="N14:N50">
      <formula1>$N$1:$N$2</formula1>
    </dataValidation>
    <dataValidation type="list" allowBlank="1" sqref="M14:M50">
      <formula1>$M$1</formula1>
    </dataValidation>
    <dataValidation type="list" allowBlank="1" sqref="L14:L50">
      <formula1>$L$1:$L$7</formula1>
    </dataValidation>
    <dataValidation type="list" allowBlank="1" sqref="K14:K50">
      <formula1>$K$1:$K$7</formula1>
    </dataValidation>
    <dataValidation type="list" allowBlank="1" sqref="J14:J50">
      <formula1>$J$1:$J$4</formula1>
    </dataValidation>
    <dataValidation type="list" allowBlank="1" sqref="I14:I50">
      <formula1>$I$1:$I$12</formula1>
    </dataValidation>
    <dataValidation type="list" allowBlank="1" sqref="H14:H50">
      <formula1>$H$1:$H$4</formula1>
    </dataValidation>
    <dataValidation type="list" allowBlank="1" sqref="G14:G50">
      <formula1>$G$1:$G$8</formula1>
    </dataValidation>
    <dataValidation type="list" allowBlank="1" sqref="F14:F50">
      <formula1>$F$1:$F$3</formula1>
    </dataValidation>
    <dataValidation type="list" allowBlank="1" sqref="E14:E50">
      <formula1>$E$1:$E$2</formula1>
    </dataValidation>
    <dataValidation type="list" allowBlank="1" sqref="U14:U50">
      <formula1>$U$1:$U$5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280"/>
  <sheetViews>
    <sheetView topLeftCell="A13" zoomScale="80" zoomScaleNormal="80" workbookViewId="0">
      <pane xSplit="1" ySplit="1" topLeftCell="B98" activePane="bottomRight" state="frozen"/>
      <selection activeCell="A13" sqref="A13"/>
      <selection pane="topRight" activeCell="B13" sqref="B13"/>
      <selection pane="bottomLeft" activeCell="A14" sqref="A14"/>
      <selection pane="bottomRight" activeCell="D102" sqref="D102"/>
    </sheetView>
  </sheetViews>
  <sheetFormatPr defaultColWidth="0" defaultRowHeight="13.8"/>
  <cols>
    <col min="1" max="1" width="4" customWidth="1"/>
    <col min="2" max="2" width="7.19921875" customWidth="1"/>
    <col min="3" max="3" width="7.59765625" style="158" customWidth="1"/>
    <col min="4" max="4" width="23.69921875" customWidth="1"/>
    <col min="5" max="5" width="8" style="96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66.5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C2" s="601"/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C3" s="601"/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C4" s="601"/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3" hidden="1">
      <c r="C5" s="601"/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C6" s="601"/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C7" s="601"/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C8" s="601"/>
      <c r="G8" s="12" t="s">
        <v>262</v>
      </c>
      <c r="I8" s="12" t="s">
        <v>53</v>
      </c>
    </row>
    <row r="9" spans="1:23" hidden="1">
      <c r="C9" s="601"/>
      <c r="I9" s="12" t="s">
        <v>54</v>
      </c>
    </row>
    <row r="10" spans="1:23" hidden="1">
      <c r="C10" s="601"/>
      <c r="I10" s="12" t="s">
        <v>261</v>
      </c>
    </row>
    <row r="11" spans="1:23" hidden="1">
      <c r="C11" s="601"/>
      <c r="I11" s="12" t="s">
        <v>275</v>
      </c>
    </row>
    <row r="12" spans="1:23" hidden="1">
      <c r="C12" s="601"/>
      <c r="I12" s="12" t="s">
        <v>277</v>
      </c>
    </row>
    <row r="13" spans="1:23" ht="31.5" customHeight="1">
      <c r="A13" s="6" t="s">
        <v>8</v>
      </c>
      <c r="B13" s="147" t="s">
        <v>9</v>
      </c>
      <c r="C13" s="152" t="s">
        <v>1</v>
      </c>
      <c r="D13" s="149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ht="15.6">
      <c r="A14" s="3" t="s">
        <v>2</v>
      </c>
      <c r="B14" s="148" t="s">
        <v>522</v>
      </c>
      <c r="C14" s="153"/>
      <c r="D14" s="150"/>
      <c r="E14" s="4" t="s">
        <v>17</v>
      </c>
      <c r="F14" s="4" t="s">
        <v>14</v>
      </c>
      <c r="G14" s="1" t="s">
        <v>22</v>
      </c>
      <c r="H14" s="1" t="s">
        <v>28</v>
      </c>
      <c r="I14" s="1" t="s">
        <v>49</v>
      </c>
      <c r="J14" s="4">
        <v>4</v>
      </c>
      <c r="K14" s="4"/>
      <c r="L14" s="4"/>
      <c r="M14" s="4"/>
      <c r="N14" s="4"/>
      <c r="O14" s="4"/>
      <c r="P14" s="4" t="s">
        <v>291</v>
      </c>
      <c r="Q14" s="4" t="s">
        <v>288</v>
      </c>
      <c r="R14" s="249" t="s">
        <v>582</v>
      </c>
      <c r="S14" s="4"/>
      <c r="T14" s="5"/>
      <c r="U14" s="5"/>
      <c r="V14" s="14"/>
      <c r="W14" s="15"/>
    </row>
    <row r="15" spans="1:23" ht="15.6">
      <c r="A15" s="3" t="s">
        <v>3</v>
      </c>
      <c r="B15" s="148"/>
      <c r="C15" s="153"/>
      <c r="D15" s="150"/>
      <c r="E15" s="4" t="s">
        <v>17</v>
      </c>
      <c r="F15" s="4" t="s">
        <v>14</v>
      </c>
      <c r="G15" s="1" t="s">
        <v>19</v>
      </c>
      <c r="H15" s="1" t="s">
        <v>28</v>
      </c>
      <c r="I15" s="1" t="s">
        <v>24</v>
      </c>
      <c r="J15" s="4">
        <v>4</v>
      </c>
      <c r="K15" s="4"/>
      <c r="L15" s="4"/>
      <c r="M15" s="4"/>
      <c r="N15" s="4"/>
      <c r="O15" s="4"/>
      <c r="P15" s="4" t="s">
        <v>291</v>
      </c>
      <c r="Q15" s="4" t="s">
        <v>288</v>
      </c>
      <c r="R15" s="19"/>
      <c r="S15" s="4"/>
      <c r="T15" s="5"/>
      <c r="U15" s="5"/>
      <c r="V15" s="14"/>
      <c r="W15" s="15"/>
    </row>
    <row r="16" spans="1:23" ht="15.6">
      <c r="A16" s="3" t="s">
        <v>4</v>
      </c>
      <c r="B16" s="148"/>
      <c r="C16" s="153"/>
      <c r="D16" s="150"/>
      <c r="E16" s="4" t="s">
        <v>17</v>
      </c>
      <c r="F16" s="4" t="s">
        <v>15</v>
      </c>
      <c r="G16" s="1" t="s">
        <v>19</v>
      </c>
      <c r="H16" s="1" t="s">
        <v>28</v>
      </c>
      <c r="I16" s="1" t="s">
        <v>24</v>
      </c>
      <c r="J16" s="4">
        <v>4</v>
      </c>
      <c r="K16" s="4"/>
      <c r="L16" s="4"/>
      <c r="M16" s="4"/>
      <c r="N16" s="4"/>
      <c r="O16" s="4"/>
      <c r="P16" s="4" t="s">
        <v>291</v>
      </c>
      <c r="Q16" s="4" t="s">
        <v>288</v>
      </c>
      <c r="R16" s="19"/>
      <c r="S16" s="4"/>
      <c r="T16" s="5"/>
      <c r="U16" s="5"/>
      <c r="V16" s="14"/>
      <c r="W16" s="15"/>
    </row>
    <row r="17" spans="1:23" ht="15.6">
      <c r="A17" s="3" t="s">
        <v>5</v>
      </c>
      <c r="B17" s="148"/>
      <c r="C17" s="153"/>
      <c r="D17" s="150"/>
      <c r="E17" s="4" t="s">
        <v>17</v>
      </c>
      <c r="F17" s="4" t="s">
        <v>14</v>
      </c>
      <c r="G17" s="1" t="s">
        <v>22</v>
      </c>
      <c r="H17" s="1" t="s">
        <v>29</v>
      </c>
      <c r="I17" s="1" t="s">
        <v>30</v>
      </c>
      <c r="J17" s="4">
        <v>4</v>
      </c>
      <c r="K17" s="4"/>
      <c r="L17" s="4"/>
      <c r="M17" s="4"/>
      <c r="N17" s="4"/>
      <c r="O17" s="4"/>
      <c r="P17" s="4" t="s">
        <v>291</v>
      </c>
      <c r="Q17" s="4" t="s">
        <v>288</v>
      </c>
      <c r="R17" s="19"/>
      <c r="S17" s="4"/>
      <c r="T17" s="5"/>
      <c r="U17" s="5"/>
      <c r="V17" s="14"/>
      <c r="W17" s="15" t="s">
        <v>583</v>
      </c>
    </row>
    <row r="18" spans="1:23" ht="15.6">
      <c r="A18" s="3" t="s">
        <v>6</v>
      </c>
      <c r="B18" s="148"/>
      <c r="C18" s="153"/>
      <c r="D18" s="150"/>
      <c r="E18" s="4" t="s">
        <v>17</v>
      </c>
      <c r="F18" s="4" t="s">
        <v>14</v>
      </c>
      <c r="G18" s="1" t="s">
        <v>22</v>
      </c>
      <c r="H18" s="1" t="s">
        <v>28</v>
      </c>
      <c r="I18" s="1" t="s">
        <v>24</v>
      </c>
      <c r="J18" s="4">
        <v>4</v>
      </c>
      <c r="K18" s="4"/>
      <c r="L18" s="4"/>
      <c r="M18" s="4"/>
      <c r="N18" s="4"/>
      <c r="O18" s="4"/>
      <c r="P18" s="4" t="s">
        <v>291</v>
      </c>
      <c r="Q18" s="4" t="s">
        <v>288</v>
      </c>
      <c r="R18" s="19"/>
      <c r="S18" s="4"/>
      <c r="T18" s="5"/>
      <c r="U18" s="5"/>
      <c r="V18" s="14"/>
      <c r="W18" s="15"/>
    </row>
    <row r="19" spans="1:23" ht="15.6">
      <c r="A19" s="3" t="s">
        <v>7</v>
      </c>
      <c r="B19" s="148"/>
      <c r="C19" s="153"/>
      <c r="D19" s="150"/>
      <c r="E19" s="4" t="s">
        <v>17</v>
      </c>
      <c r="F19" s="4" t="s">
        <v>14</v>
      </c>
      <c r="G19" s="1" t="s">
        <v>22</v>
      </c>
      <c r="H19" s="1" t="s">
        <v>28</v>
      </c>
      <c r="I19" s="1" t="s">
        <v>474</v>
      </c>
      <c r="J19" s="4">
        <v>4</v>
      </c>
      <c r="K19" s="4"/>
      <c r="L19" s="4"/>
      <c r="M19" s="4"/>
      <c r="N19" s="4"/>
      <c r="O19" s="4"/>
      <c r="P19" s="4" t="s">
        <v>291</v>
      </c>
      <c r="Q19" s="4" t="s">
        <v>288</v>
      </c>
      <c r="R19" s="19"/>
      <c r="S19" s="4"/>
      <c r="T19" s="5"/>
      <c r="U19" s="5"/>
      <c r="V19" s="14"/>
      <c r="W19" s="15"/>
    </row>
    <row r="20" spans="1:23" ht="15.6">
      <c r="A20" s="3" t="s">
        <v>62</v>
      </c>
      <c r="B20" s="148"/>
      <c r="C20" s="153"/>
      <c r="D20" s="150"/>
      <c r="E20" s="4" t="s">
        <v>17</v>
      </c>
      <c r="F20" s="4" t="s">
        <v>15</v>
      </c>
      <c r="G20" s="1" t="s">
        <v>22</v>
      </c>
      <c r="H20" s="1" t="s">
        <v>28</v>
      </c>
      <c r="I20" s="1" t="s">
        <v>24</v>
      </c>
      <c r="J20" s="4">
        <v>3</v>
      </c>
      <c r="K20" s="4"/>
      <c r="L20" s="4"/>
      <c r="M20" s="4"/>
      <c r="N20" s="4"/>
      <c r="O20" s="4"/>
      <c r="P20" s="4" t="s">
        <v>291</v>
      </c>
      <c r="Q20" s="4" t="s">
        <v>288</v>
      </c>
      <c r="R20" s="19"/>
      <c r="S20" s="4"/>
      <c r="T20" s="5"/>
      <c r="U20" s="5"/>
      <c r="V20" s="14"/>
      <c r="W20" s="15"/>
    </row>
    <row r="21" spans="1:23" ht="15.6">
      <c r="A21" s="3" t="s">
        <v>63</v>
      </c>
      <c r="B21" s="148"/>
      <c r="C21" s="153"/>
      <c r="D21" s="150"/>
      <c r="E21" s="4" t="s">
        <v>17</v>
      </c>
      <c r="F21" s="4" t="s">
        <v>14</v>
      </c>
      <c r="G21" s="1" t="s">
        <v>19</v>
      </c>
      <c r="H21" s="1" t="s">
        <v>28</v>
      </c>
      <c r="I21" s="1" t="s">
        <v>24</v>
      </c>
      <c r="J21" s="4">
        <v>4</v>
      </c>
      <c r="K21" s="4"/>
      <c r="L21" s="4"/>
      <c r="M21" s="4"/>
      <c r="N21" s="4"/>
      <c r="O21" s="4"/>
      <c r="P21" s="4" t="s">
        <v>291</v>
      </c>
      <c r="Q21" s="4" t="s">
        <v>288</v>
      </c>
      <c r="R21" s="19"/>
      <c r="S21" s="4"/>
      <c r="T21" s="5"/>
      <c r="U21" s="5"/>
      <c r="V21" s="14"/>
      <c r="W21" s="15"/>
    </row>
    <row r="22" spans="1:23" ht="15.6">
      <c r="A22" s="3" t="s">
        <v>64</v>
      </c>
      <c r="B22" s="148"/>
      <c r="C22" s="153"/>
      <c r="D22" s="150"/>
      <c r="E22" s="4" t="s">
        <v>17</v>
      </c>
      <c r="F22" s="4" t="s">
        <v>15</v>
      </c>
      <c r="G22" s="1" t="s">
        <v>19</v>
      </c>
      <c r="H22" s="1" t="s">
        <v>28</v>
      </c>
      <c r="I22" s="1" t="s">
        <v>477</v>
      </c>
      <c r="J22" s="4">
        <v>4</v>
      </c>
      <c r="K22" s="4"/>
      <c r="L22" s="4"/>
      <c r="M22" s="4"/>
      <c r="N22" s="4"/>
      <c r="O22" s="4"/>
      <c r="P22" s="4" t="s">
        <v>291</v>
      </c>
      <c r="Q22" s="4" t="s">
        <v>288</v>
      </c>
      <c r="R22" s="19"/>
      <c r="S22" s="4"/>
      <c r="T22" s="5"/>
      <c r="U22" s="5"/>
      <c r="V22" s="14"/>
      <c r="W22" s="15"/>
    </row>
    <row r="23" spans="1:23" ht="15.6">
      <c r="A23" s="3" t="s">
        <v>65</v>
      </c>
      <c r="B23" s="148"/>
      <c r="C23" s="153"/>
      <c r="D23" s="150"/>
      <c r="E23" s="4" t="s">
        <v>17</v>
      </c>
      <c r="F23" s="4" t="s">
        <v>14</v>
      </c>
      <c r="G23" s="1" t="s">
        <v>262</v>
      </c>
      <c r="H23" s="1" t="s">
        <v>28</v>
      </c>
      <c r="I23" s="1" t="s">
        <v>24</v>
      </c>
      <c r="J23" s="4">
        <v>4</v>
      </c>
      <c r="K23" s="4"/>
      <c r="L23" s="4"/>
      <c r="M23" s="4"/>
      <c r="N23" s="4"/>
      <c r="O23" s="4"/>
      <c r="P23" s="4" t="s">
        <v>291</v>
      </c>
      <c r="Q23" s="4" t="s">
        <v>288</v>
      </c>
      <c r="R23" s="19"/>
      <c r="S23" s="4"/>
      <c r="T23" s="5"/>
      <c r="U23" s="5"/>
      <c r="V23" s="14"/>
      <c r="W23" s="15"/>
    </row>
    <row r="24" spans="1:23" ht="15.6">
      <c r="A24" s="3" t="s">
        <v>66</v>
      </c>
      <c r="B24" s="148"/>
      <c r="C24" s="153"/>
      <c r="D24" s="150"/>
      <c r="E24" s="4" t="s">
        <v>18</v>
      </c>
      <c r="F24" s="4" t="s">
        <v>15</v>
      </c>
      <c r="G24" s="1" t="s">
        <v>20</v>
      </c>
      <c r="H24" s="1" t="s">
        <v>304</v>
      </c>
      <c r="I24" s="1" t="s">
        <v>24</v>
      </c>
      <c r="J24" s="4">
        <v>4</v>
      </c>
      <c r="K24" s="4"/>
      <c r="L24" s="4"/>
      <c r="M24" s="4"/>
      <c r="N24" s="4"/>
      <c r="O24" s="4"/>
      <c r="P24" s="4" t="s">
        <v>291</v>
      </c>
      <c r="Q24" s="4" t="s">
        <v>288</v>
      </c>
      <c r="R24" s="19"/>
      <c r="S24" s="4"/>
      <c r="T24" s="5"/>
      <c r="U24" s="5"/>
      <c r="V24" s="14"/>
      <c r="W24" s="15"/>
    </row>
    <row r="25" spans="1:23" ht="15.6">
      <c r="A25" s="3" t="s">
        <v>67</v>
      </c>
      <c r="B25" s="148"/>
      <c r="C25" s="153"/>
      <c r="D25" s="150"/>
      <c r="E25" s="4" t="s">
        <v>18</v>
      </c>
      <c r="F25" s="4" t="s">
        <v>16</v>
      </c>
      <c r="G25" s="1" t="s">
        <v>20</v>
      </c>
      <c r="H25" s="1" t="s">
        <v>28</v>
      </c>
      <c r="I25" s="1" t="s">
        <v>24</v>
      </c>
      <c r="J25" s="4">
        <v>4</v>
      </c>
      <c r="K25" s="4"/>
      <c r="L25" s="4"/>
      <c r="M25" s="4"/>
      <c r="N25" s="4"/>
      <c r="O25" s="4"/>
      <c r="P25" s="4" t="s">
        <v>291</v>
      </c>
      <c r="Q25" s="4" t="s">
        <v>288</v>
      </c>
      <c r="R25" s="19"/>
      <c r="S25" s="4"/>
      <c r="T25" s="5"/>
      <c r="U25" s="5"/>
      <c r="V25" s="14"/>
      <c r="W25" s="15"/>
    </row>
    <row r="26" spans="1:23" ht="15.6">
      <c r="A26" s="3" t="s">
        <v>68</v>
      </c>
      <c r="B26" s="148"/>
      <c r="C26" s="153"/>
      <c r="D26" s="150"/>
      <c r="E26" s="4" t="s">
        <v>18</v>
      </c>
      <c r="F26" s="4" t="s">
        <v>16</v>
      </c>
      <c r="G26" s="1" t="s">
        <v>23</v>
      </c>
      <c r="H26" s="1" t="s">
        <v>28</v>
      </c>
      <c r="I26" s="1" t="s">
        <v>24</v>
      </c>
      <c r="J26" s="4">
        <v>4</v>
      </c>
      <c r="K26" s="4"/>
      <c r="L26" s="4"/>
      <c r="M26" s="4"/>
      <c r="N26" s="4"/>
      <c r="O26" s="4"/>
      <c r="P26" s="4" t="s">
        <v>291</v>
      </c>
      <c r="Q26" s="4" t="s">
        <v>288</v>
      </c>
      <c r="R26" s="19"/>
      <c r="S26" s="4"/>
      <c r="T26" s="5"/>
      <c r="U26" s="5"/>
      <c r="V26" s="14"/>
      <c r="W26" s="15"/>
    </row>
    <row r="27" spans="1:23" ht="15.6">
      <c r="A27" s="3" t="s">
        <v>69</v>
      </c>
      <c r="B27" s="148"/>
      <c r="C27" s="153"/>
      <c r="D27" s="150"/>
      <c r="E27" s="4" t="s">
        <v>17</v>
      </c>
      <c r="F27" s="4" t="s">
        <v>16</v>
      </c>
      <c r="G27" s="1" t="s">
        <v>20</v>
      </c>
      <c r="H27" s="1" t="s">
        <v>304</v>
      </c>
      <c r="I27" s="1" t="s">
        <v>24</v>
      </c>
      <c r="J27" s="4">
        <v>4</v>
      </c>
      <c r="K27" s="4"/>
      <c r="L27" s="4"/>
      <c r="M27" s="4"/>
      <c r="N27" s="4"/>
      <c r="O27" s="4"/>
      <c r="P27" s="4" t="s">
        <v>291</v>
      </c>
      <c r="Q27" s="4" t="s">
        <v>288</v>
      </c>
      <c r="R27" s="19"/>
      <c r="S27" s="4"/>
      <c r="T27" s="5"/>
      <c r="U27" s="5"/>
      <c r="V27" s="14"/>
      <c r="W27" s="15"/>
    </row>
    <row r="28" spans="1:23" ht="15.6">
      <c r="A28" s="3" t="s">
        <v>70</v>
      </c>
      <c r="B28" s="148"/>
      <c r="C28" s="153"/>
      <c r="D28" s="150"/>
      <c r="E28" s="4" t="s">
        <v>17</v>
      </c>
      <c r="F28" s="4" t="s">
        <v>14</v>
      </c>
      <c r="G28" s="1" t="s">
        <v>22</v>
      </c>
      <c r="H28" s="1" t="s">
        <v>28</v>
      </c>
      <c r="I28" s="1" t="s">
        <v>24</v>
      </c>
      <c r="J28" s="4">
        <v>4</v>
      </c>
      <c r="K28" s="4"/>
      <c r="L28" s="4"/>
      <c r="M28" s="4"/>
      <c r="N28" s="4"/>
      <c r="O28" s="4"/>
      <c r="P28" s="4" t="s">
        <v>291</v>
      </c>
      <c r="Q28" s="4" t="s">
        <v>288</v>
      </c>
      <c r="R28" s="19"/>
      <c r="S28" s="4"/>
      <c r="T28" s="5"/>
      <c r="U28" s="5"/>
      <c r="V28" s="14"/>
      <c r="W28" s="15"/>
    </row>
    <row r="29" spans="1:23" ht="15.6">
      <c r="A29" s="3" t="s">
        <v>71</v>
      </c>
      <c r="B29" s="148"/>
      <c r="C29" s="153"/>
      <c r="D29" s="150"/>
      <c r="E29" s="4" t="s">
        <v>17</v>
      </c>
      <c r="F29" s="4" t="s">
        <v>15</v>
      </c>
      <c r="G29" s="1" t="s">
        <v>22</v>
      </c>
      <c r="H29" s="1" t="s">
        <v>28</v>
      </c>
      <c r="I29" s="1" t="s">
        <v>24</v>
      </c>
      <c r="J29" s="4">
        <v>4</v>
      </c>
      <c r="K29" s="4"/>
      <c r="L29" s="4"/>
      <c r="M29" s="4"/>
      <c r="N29" s="4"/>
      <c r="O29" s="4"/>
      <c r="P29" s="4" t="s">
        <v>291</v>
      </c>
      <c r="Q29" s="4" t="s">
        <v>288</v>
      </c>
      <c r="S29" s="4"/>
      <c r="T29" s="5"/>
      <c r="U29" s="5"/>
      <c r="V29" s="14"/>
      <c r="W29" s="15"/>
    </row>
    <row r="30" spans="1:23" ht="15.6">
      <c r="A30" s="3" t="s">
        <v>72</v>
      </c>
      <c r="B30" s="148"/>
      <c r="C30" s="153"/>
      <c r="D30" s="150"/>
      <c r="E30" s="4" t="s">
        <v>17</v>
      </c>
      <c r="F30" s="4" t="s">
        <v>14</v>
      </c>
      <c r="G30" s="1" t="s">
        <v>22</v>
      </c>
      <c r="H30" s="1" t="s">
        <v>28</v>
      </c>
      <c r="I30" s="1" t="s">
        <v>24</v>
      </c>
      <c r="J30" s="4">
        <v>4</v>
      </c>
      <c r="K30" s="4"/>
      <c r="L30" s="4"/>
      <c r="M30" s="4"/>
      <c r="N30" s="4"/>
      <c r="O30" s="4"/>
      <c r="P30" s="4" t="s">
        <v>291</v>
      </c>
      <c r="Q30" s="4" t="s">
        <v>288</v>
      </c>
      <c r="R30" s="19"/>
      <c r="S30" s="4"/>
      <c r="T30" s="5"/>
      <c r="U30" s="5"/>
      <c r="V30" s="14"/>
      <c r="W30" s="15"/>
    </row>
    <row r="31" spans="1:23" ht="15.6">
      <c r="A31" s="3" t="s">
        <v>73</v>
      </c>
      <c r="B31" s="148"/>
      <c r="C31" s="153"/>
      <c r="D31" s="150"/>
      <c r="E31" s="4" t="s">
        <v>17</v>
      </c>
      <c r="F31" s="4" t="s">
        <v>15</v>
      </c>
      <c r="G31" s="1" t="s">
        <v>22</v>
      </c>
      <c r="H31" s="1" t="s">
        <v>28</v>
      </c>
      <c r="I31" s="1" t="s">
        <v>24</v>
      </c>
      <c r="J31" s="4">
        <v>4</v>
      </c>
      <c r="K31" s="4"/>
      <c r="L31" s="4"/>
      <c r="M31" s="4"/>
      <c r="N31" s="4"/>
      <c r="O31" s="4"/>
      <c r="P31" s="4" t="s">
        <v>291</v>
      </c>
      <c r="Q31" s="4" t="s">
        <v>288</v>
      </c>
      <c r="R31" s="19"/>
      <c r="S31" s="4"/>
      <c r="T31" s="5"/>
      <c r="U31" s="5"/>
      <c r="V31" s="14"/>
      <c r="W31" s="15"/>
    </row>
    <row r="32" spans="1:23" ht="15.6">
      <c r="A32" s="3" t="s">
        <v>74</v>
      </c>
      <c r="B32" s="148"/>
      <c r="C32" s="153"/>
      <c r="D32" s="150"/>
      <c r="E32" s="4" t="s">
        <v>17</v>
      </c>
      <c r="F32" s="4" t="s">
        <v>14</v>
      </c>
      <c r="G32" s="1" t="s">
        <v>22</v>
      </c>
      <c r="H32" s="1" t="s">
        <v>28</v>
      </c>
      <c r="I32" s="1" t="s">
        <v>24</v>
      </c>
      <c r="J32" s="4">
        <v>4</v>
      </c>
      <c r="K32" s="4"/>
      <c r="L32" s="4"/>
      <c r="M32" s="4"/>
      <c r="N32" s="4"/>
      <c r="O32" s="4"/>
      <c r="P32" s="4" t="s">
        <v>291</v>
      </c>
      <c r="Q32" s="4" t="s">
        <v>288</v>
      </c>
      <c r="R32" s="19"/>
      <c r="S32" s="4"/>
      <c r="T32" s="5"/>
      <c r="U32" s="5"/>
      <c r="V32" s="14"/>
      <c r="W32" s="15"/>
    </row>
    <row r="33" spans="1:23" ht="15.6">
      <c r="A33" s="3" t="s">
        <v>75</v>
      </c>
      <c r="B33" s="148"/>
      <c r="C33" s="153"/>
      <c r="D33" s="150"/>
      <c r="E33" s="4" t="s">
        <v>17</v>
      </c>
      <c r="F33" s="4" t="s">
        <v>15</v>
      </c>
      <c r="G33" s="1" t="s">
        <v>22</v>
      </c>
      <c r="H33" s="1" t="s">
        <v>28</v>
      </c>
      <c r="I33" s="1" t="s">
        <v>24</v>
      </c>
      <c r="J33" s="4">
        <v>4</v>
      </c>
      <c r="K33" s="4"/>
      <c r="L33" s="4"/>
      <c r="M33" s="4"/>
      <c r="N33" s="4"/>
      <c r="O33" s="4"/>
      <c r="P33" s="4" t="s">
        <v>291</v>
      </c>
      <c r="Q33" s="4" t="s">
        <v>288</v>
      </c>
      <c r="R33" s="19"/>
      <c r="S33" s="4"/>
      <c r="T33" s="5"/>
      <c r="U33" s="5"/>
      <c r="V33" s="14"/>
      <c r="W33" s="15"/>
    </row>
    <row r="34" spans="1:23" ht="15.6">
      <c r="A34" s="3" t="s">
        <v>76</v>
      </c>
      <c r="B34" s="148"/>
      <c r="C34" s="153"/>
      <c r="D34" s="150"/>
      <c r="E34" s="4" t="s">
        <v>17</v>
      </c>
      <c r="F34" s="4" t="s">
        <v>14</v>
      </c>
      <c r="G34" s="1" t="s">
        <v>22</v>
      </c>
      <c r="H34" s="1"/>
      <c r="I34" s="1" t="s">
        <v>24</v>
      </c>
      <c r="J34" s="4"/>
      <c r="K34" s="4"/>
      <c r="L34" s="4"/>
      <c r="M34" s="4"/>
      <c r="N34" s="4"/>
      <c r="O34" s="95" t="s">
        <v>28</v>
      </c>
      <c r="P34" s="4" t="s">
        <v>291</v>
      </c>
      <c r="Q34" s="4" t="s">
        <v>288</v>
      </c>
      <c r="R34" s="19" t="s">
        <v>584</v>
      </c>
      <c r="S34" s="4"/>
      <c r="T34" s="5"/>
      <c r="U34" s="5"/>
      <c r="V34" s="14"/>
      <c r="W34" s="15"/>
    </row>
    <row r="35" spans="1:23" ht="15.6">
      <c r="A35" s="3" t="s">
        <v>77</v>
      </c>
      <c r="B35" s="148"/>
      <c r="C35" s="153"/>
      <c r="D35" s="150"/>
      <c r="E35" s="4" t="s">
        <v>17</v>
      </c>
      <c r="F35" s="4" t="s">
        <v>14</v>
      </c>
      <c r="G35" s="1" t="s">
        <v>22</v>
      </c>
      <c r="H35" s="1" t="s">
        <v>28</v>
      </c>
      <c r="I35" s="1" t="s">
        <v>24</v>
      </c>
      <c r="J35" s="4">
        <v>3</v>
      </c>
      <c r="K35" s="4"/>
      <c r="L35" s="4"/>
      <c r="M35" s="4"/>
      <c r="N35" s="4"/>
      <c r="O35" s="4"/>
      <c r="P35" s="4" t="s">
        <v>291</v>
      </c>
      <c r="Q35" s="4" t="s">
        <v>288</v>
      </c>
      <c r="R35" s="19"/>
      <c r="S35" s="4"/>
      <c r="T35" s="5"/>
      <c r="U35" s="5"/>
      <c r="V35" s="14"/>
      <c r="W35" s="15"/>
    </row>
    <row r="36" spans="1:23" ht="15.6">
      <c r="A36" s="3" t="s">
        <v>78</v>
      </c>
      <c r="B36" s="148"/>
      <c r="C36" s="153"/>
      <c r="D36" s="150"/>
      <c r="E36" s="4" t="s">
        <v>17</v>
      </c>
      <c r="F36" s="4" t="s">
        <v>15</v>
      </c>
      <c r="G36" s="1" t="s">
        <v>22</v>
      </c>
      <c r="H36" s="1" t="s">
        <v>28</v>
      </c>
      <c r="I36" s="1" t="s">
        <v>24</v>
      </c>
      <c r="J36" s="4">
        <v>4</v>
      </c>
      <c r="K36" s="4"/>
      <c r="L36" s="4"/>
      <c r="M36" s="4"/>
      <c r="N36" s="4"/>
      <c r="O36" s="4"/>
      <c r="P36" s="4" t="s">
        <v>291</v>
      </c>
      <c r="Q36" s="4" t="s">
        <v>288</v>
      </c>
      <c r="R36" s="19"/>
      <c r="S36" s="4"/>
      <c r="T36" s="5"/>
      <c r="U36" s="5"/>
      <c r="V36" s="14"/>
      <c r="W36" s="15"/>
    </row>
    <row r="37" spans="1:23" ht="15.6">
      <c r="A37" s="3" t="s">
        <v>79</v>
      </c>
      <c r="B37" s="148"/>
      <c r="C37" s="153"/>
      <c r="D37" s="150"/>
      <c r="E37" s="4" t="s">
        <v>17</v>
      </c>
      <c r="F37" s="4" t="s">
        <v>14</v>
      </c>
      <c r="G37" s="1" t="s">
        <v>22</v>
      </c>
      <c r="H37" s="1" t="s">
        <v>28</v>
      </c>
      <c r="I37" s="1" t="s">
        <v>24</v>
      </c>
      <c r="J37" s="4">
        <v>4</v>
      </c>
      <c r="K37" s="4"/>
      <c r="L37" s="4"/>
      <c r="M37" s="4"/>
      <c r="N37" s="4"/>
      <c r="O37" s="4"/>
      <c r="P37" s="4" t="s">
        <v>291</v>
      </c>
      <c r="Q37" s="4" t="s">
        <v>288</v>
      </c>
      <c r="R37" s="19"/>
      <c r="S37" s="4"/>
      <c r="T37" s="5"/>
      <c r="U37" s="5"/>
      <c r="V37" s="14"/>
      <c r="W37" s="15"/>
    </row>
    <row r="38" spans="1:23" ht="15.6">
      <c r="A38" s="3" t="s">
        <v>80</v>
      </c>
      <c r="B38" s="148"/>
      <c r="C38" s="153"/>
      <c r="D38" s="150"/>
      <c r="E38" s="4" t="s">
        <v>17</v>
      </c>
      <c r="F38" s="4" t="s">
        <v>15</v>
      </c>
      <c r="G38" s="1" t="s">
        <v>22</v>
      </c>
      <c r="H38" s="1" t="s">
        <v>28</v>
      </c>
      <c r="I38" s="1" t="s">
        <v>24</v>
      </c>
      <c r="J38" s="4">
        <v>4</v>
      </c>
      <c r="K38" s="4"/>
      <c r="L38" s="4"/>
      <c r="M38" s="4"/>
      <c r="N38" s="4"/>
      <c r="O38" s="4"/>
      <c r="P38" s="4" t="s">
        <v>291</v>
      </c>
      <c r="Q38" s="4" t="s">
        <v>288</v>
      </c>
      <c r="R38" s="19"/>
      <c r="S38" s="4"/>
      <c r="T38" s="5"/>
      <c r="U38" s="5"/>
      <c r="V38" s="14"/>
      <c r="W38" s="15"/>
    </row>
    <row r="39" spans="1:23" ht="15.6">
      <c r="A39" s="3" t="s">
        <v>81</v>
      </c>
      <c r="B39" s="148"/>
      <c r="C39" s="153"/>
      <c r="D39" s="150"/>
      <c r="E39" s="4" t="s">
        <v>17</v>
      </c>
      <c r="F39" s="4" t="s">
        <v>14</v>
      </c>
      <c r="G39" s="1" t="s">
        <v>22</v>
      </c>
      <c r="H39" s="1" t="s">
        <v>28</v>
      </c>
      <c r="I39" s="1" t="s">
        <v>24</v>
      </c>
      <c r="J39" s="4">
        <v>4</v>
      </c>
      <c r="K39" s="4"/>
      <c r="L39" s="4"/>
      <c r="M39" s="4"/>
      <c r="N39" s="4"/>
      <c r="O39" s="4"/>
      <c r="P39" s="4" t="s">
        <v>291</v>
      </c>
      <c r="Q39" s="4" t="s">
        <v>288</v>
      </c>
      <c r="R39" s="19"/>
      <c r="S39" s="4"/>
      <c r="T39" s="5"/>
      <c r="U39" s="5"/>
      <c r="V39" s="14"/>
      <c r="W39" s="15"/>
    </row>
    <row r="40" spans="1:23" ht="15.6">
      <c r="A40" s="3" t="s">
        <v>82</v>
      </c>
      <c r="B40" s="148"/>
      <c r="C40" s="153"/>
      <c r="D40" s="150"/>
      <c r="E40" s="4" t="s">
        <v>17</v>
      </c>
      <c r="F40" s="4" t="s">
        <v>15</v>
      </c>
      <c r="G40" s="1" t="s">
        <v>22</v>
      </c>
      <c r="H40" s="1" t="s">
        <v>28</v>
      </c>
      <c r="I40" s="1" t="s">
        <v>24</v>
      </c>
      <c r="J40" s="4">
        <v>4</v>
      </c>
      <c r="K40" s="4"/>
      <c r="L40" s="4"/>
      <c r="M40" s="4"/>
      <c r="N40" s="4"/>
      <c r="O40" s="4"/>
      <c r="P40" s="4" t="s">
        <v>291</v>
      </c>
      <c r="Q40" s="4" t="s">
        <v>288</v>
      </c>
      <c r="R40" s="19"/>
      <c r="S40" s="4"/>
      <c r="T40" s="5"/>
      <c r="U40" s="5"/>
      <c r="V40" s="14"/>
      <c r="W40" s="15"/>
    </row>
    <row r="41" spans="1:23" ht="24">
      <c r="A41" s="3" t="s">
        <v>83</v>
      </c>
      <c r="B41" s="148"/>
      <c r="C41" s="153"/>
      <c r="D41" s="150"/>
      <c r="E41" s="4" t="s">
        <v>18</v>
      </c>
      <c r="F41" s="4" t="s">
        <v>15</v>
      </c>
      <c r="G41" s="1" t="s">
        <v>20</v>
      </c>
      <c r="H41" s="1" t="s">
        <v>304</v>
      </c>
      <c r="I41" s="1" t="s">
        <v>24</v>
      </c>
      <c r="J41" s="4"/>
      <c r="K41" s="4"/>
      <c r="L41" s="4"/>
      <c r="M41" s="4"/>
      <c r="N41" s="4"/>
      <c r="O41" s="95" t="s">
        <v>28</v>
      </c>
      <c r="P41" s="4" t="s">
        <v>291</v>
      </c>
      <c r="Q41" s="4" t="s">
        <v>288</v>
      </c>
      <c r="R41" s="250" t="s">
        <v>702</v>
      </c>
      <c r="S41" s="4"/>
      <c r="T41" s="5"/>
      <c r="U41" s="5"/>
      <c r="V41" s="14"/>
      <c r="W41" s="15"/>
    </row>
    <row r="42" spans="1:23" ht="15.6">
      <c r="A42" s="3" t="s">
        <v>84</v>
      </c>
      <c r="B42" s="148"/>
      <c r="C42" s="153"/>
      <c r="D42" s="150"/>
      <c r="E42" s="4" t="s">
        <v>17</v>
      </c>
      <c r="F42" s="4" t="s">
        <v>14</v>
      </c>
      <c r="G42" s="1" t="s">
        <v>22</v>
      </c>
      <c r="H42" s="1" t="s">
        <v>28</v>
      </c>
      <c r="I42" s="1" t="s">
        <v>25</v>
      </c>
      <c r="J42" s="4">
        <v>3</v>
      </c>
      <c r="K42" s="4"/>
      <c r="L42" s="4"/>
      <c r="M42" s="4"/>
      <c r="N42" s="4"/>
      <c r="O42" s="4"/>
      <c r="P42" s="4" t="s">
        <v>291</v>
      </c>
      <c r="Q42" s="135" t="s">
        <v>288</v>
      </c>
      <c r="R42" s="11"/>
      <c r="S42" s="124"/>
      <c r="T42" s="5"/>
      <c r="U42" s="5"/>
      <c r="V42" s="14"/>
      <c r="W42" s="15"/>
    </row>
    <row r="43" spans="1:23" ht="15.6">
      <c r="A43" s="3" t="s">
        <v>85</v>
      </c>
      <c r="B43" s="148"/>
      <c r="C43" s="153"/>
      <c r="D43" s="150"/>
      <c r="E43" s="4" t="s">
        <v>17</v>
      </c>
      <c r="F43" s="4" t="s">
        <v>15</v>
      </c>
      <c r="G43" s="1" t="s">
        <v>22</v>
      </c>
      <c r="H43" s="1" t="s">
        <v>28</v>
      </c>
      <c r="I43" s="1" t="s">
        <v>26</v>
      </c>
      <c r="J43" s="4">
        <v>3</v>
      </c>
      <c r="K43" s="4"/>
      <c r="L43" s="4"/>
      <c r="M43" s="4"/>
      <c r="N43" s="4"/>
      <c r="O43" s="4"/>
      <c r="P43" s="4" t="s">
        <v>291</v>
      </c>
      <c r="Q43" s="4" t="s">
        <v>288</v>
      </c>
      <c r="S43" s="4"/>
      <c r="T43" s="5"/>
      <c r="U43" s="5"/>
      <c r="V43" s="14"/>
      <c r="W43" s="15"/>
    </row>
    <row r="44" spans="1:23" ht="15.6">
      <c r="A44" s="3" t="s">
        <v>86</v>
      </c>
      <c r="B44" s="148"/>
      <c r="C44" s="153"/>
      <c r="D44" s="150"/>
      <c r="E44" s="4" t="s">
        <v>17</v>
      </c>
      <c r="F44" s="4" t="s">
        <v>14</v>
      </c>
      <c r="G44" s="1" t="s">
        <v>19</v>
      </c>
      <c r="H44" s="1" t="s">
        <v>28</v>
      </c>
      <c r="I44" s="1" t="s">
        <v>24</v>
      </c>
      <c r="J44" s="4">
        <v>4</v>
      </c>
      <c r="K44" s="4"/>
      <c r="L44" s="4"/>
      <c r="M44" s="4"/>
      <c r="N44" s="4"/>
      <c r="O44" s="4"/>
      <c r="P44" s="4" t="s">
        <v>291</v>
      </c>
      <c r="Q44" s="4" t="s">
        <v>288</v>
      </c>
      <c r="R44" s="19"/>
      <c r="S44" s="4"/>
      <c r="T44" s="5"/>
      <c r="U44" s="5"/>
      <c r="V44" s="14"/>
      <c r="W44" s="15"/>
    </row>
    <row r="45" spans="1:23" ht="15.6">
      <c r="A45" s="3" t="s">
        <v>87</v>
      </c>
      <c r="B45" s="148"/>
      <c r="C45" s="153"/>
      <c r="D45" s="150"/>
      <c r="E45" s="4" t="s">
        <v>17</v>
      </c>
      <c r="F45" s="4" t="s">
        <v>15</v>
      </c>
      <c r="G45" s="1" t="s">
        <v>19</v>
      </c>
      <c r="H45" s="1" t="s">
        <v>28</v>
      </c>
      <c r="I45" s="1" t="s">
        <v>24</v>
      </c>
      <c r="J45" s="4">
        <v>4</v>
      </c>
      <c r="K45" s="4"/>
      <c r="L45" s="4"/>
      <c r="M45" s="4"/>
      <c r="N45" s="4"/>
      <c r="O45" s="4"/>
      <c r="P45" s="4" t="s">
        <v>291</v>
      </c>
      <c r="Q45" s="4" t="s">
        <v>288</v>
      </c>
      <c r="R45" s="19"/>
      <c r="S45" s="4"/>
      <c r="T45" s="5"/>
      <c r="U45" s="5"/>
      <c r="V45" s="14"/>
      <c r="W45" s="15"/>
    </row>
    <row r="46" spans="1:23" ht="15.6">
      <c r="A46" s="3" t="s">
        <v>88</v>
      </c>
      <c r="B46" s="148"/>
      <c r="C46" s="153"/>
      <c r="D46" s="150"/>
      <c r="E46" s="4" t="s">
        <v>18</v>
      </c>
      <c r="F46" s="4" t="s">
        <v>14</v>
      </c>
      <c r="G46" s="1" t="s">
        <v>23</v>
      </c>
      <c r="H46" s="1" t="s">
        <v>28</v>
      </c>
      <c r="I46" s="1" t="s">
        <v>24</v>
      </c>
      <c r="J46" s="4">
        <v>4</v>
      </c>
      <c r="K46" s="4"/>
      <c r="L46" s="4"/>
      <c r="M46" s="4"/>
      <c r="N46" s="4"/>
      <c r="O46" s="4"/>
      <c r="P46" s="4" t="s">
        <v>291</v>
      </c>
      <c r="Q46" s="4" t="s">
        <v>288</v>
      </c>
      <c r="R46" s="19"/>
      <c r="S46" s="4"/>
      <c r="T46" s="5"/>
      <c r="U46" s="5"/>
      <c r="V46" s="14"/>
      <c r="W46" s="15"/>
    </row>
    <row r="47" spans="1:23" ht="15.6">
      <c r="A47" s="3" t="s">
        <v>89</v>
      </c>
      <c r="B47" s="148"/>
      <c r="C47" s="153"/>
      <c r="D47" s="150"/>
      <c r="E47" s="4" t="s">
        <v>18</v>
      </c>
      <c r="F47" s="4" t="s">
        <v>15</v>
      </c>
      <c r="G47" s="1" t="s">
        <v>23</v>
      </c>
      <c r="H47" s="1" t="s">
        <v>28</v>
      </c>
      <c r="I47" s="1" t="s">
        <v>24</v>
      </c>
      <c r="J47" s="4">
        <v>4</v>
      </c>
      <c r="K47" s="4"/>
      <c r="L47" s="4"/>
      <c r="M47" s="4"/>
      <c r="N47" s="4"/>
      <c r="O47" s="4"/>
      <c r="P47" s="4" t="s">
        <v>291</v>
      </c>
      <c r="Q47" s="4" t="s">
        <v>288</v>
      </c>
      <c r="R47" s="19"/>
      <c r="S47" s="4"/>
      <c r="T47" s="5"/>
      <c r="U47" s="5"/>
      <c r="V47" s="14"/>
      <c r="W47" s="15"/>
    </row>
    <row r="48" spans="1:23" ht="15.6">
      <c r="A48" s="3" t="s">
        <v>90</v>
      </c>
      <c r="B48" s="148"/>
      <c r="C48" s="153"/>
      <c r="D48" s="150"/>
      <c r="E48" s="4" t="s">
        <v>18</v>
      </c>
      <c r="F48" s="4" t="s">
        <v>14</v>
      </c>
      <c r="G48" s="1" t="s">
        <v>23</v>
      </c>
      <c r="H48" s="1" t="s">
        <v>28</v>
      </c>
      <c r="I48" s="1" t="s">
        <v>24</v>
      </c>
      <c r="J48" s="4">
        <v>4</v>
      </c>
      <c r="K48" s="4"/>
      <c r="L48" s="4"/>
      <c r="M48" s="4"/>
      <c r="N48" s="4"/>
      <c r="O48" s="4"/>
      <c r="P48" s="4" t="s">
        <v>291</v>
      </c>
      <c r="Q48" s="4" t="s">
        <v>288</v>
      </c>
      <c r="R48" s="19"/>
      <c r="S48" s="4"/>
      <c r="T48" s="5"/>
      <c r="U48" s="5"/>
      <c r="V48" s="14"/>
      <c r="W48" s="15"/>
    </row>
    <row r="49" spans="1:23" ht="15.6">
      <c r="A49" s="3" t="s">
        <v>91</v>
      </c>
      <c r="B49" s="148"/>
      <c r="C49" s="153"/>
      <c r="D49" s="150"/>
      <c r="E49" s="4" t="s">
        <v>17</v>
      </c>
      <c r="F49" s="4" t="s">
        <v>14</v>
      </c>
      <c r="G49" s="1" t="s">
        <v>22</v>
      </c>
      <c r="H49" s="1" t="s">
        <v>28</v>
      </c>
      <c r="I49" s="1" t="s">
        <v>474</v>
      </c>
      <c r="J49" s="4">
        <v>4</v>
      </c>
      <c r="K49" s="4"/>
      <c r="L49" s="4"/>
      <c r="M49" s="4"/>
      <c r="N49" s="4"/>
      <c r="O49" s="4"/>
      <c r="P49" s="4" t="s">
        <v>291</v>
      </c>
      <c r="Q49" s="4" t="s">
        <v>288</v>
      </c>
      <c r="R49" s="19"/>
      <c r="S49" s="4"/>
      <c r="T49" s="5"/>
      <c r="U49" s="5"/>
      <c r="V49" s="14"/>
      <c r="W49" s="15"/>
    </row>
    <row r="50" spans="1:23" ht="15.6">
      <c r="A50" s="3" t="s">
        <v>92</v>
      </c>
      <c r="B50" s="148"/>
      <c r="C50" s="153"/>
      <c r="D50" s="150"/>
      <c r="E50" s="4" t="s">
        <v>17</v>
      </c>
      <c r="F50" s="4" t="s">
        <v>14</v>
      </c>
      <c r="G50" s="1" t="s">
        <v>22</v>
      </c>
      <c r="H50" s="1" t="s">
        <v>28</v>
      </c>
      <c r="I50" s="1" t="s">
        <v>24</v>
      </c>
      <c r="J50" s="4">
        <v>4</v>
      </c>
      <c r="K50" s="4"/>
      <c r="L50" s="4"/>
      <c r="M50" s="4"/>
      <c r="N50" s="4"/>
      <c r="O50" s="4"/>
      <c r="P50" s="4" t="s">
        <v>291</v>
      </c>
      <c r="Q50" s="4" t="s">
        <v>288</v>
      </c>
      <c r="R50" s="19"/>
      <c r="S50" s="4"/>
      <c r="T50" s="5"/>
      <c r="U50" s="5"/>
      <c r="V50" s="14"/>
      <c r="W50" s="15"/>
    </row>
    <row r="51" spans="1:23" ht="15.6">
      <c r="A51" s="3" t="s">
        <v>93</v>
      </c>
      <c r="B51" s="148"/>
      <c r="C51" s="153"/>
      <c r="D51" s="150"/>
      <c r="E51" s="4" t="s">
        <v>17</v>
      </c>
      <c r="F51" s="4" t="s">
        <v>15</v>
      </c>
      <c r="G51" s="1" t="s">
        <v>22</v>
      </c>
      <c r="H51" s="1" t="s">
        <v>28</v>
      </c>
      <c r="I51" s="1" t="s">
        <v>477</v>
      </c>
      <c r="J51" s="4">
        <v>4</v>
      </c>
      <c r="K51" s="4"/>
      <c r="L51" s="4"/>
      <c r="M51" s="4"/>
      <c r="N51" s="4"/>
      <c r="O51" s="4"/>
      <c r="P51" s="4" t="s">
        <v>291</v>
      </c>
      <c r="Q51" s="4" t="s">
        <v>288</v>
      </c>
      <c r="R51" s="19"/>
      <c r="S51" s="4"/>
      <c r="T51" s="5"/>
      <c r="U51" s="5"/>
      <c r="V51" s="14"/>
      <c r="W51" s="15"/>
    </row>
    <row r="52" spans="1:23" ht="15.6">
      <c r="A52" s="3" t="s">
        <v>94</v>
      </c>
      <c r="B52" s="148"/>
      <c r="C52" s="153"/>
      <c r="D52" s="150"/>
      <c r="E52" s="4" t="s">
        <v>17</v>
      </c>
      <c r="F52" s="4" t="s">
        <v>14</v>
      </c>
      <c r="G52" s="1" t="s">
        <v>22</v>
      </c>
      <c r="H52" s="1" t="s">
        <v>28</v>
      </c>
      <c r="I52" s="1" t="s">
        <v>25</v>
      </c>
      <c r="J52" s="4">
        <v>4</v>
      </c>
      <c r="K52" s="4"/>
      <c r="L52" s="4"/>
      <c r="M52" s="4"/>
      <c r="N52" s="4"/>
      <c r="O52" s="4"/>
      <c r="P52" s="4" t="s">
        <v>291</v>
      </c>
      <c r="Q52" s="4" t="s">
        <v>288</v>
      </c>
      <c r="R52" s="19"/>
      <c r="S52" s="4"/>
      <c r="T52" s="5"/>
      <c r="U52" s="5"/>
      <c r="V52" s="14"/>
      <c r="W52" s="15"/>
    </row>
    <row r="53" spans="1:23" ht="15.6">
      <c r="A53" s="3" t="s">
        <v>95</v>
      </c>
      <c r="B53" s="148"/>
      <c r="C53" s="153"/>
      <c r="D53" s="150"/>
      <c r="E53" s="4" t="s">
        <v>17</v>
      </c>
      <c r="F53" s="4" t="s">
        <v>15</v>
      </c>
      <c r="G53" s="1" t="s">
        <v>22</v>
      </c>
      <c r="H53" s="1" t="s">
        <v>28</v>
      </c>
      <c r="I53" s="1" t="s">
        <v>26</v>
      </c>
      <c r="J53" s="4">
        <v>4</v>
      </c>
      <c r="K53" s="4"/>
      <c r="L53" s="4"/>
      <c r="M53" s="4"/>
      <c r="N53" s="4"/>
      <c r="O53" s="4"/>
      <c r="P53" s="4" t="s">
        <v>291</v>
      </c>
      <c r="Q53" s="4" t="s">
        <v>288</v>
      </c>
      <c r="R53" s="19"/>
      <c r="S53" s="4"/>
      <c r="T53" s="5"/>
      <c r="U53" s="5"/>
      <c r="V53" s="14"/>
      <c r="W53" s="15"/>
    </row>
    <row r="54" spans="1:23" ht="15.6">
      <c r="A54" s="3" t="s">
        <v>96</v>
      </c>
      <c r="B54" s="148"/>
      <c r="C54" s="153"/>
      <c r="D54" s="150"/>
      <c r="E54" s="4" t="s">
        <v>17</v>
      </c>
      <c r="F54" s="4" t="s">
        <v>14</v>
      </c>
      <c r="G54" s="1" t="s">
        <v>22</v>
      </c>
      <c r="H54" s="1" t="s">
        <v>28</v>
      </c>
      <c r="I54" s="1" t="s">
        <v>25</v>
      </c>
      <c r="J54" s="4">
        <v>4</v>
      </c>
      <c r="K54" s="4"/>
      <c r="L54" s="4"/>
      <c r="M54" s="4"/>
      <c r="N54" s="4"/>
      <c r="O54" s="4"/>
      <c r="P54" s="4" t="s">
        <v>291</v>
      </c>
      <c r="Q54" s="4" t="s">
        <v>288</v>
      </c>
      <c r="R54" s="19"/>
      <c r="S54" s="4"/>
      <c r="T54" s="5"/>
      <c r="U54" s="5"/>
      <c r="V54" s="14"/>
      <c r="W54" s="15"/>
    </row>
    <row r="55" spans="1:23" ht="15.6">
      <c r="A55" s="3" t="s">
        <v>97</v>
      </c>
      <c r="B55" s="148"/>
      <c r="C55" s="153"/>
      <c r="D55" s="150"/>
      <c r="E55" s="4" t="s">
        <v>17</v>
      </c>
      <c r="F55" s="4" t="s">
        <v>15</v>
      </c>
      <c r="G55" s="1" t="s">
        <v>22</v>
      </c>
      <c r="H55" s="1" t="s">
        <v>28</v>
      </c>
      <c r="I55" s="1" t="s">
        <v>26</v>
      </c>
      <c r="J55" s="4">
        <v>4</v>
      </c>
      <c r="K55" s="4"/>
      <c r="L55" s="4"/>
      <c r="M55" s="4"/>
      <c r="N55" s="4"/>
      <c r="O55" s="4"/>
      <c r="P55" s="4" t="s">
        <v>291</v>
      </c>
      <c r="Q55" s="4" t="s">
        <v>288</v>
      </c>
      <c r="R55" s="19"/>
      <c r="S55" s="4"/>
      <c r="T55" s="5"/>
      <c r="U55" s="5"/>
      <c r="V55" s="14"/>
      <c r="W55" s="15"/>
    </row>
    <row r="56" spans="1:23" ht="15.6">
      <c r="A56" s="3" t="s">
        <v>98</v>
      </c>
      <c r="B56" s="148"/>
      <c r="C56" s="153"/>
      <c r="D56" s="150"/>
      <c r="E56" s="4" t="s">
        <v>17</v>
      </c>
      <c r="F56" s="4" t="s">
        <v>14</v>
      </c>
      <c r="G56" s="1" t="s">
        <v>22</v>
      </c>
      <c r="H56" s="1" t="s">
        <v>28</v>
      </c>
      <c r="I56" s="1" t="s">
        <v>25</v>
      </c>
      <c r="J56" s="4">
        <v>4</v>
      </c>
      <c r="K56" s="4"/>
      <c r="L56" s="4"/>
      <c r="M56" s="4"/>
      <c r="N56" s="4"/>
      <c r="O56" s="4"/>
      <c r="P56" s="4" t="s">
        <v>291</v>
      </c>
      <c r="Q56" s="4" t="s">
        <v>288</v>
      </c>
      <c r="R56" s="19"/>
      <c r="S56" s="4"/>
      <c r="T56" s="5"/>
      <c r="U56" s="5"/>
      <c r="V56" s="14"/>
      <c r="W56" s="15"/>
    </row>
    <row r="57" spans="1:23" ht="15.6">
      <c r="A57" s="3" t="s">
        <v>99</v>
      </c>
      <c r="B57" s="148"/>
      <c r="C57" s="153"/>
      <c r="D57" s="150"/>
      <c r="E57" s="4" t="s">
        <v>17</v>
      </c>
      <c r="F57" s="4" t="s">
        <v>15</v>
      </c>
      <c r="G57" s="1" t="s">
        <v>22</v>
      </c>
      <c r="H57" s="1" t="s">
        <v>28</v>
      </c>
      <c r="I57" s="1" t="s">
        <v>26</v>
      </c>
      <c r="J57" s="4">
        <v>4</v>
      </c>
      <c r="K57" s="4"/>
      <c r="L57" s="4"/>
      <c r="M57" s="4"/>
      <c r="N57" s="4"/>
      <c r="O57" s="4"/>
      <c r="P57" s="4" t="s">
        <v>291</v>
      </c>
      <c r="Q57" s="4" t="s">
        <v>288</v>
      </c>
      <c r="R57" s="19"/>
      <c r="S57" s="4"/>
      <c r="T57" s="5"/>
      <c r="U57" s="5"/>
      <c r="V57" s="14"/>
      <c r="W57" s="15"/>
    </row>
    <row r="58" spans="1:23" ht="15.6">
      <c r="A58" s="3" t="s">
        <v>100</v>
      </c>
      <c r="B58" s="148"/>
      <c r="C58" s="153"/>
      <c r="D58" s="150"/>
      <c r="E58" s="4" t="s">
        <v>17</v>
      </c>
      <c r="F58" s="4" t="s">
        <v>16</v>
      </c>
      <c r="G58" s="1" t="s">
        <v>56</v>
      </c>
      <c r="H58" s="1" t="s">
        <v>28</v>
      </c>
      <c r="I58" s="1" t="s">
        <v>24</v>
      </c>
      <c r="J58" s="4"/>
      <c r="K58" s="4"/>
      <c r="L58" s="4"/>
      <c r="M58" s="4"/>
      <c r="N58" s="4"/>
      <c r="O58" s="95" t="s">
        <v>48</v>
      </c>
      <c r="P58" s="4" t="s">
        <v>286</v>
      </c>
      <c r="Q58" s="4" t="s">
        <v>288</v>
      </c>
      <c r="R58" s="19"/>
      <c r="S58" s="4"/>
      <c r="T58" s="5"/>
      <c r="U58" s="5"/>
      <c r="V58" s="14"/>
      <c r="W58" s="15"/>
    </row>
    <row r="59" spans="1:23" ht="15.6">
      <c r="A59" s="3" t="s">
        <v>101</v>
      </c>
      <c r="B59" s="148"/>
      <c r="C59" s="153"/>
      <c r="D59" s="150"/>
      <c r="E59" s="4" t="s">
        <v>18</v>
      </c>
      <c r="F59" s="4" t="s">
        <v>16</v>
      </c>
      <c r="G59" s="1" t="s">
        <v>56</v>
      </c>
      <c r="H59" s="1" t="s">
        <v>28</v>
      </c>
      <c r="I59" s="1" t="s">
        <v>24</v>
      </c>
      <c r="J59" s="4"/>
      <c r="K59" s="4"/>
      <c r="L59" s="4"/>
      <c r="M59" s="4"/>
      <c r="N59" s="4"/>
      <c r="O59" s="95" t="s">
        <v>48</v>
      </c>
      <c r="P59" s="4" t="s">
        <v>286</v>
      </c>
      <c r="Q59" s="4" t="s">
        <v>289</v>
      </c>
      <c r="R59" s="19"/>
      <c r="S59" s="4"/>
      <c r="T59" s="5"/>
      <c r="U59" s="5"/>
      <c r="V59" s="14"/>
      <c r="W59" s="15"/>
    </row>
    <row r="60" spans="1:23" ht="15.6">
      <c r="A60" s="3" t="s">
        <v>102</v>
      </c>
      <c r="B60" s="148"/>
      <c r="C60" s="153"/>
      <c r="D60" s="150"/>
      <c r="E60" s="4" t="s">
        <v>17</v>
      </c>
      <c r="F60" s="4" t="s">
        <v>14</v>
      </c>
      <c r="G60" s="1" t="s">
        <v>586</v>
      </c>
      <c r="H60" s="1"/>
      <c r="I60" s="1" t="s">
        <v>24</v>
      </c>
      <c r="J60" s="4"/>
      <c r="K60" s="4"/>
      <c r="L60" s="4"/>
      <c r="M60" s="4"/>
      <c r="N60" s="4"/>
      <c r="O60" s="95" t="s">
        <v>28</v>
      </c>
      <c r="P60" s="4" t="s">
        <v>286</v>
      </c>
      <c r="Q60" s="4" t="s">
        <v>290</v>
      </c>
      <c r="R60" s="19" t="s">
        <v>585</v>
      </c>
      <c r="S60" s="4"/>
      <c r="T60" s="5"/>
      <c r="U60" s="5"/>
      <c r="V60" s="14"/>
      <c r="W60" s="15"/>
    </row>
    <row r="61" spans="1:23" ht="15.6">
      <c r="A61" s="3" t="s">
        <v>103</v>
      </c>
      <c r="B61" s="148"/>
      <c r="C61" s="153"/>
      <c r="D61" s="150"/>
      <c r="E61" s="4" t="s">
        <v>17</v>
      </c>
      <c r="F61" s="4" t="s">
        <v>14</v>
      </c>
      <c r="G61" s="1" t="s">
        <v>19</v>
      </c>
      <c r="H61" s="1" t="s">
        <v>28</v>
      </c>
      <c r="I61" s="1" t="s">
        <v>24</v>
      </c>
      <c r="J61" s="4">
        <v>4</v>
      </c>
      <c r="K61" s="4"/>
      <c r="L61" s="4"/>
      <c r="M61" s="4"/>
      <c r="N61" s="4"/>
      <c r="O61" s="4"/>
      <c r="P61" s="4" t="s">
        <v>286</v>
      </c>
      <c r="Q61" s="4" t="s">
        <v>290</v>
      </c>
      <c r="R61" s="19"/>
      <c r="S61" s="4"/>
      <c r="T61" s="5"/>
      <c r="U61" s="5"/>
      <c r="V61" s="14"/>
      <c r="W61" s="15"/>
    </row>
    <row r="62" spans="1:23" ht="15.6">
      <c r="A62" s="3" t="s">
        <v>104</v>
      </c>
      <c r="B62" s="148"/>
      <c r="C62" s="153"/>
      <c r="D62" s="150"/>
      <c r="E62" s="4" t="s">
        <v>17</v>
      </c>
      <c r="F62" s="4" t="s">
        <v>15</v>
      </c>
      <c r="G62" s="1" t="s">
        <v>19</v>
      </c>
      <c r="H62" s="1" t="s">
        <v>28</v>
      </c>
      <c r="I62" s="1" t="s">
        <v>24</v>
      </c>
      <c r="J62" s="4">
        <v>4</v>
      </c>
      <c r="K62" s="4"/>
      <c r="L62" s="4"/>
      <c r="M62" s="4"/>
      <c r="N62" s="4"/>
      <c r="O62" s="4"/>
      <c r="P62" s="4" t="s">
        <v>286</v>
      </c>
      <c r="Q62" s="4" t="s">
        <v>290</v>
      </c>
      <c r="R62" s="19"/>
      <c r="S62" s="4"/>
      <c r="T62" s="5"/>
      <c r="U62" s="5"/>
      <c r="V62" s="14"/>
      <c r="W62" s="15"/>
    </row>
    <row r="63" spans="1:23" ht="15.6">
      <c r="A63" s="3" t="s">
        <v>105</v>
      </c>
      <c r="B63" s="148"/>
      <c r="C63" s="153"/>
      <c r="D63" s="150"/>
      <c r="E63" s="4" t="s">
        <v>17</v>
      </c>
      <c r="F63" s="4" t="s">
        <v>14</v>
      </c>
      <c r="G63" s="1" t="s">
        <v>19</v>
      </c>
      <c r="H63" s="1" t="s">
        <v>28</v>
      </c>
      <c r="I63" s="1" t="s">
        <v>24</v>
      </c>
      <c r="J63" s="4">
        <v>1</v>
      </c>
      <c r="K63" s="4"/>
      <c r="L63" s="4"/>
      <c r="M63" s="4"/>
      <c r="N63" s="4" t="s">
        <v>36</v>
      </c>
      <c r="O63" s="4"/>
      <c r="P63" s="4" t="s">
        <v>286</v>
      </c>
      <c r="Q63" s="4" t="s">
        <v>290</v>
      </c>
      <c r="R63" s="19"/>
      <c r="S63" s="4"/>
      <c r="T63" s="5"/>
      <c r="U63" s="5"/>
      <c r="V63" s="14"/>
      <c r="W63" s="15"/>
    </row>
    <row r="64" spans="1:23" ht="15.6">
      <c r="A64" s="3" t="s">
        <v>106</v>
      </c>
      <c r="B64" s="148"/>
      <c r="C64" s="153"/>
      <c r="D64" s="150"/>
      <c r="E64" s="4" t="s">
        <v>17</v>
      </c>
      <c r="F64" s="4" t="s">
        <v>14</v>
      </c>
      <c r="G64" s="1" t="s">
        <v>19</v>
      </c>
      <c r="H64" s="1" t="s">
        <v>28</v>
      </c>
      <c r="I64" s="1" t="s">
        <v>24</v>
      </c>
      <c r="J64" s="4">
        <v>3</v>
      </c>
      <c r="K64" s="4"/>
      <c r="L64" s="4"/>
      <c r="M64" s="4"/>
      <c r="N64" s="4"/>
      <c r="O64" s="4"/>
      <c r="P64" s="4" t="s">
        <v>286</v>
      </c>
      <c r="Q64" s="4" t="s">
        <v>290</v>
      </c>
      <c r="R64" s="19"/>
      <c r="S64" s="4"/>
      <c r="T64" s="5"/>
      <c r="U64" s="5"/>
      <c r="V64" s="14"/>
      <c r="W64" s="15"/>
    </row>
    <row r="65" spans="1:23" ht="15.6">
      <c r="A65" s="3" t="s">
        <v>107</v>
      </c>
      <c r="B65" s="148"/>
      <c r="C65" s="153"/>
      <c r="D65" s="150"/>
      <c r="E65" s="4" t="s">
        <v>18</v>
      </c>
      <c r="F65" s="4" t="s">
        <v>14</v>
      </c>
      <c r="G65" s="1" t="s">
        <v>19</v>
      </c>
      <c r="H65" s="1" t="s">
        <v>28</v>
      </c>
      <c r="I65" s="1" t="s">
        <v>474</v>
      </c>
      <c r="J65" s="4">
        <v>4</v>
      </c>
      <c r="K65" s="4"/>
      <c r="L65" s="4"/>
      <c r="M65" s="4"/>
      <c r="N65" s="4"/>
      <c r="O65" s="4"/>
      <c r="P65" s="4" t="s">
        <v>286</v>
      </c>
      <c r="Q65" s="4" t="s">
        <v>290</v>
      </c>
      <c r="R65" s="84" t="s">
        <v>587</v>
      </c>
      <c r="S65" s="4"/>
      <c r="T65" s="5"/>
      <c r="U65" s="5"/>
      <c r="V65" s="14"/>
      <c r="W65" s="15"/>
    </row>
    <row r="66" spans="1:23" ht="15.6">
      <c r="A66" s="3" t="s">
        <v>108</v>
      </c>
      <c r="B66" s="148"/>
      <c r="C66" s="153"/>
      <c r="D66" s="150"/>
      <c r="E66" s="4" t="s">
        <v>18</v>
      </c>
      <c r="F66" s="4" t="s">
        <v>15</v>
      </c>
      <c r="G66" s="1" t="s">
        <v>19</v>
      </c>
      <c r="H66" s="1" t="s">
        <v>28</v>
      </c>
      <c r="I66" s="1" t="s">
        <v>24</v>
      </c>
      <c r="J66" s="4">
        <v>4</v>
      </c>
      <c r="K66" s="4"/>
      <c r="L66" s="4"/>
      <c r="M66" s="4"/>
      <c r="N66" s="4"/>
      <c r="O66" s="4"/>
      <c r="P66" s="4" t="s">
        <v>286</v>
      </c>
      <c r="Q66" s="4" t="s">
        <v>290</v>
      </c>
      <c r="R66" s="19"/>
      <c r="S66" s="4"/>
      <c r="T66" s="5"/>
      <c r="U66" s="5"/>
      <c r="V66" s="14"/>
      <c r="W66" s="15"/>
    </row>
    <row r="67" spans="1:23" ht="15.6">
      <c r="A67" s="3" t="s">
        <v>109</v>
      </c>
      <c r="B67" s="148"/>
      <c r="C67" s="153"/>
      <c r="D67" s="150"/>
      <c r="E67" s="4" t="s">
        <v>17</v>
      </c>
      <c r="F67" s="4" t="s">
        <v>16</v>
      </c>
      <c r="G67" s="1" t="s">
        <v>56</v>
      </c>
      <c r="H67" s="1"/>
      <c r="I67" s="1" t="s">
        <v>24</v>
      </c>
      <c r="J67" s="4"/>
      <c r="K67" s="4"/>
      <c r="L67" s="4"/>
      <c r="M67" s="4"/>
      <c r="N67" s="4"/>
      <c r="O67" s="95" t="s">
        <v>48</v>
      </c>
      <c r="P67" s="4" t="s">
        <v>286</v>
      </c>
      <c r="Q67" s="4" t="s">
        <v>289</v>
      </c>
      <c r="R67" s="19" t="s">
        <v>588</v>
      </c>
      <c r="S67" s="4"/>
      <c r="T67" s="5"/>
      <c r="U67" s="5"/>
      <c r="V67" s="14"/>
      <c r="W67" s="15"/>
    </row>
    <row r="68" spans="1:23" ht="15.6">
      <c r="A68" s="3" t="s">
        <v>110</v>
      </c>
      <c r="B68" s="148"/>
      <c r="C68" s="153"/>
      <c r="D68" s="150"/>
      <c r="E68" s="4" t="s">
        <v>17</v>
      </c>
      <c r="F68" s="4" t="s">
        <v>14</v>
      </c>
      <c r="G68" s="1" t="s">
        <v>19</v>
      </c>
      <c r="H68" s="1" t="s">
        <v>28</v>
      </c>
      <c r="I68" s="1" t="s">
        <v>24</v>
      </c>
      <c r="J68" s="4">
        <v>4</v>
      </c>
      <c r="K68" s="4"/>
      <c r="L68" s="4"/>
      <c r="M68" s="4"/>
      <c r="N68" s="4"/>
      <c r="O68" s="4"/>
      <c r="P68" s="4" t="s">
        <v>286</v>
      </c>
      <c r="Q68" s="4" t="s">
        <v>289</v>
      </c>
      <c r="R68" s="19"/>
      <c r="S68" s="4"/>
      <c r="T68" s="5"/>
      <c r="U68" s="5"/>
      <c r="V68" s="14"/>
      <c r="W68" s="15"/>
    </row>
    <row r="69" spans="1:23" ht="15.6">
      <c r="A69" s="3" t="s">
        <v>111</v>
      </c>
      <c r="B69" s="148"/>
      <c r="C69" s="153"/>
      <c r="D69" s="150"/>
      <c r="E69" s="4" t="s">
        <v>17</v>
      </c>
      <c r="F69" s="4" t="s">
        <v>15</v>
      </c>
      <c r="G69" s="1" t="s">
        <v>19</v>
      </c>
      <c r="H69" s="1" t="s">
        <v>28</v>
      </c>
      <c r="I69" s="1" t="s">
        <v>477</v>
      </c>
      <c r="J69" s="4">
        <v>4</v>
      </c>
      <c r="K69" s="4"/>
      <c r="L69" s="4"/>
      <c r="M69" s="4"/>
      <c r="N69" s="4"/>
      <c r="O69" s="4"/>
      <c r="P69" s="4" t="s">
        <v>286</v>
      </c>
      <c r="Q69" s="4" t="s">
        <v>289</v>
      </c>
      <c r="R69" s="19"/>
      <c r="S69" s="4"/>
      <c r="T69" s="5"/>
      <c r="U69" s="5"/>
      <c r="V69" s="14"/>
      <c r="W69" s="15"/>
    </row>
    <row r="70" spans="1:23" ht="15.6">
      <c r="A70" s="3" t="s">
        <v>112</v>
      </c>
      <c r="B70" s="148"/>
      <c r="C70" s="153"/>
      <c r="D70" s="150"/>
      <c r="E70" s="4" t="s">
        <v>17</v>
      </c>
      <c r="F70" s="4" t="s">
        <v>14</v>
      </c>
      <c r="G70" s="1" t="s">
        <v>19</v>
      </c>
      <c r="H70" s="1" t="s">
        <v>28</v>
      </c>
      <c r="I70" s="1" t="s">
        <v>24</v>
      </c>
      <c r="J70" s="4">
        <v>4</v>
      </c>
      <c r="K70" s="4"/>
      <c r="L70" s="4"/>
      <c r="M70" s="4"/>
      <c r="N70" s="4"/>
      <c r="O70" s="4"/>
      <c r="P70" s="4" t="s">
        <v>286</v>
      </c>
      <c r="Q70" s="4" t="s">
        <v>289</v>
      </c>
      <c r="R70" s="19"/>
      <c r="S70" s="4"/>
      <c r="T70" s="5"/>
      <c r="U70" s="5"/>
      <c r="V70" s="14"/>
      <c r="W70" s="15"/>
    </row>
    <row r="71" spans="1:23" ht="15.6">
      <c r="A71" s="3" t="s">
        <v>113</v>
      </c>
      <c r="B71" s="148"/>
      <c r="C71" s="153"/>
      <c r="D71" s="150"/>
      <c r="E71" s="4" t="s">
        <v>17</v>
      </c>
      <c r="F71" s="4" t="s">
        <v>15</v>
      </c>
      <c r="G71" s="1" t="s">
        <v>19</v>
      </c>
      <c r="H71" s="1" t="s">
        <v>28</v>
      </c>
      <c r="I71" s="1" t="s">
        <v>24</v>
      </c>
      <c r="J71" s="4">
        <v>4</v>
      </c>
      <c r="K71" s="4"/>
      <c r="L71" s="4"/>
      <c r="M71" s="4"/>
      <c r="N71" s="4"/>
      <c r="O71" s="4"/>
      <c r="P71" s="4" t="s">
        <v>286</v>
      </c>
      <c r="Q71" s="4" t="s">
        <v>289</v>
      </c>
      <c r="R71" s="19"/>
      <c r="S71" s="4"/>
      <c r="T71" s="5"/>
      <c r="U71" s="5"/>
      <c r="V71" s="14"/>
      <c r="W71" s="15"/>
    </row>
    <row r="72" spans="1:23" ht="15.6">
      <c r="A72" s="3" t="s">
        <v>114</v>
      </c>
      <c r="B72" s="148"/>
      <c r="C72" s="153"/>
      <c r="D72" s="150"/>
      <c r="E72" s="4" t="s">
        <v>17</v>
      </c>
      <c r="F72" s="4" t="s">
        <v>14</v>
      </c>
      <c r="G72" s="1" t="s">
        <v>22</v>
      </c>
      <c r="H72" s="1" t="s">
        <v>28</v>
      </c>
      <c r="I72" s="1" t="s">
        <v>24</v>
      </c>
      <c r="J72" s="4">
        <v>4</v>
      </c>
      <c r="K72" s="4"/>
      <c r="L72" s="4"/>
      <c r="M72" s="4"/>
      <c r="N72" s="4"/>
      <c r="O72" s="4"/>
      <c r="P72" s="4" t="s">
        <v>291</v>
      </c>
      <c r="Q72" s="4" t="s">
        <v>288</v>
      </c>
      <c r="R72" s="19"/>
      <c r="S72" s="4"/>
      <c r="T72" s="5"/>
      <c r="U72" s="5"/>
      <c r="V72" s="14"/>
      <c r="W72" s="15"/>
    </row>
    <row r="73" spans="1:23" ht="15.6">
      <c r="A73" s="3" t="s">
        <v>115</v>
      </c>
      <c r="B73" s="148"/>
      <c r="C73" s="153"/>
      <c r="D73" s="150"/>
      <c r="E73" s="4" t="s">
        <v>17</v>
      </c>
      <c r="F73" s="4" t="s">
        <v>15</v>
      </c>
      <c r="G73" s="1" t="s">
        <v>22</v>
      </c>
      <c r="H73" s="1" t="s">
        <v>28</v>
      </c>
      <c r="I73" s="1" t="s">
        <v>24</v>
      </c>
      <c r="J73" s="4"/>
      <c r="K73" s="4"/>
      <c r="L73" s="4"/>
      <c r="M73" s="4"/>
      <c r="N73" s="4"/>
      <c r="O73" s="95" t="s">
        <v>28</v>
      </c>
      <c r="P73" s="4" t="s">
        <v>291</v>
      </c>
      <c r="Q73" s="4" t="s">
        <v>288</v>
      </c>
      <c r="R73" s="19"/>
      <c r="S73" s="4"/>
      <c r="T73" s="5"/>
      <c r="U73" s="5"/>
      <c r="V73" s="14"/>
      <c r="W73" s="15"/>
    </row>
    <row r="74" spans="1:23" ht="15.6">
      <c r="A74" s="3" t="s">
        <v>116</v>
      </c>
      <c r="B74" s="148"/>
      <c r="C74" s="153"/>
      <c r="D74" s="150"/>
      <c r="E74" s="4" t="s">
        <v>17</v>
      </c>
      <c r="F74" s="4" t="s">
        <v>14</v>
      </c>
      <c r="G74" s="1" t="s">
        <v>22</v>
      </c>
      <c r="H74" s="1" t="s">
        <v>28</v>
      </c>
      <c r="I74" s="1" t="s">
        <v>25</v>
      </c>
      <c r="J74" s="4">
        <v>4</v>
      </c>
      <c r="K74" s="4"/>
      <c r="L74" s="4"/>
      <c r="M74" s="4"/>
      <c r="N74" s="4"/>
      <c r="O74" s="4"/>
      <c r="P74" s="4" t="s">
        <v>291</v>
      </c>
      <c r="Q74" s="4" t="s">
        <v>288</v>
      </c>
      <c r="R74" s="19"/>
      <c r="S74" s="4"/>
      <c r="T74" s="5"/>
      <c r="U74" s="5"/>
      <c r="V74" s="14"/>
      <c r="W74" s="15"/>
    </row>
    <row r="75" spans="1:23" ht="15.6">
      <c r="A75" s="3" t="s">
        <v>117</v>
      </c>
      <c r="B75" s="148"/>
      <c r="C75" s="153"/>
      <c r="D75" s="150"/>
      <c r="E75" s="4" t="s">
        <v>17</v>
      </c>
      <c r="F75" s="4" t="s">
        <v>15</v>
      </c>
      <c r="G75" s="1" t="s">
        <v>22</v>
      </c>
      <c r="H75" s="1"/>
      <c r="I75" s="1" t="s">
        <v>26</v>
      </c>
      <c r="J75" s="4"/>
      <c r="K75" s="4"/>
      <c r="L75" s="4"/>
      <c r="M75" s="4"/>
      <c r="N75" s="4"/>
      <c r="O75" s="95" t="s">
        <v>28</v>
      </c>
      <c r="P75" s="4" t="s">
        <v>291</v>
      </c>
      <c r="Q75" s="4" t="s">
        <v>288</v>
      </c>
      <c r="R75" s="19"/>
      <c r="S75" s="4"/>
      <c r="T75" s="5"/>
      <c r="U75" s="5"/>
      <c r="V75" s="14"/>
      <c r="W75" s="15"/>
    </row>
    <row r="76" spans="1:23" ht="15.6">
      <c r="A76" s="3" t="s">
        <v>118</v>
      </c>
      <c r="B76" s="148"/>
      <c r="C76" s="153"/>
      <c r="D76" s="150"/>
      <c r="E76" s="4" t="s">
        <v>17</v>
      </c>
      <c r="F76" s="4" t="s">
        <v>14</v>
      </c>
      <c r="G76" s="1" t="s">
        <v>22</v>
      </c>
      <c r="H76" s="1" t="s">
        <v>28</v>
      </c>
      <c r="I76" s="1" t="s">
        <v>473</v>
      </c>
      <c r="J76" s="4">
        <v>4</v>
      </c>
      <c r="K76" s="4"/>
      <c r="L76" s="4"/>
      <c r="M76" s="4"/>
      <c r="N76" s="4"/>
      <c r="O76" s="4"/>
      <c r="P76" s="4" t="s">
        <v>291</v>
      </c>
      <c r="Q76" s="4" t="s">
        <v>288</v>
      </c>
      <c r="R76" s="19"/>
      <c r="S76" s="4"/>
      <c r="T76" s="5"/>
      <c r="U76" s="5"/>
      <c r="V76" s="14"/>
      <c r="W76" s="15"/>
    </row>
    <row r="77" spans="1:23" ht="15.6">
      <c r="A77" s="3" t="s">
        <v>119</v>
      </c>
      <c r="B77" s="148"/>
      <c r="C77" s="153"/>
      <c r="D77" s="150"/>
      <c r="E77" s="4" t="s">
        <v>17</v>
      </c>
      <c r="F77" s="4" t="s">
        <v>15</v>
      </c>
      <c r="G77" s="1" t="s">
        <v>22</v>
      </c>
      <c r="H77" s="1" t="s">
        <v>28</v>
      </c>
      <c r="I77" s="1" t="s">
        <v>24</v>
      </c>
      <c r="J77" s="4">
        <v>4</v>
      </c>
      <c r="K77" s="4"/>
      <c r="L77" s="4"/>
      <c r="M77" s="4"/>
      <c r="N77" s="4"/>
      <c r="O77" s="4"/>
      <c r="P77" s="4" t="s">
        <v>291</v>
      </c>
      <c r="Q77" s="4" t="s">
        <v>288</v>
      </c>
      <c r="R77" s="19"/>
      <c r="S77" s="4"/>
      <c r="T77" s="5"/>
      <c r="U77" s="5"/>
      <c r="V77" s="14"/>
      <c r="W77" s="15"/>
    </row>
    <row r="78" spans="1:23" ht="15.6">
      <c r="A78" s="3" t="s">
        <v>120</v>
      </c>
      <c r="B78" s="148"/>
      <c r="C78" s="153"/>
      <c r="D78" s="150"/>
      <c r="E78" s="4" t="s">
        <v>17</v>
      </c>
      <c r="F78" s="4" t="s">
        <v>14</v>
      </c>
      <c r="G78" s="1" t="s">
        <v>22</v>
      </c>
      <c r="H78" s="1" t="s">
        <v>28</v>
      </c>
      <c r="I78" s="1" t="s">
        <v>24</v>
      </c>
      <c r="J78" s="4">
        <v>3</v>
      </c>
      <c r="K78" s="4"/>
      <c r="L78" s="4"/>
      <c r="M78" s="4"/>
      <c r="N78" s="4"/>
      <c r="O78" s="4"/>
      <c r="P78" s="4" t="s">
        <v>291</v>
      </c>
      <c r="Q78" s="4" t="s">
        <v>288</v>
      </c>
      <c r="R78" s="19"/>
      <c r="S78" s="4"/>
      <c r="T78" s="5"/>
      <c r="U78" s="5"/>
      <c r="V78" s="14"/>
      <c r="W78" s="15"/>
    </row>
    <row r="79" spans="1:23" ht="15.6">
      <c r="A79" s="3" t="s">
        <v>121</v>
      </c>
      <c r="B79" s="148"/>
      <c r="C79" s="153"/>
      <c r="D79" s="150"/>
      <c r="E79" s="4" t="s">
        <v>17</v>
      </c>
      <c r="F79" s="4" t="s">
        <v>15</v>
      </c>
      <c r="G79" s="1" t="s">
        <v>22</v>
      </c>
      <c r="H79" s="1" t="s">
        <v>28</v>
      </c>
      <c r="I79" s="1" t="s">
        <v>24</v>
      </c>
      <c r="J79" s="4">
        <v>4</v>
      </c>
      <c r="K79" s="4"/>
      <c r="L79" s="4"/>
      <c r="M79" s="4"/>
      <c r="N79" s="4"/>
      <c r="O79" s="4"/>
      <c r="P79" s="4" t="s">
        <v>291</v>
      </c>
      <c r="Q79" s="4" t="s">
        <v>288</v>
      </c>
      <c r="R79" s="19"/>
      <c r="S79" s="4"/>
      <c r="T79" s="5"/>
      <c r="U79" s="5"/>
      <c r="V79" s="14"/>
      <c r="W79" s="15"/>
    </row>
    <row r="80" spans="1:23" ht="15.6">
      <c r="A80" s="3" t="s">
        <v>122</v>
      </c>
      <c r="B80" s="148"/>
      <c r="C80" s="153"/>
      <c r="D80" s="150"/>
      <c r="E80" s="4" t="s">
        <v>17</v>
      </c>
      <c r="F80" s="4" t="s">
        <v>14</v>
      </c>
      <c r="G80" s="1" t="s">
        <v>22</v>
      </c>
      <c r="H80" s="1" t="s">
        <v>28</v>
      </c>
      <c r="I80" s="1" t="s">
        <v>24</v>
      </c>
      <c r="J80" s="4">
        <v>3</v>
      </c>
      <c r="K80" s="4"/>
      <c r="L80" s="4"/>
      <c r="M80" s="4"/>
      <c r="N80" s="4"/>
      <c r="O80" s="4"/>
      <c r="P80" s="4" t="s">
        <v>291</v>
      </c>
      <c r="Q80" s="4" t="s">
        <v>288</v>
      </c>
      <c r="R80" s="19"/>
      <c r="S80" s="4"/>
      <c r="T80" s="5"/>
      <c r="U80" s="5"/>
      <c r="V80" s="14"/>
      <c r="W80" s="15"/>
    </row>
    <row r="81" spans="1:23" ht="15.6">
      <c r="A81" s="3" t="s">
        <v>123</v>
      </c>
      <c r="B81" s="148"/>
      <c r="C81" s="153"/>
      <c r="D81" s="150"/>
      <c r="E81" s="4" t="s">
        <v>17</v>
      </c>
      <c r="F81" s="4" t="s">
        <v>15</v>
      </c>
      <c r="G81" s="1" t="s">
        <v>22</v>
      </c>
      <c r="H81" s="1" t="s">
        <v>28</v>
      </c>
      <c r="I81" s="1" t="s">
        <v>24</v>
      </c>
      <c r="J81" s="4">
        <v>4</v>
      </c>
      <c r="K81" s="4"/>
      <c r="L81" s="4"/>
      <c r="M81" s="4"/>
      <c r="N81" s="4"/>
      <c r="O81" s="4"/>
      <c r="P81" s="4" t="s">
        <v>291</v>
      </c>
      <c r="Q81" s="4" t="s">
        <v>288</v>
      </c>
      <c r="R81" s="19"/>
      <c r="S81" s="4"/>
      <c r="T81" s="5"/>
      <c r="U81" s="5"/>
      <c r="V81" s="14"/>
      <c r="W81" s="15"/>
    </row>
    <row r="82" spans="1:23" ht="15.6">
      <c r="A82" s="3" t="s">
        <v>124</v>
      </c>
      <c r="B82" s="148"/>
      <c r="C82" s="153"/>
      <c r="D82" s="150"/>
      <c r="E82" s="4" t="s">
        <v>17</v>
      </c>
      <c r="F82" s="4" t="s">
        <v>14</v>
      </c>
      <c r="G82" s="1" t="s">
        <v>22</v>
      </c>
      <c r="H82" s="1" t="s">
        <v>28</v>
      </c>
      <c r="I82" s="1" t="s">
        <v>24</v>
      </c>
      <c r="J82" s="4">
        <v>4</v>
      </c>
      <c r="K82" s="4"/>
      <c r="L82" s="4"/>
      <c r="M82" s="4"/>
      <c r="N82" s="4"/>
      <c r="O82" s="4"/>
      <c r="P82" s="4" t="s">
        <v>291</v>
      </c>
      <c r="Q82" s="4" t="s">
        <v>288</v>
      </c>
      <c r="R82" s="19"/>
      <c r="S82" s="4"/>
      <c r="T82" s="5"/>
      <c r="U82" s="5"/>
      <c r="V82" s="14"/>
      <c r="W82" s="15"/>
    </row>
    <row r="83" spans="1:23" ht="15.6">
      <c r="A83" s="3" t="s">
        <v>125</v>
      </c>
      <c r="B83" s="148"/>
      <c r="C83" s="153"/>
      <c r="D83" s="150"/>
      <c r="E83" s="4" t="s">
        <v>17</v>
      </c>
      <c r="F83" s="4" t="s">
        <v>15</v>
      </c>
      <c r="G83" s="1" t="s">
        <v>22</v>
      </c>
      <c r="H83" s="1" t="s">
        <v>28</v>
      </c>
      <c r="I83" s="1" t="s">
        <v>474</v>
      </c>
      <c r="J83" s="4">
        <v>4</v>
      </c>
      <c r="K83" s="4"/>
      <c r="L83" s="4"/>
      <c r="M83" s="4"/>
      <c r="N83" s="4"/>
      <c r="O83" s="4"/>
      <c r="P83" s="4" t="s">
        <v>291</v>
      </c>
      <c r="Q83" s="4" t="s">
        <v>288</v>
      </c>
      <c r="R83" s="90"/>
      <c r="S83" s="4"/>
      <c r="T83" s="5"/>
      <c r="U83" s="5"/>
      <c r="V83" s="14"/>
      <c r="W83" s="15"/>
    </row>
    <row r="84" spans="1:23" ht="15.6">
      <c r="A84" s="3" t="s">
        <v>126</v>
      </c>
      <c r="B84" s="148"/>
      <c r="C84" s="153"/>
      <c r="D84" s="150"/>
      <c r="E84" s="4" t="s">
        <v>17</v>
      </c>
      <c r="F84" s="4" t="s">
        <v>14</v>
      </c>
      <c r="G84" s="1" t="s">
        <v>22</v>
      </c>
      <c r="H84" s="1" t="s">
        <v>28</v>
      </c>
      <c r="I84" s="1" t="s">
        <v>24</v>
      </c>
      <c r="J84" s="4">
        <v>4</v>
      </c>
      <c r="K84" s="4"/>
      <c r="L84" s="4"/>
      <c r="M84" s="4"/>
      <c r="N84" s="4"/>
      <c r="O84" s="4"/>
      <c r="P84" s="4" t="s">
        <v>291</v>
      </c>
      <c r="Q84" s="4" t="s">
        <v>288</v>
      </c>
      <c r="R84" s="19"/>
      <c r="S84" s="4"/>
      <c r="T84" s="5"/>
      <c r="U84" s="5"/>
      <c r="V84" s="14"/>
      <c r="W84" s="15"/>
    </row>
    <row r="85" spans="1:23" ht="15.6">
      <c r="A85" s="3" t="s">
        <v>127</v>
      </c>
      <c r="B85" s="148"/>
      <c r="C85" s="153"/>
      <c r="D85" s="150"/>
      <c r="E85" s="4" t="s">
        <v>18</v>
      </c>
      <c r="F85" s="4" t="s">
        <v>16</v>
      </c>
      <c r="G85" s="1" t="s">
        <v>20</v>
      </c>
      <c r="H85" s="1" t="s">
        <v>304</v>
      </c>
      <c r="I85" s="1" t="s">
        <v>24</v>
      </c>
      <c r="J85" s="4">
        <v>4</v>
      </c>
      <c r="K85" s="4"/>
      <c r="L85" s="4"/>
      <c r="M85" s="4"/>
      <c r="N85" s="4"/>
      <c r="O85" s="4"/>
      <c r="P85" s="4" t="s">
        <v>291</v>
      </c>
      <c r="Q85" s="4" t="s">
        <v>288</v>
      </c>
      <c r="R85" s="19"/>
      <c r="S85" s="4"/>
      <c r="T85" s="5"/>
      <c r="U85" s="5"/>
      <c r="V85" s="14"/>
      <c r="W85" s="15"/>
    </row>
    <row r="86" spans="1:23" ht="36">
      <c r="A86" s="3" t="s">
        <v>128</v>
      </c>
      <c r="B86" s="148"/>
      <c r="C86" s="153"/>
      <c r="D86" s="150"/>
      <c r="E86" s="4" t="s">
        <v>18</v>
      </c>
      <c r="F86" s="4" t="s">
        <v>15</v>
      </c>
      <c r="G86" s="1" t="s">
        <v>22</v>
      </c>
      <c r="H86" s="1" t="s">
        <v>28</v>
      </c>
      <c r="I86" s="1" t="s">
        <v>25</v>
      </c>
      <c r="J86" s="4">
        <v>3</v>
      </c>
      <c r="K86" s="4"/>
      <c r="L86" s="4"/>
      <c r="M86" s="4"/>
      <c r="N86" s="4"/>
      <c r="O86" s="4"/>
      <c r="P86" s="4" t="s">
        <v>291</v>
      </c>
      <c r="Q86" s="4" t="s">
        <v>288</v>
      </c>
      <c r="R86" s="133" t="s">
        <v>589</v>
      </c>
      <c r="S86" s="4"/>
      <c r="T86" s="5"/>
      <c r="U86" s="5"/>
      <c r="V86" s="14"/>
      <c r="W86" s="15"/>
    </row>
    <row r="87" spans="1:23" ht="15.6">
      <c r="A87" s="3" t="s">
        <v>129</v>
      </c>
      <c r="B87" s="148"/>
      <c r="C87" s="153"/>
      <c r="D87" s="150"/>
      <c r="E87" s="4" t="s">
        <v>17</v>
      </c>
      <c r="F87" s="4" t="s">
        <v>14</v>
      </c>
      <c r="G87" s="1" t="s">
        <v>19</v>
      </c>
      <c r="H87" s="1" t="s">
        <v>28</v>
      </c>
      <c r="I87" s="1" t="s">
        <v>25</v>
      </c>
      <c r="J87" s="4">
        <v>4</v>
      </c>
      <c r="K87" s="4"/>
      <c r="L87" s="4"/>
      <c r="M87" s="4"/>
      <c r="N87" s="4"/>
      <c r="O87" s="4"/>
      <c r="P87" s="4" t="s">
        <v>291</v>
      </c>
      <c r="Q87" s="4" t="s">
        <v>288</v>
      </c>
      <c r="R87" s="19"/>
      <c r="S87" s="4"/>
      <c r="T87" s="5"/>
      <c r="U87" s="5"/>
      <c r="V87" s="14"/>
      <c r="W87" s="15"/>
    </row>
    <row r="88" spans="1:23" ht="15.6">
      <c r="A88" s="3" t="s">
        <v>130</v>
      </c>
      <c r="B88" s="148"/>
      <c r="C88" s="153"/>
      <c r="D88" s="150"/>
      <c r="E88" s="4" t="s">
        <v>17</v>
      </c>
      <c r="F88" s="4"/>
      <c r="G88" s="1" t="s">
        <v>19</v>
      </c>
      <c r="H88" s="1" t="s">
        <v>28</v>
      </c>
      <c r="I88" s="1" t="s">
        <v>26</v>
      </c>
      <c r="J88" s="4">
        <v>4</v>
      </c>
      <c r="K88" s="4"/>
      <c r="L88" s="4"/>
      <c r="M88" s="4"/>
      <c r="N88" s="4"/>
      <c r="O88" s="4"/>
      <c r="P88" s="4" t="s">
        <v>291</v>
      </c>
      <c r="Q88" s="4" t="s">
        <v>288</v>
      </c>
      <c r="R88" s="19"/>
      <c r="S88" s="4"/>
      <c r="T88" s="5"/>
      <c r="U88" s="5"/>
      <c r="V88" s="14"/>
      <c r="W88" s="15"/>
    </row>
    <row r="89" spans="1:23" ht="15.6">
      <c r="A89" s="3" t="s">
        <v>131</v>
      </c>
      <c r="B89" s="148"/>
      <c r="C89" s="153"/>
      <c r="D89" s="150"/>
      <c r="E89" s="4" t="s">
        <v>18</v>
      </c>
      <c r="F89" s="4" t="s">
        <v>14</v>
      </c>
      <c r="G89" s="1" t="s">
        <v>22</v>
      </c>
      <c r="H89" s="1"/>
      <c r="I89" s="1" t="s">
        <v>477</v>
      </c>
      <c r="J89" s="4"/>
      <c r="K89" s="4"/>
      <c r="L89" s="4"/>
      <c r="M89" s="4"/>
      <c r="N89" s="4"/>
      <c r="O89" s="95" t="s">
        <v>28</v>
      </c>
      <c r="P89" s="4" t="s">
        <v>291</v>
      </c>
      <c r="Q89" s="4" t="s">
        <v>288</v>
      </c>
      <c r="R89" s="19"/>
      <c r="S89" s="4"/>
      <c r="T89" s="5"/>
      <c r="U89" s="5"/>
      <c r="V89" s="14"/>
      <c r="W89" s="15"/>
    </row>
    <row r="90" spans="1:23" ht="15.6">
      <c r="A90" s="3" t="s">
        <v>132</v>
      </c>
      <c r="B90" s="148"/>
      <c r="C90" s="153"/>
      <c r="D90" s="150"/>
      <c r="E90" s="4" t="s">
        <v>18</v>
      </c>
      <c r="F90" s="4" t="s">
        <v>15</v>
      </c>
      <c r="G90" s="1" t="s">
        <v>22</v>
      </c>
      <c r="H90" s="1"/>
      <c r="I90" s="1" t="s">
        <v>24</v>
      </c>
      <c r="J90" s="4"/>
      <c r="K90" s="4"/>
      <c r="L90" s="4"/>
      <c r="M90" s="4"/>
      <c r="N90" s="4"/>
      <c r="O90" s="95" t="s">
        <v>28</v>
      </c>
      <c r="P90" s="4" t="s">
        <v>291</v>
      </c>
      <c r="Q90" s="4" t="s">
        <v>288</v>
      </c>
      <c r="R90" s="19"/>
      <c r="S90" s="4"/>
      <c r="T90" s="5"/>
      <c r="U90" s="5"/>
      <c r="V90" s="14"/>
      <c r="W90" s="15"/>
    </row>
    <row r="91" spans="1:23" ht="15.6">
      <c r="A91" s="3" t="s">
        <v>133</v>
      </c>
      <c r="B91" s="148"/>
      <c r="C91" s="153"/>
      <c r="D91" s="150"/>
      <c r="E91" s="4" t="s">
        <v>18</v>
      </c>
      <c r="F91" s="4" t="s">
        <v>14</v>
      </c>
      <c r="G91" s="1" t="s">
        <v>22</v>
      </c>
      <c r="H91" s="1"/>
      <c r="I91" s="1" t="s">
        <v>24</v>
      </c>
      <c r="J91" s="4"/>
      <c r="K91" s="4"/>
      <c r="L91" s="4"/>
      <c r="M91" s="4"/>
      <c r="N91" s="4"/>
      <c r="O91" s="95" t="s">
        <v>28</v>
      </c>
      <c r="P91" s="4" t="s">
        <v>291</v>
      </c>
      <c r="Q91" s="4" t="s">
        <v>288</v>
      </c>
      <c r="R91" s="19" t="s">
        <v>590</v>
      </c>
      <c r="S91" s="4"/>
      <c r="T91" s="5"/>
      <c r="U91" s="5"/>
      <c r="V91" s="14"/>
      <c r="W91" s="15"/>
    </row>
    <row r="92" spans="1:23" ht="15.6">
      <c r="A92" s="3" t="s">
        <v>134</v>
      </c>
      <c r="B92" s="148"/>
      <c r="C92" s="153"/>
      <c r="D92" s="150"/>
      <c r="E92" s="4" t="s">
        <v>18</v>
      </c>
      <c r="F92" s="4" t="s">
        <v>15</v>
      </c>
      <c r="G92" s="1" t="s">
        <v>22</v>
      </c>
      <c r="H92" s="1"/>
      <c r="I92" s="1" t="s">
        <v>474</v>
      </c>
      <c r="J92" s="4"/>
      <c r="K92" s="4"/>
      <c r="L92" s="4"/>
      <c r="M92" s="4"/>
      <c r="N92" s="4"/>
      <c r="O92" s="95" t="s">
        <v>28</v>
      </c>
      <c r="P92" s="4" t="s">
        <v>291</v>
      </c>
      <c r="Q92" s="4" t="s">
        <v>288</v>
      </c>
      <c r="R92" s="19"/>
      <c r="S92" s="4"/>
      <c r="T92" s="5"/>
      <c r="U92" s="5"/>
      <c r="V92" s="14"/>
      <c r="W92" s="15"/>
    </row>
    <row r="93" spans="1:23" ht="15.6">
      <c r="A93" s="3" t="s">
        <v>135</v>
      </c>
      <c r="B93" s="148"/>
      <c r="C93" s="153"/>
      <c r="D93" s="150"/>
      <c r="E93" s="4" t="s">
        <v>17</v>
      </c>
      <c r="F93" s="4" t="s">
        <v>14</v>
      </c>
      <c r="G93" s="1" t="s">
        <v>19</v>
      </c>
      <c r="H93" s="1"/>
      <c r="I93" s="1" t="s">
        <v>24</v>
      </c>
      <c r="J93" s="4"/>
      <c r="K93" s="4"/>
      <c r="L93" s="4"/>
      <c r="M93" s="4"/>
      <c r="N93" s="4"/>
      <c r="O93" s="95" t="s">
        <v>28</v>
      </c>
      <c r="P93" s="4" t="s">
        <v>291</v>
      </c>
      <c r="Q93" s="4" t="s">
        <v>288</v>
      </c>
      <c r="R93" s="19"/>
      <c r="S93" s="4"/>
      <c r="T93" s="5"/>
      <c r="U93" s="5"/>
      <c r="V93" s="14"/>
      <c r="W93" s="15"/>
    </row>
    <row r="94" spans="1:23" ht="15.6">
      <c r="A94" s="3" t="s">
        <v>136</v>
      </c>
      <c r="B94" s="148"/>
      <c r="C94" s="153"/>
      <c r="D94" s="150"/>
      <c r="E94" s="4" t="s">
        <v>17</v>
      </c>
      <c r="F94" s="4" t="s">
        <v>15</v>
      </c>
      <c r="G94" s="1" t="s">
        <v>19</v>
      </c>
      <c r="H94" s="1"/>
      <c r="I94" s="1" t="s">
        <v>24</v>
      </c>
      <c r="J94" s="4"/>
      <c r="K94" s="4"/>
      <c r="L94" s="4"/>
      <c r="M94" s="4"/>
      <c r="N94" s="4"/>
      <c r="O94" s="95" t="s">
        <v>28</v>
      </c>
      <c r="P94" s="4" t="s">
        <v>291</v>
      </c>
      <c r="Q94" s="4" t="s">
        <v>288</v>
      </c>
      <c r="R94" s="19" t="s">
        <v>591</v>
      </c>
      <c r="S94" s="4"/>
      <c r="T94" s="5"/>
      <c r="U94" s="5"/>
      <c r="V94" s="14"/>
      <c r="W94" s="15"/>
    </row>
    <row r="95" spans="1:23" ht="15.6">
      <c r="A95" s="3" t="s">
        <v>137</v>
      </c>
      <c r="B95" s="148"/>
      <c r="C95" s="153"/>
      <c r="D95" s="150"/>
      <c r="E95" s="4" t="s">
        <v>18</v>
      </c>
      <c r="F95" s="4" t="s">
        <v>15</v>
      </c>
      <c r="G95" s="1" t="s">
        <v>22</v>
      </c>
      <c r="H95" s="1" t="s">
        <v>28</v>
      </c>
      <c r="I95" s="1" t="s">
        <v>24</v>
      </c>
      <c r="J95" s="4">
        <v>4</v>
      </c>
      <c r="K95" s="4"/>
      <c r="L95" s="4"/>
      <c r="M95" s="4"/>
      <c r="N95" s="4"/>
      <c r="O95" s="4"/>
      <c r="P95" s="4" t="s">
        <v>291</v>
      </c>
      <c r="Q95" s="4" t="s">
        <v>289</v>
      </c>
      <c r="R95" s="19"/>
      <c r="S95" s="4"/>
      <c r="T95" s="5"/>
      <c r="U95" s="5"/>
      <c r="V95" s="14"/>
      <c r="W95" s="15"/>
    </row>
    <row r="96" spans="1:23" ht="15.6">
      <c r="A96" s="3" t="s">
        <v>138</v>
      </c>
      <c r="B96" s="148"/>
      <c r="C96" s="153"/>
      <c r="D96" s="150"/>
      <c r="E96" s="4" t="s">
        <v>17</v>
      </c>
      <c r="F96" s="4" t="s">
        <v>14</v>
      </c>
      <c r="G96" s="1" t="s">
        <v>22</v>
      </c>
      <c r="H96" s="1" t="s">
        <v>28</v>
      </c>
      <c r="I96" s="1" t="s">
        <v>24</v>
      </c>
      <c r="J96" s="4">
        <v>4</v>
      </c>
      <c r="K96" s="4"/>
      <c r="L96" s="4"/>
      <c r="M96" s="4"/>
      <c r="N96" s="4"/>
      <c r="O96" s="4"/>
      <c r="P96" s="4" t="s">
        <v>291</v>
      </c>
      <c r="Q96" s="4" t="s">
        <v>289</v>
      </c>
      <c r="R96" s="19"/>
      <c r="S96" s="4"/>
      <c r="T96" s="5"/>
      <c r="U96" s="5"/>
      <c r="V96" s="14"/>
      <c r="W96" s="15"/>
    </row>
    <row r="97" spans="1:23" ht="15.6">
      <c r="A97" s="3" t="s">
        <v>139</v>
      </c>
      <c r="B97" s="148"/>
      <c r="C97" s="153"/>
      <c r="D97" s="150"/>
      <c r="E97" s="4" t="s">
        <v>17</v>
      </c>
      <c r="F97" s="4" t="s">
        <v>15</v>
      </c>
      <c r="G97" s="1" t="s">
        <v>22</v>
      </c>
      <c r="H97" s="1" t="s">
        <v>28</v>
      </c>
      <c r="I97" s="1" t="s">
        <v>24</v>
      </c>
      <c r="J97" s="4">
        <v>4</v>
      </c>
      <c r="K97" s="4"/>
      <c r="L97" s="4"/>
      <c r="M97" s="4"/>
      <c r="N97" s="4"/>
      <c r="O97" s="4"/>
      <c r="P97" s="4" t="s">
        <v>291</v>
      </c>
      <c r="Q97" s="4" t="s">
        <v>289</v>
      </c>
      <c r="R97" s="19"/>
      <c r="S97" s="4"/>
      <c r="T97" s="5"/>
      <c r="U97" s="5"/>
      <c r="V97" s="14"/>
      <c r="W97" s="15"/>
    </row>
    <row r="98" spans="1:23" ht="15.6">
      <c r="A98" s="3" t="s">
        <v>140</v>
      </c>
      <c r="B98" s="148"/>
      <c r="C98" s="153"/>
      <c r="D98" s="150"/>
      <c r="E98" s="4" t="s">
        <v>17</v>
      </c>
      <c r="F98" s="4" t="s">
        <v>14</v>
      </c>
      <c r="G98" s="1" t="s">
        <v>22</v>
      </c>
      <c r="H98" s="1" t="s">
        <v>28</v>
      </c>
      <c r="I98" s="1" t="s">
        <v>24</v>
      </c>
      <c r="J98" s="4">
        <v>4</v>
      </c>
      <c r="K98" s="4"/>
      <c r="L98" s="4"/>
      <c r="M98" s="4"/>
      <c r="N98" s="4"/>
      <c r="O98" s="4"/>
      <c r="P98" s="4" t="s">
        <v>291</v>
      </c>
      <c r="Q98" s="4" t="s">
        <v>289</v>
      </c>
      <c r="R98" s="19"/>
      <c r="S98" s="4"/>
      <c r="T98" s="5"/>
      <c r="U98" s="5"/>
      <c r="V98" s="14"/>
      <c r="W98" s="15"/>
    </row>
    <row r="99" spans="1:23" ht="15.6">
      <c r="A99" s="3" t="s">
        <v>141</v>
      </c>
      <c r="B99" s="148"/>
      <c r="C99" s="153"/>
      <c r="D99" s="150"/>
      <c r="E99" s="4" t="s">
        <v>17</v>
      </c>
      <c r="F99" s="4" t="s">
        <v>15</v>
      </c>
      <c r="G99" s="1" t="s">
        <v>22</v>
      </c>
      <c r="H99" s="1" t="s">
        <v>28</v>
      </c>
      <c r="I99" s="1" t="s">
        <v>24</v>
      </c>
      <c r="J99" s="4">
        <v>4</v>
      </c>
      <c r="K99" s="4"/>
      <c r="L99" s="4"/>
      <c r="M99" s="4"/>
      <c r="N99" s="4"/>
      <c r="O99" s="4"/>
      <c r="P99" s="4" t="s">
        <v>291</v>
      </c>
      <c r="Q99" s="4" t="s">
        <v>289</v>
      </c>
      <c r="R99" s="19"/>
      <c r="S99" s="4"/>
      <c r="T99" s="5"/>
      <c r="U99" s="5"/>
      <c r="V99" s="14"/>
      <c r="W99" s="15"/>
    </row>
    <row r="100" spans="1:23" ht="15.6">
      <c r="A100" s="3" t="s">
        <v>142</v>
      </c>
      <c r="B100" s="148"/>
      <c r="C100" s="153"/>
      <c r="D100" s="150"/>
      <c r="E100" s="4" t="s">
        <v>17</v>
      </c>
      <c r="F100" s="4" t="s">
        <v>14</v>
      </c>
      <c r="G100" s="1" t="s">
        <v>22</v>
      </c>
      <c r="H100" s="1" t="s">
        <v>28</v>
      </c>
      <c r="I100" s="1" t="s">
        <v>24</v>
      </c>
      <c r="J100" s="4">
        <v>3</v>
      </c>
      <c r="K100" s="4"/>
      <c r="L100" s="4"/>
      <c r="M100" s="4"/>
      <c r="N100" s="4"/>
      <c r="O100" s="4"/>
      <c r="P100" s="4" t="s">
        <v>291</v>
      </c>
      <c r="Q100" s="4" t="s">
        <v>289</v>
      </c>
      <c r="R100" s="19"/>
      <c r="S100" s="4"/>
      <c r="T100" s="5"/>
      <c r="U100" s="5"/>
      <c r="V100" s="14"/>
      <c r="W100" s="15"/>
    </row>
    <row r="101" spans="1:23" ht="15.6">
      <c r="A101" s="3" t="s">
        <v>143</v>
      </c>
      <c r="B101" s="148"/>
      <c r="C101" s="153"/>
      <c r="D101" s="150"/>
      <c r="E101" s="4" t="s">
        <v>17</v>
      </c>
      <c r="F101" s="4" t="s">
        <v>15</v>
      </c>
      <c r="G101" s="1" t="s">
        <v>22</v>
      </c>
      <c r="H101" s="1" t="s">
        <v>28</v>
      </c>
      <c r="I101" s="1" t="s">
        <v>24</v>
      </c>
      <c r="J101" s="4">
        <v>3</v>
      </c>
      <c r="K101" s="4"/>
      <c r="L101" s="4"/>
      <c r="M101" s="4"/>
      <c r="N101" s="4"/>
      <c r="O101" s="4"/>
      <c r="P101" s="4" t="s">
        <v>291</v>
      </c>
      <c r="Q101" s="4" t="s">
        <v>289</v>
      </c>
      <c r="R101" s="19"/>
      <c r="S101" s="4"/>
      <c r="T101" s="5"/>
      <c r="U101" s="5"/>
      <c r="V101" s="14"/>
      <c r="W101" s="15"/>
    </row>
    <row r="102" spans="1:23" ht="15.6">
      <c r="A102" s="3" t="s">
        <v>144</v>
      </c>
      <c r="B102" s="148"/>
      <c r="C102" s="153"/>
      <c r="D102" s="150"/>
      <c r="E102" s="4" t="s">
        <v>17</v>
      </c>
      <c r="F102" s="4" t="s">
        <v>14</v>
      </c>
      <c r="G102" s="1" t="s">
        <v>22</v>
      </c>
      <c r="H102" s="1" t="s">
        <v>28</v>
      </c>
      <c r="I102" s="1" t="s">
        <v>24</v>
      </c>
      <c r="J102" s="4">
        <v>4</v>
      </c>
      <c r="K102" s="4"/>
      <c r="L102" s="4"/>
      <c r="M102" s="4"/>
      <c r="N102" s="4"/>
      <c r="O102" s="4"/>
      <c r="P102" s="4" t="s">
        <v>291</v>
      </c>
      <c r="Q102" s="4" t="s">
        <v>289</v>
      </c>
      <c r="R102" s="19"/>
      <c r="S102" s="4"/>
      <c r="T102" s="5"/>
      <c r="U102" s="5"/>
      <c r="V102" s="14"/>
      <c r="W102" s="15"/>
    </row>
    <row r="103" spans="1:23" s="226" customFormat="1" ht="16.2" thickBot="1">
      <c r="A103" s="262" t="s">
        <v>145</v>
      </c>
      <c r="B103" s="270"/>
      <c r="C103" s="642"/>
      <c r="D103" s="666" t="s">
        <v>3122</v>
      </c>
      <c r="E103" s="264" t="s">
        <v>17</v>
      </c>
      <c r="F103" s="264" t="s">
        <v>15</v>
      </c>
      <c r="G103" s="265" t="s">
        <v>22</v>
      </c>
      <c r="H103" s="265" t="s">
        <v>28</v>
      </c>
      <c r="I103" s="265" t="s">
        <v>24</v>
      </c>
      <c r="J103" s="264">
        <v>4</v>
      </c>
      <c r="K103" s="264"/>
      <c r="L103" s="264"/>
      <c r="M103" s="264"/>
      <c r="N103" s="264"/>
      <c r="O103" s="264"/>
      <c r="P103" s="264" t="s">
        <v>291</v>
      </c>
      <c r="Q103" s="264" t="s">
        <v>289</v>
      </c>
      <c r="R103" s="266"/>
      <c r="S103" s="264"/>
      <c r="T103" s="267"/>
      <c r="U103" s="267"/>
      <c r="V103" s="268"/>
      <c r="W103" s="269"/>
    </row>
    <row r="104" spans="1:23" ht="15.6">
      <c r="A104" s="255" t="s">
        <v>146</v>
      </c>
      <c r="B104" s="664"/>
      <c r="C104" s="635"/>
      <c r="D104" s="665" t="s">
        <v>746</v>
      </c>
      <c r="E104" s="136" t="s">
        <v>17</v>
      </c>
      <c r="F104" s="136" t="s">
        <v>14</v>
      </c>
      <c r="G104" s="257" t="s">
        <v>19</v>
      </c>
      <c r="H104" s="257" t="s">
        <v>28</v>
      </c>
      <c r="I104" s="257" t="s">
        <v>24</v>
      </c>
      <c r="J104" s="136">
        <v>3</v>
      </c>
      <c r="K104" s="136"/>
      <c r="L104" s="136"/>
      <c r="M104" s="136"/>
      <c r="N104" s="136"/>
      <c r="O104" s="136"/>
      <c r="P104" s="136" t="s">
        <v>291</v>
      </c>
      <c r="Q104" s="136" t="s">
        <v>290</v>
      </c>
      <c r="R104" s="258"/>
      <c r="S104" s="136"/>
      <c r="T104" s="259"/>
      <c r="U104" s="259"/>
      <c r="V104" s="260"/>
      <c r="W104" s="261"/>
    </row>
    <row r="105" spans="1:23" ht="15.6">
      <c r="A105" s="3" t="s">
        <v>147</v>
      </c>
      <c r="B105" s="148"/>
      <c r="C105" s="153"/>
      <c r="D105" s="150"/>
      <c r="E105" s="4" t="s">
        <v>17</v>
      </c>
      <c r="F105" s="4" t="s">
        <v>15</v>
      </c>
      <c r="G105" s="1" t="s">
        <v>19</v>
      </c>
      <c r="H105" s="1" t="s">
        <v>28</v>
      </c>
      <c r="I105" s="1" t="s">
        <v>24</v>
      </c>
      <c r="J105" s="4">
        <v>4</v>
      </c>
      <c r="K105" s="4"/>
      <c r="L105" s="4"/>
      <c r="M105" s="4"/>
      <c r="N105" s="4"/>
      <c r="O105" s="4"/>
      <c r="P105" s="4" t="s">
        <v>291</v>
      </c>
      <c r="Q105" s="4" t="s">
        <v>290</v>
      </c>
      <c r="R105" s="19"/>
      <c r="S105" s="4"/>
      <c r="T105" s="5"/>
      <c r="U105" s="5"/>
      <c r="V105" s="14"/>
      <c r="W105" s="15"/>
    </row>
    <row r="106" spans="1:23" ht="15.6">
      <c r="A106" s="3" t="s">
        <v>148</v>
      </c>
      <c r="B106" s="148"/>
      <c r="C106" s="153"/>
      <c r="D106" s="150"/>
      <c r="E106" s="4" t="s">
        <v>18</v>
      </c>
      <c r="F106" s="4" t="s">
        <v>15</v>
      </c>
      <c r="G106" s="1" t="s">
        <v>19</v>
      </c>
      <c r="H106" s="1" t="s">
        <v>28</v>
      </c>
      <c r="I106" s="1" t="s">
        <v>24</v>
      </c>
      <c r="J106" s="4">
        <v>4</v>
      </c>
      <c r="K106" s="4"/>
      <c r="L106" s="4"/>
      <c r="M106" s="4"/>
      <c r="N106" s="4"/>
      <c r="O106" s="4"/>
      <c r="P106" s="4" t="s">
        <v>291</v>
      </c>
      <c r="Q106" s="4" t="s">
        <v>290</v>
      </c>
      <c r="R106" s="19"/>
      <c r="S106" s="4"/>
      <c r="T106" s="5"/>
      <c r="U106" s="5"/>
      <c r="V106" s="14"/>
      <c r="W106" s="15"/>
    </row>
    <row r="107" spans="1:23" ht="15.6">
      <c r="A107" s="3" t="s">
        <v>149</v>
      </c>
      <c r="B107" s="148"/>
      <c r="C107" s="153"/>
      <c r="D107" s="150"/>
      <c r="E107" s="4" t="s">
        <v>17</v>
      </c>
      <c r="F107" s="4" t="s">
        <v>14</v>
      </c>
      <c r="G107" s="1" t="s">
        <v>19</v>
      </c>
      <c r="H107" s="1" t="s">
        <v>28</v>
      </c>
      <c r="I107" s="1" t="s">
        <v>24</v>
      </c>
      <c r="J107" s="4">
        <v>4</v>
      </c>
      <c r="K107" s="4"/>
      <c r="L107" s="4"/>
      <c r="M107" s="4"/>
      <c r="N107" s="4"/>
      <c r="O107" s="4"/>
      <c r="P107" s="4" t="s">
        <v>291</v>
      </c>
      <c r="Q107" s="4" t="s">
        <v>290</v>
      </c>
      <c r="R107" s="19"/>
      <c r="S107" s="4"/>
      <c r="T107" s="5"/>
      <c r="U107" s="5"/>
      <c r="V107" s="14"/>
      <c r="W107" s="15"/>
    </row>
    <row r="108" spans="1:23" ht="15.6">
      <c r="A108" s="3" t="s">
        <v>150</v>
      </c>
      <c r="B108" s="148"/>
      <c r="C108" s="153"/>
      <c r="D108" s="150"/>
      <c r="E108" s="4" t="s">
        <v>17</v>
      </c>
      <c r="F108" s="4" t="s">
        <v>14</v>
      </c>
      <c r="G108" s="1" t="s">
        <v>19</v>
      </c>
      <c r="H108" s="1" t="s">
        <v>28</v>
      </c>
      <c r="I108" s="1" t="s">
        <v>24</v>
      </c>
      <c r="J108" s="4">
        <v>4</v>
      </c>
      <c r="K108" s="4"/>
      <c r="L108" s="4"/>
      <c r="M108" s="4"/>
      <c r="N108" s="4"/>
      <c r="O108" s="4"/>
      <c r="P108" s="4" t="s">
        <v>291</v>
      </c>
      <c r="Q108" s="4" t="s">
        <v>290</v>
      </c>
      <c r="R108" s="19"/>
      <c r="S108" s="4"/>
      <c r="T108" s="5"/>
      <c r="U108" s="5"/>
      <c r="V108" s="14"/>
      <c r="W108" s="15"/>
    </row>
    <row r="109" spans="1:23" ht="15.6">
      <c r="A109" s="3" t="s">
        <v>151</v>
      </c>
      <c r="B109" s="148"/>
      <c r="C109" s="153"/>
      <c r="D109" s="150"/>
      <c r="E109" s="4" t="s">
        <v>17</v>
      </c>
      <c r="F109" s="4" t="s">
        <v>14</v>
      </c>
      <c r="G109" s="1" t="s">
        <v>19</v>
      </c>
      <c r="H109" s="1" t="s">
        <v>28</v>
      </c>
      <c r="I109" s="1" t="s">
        <v>24</v>
      </c>
      <c r="J109" s="4">
        <v>2</v>
      </c>
      <c r="K109" s="4"/>
      <c r="L109" s="4"/>
      <c r="M109" s="4"/>
      <c r="N109" s="4"/>
      <c r="O109" s="4"/>
      <c r="P109" s="4" t="s">
        <v>291</v>
      </c>
      <c r="Q109" s="4" t="s">
        <v>290</v>
      </c>
      <c r="R109" s="19"/>
      <c r="S109" s="4"/>
      <c r="T109" s="5"/>
      <c r="U109" s="5"/>
      <c r="V109" s="14"/>
      <c r="W109" s="15"/>
    </row>
    <row r="110" spans="1:23" ht="15.6">
      <c r="A110" s="3" t="s">
        <v>152</v>
      </c>
      <c r="B110" s="148"/>
      <c r="C110" s="153"/>
      <c r="D110" s="150"/>
      <c r="E110" s="4" t="s">
        <v>18</v>
      </c>
      <c r="F110" s="4" t="s">
        <v>14</v>
      </c>
      <c r="G110" s="1" t="s">
        <v>19</v>
      </c>
      <c r="H110" s="1" t="s">
        <v>28</v>
      </c>
      <c r="I110" s="1" t="s">
        <v>24</v>
      </c>
      <c r="J110" s="4">
        <v>2</v>
      </c>
      <c r="K110" s="4"/>
      <c r="L110" s="4"/>
      <c r="M110" s="4"/>
      <c r="N110" s="4"/>
      <c r="O110" s="4"/>
      <c r="P110" s="4" t="s">
        <v>291</v>
      </c>
      <c r="Q110" s="4" t="s">
        <v>290</v>
      </c>
      <c r="R110" s="19"/>
      <c r="S110" s="4"/>
      <c r="T110" s="5"/>
      <c r="U110" s="5"/>
      <c r="V110" s="14"/>
      <c r="W110" s="15"/>
    </row>
    <row r="111" spans="1:23" ht="15.6">
      <c r="A111" s="3" t="s">
        <v>153</v>
      </c>
      <c r="B111" s="148"/>
      <c r="C111" s="153"/>
      <c r="D111" s="150"/>
      <c r="E111" s="4" t="s">
        <v>18</v>
      </c>
      <c r="F111" s="4" t="s">
        <v>15</v>
      </c>
      <c r="G111" s="1" t="s">
        <v>19</v>
      </c>
      <c r="H111" s="1" t="s">
        <v>28</v>
      </c>
      <c r="I111" s="1" t="s">
        <v>24</v>
      </c>
      <c r="J111" s="4">
        <v>4</v>
      </c>
      <c r="K111" s="4"/>
      <c r="L111" s="4"/>
      <c r="M111" s="4"/>
      <c r="N111" s="4"/>
      <c r="O111" s="4"/>
      <c r="P111" s="4" t="s">
        <v>291</v>
      </c>
      <c r="Q111" s="4" t="s">
        <v>290</v>
      </c>
      <c r="R111" s="19"/>
      <c r="S111" s="4"/>
      <c r="T111" s="5"/>
      <c r="U111" s="5"/>
      <c r="V111" s="14"/>
      <c r="W111" s="15"/>
    </row>
    <row r="112" spans="1:23" ht="15.6">
      <c r="A112" s="3" t="s">
        <v>154</v>
      </c>
      <c r="B112" s="148"/>
      <c r="C112" s="153"/>
      <c r="D112" s="150"/>
      <c r="E112" s="4" t="s">
        <v>18</v>
      </c>
      <c r="F112" s="4" t="s">
        <v>15</v>
      </c>
      <c r="G112" s="1" t="s">
        <v>19</v>
      </c>
      <c r="H112" s="1" t="s">
        <v>28</v>
      </c>
      <c r="I112" s="1" t="s">
        <v>24</v>
      </c>
      <c r="J112" s="4">
        <v>4</v>
      </c>
      <c r="K112" s="4"/>
      <c r="L112" s="4"/>
      <c r="M112" s="4"/>
      <c r="N112" s="4"/>
      <c r="O112" s="4"/>
      <c r="P112" s="4" t="s">
        <v>291</v>
      </c>
      <c r="Q112" s="4" t="s">
        <v>290</v>
      </c>
      <c r="R112" s="19"/>
      <c r="S112" s="4"/>
      <c r="T112" s="5"/>
      <c r="U112" s="5"/>
      <c r="V112" s="14"/>
      <c r="W112" s="15"/>
    </row>
    <row r="113" spans="1:23" ht="15.6">
      <c r="A113" s="3" t="s">
        <v>155</v>
      </c>
      <c r="B113" s="148"/>
      <c r="C113" s="153"/>
      <c r="D113" s="150"/>
      <c r="E113" s="4" t="s">
        <v>17</v>
      </c>
      <c r="F113" s="4" t="s">
        <v>14</v>
      </c>
      <c r="G113" s="1" t="s">
        <v>19</v>
      </c>
      <c r="H113" s="1" t="s">
        <v>28</v>
      </c>
      <c r="I113" s="1" t="s">
        <v>24</v>
      </c>
      <c r="J113" s="4">
        <v>3</v>
      </c>
      <c r="K113" s="4"/>
      <c r="L113" s="4"/>
      <c r="M113" s="4"/>
      <c r="N113" s="4"/>
      <c r="O113" s="4"/>
      <c r="P113" s="4" t="s">
        <v>291</v>
      </c>
      <c r="Q113" s="4" t="s">
        <v>290</v>
      </c>
      <c r="R113" s="19"/>
      <c r="S113" s="4"/>
      <c r="T113" s="5"/>
      <c r="U113" s="5"/>
      <c r="V113" s="14"/>
      <c r="W113" s="15"/>
    </row>
    <row r="114" spans="1:23" ht="15.6">
      <c r="A114" s="3" t="s">
        <v>156</v>
      </c>
      <c r="B114" s="148"/>
      <c r="C114" s="153"/>
      <c r="D114" s="150"/>
      <c r="E114" s="4" t="s">
        <v>17</v>
      </c>
      <c r="F114" s="4" t="s">
        <v>14</v>
      </c>
      <c r="G114" s="1" t="s">
        <v>19</v>
      </c>
      <c r="H114" s="1" t="s">
        <v>28</v>
      </c>
      <c r="I114" s="1" t="s">
        <v>24</v>
      </c>
      <c r="J114" s="4">
        <v>2</v>
      </c>
      <c r="K114" s="4"/>
      <c r="L114" s="4"/>
      <c r="M114" s="4"/>
      <c r="N114" s="4"/>
      <c r="O114" s="4"/>
      <c r="P114" s="4" t="s">
        <v>291</v>
      </c>
      <c r="Q114" s="4" t="s">
        <v>290</v>
      </c>
      <c r="R114" s="19"/>
      <c r="S114" s="4"/>
      <c r="T114" s="5"/>
      <c r="U114" s="5"/>
      <c r="V114" s="14"/>
      <c r="W114" s="15"/>
    </row>
    <row r="115" spans="1:23" ht="15.6">
      <c r="A115" s="3" t="s">
        <v>157</v>
      </c>
      <c r="B115" s="148"/>
      <c r="C115" s="153"/>
      <c r="D115" s="150"/>
      <c r="E115" s="4" t="s">
        <v>17</v>
      </c>
      <c r="F115" s="4" t="s">
        <v>15</v>
      </c>
      <c r="G115" s="1" t="s">
        <v>19</v>
      </c>
      <c r="H115" s="1" t="s">
        <v>28</v>
      </c>
      <c r="I115" s="1" t="s">
        <v>24</v>
      </c>
      <c r="J115" s="4">
        <v>4</v>
      </c>
      <c r="K115" s="4"/>
      <c r="L115" s="4"/>
      <c r="M115" s="4"/>
      <c r="N115" s="4"/>
      <c r="O115" s="4"/>
      <c r="P115" s="4" t="s">
        <v>291</v>
      </c>
      <c r="Q115" s="4" t="s">
        <v>290</v>
      </c>
      <c r="R115" s="19"/>
      <c r="S115" s="4"/>
      <c r="T115" s="5"/>
      <c r="U115" s="5"/>
      <c r="V115" s="14"/>
      <c r="W115" s="15"/>
    </row>
    <row r="116" spans="1:23" ht="15.6">
      <c r="A116" s="3" t="s">
        <v>158</v>
      </c>
      <c r="B116" s="148"/>
      <c r="C116" s="153"/>
      <c r="D116" s="150"/>
      <c r="E116" s="4" t="s">
        <v>17</v>
      </c>
      <c r="F116" s="4" t="s">
        <v>15</v>
      </c>
      <c r="G116" s="1" t="s">
        <v>19</v>
      </c>
      <c r="H116" s="1" t="s">
        <v>28</v>
      </c>
      <c r="I116" s="1" t="s">
        <v>24</v>
      </c>
      <c r="J116" s="4">
        <v>2</v>
      </c>
      <c r="K116" s="4"/>
      <c r="L116" s="4"/>
      <c r="M116" s="4"/>
      <c r="N116" s="4"/>
      <c r="O116" s="4"/>
      <c r="P116" s="4" t="s">
        <v>291</v>
      </c>
      <c r="Q116" s="4" t="s">
        <v>290</v>
      </c>
      <c r="R116" s="19"/>
      <c r="S116" s="4"/>
      <c r="T116" s="5"/>
      <c r="U116" s="5"/>
      <c r="V116" s="14"/>
      <c r="W116" s="15"/>
    </row>
    <row r="117" spans="1:23" ht="15.6">
      <c r="A117" s="3" t="s">
        <v>159</v>
      </c>
      <c r="B117" s="148"/>
      <c r="C117" s="153"/>
      <c r="D117" s="150"/>
      <c r="E117" s="4" t="s">
        <v>17</v>
      </c>
      <c r="F117" s="4" t="s">
        <v>14</v>
      </c>
      <c r="G117" s="1" t="s">
        <v>19</v>
      </c>
      <c r="H117" s="1" t="s">
        <v>28</v>
      </c>
      <c r="I117" s="1" t="s">
        <v>24</v>
      </c>
      <c r="J117" s="4">
        <v>2</v>
      </c>
      <c r="K117" s="4"/>
      <c r="L117" s="4"/>
      <c r="M117" s="4"/>
      <c r="N117" s="4"/>
      <c r="O117" s="4"/>
      <c r="P117" s="4" t="s">
        <v>291</v>
      </c>
      <c r="Q117" s="4" t="s">
        <v>290</v>
      </c>
      <c r="R117" s="19"/>
      <c r="S117" s="4"/>
      <c r="T117" s="5"/>
      <c r="U117" s="5"/>
      <c r="V117" s="14"/>
      <c r="W117" s="15"/>
    </row>
    <row r="118" spans="1:23" ht="15.6">
      <c r="A118" s="3" t="s">
        <v>160</v>
      </c>
      <c r="B118" s="148"/>
      <c r="C118" s="153"/>
      <c r="D118" s="150"/>
      <c r="E118" s="4" t="s">
        <v>17</v>
      </c>
      <c r="F118" s="4" t="s">
        <v>14</v>
      </c>
      <c r="G118" s="1" t="s">
        <v>19</v>
      </c>
      <c r="H118" s="1" t="s">
        <v>28</v>
      </c>
      <c r="I118" s="1" t="s">
        <v>24</v>
      </c>
      <c r="J118" s="4">
        <v>2</v>
      </c>
      <c r="K118" s="4"/>
      <c r="L118" s="4"/>
      <c r="M118" s="4"/>
      <c r="N118" s="4"/>
      <c r="O118" s="4"/>
      <c r="P118" s="4" t="s">
        <v>291</v>
      </c>
      <c r="Q118" s="4" t="s">
        <v>290</v>
      </c>
      <c r="R118" s="19"/>
      <c r="S118" s="4"/>
      <c r="T118" s="5"/>
      <c r="U118" s="5"/>
      <c r="V118" s="14"/>
      <c r="W118" s="15"/>
    </row>
    <row r="119" spans="1:23" ht="15.6">
      <c r="A119" s="3" t="s">
        <v>161</v>
      </c>
      <c r="B119" s="148"/>
      <c r="C119" s="153"/>
      <c r="D119" s="150"/>
      <c r="E119" s="4" t="s">
        <v>17</v>
      </c>
      <c r="F119" s="4" t="s">
        <v>15</v>
      </c>
      <c r="G119" s="1" t="s">
        <v>19</v>
      </c>
      <c r="H119" s="1" t="s">
        <v>28</v>
      </c>
      <c r="I119" s="1" t="s">
        <v>24</v>
      </c>
      <c r="J119" s="4">
        <v>4</v>
      </c>
      <c r="K119" s="4"/>
      <c r="L119" s="4"/>
      <c r="M119" s="4"/>
      <c r="N119" s="4"/>
      <c r="O119" s="4"/>
      <c r="P119" s="4" t="s">
        <v>291</v>
      </c>
      <c r="Q119" s="4" t="s">
        <v>290</v>
      </c>
      <c r="R119" s="19"/>
      <c r="S119" s="4"/>
      <c r="T119" s="5"/>
      <c r="U119" s="5"/>
      <c r="V119" s="14"/>
      <c r="W119" s="15"/>
    </row>
    <row r="120" spans="1:23" ht="15.6">
      <c r="A120" s="3" t="s">
        <v>162</v>
      </c>
      <c r="B120" s="148"/>
      <c r="C120" s="153"/>
      <c r="D120" s="150"/>
      <c r="E120" s="4" t="s">
        <v>17</v>
      </c>
      <c r="F120" s="4" t="s">
        <v>14</v>
      </c>
      <c r="G120" s="1" t="s">
        <v>19</v>
      </c>
      <c r="H120" s="1" t="s">
        <v>28</v>
      </c>
      <c r="I120" s="1" t="s">
        <v>24</v>
      </c>
      <c r="J120" s="4">
        <v>1</v>
      </c>
      <c r="K120" s="4"/>
      <c r="L120" s="4"/>
      <c r="M120" s="4"/>
      <c r="N120" s="4"/>
      <c r="O120" s="4"/>
      <c r="P120" s="4" t="s">
        <v>291</v>
      </c>
      <c r="Q120" s="4" t="s">
        <v>288</v>
      </c>
      <c r="R120" s="19" t="s">
        <v>499</v>
      </c>
      <c r="S120" s="4"/>
      <c r="T120" s="5"/>
      <c r="U120" s="5"/>
      <c r="V120" s="14"/>
      <c r="W120" s="15"/>
    </row>
    <row r="121" spans="1:23" ht="15.6">
      <c r="A121" s="3" t="s">
        <v>163</v>
      </c>
      <c r="B121" s="148"/>
      <c r="C121" s="153"/>
      <c r="D121" s="150"/>
      <c r="E121" s="4" t="s">
        <v>17</v>
      </c>
      <c r="F121" s="4" t="s">
        <v>15</v>
      </c>
      <c r="G121" s="1" t="s">
        <v>19</v>
      </c>
      <c r="H121" s="1" t="s">
        <v>28</v>
      </c>
      <c r="I121" s="1" t="s">
        <v>24</v>
      </c>
      <c r="J121" s="4">
        <v>1</v>
      </c>
      <c r="K121" s="4"/>
      <c r="L121" s="4"/>
      <c r="M121" s="4"/>
      <c r="N121" s="4"/>
      <c r="O121" s="4"/>
      <c r="P121" s="4" t="s">
        <v>291</v>
      </c>
      <c r="Q121" s="4" t="s">
        <v>288</v>
      </c>
      <c r="R121" s="19" t="s">
        <v>542</v>
      </c>
      <c r="S121" s="4"/>
      <c r="T121" s="5"/>
      <c r="U121" s="5"/>
      <c r="V121" s="14"/>
      <c r="W121" s="15"/>
    </row>
    <row r="122" spans="1:23" ht="15.6">
      <c r="A122" s="3" t="s">
        <v>164</v>
      </c>
      <c r="B122" s="148"/>
      <c r="C122" s="153"/>
      <c r="D122" s="150"/>
      <c r="E122" s="4" t="s">
        <v>18</v>
      </c>
      <c r="F122" s="4" t="s">
        <v>15</v>
      </c>
      <c r="G122" s="1" t="s">
        <v>262</v>
      </c>
      <c r="H122" s="1" t="s">
        <v>28</v>
      </c>
      <c r="I122" s="1" t="s">
        <v>24</v>
      </c>
      <c r="J122" s="4">
        <v>3</v>
      </c>
      <c r="K122" s="4"/>
      <c r="L122" s="4"/>
      <c r="M122" s="4"/>
      <c r="N122" s="4"/>
      <c r="O122" s="4"/>
      <c r="P122" s="4" t="s">
        <v>291</v>
      </c>
      <c r="Q122" s="4" t="s">
        <v>288</v>
      </c>
      <c r="R122" s="19"/>
      <c r="S122" s="4"/>
      <c r="T122" s="5"/>
      <c r="U122" s="5"/>
      <c r="V122" s="14"/>
      <c r="W122" s="15"/>
    </row>
    <row r="123" spans="1:23" ht="15.6">
      <c r="A123" s="3" t="s">
        <v>165</v>
      </c>
      <c r="B123" s="148"/>
      <c r="C123" s="153"/>
      <c r="D123" s="150"/>
      <c r="E123" s="4" t="s">
        <v>17</v>
      </c>
      <c r="F123" s="4" t="s">
        <v>14</v>
      </c>
      <c r="G123" s="1" t="s">
        <v>262</v>
      </c>
      <c r="H123" s="1" t="s">
        <v>28</v>
      </c>
      <c r="I123" s="1" t="s">
        <v>25</v>
      </c>
      <c r="J123" s="4">
        <v>3</v>
      </c>
      <c r="K123" s="4"/>
      <c r="L123" s="4"/>
      <c r="M123" s="4"/>
      <c r="N123" s="4"/>
      <c r="O123" s="4"/>
      <c r="P123" s="4" t="s">
        <v>291</v>
      </c>
      <c r="Q123" s="4" t="s">
        <v>288</v>
      </c>
      <c r="R123" s="19" t="s">
        <v>592</v>
      </c>
      <c r="S123" s="4"/>
      <c r="T123" s="5"/>
      <c r="U123" s="5"/>
      <c r="V123" s="14"/>
      <c r="W123" s="15"/>
    </row>
    <row r="124" spans="1:23" ht="15.6">
      <c r="A124" s="3" t="s">
        <v>166</v>
      </c>
      <c r="B124" s="148"/>
      <c r="C124" s="153"/>
      <c r="D124" s="150"/>
      <c r="E124" s="4" t="s">
        <v>17</v>
      </c>
      <c r="F124" s="4" t="s">
        <v>15</v>
      </c>
      <c r="G124" s="1" t="s">
        <v>262</v>
      </c>
      <c r="H124" s="1" t="s">
        <v>28</v>
      </c>
      <c r="I124" s="1" t="s">
        <v>26</v>
      </c>
      <c r="J124" s="4">
        <v>3</v>
      </c>
      <c r="K124" s="4"/>
      <c r="L124" s="4"/>
      <c r="M124" s="4"/>
      <c r="N124" s="4"/>
      <c r="O124" s="4"/>
      <c r="P124" s="4" t="s">
        <v>291</v>
      </c>
      <c r="Q124" s="4" t="s">
        <v>288</v>
      </c>
      <c r="R124" s="19" t="s">
        <v>542</v>
      </c>
      <c r="S124" s="4"/>
      <c r="T124" s="5"/>
      <c r="U124" s="5"/>
      <c r="V124" s="14"/>
      <c r="W124" s="15"/>
    </row>
    <row r="125" spans="1:23" ht="15.6">
      <c r="A125" s="3" t="s">
        <v>167</v>
      </c>
      <c r="B125" s="148"/>
      <c r="C125" s="153"/>
      <c r="D125" s="150"/>
      <c r="E125" s="4" t="s">
        <v>18</v>
      </c>
      <c r="F125" s="4" t="s">
        <v>14</v>
      </c>
      <c r="G125" s="1" t="s">
        <v>22</v>
      </c>
      <c r="H125" s="1"/>
      <c r="I125" s="1" t="s">
        <v>477</v>
      </c>
      <c r="J125" s="4"/>
      <c r="K125" s="4"/>
      <c r="L125" s="4"/>
      <c r="M125" s="4"/>
      <c r="N125" s="4"/>
      <c r="O125" s="95" t="s">
        <v>28</v>
      </c>
      <c r="P125" s="4" t="s">
        <v>291</v>
      </c>
      <c r="Q125" s="4" t="s">
        <v>288</v>
      </c>
      <c r="R125" s="19"/>
      <c r="S125" s="4"/>
      <c r="T125" s="5"/>
      <c r="U125" s="5"/>
      <c r="V125" s="14"/>
      <c r="W125" s="15"/>
    </row>
    <row r="126" spans="1:23" ht="15.6">
      <c r="A126" s="3" t="s">
        <v>168</v>
      </c>
      <c r="B126" s="148"/>
      <c r="C126" s="153"/>
      <c r="D126" s="150"/>
      <c r="E126" s="4" t="s">
        <v>18</v>
      </c>
      <c r="F126" s="4" t="s">
        <v>14</v>
      </c>
      <c r="G126" s="1" t="s">
        <v>22</v>
      </c>
      <c r="H126" s="1"/>
      <c r="I126" s="1" t="s">
        <v>24</v>
      </c>
      <c r="J126" s="4"/>
      <c r="K126" s="4"/>
      <c r="L126" s="4"/>
      <c r="M126" s="4"/>
      <c r="N126" s="4"/>
      <c r="O126" s="95" t="s">
        <v>28</v>
      </c>
      <c r="P126" s="4" t="s">
        <v>291</v>
      </c>
      <c r="Q126" s="4" t="s">
        <v>288</v>
      </c>
      <c r="R126" s="19"/>
      <c r="S126" s="4"/>
      <c r="T126" s="5"/>
      <c r="U126" s="5"/>
      <c r="V126" s="14"/>
      <c r="W126" s="15"/>
    </row>
    <row r="127" spans="1:23" ht="15.6">
      <c r="A127" s="3" t="s">
        <v>169</v>
      </c>
      <c r="B127" s="148"/>
      <c r="C127" s="153"/>
      <c r="D127" s="150"/>
      <c r="E127" s="4" t="s">
        <v>18</v>
      </c>
      <c r="F127" s="4" t="s">
        <v>15</v>
      </c>
      <c r="G127" s="1" t="s">
        <v>22</v>
      </c>
      <c r="H127" s="1"/>
      <c r="I127" s="1" t="s">
        <v>477</v>
      </c>
      <c r="J127" s="4"/>
      <c r="K127" s="4"/>
      <c r="L127" s="4"/>
      <c r="M127" s="4"/>
      <c r="N127" s="4"/>
      <c r="O127" s="95" t="s">
        <v>28</v>
      </c>
      <c r="P127" s="4" t="s">
        <v>291</v>
      </c>
      <c r="Q127" s="4" t="s">
        <v>288</v>
      </c>
      <c r="R127" s="19"/>
      <c r="S127" s="4"/>
      <c r="T127" s="5"/>
      <c r="U127" s="5"/>
      <c r="V127" s="14"/>
      <c r="W127" s="15"/>
    </row>
    <row r="128" spans="1:23" ht="15.6">
      <c r="A128" s="3" t="s">
        <v>170</v>
      </c>
      <c r="B128" s="148"/>
      <c r="C128" s="153"/>
      <c r="D128" s="150"/>
      <c r="E128" s="4" t="s">
        <v>18</v>
      </c>
      <c r="F128" s="4" t="s">
        <v>14</v>
      </c>
      <c r="G128" s="1" t="s">
        <v>22</v>
      </c>
      <c r="H128" s="1"/>
      <c r="I128" s="1" t="s">
        <v>24</v>
      </c>
      <c r="J128" s="4"/>
      <c r="K128" s="4"/>
      <c r="L128" s="4"/>
      <c r="M128" s="4"/>
      <c r="N128" s="4"/>
      <c r="O128" s="95" t="s">
        <v>28</v>
      </c>
      <c r="P128" s="4" t="s">
        <v>291</v>
      </c>
      <c r="Q128" s="4" t="s">
        <v>288</v>
      </c>
      <c r="R128" s="19"/>
      <c r="S128" s="4"/>
      <c r="T128" s="5"/>
      <c r="U128" s="5"/>
      <c r="V128" s="14"/>
      <c r="W128" s="15"/>
    </row>
    <row r="129" spans="1:23" ht="15.6">
      <c r="A129" s="3" t="s">
        <v>171</v>
      </c>
      <c r="B129" s="148"/>
      <c r="C129" s="153"/>
      <c r="D129" s="150"/>
      <c r="E129" s="4" t="s">
        <v>18</v>
      </c>
      <c r="F129" s="4" t="s">
        <v>15</v>
      </c>
      <c r="G129" s="1" t="s">
        <v>22</v>
      </c>
      <c r="H129" s="1"/>
      <c r="I129" s="1" t="s">
        <v>24</v>
      </c>
      <c r="J129" s="4"/>
      <c r="K129" s="4"/>
      <c r="L129" s="4"/>
      <c r="M129" s="4"/>
      <c r="N129" s="4"/>
      <c r="O129" s="95" t="s">
        <v>28</v>
      </c>
      <c r="P129" s="4" t="s">
        <v>291</v>
      </c>
      <c r="Q129" s="4" t="s">
        <v>288</v>
      </c>
      <c r="R129" s="19"/>
      <c r="S129" s="4"/>
      <c r="T129" s="5"/>
      <c r="U129" s="5"/>
      <c r="V129" s="14"/>
      <c r="W129" s="15"/>
    </row>
    <row r="130" spans="1:23" ht="24">
      <c r="A130" s="3" t="s">
        <v>172</v>
      </c>
      <c r="B130" s="148"/>
      <c r="C130" s="153"/>
      <c r="D130" s="150"/>
      <c r="E130" s="4" t="s">
        <v>18</v>
      </c>
      <c r="F130" s="4" t="s">
        <v>14</v>
      </c>
      <c r="G130" s="1" t="s">
        <v>22</v>
      </c>
      <c r="H130" s="1" t="s">
        <v>28</v>
      </c>
      <c r="I130" s="1" t="s">
        <v>24</v>
      </c>
      <c r="J130" s="4">
        <v>3</v>
      </c>
      <c r="K130" s="4"/>
      <c r="L130" s="4"/>
      <c r="M130" s="4"/>
      <c r="N130" s="4"/>
      <c r="O130" s="4"/>
      <c r="P130" s="4" t="s">
        <v>291</v>
      </c>
      <c r="Q130" s="4" t="s">
        <v>288</v>
      </c>
      <c r="R130" s="19" t="s">
        <v>593</v>
      </c>
      <c r="S130" s="4"/>
      <c r="T130" s="5"/>
      <c r="U130" s="5"/>
      <c r="V130" s="14"/>
      <c r="W130" s="15"/>
    </row>
    <row r="131" spans="1:23" ht="15.6">
      <c r="A131" s="3" t="s">
        <v>173</v>
      </c>
      <c r="B131" s="148"/>
      <c r="C131" s="153"/>
      <c r="D131" s="150"/>
      <c r="E131" s="4" t="s">
        <v>18</v>
      </c>
      <c r="F131" s="4" t="s">
        <v>15</v>
      </c>
      <c r="G131" s="1" t="s">
        <v>22</v>
      </c>
      <c r="H131" s="1" t="s">
        <v>28</v>
      </c>
      <c r="I131" s="1" t="s">
        <v>24</v>
      </c>
      <c r="J131" s="4">
        <v>3</v>
      </c>
      <c r="K131" s="4"/>
      <c r="L131" s="4"/>
      <c r="M131" s="4"/>
      <c r="N131" s="4"/>
      <c r="O131" s="4"/>
      <c r="P131" s="4" t="s">
        <v>291</v>
      </c>
      <c r="Q131" s="4" t="s">
        <v>288</v>
      </c>
      <c r="R131" s="19"/>
      <c r="S131" s="4"/>
      <c r="T131" s="5"/>
      <c r="U131" s="5"/>
      <c r="V131" s="14"/>
      <c r="W131" s="15"/>
    </row>
    <row r="132" spans="1:23" ht="15.6">
      <c r="A132" s="3" t="s">
        <v>174</v>
      </c>
      <c r="B132" s="148"/>
      <c r="C132" s="153"/>
      <c r="D132" s="150"/>
      <c r="E132" s="4" t="s">
        <v>18</v>
      </c>
      <c r="F132" s="4" t="s">
        <v>14</v>
      </c>
      <c r="G132" s="1" t="s">
        <v>19</v>
      </c>
      <c r="H132" s="1" t="s">
        <v>28</v>
      </c>
      <c r="I132" s="1" t="s">
        <v>25</v>
      </c>
      <c r="J132" s="4">
        <v>3</v>
      </c>
      <c r="K132" s="4"/>
      <c r="L132" s="4"/>
      <c r="M132" s="4"/>
      <c r="N132" s="4"/>
      <c r="O132" s="4"/>
      <c r="P132" s="4" t="s">
        <v>286</v>
      </c>
      <c r="Q132" s="4" t="s">
        <v>290</v>
      </c>
      <c r="R132" s="19"/>
      <c r="S132" s="4"/>
      <c r="T132" s="5"/>
      <c r="U132" s="5"/>
      <c r="V132" s="14"/>
      <c r="W132" s="15"/>
    </row>
    <row r="133" spans="1:23" ht="15.6">
      <c r="A133" s="3" t="s">
        <v>175</v>
      </c>
      <c r="B133" s="148"/>
      <c r="C133" s="153"/>
      <c r="D133" s="150"/>
      <c r="E133" s="4" t="s">
        <v>18</v>
      </c>
      <c r="F133" s="4" t="s">
        <v>15</v>
      </c>
      <c r="G133" s="1" t="s">
        <v>19</v>
      </c>
      <c r="H133" s="1" t="s">
        <v>28</v>
      </c>
      <c r="I133" s="93" t="s">
        <v>477</v>
      </c>
      <c r="J133" s="4">
        <v>1</v>
      </c>
      <c r="K133" s="4"/>
      <c r="L133" s="4"/>
      <c r="M133" s="4"/>
      <c r="N133" s="4"/>
      <c r="O133" s="4"/>
      <c r="P133" s="4" t="s">
        <v>286</v>
      </c>
      <c r="Q133" s="4" t="s">
        <v>290</v>
      </c>
      <c r="R133" s="19"/>
      <c r="S133" s="4"/>
      <c r="T133" s="5"/>
      <c r="U133" s="5"/>
      <c r="V133" s="14"/>
      <c r="W133" s="15"/>
    </row>
    <row r="134" spans="1:23" ht="15.6">
      <c r="A134" s="3" t="s">
        <v>176</v>
      </c>
      <c r="B134" s="148"/>
      <c r="C134" s="153"/>
      <c r="D134" s="150"/>
      <c r="E134" s="4" t="s">
        <v>18</v>
      </c>
      <c r="F134" s="4" t="s">
        <v>14</v>
      </c>
      <c r="G134" s="1" t="s">
        <v>19</v>
      </c>
      <c r="H134" s="1"/>
      <c r="I134" s="1" t="s">
        <v>51</v>
      </c>
      <c r="J134" s="4">
        <v>3</v>
      </c>
      <c r="K134" s="4"/>
      <c r="L134" s="4"/>
      <c r="M134" s="4"/>
      <c r="N134" s="4"/>
      <c r="O134" s="4"/>
      <c r="P134" s="4" t="s">
        <v>286</v>
      </c>
      <c r="Q134" s="4" t="s">
        <v>290</v>
      </c>
      <c r="R134" s="19"/>
      <c r="S134" s="4"/>
      <c r="T134" s="5"/>
      <c r="U134" s="5"/>
      <c r="V134" s="14"/>
      <c r="W134" s="15"/>
    </row>
    <row r="135" spans="1:23" ht="15.6">
      <c r="A135" s="3" t="s">
        <v>177</v>
      </c>
      <c r="B135" s="148"/>
      <c r="C135" s="153"/>
      <c r="D135" s="150"/>
      <c r="E135" s="4" t="s">
        <v>18</v>
      </c>
      <c r="F135" s="4" t="s">
        <v>14</v>
      </c>
      <c r="G135" s="1" t="s">
        <v>19</v>
      </c>
      <c r="H135" s="1" t="s">
        <v>28</v>
      </c>
      <c r="I135" s="1" t="s">
        <v>24</v>
      </c>
      <c r="J135" s="4">
        <v>2</v>
      </c>
      <c r="K135" s="4"/>
      <c r="L135" s="4"/>
      <c r="M135" s="4"/>
      <c r="N135" s="4"/>
      <c r="O135" s="4"/>
      <c r="P135" s="4" t="s">
        <v>286</v>
      </c>
      <c r="Q135" s="4" t="s">
        <v>290</v>
      </c>
      <c r="R135" s="19"/>
      <c r="S135" s="4"/>
      <c r="T135" s="5"/>
      <c r="U135" s="5"/>
      <c r="V135" s="14"/>
      <c r="W135" s="15"/>
    </row>
    <row r="136" spans="1:23" ht="15.6">
      <c r="A136" s="3" t="s">
        <v>178</v>
      </c>
      <c r="B136" s="148"/>
      <c r="C136" s="153"/>
      <c r="D136" s="150"/>
      <c r="E136" s="4" t="s">
        <v>18</v>
      </c>
      <c r="F136" s="4" t="s">
        <v>15</v>
      </c>
      <c r="G136" s="1" t="s">
        <v>19</v>
      </c>
      <c r="H136" s="1" t="s">
        <v>28</v>
      </c>
      <c r="I136" s="1" t="s">
        <v>474</v>
      </c>
      <c r="J136" s="4">
        <v>2</v>
      </c>
      <c r="K136" s="4"/>
      <c r="L136" s="4"/>
      <c r="M136" s="4"/>
      <c r="N136" s="4"/>
      <c r="O136" s="4"/>
      <c r="P136" s="4" t="s">
        <v>286</v>
      </c>
      <c r="Q136" s="4" t="s">
        <v>290</v>
      </c>
      <c r="R136" s="19" t="s">
        <v>594</v>
      </c>
      <c r="S136" s="4"/>
      <c r="T136" s="5"/>
      <c r="U136" s="5"/>
      <c r="V136" s="14"/>
      <c r="W136" s="15"/>
    </row>
    <row r="137" spans="1:23" ht="15.6">
      <c r="A137" s="3" t="s">
        <v>179</v>
      </c>
      <c r="B137" s="148"/>
      <c r="C137" s="153"/>
      <c r="D137" s="150"/>
      <c r="E137" s="4" t="s">
        <v>17</v>
      </c>
      <c r="F137" s="4" t="s">
        <v>14</v>
      </c>
      <c r="G137" s="1" t="s">
        <v>19</v>
      </c>
      <c r="H137" s="1" t="s">
        <v>28</v>
      </c>
      <c r="I137" s="1" t="s">
        <v>51</v>
      </c>
      <c r="J137" s="4">
        <v>2</v>
      </c>
      <c r="K137" s="4"/>
      <c r="L137" s="4"/>
      <c r="M137" s="4"/>
      <c r="N137" s="4"/>
      <c r="O137" s="4"/>
      <c r="P137" s="4" t="s">
        <v>286</v>
      </c>
      <c r="Q137" s="4" t="s">
        <v>290</v>
      </c>
      <c r="R137" s="19"/>
      <c r="S137" s="4"/>
      <c r="T137" s="5"/>
      <c r="U137" s="5"/>
      <c r="V137" s="14"/>
      <c r="W137" s="15"/>
    </row>
    <row r="138" spans="1:23" ht="15.6">
      <c r="A138" s="3" t="s">
        <v>180</v>
      </c>
      <c r="B138" s="148"/>
      <c r="C138" s="153"/>
      <c r="D138" s="150"/>
      <c r="E138" s="4" t="s">
        <v>17</v>
      </c>
      <c r="F138" s="4" t="s">
        <v>15</v>
      </c>
      <c r="G138" s="1" t="s">
        <v>19</v>
      </c>
      <c r="H138" s="1" t="s">
        <v>28</v>
      </c>
      <c r="I138" s="1" t="s">
        <v>24</v>
      </c>
      <c r="J138" s="4">
        <v>2</v>
      </c>
      <c r="K138" s="4"/>
      <c r="L138" s="4"/>
      <c r="M138" s="4"/>
      <c r="N138" s="4"/>
      <c r="O138" s="4"/>
      <c r="P138" s="4" t="s">
        <v>286</v>
      </c>
      <c r="Q138" s="4" t="s">
        <v>290</v>
      </c>
      <c r="R138" s="19"/>
      <c r="S138" s="4"/>
      <c r="T138" s="5"/>
      <c r="U138" s="5"/>
      <c r="V138" s="14"/>
      <c r="W138" s="15"/>
    </row>
    <row r="139" spans="1:23" ht="15.6">
      <c r="A139" s="3" t="s">
        <v>181</v>
      </c>
      <c r="B139" s="148"/>
      <c r="C139" s="153"/>
      <c r="D139" s="150"/>
      <c r="E139" s="4" t="s">
        <v>17</v>
      </c>
      <c r="F139" s="4" t="s">
        <v>15</v>
      </c>
      <c r="G139" s="1" t="s">
        <v>19</v>
      </c>
      <c r="H139" s="1" t="s">
        <v>28</v>
      </c>
      <c r="I139" s="1" t="s">
        <v>26</v>
      </c>
      <c r="J139" s="4">
        <v>2</v>
      </c>
      <c r="K139" s="4"/>
      <c r="L139" s="4"/>
      <c r="M139" s="4"/>
      <c r="N139" s="4"/>
      <c r="O139" s="4"/>
      <c r="P139" s="4" t="s">
        <v>286</v>
      </c>
      <c r="Q139" s="4" t="s">
        <v>290</v>
      </c>
      <c r="R139" s="19"/>
      <c r="S139" s="4"/>
      <c r="T139" s="5"/>
      <c r="U139" s="5"/>
      <c r="V139" s="14"/>
      <c r="W139" s="15"/>
    </row>
    <row r="140" spans="1:23" ht="15.6">
      <c r="A140" s="3" t="s">
        <v>182</v>
      </c>
      <c r="B140" s="148"/>
      <c r="C140" s="153"/>
      <c r="D140" s="150"/>
      <c r="E140" s="4" t="s">
        <v>17</v>
      </c>
      <c r="F140" s="4" t="s">
        <v>14</v>
      </c>
      <c r="G140" s="1" t="s">
        <v>19</v>
      </c>
      <c r="H140" s="1" t="s">
        <v>28</v>
      </c>
      <c r="I140" s="1" t="s">
        <v>24</v>
      </c>
      <c r="J140" s="4">
        <v>3</v>
      </c>
      <c r="K140" s="4"/>
      <c r="L140" s="4"/>
      <c r="M140" s="4"/>
      <c r="N140" s="4"/>
      <c r="O140" s="4"/>
      <c r="P140" s="4" t="s">
        <v>286</v>
      </c>
      <c r="Q140" s="4" t="s">
        <v>290</v>
      </c>
      <c r="R140" s="19"/>
      <c r="S140" s="4"/>
      <c r="T140" s="5"/>
      <c r="U140" s="5"/>
      <c r="V140" s="14"/>
      <c r="W140" s="15"/>
    </row>
    <row r="141" spans="1:23" ht="15.6">
      <c r="A141" s="3" t="s">
        <v>183</v>
      </c>
      <c r="B141" s="148"/>
      <c r="C141" s="153"/>
      <c r="D141" s="150"/>
      <c r="E141" s="4" t="s">
        <v>18</v>
      </c>
      <c r="F141" s="4" t="s">
        <v>14</v>
      </c>
      <c r="G141" s="1" t="s">
        <v>19</v>
      </c>
      <c r="H141" s="1" t="s">
        <v>28</v>
      </c>
      <c r="I141" s="1" t="s">
        <v>24</v>
      </c>
      <c r="J141" s="4">
        <v>3</v>
      </c>
      <c r="K141" s="4"/>
      <c r="L141" s="4"/>
      <c r="M141" s="4" t="s">
        <v>50</v>
      </c>
      <c r="N141" s="4"/>
      <c r="O141" s="4"/>
      <c r="P141" s="4" t="s">
        <v>286</v>
      </c>
      <c r="Q141" s="4" t="s">
        <v>290</v>
      </c>
      <c r="R141" s="19" t="s">
        <v>595</v>
      </c>
      <c r="S141" s="4"/>
      <c r="T141" s="5"/>
      <c r="U141" s="5"/>
      <c r="V141" s="14"/>
      <c r="W141" s="15"/>
    </row>
    <row r="142" spans="1:23" ht="15.6">
      <c r="A142" s="3" t="s">
        <v>184</v>
      </c>
      <c r="B142" s="148"/>
      <c r="C142" s="153"/>
      <c r="D142" s="150"/>
      <c r="E142" s="4" t="s">
        <v>18</v>
      </c>
      <c r="F142" s="4" t="s">
        <v>15</v>
      </c>
      <c r="G142" s="1" t="s">
        <v>19</v>
      </c>
      <c r="H142" s="1" t="s">
        <v>28</v>
      </c>
      <c r="I142" s="1" t="s">
        <v>24</v>
      </c>
      <c r="J142" s="4">
        <v>3</v>
      </c>
      <c r="K142" s="4"/>
      <c r="L142" s="4"/>
      <c r="M142" s="4" t="s">
        <v>50</v>
      </c>
      <c r="N142" s="4"/>
      <c r="O142" s="4"/>
      <c r="P142" s="4" t="s">
        <v>286</v>
      </c>
      <c r="Q142" s="4" t="s">
        <v>290</v>
      </c>
      <c r="R142" s="19" t="s">
        <v>542</v>
      </c>
      <c r="S142" s="4"/>
      <c r="T142" s="5"/>
      <c r="U142" s="5"/>
      <c r="V142" s="14"/>
      <c r="W142" s="15"/>
    </row>
    <row r="143" spans="1:23" ht="15.6">
      <c r="A143" s="3" t="s">
        <v>185</v>
      </c>
      <c r="B143" s="148"/>
      <c r="C143" s="153"/>
      <c r="D143" s="150"/>
      <c r="E143" s="4" t="s">
        <v>17</v>
      </c>
      <c r="F143" s="4" t="s">
        <v>14</v>
      </c>
      <c r="G143" s="1" t="s">
        <v>19</v>
      </c>
      <c r="H143" s="1" t="s">
        <v>28</v>
      </c>
      <c r="I143" s="1" t="s">
        <v>24</v>
      </c>
      <c r="J143" s="4">
        <v>3</v>
      </c>
      <c r="K143" s="4"/>
      <c r="L143" s="4"/>
      <c r="M143" s="4"/>
      <c r="N143" s="4"/>
      <c r="O143" s="4"/>
      <c r="P143" s="4" t="s">
        <v>286</v>
      </c>
      <c r="Q143" s="4" t="s">
        <v>290</v>
      </c>
      <c r="R143" s="19"/>
      <c r="S143" s="4"/>
      <c r="T143" s="5"/>
      <c r="U143" s="5"/>
      <c r="V143" s="14"/>
      <c r="W143" s="15"/>
    </row>
    <row r="144" spans="1:23" ht="15.6">
      <c r="A144" s="3" t="s">
        <v>186</v>
      </c>
      <c r="B144" s="148"/>
      <c r="C144" s="153"/>
      <c r="D144" s="150"/>
      <c r="E144" s="4" t="s">
        <v>18</v>
      </c>
      <c r="F144" s="4" t="s">
        <v>15</v>
      </c>
      <c r="G144" s="1" t="s">
        <v>19</v>
      </c>
      <c r="H144" s="1"/>
      <c r="I144" s="1" t="s">
        <v>24</v>
      </c>
      <c r="J144" s="4"/>
      <c r="K144" s="4"/>
      <c r="L144" s="4"/>
      <c r="M144" s="4"/>
      <c r="N144" s="4"/>
      <c r="O144" s="95" t="s">
        <v>28</v>
      </c>
      <c r="P144" s="4" t="s">
        <v>286</v>
      </c>
      <c r="Q144" s="4" t="s">
        <v>290</v>
      </c>
      <c r="R144" s="19"/>
      <c r="S144" s="4"/>
      <c r="T144" s="5"/>
      <c r="U144" s="5"/>
      <c r="V144" s="14"/>
      <c r="W144" s="15"/>
    </row>
    <row r="145" spans="1:23" ht="15.6">
      <c r="A145" s="3" t="s">
        <v>187</v>
      </c>
      <c r="B145" s="148"/>
      <c r="C145" s="153"/>
      <c r="D145" s="150"/>
      <c r="E145" s="4" t="s">
        <v>18</v>
      </c>
      <c r="F145" s="4" t="s">
        <v>14</v>
      </c>
      <c r="G145" s="1" t="s">
        <v>19</v>
      </c>
      <c r="H145" s="1"/>
      <c r="I145" s="1" t="s">
        <v>24</v>
      </c>
      <c r="J145" s="4"/>
      <c r="K145" s="4"/>
      <c r="L145" s="4"/>
      <c r="M145" s="4"/>
      <c r="N145" s="4"/>
      <c r="O145" s="95" t="s">
        <v>28</v>
      </c>
      <c r="P145" s="4" t="s">
        <v>286</v>
      </c>
      <c r="Q145" s="4" t="s">
        <v>290</v>
      </c>
      <c r="R145" s="19" t="s">
        <v>596</v>
      </c>
      <c r="S145" s="4"/>
      <c r="T145" s="5"/>
      <c r="U145" s="5"/>
      <c r="V145" s="14"/>
      <c r="W145" s="15"/>
    </row>
    <row r="146" spans="1:23" ht="15.6">
      <c r="A146" s="3" t="s">
        <v>188</v>
      </c>
      <c r="B146" s="148"/>
      <c r="C146" s="153"/>
      <c r="D146" s="150"/>
      <c r="E146" s="4" t="s">
        <v>18</v>
      </c>
      <c r="F146" s="4" t="s">
        <v>15</v>
      </c>
      <c r="G146" s="1" t="s">
        <v>19</v>
      </c>
      <c r="H146" s="1" t="s">
        <v>28</v>
      </c>
      <c r="I146" s="1" t="s">
        <v>24</v>
      </c>
      <c r="J146" s="4">
        <v>3</v>
      </c>
      <c r="K146" s="4"/>
      <c r="L146" s="4"/>
      <c r="M146" s="4"/>
      <c r="N146" s="4"/>
      <c r="O146" s="4"/>
      <c r="P146" s="4" t="s">
        <v>286</v>
      </c>
      <c r="Q146" s="4" t="s">
        <v>290</v>
      </c>
      <c r="R146" s="19"/>
      <c r="S146" s="4"/>
      <c r="T146" s="5"/>
      <c r="U146" s="5"/>
      <c r="V146" s="14"/>
      <c r="W146" s="15"/>
    </row>
    <row r="147" spans="1:23" ht="15.6">
      <c r="A147" s="3" t="s">
        <v>189</v>
      </c>
      <c r="B147" s="148"/>
      <c r="C147" s="153"/>
      <c r="D147" s="150"/>
      <c r="E147" s="4" t="s">
        <v>17</v>
      </c>
      <c r="F147" s="4" t="s">
        <v>14</v>
      </c>
      <c r="G147" s="1" t="s">
        <v>19</v>
      </c>
      <c r="H147" s="1" t="s">
        <v>28</v>
      </c>
      <c r="I147" s="1" t="s">
        <v>24</v>
      </c>
      <c r="J147" s="4">
        <v>3</v>
      </c>
      <c r="K147" s="4"/>
      <c r="L147" s="4"/>
      <c r="M147" s="4"/>
      <c r="N147" s="4"/>
      <c r="O147" s="4"/>
      <c r="P147" s="4" t="s">
        <v>286</v>
      </c>
      <c r="Q147" s="4" t="s">
        <v>290</v>
      </c>
      <c r="R147" s="19"/>
      <c r="S147" s="4"/>
      <c r="T147" s="5"/>
      <c r="U147" s="5"/>
      <c r="V147" s="14"/>
      <c r="W147" s="15"/>
    </row>
    <row r="148" spans="1:23" ht="15.6">
      <c r="A148" s="3" t="s">
        <v>190</v>
      </c>
      <c r="B148" s="148"/>
      <c r="C148" s="153"/>
      <c r="D148" s="150"/>
      <c r="E148" s="4" t="s">
        <v>18</v>
      </c>
      <c r="F148" s="4" t="s">
        <v>14</v>
      </c>
      <c r="G148" s="1" t="s">
        <v>19</v>
      </c>
      <c r="H148" s="1" t="s">
        <v>28</v>
      </c>
      <c r="I148" s="1" t="s">
        <v>24</v>
      </c>
      <c r="J148" s="4">
        <v>3</v>
      </c>
      <c r="K148" s="4"/>
      <c r="L148" s="4"/>
      <c r="M148" s="4"/>
      <c r="N148" s="4"/>
      <c r="O148" s="4"/>
      <c r="P148" s="4" t="s">
        <v>286</v>
      </c>
      <c r="Q148" s="4" t="s">
        <v>290</v>
      </c>
      <c r="R148" s="19"/>
      <c r="S148" s="4"/>
      <c r="T148" s="5"/>
      <c r="U148" s="5"/>
      <c r="V148" s="14"/>
      <c r="W148" s="15"/>
    </row>
    <row r="149" spans="1:23" ht="15.6">
      <c r="A149" s="3" t="s">
        <v>191</v>
      </c>
      <c r="B149" s="148"/>
      <c r="C149" s="153"/>
      <c r="D149" s="150"/>
      <c r="E149" s="4" t="s">
        <v>18</v>
      </c>
      <c r="F149" s="4" t="s">
        <v>15</v>
      </c>
      <c r="G149" s="1" t="s">
        <v>19</v>
      </c>
      <c r="H149" s="1" t="s">
        <v>28</v>
      </c>
      <c r="I149" s="1" t="s">
        <v>24</v>
      </c>
      <c r="J149" s="4">
        <v>3</v>
      </c>
      <c r="K149" s="4"/>
      <c r="L149" s="4"/>
      <c r="M149" s="4"/>
      <c r="N149" s="4"/>
      <c r="O149" s="4"/>
      <c r="P149" s="4" t="s">
        <v>286</v>
      </c>
      <c r="Q149" s="4" t="s">
        <v>290</v>
      </c>
      <c r="R149" s="19"/>
      <c r="S149" s="4"/>
      <c r="T149" s="5"/>
      <c r="U149" s="5"/>
      <c r="V149" s="14"/>
      <c r="W149" s="15"/>
    </row>
    <row r="150" spans="1:23" ht="15.6">
      <c r="A150" s="3" t="s">
        <v>192</v>
      </c>
      <c r="B150" s="148"/>
      <c r="C150" s="153"/>
      <c r="D150" s="150"/>
      <c r="E150" s="4" t="s">
        <v>18</v>
      </c>
      <c r="F150" s="4" t="s">
        <v>15</v>
      </c>
      <c r="G150" s="1" t="s">
        <v>19</v>
      </c>
      <c r="H150" s="1" t="s">
        <v>28</v>
      </c>
      <c r="I150" s="1" t="s">
        <v>24</v>
      </c>
      <c r="J150" s="4">
        <v>3</v>
      </c>
      <c r="K150" s="4"/>
      <c r="L150" s="4"/>
      <c r="M150" s="4"/>
      <c r="N150" s="4"/>
      <c r="O150" s="4"/>
      <c r="P150" s="4" t="s">
        <v>286</v>
      </c>
      <c r="Q150" s="4" t="s">
        <v>290</v>
      </c>
      <c r="R150" s="19"/>
      <c r="S150" s="4"/>
      <c r="T150" s="5"/>
      <c r="U150" s="5"/>
      <c r="V150" s="14"/>
      <c r="W150" s="15"/>
    </row>
    <row r="151" spans="1:23" ht="15.6">
      <c r="A151" s="3" t="s">
        <v>193</v>
      </c>
      <c r="B151" s="148"/>
      <c r="C151" s="153"/>
      <c r="D151" s="150"/>
      <c r="E151" s="4" t="s">
        <v>18</v>
      </c>
      <c r="F151" s="4" t="s">
        <v>14</v>
      </c>
      <c r="G151" s="1" t="s">
        <v>19</v>
      </c>
      <c r="H151" s="1" t="s">
        <v>28</v>
      </c>
      <c r="I151" s="1" t="s">
        <v>24</v>
      </c>
      <c r="J151" s="4">
        <v>3</v>
      </c>
      <c r="K151" s="4"/>
      <c r="L151" s="4"/>
      <c r="M151" s="4"/>
      <c r="N151" s="4"/>
      <c r="O151" s="4"/>
      <c r="P151" s="4" t="s">
        <v>286</v>
      </c>
      <c r="Q151" s="4" t="s">
        <v>290</v>
      </c>
      <c r="R151" s="19"/>
      <c r="S151" s="4"/>
      <c r="T151" s="5"/>
      <c r="U151" s="5"/>
      <c r="V151" s="14"/>
      <c r="W151" s="15"/>
    </row>
    <row r="152" spans="1:23" ht="15.6">
      <c r="A152" s="3" t="s">
        <v>194</v>
      </c>
      <c r="B152" s="148"/>
      <c r="C152" s="153"/>
      <c r="D152" s="150"/>
      <c r="E152" s="4" t="s">
        <v>17</v>
      </c>
      <c r="F152" s="4" t="s">
        <v>14</v>
      </c>
      <c r="G152" s="1" t="s">
        <v>19</v>
      </c>
      <c r="H152" s="1" t="s">
        <v>28</v>
      </c>
      <c r="I152" s="1" t="s">
        <v>51</v>
      </c>
      <c r="J152" s="4">
        <v>3</v>
      </c>
      <c r="K152" s="4"/>
      <c r="L152" s="4"/>
      <c r="M152" s="4"/>
      <c r="N152" s="4"/>
      <c r="O152" s="4"/>
      <c r="P152" s="4" t="s">
        <v>286</v>
      </c>
      <c r="Q152" s="4" t="s">
        <v>290</v>
      </c>
      <c r="R152" s="19"/>
      <c r="S152" s="4"/>
      <c r="T152" s="5"/>
      <c r="U152" s="5"/>
      <c r="V152" s="14"/>
      <c r="W152" s="15"/>
    </row>
    <row r="153" spans="1:23" ht="15.6">
      <c r="A153" s="3" t="s">
        <v>195</v>
      </c>
      <c r="B153" s="148"/>
      <c r="C153" s="153"/>
      <c r="D153" s="150"/>
      <c r="E153" s="4" t="s">
        <v>17</v>
      </c>
      <c r="F153" s="4" t="s">
        <v>15</v>
      </c>
      <c r="G153" s="1" t="s">
        <v>19</v>
      </c>
      <c r="H153" s="1" t="s">
        <v>28</v>
      </c>
      <c r="I153" s="1" t="s">
        <v>24</v>
      </c>
      <c r="J153" s="4">
        <v>3</v>
      </c>
      <c r="K153" s="4"/>
      <c r="L153" s="4"/>
      <c r="M153" s="4"/>
      <c r="N153" s="4"/>
      <c r="O153" s="4"/>
      <c r="P153" s="4" t="s">
        <v>286</v>
      </c>
      <c r="Q153" s="4" t="s">
        <v>290</v>
      </c>
      <c r="R153" s="19"/>
      <c r="S153" s="4"/>
      <c r="T153" s="5"/>
      <c r="U153" s="5"/>
      <c r="V153" s="14"/>
      <c r="W153" s="15"/>
    </row>
    <row r="154" spans="1:23" ht="15.6">
      <c r="A154" s="3" t="s">
        <v>196</v>
      </c>
      <c r="B154" s="148"/>
      <c r="C154" s="153"/>
      <c r="D154" s="150"/>
      <c r="E154" s="4" t="s">
        <v>17</v>
      </c>
      <c r="F154" s="4" t="s">
        <v>14</v>
      </c>
      <c r="G154" s="1" t="s">
        <v>19</v>
      </c>
      <c r="H154" s="1" t="s">
        <v>28</v>
      </c>
      <c r="I154" s="1" t="s">
        <v>24</v>
      </c>
      <c r="J154" s="4"/>
      <c r="K154" s="4"/>
      <c r="L154" s="4"/>
      <c r="M154" s="4"/>
      <c r="N154" s="4"/>
      <c r="O154" s="4"/>
      <c r="P154" s="4" t="s">
        <v>286</v>
      </c>
      <c r="Q154" s="4" t="s">
        <v>290</v>
      </c>
      <c r="R154" s="19"/>
      <c r="S154" s="4"/>
      <c r="T154" s="5"/>
      <c r="U154" s="5"/>
      <c r="V154" s="14"/>
      <c r="W154" s="15"/>
    </row>
    <row r="155" spans="1:23" ht="15.6">
      <c r="A155" s="3" t="s">
        <v>197</v>
      </c>
      <c r="B155" s="148"/>
      <c r="C155" s="153"/>
      <c r="D155" s="150"/>
      <c r="E155" s="4" t="s">
        <v>17</v>
      </c>
      <c r="F155" s="4" t="s">
        <v>15</v>
      </c>
      <c r="G155" s="1" t="s">
        <v>19</v>
      </c>
      <c r="H155" s="1"/>
      <c r="I155" s="1" t="s">
        <v>473</v>
      </c>
      <c r="J155" s="4"/>
      <c r="K155" s="4"/>
      <c r="L155" s="4"/>
      <c r="M155" s="4"/>
      <c r="N155" s="4"/>
      <c r="O155" s="95" t="s">
        <v>28</v>
      </c>
      <c r="P155" s="4" t="s">
        <v>286</v>
      </c>
      <c r="Q155" s="4" t="s">
        <v>290</v>
      </c>
      <c r="R155" s="19"/>
      <c r="S155" s="4"/>
      <c r="T155" s="5"/>
      <c r="U155" s="5"/>
      <c r="V155" s="14"/>
      <c r="W155" s="15"/>
    </row>
    <row r="156" spans="1:23" ht="15.6">
      <c r="A156" s="3" t="s">
        <v>198</v>
      </c>
      <c r="B156" s="148"/>
      <c r="C156" s="153"/>
      <c r="D156" s="150"/>
      <c r="E156" s="4" t="s">
        <v>18</v>
      </c>
      <c r="F156" s="4" t="s">
        <v>14</v>
      </c>
      <c r="G156" s="1" t="s">
        <v>19</v>
      </c>
      <c r="H156" s="1" t="s">
        <v>28</v>
      </c>
      <c r="I156" s="1" t="s">
        <v>24</v>
      </c>
      <c r="J156" s="4">
        <v>3</v>
      </c>
      <c r="K156" s="4"/>
      <c r="L156" s="4"/>
      <c r="M156" s="4"/>
      <c r="N156" s="4"/>
      <c r="O156" s="4"/>
      <c r="P156" s="4" t="s">
        <v>286</v>
      </c>
      <c r="Q156" s="4" t="s">
        <v>290</v>
      </c>
      <c r="R156" s="19"/>
      <c r="S156" s="4"/>
      <c r="T156" s="5"/>
      <c r="U156" s="5"/>
      <c r="V156" s="14"/>
      <c r="W156" s="15"/>
    </row>
    <row r="157" spans="1:23" ht="15.6">
      <c r="A157" s="3" t="s">
        <v>199</v>
      </c>
      <c r="B157" s="148"/>
      <c r="C157" s="153"/>
      <c r="D157" s="150"/>
      <c r="E157" s="4" t="s">
        <v>18</v>
      </c>
      <c r="F157" s="4" t="s">
        <v>15</v>
      </c>
      <c r="G157" s="1" t="s">
        <v>19</v>
      </c>
      <c r="H157" s="1" t="s">
        <v>28</v>
      </c>
      <c r="I157" s="1" t="s">
        <v>24</v>
      </c>
      <c r="J157" s="4">
        <v>3</v>
      </c>
      <c r="K157" s="4"/>
      <c r="L157" s="4"/>
      <c r="M157" s="4"/>
      <c r="N157" s="4"/>
      <c r="O157" s="4"/>
      <c r="P157" s="4" t="s">
        <v>286</v>
      </c>
      <c r="Q157" s="4" t="s">
        <v>290</v>
      </c>
      <c r="R157" s="19"/>
      <c r="S157" s="4"/>
      <c r="T157" s="5"/>
      <c r="U157" s="5"/>
      <c r="V157" s="14"/>
      <c r="W157" s="15"/>
    </row>
    <row r="158" spans="1:23" ht="15.6">
      <c r="A158" s="3" t="s">
        <v>200</v>
      </c>
      <c r="B158" s="148"/>
      <c r="C158" s="153"/>
      <c r="D158" s="150"/>
      <c r="E158" s="4" t="s">
        <v>17</v>
      </c>
      <c r="F158" s="4" t="s">
        <v>14</v>
      </c>
      <c r="G158" s="1" t="s">
        <v>19</v>
      </c>
      <c r="H158" s="1" t="s">
        <v>28</v>
      </c>
      <c r="I158" s="1" t="s">
        <v>24</v>
      </c>
      <c r="J158" s="4">
        <v>2</v>
      </c>
      <c r="K158" s="4"/>
      <c r="L158" s="4"/>
      <c r="M158" s="4"/>
      <c r="N158" s="4"/>
      <c r="O158" s="4"/>
      <c r="P158" s="4" t="s">
        <v>286</v>
      </c>
      <c r="Q158" s="4" t="s">
        <v>290</v>
      </c>
      <c r="R158" s="19"/>
      <c r="S158" s="4"/>
      <c r="T158" s="5"/>
      <c r="U158" s="5"/>
      <c r="V158" s="14"/>
      <c r="W158" s="15"/>
    </row>
    <row r="159" spans="1:23" ht="15.6">
      <c r="A159" s="3" t="s">
        <v>201</v>
      </c>
      <c r="B159" s="148"/>
      <c r="C159" s="153"/>
      <c r="D159" s="150"/>
      <c r="E159" s="4" t="s">
        <v>17</v>
      </c>
      <c r="F159" s="4" t="s">
        <v>15</v>
      </c>
      <c r="G159" s="1" t="s">
        <v>19</v>
      </c>
      <c r="H159" s="1" t="s">
        <v>28</v>
      </c>
      <c r="I159" s="1" t="s">
        <v>24</v>
      </c>
      <c r="J159" s="4">
        <v>3</v>
      </c>
      <c r="K159" s="4"/>
      <c r="L159" s="4"/>
      <c r="M159" s="4"/>
      <c r="N159" s="4"/>
      <c r="O159" s="4"/>
      <c r="P159" s="4" t="s">
        <v>286</v>
      </c>
      <c r="Q159" s="4" t="s">
        <v>290</v>
      </c>
      <c r="R159" s="19"/>
      <c r="S159" s="4"/>
      <c r="T159" s="5"/>
      <c r="U159" s="5"/>
      <c r="V159" s="14"/>
      <c r="W159" s="15"/>
    </row>
    <row r="160" spans="1:23" ht="15.6">
      <c r="A160" s="3" t="s">
        <v>202</v>
      </c>
      <c r="B160" s="148"/>
      <c r="C160" s="153"/>
      <c r="D160" s="150"/>
      <c r="E160" s="4" t="s">
        <v>18</v>
      </c>
      <c r="F160" s="4" t="s">
        <v>15</v>
      </c>
      <c r="G160" s="1" t="s">
        <v>19</v>
      </c>
      <c r="H160" s="1" t="s">
        <v>28</v>
      </c>
      <c r="I160" s="1" t="s">
        <v>24</v>
      </c>
      <c r="J160" s="4">
        <v>1</v>
      </c>
      <c r="K160" s="4"/>
      <c r="L160" s="4"/>
      <c r="M160" s="4"/>
      <c r="N160" s="4"/>
      <c r="O160" s="4"/>
      <c r="P160" s="4" t="s">
        <v>286</v>
      </c>
      <c r="Q160" s="4" t="s">
        <v>290</v>
      </c>
      <c r="R160" s="19"/>
      <c r="S160" s="4"/>
      <c r="T160" s="5"/>
      <c r="U160" s="5"/>
      <c r="V160" s="14"/>
      <c r="W160" s="15"/>
    </row>
    <row r="161" spans="1:23" ht="15.6">
      <c r="A161" s="3" t="s">
        <v>203</v>
      </c>
      <c r="B161" s="148"/>
      <c r="C161" s="153"/>
      <c r="D161" s="150"/>
      <c r="E161" s="4" t="s">
        <v>18</v>
      </c>
      <c r="F161" s="4" t="s">
        <v>14</v>
      </c>
      <c r="G161" s="1" t="s">
        <v>19</v>
      </c>
      <c r="H161" s="1" t="s">
        <v>28</v>
      </c>
      <c r="I161" s="1" t="s">
        <v>52</v>
      </c>
      <c r="J161" s="4">
        <v>3</v>
      </c>
      <c r="K161" s="4"/>
      <c r="L161" s="4"/>
      <c r="M161" s="4"/>
      <c r="N161" s="4"/>
      <c r="O161" s="4"/>
      <c r="P161" s="4" t="s">
        <v>286</v>
      </c>
      <c r="Q161" s="4" t="s">
        <v>290</v>
      </c>
      <c r="R161" s="19"/>
      <c r="S161" s="4"/>
      <c r="T161" s="5"/>
      <c r="U161" s="5"/>
      <c r="V161" s="14"/>
      <c r="W161" s="15"/>
    </row>
    <row r="162" spans="1:23" ht="15.6">
      <c r="A162" s="3" t="s">
        <v>204</v>
      </c>
      <c r="B162" s="148"/>
      <c r="C162" s="153"/>
      <c r="D162" s="150"/>
      <c r="E162" s="4" t="s">
        <v>17</v>
      </c>
      <c r="F162" s="4" t="s">
        <v>14</v>
      </c>
      <c r="G162" s="1" t="s">
        <v>19</v>
      </c>
      <c r="H162" s="1" t="s">
        <v>28</v>
      </c>
      <c r="I162" s="1" t="s">
        <v>24</v>
      </c>
      <c r="J162" s="4">
        <v>3</v>
      </c>
      <c r="K162" s="4"/>
      <c r="L162" s="125"/>
      <c r="M162" s="4"/>
      <c r="N162" s="4"/>
      <c r="O162" s="4"/>
      <c r="P162" s="4" t="s">
        <v>291</v>
      </c>
      <c r="Q162" s="4" t="s">
        <v>290</v>
      </c>
      <c r="R162" s="19"/>
      <c r="S162" s="4"/>
      <c r="T162" s="5"/>
      <c r="U162" s="5"/>
      <c r="V162" s="14"/>
      <c r="W162" s="15"/>
    </row>
    <row r="163" spans="1:23" ht="15.6">
      <c r="A163" s="3" t="s">
        <v>205</v>
      </c>
      <c r="B163" s="148"/>
      <c r="C163" s="153"/>
      <c r="D163" s="150"/>
      <c r="E163" s="4" t="s">
        <v>18</v>
      </c>
      <c r="F163" s="4" t="s">
        <v>15</v>
      </c>
      <c r="G163" s="1" t="s">
        <v>19</v>
      </c>
      <c r="H163" s="1" t="s">
        <v>28</v>
      </c>
      <c r="I163" s="1" t="s">
        <v>51</v>
      </c>
      <c r="J163" s="4">
        <v>3</v>
      </c>
      <c r="K163" s="135"/>
      <c r="L163" s="11"/>
      <c r="M163" s="124"/>
      <c r="N163" s="4"/>
      <c r="O163" s="4"/>
      <c r="P163" s="4" t="s">
        <v>291</v>
      </c>
      <c r="Q163" s="4" t="s">
        <v>290</v>
      </c>
      <c r="R163" s="19"/>
      <c r="S163" s="4"/>
      <c r="T163" s="5"/>
      <c r="U163" s="5"/>
      <c r="V163" s="14"/>
      <c r="W163" s="15"/>
    </row>
    <row r="164" spans="1:23" ht="15.6">
      <c r="A164" s="3" t="s">
        <v>206</v>
      </c>
      <c r="B164" s="148"/>
      <c r="C164" s="153"/>
      <c r="D164" s="150"/>
      <c r="E164" s="4" t="s">
        <v>17</v>
      </c>
      <c r="F164" s="4" t="s">
        <v>14</v>
      </c>
      <c r="G164" s="1" t="s">
        <v>19</v>
      </c>
      <c r="H164" s="1" t="s">
        <v>28</v>
      </c>
      <c r="I164" s="1" t="s">
        <v>24</v>
      </c>
      <c r="J164" s="4">
        <v>3</v>
      </c>
      <c r="K164" s="135"/>
      <c r="L164" s="11"/>
      <c r="M164" s="124"/>
      <c r="N164" s="4"/>
      <c r="O164" s="4"/>
      <c r="P164" s="4" t="s">
        <v>291</v>
      </c>
      <c r="Q164" s="4" t="s">
        <v>290</v>
      </c>
      <c r="R164" s="19"/>
      <c r="S164" s="4"/>
      <c r="T164" s="5"/>
      <c r="U164" s="5"/>
      <c r="V164" s="14"/>
      <c r="W164" s="15"/>
    </row>
    <row r="165" spans="1:23" ht="15.6">
      <c r="A165" s="3" t="s">
        <v>207</v>
      </c>
      <c r="B165" s="148"/>
      <c r="C165" s="153"/>
      <c r="D165" s="150"/>
      <c r="E165" s="4" t="s">
        <v>17</v>
      </c>
      <c r="F165" s="4" t="s">
        <v>15</v>
      </c>
      <c r="G165" s="1" t="s">
        <v>19</v>
      </c>
      <c r="H165" s="1" t="s">
        <v>28</v>
      </c>
      <c r="I165" s="1" t="s">
        <v>24</v>
      </c>
      <c r="J165" s="4">
        <v>3</v>
      </c>
      <c r="K165" s="135"/>
      <c r="L165" s="11"/>
      <c r="M165" s="124"/>
      <c r="N165" s="4"/>
      <c r="O165" s="4"/>
      <c r="P165" s="4" t="s">
        <v>291</v>
      </c>
      <c r="Q165" s="4" t="s">
        <v>290</v>
      </c>
      <c r="R165" s="19"/>
      <c r="S165" s="4"/>
      <c r="T165" s="5"/>
      <c r="U165" s="5"/>
      <c r="V165" s="14"/>
      <c r="W165" s="15"/>
    </row>
    <row r="166" spans="1:23" ht="15.6">
      <c r="A166" s="3" t="s">
        <v>208</v>
      </c>
      <c r="B166" s="148"/>
      <c r="C166" s="153"/>
      <c r="D166" s="150"/>
      <c r="E166" s="4" t="s">
        <v>17</v>
      </c>
      <c r="F166" s="4" t="s">
        <v>14</v>
      </c>
      <c r="G166" s="1" t="s">
        <v>19</v>
      </c>
      <c r="H166" s="1" t="s">
        <v>28</v>
      </c>
      <c r="I166" s="1" t="s">
        <v>24</v>
      </c>
      <c r="J166" s="4">
        <v>2</v>
      </c>
      <c r="K166" s="135"/>
      <c r="L166" s="11"/>
      <c r="M166" s="124"/>
      <c r="N166" s="4"/>
      <c r="O166" s="4"/>
      <c r="P166" s="4" t="s">
        <v>291</v>
      </c>
      <c r="Q166" s="4" t="s">
        <v>290</v>
      </c>
      <c r="R166" s="19"/>
      <c r="S166" s="4"/>
      <c r="T166" s="5"/>
      <c r="U166" s="5"/>
      <c r="V166" s="14"/>
      <c r="W166" s="15"/>
    </row>
    <row r="167" spans="1:23" ht="15.6">
      <c r="A167" s="3" t="s">
        <v>209</v>
      </c>
      <c r="B167" s="148"/>
      <c r="C167" s="153"/>
      <c r="D167" s="150"/>
      <c r="E167" s="4" t="s">
        <v>17</v>
      </c>
      <c r="F167" s="4" t="s">
        <v>15</v>
      </c>
      <c r="G167" s="1" t="s">
        <v>19</v>
      </c>
      <c r="H167" s="1" t="s">
        <v>28</v>
      </c>
      <c r="I167" s="1" t="s">
        <v>24</v>
      </c>
      <c r="J167" s="4">
        <v>1</v>
      </c>
      <c r="K167" s="135"/>
      <c r="L167" s="11"/>
      <c r="M167" s="124"/>
      <c r="N167" s="4"/>
      <c r="O167" s="4"/>
      <c r="P167" s="4" t="s">
        <v>291</v>
      </c>
      <c r="Q167" s="4" t="s">
        <v>290</v>
      </c>
      <c r="R167" s="19"/>
      <c r="S167" s="4"/>
      <c r="T167" s="5"/>
      <c r="U167" s="5"/>
      <c r="V167" s="14"/>
      <c r="W167" s="15"/>
    </row>
    <row r="168" spans="1:23" ht="15.6">
      <c r="A168" s="3" t="s">
        <v>210</v>
      </c>
      <c r="B168" s="148"/>
      <c r="C168" s="153"/>
      <c r="D168" s="150"/>
      <c r="E168" s="4" t="s">
        <v>18</v>
      </c>
      <c r="F168" s="4" t="s">
        <v>14</v>
      </c>
      <c r="G168" s="1" t="s">
        <v>22</v>
      </c>
      <c r="H168" s="1" t="s">
        <v>28</v>
      </c>
      <c r="I168" s="1" t="s">
        <v>477</v>
      </c>
      <c r="J168" s="4">
        <v>3</v>
      </c>
      <c r="K168" s="135"/>
      <c r="L168" s="11"/>
      <c r="M168" s="124"/>
      <c r="N168" s="4"/>
      <c r="O168" s="4"/>
      <c r="P168" s="4" t="s">
        <v>291</v>
      </c>
      <c r="Q168" s="4" t="s">
        <v>290</v>
      </c>
      <c r="R168" s="19"/>
      <c r="S168" s="4"/>
      <c r="T168" s="5"/>
      <c r="U168" s="5"/>
      <c r="V168" s="14"/>
      <c r="W168" s="15"/>
    </row>
    <row r="169" spans="1:23" ht="15.6">
      <c r="A169" s="3" t="s">
        <v>211</v>
      </c>
      <c r="B169" s="148"/>
      <c r="C169" s="153"/>
      <c r="D169" s="150"/>
      <c r="E169" s="4" t="s">
        <v>18</v>
      </c>
      <c r="F169" s="4" t="s">
        <v>15</v>
      </c>
      <c r="G169" s="1" t="s">
        <v>22</v>
      </c>
      <c r="H169" s="1" t="s">
        <v>28</v>
      </c>
      <c r="I169" s="1" t="s">
        <v>24</v>
      </c>
      <c r="J169" s="4">
        <v>3</v>
      </c>
      <c r="K169" s="135"/>
      <c r="L169" s="11"/>
      <c r="M169" s="124"/>
      <c r="N169" s="4"/>
      <c r="O169" s="4"/>
      <c r="P169" s="4" t="s">
        <v>291</v>
      </c>
      <c r="Q169" s="4" t="s">
        <v>290</v>
      </c>
      <c r="R169" s="19"/>
      <c r="S169" s="4"/>
      <c r="T169" s="5"/>
      <c r="U169" s="5"/>
      <c r="V169" s="14"/>
      <c r="W169" s="15"/>
    </row>
    <row r="170" spans="1:23" ht="15.6">
      <c r="A170" s="3" t="s">
        <v>212</v>
      </c>
      <c r="B170" s="148"/>
      <c r="C170" s="153"/>
      <c r="D170" s="150"/>
      <c r="E170" s="4" t="s">
        <v>17</v>
      </c>
      <c r="F170" s="4" t="s">
        <v>14</v>
      </c>
      <c r="G170" s="1" t="s">
        <v>22</v>
      </c>
      <c r="H170" s="1" t="s">
        <v>28</v>
      </c>
      <c r="I170" s="1" t="s">
        <v>24</v>
      </c>
      <c r="J170" s="4">
        <v>3</v>
      </c>
      <c r="K170" s="135"/>
      <c r="L170" s="11"/>
      <c r="M170" s="124"/>
      <c r="N170" s="4"/>
      <c r="O170" s="4"/>
      <c r="P170" s="4" t="s">
        <v>286</v>
      </c>
      <c r="Q170" s="4" t="s">
        <v>289</v>
      </c>
      <c r="R170" s="19"/>
      <c r="S170" s="4"/>
      <c r="T170" s="5"/>
      <c r="U170" s="5"/>
      <c r="V170" s="14"/>
      <c r="W170" s="15"/>
    </row>
    <row r="171" spans="1:23" ht="15.6">
      <c r="A171" s="3" t="s">
        <v>213</v>
      </c>
      <c r="B171" s="148"/>
      <c r="C171" s="153"/>
      <c r="D171" s="150"/>
      <c r="E171" s="4" t="s">
        <v>17</v>
      </c>
      <c r="F171" s="4" t="s">
        <v>15</v>
      </c>
      <c r="G171" s="1" t="s">
        <v>22</v>
      </c>
      <c r="H171" s="1" t="s">
        <v>28</v>
      </c>
      <c r="I171" s="1" t="s">
        <v>474</v>
      </c>
      <c r="J171" s="4">
        <v>3</v>
      </c>
      <c r="K171" s="135"/>
      <c r="L171" s="11"/>
      <c r="M171" s="124"/>
      <c r="N171" s="4"/>
      <c r="O171" s="4"/>
      <c r="P171" s="4" t="s">
        <v>286</v>
      </c>
      <c r="Q171" s="4" t="s">
        <v>289</v>
      </c>
      <c r="R171" s="19"/>
      <c r="S171" s="4"/>
      <c r="T171" s="5"/>
      <c r="U171" s="5"/>
      <c r="V171" s="14"/>
      <c r="W171" s="15"/>
    </row>
    <row r="172" spans="1:23" ht="15.6">
      <c r="A172" s="3" t="s">
        <v>214</v>
      </c>
      <c r="B172" s="148"/>
      <c r="C172" s="153"/>
      <c r="D172" s="150"/>
      <c r="E172" s="4" t="s">
        <v>17</v>
      </c>
      <c r="F172" s="4" t="s">
        <v>14</v>
      </c>
      <c r="G172" s="1" t="s">
        <v>22</v>
      </c>
      <c r="H172" s="1" t="s">
        <v>28</v>
      </c>
      <c r="I172" s="1" t="s">
        <v>24</v>
      </c>
      <c r="J172" s="4">
        <v>3</v>
      </c>
      <c r="K172" s="135"/>
      <c r="L172" s="11"/>
      <c r="M172" s="124"/>
      <c r="N172" s="4"/>
      <c r="O172" s="4"/>
      <c r="P172" s="4" t="s">
        <v>286</v>
      </c>
      <c r="Q172" s="4" t="s">
        <v>289</v>
      </c>
      <c r="R172" s="19"/>
      <c r="S172" s="4"/>
      <c r="T172" s="5"/>
      <c r="U172" s="5"/>
      <c r="V172" s="14"/>
      <c r="W172" s="15"/>
    </row>
    <row r="173" spans="1:23" ht="15.6">
      <c r="A173" s="3" t="s">
        <v>215</v>
      </c>
      <c r="B173" s="148"/>
      <c r="C173" s="153"/>
      <c r="D173" s="150"/>
      <c r="E173" s="4" t="s">
        <v>17</v>
      </c>
      <c r="F173" s="4" t="s">
        <v>15</v>
      </c>
      <c r="G173" s="1" t="s">
        <v>22</v>
      </c>
      <c r="H173" s="1" t="s">
        <v>28</v>
      </c>
      <c r="I173" s="1" t="s">
        <v>24</v>
      </c>
      <c r="J173" s="4">
        <v>3</v>
      </c>
      <c r="K173" s="135"/>
      <c r="L173" s="11"/>
      <c r="M173" s="124"/>
      <c r="N173" s="4"/>
      <c r="O173" s="4"/>
      <c r="P173" s="4" t="s">
        <v>286</v>
      </c>
      <c r="Q173" s="4" t="s">
        <v>289</v>
      </c>
      <c r="R173" s="19"/>
      <c r="S173" s="4"/>
      <c r="T173" s="5"/>
      <c r="U173" s="5"/>
      <c r="V173" s="14"/>
      <c r="W173" s="15"/>
    </row>
    <row r="174" spans="1:23" ht="15.6">
      <c r="A174" s="3" t="s">
        <v>216</v>
      </c>
      <c r="B174" s="148"/>
      <c r="C174" s="153"/>
      <c r="D174" s="150"/>
      <c r="E174" s="4" t="s">
        <v>17</v>
      </c>
      <c r="F174" s="4" t="s">
        <v>14</v>
      </c>
      <c r="G174" s="1" t="s">
        <v>19</v>
      </c>
      <c r="H174" s="1" t="s">
        <v>28</v>
      </c>
      <c r="I174" s="1" t="s">
        <v>24</v>
      </c>
      <c r="J174" s="4">
        <v>2</v>
      </c>
      <c r="K174" s="135"/>
      <c r="L174" s="11"/>
      <c r="M174" s="124"/>
      <c r="N174" s="4"/>
      <c r="O174" s="4"/>
      <c r="P174" s="4" t="s">
        <v>286</v>
      </c>
      <c r="Q174" s="4" t="s">
        <v>289</v>
      </c>
      <c r="R174" s="19"/>
      <c r="S174" s="4"/>
      <c r="T174" s="5"/>
      <c r="U174" s="5"/>
      <c r="V174" s="14"/>
      <c r="W174" s="15"/>
    </row>
    <row r="175" spans="1:23" ht="15.6">
      <c r="A175" s="3" t="s">
        <v>217</v>
      </c>
      <c r="B175" s="148"/>
      <c r="C175" s="153"/>
      <c r="D175" s="150"/>
      <c r="E175" s="4" t="s">
        <v>17</v>
      </c>
      <c r="F175" s="4" t="s">
        <v>15</v>
      </c>
      <c r="G175" s="1" t="s">
        <v>19</v>
      </c>
      <c r="H175" s="1" t="s">
        <v>28</v>
      </c>
      <c r="I175" s="1" t="s">
        <v>24</v>
      </c>
      <c r="J175" s="4">
        <v>3</v>
      </c>
      <c r="K175" s="4"/>
      <c r="L175" s="136"/>
      <c r="M175" s="4"/>
      <c r="N175" s="4"/>
      <c r="O175" s="4"/>
      <c r="P175" s="4" t="s">
        <v>286</v>
      </c>
      <c r="Q175" s="4" t="s">
        <v>289</v>
      </c>
      <c r="R175" s="19"/>
      <c r="S175" s="4"/>
      <c r="T175" s="5"/>
      <c r="U175" s="5"/>
      <c r="V175" s="14"/>
      <c r="W175" s="15"/>
    </row>
    <row r="176" spans="1:23" ht="15.6">
      <c r="A176" s="3" t="s">
        <v>218</v>
      </c>
      <c r="B176" s="148"/>
      <c r="C176" s="153"/>
      <c r="D176" s="150"/>
      <c r="E176" s="4" t="s">
        <v>17</v>
      </c>
      <c r="F176" s="4" t="s">
        <v>14</v>
      </c>
      <c r="G176" s="1" t="s">
        <v>19</v>
      </c>
      <c r="H176" s="1" t="s">
        <v>28</v>
      </c>
      <c r="I176" s="1" t="s">
        <v>24</v>
      </c>
      <c r="J176" s="4"/>
      <c r="K176" s="4"/>
      <c r="L176" s="4"/>
      <c r="M176" s="4"/>
      <c r="N176" s="4"/>
      <c r="O176" s="95" t="s">
        <v>28</v>
      </c>
      <c r="P176" s="4" t="s">
        <v>286</v>
      </c>
      <c r="Q176" s="4" t="s">
        <v>289</v>
      </c>
      <c r="R176" s="19" t="s">
        <v>597</v>
      </c>
      <c r="S176" s="4"/>
      <c r="T176" s="5"/>
      <c r="U176" s="5"/>
      <c r="V176" s="14"/>
      <c r="W176" s="15"/>
    </row>
    <row r="177" spans="1:23" ht="15.6">
      <c r="A177" s="3" t="s">
        <v>219</v>
      </c>
      <c r="B177" s="148"/>
      <c r="C177" s="153"/>
      <c r="D177" s="150"/>
      <c r="E177" s="125" t="s">
        <v>17</v>
      </c>
      <c r="F177" s="4" t="s">
        <v>15</v>
      </c>
      <c r="G177" s="1" t="s">
        <v>19</v>
      </c>
      <c r="H177" s="1" t="s">
        <v>28</v>
      </c>
      <c r="I177" s="1" t="s">
        <v>24</v>
      </c>
      <c r="J177" s="4"/>
      <c r="K177" s="4"/>
      <c r="L177" s="4"/>
      <c r="M177" s="4"/>
      <c r="N177" s="4"/>
      <c r="O177" s="95" t="s">
        <v>28</v>
      </c>
      <c r="P177" s="4" t="s">
        <v>286</v>
      </c>
      <c r="Q177" s="4" t="s">
        <v>289</v>
      </c>
      <c r="R177" s="19" t="s">
        <v>542</v>
      </c>
      <c r="S177" s="4"/>
      <c r="T177" s="5"/>
      <c r="U177" s="5"/>
      <c r="V177" s="14"/>
      <c r="W177" s="15"/>
    </row>
    <row r="178" spans="1:23" ht="15.6">
      <c r="A178" s="3" t="s">
        <v>220</v>
      </c>
      <c r="B178" s="148"/>
      <c r="C178" s="153"/>
      <c r="D178" s="151"/>
      <c r="E178" s="4" t="s">
        <v>18</v>
      </c>
      <c r="F178" s="124" t="s">
        <v>14</v>
      </c>
      <c r="G178" s="1" t="s">
        <v>19</v>
      </c>
      <c r="H178" s="1" t="s">
        <v>28</v>
      </c>
      <c r="I178" s="1" t="s">
        <v>24</v>
      </c>
      <c r="J178" s="4">
        <v>3</v>
      </c>
      <c r="K178" s="4"/>
      <c r="L178" s="4"/>
      <c r="M178" s="4"/>
      <c r="N178" s="4"/>
      <c r="O178" s="88"/>
      <c r="P178" s="4" t="s">
        <v>286</v>
      </c>
      <c r="Q178" s="4" t="s">
        <v>290</v>
      </c>
      <c r="R178" s="19"/>
      <c r="S178" s="4"/>
      <c r="T178" s="5"/>
      <c r="U178" s="5"/>
      <c r="V178" s="14"/>
      <c r="W178" s="15"/>
    </row>
    <row r="179" spans="1:23" ht="15.6">
      <c r="A179" s="3" t="s">
        <v>221</v>
      </c>
      <c r="B179" s="148"/>
      <c r="C179" s="153"/>
      <c r="D179" s="151"/>
      <c r="E179" s="4" t="s">
        <v>18</v>
      </c>
      <c r="F179" s="124" t="s">
        <v>16</v>
      </c>
      <c r="G179" s="1" t="s">
        <v>19</v>
      </c>
      <c r="H179" s="1" t="s">
        <v>28</v>
      </c>
      <c r="I179" s="1" t="s">
        <v>24</v>
      </c>
      <c r="J179" s="4">
        <v>2</v>
      </c>
      <c r="K179" s="4"/>
      <c r="L179" s="4"/>
      <c r="M179" s="4"/>
      <c r="N179" s="4"/>
      <c r="O179" s="88"/>
      <c r="P179" s="4" t="s">
        <v>286</v>
      </c>
      <c r="Q179" s="4" t="s">
        <v>290</v>
      </c>
      <c r="R179" s="19"/>
      <c r="S179" s="4"/>
      <c r="T179" s="5"/>
      <c r="U179" s="5"/>
      <c r="V179" s="14"/>
      <c r="W179" s="15"/>
    </row>
    <row r="180" spans="1:23" ht="15.6">
      <c r="A180" s="3" t="s">
        <v>222</v>
      </c>
      <c r="B180" s="148"/>
      <c r="C180" s="153"/>
      <c r="D180" s="151"/>
      <c r="E180" s="4" t="s">
        <v>18</v>
      </c>
      <c r="F180" s="124" t="s">
        <v>14</v>
      </c>
      <c r="G180" s="1" t="s">
        <v>19</v>
      </c>
      <c r="H180" s="1" t="s">
        <v>28</v>
      </c>
      <c r="I180" s="1" t="s">
        <v>24</v>
      </c>
      <c r="J180" s="4">
        <v>2</v>
      </c>
      <c r="K180" s="4"/>
      <c r="L180" s="4"/>
      <c r="M180" s="4"/>
      <c r="N180" s="4"/>
      <c r="O180" s="88"/>
      <c r="P180" s="4" t="s">
        <v>286</v>
      </c>
      <c r="Q180" s="4" t="s">
        <v>290</v>
      </c>
      <c r="R180" s="19"/>
      <c r="S180" s="4"/>
      <c r="T180" s="5"/>
      <c r="U180" s="5"/>
      <c r="V180" s="14"/>
      <c r="W180" s="15"/>
    </row>
    <row r="181" spans="1:23" ht="15.6">
      <c r="A181" s="3" t="s">
        <v>223</v>
      </c>
      <c r="B181" s="148"/>
      <c r="C181" s="153"/>
      <c r="D181" s="151"/>
      <c r="E181" s="4" t="s">
        <v>18</v>
      </c>
      <c r="F181" s="124" t="s">
        <v>15</v>
      </c>
      <c r="G181" s="1" t="s">
        <v>19</v>
      </c>
      <c r="H181" s="1" t="s">
        <v>28</v>
      </c>
      <c r="I181" s="1" t="s">
        <v>24</v>
      </c>
      <c r="J181" s="4">
        <v>2</v>
      </c>
      <c r="K181" s="4"/>
      <c r="L181" s="4"/>
      <c r="M181" s="4"/>
      <c r="N181" s="4"/>
      <c r="O181" s="88"/>
      <c r="P181" s="4" t="s">
        <v>286</v>
      </c>
      <c r="Q181" s="4" t="s">
        <v>290</v>
      </c>
      <c r="R181" s="19"/>
      <c r="S181" s="4"/>
      <c r="T181" s="5"/>
      <c r="U181" s="5"/>
      <c r="V181" s="14"/>
      <c r="W181" s="15"/>
    </row>
    <row r="182" spans="1:23" ht="15.6">
      <c r="A182" s="3" t="s">
        <v>224</v>
      </c>
      <c r="B182" s="148"/>
      <c r="C182" s="153"/>
      <c r="D182" s="151"/>
      <c r="E182" s="4" t="s">
        <v>18</v>
      </c>
      <c r="F182" s="124" t="s">
        <v>15</v>
      </c>
      <c r="G182" s="1" t="s">
        <v>19</v>
      </c>
      <c r="H182" s="1" t="s">
        <v>28</v>
      </c>
      <c r="I182" s="1" t="s">
        <v>24</v>
      </c>
      <c r="J182" s="4">
        <v>3</v>
      </c>
      <c r="K182" s="4"/>
      <c r="L182" s="4"/>
      <c r="M182" s="4"/>
      <c r="N182" s="4"/>
      <c r="O182" s="88"/>
      <c r="P182" s="4" t="s">
        <v>286</v>
      </c>
      <c r="Q182" s="4" t="s">
        <v>290</v>
      </c>
      <c r="R182" s="19"/>
      <c r="S182" s="4"/>
      <c r="T182" s="5"/>
      <c r="U182" s="5"/>
      <c r="V182" s="14"/>
      <c r="W182" s="15"/>
    </row>
    <row r="183" spans="1:23" ht="15.6">
      <c r="A183" s="3" t="s">
        <v>225</v>
      </c>
      <c r="B183" s="148"/>
      <c r="C183" s="153"/>
      <c r="D183" s="151"/>
      <c r="E183" s="4" t="s">
        <v>17</v>
      </c>
      <c r="F183" s="124" t="s">
        <v>15</v>
      </c>
      <c r="G183" s="1" t="s">
        <v>19</v>
      </c>
      <c r="H183" s="1" t="s">
        <v>28</v>
      </c>
      <c r="I183" s="1" t="s">
        <v>24</v>
      </c>
      <c r="J183" s="4">
        <v>3</v>
      </c>
      <c r="K183" s="4"/>
      <c r="L183" s="4"/>
      <c r="M183" s="4"/>
      <c r="N183" s="4"/>
      <c r="O183" s="88"/>
      <c r="P183" s="4" t="s">
        <v>286</v>
      </c>
      <c r="Q183" s="4" t="s">
        <v>290</v>
      </c>
      <c r="R183" s="19"/>
      <c r="S183" s="4"/>
      <c r="T183" s="5"/>
      <c r="U183" s="5"/>
      <c r="V183" s="14"/>
      <c r="W183" s="15"/>
    </row>
    <row r="184" spans="1:23" ht="15.6">
      <c r="A184" s="3" t="s">
        <v>226</v>
      </c>
      <c r="B184" s="148"/>
      <c r="C184" s="153"/>
      <c r="D184" s="151"/>
      <c r="E184" s="125" t="s">
        <v>18</v>
      </c>
      <c r="F184" s="124" t="s">
        <v>14</v>
      </c>
      <c r="G184" s="1" t="s">
        <v>19</v>
      </c>
      <c r="H184" s="1" t="s">
        <v>28</v>
      </c>
      <c r="I184" s="1" t="s">
        <v>24</v>
      </c>
      <c r="J184" s="4">
        <v>3</v>
      </c>
      <c r="K184" s="4"/>
      <c r="L184" s="4"/>
      <c r="M184" s="4"/>
      <c r="N184" s="4"/>
      <c r="O184" s="88"/>
      <c r="P184" s="4" t="s">
        <v>286</v>
      </c>
      <c r="Q184" s="4" t="s">
        <v>290</v>
      </c>
      <c r="R184" s="19"/>
      <c r="S184" s="4"/>
      <c r="T184" s="5"/>
      <c r="U184" s="5"/>
      <c r="V184" s="14"/>
      <c r="W184" s="15"/>
    </row>
    <row r="185" spans="1:23" ht="15.6">
      <c r="A185" s="3" t="s">
        <v>227</v>
      </c>
      <c r="B185" s="148"/>
      <c r="C185" s="153"/>
      <c r="D185" s="151"/>
      <c r="E185" s="116" t="s">
        <v>18</v>
      </c>
      <c r="F185" s="124" t="s">
        <v>14</v>
      </c>
      <c r="G185" s="1" t="s">
        <v>57</v>
      </c>
      <c r="H185" s="1" t="s">
        <v>29</v>
      </c>
      <c r="I185" s="1" t="s">
        <v>30</v>
      </c>
      <c r="J185" s="4">
        <v>4</v>
      </c>
      <c r="K185" s="4"/>
      <c r="L185" s="4"/>
      <c r="M185" s="4"/>
      <c r="N185" s="4"/>
      <c r="O185" s="88"/>
      <c r="P185" s="4" t="s">
        <v>286</v>
      </c>
      <c r="Q185" s="4" t="s">
        <v>290</v>
      </c>
      <c r="R185" s="19"/>
      <c r="S185" s="4"/>
      <c r="T185" s="5"/>
      <c r="U185" s="5"/>
      <c r="V185" s="14"/>
      <c r="W185" s="15"/>
    </row>
    <row r="186" spans="1:23" ht="15.6">
      <c r="A186" s="3" t="s">
        <v>228</v>
      </c>
      <c r="B186" s="148"/>
      <c r="C186" s="153"/>
      <c r="D186" s="151"/>
      <c r="E186" s="116" t="s">
        <v>18</v>
      </c>
      <c r="F186" s="124" t="s">
        <v>15</v>
      </c>
      <c r="G186" s="1" t="s">
        <v>57</v>
      </c>
      <c r="H186" s="1" t="s">
        <v>29</v>
      </c>
      <c r="I186" s="1" t="s">
        <v>30</v>
      </c>
      <c r="J186" s="4">
        <v>4</v>
      </c>
      <c r="K186" s="4"/>
      <c r="L186" s="4"/>
      <c r="M186" s="4"/>
      <c r="N186" s="4"/>
      <c r="O186" s="88"/>
      <c r="P186" s="4" t="s">
        <v>286</v>
      </c>
      <c r="Q186" s="4" t="s">
        <v>290</v>
      </c>
      <c r="R186" s="19"/>
      <c r="S186" s="4"/>
      <c r="T186" s="5"/>
      <c r="U186" s="5"/>
      <c r="V186" s="14"/>
      <c r="W186" s="15"/>
    </row>
    <row r="187" spans="1:23" ht="15.6">
      <c r="A187" s="3" t="s">
        <v>229</v>
      </c>
      <c r="B187" s="148"/>
      <c r="C187" s="153"/>
      <c r="D187" s="151"/>
      <c r="E187" s="116" t="s">
        <v>17</v>
      </c>
      <c r="F187" s="124" t="s">
        <v>14</v>
      </c>
      <c r="G187" s="1" t="s">
        <v>19</v>
      </c>
      <c r="H187" s="1" t="s">
        <v>28</v>
      </c>
      <c r="I187" s="1" t="s">
        <v>24</v>
      </c>
      <c r="J187" s="4">
        <v>4</v>
      </c>
      <c r="K187" s="4"/>
      <c r="L187" s="4"/>
      <c r="M187" s="4"/>
      <c r="N187" s="4"/>
      <c r="O187" s="88"/>
      <c r="P187" s="4" t="s">
        <v>286</v>
      </c>
      <c r="Q187" s="4" t="s">
        <v>290</v>
      </c>
      <c r="R187" s="19"/>
      <c r="S187" s="4"/>
      <c r="T187" s="5"/>
      <c r="U187" s="5"/>
      <c r="V187" s="14"/>
      <c r="W187" s="15"/>
    </row>
    <row r="188" spans="1:23" ht="15.6">
      <c r="A188" s="3" t="s">
        <v>230</v>
      </c>
      <c r="B188" s="148"/>
      <c r="C188" s="153"/>
      <c r="D188" s="151"/>
      <c r="E188" s="116" t="s">
        <v>17</v>
      </c>
      <c r="F188" s="124" t="s">
        <v>15</v>
      </c>
      <c r="G188" s="1" t="s">
        <v>19</v>
      </c>
      <c r="H188" s="1" t="s">
        <v>28</v>
      </c>
      <c r="I188" s="1" t="s">
        <v>24</v>
      </c>
      <c r="J188" s="4">
        <v>4</v>
      </c>
      <c r="K188" s="4"/>
      <c r="L188" s="4"/>
      <c r="M188" s="4"/>
      <c r="N188" s="4"/>
      <c r="O188" s="88"/>
      <c r="P188" s="4" t="s">
        <v>286</v>
      </c>
      <c r="Q188" s="4" t="s">
        <v>290</v>
      </c>
      <c r="R188" s="19"/>
      <c r="S188" s="4"/>
      <c r="T188" s="5"/>
      <c r="U188" s="5"/>
      <c r="V188" s="14"/>
      <c r="W188" s="15"/>
    </row>
    <row r="189" spans="1:23" ht="15.6">
      <c r="A189" s="3" t="s">
        <v>231</v>
      </c>
      <c r="B189" s="148"/>
      <c r="C189" s="153"/>
      <c r="D189" s="151"/>
      <c r="E189" s="9" t="s">
        <v>17</v>
      </c>
      <c r="F189" s="124" t="s">
        <v>14</v>
      </c>
      <c r="G189" s="1" t="s">
        <v>19</v>
      </c>
      <c r="H189" s="1" t="s">
        <v>28</v>
      </c>
      <c r="I189" s="1" t="s">
        <v>24</v>
      </c>
      <c r="J189" s="4">
        <v>4</v>
      </c>
      <c r="K189" s="4"/>
      <c r="L189" s="4"/>
      <c r="M189" s="4"/>
      <c r="N189" s="4"/>
      <c r="O189" s="88"/>
      <c r="P189" s="4" t="s">
        <v>286</v>
      </c>
      <c r="Q189" s="4" t="s">
        <v>290</v>
      </c>
      <c r="R189" s="19"/>
      <c r="S189" s="4"/>
      <c r="T189" s="5"/>
      <c r="U189" s="5"/>
      <c r="V189" s="14"/>
      <c r="W189" s="15"/>
    </row>
    <row r="190" spans="1:23" ht="15.6">
      <c r="A190" s="3" t="s">
        <v>232</v>
      </c>
      <c r="B190" s="148"/>
      <c r="C190" s="153"/>
      <c r="D190" s="151"/>
      <c r="E190" s="9" t="s">
        <v>18</v>
      </c>
      <c r="F190" s="124" t="s">
        <v>14</v>
      </c>
      <c r="G190" s="1" t="s">
        <v>19</v>
      </c>
      <c r="H190" s="1" t="s">
        <v>28</v>
      </c>
      <c r="I190" s="1" t="s">
        <v>24</v>
      </c>
      <c r="J190" s="4">
        <v>4</v>
      </c>
      <c r="K190" s="4"/>
      <c r="L190" s="4"/>
      <c r="M190" s="4"/>
      <c r="N190" s="4"/>
      <c r="O190" s="88"/>
      <c r="P190" s="4" t="s">
        <v>286</v>
      </c>
      <c r="Q190" s="4" t="s">
        <v>290</v>
      </c>
      <c r="R190" s="19"/>
      <c r="S190" s="4"/>
      <c r="T190" s="5"/>
      <c r="U190" s="5"/>
      <c r="V190" s="14"/>
      <c r="W190" s="15"/>
    </row>
    <row r="191" spans="1:23" ht="15.6">
      <c r="A191" s="3" t="s">
        <v>233</v>
      </c>
      <c r="B191" s="148"/>
      <c r="C191" s="153"/>
      <c r="D191" s="151"/>
      <c r="E191" s="9" t="s">
        <v>18</v>
      </c>
      <c r="F191" s="124" t="s">
        <v>15</v>
      </c>
      <c r="G191" s="1" t="s">
        <v>19</v>
      </c>
      <c r="H191" s="1" t="s">
        <v>28</v>
      </c>
      <c r="I191" s="1" t="s">
        <v>24</v>
      </c>
      <c r="J191" s="4">
        <v>4</v>
      </c>
      <c r="K191" s="4"/>
      <c r="L191" s="4"/>
      <c r="M191" s="4"/>
      <c r="N191" s="4"/>
      <c r="O191" s="88"/>
      <c r="P191" s="4" t="s">
        <v>286</v>
      </c>
      <c r="Q191" s="4" t="s">
        <v>290</v>
      </c>
      <c r="R191" s="19"/>
      <c r="S191" s="4"/>
      <c r="T191" s="5"/>
      <c r="U191" s="5"/>
      <c r="V191" s="14"/>
      <c r="W191" s="15"/>
    </row>
    <row r="192" spans="1:23" ht="15.6">
      <c r="A192" s="3" t="s">
        <v>234</v>
      </c>
      <c r="B192" s="148"/>
      <c r="C192" s="153"/>
      <c r="D192" s="151"/>
      <c r="E192" s="9" t="s">
        <v>17</v>
      </c>
      <c r="F192" s="124" t="s">
        <v>16</v>
      </c>
      <c r="G192" s="1" t="s">
        <v>19</v>
      </c>
      <c r="H192" s="1" t="s">
        <v>28</v>
      </c>
      <c r="I192" s="1" t="s">
        <v>24</v>
      </c>
      <c r="J192" s="4">
        <v>1</v>
      </c>
      <c r="K192" s="4"/>
      <c r="L192" s="4"/>
      <c r="M192" s="4"/>
      <c r="N192" s="4"/>
      <c r="O192" s="88"/>
      <c r="P192" s="4" t="s">
        <v>286</v>
      </c>
      <c r="Q192" s="4" t="s">
        <v>290</v>
      </c>
      <c r="R192" s="19"/>
      <c r="S192" s="4"/>
      <c r="T192" s="5"/>
      <c r="U192" s="5"/>
      <c r="V192" s="14"/>
      <c r="W192" s="15"/>
    </row>
    <row r="193" spans="1:23" ht="15.6">
      <c r="A193" s="3" t="s">
        <v>235</v>
      </c>
      <c r="B193" s="148"/>
      <c r="C193" s="153"/>
      <c r="D193" s="151"/>
      <c r="E193" s="9" t="s">
        <v>17</v>
      </c>
      <c r="F193" s="124" t="s">
        <v>14</v>
      </c>
      <c r="G193" s="1" t="s">
        <v>19</v>
      </c>
      <c r="H193" s="1" t="s">
        <v>28</v>
      </c>
      <c r="I193" s="1" t="s">
        <v>24</v>
      </c>
      <c r="J193" s="4">
        <v>4</v>
      </c>
      <c r="K193" s="4"/>
      <c r="L193" s="4"/>
      <c r="M193" s="4"/>
      <c r="N193" s="4"/>
      <c r="O193" s="88"/>
      <c r="P193" s="4" t="s">
        <v>286</v>
      </c>
      <c r="Q193" s="4" t="s">
        <v>290</v>
      </c>
      <c r="R193" s="19"/>
      <c r="S193" s="4"/>
      <c r="T193" s="5"/>
      <c r="U193" s="5"/>
      <c r="V193" s="14"/>
      <c r="W193" s="15"/>
    </row>
    <row r="194" spans="1:23" ht="15.6">
      <c r="A194" s="3" t="s">
        <v>236</v>
      </c>
      <c r="B194" s="148"/>
      <c r="C194" s="153"/>
      <c r="D194" s="151"/>
      <c r="E194" s="9" t="s">
        <v>17</v>
      </c>
      <c r="F194" s="124" t="s">
        <v>15</v>
      </c>
      <c r="G194" s="1" t="s">
        <v>19</v>
      </c>
      <c r="H194" s="1" t="s">
        <v>28</v>
      </c>
      <c r="I194" s="1" t="s">
        <v>24</v>
      </c>
      <c r="J194" s="4">
        <v>4</v>
      </c>
      <c r="K194" s="4"/>
      <c r="L194" s="4"/>
      <c r="M194" s="4"/>
      <c r="N194" s="4"/>
      <c r="O194" s="88"/>
      <c r="P194" s="4" t="s">
        <v>286</v>
      </c>
      <c r="Q194" s="4" t="s">
        <v>290</v>
      </c>
      <c r="R194" s="19"/>
      <c r="S194" s="4"/>
      <c r="T194" s="5"/>
      <c r="U194" s="5"/>
      <c r="V194" s="14"/>
      <c r="W194" s="15"/>
    </row>
    <row r="195" spans="1:23" ht="15.6">
      <c r="A195" s="3" t="s">
        <v>237</v>
      </c>
      <c r="B195" s="148"/>
      <c r="C195" s="153"/>
      <c r="D195" s="151"/>
      <c r="E195" s="9" t="s">
        <v>17</v>
      </c>
      <c r="F195" s="124" t="s">
        <v>14</v>
      </c>
      <c r="G195" s="1" t="s">
        <v>19</v>
      </c>
      <c r="H195" s="1" t="s">
        <v>28</v>
      </c>
      <c r="I195" s="1" t="s">
        <v>24</v>
      </c>
      <c r="J195" s="4">
        <v>4</v>
      </c>
      <c r="K195" s="4"/>
      <c r="L195" s="4"/>
      <c r="M195" s="4"/>
      <c r="N195" s="4"/>
      <c r="O195" s="88"/>
      <c r="P195" s="4" t="s">
        <v>286</v>
      </c>
      <c r="Q195" s="4" t="s">
        <v>290</v>
      </c>
      <c r="R195" s="19"/>
      <c r="S195" s="4"/>
      <c r="T195" s="5"/>
      <c r="U195" s="5"/>
      <c r="V195" s="14"/>
      <c r="W195" s="15"/>
    </row>
    <row r="196" spans="1:23" ht="15.6">
      <c r="A196" s="3" t="s">
        <v>238</v>
      </c>
      <c r="B196" s="148"/>
      <c r="C196" s="153"/>
      <c r="D196" s="151"/>
      <c r="E196" s="9" t="s">
        <v>17</v>
      </c>
      <c r="F196" s="124" t="s">
        <v>15</v>
      </c>
      <c r="G196" s="1" t="s">
        <v>19</v>
      </c>
      <c r="H196" s="1" t="s">
        <v>28</v>
      </c>
      <c r="I196" s="1" t="s">
        <v>24</v>
      </c>
      <c r="J196" s="4">
        <v>4</v>
      </c>
      <c r="K196" s="4"/>
      <c r="L196" s="4"/>
      <c r="M196" s="4"/>
      <c r="N196" s="4"/>
      <c r="O196" s="88"/>
      <c r="P196" s="4" t="s">
        <v>286</v>
      </c>
      <c r="Q196" s="4" t="s">
        <v>290</v>
      </c>
      <c r="R196" s="19"/>
      <c r="S196" s="4"/>
      <c r="T196" s="5"/>
      <c r="U196" s="5"/>
      <c r="V196" s="14"/>
      <c r="W196" s="15"/>
    </row>
    <row r="197" spans="1:23" ht="15.6">
      <c r="A197" s="3" t="s">
        <v>239</v>
      </c>
      <c r="B197" s="148"/>
      <c r="C197" s="153"/>
      <c r="D197" s="151"/>
      <c r="E197" s="9" t="s">
        <v>17</v>
      </c>
      <c r="F197" s="124" t="s">
        <v>14</v>
      </c>
      <c r="G197" s="1" t="s">
        <v>19</v>
      </c>
      <c r="H197" s="1" t="s">
        <v>28</v>
      </c>
      <c r="I197" s="1" t="s">
        <v>24</v>
      </c>
      <c r="J197" s="4">
        <v>4</v>
      </c>
      <c r="K197" s="4"/>
      <c r="L197" s="4"/>
      <c r="M197" s="4"/>
      <c r="N197" s="4"/>
      <c r="O197" s="88"/>
      <c r="P197" s="4" t="s">
        <v>286</v>
      </c>
      <c r="Q197" s="4" t="s">
        <v>290</v>
      </c>
      <c r="R197" s="19"/>
      <c r="S197" s="4"/>
      <c r="T197" s="5"/>
      <c r="U197" s="5"/>
      <c r="V197" s="14"/>
      <c r="W197" s="15"/>
    </row>
    <row r="198" spans="1:23" ht="15.6">
      <c r="A198" s="3" t="s">
        <v>240</v>
      </c>
      <c r="B198" s="148"/>
      <c r="C198" s="153"/>
      <c r="D198" s="151"/>
      <c r="E198" s="9" t="s">
        <v>17</v>
      </c>
      <c r="F198" s="124" t="s">
        <v>15</v>
      </c>
      <c r="G198" s="1" t="s">
        <v>19</v>
      </c>
      <c r="H198" s="1" t="s">
        <v>28</v>
      </c>
      <c r="I198" s="1" t="s">
        <v>24</v>
      </c>
      <c r="J198" s="4">
        <v>4</v>
      </c>
      <c r="K198" s="4"/>
      <c r="L198" s="4"/>
      <c r="M198" s="4"/>
      <c r="N198" s="4"/>
      <c r="O198" s="88"/>
      <c r="P198" s="4" t="s">
        <v>286</v>
      </c>
      <c r="Q198" s="4" t="s">
        <v>290</v>
      </c>
      <c r="R198" s="19"/>
      <c r="S198" s="4"/>
      <c r="T198" s="5"/>
      <c r="U198" s="5"/>
      <c r="V198" s="14"/>
      <c r="W198" s="15"/>
    </row>
    <row r="199" spans="1:23" ht="15.6">
      <c r="A199" s="3" t="s">
        <v>241</v>
      </c>
      <c r="B199" s="148"/>
      <c r="C199" s="153"/>
      <c r="D199" s="151"/>
      <c r="E199" s="9" t="s">
        <v>18</v>
      </c>
      <c r="F199" s="124" t="s">
        <v>14</v>
      </c>
      <c r="G199" s="1" t="s">
        <v>19</v>
      </c>
      <c r="H199" s="1" t="s">
        <v>28</v>
      </c>
      <c r="I199" s="1" t="s">
        <v>24</v>
      </c>
      <c r="J199" s="4">
        <v>4</v>
      </c>
      <c r="K199" s="4"/>
      <c r="L199" s="4"/>
      <c r="M199" s="4"/>
      <c r="N199" s="4"/>
      <c r="O199" s="88"/>
      <c r="P199" s="4" t="s">
        <v>286</v>
      </c>
      <c r="Q199" s="4" t="s">
        <v>290</v>
      </c>
      <c r="R199" s="19"/>
      <c r="S199" s="4"/>
      <c r="T199" s="5"/>
      <c r="U199" s="5"/>
      <c r="V199" s="14"/>
      <c r="W199" s="15"/>
    </row>
    <row r="200" spans="1:23" ht="15.6">
      <c r="A200" s="3" t="s">
        <v>242</v>
      </c>
      <c r="B200" s="148"/>
      <c r="C200" s="153"/>
      <c r="D200" s="151"/>
      <c r="E200" s="9" t="s">
        <v>18</v>
      </c>
      <c r="F200" s="124" t="s">
        <v>15</v>
      </c>
      <c r="G200" s="1" t="s">
        <v>19</v>
      </c>
      <c r="H200" s="1" t="s">
        <v>28</v>
      </c>
      <c r="I200" s="1" t="s">
        <v>24</v>
      </c>
      <c r="J200" s="4">
        <v>4</v>
      </c>
      <c r="K200" s="4"/>
      <c r="L200" s="4"/>
      <c r="M200" s="4"/>
      <c r="N200" s="4"/>
      <c r="O200" s="88"/>
      <c r="P200" s="4" t="s">
        <v>286</v>
      </c>
      <c r="Q200" s="4" t="s">
        <v>290</v>
      </c>
      <c r="R200" s="19"/>
      <c r="S200" s="4"/>
      <c r="T200" s="5"/>
      <c r="U200" s="5"/>
      <c r="V200" s="14"/>
      <c r="W200" s="15"/>
    </row>
    <row r="201" spans="1:23" ht="15.6">
      <c r="A201" s="3" t="s">
        <v>243</v>
      </c>
      <c r="B201" s="148"/>
      <c r="C201" s="153"/>
      <c r="D201" s="151"/>
      <c r="E201" s="404" t="s">
        <v>17</v>
      </c>
      <c r="F201" s="124" t="s">
        <v>14</v>
      </c>
      <c r="G201" s="1" t="s">
        <v>19</v>
      </c>
      <c r="H201" s="1" t="s">
        <v>28</v>
      </c>
      <c r="I201" s="1" t="s">
        <v>24</v>
      </c>
      <c r="J201" s="4">
        <v>4</v>
      </c>
      <c r="K201" s="4"/>
      <c r="L201" s="4"/>
      <c r="M201" s="4"/>
      <c r="N201" s="4"/>
      <c r="O201" s="135"/>
      <c r="P201" s="4" t="s">
        <v>286</v>
      </c>
      <c r="Q201" s="4" t="s">
        <v>290</v>
      </c>
      <c r="R201" s="138"/>
      <c r="S201" s="4"/>
      <c r="T201" s="5"/>
      <c r="U201" s="5"/>
      <c r="V201" s="14"/>
      <c r="W201" s="15"/>
    </row>
    <row r="202" spans="1:23" ht="15.6">
      <c r="A202" s="3" t="s">
        <v>244</v>
      </c>
      <c r="B202" s="148"/>
      <c r="C202" s="153"/>
      <c r="D202" s="151"/>
      <c r="E202" s="404" t="s">
        <v>17</v>
      </c>
      <c r="F202" s="124" t="s">
        <v>14</v>
      </c>
      <c r="G202" s="1" t="s">
        <v>19</v>
      </c>
      <c r="H202" s="1" t="s">
        <v>28</v>
      </c>
      <c r="I202" s="1" t="s">
        <v>24</v>
      </c>
      <c r="J202" s="4">
        <v>4</v>
      </c>
      <c r="K202" s="4"/>
      <c r="L202" s="4"/>
      <c r="M202" s="4"/>
      <c r="N202" s="4"/>
      <c r="O202" s="135"/>
      <c r="P202" s="4" t="s">
        <v>286</v>
      </c>
      <c r="Q202" s="4" t="s">
        <v>290</v>
      </c>
      <c r="R202" s="138"/>
      <c r="S202" s="4"/>
      <c r="T202" s="5"/>
      <c r="U202" s="5"/>
      <c r="V202" s="14"/>
      <c r="W202" s="15"/>
    </row>
    <row r="203" spans="1:23" ht="15.6">
      <c r="A203" s="3" t="s">
        <v>245</v>
      </c>
      <c r="B203" s="148"/>
      <c r="C203" s="153"/>
      <c r="D203" s="151"/>
      <c r="E203" s="404" t="s">
        <v>17</v>
      </c>
      <c r="F203" s="124" t="s">
        <v>14</v>
      </c>
      <c r="G203" s="1" t="s">
        <v>19</v>
      </c>
      <c r="H203" s="1" t="s">
        <v>28</v>
      </c>
      <c r="I203" s="1" t="s">
        <v>25</v>
      </c>
      <c r="J203" s="4">
        <v>4</v>
      </c>
      <c r="K203" s="4"/>
      <c r="L203" s="4"/>
      <c r="M203" s="4"/>
      <c r="N203" s="4"/>
      <c r="O203" s="135"/>
      <c r="P203" s="4" t="s">
        <v>286</v>
      </c>
      <c r="Q203" s="4" t="s">
        <v>290</v>
      </c>
      <c r="R203" s="138"/>
      <c r="S203" s="4"/>
      <c r="T203" s="5"/>
      <c r="U203" s="5"/>
      <c r="V203" s="14"/>
      <c r="W203" s="15"/>
    </row>
    <row r="204" spans="1:23" ht="15.6">
      <c r="A204" s="3" t="s">
        <v>246</v>
      </c>
      <c r="B204" s="148"/>
      <c r="C204" s="153"/>
      <c r="D204" s="151"/>
      <c r="E204" s="404" t="s">
        <v>18</v>
      </c>
      <c r="F204" s="124" t="s">
        <v>14</v>
      </c>
      <c r="G204" s="1" t="s">
        <v>19</v>
      </c>
      <c r="H204" s="1" t="s">
        <v>28</v>
      </c>
      <c r="I204" s="1" t="s">
        <v>24</v>
      </c>
      <c r="J204" s="4">
        <v>4</v>
      </c>
      <c r="K204" s="4"/>
      <c r="L204" s="4"/>
      <c r="M204" s="4"/>
      <c r="N204" s="4"/>
      <c r="O204" s="135"/>
      <c r="P204" s="4" t="s">
        <v>286</v>
      </c>
      <c r="Q204" s="4" t="s">
        <v>290</v>
      </c>
      <c r="R204" s="138"/>
      <c r="S204" s="4"/>
      <c r="T204" s="5"/>
      <c r="U204" s="5"/>
      <c r="V204" s="14"/>
      <c r="W204" s="15"/>
    </row>
    <row r="205" spans="1:23" ht="15.6">
      <c r="A205" s="3" t="s">
        <v>247</v>
      </c>
      <c r="B205" s="148"/>
      <c r="C205" s="153"/>
      <c r="D205" s="151"/>
      <c r="E205" s="404" t="s">
        <v>18</v>
      </c>
      <c r="F205" s="124" t="s">
        <v>15</v>
      </c>
      <c r="G205" s="1" t="s">
        <v>19</v>
      </c>
      <c r="H205" s="1" t="s">
        <v>28</v>
      </c>
      <c r="I205" s="1" t="s">
        <v>24</v>
      </c>
      <c r="J205" s="4">
        <v>4</v>
      </c>
      <c r="K205" s="4"/>
      <c r="L205" s="4"/>
      <c r="M205" s="4"/>
      <c r="N205" s="4"/>
      <c r="O205" s="135"/>
      <c r="P205" s="4" t="s">
        <v>286</v>
      </c>
      <c r="Q205" s="4" t="s">
        <v>290</v>
      </c>
      <c r="R205" s="138"/>
      <c r="S205" s="4"/>
      <c r="T205" s="5"/>
      <c r="U205" s="5"/>
      <c r="V205" s="14"/>
      <c r="W205" s="15"/>
    </row>
    <row r="206" spans="1:23" ht="15.6">
      <c r="A206" s="3" t="s">
        <v>248</v>
      </c>
      <c r="B206" s="148"/>
      <c r="C206" s="153"/>
      <c r="D206" s="151"/>
      <c r="E206" s="404" t="s">
        <v>18</v>
      </c>
      <c r="F206" s="124" t="s">
        <v>14</v>
      </c>
      <c r="G206" s="1" t="s">
        <v>19</v>
      </c>
      <c r="H206" s="1" t="s">
        <v>28</v>
      </c>
      <c r="I206" s="1" t="s">
        <v>24</v>
      </c>
      <c r="J206" s="4">
        <v>4</v>
      </c>
      <c r="K206" s="4"/>
      <c r="L206" s="4"/>
      <c r="M206" s="4"/>
      <c r="N206" s="4"/>
      <c r="O206" s="135"/>
      <c r="P206" s="4" t="s">
        <v>286</v>
      </c>
      <c r="Q206" s="4" t="s">
        <v>290</v>
      </c>
      <c r="R206" s="138"/>
      <c r="S206" s="4"/>
      <c r="T206" s="5"/>
      <c r="U206" s="5"/>
      <c r="V206" s="14"/>
      <c r="W206" s="15"/>
    </row>
    <row r="207" spans="1:23" ht="15.6">
      <c r="A207" s="3" t="s">
        <v>249</v>
      </c>
      <c r="B207" s="148"/>
      <c r="C207" s="153"/>
      <c r="D207" s="151"/>
      <c r="E207" s="404" t="s">
        <v>18</v>
      </c>
      <c r="F207" s="124" t="s">
        <v>15</v>
      </c>
      <c r="G207" s="1" t="s">
        <v>19</v>
      </c>
      <c r="H207" s="1" t="s">
        <v>28</v>
      </c>
      <c r="I207" s="1" t="s">
        <v>24</v>
      </c>
      <c r="J207" s="4">
        <v>4</v>
      </c>
      <c r="K207" s="4"/>
      <c r="L207" s="4"/>
      <c r="M207" s="4"/>
      <c r="N207" s="4"/>
      <c r="O207" s="135"/>
      <c r="P207" s="4" t="s">
        <v>286</v>
      </c>
      <c r="Q207" s="4" t="s">
        <v>290</v>
      </c>
      <c r="R207" s="138"/>
      <c r="S207" s="4"/>
      <c r="T207" s="5"/>
      <c r="U207" s="5"/>
      <c r="V207" s="14"/>
      <c r="W207" s="15"/>
    </row>
    <row r="208" spans="1:23" ht="15.6">
      <c r="A208" s="3" t="s">
        <v>250</v>
      </c>
      <c r="B208" s="148"/>
      <c r="C208" s="153"/>
      <c r="D208" s="151"/>
      <c r="E208" s="404" t="s">
        <v>17</v>
      </c>
      <c r="F208" s="124" t="s">
        <v>15</v>
      </c>
      <c r="G208" s="1" t="s">
        <v>19</v>
      </c>
      <c r="H208" s="1" t="s">
        <v>28</v>
      </c>
      <c r="I208" s="1" t="s">
        <v>24</v>
      </c>
      <c r="J208" s="4">
        <v>4</v>
      </c>
      <c r="K208" s="4"/>
      <c r="L208" s="4"/>
      <c r="M208" s="4"/>
      <c r="N208" s="4"/>
      <c r="O208" s="135"/>
      <c r="P208" s="4" t="s">
        <v>286</v>
      </c>
      <c r="Q208" s="4" t="s">
        <v>290</v>
      </c>
      <c r="R208" s="138"/>
      <c r="S208" s="4"/>
      <c r="T208" s="5"/>
      <c r="U208" s="5"/>
      <c r="V208" s="14"/>
      <c r="W208" s="15"/>
    </row>
    <row r="209" spans="1:23" ht="15.6">
      <c r="A209" s="3" t="s">
        <v>251</v>
      </c>
      <c r="B209" s="155" t="s">
        <v>523</v>
      </c>
      <c r="C209" s="154"/>
      <c r="D209" s="156"/>
      <c r="E209" s="404" t="s">
        <v>17</v>
      </c>
      <c r="F209" s="124" t="s">
        <v>14</v>
      </c>
      <c r="G209" s="1" t="s">
        <v>19</v>
      </c>
      <c r="H209" s="1" t="s">
        <v>28</v>
      </c>
      <c r="I209" s="1" t="s">
        <v>24</v>
      </c>
      <c r="J209" s="4">
        <v>4</v>
      </c>
      <c r="K209" s="4"/>
      <c r="L209" s="4"/>
      <c r="M209" s="4"/>
      <c r="N209" s="4"/>
      <c r="O209" s="4"/>
      <c r="P209" s="4" t="s">
        <v>286</v>
      </c>
      <c r="Q209" s="4" t="s">
        <v>290</v>
      </c>
      <c r="R209" s="19"/>
      <c r="S209" s="125"/>
      <c r="T209" s="163"/>
      <c r="U209" s="163"/>
      <c r="V209" s="164"/>
      <c r="W209" s="165"/>
    </row>
    <row r="210" spans="1:23">
      <c r="A210" s="3" t="s">
        <v>253</v>
      </c>
      <c r="B210" s="603"/>
      <c r="C210" s="601"/>
      <c r="D210" s="369"/>
      <c r="E210" s="102" t="s">
        <v>18</v>
      </c>
      <c r="F210" s="88" t="s">
        <v>15</v>
      </c>
      <c r="G210" s="160" t="s">
        <v>19</v>
      </c>
      <c r="H210" s="160" t="s">
        <v>28</v>
      </c>
      <c r="I210" s="160" t="s">
        <v>24</v>
      </c>
      <c r="J210" s="88">
        <v>4</v>
      </c>
      <c r="K210" s="169" t="s">
        <v>598</v>
      </c>
      <c r="L210" s="4"/>
      <c r="M210" s="4"/>
      <c r="N210" s="4"/>
      <c r="O210" s="4"/>
      <c r="P210" s="4" t="s">
        <v>291</v>
      </c>
      <c r="Q210" s="4" t="s">
        <v>288</v>
      </c>
      <c r="R210" s="162"/>
      <c r="S210" s="9"/>
      <c r="T210" s="10"/>
      <c r="U210" s="10"/>
      <c r="V210" s="166"/>
      <c r="W210" s="11"/>
    </row>
    <row r="211" spans="1:23">
      <c r="A211" s="3" t="s">
        <v>254</v>
      </c>
      <c r="B211" s="603"/>
      <c r="C211" s="601"/>
      <c r="D211" s="369"/>
      <c r="E211" s="102" t="s">
        <v>17</v>
      </c>
      <c r="F211" s="88" t="s">
        <v>14</v>
      </c>
      <c r="G211" s="160" t="s">
        <v>19</v>
      </c>
      <c r="H211" s="160" t="s">
        <v>28</v>
      </c>
      <c r="I211" s="160" t="s">
        <v>24</v>
      </c>
      <c r="J211" s="4">
        <v>4</v>
      </c>
      <c r="K211" s="169" t="s">
        <v>598</v>
      </c>
      <c r="L211" s="4"/>
      <c r="M211" s="4"/>
      <c r="N211" s="4"/>
      <c r="O211" s="4"/>
      <c r="P211" s="4" t="s">
        <v>291</v>
      </c>
      <c r="Q211" s="4" t="s">
        <v>288</v>
      </c>
      <c r="R211" s="162"/>
      <c r="S211" s="9"/>
      <c r="T211" s="10"/>
      <c r="U211" s="10"/>
      <c r="V211" s="166"/>
      <c r="W211" s="167"/>
    </row>
    <row r="212" spans="1:23">
      <c r="A212" s="3" t="s">
        <v>255</v>
      </c>
      <c r="B212" s="603"/>
      <c r="C212" s="601"/>
      <c r="D212" s="369"/>
      <c r="E212" s="102" t="s">
        <v>18</v>
      </c>
      <c r="F212" s="88" t="s">
        <v>14</v>
      </c>
      <c r="G212" s="160" t="s">
        <v>22</v>
      </c>
      <c r="H212" s="160" t="s">
        <v>28</v>
      </c>
      <c r="I212" s="160" t="s">
        <v>24</v>
      </c>
      <c r="J212" s="4">
        <v>4</v>
      </c>
      <c r="K212" s="169" t="s">
        <v>598</v>
      </c>
      <c r="L212" s="4"/>
      <c r="M212" s="4"/>
      <c r="N212" s="4"/>
      <c r="O212" s="4"/>
      <c r="P212" s="4" t="s">
        <v>291</v>
      </c>
      <c r="Q212" s="4" t="s">
        <v>288</v>
      </c>
      <c r="R212" s="162"/>
      <c r="S212" s="9"/>
      <c r="T212" s="10"/>
      <c r="U212" s="10"/>
      <c r="V212" s="166"/>
      <c r="W212" s="11"/>
    </row>
    <row r="213" spans="1:23">
      <c r="A213" s="3" t="s">
        <v>703</v>
      </c>
      <c r="B213" s="603"/>
      <c r="C213" s="601"/>
      <c r="D213" s="369"/>
      <c r="E213" s="102" t="s">
        <v>18</v>
      </c>
      <c r="F213" s="88" t="s">
        <v>15</v>
      </c>
      <c r="G213" s="160" t="s">
        <v>22</v>
      </c>
      <c r="H213" s="160" t="s">
        <v>28</v>
      </c>
      <c r="I213" s="160" t="s">
        <v>24</v>
      </c>
      <c r="J213" s="4">
        <v>4</v>
      </c>
      <c r="K213" s="169" t="s">
        <v>598</v>
      </c>
      <c r="L213" s="4"/>
      <c r="M213" s="4"/>
      <c r="N213" s="4"/>
      <c r="O213" s="4"/>
      <c r="P213" s="4" t="s">
        <v>291</v>
      </c>
      <c r="Q213" s="4" t="s">
        <v>288</v>
      </c>
      <c r="R213" s="162"/>
      <c r="S213" s="9"/>
      <c r="T213" s="10"/>
      <c r="U213" s="10"/>
      <c r="V213" s="166"/>
      <c r="W213" s="11"/>
    </row>
    <row r="214" spans="1:23" ht="15.6">
      <c r="A214" s="3" t="s">
        <v>704</v>
      </c>
      <c r="B214" s="604"/>
      <c r="C214" s="154"/>
      <c r="D214" s="605"/>
      <c r="E214" s="102" t="s">
        <v>17</v>
      </c>
      <c r="F214" s="88" t="s">
        <v>14</v>
      </c>
      <c r="G214" s="1" t="s">
        <v>21</v>
      </c>
      <c r="H214" s="160" t="s">
        <v>29</v>
      </c>
      <c r="I214" s="160" t="s">
        <v>30</v>
      </c>
      <c r="J214" s="88">
        <v>4</v>
      </c>
      <c r="K214" s="169" t="s">
        <v>598</v>
      </c>
      <c r="L214" s="4"/>
      <c r="M214" s="4"/>
      <c r="N214" s="4"/>
      <c r="O214" s="4"/>
      <c r="P214" s="4" t="s">
        <v>291</v>
      </c>
      <c r="Q214" s="135" t="s">
        <v>290</v>
      </c>
      <c r="R214" s="162"/>
      <c r="S214" s="9"/>
      <c r="T214" s="10"/>
      <c r="U214" s="10"/>
      <c r="V214" s="166"/>
      <c r="W214" s="167" t="s">
        <v>599</v>
      </c>
    </row>
    <row r="215" spans="1:23" ht="15.6">
      <c r="A215" s="3" t="s">
        <v>705</v>
      </c>
      <c r="B215" s="604"/>
      <c r="C215" s="154"/>
      <c r="D215" s="605"/>
      <c r="E215" s="102" t="s">
        <v>17</v>
      </c>
      <c r="F215" s="88" t="s">
        <v>15</v>
      </c>
      <c r="G215" s="1" t="s">
        <v>21</v>
      </c>
      <c r="H215" s="160" t="s">
        <v>29</v>
      </c>
      <c r="I215" s="160" t="s">
        <v>30</v>
      </c>
      <c r="J215" s="88">
        <v>4</v>
      </c>
      <c r="K215" s="169" t="s">
        <v>598</v>
      </c>
      <c r="L215" s="4"/>
      <c r="M215" s="4"/>
      <c r="N215" s="4"/>
      <c r="O215" s="4"/>
      <c r="P215" s="4" t="s">
        <v>291</v>
      </c>
      <c r="Q215" s="135" t="s">
        <v>290</v>
      </c>
      <c r="R215" s="162"/>
      <c r="S215" s="9"/>
      <c r="T215" s="10"/>
      <c r="U215" s="10"/>
      <c r="V215" s="166"/>
      <c r="W215" s="167" t="s">
        <v>600</v>
      </c>
    </row>
    <row r="216" spans="1:23" ht="15.6">
      <c r="A216" s="3" t="s">
        <v>706</v>
      </c>
      <c r="B216" s="604"/>
      <c r="C216" s="154"/>
      <c r="D216" s="605"/>
      <c r="E216" s="124" t="s">
        <v>18</v>
      </c>
      <c r="F216" s="4" t="s">
        <v>14</v>
      </c>
      <c r="G216" s="160" t="s">
        <v>19</v>
      </c>
      <c r="H216" s="160" t="s">
        <v>28</v>
      </c>
      <c r="I216" s="160" t="s">
        <v>24</v>
      </c>
      <c r="J216" s="4">
        <v>3</v>
      </c>
      <c r="K216" s="4"/>
      <c r="L216" s="4"/>
      <c r="M216" s="4"/>
      <c r="N216" s="4"/>
      <c r="O216" s="4"/>
      <c r="P216" s="4" t="s">
        <v>291</v>
      </c>
      <c r="Q216" s="135" t="s">
        <v>290</v>
      </c>
      <c r="R216" s="162"/>
      <c r="S216" s="9"/>
      <c r="T216" s="10"/>
      <c r="U216" s="10"/>
      <c r="V216" s="166"/>
    </row>
    <row r="217" spans="1:23" ht="15.6">
      <c r="A217" s="3" t="s">
        <v>707</v>
      </c>
      <c r="B217" s="604"/>
      <c r="C217" s="154"/>
      <c r="D217" s="605"/>
      <c r="E217" s="124" t="s">
        <v>18</v>
      </c>
      <c r="F217" s="4" t="s">
        <v>15</v>
      </c>
      <c r="G217" s="160" t="s">
        <v>19</v>
      </c>
      <c r="H217" s="160" t="s">
        <v>28</v>
      </c>
      <c r="I217" s="160" t="s">
        <v>24</v>
      </c>
      <c r="J217" s="4">
        <v>4</v>
      </c>
      <c r="K217" s="4"/>
      <c r="L217" s="4"/>
      <c r="M217" s="4"/>
      <c r="N217" s="4"/>
      <c r="O217" s="4"/>
      <c r="P217" s="4" t="s">
        <v>291</v>
      </c>
      <c r="Q217" s="135" t="s">
        <v>290</v>
      </c>
      <c r="R217" s="162"/>
      <c r="S217" s="9"/>
      <c r="T217" s="10"/>
      <c r="U217" s="10"/>
      <c r="V217" s="166"/>
      <c r="W217" s="167"/>
    </row>
    <row r="218" spans="1:23" ht="15.6">
      <c r="A218" s="3" t="s">
        <v>708</v>
      </c>
      <c r="B218" s="604"/>
      <c r="C218" s="154"/>
      <c r="D218" s="605"/>
      <c r="E218" s="161" t="s">
        <v>18</v>
      </c>
      <c r="F218" s="160" t="s">
        <v>14</v>
      </c>
      <c r="G218" s="160" t="s">
        <v>19</v>
      </c>
      <c r="H218" s="160" t="s">
        <v>28</v>
      </c>
      <c r="I218" s="160" t="s">
        <v>24</v>
      </c>
      <c r="J218" s="160" t="s">
        <v>433</v>
      </c>
      <c r="K218" s="160"/>
      <c r="L218" s="139"/>
      <c r="M218" s="139"/>
      <c r="N218" s="139"/>
      <c r="O218" s="139"/>
      <c r="P218" s="4" t="s">
        <v>291</v>
      </c>
      <c r="Q218" s="135" t="s">
        <v>290</v>
      </c>
      <c r="R218" s="162"/>
      <c r="S218" s="9"/>
      <c r="T218" s="10"/>
      <c r="U218" s="10"/>
      <c r="V218" s="166"/>
      <c r="W218" s="167"/>
    </row>
    <row r="219" spans="1:23" ht="15.6">
      <c r="A219" s="3" t="s">
        <v>709</v>
      </c>
      <c r="B219" s="604"/>
      <c r="C219" s="154"/>
      <c r="D219" s="605"/>
      <c r="E219" s="161" t="s">
        <v>18</v>
      </c>
      <c r="F219" s="160" t="s">
        <v>15</v>
      </c>
      <c r="G219" s="160" t="s">
        <v>19</v>
      </c>
      <c r="H219" s="160" t="s">
        <v>28</v>
      </c>
      <c r="I219" s="160" t="s">
        <v>24</v>
      </c>
      <c r="J219" s="160" t="s">
        <v>433</v>
      </c>
      <c r="K219" s="160"/>
      <c r="L219" s="139"/>
      <c r="M219" s="139"/>
      <c r="N219" s="139"/>
      <c r="O219" s="139"/>
      <c r="P219" s="4" t="s">
        <v>291</v>
      </c>
      <c r="Q219" s="135" t="s">
        <v>290</v>
      </c>
      <c r="R219" s="162"/>
      <c r="S219" s="9"/>
      <c r="T219" s="10"/>
      <c r="U219" s="10"/>
      <c r="V219" s="166"/>
      <c r="W219" s="167"/>
    </row>
    <row r="220" spans="1:23" ht="15.6">
      <c r="A220" s="3" t="s">
        <v>710</v>
      </c>
      <c r="B220" s="604"/>
      <c r="C220" s="154"/>
      <c r="D220" s="605"/>
      <c r="E220" s="161" t="s">
        <v>17</v>
      </c>
      <c r="F220" s="160" t="s">
        <v>15</v>
      </c>
      <c r="G220" s="160" t="s">
        <v>19</v>
      </c>
      <c r="H220" s="160" t="s">
        <v>28</v>
      </c>
      <c r="I220" s="160" t="s">
        <v>24</v>
      </c>
      <c r="J220" s="160" t="s">
        <v>432</v>
      </c>
      <c r="K220" s="160"/>
      <c r="L220" s="139"/>
      <c r="M220" s="139"/>
      <c r="N220" s="139"/>
      <c r="O220" s="139"/>
      <c r="P220" s="4" t="s">
        <v>291</v>
      </c>
      <c r="Q220" s="135" t="s">
        <v>290</v>
      </c>
      <c r="R220" s="162"/>
      <c r="S220" s="9"/>
      <c r="T220" s="10"/>
      <c r="U220" s="10"/>
      <c r="V220" s="166"/>
      <c r="W220" s="167"/>
    </row>
    <row r="221" spans="1:23" ht="15.6">
      <c r="A221" s="3" t="s">
        <v>711</v>
      </c>
      <c r="B221" s="604"/>
      <c r="C221" s="154"/>
      <c r="D221" s="605"/>
      <c r="E221" s="161" t="s">
        <v>17</v>
      </c>
      <c r="F221" s="160" t="s">
        <v>14</v>
      </c>
      <c r="G221" s="160" t="s">
        <v>19</v>
      </c>
      <c r="H221" s="160" t="s">
        <v>28</v>
      </c>
      <c r="I221" s="160" t="s">
        <v>24</v>
      </c>
      <c r="J221" s="160" t="s">
        <v>432</v>
      </c>
      <c r="K221" s="160"/>
      <c r="L221" s="139"/>
      <c r="M221" s="139"/>
      <c r="N221" s="139"/>
      <c r="O221" s="139"/>
      <c r="P221" s="4" t="s">
        <v>291</v>
      </c>
      <c r="Q221" s="135" t="s">
        <v>290</v>
      </c>
      <c r="R221" s="162"/>
      <c r="S221" s="9"/>
      <c r="T221" s="10"/>
      <c r="U221" s="10"/>
      <c r="V221" s="166"/>
      <c r="W221" s="167"/>
    </row>
    <row r="222" spans="1:23" ht="15.6">
      <c r="A222" s="3" t="s">
        <v>712</v>
      </c>
      <c r="B222" s="604"/>
      <c r="C222" s="154"/>
      <c r="D222" s="605"/>
      <c r="E222" s="161" t="s">
        <v>17</v>
      </c>
      <c r="F222" s="160" t="s">
        <v>14</v>
      </c>
      <c r="G222" s="160" t="s">
        <v>19</v>
      </c>
      <c r="H222" s="160" t="s">
        <v>28</v>
      </c>
      <c r="I222" s="160" t="s">
        <v>24</v>
      </c>
      <c r="J222" s="160" t="s">
        <v>433</v>
      </c>
      <c r="K222" s="160"/>
      <c r="L222" s="139"/>
      <c r="M222" s="139"/>
      <c r="N222" s="139"/>
      <c r="O222" s="139"/>
      <c r="P222" s="4" t="s">
        <v>291</v>
      </c>
      <c r="Q222" s="135" t="s">
        <v>290</v>
      </c>
      <c r="R222" s="162"/>
      <c r="S222" s="9"/>
      <c r="T222" s="10"/>
      <c r="U222" s="10"/>
      <c r="V222" s="166"/>
      <c r="W222" s="167"/>
    </row>
    <row r="223" spans="1:23" ht="15.6">
      <c r="A223" s="3" t="s">
        <v>713</v>
      </c>
      <c r="B223" s="604"/>
      <c r="C223" s="154"/>
      <c r="D223" s="605"/>
      <c r="E223" s="161" t="s">
        <v>17</v>
      </c>
      <c r="F223" s="160" t="s">
        <v>15</v>
      </c>
      <c r="G223" s="160" t="s">
        <v>19</v>
      </c>
      <c r="H223" s="160" t="s">
        <v>28</v>
      </c>
      <c r="I223" s="160" t="s">
        <v>24</v>
      </c>
      <c r="J223" s="160" t="s">
        <v>433</v>
      </c>
      <c r="K223" s="160"/>
      <c r="L223" s="139"/>
      <c r="M223" s="139"/>
      <c r="N223" s="139"/>
      <c r="O223" s="139"/>
      <c r="P223" s="4" t="s">
        <v>291</v>
      </c>
      <c r="Q223" s="135" t="s">
        <v>290</v>
      </c>
      <c r="R223" s="162"/>
      <c r="S223" s="9"/>
      <c r="T223" s="10"/>
      <c r="U223" s="10"/>
      <c r="V223" s="166"/>
      <c r="W223" s="167"/>
    </row>
    <row r="224" spans="1:23" ht="15.6">
      <c r="A224" s="3" t="s">
        <v>714</v>
      </c>
      <c r="B224" s="604"/>
      <c r="C224" s="154"/>
      <c r="D224" s="605"/>
      <c r="E224" s="161" t="s">
        <v>18</v>
      </c>
      <c r="F224" s="160" t="s">
        <v>14</v>
      </c>
      <c r="G224" s="160" t="s">
        <v>19</v>
      </c>
      <c r="H224" s="160" t="s">
        <v>28</v>
      </c>
      <c r="I224" s="160" t="s">
        <v>26</v>
      </c>
      <c r="J224" s="160" t="s">
        <v>432</v>
      </c>
      <c r="K224" s="160"/>
      <c r="L224" s="139"/>
      <c r="M224" s="139"/>
      <c r="N224" s="139"/>
      <c r="O224" s="139"/>
      <c r="P224" s="4" t="s">
        <v>291</v>
      </c>
      <c r="Q224" s="135" t="s">
        <v>290</v>
      </c>
      <c r="R224" s="162"/>
      <c r="S224" s="9"/>
      <c r="T224" s="10"/>
      <c r="U224" s="10"/>
      <c r="V224" s="166"/>
      <c r="W224" s="167"/>
    </row>
    <row r="225" spans="1:23" ht="16.2" thickBot="1">
      <c r="A225" s="3" t="s">
        <v>715</v>
      </c>
      <c r="B225" s="604"/>
      <c r="C225" s="154"/>
      <c r="D225" s="606" t="s">
        <v>602</v>
      </c>
      <c r="E225" s="161" t="s">
        <v>18</v>
      </c>
      <c r="F225" s="160" t="s">
        <v>15</v>
      </c>
      <c r="G225" s="160" t="s">
        <v>19</v>
      </c>
      <c r="H225" s="160" t="s">
        <v>28</v>
      </c>
      <c r="I225" s="160" t="s">
        <v>25</v>
      </c>
      <c r="J225" s="160" t="s">
        <v>433</v>
      </c>
      <c r="K225" s="160"/>
      <c r="L225" s="139"/>
      <c r="M225" s="139"/>
      <c r="N225" s="139"/>
      <c r="O225" s="139"/>
      <c r="P225" s="4" t="s">
        <v>291</v>
      </c>
      <c r="Q225" s="135" t="s">
        <v>290</v>
      </c>
      <c r="R225" s="162"/>
      <c r="S225" s="9"/>
      <c r="T225" s="10"/>
      <c r="U225" s="10"/>
      <c r="V225" s="166"/>
      <c r="W225" s="167"/>
    </row>
    <row r="226" spans="1:23" ht="15.6">
      <c r="A226" s="140"/>
      <c r="B226" s="132"/>
      <c r="C226" s="157"/>
      <c r="D226" s="59" t="s">
        <v>603</v>
      </c>
      <c r="E226" s="607"/>
      <c r="F226" s="134"/>
      <c r="G226" s="142"/>
      <c r="H226" s="142"/>
      <c r="I226" s="142"/>
      <c r="J226" s="134"/>
      <c r="K226" s="134"/>
      <c r="L226" s="134"/>
      <c r="M226" s="134"/>
      <c r="N226" s="134"/>
      <c r="O226" s="134"/>
      <c r="P226" s="134"/>
      <c r="Q226" s="134"/>
      <c r="R226" s="143"/>
      <c r="S226" s="134"/>
      <c r="T226" s="144"/>
      <c r="U226" s="144"/>
      <c r="V226" s="145"/>
      <c r="W226" s="146"/>
    </row>
    <row r="227" spans="1:23">
      <c r="D227" s="159"/>
    </row>
    <row r="229" spans="1:23" ht="21">
      <c r="B229" s="57" t="s">
        <v>601</v>
      </c>
    </row>
    <row r="230" spans="1:23">
      <c r="K230" s="35" t="s">
        <v>272</v>
      </c>
      <c r="L230" s="33"/>
      <c r="M230" s="45">
        <f>COUNTIF(M14:M225,"tak")</f>
        <v>2</v>
      </c>
      <c r="N230" s="36" t="s">
        <v>273</v>
      </c>
    </row>
    <row r="231" spans="1:23">
      <c r="E231" s="82" t="s">
        <v>17</v>
      </c>
      <c r="G231" s="17" t="s">
        <v>270</v>
      </c>
      <c r="H231" s="17"/>
      <c r="I231" s="16"/>
    </row>
    <row r="232" spans="1:23">
      <c r="E232" s="82" t="s">
        <v>18</v>
      </c>
      <c r="G232" s="8" t="s">
        <v>264</v>
      </c>
      <c r="H232" s="601">
        <f>COUNTIFS(H$14:H$225,"malowany",J$14:J$225,1)</f>
        <v>7</v>
      </c>
      <c r="I232" s="64" t="s">
        <v>268</v>
      </c>
      <c r="K232" s="37" t="s">
        <v>269</v>
      </c>
      <c r="L232" s="38"/>
      <c r="M232" s="43">
        <f>COUNTIF(O$14:O$225,"malowany")</f>
        <v>21</v>
      </c>
      <c r="N232" s="39" t="s">
        <v>3115</v>
      </c>
    </row>
    <row r="233" spans="1:23">
      <c r="G233" s="8" t="s">
        <v>265</v>
      </c>
      <c r="H233" s="601">
        <f>COUNTIFS(H$14:H$225,"malowany",J$14:J$225,2)</f>
        <v>20</v>
      </c>
      <c r="I233" s="64" t="s">
        <v>268</v>
      </c>
      <c r="K233" s="52"/>
      <c r="L233" s="50"/>
      <c r="M233" s="51">
        <f>COUNTIF(O$14:O$225,"NALEPKA")</f>
        <v>3</v>
      </c>
      <c r="N233" s="53" t="s">
        <v>1439</v>
      </c>
    </row>
    <row r="234" spans="1:23">
      <c r="G234" s="8" t="s">
        <v>266</v>
      </c>
      <c r="H234" s="601">
        <f>COUNTIFS(H$14:H$225,"malowany",J$14:J$225,3)</f>
        <v>55</v>
      </c>
      <c r="I234" s="64" t="s">
        <v>268</v>
      </c>
      <c r="K234" s="52"/>
      <c r="L234" s="50"/>
      <c r="M234" s="51">
        <f>COUNTIF(O$14:O$225,"tabliczka")</f>
        <v>0</v>
      </c>
      <c r="N234" s="53" t="s">
        <v>280</v>
      </c>
    </row>
    <row r="235" spans="1:23">
      <c r="G235" s="8" t="s">
        <v>267</v>
      </c>
      <c r="H235" s="601">
        <f>COUNTIFS(H$14:H$225,"malowany",J$14:J$225,4)</f>
        <v>96</v>
      </c>
      <c r="I235" s="64" t="s">
        <v>268</v>
      </c>
      <c r="K235" s="52"/>
      <c r="L235" s="50"/>
      <c r="M235" s="51">
        <f>COUNTIF(O$14:O$225,"drogowskaz")</f>
        <v>0</v>
      </c>
      <c r="N235" s="53" t="s">
        <v>424</v>
      </c>
    </row>
    <row r="236" spans="1:23">
      <c r="G236" s="78" t="s">
        <v>271</v>
      </c>
      <c r="H236" s="79">
        <f>SUM(H232:H235)</f>
        <v>178</v>
      </c>
      <c r="I236" s="80" t="s">
        <v>268</v>
      </c>
      <c r="K236" s="40"/>
      <c r="L236" s="41"/>
      <c r="M236" s="44">
        <f>COUNTIF(O$14:O$225,"plansza")</f>
        <v>0</v>
      </c>
      <c r="N236" s="42" t="s">
        <v>425</v>
      </c>
    </row>
    <row r="237" spans="1:23">
      <c r="I237" s="18"/>
    </row>
    <row r="238" spans="1:23">
      <c r="G238" s="702" t="s">
        <v>428</v>
      </c>
      <c r="H238" s="702"/>
      <c r="I238" s="702"/>
      <c r="K238" s="35" t="s">
        <v>281</v>
      </c>
      <c r="L238" s="33"/>
      <c r="M238" s="45">
        <f>COUNTIF(N14:N225,"usunąć")</f>
        <v>1</v>
      </c>
      <c r="N238" s="36" t="s">
        <v>300</v>
      </c>
    </row>
    <row r="239" spans="1:23">
      <c r="G239" s="8" t="s">
        <v>264</v>
      </c>
      <c r="H239" s="11">
        <f>COUNTIFS(H$14:H$225,"tabliczka",J$14:J$225,1,I$14:I$225,"&lt;&gt;drogowskaz")</f>
        <v>0</v>
      </c>
      <c r="I239" s="64" t="s">
        <v>268</v>
      </c>
    </row>
    <row r="240" spans="1:23">
      <c r="G240" s="8" t="s">
        <v>265</v>
      </c>
      <c r="H240" s="11">
        <f>COUNTIFS(H$14:H$225,"tabliczka",J$14:J$225,2,I$14:I$225,"&lt;&gt;drogowskaz")</f>
        <v>0</v>
      </c>
      <c r="I240" s="64" t="s">
        <v>268</v>
      </c>
      <c r="K240" s="46" t="s">
        <v>279</v>
      </c>
      <c r="L240" s="47"/>
      <c r="M240" s="47"/>
      <c r="N240" s="48">
        <v>22.2</v>
      </c>
    </row>
    <row r="241" spans="7:14">
      <c r="G241" s="8" t="s">
        <v>266</v>
      </c>
      <c r="H241" s="11">
        <f>COUNTIFS(H$14:H$225,"tabliczka",J$14:J$225,3,I$14:I$225,"&lt;&gt;drogowskaz")</f>
        <v>0</v>
      </c>
      <c r="I241" s="64" t="s">
        <v>268</v>
      </c>
      <c r="K241" s="46" t="s">
        <v>278</v>
      </c>
      <c r="L241" s="47"/>
      <c r="M241" s="47"/>
      <c r="N241" s="49">
        <f>(H236+H243+H250+H257+H264)/N240</f>
        <v>8.378378378378379</v>
      </c>
    </row>
    <row r="242" spans="7:14">
      <c r="G242" s="8" t="s">
        <v>267</v>
      </c>
      <c r="H242" s="11">
        <f>COUNTIFS(H$14:H$225,"tabliczka",J$14:J$225,4,I$14:I$225,"&lt;&gt;drogowskaz")</f>
        <v>0</v>
      </c>
      <c r="I242" s="64" t="s">
        <v>268</v>
      </c>
    </row>
    <row r="243" spans="7:14">
      <c r="G243" s="24" t="s">
        <v>271</v>
      </c>
      <c r="H243" s="25">
        <f>SUM(H239:H242)</f>
        <v>0</v>
      </c>
      <c r="I243" s="26" t="s">
        <v>268</v>
      </c>
    </row>
    <row r="244" spans="7:14">
      <c r="I244" s="18"/>
    </row>
    <row r="245" spans="7:14">
      <c r="G245" s="12" t="s">
        <v>427</v>
      </c>
      <c r="I245" s="18"/>
    </row>
    <row r="246" spans="7:14">
      <c r="G246" s="8" t="s">
        <v>264</v>
      </c>
      <c r="H246" s="11">
        <f>COUNTIFS(H$14:H$225,"naklejka",J$14:J$225,1)</f>
        <v>0</v>
      </c>
      <c r="I246" s="64" t="s">
        <v>268</v>
      </c>
    </row>
    <row r="247" spans="7:14">
      <c r="G247" s="8" t="s">
        <v>265</v>
      </c>
      <c r="H247" s="11">
        <f>COUNTIFS(H$14:H$225,"naklejka",J$14:J$225,2)</f>
        <v>0</v>
      </c>
      <c r="I247" s="64" t="s">
        <v>268</v>
      </c>
    </row>
    <row r="248" spans="7:14">
      <c r="G248" s="8" t="s">
        <v>266</v>
      </c>
      <c r="H248" s="11">
        <f>COUNTIFS(H$14:H$225,"naklejka",J$14:J$225,3)</f>
        <v>0</v>
      </c>
      <c r="I248" s="64" t="s">
        <v>268</v>
      </c>
    </row>
    <row r="249" spans="7:14">
      <c r="G249" s="8" t="s">
        <v>267</v>
      </c>
      <c r="H249" s="11">
        <f>COUNTIFS(H$14:H$225,"naklejka",J$14:J$225,4)</f>
        <v>3</v>
      </c>
      <c r="I249" s="64" t="s">
        <v>268</v>
      </c>
    </row>
    <row r="250" spans="7:14">
      <c r="G250" s="78" t="s">
        <v>271</v>
      </c>
      <c r="H250" s="79">
        <f>SUM(H246:H249)</f>
        <v>3</v>
      </c>
      <c r="I250" s="80" t="s">
        <v>268</v>
      </c>
    </row>
    <row r="252" spans="7:14">
      <c r="G252" s="702" t="s">
        <v>429</v>
      </c>
      <c r="H252" s="702"/>
      <c r="I252" s="702"/>
    </row>
    <row r="253" spans="7:14">
      <c r="G253" s="8" t="s">
        <v>264</v>
      </c>
      <c r="H253" s="11">
        <f>COUNTIFS(J$14:J$225,1,I$14:I$225,"drogowskaz")</f>
        <v>0</v>
      </c>
      <c r="I253" s="64" t="s">
        <v>268</v>
      </c>
    </row>
    <row r="254" spans="7:14">
      <c r="G254" s="8" t="s">
        <v>265</v>
      </c>
      <c r="H254" s="11">
        <f>COUNTIFS(J$14:J$225,2,I$14:I$225,"drogowskaz")</f>
        <v>0</v>
      </c>
      <c r="I254" s="64" t="s">
        <v>268</v>
      </c>
    </row>
    <row r="255" spans="7:14">
      <c r="G255" s="8" t="s">
        <v>266</v>
      </c>
      <c r="H255" s="11">
        <f>COUNTIFS(J$14:J$225,3,I$14:I$225,"drogowskaz")</f>
        <v>0</v>
      </c>
      <c r="I255" s="64" t="s">
        <v>268</v>
      </c>
    </row>
    <row r="256" spans="7:14">
      <c r="G256" s="8" t="s">
        <v>267</v>
      </c>
      <c r="H256" s="11">
        <f>COUNTIFS(J$14:J$225,4,I$14:I$225,"drogowskaz")</f>
        <v>5</v>
      </c>
      <c r="I256" s="64" t="s">
        <v>268</v>
      </c>
    </row>
    <row r="257" spans="7:11">
      <c r="G257" s="24" t="s">
        <v>271</v>
      </c>
      <c r="H257" s="25">
        <f>SUM(H253:H256)</f>
        <v>5</v>
      </c>
      <c r="I257" s="26" t="s">
        <v>268</v>
      </c>
    </row>
    <row r="259" spans="7:11">
      <c r="G259" s="12" t="s">
        <v>430</v>
      </c>
      <c r="I259" s="18"/>
    </row>
    <row r="260" spans="7:11">
      <c r="G260" s="8" t="s">
        <v>264</v>
      </c>
      <c r="H260" s="11">
        <f>COUNTIFS(H$14:H$225,"plansza",J$14:J$225,1)</f>
        <v>0</v>
      </c>
      <c r="I260" s="64" t="s">
        <v>268</v>
      </c>
    </row>
    <row r="261" spans="7:11">
      <c r="G261" s="8" t="s">
        <v>265</v>
      </c>
      <c r="H261" s="590">
        <f>COUNTIFS(H$14:H$225,"plansza",J$14:J$225,2)</f>
        <v>0</v>
      </c>
      <c r="I261" s="64" t="s">
        <v>268</v>
      </c>
    </row>
    <row r="262" spans="7:11">
      <c r="G262" s="8" t="s">
        <v>266</v>
      </c>
      <c r="H262" s="590">
        <f>COUNTIFS(H$14:H$225,"plansza",J$14:J$225,3)</f>
        <v>0</v>
      </c>
      <c r="I262" s="64" t="s">
        <v>268</v>
      </c>
    </row>
    <row r="263" spans="7:11">
      <c r="G263" s="8" t="s">
        <v>267</v>
      </c>
      <c r="H263" s="590">
        <f>COUNTIFS(H$14:H$225,"plansza",J$14:J$225,4)</f>
        <v>0</v>
      </c>
      <c r="I263" s="64" t="s">
        <v>268</v>
      </c>
    </row>
    <row r="264" spans="7:11">
      <c r="G264" s="78" t="s">
        <v>271</v>
      </c>
      <c r="H264" s="79">
        <f>SUM(H260:H263)</f>
        <v>0</v>
      </c>
      <c r="I264" s="80" t="s">
        <v>268</v>
      </c>
    </row>
    <row r="267" spans="7:11">
      <c r="G267" s="575" t="s">
        <v>296</v>
      </c>
      <c r="H267" s="575"/>
      <c r="I267" s="575"/>
      <c r="J267" s="575"/>
      <c r="K267" s="575"/>
    </row>
    <row r="268" spans="7:11" ht="14.4">
      <c r="G268" s="65" t="s">
        <v>259</v>
      </c>
      <c r="H268" s="62">
        <f>I268/I$271</f>
        <v>0.39622641509433959</v>
      </c>
      <c r="I268" s="402">
        <f>(COUNTIF(Q$14:Q$225,"zabudowa")/212*N$240)</f>
        <v>8.7962264150943401</v>
      </c>
      <c r="J268" s="64" t="s">
        <v>299</v>
      </c>
      <c r="K268" s="64"/>
    </row>
    <row r="269" spans="7:11" ht="14.4">
      <c r="G269" s="65" t="s">
        <v>258</v>
      </c>
      <c r="H269" s="62">
        <f>I269/I$271</f>
        <v>0.10849056603773584</v>
      </c>
      <c r="I269" s="402">
        <f>(COUNTIF(Q$14:Q$225,"otwarty")/212*N$240)</f>
        <v>2.4084905660377358</v>
      </c>
      <c r="J269" s="64" t="s">
        <v>297</v>
      </c>
      <c r="K269" s="64"/>
    </row>
    <row r="270" spans="7:11" ht="14.4">
      <c r="G270" s="65" t="s">
        <v>257</v>
      </c>
      <c r="H270" s="62">
        <f>I270/I$271</f>
        <v>0.49528301886792447</v>
      </c>
      <c r="I270" s="402">
        <f>(COUNTIF(Q$14:Q$225,"LAS")/212*N$240)</f>
        <v>10.995283018867925</v>
      </c>
      <c r="J270" s="706" t="s">
        <v>298</v>
      </c>
      <c r="K270" s="707"/>
    </row>
    <row r="271" spans="7:11">
      <c r="H271" s="34">
        <f>SUM(H268:H270)</f>
        <v>0.99999999999999989</v>
      </c>
      <c r="I271" s="58">
        <f>SUM(I268:I270)</f>
        <v>22.200000000000003</v>
      </c>
      <c r="J271" s="59" t="s">
        <v>263</v>
      </c>
    </row>
    <row r="272" spans="7:11" ht="17.399999999999999">
      <c r="I272" s="63" t="str">
        <f>IF(I271=N$240,"","BŁĄD")</f>
        <v/>
      </c>
    </row>
    <row r="273" spans="7:11">
      <c r="G273" s="705" t="s">
        <v>295</v>
      </c>
      <c r="H273" s="705"/>
      <c r="I273" s="705"/>
      <c r="J273" s="705"/>
      <c r="K273" s="705"/>
    </row>
    <row r="274" spans="7:11" ht="14.4">
      <c r="G274" s="65" t="s">
        <v>292</v>
      </c>
      <c r="H274" s="60">
        <f>I274/I$280</f>
        <v>0.60377358490566035</v>
      </c>
      <c r="I274" s="402">
        <f>(COUNTIF(P$14:P$225,"UTWARDZONA")/212*N$240)</f>
        <v>13.403773584905659</v>
      </c>
      <c r="J274" s="64" t="s">
        <v>301</v>
      </c>
      <c r="K274" s="11"/>
    </row>
    <row r="275" spans="7:11" ht="14.4">
      <c r="G275" s="65" t="s">
        <v>293</v>
      </c>
      <c r="H275" s="60">
        <f>I275/I$280</f>
        <v>0.39622641509433965</v>
      </c>
      <c r="I275" s="402">
        <f>(COUNTIF(P$14:P$225,"GRUNTOWA")/212*N$240)</f>
        <v>8.7962264150943401</v>
      </c>
      <c r="J275" s="64" t="s">
        <v>302</v>
      </c>
      <c r="K275" s="11"/>
    </row>
    <row r="276" spans="7:11" ht="14.4">
      <c r="G276" s="65" t="s">
        <v>294</v>
      </c>
      <c r="H276" s="60">
        <f>I276/I$280</f>
        <v>0</v>
      </c>
      <c r="I276" s="402">
        <f>(COUNTIF(P$14:P$225,"PIASZCZYSTA")/212*N$240)</f>
        <v>0</v>
      </c>
      <c r="J276" s="64" t="s">
        <v>303</v>
      </c>
      <c r="K276" s="11"/>
    </row>
    <row r="277" spans="7:11" ht="14.4">
      <c r="G277" s="588" t="s">
        <v>757</v>
      </c>
      <c r="H277" s="60">
        <f t="shared" ref="H277:H279" si="0">I277/I$280</f>
        <v>0</v>
      </c>
      <c r="I277" s="402">
        <f>(COUNTIF(P$14:P$225,"ŚCIEŻKA")/212*N$240)</f>
        <v>0</v>
      </c>
      <c r="J277" s="589" t="s">
        <v>3116</v>
      </c>
      <c r="K277" s="11"/>
    </row>
    <row r="278" spans="7:11" ht="14.4">
      <c r="G278" s="588" t="s">
        <v>760</v>
      </c>
      <c r="H278" s="60">
        <f t="shared" si="0"/>
        <v>0</v>
      </c>
      <c r="I278" s="402">
        <f>(COUNTIF(P$14:P$225,"PRZEŁAJ")/212*N$240)</f>
        <v>0</v>
      </c>
      <c r="J278" s="713" t="s">
        <v>759</v>
      </c>
      <c r="K278" s="713"/>
    </row>
    <row r="279" spans="7:11" ht="14.4">
      <c r="G279" s="588" t="s">
        <v>3117</v>
      </c>
      <c r="H279" s="60">
        <f t="shared" si="0"/>
        <v>0</v>
      </c>
      <c r="I279" s="402">
        <f>(COUNTIF(P$14:P$225,"KŁADKA")/212*N$240)</f>
        <v>0</v>
      </c>
      <c r="J279" s="711" t="s">
        <v>3118</v>
      </c>
      <c r="K279" s="712"/>
    </row>
    <row r="280" spans="7:11">
      <c r="H280" s="34">
        <f>SUM(H274:H276)</f>
        <v>1</v>
      </c>
      <c r="I280" s="58">
        <f>SUM(I274:I276)</f>
        <v>22.2</v>
      </c>
      <c r="J280" s="59" t="s">
        <v>263</v>
      </c>
    </row>
  </sheetData>
  <mergeCells count="6">
    <mergeCell ref="J279:K279"/>
    <mergeCell ref="J270:K270"/>
    <mergeCell ref="G273:K273"/>
    <mergeCell ref="G238:I238"/>
    <mergeCell ref="G252:I252"/>
    <mergeCell ref="J278:K278"/>
  </mergeCells>
  <phoneticPr fontId="38" type="noConversion"/>
  <conditionalFormatting sqref="P14:P226">
    <cfRule type="containsText" dxfId="755" priority="29" operator="containsText" text="UTWARDZONA">
      <formula>NOT(ISERROR(SEARCH("UTWARDZONA",P14)))</formula>
    </cfRule>
    <cfRule type="containsText" dxfId="754" priority="30" operator="containsText" text="PIASZCZYSTA">
      <formula>NOT(ISERROR(SEARCH("PIASZCZYSTA",P14)))</formula>
    </cfRule>
    <cfRule type="containsText" dxfId="753" priority="31" operator="containsText" text="UTWARDZONA">
      <formula>NOT(ISERROR(SEARCH("UTWARDZONA",P14)))</formula>
    </cfRule>
    <cfRule type="containsText" dxfId="752" priority="32" operator="containsText" text="GRUNTOWA">
      <formula>NOT(ISERROR(SEARCH("GRUNTOWA",P14)))</formula>
    </cfRule>
    <cfRule type="containsText" dxfId="751" priority="33" operator="containsText" text="UTWARDZONA">
      <formula>NOT(ISERROR(SEARCH("UTWARDZONA",P14)))</formula>
    </cfRule>
    <cfRule type="expression" dxfId="750" priority="34">
      <formula>"UTWARDZONA"</formula>
    </cfRule>
  </conditionalFormatting>
  <conditionalFormatting sqref="Q14:Q226">
    <cfRule type="containsText" dxfId="749" priority="26" operator="containsText" text="LAS">
      <formula>NOT(ISERROR(SEARCH("LAS",Q14)))</formula>
    </cfRule>
    <cfRule type="containsText" dxfId="748" priority="27" operator="containsText" text="OTWARTY">
      <formula>NOT(ISERROR(SEARCH("OTWARTY",Q14)))</formula>
    </cfRule>
    <cfRule type="containsText" dxfId="747" priority="28" operator="containsText" text="ZABUDOWA">
      <formula>NOT(ISERROR(SEARCH("ZABUDOWA",Q14)))</formula>
    </cfRule>
  </conditionalFormatting>
  <conditionalFormatting sqref="Q14:Q226">
    <cfRule type="containsText" dxfId="746" priority="24" operator="containsText" text="LAS">
      <formula>NOT(ISERROR(SEARCH("LAS",Q14)))</formula>
    </cfRule>
    <cfRule type="containsText" dxfId="745" priority="25" operator="containsText" text="OTWARTY">
      <formula>NOT(ISERROR(SEARCH("OTWARTY",Q14)))</formula>
    </cfRule>
  </conditionalFormatting>
  <conditionalFormatting sqref="Q14:Q226">
    <cfRule type="containsText" dxfId="744" priority="23" operator="containsText" text="ZABUDOWA">
      <formula>NOT(ISERROR(SEARCH("ZABUDOWA",Q14)))</formula>
    </cfRule>
  </conditionalFormatting>
  <conditionalFormatting sqref="P14:P226">
    <cfRule type="containsText" dxfId="743" priority="22" operator="containsText" text="PIASZCZYSTA">
      <formula>NOT(ISERROR(SEARCH("PIASZCZYSTA",P14)))</formula>
    </cfRule>
  </conditionalFormatting>
  <conditionalFormatting sqref="P14:P226">
    <cfRule type="containsText" dxfId="742" priority="21" operator="containsText" text="PIASZCZYSTA">
      <formula>NOT(ISERROR(SEARCH("PIASZCZYSTA",P14)))</formula>
    </cfRule>
  </conditionalFormatting>
  <conditionalFormatting sqref="P14:P226">
    <cfRule type="containsText" dxfId="741" priority="20" operator="containsText" text="GRUNTOWA">
      <formula>NOT(ISERROR(SEARCH("GRUNTOWA",P14)))</formula>
    </cfRule>
  </conditionalFormatting>
  <conditionalFormatting sqref="Q14:Q226">
    <cfRule type="containsText" dxfId="740" priority="19" operator="containsText" text="ZABUDOWA">
      <formula>NOT(ISERROR(SEARCH("ZABUDOWA",Q14)))</formula>
    </cfRule>
  </conditionalFormatting>
  <conditionalFormatting sqref="Q14:Q226">
    <cfRule type="containsText" dxfId="739" priority="18" operator="containsText" text="zabudowa">
      <formula>NOT(ISERROR(SEARCH("zabudowa",Q14)))</formula>
    </cfRule>
  </conditionalFormatting>
  <dataValidations count="14">
    <dataValidation type="list" allowBlank="1" sqref="I14:I132 I134:I209 I226">
      <formula1>$I$1:$I$12</formula1>
    </dataValidation>
    <dataValidation type="list" allowBlank="1" sqref="L14:L162 E178:E188 L175:L209 L214:L226">
      <formula1>$L$1:$L$7</formula1>
    </dataValidation>
    <dataValidation type="list" allowBlank="1" sqref="G14:G209 G226 G214:G215">
      <formula1>$G$1:$G$8</formula1>
    </dataValidation>
    <dataValidation type="list" allowBlank="1" sqref="F14:F209 F214:F226">
      <formula1>$F$1:$F$3</formula1>
    </dataValidation>
    <dataValidation type="list" allowBlank="1" sqref="H14:H209 H226">
      <formula1>$H$1:$H$4</formula1>
    </dataValidation>
    <dataValidation type="list" allowBlank="1" sqref="J14:J209 J214:J226">
      <formula1>$J$1:$J$4</formula1>
    </dataValidation>
    <dataValidation type="list" allowBlank="1" sqref="K14:K209 K216:K226">
      <formula1>$K$1:$K$7</formula1>
    </dataValidation>
    <dataValidation type="list" allowBlank="1" sqref="M14:M209 M214:M226">
      <formula1>$M$1</formula1>
    </dataValidation>
    <dataValidation type="list" allowBlank="1" sqref="N14:N209 N214:N226">
      <formula1>$N$1:$N$2</formula1>
    </dataValidation>
    <dataValidation type="list" allowBlank="1" sqref="O14:O209 O214:O226">
      <formula1>$O$1:$O$5</formula1>
    </dataValidation>
    <dataValidation type="list" allowBlank="1" sqref="E14:E200 E214:E225">
      <formula1>$E$1:$E$2</formula1>
    </dataValidation>
    <dataValidation type="list" allowBlank="1" sqref="P14:P226">
      <formula1>$P$1:$P$3</formula1>
    </dataValidation>
    <dataValidation type="list" allowBlank="1" sqref="Q14:Q226">
      <formula1>$Q$1:$Q$3</formula1>
    </dataValidation>
    <dataValidation type="list" allowBlank="1" sqref="U14:U226">
      <formula1>$U$1:$U$5</formula1>
    </dataValidation>
  </dataValidations>
  <pageMargins left="0.7" right="0.7" top="0.75" bottom="0.75" header="0.3" footer="0.3"/>
  <pageSetup paperSize="9" orientation="portrait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969"/>
  <sheetViews>
    <sheetView topLeftCell="A793" zoomScale="70" zoomScaleNormal="70" workbookViewId="0">
      <selection activeCell="M935" activeCellId="2" sqref="H946:H947 H953:H954 M935:M936"/>
    </sheetView>
  </sheetViews>
  <sheetFormatPr defaultColWidth="9" defaultRowHeight="15"/>
  <cols>
    <col min="1" max="1" width="4" customWidth="1"/>
    <col min="2" max="2" width="7.19921875" customWidth="1"/>
    <col min="3" max="3" width="7.59765625" style="280" customWidth="1"/>
    <col min="4" max="4" width="23.69921875" style="96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2" width="10.398437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customWidth="1"/>
    <col min="25" max="25" width="14.59765625" customWidth="1"/>
    <col min="26" max="26" width="9.59765625" customWidth="1"/>
    <col min="27" max="27" width="12.5" customWidth="1"/>
    <col min="28" max="28" width="2" customWidth="1"/>
    <col min="29" max="29" width="10.59765625" customWidth="1"/>
    <col min="30" max="30" width="3.69921875" customWidth="1"/>
    <col min="31" max="31" width="11.8984375" customWidth="1"/>
    <col min="32" max="32" width="11.3984375" customWidth="1"/>
    <col min="33" max="33" width="8.8984375" customWidth="1"/>
    <col min="34" max="34" width="11.5" customWidth="1"/>
    <col min="35" max="35" width="9.5" customWidth="1"/>
    <col min="36" max="50" width="9" customWidth="1"/>
    <col min="16384" max="16384" width="4.09765625" customWidth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304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29.25" customHeight="1">
      <c r="A13" s="6" t="s">
        <v>3123</v>
      </c>
      <c r="B13" s="6" t="s">
        <v>9</v>
      </c>
      <c r="C13" s="355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s="281" customFormat="1" ht="15.6">
      <c r="A14" s="671"/>
      <c r="B14" s="314"/>
      <c r="C14" s="314" t="s">
        <v>423</v>
      </c>
      <c r="D14" s="354" t="s">
        <v>1118</v>
      </c>
      <c r="E14" s="299" t="s">
        <v>17</v>
      </c>
      <c r="F14" s="299" t="s">
        <v>14</v>
      </c>
      <c r="G14" s="300" t="s">
        <v>19</v>
      </c>
      <c r="H14" s="300" t="s">
        <v>28</v>
      </c>
      <c r="I14" s="300" t="s">
        <v>447</v>
      </c>
      <c r="J14" s="299">
        <v>1</v>
      </c>
      <c r="K14" s="299"/>
      <c r="L14" s="299"/>
      <c r="M14" s="299"/>
      <c r="N14" s="299"/>
      <c r="O14" s="299"/>
      <c r="P14" s="299" t="s">
        <v>291</v>
      </c>
      <c r="Q14" s="299" t="s">
        <v>290</v>
      </c>
      <c r="R14" s="352" t="s">
        <v>1117</v>
      </c>
      <c r="S14" s="299"/>
      <c r="T14" s="333"/>
      <c r="U14" s="333"/>
      <c r="V14" s="332"/>
      <c r="W14" s="331"/>
      <c r="X14" s="688" t="s">
        <v>3135</v>
      </c>
      <c r="Y14" s="695" t="s">
        <v>3140</v>
      </c>
      <c r="Z14" s="688" t="s">
        <v>3130</v>
      </c>
    </row>
    <row r="15" spans="1:26" s="281" customFormat="1" ht="15.6">
      <c r="A15" s="671"/>
      <c r="B15" s="314"/>
      <c r="C15" s="314"/>
      <c r="D15" s="334"/>
      <c r="E15" s="299" t="s">
        <v>17</v>
      </c>
      <c r="F15" s="299" t="s">
        <v>15</v>
      </c>
      <c r="G15" s="300" t="s">
        <v>19</v>
      </c>
      <c r="H15" s="300" t="s">
        <v>28</v>
      </c>
      <c r="I15" s="300" t="s">
        <v>24</v>
      </c>
      <c r="J15" s="299">
        <v>1</v>
      </c>
      <c r="K15" s="299"/>
      <c r="L15" s="299"/>
      <c r="M15" s="299"/>
      <c r="N15" s="299"/>
      <c r="O15" s="299"/>
      <c r="P15" s="299" t="s">
        <v>291</v>
      </c>
      <c r="Q15" s="299" t="s">
        <v>290</v>
      </c>
      <c r="R15" s="352" t="s">
        <v>1117</v>
      </c>
      <c r="S15" s="299"/>
      <c r="T15" s="333"/>
      <c r="U15" s="333"/>
      <c r="V15" s="332"/>
      <c r="W15" s="331"/>
      <c r="X15" s="688" t="s">
        <v>3135</v>
      </c>
      <c r="Y15" s="695" t="s">
        <v>3140</v>
      </c>
      <c r="Z15" s="688" t="s">
        <v>3130</v>
      </c>
    </row>
    <row r="16" spans="1:26" s="281" customFormat="1" ht="15.6">
      <c r="A16" s="671"/>
      <c r="B16" s="314"/>
      <c r="C16" s="314"/>
      <c r="D16" s="334"/>
      <c r="E16" s="299" t="s">
        <v>18</v>
      </c>
      <c r="F16" s="299" t="s">
        <v>14</v>
      </c>
      <c r="G16" s="300" t="s">
        <v>19</v>
      </c>
      <c r="H16" s="300" t="s">
        <v>28</v>
      </c>
      <c r="I16" s="300" t="s">
        <v>24</v>
      </c>
      <c r="J16" s="299">
        <v>1</v>
      </c>
      <c r="K16" s="299"/>
      <c r="L16" s="299"/>
      <c r="M16" s="299"/>
      <c r="N16" s="299"/>
      <c r="O16" s="299"/>
      <c r="P16" s="299" t="s">
        <v>286</v>
      </c>
      <c r="Q16" s="299" t="s">
        <v>290</v>
      </c>
      <c r="R16" s="352" t="s">
        <v>1117</v>
      </c>
      <c r="S16" s="299"/>
      <c r="T16" s="333"/>
      <c r="U16" s="333"/>
      <c r="V16" s="332"/>
      <c r="W16" s="331"/>
      <c r="X16" s="688" t="s">
        <v>3135</v>
      </c>
      <c r="Y16" s="695" t="s">
        <v>3140</v>
      </c>
      <c r="Z16" s="688" t="s">
        <v>3130</v>
      </c>
    </row>
    <row r="17" spans="1:26" s="281" customFormat="1" ht="15.6">
      <c r="A17" s="671"/>
      <c r="B17" s="314"/>
      <c r="C17" s="314"/>
      <c r="D17" s="334"/>
      <c r="E17" s="299" t="s">
        <v>18</v>
      </c>
      <c r="F17" s="299" t="s">
        <v>15</v>
      </c>
      <c r="G17" s="300" t="s">
        <v>19</v>
      </c>
      <c r="H17" s="300" t="s">
        <v>28</v>
      </c>
      <c r="I17" s="300" t="s">
        <v>445</v>
      </c>
      <c r="J17" s="299">
        <v>1</v>
      </c>
      <c r="K17" s="299"/>
      <c r="L17" s="299"/>
      <c r="M17" s="299"/>
      <c r="N17" s="299"/>
      <c r="O17" s="299"/>
      <c r="P17" s="299" t="s">
        <v>286</v>
      </c>
      <c r="Q17" s="299" t="s">
        <v>290</v>
      </c>
      <c r="R17" s="352" t="s">
        <v>1117</v>
      </c>
      <c r="S17" s="299"/>
      <c r="T17" s="333"/>
      <c r="U17" s="333"/>
      <c r="V17" s="332"/>
      <c r="W17" s="331"/>
      <c r="X17" s="688" t="s">
        <v>3135</v>
      </c>
      <c r="Y17" s="695" t="s">
        <v>3140</v>
      </c>
      <c r="Z17" s="688" t="s">
        <v>3130</v>
      </c>
    </row>
    <row r="18" spans="1:26" s="281" customFormat="1" ht="15.6">
      <c r="A18" s="671"/>
      <c r="B18" s="314"/>
      <c r="C18" s="314" t="s">
        <v>435</v>
      </c>
      <c r="D18" s="288"/>
      <c r="E18" s="299" t="s">
        <v>18</v>
      </c>
      <c r="F18" s="299" t="s">
        <v>14</v>
      </c>
      <c r="G18" s="300" t="s">
        <v>19</v>
      </c>
      <c r="H18" s="300" t="s">
        <v>28</v>
      </c>
      <c r="I18" s="300" t="s">
        <v>24</v>
      </c>
      <c r="J18" s="299">
        <v>1</v>
      </c>
      <c r="K18" s="299"/>
      <c r="L18" s="299"/>
      <c r="M18" s="299"/>
      <c r="N18" s="299"/>
      <c r="O18" s="299"/>
      <c r="P18" s="299" t="s">
        <v>286</v>
      </c>
      <c r="Q18" s="299" t="s">
        <v>290</v>
      </c>
      <c r="R18" s="352" t="s">
        <v>1117</v>
      </c>
      <c r="S18" s="299"/>
      <c r="T18" s="353"/>
      <c r="U18" s="285"/>
      <c r="V18" s="284"/>
      <c r="W18" s="283"/>
      <c r="X18" s="688" t="s">
        <v>3135</v>
      </c>
      <c r="Y18" s="695" t="s">
        <v>3140</v>
      </c>
      <c r="Z18" s="688" t="s">
        <v>3130</v>
      </c>
    </row>
    <row r="19" spans="1:26" s="281" customFormat="1" ht="15.6">
      <c r="A19" s="671"/>
      <c r="B19" s="314"/>
      <c r="C19" s="314" t="s">
        <v>436</v>
      </c>
      <c r="D19" s="334"/>
      <c r="E19" s="299" t="s">
        <v>18</v>
      </c>
      <c r="F19" s="299" t="s">
        <v>14</v>
      </c>
      <c r="G19" s="300" t="s">
        <v>19</v>
      </c>
      <c r="H19" s="300" t="s">
        <v>28</v>
      </c>
      <c r="I19" s="300" t="s">
        <v>24</v>
      </c>
      <c r="J19" s="299">
        <v>1</v>
      </c>
      <c r="K19" s="299"/>
      <c r="L19" s="299"/>
      <c r="M19" s="299"/>
      <c r="N19" s="299"/>
      <c r="O19" s="299"/>
      <c r="P19" s="299" t="s">
        <v>286</v>
      </c>
      <c r="Q19" s="299" t="s">
        <v>290</v>
      </c>
      <c r="R19" s="352" t="s">
        <v>1117</v>
      </c>
      <c r="S19" s="299"/>
      <c r="T19" s="333"/>
      <c r="U19" s="333"/>
      <c r="V19" s="332"/>
      <c r="W19" s="331"/>
      <c r="X19" s="688" t="s">
        <v>3135</v>
      </c>
      <c r="Y19" s="695" t="s">
        <v>3140</v>
      </c>
      <c r="Z19" s="688" t="s">
        <v>3130</v>
      </c>
    </row>
    <row r="20" spans="1:26" s="281" customFormat="1" ht="15.6">
      <c r="A20" s="671"/>
      <c r="B20" s="314"/>
      <c r="C20" s="314"/>
      <c r="D20" s="334"/>
      <c r="E20" s="299" t="s">
        <v>18</v>
      </c>
      <c r="F20" s="299" t="s">
        <v>15</v>
      </c>
      <c r="G20" s="300" t="s">
        <v>19</v>
      </c>
      <c r="H20" s="300" t="s">
        <v>28</v>
      </c>
      <c r="I20" s="300" t="s">
        <v>24</v>
      </c>
      <c r="J20" s="299">
        <v>1</v>
      </c>
      <c r="K20" s="299"/>
      <c r="L20" s="299"/>
      <c r="M20" s="299"/>
      <c r="N20" s="299"/>
      <c r="O20" s="299"/>
      <c r="P20" s="299" t="s">
        <v>286</v>
      </c>
      <c r="Q20" s="299" t="s">
        <v>290</v>
      </c>
      <c r="R20" s="352" t="s">
        <v>1117</v>
      </c>
      <c r="S20" s="299"/>
      <c r="T20" s="333"/>
      <c r="U20" s="333"/>
      <c r="V20" s="332"/>
      <c r="W20" s="331"/>
      <c r="X20" s="688" t="s">
        <v>3135</v>
      </c>
      <c r="Y20" s="695" t="s">
        <v>3140</v>
      </c>
      <c r="Z20" s="688" t="s">
        <v>3130</v>
      </c>
    </row>
    <row r="21" spans="1:26" s="281" customFormat="1" ht="15.6">
      <c r="A21" s="671"/>
      <c r="B21" s="314"/>
      <c r="C21" s="314" t="s">
        <v>437</v>
      </c>
      <c r="D21" s="334"/>
      <c r="E21" s="299" t="s">
        <v>17</v>
      </c>
      <c r="F21" s="299" t="s">
        <v>14</v>
      </c>
      <c r="G21" s="300" t="s">
        <v>19</v>
      </c>
      <c r="H21" s="300" t="s">
        <v>28</v>
      </c>
      <c r="I21" s="300" t="s">
        <v>24</v>
      </c>
      <c r="J21" s="299">
        <v>1</v>
      </c>
      <c r="K21" s="299"/>
      <c r="L21" s="299"/>
      <c r="M21" s="299"/>
      <c r="N21" s="299"/>
      <c r="O21" s="299"/>
      <c r="P21" s="299" t="s">
        <v>286</v>
      </c>
      <c r="Q21" s="299" t="s">
        <v>290</v>
      </c>
      <c r="R21" s="352" t="s">
        <v>1117</v>
      </c>
      <c r="S21" s="299"/>
      <c r="T21" s="333"/>
      <c r="U21" s="333"/>
      <c r="V21" s="332"/>
      <c r="W21" s="331"/>
      <c r="X21" s="688" t="s">
        <v>3135</v>
      </c>
      <c r="Y21" s="695" t="s">
        <v>3140</v>
      </c>
      <c r="Z21" s="688" t="s">
        <v>3130</v>
      </c>
    </row>
    <row r="22" spans="1:26" s="281" customFormat="1" ht="15.6">
      <c r="A22" s="671"/>
      <c r="B22" s="314"/>
      <c r="C22" s="314"/>
      <c r="D22" s="334"/>
      <c r="E22" s="299" t="s">
        <v>17</v>
      </c>
      <c r="F22" s="299" t="s">
        <v>15</v>
      </c>
      <c r="G22" s="300" t="s">
        <v>19</v>
      </c>
      <c r="H22" s="300" t="s">
        <v>28</v>
      </c>
      <c r="I22" s="300" t="s">
        <v>24</v>
      </c>
      <c r="J22" s="299">
        <v>1</v>
      </c>
      <c r="K22" s="299"/>
      <c r="L22" s="299"/>
      <c r="M22" s="299"/>
      <c r="N22" s="299"/>
      <c r="O22" s="299"/>
      <c r="P22" s="299" t="s">
        <v>286</v>
      </c>
      <c r="Q22" s="299" t="s">
        <v>290</v>
      </c>
      <c r="R22" s="352" t="s">
        <v>1117</v>
      </c>
      <c r="S22" s="299"/>
      <c r="T22" s="333"/>
      <c r="U22" s="333"/>
      <c r="V22" s="332"/>
      <c r="W22" s="331"/>
      <c r="X22" s="688" t="s">
        <v>3135</v>
      </c>
      <c r="Y22" s="695" t="s">
        <v>3140</v>
      </c>
      <c r="Z22" s="688" t="s">
        <v>3130</v>
      </c>
    </row>
    <row r="23" spans="1:26" s="281" customFormat="1" ht="15.6">
      <c r="A23" s="671"/>
      <c r="B23" s="314"/>
      <c r="C23" s="314" t="s">
        <v>377</v>
      </c>
      <c r="D23" s="334"/>
      <c r="E23" s="299" t="s">
        <v>17</v>
      </c>
      <c r="F23" s="299" t="s">
        <v>14</v>
      </c>
      <c r="G23" s="300" t="s">
        <v>19</v>
      </c>
      <c r="H23" s="300" t="s">
        <v>28</v>
      </c>
      <c r="I23" s="300" t="s">
        <v>25</v>
      </c>
      <c r="J23" s="299"/>
      <c r="K23" s="299"/>
      <c r="L23" s="299"/>
      <c r="M23" s="299"/>
      <c r="N23" s="299"/>
      <c r="O23" s="299" t="s">
        <v>28</v>
      </c>
      <c r="P23" s="299" t="s">
        <v>286</v>
      </c>
      <c r="Q23" s="299" t="s">
        <v>290</v>
      </c>
      <c r="R23" s="352" t="s">
        <v>1117</v>
      </c>
      <c r="S23" s="299"/>
      <c r="T23" s="333"/>
      <c r="U23" s="333"/>
      <c r="V23" s="332"/>
      <c r="W23" s="331"/>
      <c r="X23" s="688" t="s">
        <v>3135</v>
      </c>
      <c r="Y23" s="695" t="s">
        <v>3140</v>
      </c>
      <c r="Z23" s="688" t="s">
        <v>3130</v>
      </c>
    </row>
    <row r="24" spans="1:26" s="281" customFormat="1" ht="15.6">
      <c r="A24" s="671"/>
      <c r="B24" s="314"/>
      <c r="C24" s="314"/>
      <c r="D24" s="334"/>
      <c r="E24" s="299" t="s">
        <v>17</v>
      </c>
      <c r="F24" s="299" t="s">
        <v>14</v>
      </c>
      <c r="G24" s="300" t="s">
        <v>19</v>
      </c>
      <c r="H24" s="300" t="s">
        <v>28</v>
      </c>
      <c r="I24" s="300" t="s">
        <v>24</v>
      </c>
      <c r="J24" s="299">
        <v>1</v>
      </c>
      <c r="K24" s="299"/>
      <c r="L24" s="299"/>
      <c r="M24" s="299"/>
      <c r="N24" s="299"/>
      <c r="O24" s="299"/>
      <c r="P24" s="299" t="s">
        <v>286</v>
      </c>
      <c r="Q24" s="299" t="s">
        <v>290</v>
      </c>
      <c r="R24" s="352" t="s">
        <v>1117</v>
      </c>
      <c r="S24" s="299"/>
      <c r="T24" s="333"/>
      <c r="U24" s="333"/>
      <c r="V24" s="332"/>
      <c r="W24" s="331"/>
      <c r="X24" s="688" t="s">
        <v>3135</v>
      </c>
      <c r="Y24" s="695" t="s">
        <v>3140</v>
      </c>
      <c r="Z24" s="688" t="s">
        <v>3130</v>
      </c>
    </row>
    <row r="25" spans="1:26" s="281" customFormat="1" ht="15.6">
      <c r="A25" s="671"/>
      <c r="B25" s="314"/>
      <c r="C25" s="314" t="s">
        <v>378</v>
      </c>
      <c r="D25" s="334"/>
      <c r="E25" s="299" t="s">
        <v>17</v>
      </c>
      <c r="F25" s="299" t="s">
        <v>15</v>
      </c>
      <c r="G25" s="300" t="s">
        <v>19</v>
      </c>
      <c r="H25" s="300" t="s">
        <v>28</v>
      </c>
      <c r="I25" s="300" t="s">
        <v>24</v>
      </c>
      <c r="J25" s="299">
        <v>1</v>
      </c>
      <c r="K25" s="299"/>
      <c r="L25" s="299"/>
      <c r="M25" s="299"/>
      <c r="N25" s="299"/>
      <c r="O25" s="299"/>
      <c r="P25" s="299" t="s">
        <v>286</v>
      </c>
      <c r="Q25" s="299" t="s">
        <v>290</v>
      </c>
      <c r="R25" s="352" t="s">
        <v>1117</v>
      </c>
      <c r="S25" s="299"/>
      <c r="T25" s="333"/>
      <c r="U25" s="333"/>
      <c r="V25" s="332"/>
      <c r="W25" s="331"/>
      <c r="X25" s="688" t="s">
        <v>3135</v>
      </c>
      <c r="Y25" s="695" t="s">
        <v>3140</v>
      </c>
      <c r="Z25" s="688" t="s">
        <v>3130</v>
      </c>
    </row>
    <row r="26" spans="1:26" s="281" customFormat="1" ht="15.6">
      <c r="A26" s="671"/>
      <c r="B26" s="314"/>
      <c r="C26" s="314" t="s">
        <v>379</v>
      </c>
      <c r="D26" s="334"/>
      <c r="E26" s="299" t="s">
        <v>18</v>
      </c>
      <c r="F26" s="299" t="s">
        <v>14</v>
      </c>
      <c r="G26" s="300" t="s">
        <v>19</v>
      </c>
      <c r="H26" s="300" t="s">
        <v>28</v>
      </c>
      <c r="I26" s="300" t="s">
        <v>26</v>
      </c>
      <c r="J26" s="299">
        <v>1</v>
      </c>
      <c r="K26" s="299"/>
      <c r="L26" s="299"/>
      <c r="M26" s="299"/>
      <c r="N26" s="299"/>
      <c r="O26" s="299"/>
      <c r="P26" s="299" t="s">
        <v>286</v>
      </c>
      <c r="Q26" s="299" t="s">
        <v>290</v>
      </c>
      <c r="R26" s="352" t="s">
        <v>1117</v>
      </c>
      <c r="S26" s="299"/>
      <c r="T26" s="333"/>
      <c r="U26" s="333"/>
      <c r="V26" s="332"/>
      <c r="W26" s="331"/>
      <c r="X26" s="688" t="s">
        <v>3135</v>
      </c>
      <c r="Y26" s="695" t="s">
        <v>3140</v>
      </c>
      <c r="Z26" s="688" t="s">
        <v>3130</v>
      </c>
    </row>
    <row r="27" spans="1:26" s="281" customFormat="1" ht="15.6">
      <c r="A27" s="671"/>
      <c r="B27" s="314"/>
      <c r="C27" s="314"/>
      <c r="D27" s="334"/>
      <c r="E27" s="299" t="s">
        <v>18</v>
      </c>
      <c r="F27" s="299" t="s">
        <v>15</v>
      </c>
      <c r="G27" s="300" t="s">
        <v>19</v>
      </c>
      <c r="H27" s="300" t="s">
        <v>28</v>
      </c>
      <c r="I27" s="300" t="s">
        <v>25</v>
      </c>
      <c r="J27" s="299">
        <v>1</v>
      </c>
      <c r="K27" s="299"/>
      <c r="L27" s="299"/>
      <c r="M27" s="299"/>
      <c r="N27" s="299"/>
      <c r="O27" s="299"/>
      <c r="P27" s="299" t="s">
        <v>286</v>
      </c>
      <c r="Q27" s="299" t="s">
        <v>290</v>
      </c>
      <c r="R27" s="352" t="s">
        <v>1117</v>
      </c>
      <c r="S27" s="299"/>
      <c r="T27" s="333"/>
      <c r="U27" s="333"/>
      <c r="V27" s="332"/>
      <c r="W27" s="331"/>
      <c r="X27" s="688" t="s">
        <v>3135</v>
      </c>
      <c r="Y27" s="695" t="s">
        <v>3140</v>
      </c>
      <c r="Z27" s="688" t="s">
        <v>3130</v>
      </c>
    </row>
    <row r="28" spans="1:26" s="281" customFormat="1" ht="15.6">
      <c r="A28" s="671"/>
      <c r="B28" s="314"/>
      <c r="C28" s="314" t="s">
        <v>380</v>
      </c>
      <c r="D28" s="334"/>
      <c r="E28" s="299" t="s">
        <v>17</v>
      </c>
      <c r="F28" s="299" t="s">
        <v>14</v>
      </c>
      <c r="G28" s="300" t="s">
        <v>19</v>
      </c>
      <c r="H28" s="300" t="s">
        <v>28</v>
      </c>
      <c r="I28" s="300" t="s">
        <v>445</v>
      </c>
      <c r="J28" s="299">
        <v>1</v>
      </c>
      <c r="K28" s="299"/>
      <c r="L28" s="299"/>
      <c r="M28" s="299"/>
      <c r="N28" s="299"/>
      <c r="O28" s="299"/>
      <c r="P28" s="299" t="s">
        <v>286</v>
      </c>
      <c r="Q28" s="299" t="s">
        <v>290</v>
      </c>
      <c r="R28" s="352" t="s">
        <v>1117</v>
      </c>
      <c r="S28" s="299"/>
      <c r="T28" s="333"/>
      <c r="U28" s="333"/>
      <c r="V28" s="332"/>
      <c r="W28" s="331"/>
      <c r="X28" s="688" t="s">
        <v>3135</v>
      </c>
      <c r="Y28" s="695" t="s">
        <v>3140</v>
      </c>
      <c r="Z28" s="688" t="s">
        <v>3130</v>
      </c>
    </row>
    <row r="29" spans="1:26" s="281" customFormat="1" ht="15.6">
      <c r="A29" s="671"/>
      <c r="B29" s="314"/>
      <c r="C29" s="314"/>
      <c r="D29" s="334"/>
      <c r="E29" s="299" t="s">
        <v>17</v>
      </c>
      <c r="F29" s="299" t="s">
        <v>15</v>
      </c>
      <c r="G29" s="300" t="s">
        <v>19</v>
      </c>
      <c r="H29" s="300" t="s">
        <v>28</v>
      </c>
      <c r="I29" s="300" t="s">
        <v>24</v>
      </c>
      <c r="J29" s="299">
        <v>1</v>
      </c>
      <c r="K29" s="299"/>
      <c r="L29" s="299"/>
      <c r="M29" s="299"/>
      <c r="N29" s="299"/>
      <c r="O29" s="299"/>
      <c r="P29" s="299" t="s">
        <v>286</v>
      </c>
      <c r="Q29" s="299" t="s">
        <v>290</v>
      </c>
      <c r="R29" s="352" t="s">
        <v>1117</v>
      </c>
      <c r="S29" s="299"/>
      <c r="T29" s="333"/>
      <c r="U29" s="333"/>
      <c r="V29" s="332"/>
      <c r="W29" s="331"/>
      <c r="X29" s="688" t="s">
        <v>3135</v>
      </c>
      <c r="Y29" s="695" t="s">
        <v>3140</v>
      </c>
      <c r="Z29" s="688" t="s">
        <v>3130</v>
      </c>
    </row>
    <row r="30" spans="1:26" s="281" customFormat="1" ht="15.6">
      <c r="A30" s="671"/>
      <c r="B30" s="314"/>
      <c r="C30" s="314"/>
      <c r="D30" s="334"/>
      <c r="E30" s="299" t="s">
        <v>17</v>
      </c>
      <c r="F30" s="299" t="s">
        <v>14</v>
      </c>
      <c r="G30" s="300" t="s">
        <v>19</v>
      </c>
      <c r="H30" s="300" t="s">
        <v>28</v>
      </c>
      <c r="I30" s="300" t="s">
        <v>25</v>
      </c>
      <c r="J30" s="299">
        <v>1</v>
      </c>
      <c r="K30" s="299"/>
      <c r="L30" s="299"/>
      <c r="M30" s="299"/>
      <c r="N30" s="299"/>
      <c r="O30" s="299"/>
      <c r="P30" s="299" t="s">
        <v>286</v>
      </c>
      <c r="Q30" s="299" t="s">
        <v>290</v>
      </c>
      <c r="R30" s="352" t="s">
        <v>1117</v>
      </c>
      <c r="S30" s="299"/>
      <c r="T30" s="333"/>
      <c r="U30" s="333"/>
      <c r="V30" s="332"/>
      <c r="W30" s="331"/>
      <c r="X30" s="688" t="s">
        <v>3135</v>
      </c>
      <c r="Y30" s="695" t="s">
        <v>3140</v>
      </c>
      <c r="Z30" s="688" t="s">
        <v>3130</v>
      </c>
    </row>
    <row r="31" spans="1:26" s="281" customFormat="1" ht="15.6">
      <c r="A31" s="671"/>
      <c r="B31" s="314"/>
      <c r="C31" s="314"/>
      <c r="D31" s="334"/>
      <c r="E31" s="299" t="s">
        <v>17</v>
      </c>
      <c r="F31" s="299" t="s">
        <v>15</v>
      </c>
      <c r="G31" s="300" t="s">
        <v>19</v>
      </c>
      <c r="H31" s="300" t="s">
        <v>28</v>
      </c>
      <c r="I31" s="300" t="s">
        <v>24</v>
      </c>
      <c r="J31" s="299">
        <v>1</v>
      </c>
      <c r="K31" s="299"/>
      <c r="L31" s="299"/>
      <c r="M31" s="299"/>
      <c r="N31" s="299"/>
      <c r="O31" s="299"/>
      <c r="P31" s="299" t="s">
        <v>286</v>
      </c>
      <c r="Q31" s="299" t="s">
        <v>290</v>
      </c>
      <c r="R31" s="352" t="s">
        <v>1117</v>
      </c>
      <c r="S31" s="299"/>
      <c r="T31" s="333"/>
      <c r="U31" s="333"/>
      <c r="V31" s="332"/>
      <c r="W31" s="331"/>
      <c r="X31" s="688" t="s">
        <v>3135</v>
      </c>
      <c r="Y31" s="695" t="s">
        <v>3140</v>
      </c>
      <c r="Z31" s="688" t="s">
        <v>3130</v>
      </c>
    </row>
    <row r="32" spans="1:26" s="281" customFormat="1" ht="15.6">
      <c r="A32" s="671"/>
      <c r="B32" s="314"/>
      <c r="C32" s="314" t="s">
        <v>381</v>
      </c>
      <c r="D32" s="334"/>
      <c r="E32" s="299" t="s">
        <v>18</v>
      </c>
      <c r="F32" s="299" t="s">
        <v>15</v>
      </c>
      <c r="G32" s="300" t="s">
        <v>19</v>
      </c>
      <c r="H32" s="300" t="s">
        <v>28</v>
      </c>
      <c r="I32" s="300" t="s">
        <v>24</v>
      </c>
      <c r="J32" s="299">
        <v>1</v>
      </c>
      <c r="K32" s="299"/>
      <c r="L32" s="299"/>
      <c r="M32" s="299"/>
      <c r="N32" s="299"/>
      <c r="O32" s="299"/>
      <c r="P32" s="299" t="s">
        <v>286</v>
      </c>
      <c r="Q32" s="299" t="s">
        <v>290</v>
      </c>
      <c r="R32" s="352" t="s">
        <v>1117</v>
      </c>
      <c r="S32" s="299"/>
      <c r="T32" s="333"/>
      <c r="U32" s="333"/>
      <c r="V32" s="332"/>
      <c r="W32" s="331"/>
      <c r="X32" s="688" t="s">
        <v>3135</v>
      </c>
      <c r="Y32" s="695" t="s">
        <v>3140</v>
      </c>
      <c r="Z32" s="688" t="s">
        <v>3130</v>
      </c>
    </row>
    <row r="33" spans="1:26" s="281" customFormat="1" ht="15.6">
      <c r="A33" s="671"/>
      <c r="B33" s="314"/>
      <c r="C33" s="314"/>
      <c r="D33" s="334"/>
      <c r="E33" s="299" t="s">
        <v>17</v>
      </c>
      <c r="F33" s="299" t="s">
        <v>14</v>
      </c>
      <c r="G33" s="300" t="s">
        <v>19</v>
      </c>
      <c r="H33" s="300" t="s">
        <v>28</v>
      </c>
      <c r="I33" s="300" t="s">
        <v>24</v>
      </c>
      <c r="J33" s="299">
        <v>1</v>
      </c>
      <c r="K33" s="299"/>
      <c r="L33" s="299"/>
      <c r="M33" s="299"/>
      <c r="N33" s="299"/>
      <c r="O33" s="299"/>
      <c r="P33" s="299" t="s">
        <v>286</v>
      </c>
      <c r="Q33" s="299" t="s">
        <v>290</v>
      </c>
      <c r="R33" s="352" t="s">
        <v>1117</v>
      </c>
      <c r="S33" s="299"/>
      <c r="T33" s="333"/>
      <c r="U33" s="333"/>
      <c r="V33" s="332"/>
      <c r="W33" s="331"/>
      <c r="X33" s="688" t="s">
        <v>3135</v>
      </c>
      <c r="Y33" s="695" t="s">
        <v>3140</v>
      </c>
      <c r="Z33" s="688" t="s">
        <v>3130</v>
      </c>
    </row>
    <row r="34" spans="1:26" s="281" customFormat="1" ht="15.6">
      <c r="A34" s="671"/>
      <c r="B34" s="314"/>
      <c r="C34" s="314" t="s">
        <v>439</v>
      </c>
      <c r="D34" s="334"/>
      <c r="E34" s="299" t="s">
        <v>18</v>
      </c>
      <c r="F34" s="299" t="s">
        <v>14</v>
      </c>
      <c r="G34" s="300" t="s">
        <v>19</v>
      </c>
      <c r="H34" s="300" t="s">
        <v>28</v>
      </c>
      <c r="I34" s="300" t="s">
        <v>24</v>
      </c>
      <c r="J34" s="299">
        <v>4</v>
      </c>
      <c r="K34" s="299"/>
      <c r="L34" s="299"/>
      <c r="M34" s="299"/>
      <c r="N34" s="299"/>
      <c r="O34" s="299"/>
      <c r="P34" s="299" t="s">
        <v>286</v>
      </c>
      <c r="Q34" s="299" t="s">
        <v>290</v>
      </c>
      <c r="R34" s="352"/>
      <c r="S34" s="299"/>
      <c r="T34" s="333"/>
      <c r="U34" s="333"/>
      <c r="V34" s="332"/>
      <c r="W34" s="331"/>
      <c r="X34" s="688" t="s">
        <v>3135</v>
      </c>
      <c r="Y34" s="695" t="s">
        <v>3140</v>
      </c>
      <c r="Z34" s="688" t="s">
        <v>3130</v>
      </c>
    </row>
    <row r="35" spans="1:26" s="281" customFormat="1" ht="15.6">
      <c r="A35" s="671"/>
      <c r="B35" s="314"/>
      <c r="C35" s="314"/>
      <c r="D35" s="334"/>
      <c r="E35" s="299" t="s">
        <v>18</v>
      </c>
      <c r="F35" s="299" t="s">
        <v>15</v>
      </c>
      <c r="G35" s="300" t="s">
        <v>19</v>
      </c>
      <c r="H35" s="300" t="s">
        <v>28</v>
      </c>
      <c r="I35" s="300" t="s">
        <v>24</v>
      </c>
      <c r="J35" s="299">
        <v>4</v>
      </c>
      <c r="K35" s="299"/>
      <c r="L35" s="299"/>
      <c r="M35" s="299"/>
      <c r="N35" s="299"/>
      <c r="O35" s="299"/>
      <c r="P35" s="299" t="s">
        <v>286</v>
      </c>
      <c r="Q35" s="299" t="s">
        <v>290</v>
      </c>
      <c r="R35" s="323"/>
      <c r="S35" s="299"/>
      <c r="T35" s="333"/>
      <c r="U35" s="333"/>
      <c r="V35" s="332"/>
      <c r="W35" s="331"/>
      <c r="X35" s="688" t="s">
        <v>3135</v>
      </c>
      <c r="Y35" s="695" t="s">
        <v>3140</v>
      </c>
      <c r="Z35" s="688" t="s">
        <v>3130</v>
      </c>
    </row>
    <row r="36" spans="1:26" s="281" customFormat="1" ht="15.6">
      <c r="A36" s="671"/>
      <c r="B36" s="314"/>
      <c r="C36" s="314" t="s">
        <v>382</v>
      </c>
      <c r="D36" s="334"/>
      <c r="E36" s="299" t="s">
        <v>18</v>
      </c>
      <c r="F36" s="299" t="s">
        <v>14</v>
      </c>
      <c r="G36" s="300" t="s">
        <v>19</v>
      </c>
      <c r="H36" s="300" t="s">
        <v>28</v>
      </c>
      <c r="I36" s="300" t="s">
        <v>24</v>
      </c>
      <c r="J36" s="299">
        <v>4</v>
      </c>
      <c r="K36" s="299"/>
      <c r="L36" s="299"/>
      <c r="M36" s="299"/>
      <c r="N36" s="299"/>
      <c r="O36" s="299"/>
      <c r="P36" s="299" t="s">
        <v>286</v>
      </c>
      <c r="Q36" s="299" t="s">
        <v>290</v>
      </c>
      <c r="R36" s="323"/>
      <c r="S36" s="299"/>
      <c r="T36" s="333"/>
      <c r="U36" s="333"/>
      <c r="V36" s="332"/>
      <c r="W36" s="331"/>
      <c r="X36" s="688" t="s">
        <v>3135</v>
      </c>
      <c r="Y36" s="695" t="s">
        <v>3140</v>
      </c>
      <c r="Z36" s="688" t="s">
        <v>3130</v>
      </c>
    </row>
    <row r="37" spans="1:26" s="281" customFormat="1" ht="15.6">
      <c r="A37" s="671"/>
      <c r="B37" s="314"/>
      <c r="C37" s="314"/>
      <c r="D37" s="334"/>
      <c r="E37" s="299" t="s">
        <v>18</v>
      </c>
      <c r="F37" s="299" t="s">
        <v>15</v>
      </c>
      <c r="G37" s="300" t="s">
        <v>19</v>
      </c>
      <c r="H37" s="300" t="s">
        <v>28</v>
      </c>
      <c r="I37" s="300" t="s">
        <v>24</v>
      </c>
      <c r="J37" s="299">
        <v>4</v>
      </c>
      <c r="K37" s="299"/>
      <c r="L37" s="299"/>
      <c r="M37" s="299"/>
      <c r="N37" s="299"/>
      <c r="O37" s="299"/>
      <c r="P37" s="299" t="s">
        <v>286</v>
      </c>
      <c r="Q37" s="299" t="s">
        <v>290</v>
      </c>
      <c r="R37" s="323"/>
      <c r="S37" s="299"/>
      <c r="T37" s="333"/>
      <c r="U37" s="333"/>
      <c r="V37" s="332"/>
      <c r="W37" s="331"/>
      <c r="X37" s="688" t="s">
        <v>3135</v>
      </c>
      <c r="Y37" s="695" t="s">
        <v>3140</v>
      </c>
      <c r="Z37" s="688" t="s">
        <v>3130</v>
      </c>
    </row>
    <row r="38" spans="1:26" s="281" customFormat="1" ht="15.6">
      <c r="A38" s="672"/>
      <c r="B38" s="314"/>
      <c r="C38" s="349" t="s">
        <v>383</v>
      </c>
      <c r="D38" s="351"/>
      <c r="E38" s="299" t="s">
        <v>18</v>
      </c>
      <c r="F38" s="299" t="s">
        <v>14</v>
      </c>
      <c r="G38" s="300" t="s">
        <v>19</v>
      </c>
      <c r="H38" s="300" t="s">
        <v>28</v>
      </c>
      <c r="I38" s="300" t="s">
        <v>24</v>
      </c>
      <c r="J38" s="299">
        <v>4</v>
      </c>
      <c r="K38" s="299"/>
      <c r="L38" s="299"/>
      <c r="M38" s="299"/>
      <c r="N38" s="299"/>
      <c r="O38" s="299"/>
      <c r="P38" s="299" t="s">
        <v>286</v>
      </c>
      <c r="Q38" s="299" t="s">
        <v>290</v>
      </c>
      <c r="R38" s="323"/>
      <c r="S38" s="299"/>
      <c r="T38" s="333"/>
      <c r="U38" s="350"/>
      <c r="V38" s="350"/>
      <c r="W38" s="350"/>
      <c r="X38" s="688" t="s">
        <v>3135</v>
      </c>
      <c r="Y38" s="695" t="s">
        <v>3140</v>
      </c>
      <c r="Z38" s="688" t="s">
        <v>3130</v>
      </c>
    </row>
    <row r="39" spans="1:26" s="281" customFormat="1" ht="15.6">
      <c r="A39" s="671"/>
      <c r="B39" s="314"/>
      <c r="C39" s="314"/>
      <c r="D39" s="334"/>
      <c r="E39" s="299" t="s">
        <v>18</v>
      </c>
      <c r="F39" s="299" t="s">
        <v>15</v>
      </c>
      <c r="G39" s="300" t="s">
        <v>19</v>
      </c>
      <c r="H39" s="300" t="s">
        <v>28</v>
      </c>
      <c r="I39" s="300" t="s">
        <v>24</v>
      </c>
      <c r="J39" s="299">
        <v>4</v>
      </c>
      <c r="K39" s="299"/>
      <c r="L39" s="299"/>
      <c r="M39" s="299"/>
      <c r="N39" s="299"/>
      <c r="O39" s="299"/>
      <c r="P39" s="299" t="s">
        <v>286</v>
      </c>
      <c r="Q39" s="299" t="s">
        <v>290</v>
      </c>
      <c r="R39" s="323"/>
      <c r="S39" s="299"/>
      <c r="T39" s="333"/>
      <c r="U39" s="333"/>
      <c r="V39" s="332"/>
      <c r="W39" s="331"/>
      <c r="X39" s="688" t="s">
        <v>3135</v>
      </c>
      <c r="Y39" s="695" t="s">
        <v>3140</v>
      </c>
      <c r="Z39" s="688" t="s">
        <v>3130</v>
      </c>
    </row>
    <row r="40" spans="1:26" s="281" customFormat="1" ht="15.6">
      <c r="A40" s="672"/>
      <c r="B40" s="314"/>
      <c r="C40" s="349" t="s">
        <v>384</v>
      </c>
      <c r="D40" s="334"/>
      <c r="E40" s="299" t="s">
        <v>18</v>
      </c>
      <c r="F40" s="299" t="s">
        <v>15</v>
      </c>
      <c r="G40" s="300" t="s">
        <v>19</v>
      </c>
      <c r="H40" s="300" t="s">
        <v>28</v>
      </c>
      <c r="I40" s="300" t="s">
        <v>24</v>
      </c>
      <c r="J40" s="299">
        <v>4</v>
      </c>
      <c r="K40" s="299"/>
      <c r="L40" s="299"/>
      <c r="M40" s="299"/>
      <c r="N40" s="299"/>
      <c r="O40" s="299"/>
      <c r="P40" s="299" t="s">
        <v>286</v>
      </c>
      <c r="Q40" s="299" t="s">
        <v>290</v>
      </c>
      <c r="R40" s="323"/>
      <c r="S40" s="299"/>
      <c r="T40" s="333"/>
      <c r="U40" s="333"/>
      <c r="V40" s="332"/>
      <c r="W40" s="331"/>
      <c r="X40" s="688" t="s">
        <v>3135</v>
      </c>
      <c r="Y40" s="695" t="s">
        <v>3140</v>
      </c>
      <c r="Z40" s="688" t="s">
        <v>3130</v>
      </c>
    </row>
    <row r="41" spans="1:26" s="281" customFormat="1" ht="15.6">
      <c r="A41" s="671"/>
      <c r="B41" s="314"/>
      <c r="C41" s="314" t="s">
        <v>451</v>
      </c>
      <c r="D41" s="334"/>
      <c r="E41" s="299" t="s">
        <v>17</v>
      </c>
      <c r="F41" s="299" t="s">
        <v>14</v>
      </c>
      <c r="G41" s="300" t="s">
        <v>19</v>
      </c>
      <c r="H41" s="300" t="s">
        <v>28</v>
      </c>
      <c r="I41" s="300" t="s">
        <v>26</v>
      </c>
      <c r="J41" s="299">
        <v>4</v>
      </c>
      <c r="K41" s="299"/>
      <c r="L41" s="299"/>
      <c r="M41" s="299"/>
      <c r="N41" s="299"/>
      <c r="O41" s="299"/>
      <c r="P41" s="299" t="s">
        <v>286</v>
      </c>
      <c r="Q41" s="299" t="s">
        <v>290</v>
      </c>
      <c r="R41" s="323"/>
      <c r="S41" s="299"/>
      <c r="T41" s="333"/>
      <c r="U41" s="333"/>
      <c r="V41" s="332"/>
      <c r="W41" s="331"/>
      <c r="X41" s="688" t="s">
        <v>3135</v>
      </c>
      <c r="Y41" s="695" t="s">
        <v>3140</v>
      </c>
      <c r="Z41" s="688" t="s">
        <v>3130</v>
      </c>
    </row>
    <row r="42" spans="1:26" s="281" customFormat="1" ht="15.6">
      <c r="A42" s="671"/>
      <c r="B42" s="314"/>
      <c r="C42" s="314"/>
      <c r="D42" s="334"/>
      <c r="E42" s="299" t="s">
        <v>17</v>
      </c>
      <c r="F42" s="299" t="s">
        <v>15</v>
      </c>
      <c r="G42" s="300" t="s">
        <v>19</v>
      </c>
      <c r="H42" s="300" t="s">
        <v>28</v>
      </c>
      <c r="I42" s="300" t="s">
        <v>25</v>
      </c>
      <c r="J42" s="299">
        <v>4</v>
      </c>
      <c r="K42" s="299"/>
      <c r="L42" s="299"/>
      <c r="M42" s="299"/>
      <c r="N42" s="299"/>
      <c r="O42" s="299"/>
      <c r="P42" s="299" t="s">
        <v>286</v>
      </c>
      <c r="Q42" s="299" t="s">
        <v>290</v>
      </c>
      <c r="R42" s="323"/>
      <c r="S42" s="299"/>
      <c r="T42" s="333"/>
      <c r="U42" s="333"/>
      <c r="V42" s="332"/>
      <c r="W42" s="331"/>
      <c r="X42" s="688" t="s">
        <v>3135</v>
      </c>
      <c r="Y42" s="695" t="s">
        <v>3140</v>
      </c>
      <c r="Z42" s="688" t="s">
        <v>3130</v>
      </c>
    </row>
    <row r="43" spans="1:26" s="281" customFormat="1" ht="15.6">
      <c r="A43" s="671"/>
      <c r="B43" s="314"/>
      <c r="C43" s="314"/>
      <c r="D43" s="334"/>
      <c r="E43" s="299" t="s">
        <v>18</v>
      </c>
      <c r="F43" s="299" t="s">
        <v>14</v>
      </c>
      <c r="G43" s="300" t="s">
        <v>19</v>
      </c>
      <c r="H43" s="300" t="s">
        <v>28</v>
      </c>
      <c r="I43" s="300" t="s">
        <v>24</v>
      </c>
      <c r="J43" s="299">
        <v>4</v>
      </c>
      <c r="K43" s="299"/>
      <c r="L43" s="299"/>
      <c r="M43" s="299"/>
      <c r="N43" s="299"/>
      <c r="O43" s="299"/>
      <c r="P43" s="299" t="s">
        <v>286</v>
      </c>
      <c r="Q43" s="299" t="s">
        <v>290</v>
      </c>
      <c r="R43" s="323"/>
      <c r="S43" s="299"/>
      <c r="T43" s="333"/>
      <c r="U43" s="333"/>
      <c r="V43" s="332"/>
      <c r="W43" s="331"/>
      <c r="X43" s="688" t="s">
        <v>3135</v>
      </c>
      <c r="Y43" s="695" t="s">
        <v>3140</v>
      </c>
      <c r="Z43" s="688" t="s">
        <v>3130</v>
      </c>
    </row>
    <row r="44" spans="1:26" s="281" customFormat="1" ht="15.6">
      <c r="A44" s="671"/>
      <c r="B44" s="314"/>
      <c r="C44" s="314" t="s">
        <v>452</v>
      </c>
      <c r="D44" s="334"/>
      <c r="E44" s="299" t="s">
        <v>18</v>
      </c>
      <c r="F44" s="299" t="s">
        <v>14</v>
      </c>
      <c r="G44" s="300" t="s">
        <v>19</v>
      </c>
      <c r="H44" s="300" t="s">
        <v>28</v>
      </c>
      <c r="I44" s="300" t="s">
        <v>26</v>
      </c>
      <c r="J44" s="299">
        <v>4</v>
      </c>
      <c r="K44" s="299"/>
      <c r="L44" s="299"/>
      <c r="M44" s="299"/>
      <c r="N44" s="299"/>
      <c r="O44" s="299"/>
      <c r="P44" s="299" t="s">
        <v>286</v>
      </c>
      <c r="Q44" s="299" t="s">
        <v>290</v>
      </c>
      <c r="R44" s="323"/>
      <c r="S44" s="299"/>
      <c r="T44" s="333"/>
      <c r="U44" s="333"/>
      <c r="V44" s="332"/>
      <c r="W44" s="331"/>
      <c r="X44" s="688" t="s">
        <v>3135</v>
      </c>
      <c r="Y44" s="695" t="s">
        <v>3140</v>
      </c>
      <c r="Z44" s="688" t="s">
        <v>3130</v>
      </c>
    </row>
    <row r="45" spans="1:26" s="281" customFormat="1" ht="15.6">
      <c r="A45" s="671"/>
      <c r="B45" s="314"/>
      <c r="C45" s="314"/>
      <c r="D45" s="334"/>
      <c r="E45" s="299" t="s">
        <v>18</v>
      </c>
      <c r="F45" s="299" t="s">
        <v>15</v>
      </c>
      <c r="G45" s="300" t="s">
        <v>19</v>
      </c>
      <c r="H45" s="300" t="s">
        <v>28</v>
      </c>
      <c r="I45" s="300" t="s">
        <v>25</v>
      </c>
      <c r="J45" s="299">
        <v>4</v>
      </c>
      <c r="K45" s="299"/>
      <c r="L45" s="299"/>
      <c r="M45" s="299"/>
      <c r="N45" s="299"/>
      <c r="O45" s="299"/>
      <c r="P45" s="299" t="s">
        <v>286</v>
      </c>
      <c r="Q45" s="299" t="s">
        <v>290</v>
      </c>
      <c r="R45" s="323"/>
      <c r="S45" s="299"/>
      <c r="T45" s="333"/>
      <c r="U45" s="333"/>
      <c r="V45" s="332"/>
      <c r="W45" s="331"/>
      <c r="X45" s="688" t="s">
        <v>3135</v>
      </c>
      <c r="Y45" s="695" t="s">
        <v>3140</v>
      </c>
      <c r="Z45" s="688" t="s">
        <v>3130</v>
      </c>
    </row>
    <row r="46" spans="1:26" s="281" customFormat="1" ht="15.6">
      <c r="A46" s="671"/>
      <c r="B46" s="314"/>
      <c r="C46" s="314" t="s">
        <v>453</v>
      </c>
      <c r="D46" s="334"/>
      <c r="E46" s="299" t="s">
        <v>17</v>
      </c>
      <c r="F46" s="299" t="s">
        <v>14</v>
      </c>
      <c r="G46" s="300" t="s">
        <v>19</v>
      </c>
      <c r="H46" s="300" t="s">
        <v>28</v>
      </c>
      <c r="I46" s="300" t="s">
        <v>24</v>
      </c>
      <c r="J46" s="299">
        <v>4</v>
      </c>
      <c r="K46" s="299"/>
      <c r="L46" s="299"/>
      <c r="M46" s="299"/>
      <c r="N46" s="299"/>
      <c r="O46" s="299"/>
      <c r="P46" s="299" t="s">
        <v>286</v>
      </c>
      <c r="Q46" s="299" t="s">
        <v>290</v>
      </c>
      <c r="R46" s="323"/>
      <c r="S46" s="299"/>
      <c r="T46" s="333"/>
      <c r="U46" s="333"/>
      <c r="V46" s="332"/>
      <c r="W46" s="331"/>
      <c r="X46" s="688" t="s">
        <v>3135</v>
      </c>
      <c r="Y46" s="695" t="s">
        <v>3140</v>
      </c>
      <c r="Z46" s="688" t="s">
        <v>3130</v>
      </c>
    </row>
    <row r="47" spans="1:26" s="281" customFormat="1" ht="15.6">
      <c r="A47" s="671"/>
      <c r="B47" s="314"/>
      <c r="C47" s="314"/>
      <c r="D47" s="334"/>
      <c r="E47" s="299" t="s">
        <v>18</v>
      </c>
      <c r="F47" s="299" t="s">
        <v>15</v>
      </c>
      <c r="G47" s="300" t="s">
        <v>19</v>
      </c>
      <c r="H47" s="300" t="s">
        <v>28</v>
      </c>
      <c r="I47" s="300" t="s">
        <v>24</v>
      </c>
      <c r="J47" s="299">
        <v>4</v>
      </c>
      <c r="K47" s="299"/>
      <c r="L47" s="299"/>
      <c r="M47" s="299"/>
      <c r="N47" s="299"/>
      <c r="O47" s="299"/>
      <c r="P47" s="299" t="s">
        <v>286</v>
      </c>
      <c r="Q47" s="299" t="s">
        <v>290</v>
      </c>
      <c r="R47" s="323"/>
      <c r="S47" s="299"/>
      <c r="T47" s="333"/>
      <c r="U47" s="333"/>
      <c r="V47" s="332"/>
      <c r="W47" s="331"/>
      <c r="X47" s="688" t="s">
        <v>3135</v>
      </c>
      <c r="Y47" s="695" t="s">
        <v>3140</v>
      </c>
      <c r="Z47" s="688" t="s">
        <v>3130</v>
      </c>
    </row>
    <row r="48" spans="1:26" s="281" customFormat="1" ht="15.6">
      <c r="A48" s="671"/>
      <c r="B48" s="314"/>
      <c r="C48" s="314" t="s">
        <v>453</v>
      </c>
      <c r="D48" s="334"/>
      <c r="E48" s="299" t="s">
        <v>17</v>
      </c>
      <c r="F48" s="299" t="s">
        <v>14</v>
      </c>
      <c r="G48" s="300" t="s">
        <v>19</v>
      </c>
      <c r="H48" s="300" t="s">
        <v>28</v>
      </c>
      <c r="I48" s="300" t="s">
        <v>24</v>
      </c>
      <c r="J48" s="299">
        <v>4</v>
      </c>
      <c r="K48" s="299"/>
      <c r="L48" s="299"/>
      <c r="M48" s="299"/>
      <c r="N48" s="299"/>
      <c r="O48" s="299"/>
      <c r="P48" s="299" t="s">
        <v>286</v>
      </c>
      <c r="Q48" s="299" t="s">
        <v>290</v>
      </c>
      <c r="R48" s="323"/>
      <c r="S48" s="299"/>
      <c r="T48" s="333"/>
      <c r="U48" s="333"/>
      <c r="V48" s="332"/>
      <c r="W48" s="331"/>
      <c r="X48" s="688" t="s">
        <v>3135</v>
      </c>
      <c r="Y48" s="695" t="s">
        <v>3140</v>
      </c>
      <c r="Z48" s="688" t="s">
        <v>3130</v>
      </c>
    </row>
    <row r="49" spans="1:26" s="281" customFormat="1" ht="15.6">
      <c r="A49" s="671"/>
      <c r="B49" s="314"/>
      <c r="C49" s="314"/>
      <c r="D49" s="334"/>
      <c r="E49" s="299" t="s">
        <v>17</v>
      </c>
      <c r="F49" s="299" t="s">
        <v>15</v>
      </c>
      <c r="G49" s="300" t="s">
        <v>19</v>
      </c>
      <c r="H49" s="300" t="s">
        <v>28</v>
      </c>
      <c r="I49" s="300" t="s">
        <v>445</v>
      </c>
      <c r="J49" s="299">
        <v>4</v>
      </c>
      <c r="K49" s="299"/>
      <c r="L49" s="299"/>
      <c r="M49" s="299"/>
      <c r="N49" s="299"/>
      <c r="O49" s="299"/>
      <c r="P49" s="299" t="s">
        <v>286</v>
      </c>
      <c r="Q49" s="299" t="s">
        <v>290</v>
      </c>
      <c r="R49" s="323"/>
      <c r="S49" s="299"/>
      <c r="T49" s="333"/>
      <c r="U49" s="333"/>
      <c r="V49" s="332"/>
      <c r="W49" s="331"/>
      <c r="X49" s="688" t="s">
        <v>3135</v>
      </c>
      <c r="Y49" s="695" t="s">
        <v>3140</v>
      </c>
      <c r="Z49" s="688" t="s">
        <v>3130</v>
      </c>
    </row>
    <row r="50" spans="1:26" s="281" customFormat="1" ht="15.6">
      <c r="A50" s="671"/>
      <c r="B50" s="314"/>
      <c r="C50" s="314" t="s">
        <v>455</v>
      </c>
      <c r="D50" s="334"/>
      <c r="E50" s="299" t="s">
        <v>17</v>
      </c>
      <c r="F50" s="299" t="s">
        <v>14</v>
      </c>
      <c r="G50" s="300" t="s">
        <v>19</v>
      </c>
      <c r="H50" s="300" t="s">
        <v>28</v>
      </c>
      <c r="I50" s="300" t="s">
        <v>24</v>
      </c>
      <c r="J50" s="299">
        <v>4</v>
      </c>
      <c r="K50" s="299"/>
      <c r="L50" s="299"/>
      <c r="M50" s="299"/>
      <c r="N50" s="299"/>
      <c r="O50" s="299"/>
      <c r="P50" s="299" t="s">
        <v>286</v>
      </c>
      <c r="Q50" s="299" t="s">
        <v>290</v>
      </c>
      <c r="R50" s="323"/>
      <c r="S50" s="299"/>
      <c r="T50" s="333"/>
      <c r="U50" s="333"/>
      <c r="V50" s="332"/>
      <c r="W50" s="331"/>
      <c r="X50" s="688" t="s">
        <v>3135</v>
      </c>
      <c r="Y50" s="695" t="s">
        <v>3140</v>
      </c>
      <c r="Z50" s="688" t="s">
        <v>3130</v>
      </c>
    </row>
    <row r="51" spans="1:26" s="281" customFormat="1" ht="15.6">
      <c r="A51" s="671"/>
      <c r="B51" s="314"/>
      <c r="C51" s="314"/>
      <c r="D51" s="334"/>
      <c r="E51" s="299" t="s">
        <v>17</v>
      </c>
      <c r="F51" s="299" t="s">
        <v>15</v>
      </c>
      <c r="G51" s="300" t="s">
        <v>19</v>
      </c>
      <c r="H51" s="300" t="s">
        <v>28</v>
      </c>
      <c r="I51" s="300" t="s">
        <v>24</v>
      </c>
      <c r="J51" s="299">
        <v>3</v>
      </c>
      <c r="K51" s="299"/>
      <c r="L51" s="299"/>
      <c r="M51" s="299"/>
      <c r="N51" s="299"/>
      <c r="O51" s="299"/>
      <c r="P51" s="299" t="s">
        <v>286</v>
      </c>
      <c r="Q51" s="299" t="s">
        <v>290</v>
      </c>
      <c r="R51" s="323"/>
      <c r="S51" s="299"/>
      <c r="T51" s="333"/>
      <c r="U51" s="333"/>
      <c r="V51" s="332"/>
      <c r="W51" s="331"/>
      <c r="X51" s="688" t="s">
        <v>3135</v>
      </c>
      <c r="Y51" s="695" t="s">
        <v>3140</v>
      </c>
      <c r="Z51" s="688" t="s">
        <v>3130</v>
      </c>
    </row>
    <row r="52" spans="1:26" s="281" customFormat="1" ht="15.6">
      <c r="A52" s="671"/>
      <c r="B52" s="314"/>
      <c r="C52" s="314"/>
      <c r="D52" s="334"/>
      <c r="E52" s="299" t="s">
        <v>17</v>
      </c>
      <c r="F52" s="299" t="s">
        <v>15</v>
      </c>
      <c r="G52" s="300" t="s">
        <v>19</v>
      </c>
      <c r="H52" s="300" t="s">
        <v>28</v>
      </c>
      <c r="I52" s="300" t="s">
        <v>24</v>
      </c>
      <c r="J52" s="299">
        <v>4</v>
      </c>
      <c r="K52" s="299"/>
      <c r="L52" s="299"/>
      <c r="M52" s="299"/>
      <c r="N52" s="299"/>
      <c r="O52" s="299"/>
      <c r="P52" s="299" t="s">
        <v>286</v>
      </c>
      <c r="Q52" s="299" t="s">
        <v>290</v>
      </c>
      <c r="R52" s="323"/>
      <c r="S52" s="299"/>
      <c r="T52" s="333"/>
      <c r="U52" s="333"/>
      <c r="V52" s="332"/>
      <c r="W52" s="331"/>
      <c r="X52" s="688" t="s">
        <v>3135</v>
      </c>
      <c r="Y52" s="695" t="s">
        <v>3140</v>
      </c>
      <c r="Z52" s="688" t="s">
        <v>3130</v>
      </c>
    </row>
    <row r="53" spans="1:26" s="281" customFormat="1" ht="15.6">
      <c r="A53" s="671"/>
      <c r="B53" s="314"/>
      <c r="C53" s="314" t="s">
        <v>385</v>
      </c>
      <c r="D53" s="334"/>
      <c r="E53" s="299" t="s">
        <v>17</v>
      </c>
      <c r="F53" s="299" t="s">
        <v>14</v>
      </c>
      <c r="G53" s="300" t="s">
        <v>19</v>
      </c>
      <c r="H53" s="300" t="s">
        <v>28</v>
      </c>
      <c r="I53" s="300" t="s">
        <v>24</v>
      </c>
      <c r="J53" s="299">
        <v>4</v>
      </c>
      <c r="K53" s="299"/>
      <c r="L53" s="299"/>
      <c r="M53" s="299"/>
      <c r="N53" s="299"/>
      <c r="O53" s="299"/>
      <c r="P53" s="299" t="s">
        <v>286</v>
      </c>
      <c r="Q53" s="299" t="s">
        <v>290</v>
      </c>
      <c r="R53" s="323"/>
      <c r="S53" s="299"/>
      <c r="T53" s="333"/>
      <c r="U53" s="333"/>
      <c r="V53" s="332"/>
      <c r="W53" s="331"/>
      <c r="X53" s="688" t="s">
        <v>3135</v>
      </c>
      <c r="Y53" s="695" t="s">
        <v>3140</v>
      </c>
      <c r="Z53" s="688" t="s">
        <v>3130</v>
      </c>
    </row>
    <row r="54" spans="1:26" s="281" customFormat="1" ht="15.6">
      <c r="A54" s="671"/>
      <c r="B54" s="314"/>
      <c r="C54" s="314"/>
      <c r="D54" s="334"/>
      <c r="E54" s="299" t="s">
        <v>17</v>
      </c>
      <c r="F54" s="299" t="s">
        <v>15</v>
      </c>
      <c r="G54" s="300" t="s">
        <v>19</v>
      </c>
      <c r="H54" s="300" t="s">
        <v>28</v>
      </c>
      <c r="I54" s="300" t="s">
        <v>24</v>
      </c>
      <c r="J54" s="299">
        <v>4</v>
      </c>
      <c r="K54" s="299"/>
      <c r="L54" s="299"/>
      <c r="M54" s="299"/>
      <c r="N54" s="299"/>
      <c r="O54" s="299"/>
      <c r="P54" s="299" t="s">
        <v>286</v>
      </c>
      <c r="Q54" s="299" t="s">
        <v>290</v>
      </c>
      <c r="R54" s="323"/>
      <c r="S54" s="299"/>
      <c r="T54" s="333"/>
      <c r="U54" s="333"/>
      <c r="V54" s="332"/>
      <c r="W54" s="331"/>
      <c r="X54" s="688" t="s">
        <v>3135</v>
      </c>
      <c r="Y54" s="695" t="s">
        <v>3140</v>
      </c>
      <c r="Z54" s="688" t="s">
        <v>3130</v>
      </c>
    </row>
    <row r="55" spans="1:26" s="281" customFormat="1" ht="15.6">
      <c r="A55" s="671"/>
      <c r="B55" s="314"/>
      <c r="C55" s="314" t="s">
        <v>386</v>
      </c>
      <c r="D55" s="334"/>
      <c r="E55" s="299" t="s">
        <v>17</v>
      </c>
      <c r="F55" s="299" t="s">
        <v>14</v>
      </c>
      <c r="G55" s="300" t="s">
        <v>19</v>
      </c>
      <c r="H55" s="300" t="s">
        <v>28</v>
      </c>
      <c r="I55" s="300" t="s">
        <v>24</v>
      </c>
      <c r="J55" s="299">
        <v>4</v>
      </c>
      <c r="K55" s="299"/>
      <c r="L55" s="299"/>
      <c r="M55" s="299"/>
      <c r="N55" s="299"/>
      <c r="O55" s="299"/>
      <c r="P55" s="299" t="s">
        <v>286</v>
      </c>
      <c r="Q55" s="299" t="s">
        <v>290</v>
      </c>
      <c r="R55" s="323"/>
      <c r="S55" s="299"/>
      <c r="T55" s="333"/>
      <c r="U55" s="333"/>
      <c r="V55" s="332"/>
      <c r="W55" s="331"/>
      <c r="X55" s="688" t="s">
        <v>3135</v>
      </c>
      <c r="Y55" s="695" t="s">
        <v>3140</v>
      </c>
      <c r="Z55" s="688" t="s">
        <v>3130</v>
      </c>
    </row>
    <row r="56" spans="1:26" s="281" customFormat="1" ht="15.6">
      <c r="A56" s="671"/>
      <c r="B56" s="314"/>
      <c r="C56" s="314"/>
      <c r="D56" s="334"/>
      <c r="E56" s="299" t="s">
        <v>17</v>
      </c>
      <c r="F56" s="299" t="s">
        <v>15</v>
      </c>
      <c r="G56" s="300" t="s">
        <v>19</v>
      </c>
      <c r="H56" s="300" t="s">
        <v>28</v>
      </c>
      <c r="I56" s="300" t="s">
        <v>24</v>
      </c>
      <c r="J56" s="299">
        <v>4</v>
      </c>
      <c r="K56" s="299"/>
      <c r="L56" s="299"/>
      <c r="M56" s="299"/>
      <c r="N56" s="299"/>
      <c r="O56" s="299"/>
      <c r="P56" s="299" t="s">
        <v>286</v>
      </c>
      <c r="Q56" s="299" t="s">
        <v>290</v>
      </c>
      <c r="R56" s="323"/>
      <c r="S56" s="299"/>
      <c r="T56" s="333"/>
      <c r="U56" s="333"/>
      <c r="V56" s="332"/>
      <c r="W56" s="331"/>
      <c r="X56" s="688" t="s">
        <v>3135</v>
      </c>
      <c r="Y56" s="695" t="s">
        <v>3140</v>
      </c>
      <c r="Z56" s="688" t="s">
        <v>3130</v>
      </c>
    </row>
    <row r="57" spans="1:26" s="281" customFormat="1" ht="15.6">
      <c r="A57" s="671"/>
      <c r="B57" s="314"/>
      <c r="C57" s="314" t="s">
        <v>387</v>
      </c>
      <c r="D57" s="334"/>
      <c r="E57" s="299" t="s">
        <v>17</v>
      </c>
      <c r="F57" s="299" t="s">
        <v>14</v>
      </c>
      <c r="G57" s="300" t="s">
        <v>19</v>
      </c>
      <c r="H57" s="300" t="s">
        <v>28</v>
      </c>
      <c r="I57" s="300" t="s">
        <v>24</v>
      </c>
      <c r="J57" s="299">
        <v>4</v>
      </c>
      <c r="K57" s="299"/>
      <c r="L57" s="299"/>
      <c r="M57" s="299"/>
      <c r="N57" s="299"/>
      <c r="O57" s="299"/>
      <c r="P57" s="299" t="s">
        <v>286</v>
      </c>
      <c r="Q57" s="299" t="s">
        <v>290</v>
      </c>
      <c r="R57" s="323"/>
      <c r="S57" s="299"/>
      <c r="T57" s="333"/>
      <c r="U57" s="333"/>
      <c r="V57" s="332"/>
      <c r="W57" s="331"/>
      <c r="X57" s="688" t="s">
        <v>3135</v>
      </c>
      <c r="Y57" s="695" t="s">
        <v>3140</v>
      </c>
      <c r="Z57" s="688" t="s">
        <v>3130</v>
      </c>
    </row>
    <row r="58" spans="1:26" s="281" customFormat="1" ht="15.6">
      <c r="A58" s="671"/>
      <c r="B58" s="314"/>
      <c r="C58" s="314"/>
      <c r="D58" s="334"/>
      <c r="E58" s="299" t="s">
        <v>18</v>
      </c>
      <c r="F58" s="299" t="s">
        <v>15</v>
      </c>
      <c r="G58" s="300" t="s">
        <v>19</v>
      </c>
      <c r="H58" s="300" t="s">
        <v>28</v>
      </c>
      <c r="I58" s="300" t="s">
        <v>24</v>
      </c>
      <c r="J58" s="299">
        <v>4</v>
      </c>
      <c r="K58" s="299"/>
      <c r="L58" s="299"/>
      <c r="M58" s="299"/>
      <c r="N58" s="299"/>
      <c r="O58" s="299"/>
      <c r="P58" s="299" t="s">
        <v>286</v>
      </c>
      <c r="Q58" s="299" t="s">
        <v>290</v>
      </c>
      <c r="R58" s="323"/>
      <c r="S58" s="299"/>
      <c r="T58" s="333"/>
      <c r="U58" s="333"/>
      <c r="V58" s="332"/>
      <c r="W58" s="331"/>
      <c r="X58" s="688" t="s">
        <v>3135</v>
      </c>
      <c r="Y58" s="695" t="s">
        <v>3140</v>
      </c>
      <c r="Z58" s="688" t="s">
        <v>3130</v>
      </c>
    </row>
    <row r="59" spans="1:26" s="281" customFormat="1" ht="15.6">
      <c r="A59" s="671"/>
      <c r="B59" s="314"/>
      <c r="C59" s="314" t="s">
        <v>388</v>
      </c>
      <c r="D59" s="334"/>
      <c r="E59" s="299" t="s">
        <v>18</v>
      </c>
      <c r="F59" s="299" t="s">
        <v>14</v>
      </c>
      <c r="G59" s="300" t="s">
        <v>19</v>
      </c>
      <c r="H59" s="300" t="s">
        <v>28</v>
      </c>
      <c r="I59" s="300" t="s">
        <v>26</v>
      </c>
      <c r="J59" s="299">
        <v>4</v>
      </c>
      <c r="K59" s="299"/>
      <c r="L59" s="299"/>
      <c r="M59" s="299"/>
      <c r="N59" s="299"/>
      <c r="O59" s="299"/>
      <c r="P59" s="299" t="s">
        <v>286</v>
      </c>
      <c r="Q59" s="299" t="s">
        <v>290</v>
      </c>
      <c r="R59" s="323"/>
      <c r="S59" s="299"/>
      <c r="T59" s="333"/>
      <c r="U59" s="333"/>
      <c r="V59" s="332"/>
      <c r="W59" s="331"/>
      <c r="X59" s="688" t="s">
        <v>3135</v>
      </c>
      <c r="Y59" s="695" t="s">
        <v>3140</v>
      </c>
      <c r="Z59" s="688" t="s">
        <v>3130</v>
      </c>
    </row>
    <row r="60" spans="1:26" s="281" customFormat="1" ht="15.6">
      <c r="A60" s="671"/>
      <c r="B60" s="314"/>
      <c r="C60" s="314"/>
      <c r="D60" s="334"/>
      <c r="E60" s="299" t="s">
        <v>18</v>
      </c>
      <c r="F60" s="299" t="s">
        <v>15</v>
      </c>
      <c r="G60" s="300" t="s">
        <v>19</v>
      </c>
      <c r="H60" s="300" t="s">
        <v>28</v>
      </c>
      <c r="I60" s="300" t="s">
        <v>25</v>
      </c>
      <c r="J60" s="299">
        <v>4</v>
      </c>
      <c r="K60" s="299"/>
      <c r="L60" s="299"/>
      <c r="M60" s="299"/>
      <c r="N60" s="299"/>
      <c r="O60" s="299"/>
      <c r="P60" s="299" t="s">
        <v>286</v>
      </c>
      <c r="Q60" s="299" t="s">
        <v>290</v>
      </c>
      <c r="R60" s="323"/>
      <c r="S60" s="299"/>
      <c r="T60" s="333"/>
      <c r="U60" s="333"/>
      <c r="V60" s="332"/>
      <c r="W60" s="331"/>
      <c r="X60" s="688" t="s">
        <v>3135</v>
      </c>
      <c r="Y60" s="695" t="s">
        <v>3140</v>
      </c>
      <c r="Z60" s="688" t="s">
        <v>3130</v>
      </c>
    </row>
    <row r="61" spans="1:26" s="281" customFormat="1" ht="15.6">
      <c r="A61" s="671"/>
      <c r="B61" s="314"/>
      <c r="C61" s="314"/>
      <c r="D61" s="334"/>
      <c r="E61" s="299" t="s">
        <v>18</v>
      </c>
      <c r="F61" s="299" t="s">
        <v>14</v>
      </c>
      <c r="G61" s="300" t="s">
        <v>19</v>
      </c>
      <c r="H61" s="300" t="s">
        <v>28</v>
      </c>
      <c r="I61" s="300" t="s">
        <v>24</v>
      </c>
      <c r="J61" s="299">
        <v>4</v>
      </c>
      <c r="K61" s="299"/>
      <c r="L61" s="299"/>
      <c r="M61" s="299"/>
      <c r="N61" s="299"/>
      <c r="O61" s="299"/>
      <c r="P61" s="299" t="s">
        <v>286</v>
      </c>
      <c r="Q61" s="299" t="s">
        <v>290</v>
      </c>
      <c r="R61" s="323"/>
      <c r="S61" s="299"/>
      <c r="T61" s="333"/>
      <c r="U61" s="333"/>
      <c r="V61" s="332"/>
      <c r="W61" s="331"/>
      <c r="X61" s="688" t="s">
        <v>3135</v>
      </c>
      <c r="Y61" s="695" t="s">
        <v>3140</v>
      </c>
      <c r="Z61" s="688" t="s">
        <v>3130</v>
      </c>
    </row>
    <row r="62" spans="1:26" s="281" customFormat="1" ht="15.6">
      <c r="A62" s="671"/>
      <c r="B62" s="314"/>
      <c r="C62" s="314"/>
      <c r="D62" s="334"/>
      <c r="E62" s="299" t="s">
        <v>18</v>
      </c>
      <c r="F62" s="299" t="s">
        <v>15</v>
      </c>
      <c r="G62" s="300" t="s">
        <v>19</v>
      </c>
      <c r="H62" s="300" t="s">
        <v>28</v>
      </c>
      <c r="I62" s="300" t="s">
        <v>24</v>
      </c>
      <c r="J62" s="299">
        <v>4</v>
      </c>
      <c r="K62" s="299"/>
      <c r="L62" s="299"/>
      <c r="M62" s="299"/>
      <c r="N62" s="299"/>
      <c r="O62" s="299"/>
      <c r="P62" s="299" t="s">
        <v>286</v>
      </c>
      <c r="Q62" s="299" t="s">
        <v>290</v>
      </c>
      <c r="R62" s="323"/>
      <c r="S62" s="299"/>
      <c r="T62" s="333"/>
      <c r="U62" s="333"/>
      <c r="V62" s="332"/>
      <c r="W62" s="331"/>
      <c r="X62" s="688" t="s">
        <v>3135</v>
      </c>
      <c r="Y62" s="695" t="s">
        <v>3140</v>
      </c>
      <c r="Z62" s="688" t="s">
        <v>3130</v>
      </c>
    </row>
    <row r="63" spans="1:26" s="281" customFormat="1" ht="15.6">
      <c r="A63" s="671"/>
      <c r="B63" s="314"/>
      <c r="C63" s="314" t="s">
        <v>389</v>
      </c>
      <c r="D63" s="334"/>
      <c r="E63" s="299" t="s">
        <v>18</v>
      </c>
      <c r="F63" s="299" t="s">
        <v>14</v>
      </c>
      <c r="G63" s="300" t="s">
        <v>19</v>
      </c>
      <c r="H63" s="300" t="s">
        <v>28</v>
      </c>
      <c r="I63" s="300" t="s">
        <v>24</v>
      </c>
      <c r="J63" s="299">
        <v>3</v>
      </c>
      <c r="K63" s="299"/>
      <c r="L63" s="299"/>
      <c r="M63" s="299"/>
      <c r="N63" s="299"/>
      <c r="O63" s="299"/>
      <c r="P63" s="299" t="s">
        <v>286</v>
      </c>
      <c r="Q63" s="299" t="s">
        <v>290</v>
      </c>
      <c r="R63" s="323"/>
      <c r="S63" s="299"/>
      <c r="T63" s="333"/>
      <c r="U63" s="333"/>
      <c r="V63" s="332"/>
      <c r="W63" s="331"/>
      <c r="X63" s="688" t="s">
        <v>3135</v>
      </c>
      <c r="Y63" s="695" t="s">
        <v>3140</v>
      </c>
      <c r="Z63" s="688" t="s">
        <v>3130</v>
      </c>
    </row>
    <row r="64" spans="1:26" s="281" customFormat="1" ht="15.6">
      <c r="A64" s="671"/>
      <c r="B64" s="314"/>
      <c r="C64" s="314"/>
      <c r="D64" s="334"/>
      <c r="E64" s="299" t="s">
        <v>18</v>
      </c>
      <c r="F64" s="299" t="s">
        <v>14</v>
      </c>
      <c r="G64" s="300" t="s">
        <v>19</v>
      </c>
      <c r="H64" s="300" t="s">
        <v>28</v>
      </c>
      <c r="I64" s="300" t="s">
        <v>24</v>
      </c>
      <c r="J64" s="299">
        <v>4</v>
      </c>
      <c r="K64" s="299"/>
      <c r="L64" s="299"/>
      <c r="M64" s="299"/>
      <c r="N64" s="299"/>
      <c r="O64" s="299"/>
      <c r="P64" s="299" t="s">
        <v>286</v>
      </c>
      <c r="Q64" s="299" t="s">
        <v>290</v>
      </c>
      <c r="R64" s="323"/>
      <c r="S64" s="299"/>
      <c r="T64" s="333"/>
      <c r="U64" s="333"/>
      <c r="V64" s="332"/>
      <c r="W64" s="331"/>
      <c r="X64" s="688" t="s">
        <v>3135</v>
      </c>
      <c r="Y64" s="695" t="s">
        <v>3140</v>
      </c>
      <c r="Z64" s="688" t="s">
        <v>3130</v>
      </c>
    </row>
    <row r="65" spans="1:26" s="281" customFormat="1" ht="15.6">
      <c r="A65" s="671"/>
      <c r="B65" s="314"/>
      <c r="C65" s="314"/>
      <c r="D65" s="334"/>
      <c r="E65" s="299" t="s">
        <v>17</v>
      </c>
      <c r="F65" s="299" t="s">
        <v>14</v>
      </c>
      <c r="G65" s="300" t="s">
        <v>19</v>
      </c>
      <c r="H65" s="300" t="s">
        <v>28</v>
      </c>
      <c r="I65" s="300" t="s">
        <v>24</v>
      </c>
      <c r="J65" s="299">
        <v>2</v>
      </c>
      <c r="K65" s="299"/>
      <c r="L65" s="299"/>
      <c r="M65" s="299"/>
      <c r="N65" s="299" t="s">
        <v>39</v>
      </c>
      <c r="O65" s="299"/>
      <c r="P65" s="299" t="s">
        <v>286</v>
      </c>
      <c r="Q65" s="299" t="s">
        <v>290</v>
      </c>
      <c r="R65" s="323"/>
      <c r="S65" s="299"/>
      <c r="T65" s="333"/>
      <c r="U65" s="333"/>
      <c r="V65" s="332"/>
      <c r="W65" s="331"/>
      <c r="X65" s="688" t="s">
        <v>3135</v>
      </c>
      <c r="Y65" s="695" t="s">
        <v>3140</v>
      </c>
      <c r="Z65" s="688" t="s">
        <v>3130</v>
      </c>
    </row>
    <row r="66" spans="1:26" s="281" customFormat="1" ht="15.6">
      <c r="A66" s="671"/>
      <c r="B66" s="314"/>
      <c r="C66" s="314"/>
      <c r="D66" s="334"/>
      <c r="E66" s="299" t="s">
        <v>17</v>
      </c>
      <c r="F66" s="299" t="s">
        <v>15</v>
      </c>
      <c r="G66" s="300" t="s">
        <v>19</v>
      </c>
      <c r="H66" s="300" t="s">
        <v>28</v>
      </c>
      <c r="I66" s="300" t="s">
        <v>24</v>
      </c>
      <c r="J66" s="299">
        <v>3</v>
      </c>
      <c r="K66" s="299"/>
      <c r="L66" s="299"/>
      <c r="M66" s="299"/>
      <c r="N66" s="299"/>
      <c r="O66" s="299"/>
      <c r="P66" s="299" t="s">
        <v>286</v>
      </c>
      <c r="Q66" s="299" t="s">
        <v>290</v>
      </c>
      <c r="R66" s="323"/>
      <c r="S66" s="299"/>
      <c r="T66" s="333"/>
      <c r="U66" s="333"/>
      <c r="V66" s="332"/>
      <c r="W66" s="331"/>
      <c r="X66" s="688" t="s">
        <v>3135</v>
      </c>
      <c r="Y66" s="695" t="s">
        <v>3140</v>
      </c>
      <c r="Z66" s="688" t="s">
        <v>3130</v>
      </c>
    </row>
    <row r="67" spans="1:26" s="281" customFormat="1" ht="15.6">
      <c r="A67" s="671"/>
      <c r="B67" s="314"/>
      <c r="C67" s="314" t="s">
        <v>390</v>
      </c>
      <c r="D67" s="334"/>
      <c r="E67" s="299" t="s">
        <v>18</v>
      </c>
      <c r="F67" s="299" t="s">
        <v>14</v>
      </c>
      <c r="G67" s="300" t="s">
        <v>19</v>
      </c>
      <c r="H67" s="300" t="s">
        <v>28</v>
      </c>
      <c r="I67" s="300" t="s">
        <v>24</v>
      </c>
      <c r="J67" s="299">
        <v>4</v>
      </c>
      <c r="K67" s="299"/>
      <c r="L67" s="299"/>
      <c r="M67" s="299"/>
      <c r="N67" s="299"/>
      <c r="O67" s="299"/>
      <c r="P67" s="299" t="s">
        <v>286</v>
      </c>
      <c r="Q67" s="299" t="s">
        <v>290</v>
      </c>
      <c r="R67" s="323"/>
      <c r="S67" s="299"/>
      <c r="T67" s="333"/>
      <c r="U67" s="333"/>
      <c r="V67" s="332"/>
      <c r="W67" s="331"/>
      <c r="X67" s="688" t="s">
        <v>3135</v>
      </c>
      <c r="Y67" s="695" t="s">
        <v>3140</v>
      </c>
      <c r="Z67" s="688" t="s">
        <v>3130</v>
      </c>
    </row>
    <row r="68" spans="1:26" s="281" customFormat="1" ht="15.6">
      <c r="A68" s="671"/>
      <c r="B68" s="314"/>
      <c r="C68" s="314"/>
      <c r="D68" s="334"/>
      <c r="E68" s="299" t="s">
        <v>18</v>
      </c>
      <c r="F68" s="299" t="s">
        <v>15</v>
      </c>
      <c r="G68" s="300" t="s">
        <v>19</v>
      </c>
      <c r="H68" s="300" t="s">
        <v>28</v>
      </c>
      <c r="I68" s="300" t="s">
        <v>24</v>
      </c>
      <c r="J68" s="299">
        <v>4</v>
      </c>
      <c r="K68" s="299"/>
      <c r="L68" s="299"/>
      <c r="M68" s="299"/>
      <c r="N68" s="299"/>
      <c r="O68" s="299"/>
      <c r="P68" s="299" t="s">
        <v>286</v>
      </c>
      <c r="Q68" s="299" t="s">
        <v>290</v>
      </c>
      <c r="R68" s="323"/>
      <c r="S68" s="299"/>
      <c r="T68" s="333"/>
      <c r="U68" s="333"/>
      <c r="V68" s="332"/>
      <c r="W68" s="331"/>
      <c r="X68" s="688" t="s">
        <v>3135</v>
      </c>
      <c r="Y68" s="695" t="s">
        <v>3140</v>
      </c>
      <c r="Z68" s="688" t="s">
        <v>3130</v>
      </c>
    </row>
    <row r="69" spans="1:26" s="281" customFormat="1" ht="15.6">
      <c r="A69" s="671"/>
      <c r="B69" s="314"/>
      <c r="C69" s="314" t="s">
        <v>391</v>
      </c>
      <c r="D69" s="334"/>
      <c r="E69" s="299" t="s">
        <v>17</v>
      </c>
      <c r="F69" s="299" t="s">
        <v>14</v>
      </c>
      <c r="G69" s="300" t="s">
        <v>19</v>
      </c>
      <c r="H69" s="300" t="s">
        <v>28</v>
      </c>
      <c r="I69" s="300" t="s">
        <v>24</v>
      </c>
      <c r="J69" s="299">
        <v>4</v>
      </c>
      <c r="K69" s="299"/>
      <c r="L69" s="299"/>
      <c r="M69" s="299"/>
      <c r="N69" s="299"/>
      <c r="O69" s="299"/>
      <c r="P69" s="299" t="s">
        <v>286</v>
      </c>
      <c r="Q69" s="299" t="s">
        <v>290</v>
      </c>
      <c r="R69" s="323"/>
      <c r="S69" s="299"/>
      <c r="T69" s="333"/>
      <c r="U69" s="333"/>
      <c r="V69" s="332"/>
      <c r="W69" s="331"/>
      <c r="X69" s="688" t="s">
        <v>3135</v>
      </c>
      <c r="Y69" s="695" t="s">
        <v>3140</v>
      </c>
      <c r="Z69" s="688" t="s">
        <v>3130</v>
      </c>
    </row>
    <row r="70" spans="1:26" s="281" customFormat="1" ht="15.6">
      <c r="A70" s="671"/>
      <c r="B70" s="314"/>
      <c r="C70" s="314"/>
      <c r="D70" s="334"/>
      <c r="E70" s="299" t="s">
        <v>17</v>
      </c>
      <c r="F70" s="299" t="s">
        <v>15</v>
      </c>
      <c r="G70" s="300" t="s">
        <v>19</v>
      </c>
      <c r="H70" s="300" t="s">
        <v>28</v>
      </c>
      <c r="I70" s="300" t="s">
        <v>24</v>
      </c>
      <c r="J70" s="299">
        <v>4</v>
      </c>
      <c r="K70" s="299"/>
      <c r="L70" s="299"/>
      <c r="M70" s="299"/>
      <c r="N70" s="299"/>
      <c r="O70" s="299"/>
      <c r="P70" s="299" t="s">
        <v>286</v>
      </c>
      <c r="Q70" s="299" t="s">
        <v>290</v>
      </c>
      <c r="R70" s="323"/>
      <c r="S70" s="299"/>
      <c r="T70" s="333"/>
      <c r="U70" s="333"/>
      <c r="V70" s="332"/>
      <c r="W70" s="331"/>
      <c r="X70" s="688" t="s">
        <v>3135</v>
      </c>
      <c r="Y70" s="695" t="s">
        <v>3140</v>
      </c>
      <c r="Z70" s="688" t="s">
        <v>3130</v>
      </c>
    </row>
    <row r="71" spans="1:26" s="281" customFormat="1" ht="15.6">
      <c r="A71" s="671"/>
      <c r="B71" s="314"/>
      <c r="C71" s="314" t="s">
        <v>392</v>
      </c>
      <c r="D71" s="334"/>
      <c r="E71" s="299" t="s">
        <v>18</v>
      </c>
      <c r="F71" s="299" t="s">
        <v>14</v>
      </c>
      <c r="G71" s="300" t="s">
        <v>19</v>
      </c>
      <c r="H71" s="300" t="s">
        <v>28</v>
      </c>
      <c r="I71" s="300" t="s">
        <v>24</v>
      </c>
      <c r="J71" s="299">
        <v>4</v>
      </c>
      <c r="K71" s="299"/>
      <c r="L71" s="299"/>
      <c r="M71" s="299"/>
      <c r="N71" s="299"/>
      <c r="O71" s="299"/>
      <c r="P71" s="299" t="s">
        <v>286</v>
      </c>
      <c r="Q71" s="299" t="s">
        <v>290</v>
      </c>
      <c r="R71" s="323"/>
      <c r="S71" s="299"/>
      <c r="T71" s="333"/>
      <c r="U71" s="333"/>
      <c r="V71" s="332"/>
      <c r="W71" s="331"/>
      <c r="X71" s="688" t="s">
        <v>3135</v>
      </c>
      <c r="Y71" s="695" t="s">
        <v>3140</v>
      </c>
      <c r="Z71" s="688" t="s">
        <v>3130</v>
      </c>
    </row>
    <row r="72" spans="1:26" s="281" customFormat="1" ht="15.6">
      <c r="A72" s="671"/>
      <c r="B72" s="314"/>
      <c r="C72" s="314" t="s">
        <v>393</v>
      </c>
      <c r="D72" s="334"/>
      <c r="E72" s="299" t="s">
        <v>17</v>
      </c>
      <c r="F72" s="299" t="s">
        <v>14</v>
      </c>
      <c r="G72" s="300" t="s">
        <v>19</v>
      </c>
      <c r="H72" s="300" t="s">
        <v>28</v>
      </c>
      <c r="I72" s="300" t="s">
        <v>24</v>
      </c>
      <c r="J72" s="299">
        <v>4</v>
      </c>
      <c r="K72" s="299"/>
      <c r="L72" s="299"/>
      <c r="M72" s="299"/>
      <c r="N72" s="299"/>
      <c r="O72" s="299"/>
      <c r="P72" s="299" t="s">
        <v>286</v>
      </c>
      <c r="Q72" s="299" t="s">
        <v>290</v>
      </c>
      <c r="R72" s="323"/>
      <c r="S72" s="299"/>
      <c r="T72" s="333"/>
      <c r="U72" s="333"/>
      <c r="V72" s="332"/>
      <c r="W72" s="331"/>
      <c r="X72" s="688" t="s">
        <v>3135</v>
      </c>
      <c r="Y72" s="695" t="s">
        <v>3140</v>
      </c>
      <c r="Z72" s="688" t="s">
        <v>3130</v>
      </c>
    </row>
    <row r="73" spans="1:26" s="281" customFormat="1" ht="15.6">
      <c r="A73" s="671"/>
      <c r="B73" s="314"/>
      <c r="C73" s="314"/>
      <c r="D73" s="334"/>
      <c r="E73" s="299" t="s">
        <v>17</v>
      </c>
      <c r="F73" s="299" t="s">
        <v>15</v>
      </c>
      <c r="G73" s="300" t="s">
        <v>19</v>
      </c>
      <c r="H73" s="300" t="s">
        <v>28</v>
      </c>
      <c r="I73" s="300" t="s">
        <v>24</v>
      </c>
      <c r="J73" s="299">
        <v>4</v>
      </c>
      <c r="K73" s="299"/>
      <c r="L73" s="299"/>
      <c r="M73" s="299"/>
      <c r="N73" s="299"/>
      <c r="O73" s="299"/>
      <c r="P73" s="299" t="s">
        <v>286</v>
      </c>
      <c r="Q73" s="299" t="s">
        <v>290</v>
      </c>
      <c r="R73" s="323"/>
      <c r="S73" s="299"/>
      <c r="T73" s="333"/>
      <c r="U73" s="333"/>
      <c r="V73" s="332"/>
      <c r="W73" s="331"/>
      <c r="X73" s="688" t="s">
        <v>3135</v>
      </c>
      <c r="Y73" s="695" t="s">
        <v>3140</v>
      </c>
      <c r="Z73" s="688" t="s">
        <v>3130</v>
      </c>
    </row>
    <row r="74" spans="1:26" s="281" customFormat="1" ht="15.6">
      <c r="A74" s="671"/>
      <c r="B74" s="314"/>
      <c r="C74" s="314" t="s">
        <v>459</v>
      </c>
      <c r="D74" s="334"/>
      <c r="E74" s="299" t="s">
        <v>17</v>
      </c>
      <c r="F74" s="299" t="s">
        <v>14</v>
      </c>
      <c r="G74" s="300" t="s">
        <v>19</v>
      </c>
      <c r="H74" s="300" t="s">
        <v>28</v>
      </c>
      <c r="I74" s="300" t="s">
        <v>24</v>
      </c>
      <c r="J74" s="299">
        <v>4</v>
      </c>
      <c r="K74" s="299"/>
      <c r="L74" s="299"/>
      <c r="M74" s="299"/>
      <c r="N74" s="299"/>
      <c r="O74" s="299"/>
      <c r="P74" s="299" t="s">
        <v>286</v>
      </c>
      <c r="Q74" s="299" t="s">
        <v>290</v>
      </c>
      <c r="R74" s="323"/>
      <c r="S74" s="299"/>
      <c r="T74" s="333"/>
      <c r="U74" s="333"/>
      <c r="V74" s="332"/>
      <c r="W74" s="331"/>
      <c r="X74" s="688" t="s">
        <v>3135</v>
      </c>
      <c r="Y74" s="695" t="s">
        <v>3140</v>
      </c>
      <c r="Z74" s="688" t="s">
        <v>3130</v>
      </c>
    </row>
    <row r="75" spans="1:26" s="281" customFormat="1" ht="15.6">
      <c r="A75" s="671"/>
      <c r="B75" s="314"/>
      <c r="C75" s="314"/>
      <c r="D75" s="334"/>
      <c r="E75" s="299" t="s">
        <v>17</v>
      </c>
      <c r="F75" s="299" t="s">
        <v>15</v>
      </c>
      <c r="G75" s="300" t="s">
        <v>19</v>
      </c>
      <c r="H75" s="300" t="s">
        <v>28</v>
      </c>
      <c r="I75" s="300" t="s">
        <v>24</v>
      </c>
      <c r="J75" s="299">
        <v>4</v>
      </c>
      <c r="K75" s="299"/>
      <c r="L75" s="299"/>
      <c r="M75" s="299"/>
      <c r="N75" s="299"/>
      <c r="O75" s="299"/>
      <c r="P75" s="299" t="s">
        <v>286</v>
      </c>
      <c r="Q75" s="299" t="s">
        <v>290</v>
      </c>
      <c r="R75" s="323"/>
      <c r="S75" s="299"/>
      <c r="T75" s="333"/>
      <c r="U75" s="333"/>
      <c r="V75" s="332"/>
      <c r="W75" s="331"/>
      <c r="X75" s="688" t="s">
        <v>3135</v>
      </c>
      <c r="Y75" s="695" t="s">
        <v>3140</v>
      </c>
      <c r="Z75" s="688" t="s">
        <v>3130</v>
      </c>
    </row>
    <row r="76" spans="1:26" s="281" customFormat="1" ht="15.6">
      <c r="A76" s="671"/>
      <c r="B76" s="314"/>
      <c r="C76" s="314" t="s">
        <v>460</v>
      </c>
      <c r="D76" s="334"/>
      <c r="E76" s="299" t="s">
        <v>17</v>
      </c>
      <c r="F76" s="299" t="s">
        <v>14</v>
      </c>
      <c r="G76" s="300" t="s">
        <v>19</v>
      </c>
      <c r="H76" s="300" t="s">
        <v>28</v>
      </c>
      <c r="I76" s="300" t="s">
        <v>24</v>
      </c>
      <c r="J76" s="299">
        <v>4</v>
      </c>
      <c r="K76" s="299"/>
      <c r="L76" s="299"/>
      <c r="M76" s="299"/>
      <c r="N76" s="299"/>
      <c r="O76" s="299"/>
      <c r="P76" s="299" t="s">
        <v>286</v>
      </c>
      <c r="Q76" s="299" t="s">
        <v>290</v>
      </c>
      <c r="R76" s="323"/>
      <c r="S76" s="299"/>
      <c r="T76" s="333"/>
      <c r="U76" s="333"/>
      <c r="V76" s="332"/>
      <c r="W76" s="331"/>
      <c r="X76" s="688" t="s">
        <v>3135</v>
      </c>
      <c r="Y76" s="695" t="s">
        <v>3140</v>
      </c>
      <c r="Z76" s="688" t="s">
        <v>3130</v>
      </c>
    </row>
    <row r="77" spans="1:26" s="281" customFormat="1" ht="15.6">
      <c r="A77" s="671"/>
      <c r="B77" s="314"/>
      <c r="C77" s="314"/>
      <c r="D77" s="334"/>
      <c r="E77" s="299" t="s">
        <v>17</v>
      </c>
      <c r="F77" s="299" t="s">
        <v>15</v>
      </c>
      <c r="G77" s="300" t="s">
        <v>19</v>
      </c>
      <c r="H77" s="300" t="s">
        <v>28</v>
      </c>
      <c r="I77" s="300" t="s">
        <v>24</v>
      </c>
      <c r="J77" s="299">
        <v>4</v>
      </c>
      <c r="K77" s="299"/>
      <c r="L77" s="299"/>
      <c r="M77" s="299"/>
      <c r="N77" s="299"/>
      <c r="O77" s="299"/>
      <c r="P77" s="299" t="s">
        <v>286</v>
      </c>
      <c r="Q77" s="299" t="s">
        <v>290</v>
      </c>
      <c r="R77" s="323"/>
      <c r="S77" s="299"/>
      <c r="T77" s="333"/>
      <c r="U77" s="333"/>
      <c r="V77" s="332"/>
      <c r="W77" s="331"/>
      <c r="X77" s="688" t="s">
        <v>3135</v>
      </c>
      <c r="Y77" s="695" t="s">
        <v>3140</v>
      </c>
      <c r="Z77" s="688" t="s">
        <v>3130</v>
      </c>
    </row>
    <row r="78" spans="1:26" s="281" customFormat="1" ht="15.6">
      <c r="A78" s="671"/>
      <c r="B78" s="314"/>
      <c r="C78" s="314" t="s">
        <v>461</v>
      </c>
      <c r="D78" s="334"/>
      <c r="E78" s="299" t="s">
        <v>18</v>
      </c>
      <c r="F78" s="299" t="s">
        <v>14</v>
      </c>
      <c r="G78" s="300" t="s">
        <v>19</v>
      </c>
      <c r="H78" s="300" t="s">
        <v>28</v>
      </c>
      <c r="I78" s="300" t="s">
        <v>24</v>
      </c>
      <c r="J78" s="299">
        <v>4</v>
      </c>
      <c r="K78" s="299"/>
      <c r="L78" s="299"/>
      <c r="M78" s="299"/>
      <c r="N78" s="299"/>
      <c r="O78" s="299"/>
      <c r="P78" s="299" t="s">
        <v>286</v>
      </c>
      <c r="Q78" s="299" t="s">
        <v>290</v>
      </c>
      <c r="R78" s="323"/>
      <c r="S78" s="299"/>
      <c r="T78" s="333"/>
      <c r="U78" s="333"/>
      <c r="V78" s="332"/>
      <c r="W78" s="331"/>
      <c r="X78" s="688" t="s">
        <v>3135</v>
      </c>
      <c r="Y78" s="695" t="s">
        <v>3140</v>
      </c>
      <c r="Z78" s="688" t="s">
        <v>3130</v>
      </c>
    </row>
    <row r="79" spans="1:26" s="281" customFormat="1" ht="15.6">
      <c r="A79" s="671"/>
      <c r="B79" s="314"/>
      <c r="C79" s="314"/>
      <c r="D79" s="334"/>
      <c r="E79" s="299" t="s">
        <v>17</v>
      </c>
      <c r="F79" s="299" t="s">
        <v>15</v>
      </c>
      <c r="G79" s="300" t="s">
        <v>19</v>
      </c>
      <c r="H79" s="300" t="s">
        <v>28</v>
      </c>
      <c r="I79" s="300" t="s">
        <v>24</v>
      </c>
      <c r="J79" s="299"/>
      <c r="K79" s="299"/>
      <c r="L79" s="299"/>
      <c r="M79" s="299"/>
      <c r="N79" s="299"/>
      <c r="O79" s="299" t="s">
        <v>28</v>
      </c>
      <c r="P79" s="276" t="s">
        <v>444</v>
      </c>
      <c r="Q79" s="299" t="s">
        <v>290</v>
      </c>
      <c r="R79" s="323"/>
      <c r="S79" s="299"/>
      <c r="T79" s="333"/>
      <c r="U79" s="333"/>
      <c r="V79" s="332"/>
      <c r="W79" s="331"/>
      <c r="X79" s="688" t="s">
        <v>3135</v>
      </c>
      <c r="Y79" s="695" t="s">
        <v>3140</v>
      </c>
      <c r="Z79" s="688" t="s">
        <v>3130</v>
      </c>
    </row>
    <row r="80" spans="1:26" s="281" customFormat="1" ht="15.6">
      <c r="A80" s="671"/>
      <c r="B80" s="314"/>
      <c r="C80" s="314" t="s">
        <v>462</v>
      </c>
      <c r="D80" s="334"/>
      <c r="E80" s="299" t="s">
        <v>17</v>
      </c>
      <c r="F80" s="299" t="s">
        <v>14</v>
      </c>
      <c r="G80" s="300" t="s">
        <v>19</v>
      </c>
      <c r="H80" s="300" t="s">
        <v>28</v>
      </c>
      <c r="I80" s="300" t="s">
        <v>24</v>
      </c>
      <c r="J80" s="299">
        <v>4</v>
      </c>
      <c r="K80" s="299"/>
      <c r="L80" s="299"/>
      <c r="M80" s="299"/>
      <c r="N80" s="299"/>
      <c r="O80" s="299"/>
      <c r="P80" s="276" t="s">
        <v>444</v>
      </c>
      <c r="Q80" s="299" t="s">
        <v>290</v>
      </c>
      <c r="R80" s="323"/>
      <c r="S80" s="299"/>
      <c r="T80" s="333"/>
      <c r="U80" s="333"/>
      <c r="V80" s="332"/>
      <c r="W80" s="331"/>
      <c r="X80" s="688" t="s">
        <v>3135</v>
      </c>
      <c r="Y80" s="695" t="s">
        <v>3140</v>
      </c>
      <c r="Z80" s="688" t="s">
        <v>3130</v>
      </c>
    </row>
    <row r="81" spans="1:26" s="281" customFormat="1" ht="15.6">
      <c r="A81" s="671"/>
      <c r="B81" s="314"/>
      <c r="C81" s="314"/>
      <c r="D81" s="334"/>
      <c r="E81" s="299" t="s">
        <v>17</v>
      </c>
      <c r="F81" s="299" t="s">
        <v>15</v>
      </c>
      <c r="G81" s="300" t="s">
        <v>19</v>
      </c>
      <c r="H81" s="300" t="s">
        <v>28</v>
      </c>
      <c r="I81" s="300" t="s">
        <v>24</v>
      </c>
      <c r="J81" s="299">
        <v>4</v>
      </c>
      <c r="K81" s="299"/>
      <c r="L81" s="299"/>
      <c r="M81" s="299"/>
      <c r="N81" s="299"/>
      <c r="O81" s="299"/>
      <c r="P81" s="276" t="s">
        <v>444</v>
      </c>
      <c r="Q81" s="299" t="s">
        <v>290</v>
      </c>
      <c r="R81" s="323"/>
      <c r="S81" s="299"/>
      <c r="T81" s="333"/>
      <c r="U81" s="333"/>
      <c r="V81" s="332"/>
      <c r="W81" s="331"/>
      <c r="X81" s="688" t="s">
        <v>3135</v>
      </c>
      <c r="Y81" s="695" t="s">
        <v>3140</v>
      </c>
      <c r="Z81" s="688" t="s">
        <v>3130</v>
      </c>
    </row>
    <row r="82" spans="1:26" s="281" customFormat="1" ht="15.6">
      <c r="A82" s="671"/>
      <c r="B82" s="314"/>
      <c r="C82" s="314" t="s">
        <v>394</v>
      </c>
      <c r="D82" s="334"/>
      <c r="E82" s="299" t="s">
        <v>17</v>
      </c>
      <c r="F82" s="299" t="s">
        <v>14</v>
      </c>
      <c r="G82" s="300" t="s">
        <v>19</v>
      </c>
      <c r="H82" s="300" t="s">
        <v>28</v>
      </c>
      <c r="I82" s="300" t="s">
        <v>24</v>
      </c>
      <c r="J82" s="299">
        <v>4</v>
      </c>
      <c r="K82" s="299"/>
      <c r="L82" s="299"/>
      <c r="M82" s="299"/>
      <c r="N82" s="299"/>
      <c r="O82" s="299"/>
      <c r="P82" s="276" t="s">
        <v>444</v>
      </c>
      <c r="Q82" s="299" t="s">
        <v>290</v>
      </c>
      <c r="R82" s="323"/>
      <c r="S82" s="299"/>
      <c r="T82" s="333"/>
      <c r="U82" s="333"/>
      <c r="V82" s="332"/>
      <c r="W82" s="331"/>
      <c r="X82" s="688" t="s">
        <v>3135</v>
      </c>
      <c r="Y82" s="695" t="s">
        <v>3140</v>
      </c>
      <c r="Z82" s="688" t="s">
        <v>3130</v>
      </c>
    </row>
    <row r="83" spans="1:26" s="281" customFormat="1" ht="15.6">
      <c r="A83" s="671"/>
      <c r="B83" s="314"/>
      <c r="C83" s="314"/>
      <c r="D83" s="334"/>
      <c r="E83" s="299" t="s">
        <v>17</v>
      </c>
      <c r="F83" s="299" t="s">
        <v>15</v>
      </c>
      <c r="G83" s="300" t="s">
        <v>19</v>
      </c>
      <c r="H83" s="300" t="s">
        <v>28</v>
      </c>
      <c r="I83" s="300" t="s">
        <v>24</v>
      </c>
      <c r="J83" s="299">
        <v>4</v>
      </c>
      <c r="K83" s="299"/>
      <c r="L83" s="299"/>
      <c r="M83" s="299"/>
      <c r="N83" s="299"/>
      <c r="O83" s="299"/>
      <c r="P83" s="276" t="s">
        <v>444</v>
      </c>
      <c r="Q83" s="299" t="s">
        <v>290</v>
      </c>
      <c r="R83" s="323"/>
      <c r="S83" s="299"/>
      <c r="T83" s="333"/>
      <c r="U83" s="333"/>
      <c r="V83" s="332"/>
      <c r="W83" s="331"/>
      <c r="X83" s="688" t="s">
        <v>3135</v>
      </c>
      <c r="Y83" s="695" t="s">
        <v>3140</v>
      </c>
      <c r="Z83" s="688" t="s">
        <v>3130</v>
      </c>
    </row>
    <row r="84" spans="1:26" s="281" customFormat="1" ht="15.6">
      <c r="A84" s="671"/>
      <c r="B84" s="314"/>
      <c r="C84" s="314" t="s">
        <v>464</v>
      </c>
      <c r="D84" s="334"/>
      <c r="E84" s="299" t="s">
        <v>18</v>
      </c>
      <c r="F84" s="299" t="s">
        <v>14</v>
      </c>
      <c r="G84" s="300" t="s">
        <v>19</v>
      </c>
      <c r="H84" s="300" t="s">
        <v>28</v>
      </c>
      <c r="I84" s="300" t="s">
        <v>24</v>
      </c>
      <c r="J84" s="299">
        <v>4</v>
      </c>
      <c r="K84" s="299"/>
      <c r="L84" s="299"/>
      <c r="M84" s="299"/>
      <c r="N84" s="299"/>
      <c r="O84" s="299"/>
      <c r="P84" s="276" t="s">
        <v>444</v>
      </c>
      <c r="Q84" s="299" t="s">
        <v>290</v>
      </c>
      <c r="R84" s="323"/>
      <c r="S84" s="299"/>
      <c r="T84" s="333"/>
      <c r="U84" s="333"/>
      <c r="V84" s="332"/>
      <c r="W84" s="331"/>
      <c r="X84" s="688" t="s">
        <v>3135</v>
      </c>
      <c r="Y84" s="695" t="s">
        <v>3140</v>
      </c>
      <c r="Z84" s="688" t="s">
        <v>3130</v>
      </c>
    </row>
    <row r="85" spans="1:26" s="281" customFormat="1" ht="15.6">
      <c r="A85" s="671"/>
      <c r="B85" s="314"/>
      <c r="C85" s="314"/>
      <c r="D85" s="334"/>
      <c r="E85" s="299" t="s">
        <v>18</v>
      </c>
      <c r="F85" s="299" t="s">
        <v>15</v>
      </c>
      <c r="G85" s="300" t="s">
        <v>19</v>
      </c>
      <c r="H85" s="300" t="s">
        <v>28</v>
      </c>
      <c r="I85" s="300" t="s">
        <v>24</v>
      </c>
      <c r="J85" s="299">
        <v>4</v>
      </c>
      <c r="K85" s="299"/>
      <c r="L85" s="299"/>
      <c r="M85" s="299"/>
      <c r="N85" s="299"/>
      <c r="O85" s="299"/>
      <c r="P85" s="276" t="s">
        <v>444</v>
      </c>
      <c r="Q85" s="299" t="s">
        <v>290</v>
      </c>
      <c r="R85" s="323"/>
      <c r="S85" s="299"/>
      <c r="T85" s="333"/>
      <c r="U85" s="333"/>
      <c r="V85" s="332"/>
      <c r="W85" s="331"/>
      <c r="X85" s="688" t="s">
        <v>3135</v>
      </c>
      <c r="Y85" s="695" t="s">
        <v>3140</v>
      </c>
      <c r="Z85" s="688" t="s">
        <v>3130</v>
      </c>
    </row>
    <row r="86" spans="1:26" s="281" customFormat="1" ht="15.6">
      <c r="A86" s="671"/>
      <c r="B86" s="314"/>
      <c r="C86" s="314" t="s">
        <v>465</v>
      </c>
      <c r="D86" s="334"/>
      <c r="E86" s="299" t="s">
        <v>17</v>
      </c>
      <c r="F86" s="299" t="s">
        <v>14</v>
      </c>
      <c r="G86" s="300" t="s">
        <v>19</v>
      </c>
      <c r="H86" s="300" t="s">
        <v>28</v>
      </c>
      <c r="I86" s="300" t="s">
        <v>24</v>
      </c>
      <c r="J86" s="299">
        <v>4</v>
      </c>
      <c r="K86" s="299"/>
      <c r="L86" s="299"/>
      <c r="M86" s="299"/>
      <c r="N86" s="299"/>
      <c r="O86" s="299"/>
      <c r="P86" s="276" t="s">
        <v>444</v>
      </c>
      <c r="Q86" s="299" t="s">
        <v>290</v>
      </c>
      <c r="R86" s="323"/>
      <c r="S86" s="299"/>
      <c r="T86" s="333"/>
      <c r="U86" s="333"/>
      <c r="V86" s="332"/>
      <c r="W86" s="331"/>
      <c r="X86" s="688" t="s">
        <v>3135</v>
      </c>
      <c r="Y86" s="695" t="s">
        <v>3140</v>
      </c>
      <c r="Z86" s="688" t="s">
        <v>3130</v>
      </c>
    </row>
    <row r="87" spans="1:26" s="281" customFormat="1" ht="15.6">
      <c r="A87" s="671"/>
      <c r="B87" s="314"/>
      <c r="C87" s="314"/>
      <c r="D87" s="334"/>
      <c r="E87" s="299" t="s">
        <v>17</v>
      </c>
      <c r="F87" s="299" t="s">
        <v>15</v>
      </c>
      <c r="G87" s="300" t="s">
        <v>19</v>
      </c>
      <c r="H87" s="300" t="s">
        <v>28</v>
      </c>
      <c r="I87" s="300" t="s">
        <v>25</v>
      </c>
      <c r="J87" s="299">
        <v>4</v>
      </c>
      <c r="K87" s="299"/>
      <c r="L87" s="299"/>
      <c r="M87" s="299"/>
      <c r="N87" s="299"/>
      <c r="O87" s="299"/>
      <c r="P87" s="276" t="s">
        <v>444</v>
      </c>
      <c r="Q87" s="299" t="s">
        <v>290</v>
      </c>
      <c r="R87" s="323"/>
      <c r="S87" s="299"/>
      <c r="T87" s="333"/>
      <c r="U87" s="333"/>
      <c r="V87" s="332"/>
      <c r="W87" s="331"/>
      <c r="X87" s="688" t="s">
        <v>3135</v>
      </c>
      <c r="Y87" s="695" t="s">
        <v>3140</v>
      </c>
      <c r="Z87" s="688" t="s">
        <v>3130</v>
      </c>
    </row>
    <row r="88" spans="1:26" s="281" customFormat="1" ht="15.6">
      <c r="A88" s="671"/>
      <c r="B88" s="314"/>
      <c r="C88" s="314"/>
      <c r="D88" s="334"/>
      <c r="E88" s="299" t="s">
        <v>17</v>
      </c>
      <c r="F88" s="299" t="s">
        <v>14</v>
      </c>
      <c r="G88" s="300" t="s">
        <v>19</v>
      </c>
      <c r="H88" s="300" t="s">
        <v>28</v>
      </c>
      <c r="I88" s="300" t="s">
        <v>26</v>
      </c>
      <c r="J88" s="299">
        <v>4</v>
      </c>
      <c r="K88" s="299"/>
      <c r="L88" s="299"/>
      <c r="M88" s="299"/>
      <c r="N88" s="299"/>
      <c r="O88" s="299"/>
      <c r="P88" s="276" t="s">
        <v>444</v>
      </c>
      <c r="Q88" s="299" t="s">
        <v>290</v>
      </c>
      <c r="R88" s="323"/>
      <c r="S88" s="299"/>
      <c r="T88" s="333"/>
      <c r="U88" s="333"/>
      <c r="V88" s="332"/>
      <c r="W88" s="331"/>
      <c r="X88" s="688" t="s">
        <v>3135</v>
      </c>
      <c r="Y88" s="695" t="s">
        <v>3140</v>
      </c>
      <c r="Z88" s="688" t="s">
        <v>3130</v>
      </c>
    </row>
    <row r="89" spans="1:26" s="281" customFormat="1" ht="15.6">
      <c r="A89" s="671"/>
      <c r="B89" s="314"/>
      <c r="C89" s="314"/>
      <c r="D89" s="334"/>
      <c r="E89" s="299" t="s">
        <v>18</v>
      </c>
      <c r="F89" s="299" t="s">
        <v>15</v>
      </c>
      <c r="G89" s="300" t="s">
        <v>19</v>
      </c>
      <c r="H89" s="300" t="s">
        <v>28</v>
      </c>
      <c r="I89" s="300" t="s">
        <v>24</v>
      </c>
      <c r="J89" s="299">
        <v>4</v>
      </c>
      <c r="K89" s="299"/>
      <c r="L89" s="299"/>
      <c r="M89" s="299"/>
      <c r="N89" s="299"/>
      <c r="O89" s="299"/>
      <c r="P89" s="276" t="s">
        <v>444</v>
      </c>
      <c r="Q89" s="299" t="s">
        <v>290</v>
      </c>
      <c r="R89" s="323"/>
      <c r="S89" s="299"/>
      <c r="T89" s="333"/>
      <c r="U89" s="333"/>
      <c r="V89" s="332"/>
      <c r="W89" s="331"/>
      <c r="X89" s="688" t="s">
        <v>3135</v>
      </c>
      <c r="Y89" s="695" t="s">
        <v>3140</v>
      </c>
      <c r="Z89" s="688" t="s">
        <v>3130</v>
      </c>
    </row>
    <row r="90" spans="1:26" s="281" customFormat="1" ht="15.6">
      <c r="A90" s="671"/>
      <c r="B90" s="314"/>
      <c r="C90" s="314" t="s">
        <v>466</v>
      </c>
      <c r="D90" s="334"/>
      <c r="E90" s="299" t="s">
        <v>17</v>
      </c>
      <c r="F90" s="299" t="s">
        <v>14</v>
      </c>
      <c r="G90" s="300" t="s">
        <v>19</v>
      </c>
      <c r="H90" s="300" t="s">
        <v>28</v>
      </c>
      <c r="I90" s="300" t="s">
        <v>25</v>
      </c>
      <c r="J90" s="299">
        <v>4</v>
      </c>
      <c r="K90" s="299"/>
      <c r="L90" s="299"/>
      <c r="M90" s="299"/>
      <c r="N90" s="299"/>
      <c r="O90" s="299"/>
      <c r="P90" s="299" t="s">
        <v>291</v>
      </c>
      <c r="Q90" s="299" t="s">
        <v>290</v>
      </c>
      <c r="R90" s="323"/>
      <c r="S90" s="299"/>
      <c r="T90" s="333"/>
      <c r="U90" s="333"/>
      <c r="V90" s="332"/>
      <c r="W90" s="331"/>
      <c r="X90" s="688" t="s">
        <v>3135</v>
      </c>
      <c r="Y90" s="695" t="s">
        <v>3140</v>
      </c>
      <c r="Z90" s="688" t="s">
        <v>3130</v>
      </c>
    </row>
    <row r="91" spans="1:26" s="281" customFormat="1" ht="15.6">
      <c r="A91" s="671"/>
      <c r="B91" s="314"/>
      <c r="C91" s="314"/>
      <c r="D91" s="334"/>
      <c r="E91" s="299" t="s">
        <v>17</v>
      </c>
      <c r="F91" s="299" t="s">
        <v>15</v>
      </c>
      <c r="G91" s="300" t="s">
        <v>19</v>
      </c>
      <c r="H91" s="300" t="s">
        <v>28</v>
      </c>
      <c r="I91" s="300" t="s">
        <v>26</v>
      </c>
      <c r="J91" s="299">
        <v>4</v>
      </c>
      <c r="K91" s="299"/>
      <c r="L91" s="299"/>
      <c r="M91" s="299"/>
      <c r="N91" s="299"/>
      <c r="O91" s="299"/>
      <c r="P91" s="299" t="s">
        <v>291</v>
      </c>
      <c r="Q91" s="299" t="s">
        <v>290</v>
      </c>
      <c r="R91" s="323"/>
      <c r="S91" s="299"/>
      <c r="T91" s="333"/>
      <c r="U91" s="333"/>
      <c r="V91" s="332"/>
      <c r="W91" s="331"/>
      <c r="X91" s="688" t="s">
        <v>3135</v>
      </c>
      <c r="Y91" s="695" t="s">
        <v>3140</v>
      </c>
      <c r="Z91" s="688" t="s">
        <v>3130</v>
      </c>
    </row>
    <row r="92" spans="1:26" s="281" customFormat="1" ht="27.6">
      <c r="A92" s="671"/>
      <c r="B92" s="314"/>
      <c r="C92" s="314" t="s">
        <v>395</v>
      </c>
      <c r="D92" s="334"/>
      <c r="E92" s="299" t="s">
        <v>18</v>
      </c>
      <c r="F92" s="299" t="s">
        <v>14</v>
      </c>
      <c r="G92" s="300" t="s">
        <v>19</v>
      </c>
      <c r="H92" s="300" t="s">
        <v>28</v>
      </c>
      <c r="I92" s="300" t="s">
        <v>841</v>
      </c>
      <c r="J92" s="299">
        <v>4</v>
      </c>
      <c r="K92" s="299"/>
      <c r="L92" s="299"/>
      <c r="M92" s="299"/>
      <c r="N92" s="299"/>
      <c r="O92" s="299"/>
      <c r="P92" s="299" t="s">
        <v>291</v>
      </c>
      <c r="Q92" s="299" t="s">
        <v>290</v>
      </c>
      <c r="R92" s="323"/>
      <c r="S92" s="299"/>
      <c r="T92" s="333"/>
      <c r="U92" s="333"/>
      <c r="V92" s="332"/>
      <c r="W92" s="331"/>
      <c r="X92" s="688" t="s">
        <v>3135</v>
      </c>
      <c r="Y92" s="695" t="s">
        <v>3140</v>
      </c>
      <c r="Z92" s="688" t="s">
        <v>3130</v>
      </c>
    </row>
    <row r="93" spans="1:26" s="281" customFormat="1" ht="15.6">
      <c r="A93" s="671"/>
      <c r="B93" s="314"/>
      <c r="C93" s="314"/>
      <c r="D93" s="334"/>
      <c r="E93" s="299" t="s">
        <v>18</v>
      </c>
      <c r="F93" s="299" t="s">
        <v>15</v>
      </c>
      <c r="G93" s="300" t="s">
        <v>19</v>
      </c>
      <c r="H93" s="300" t="s">
        <v>28</v>
      </c>
      <c r="I93" s="300" t="s">
        <v>24</v>
      </c>
      <c r="J93" s="299">
        <v>4</v>
      </c>
      <c r="K93" s="299"/>
      <c r="L93" s="299"/>
      <c r="M93" s="299"/>
      <c r="N93" s="299"/>
      <c r="O93" s="299"/>
      <c r="P93" s="299" t="s">
        <v>291</v>
      </c>
      <c r="Q93" s="299" t="s">
        <v>290</v>
      </c>
      <c r="R93" s="323"/>
      <c r="S93" s="299"/>
      <c r="T93" s="333"/>
      <c r="U93" s="333"/>
      <c r="V93" s="332"/>
      <c r="W93" s="331"/>
      <c r="X93" s="688" t="s">
        <v>3135</v>
      </c>
      <c r="Y93" s="695" t="s">
        <v>3140</v>
      </c>
      <c r="Z93" s="688" t="s">
        <v>3130</v>
      </c>
    </row>
    <row r="94" spans="1:26" s="281" customFormat="1" ht="15.6">
      <c r="A94" s="671"/>
      <c r="B94" s="314"/>
      <c r="C94" s="314" t="s">
        <v>397</v>
      </c>
      <c r="D94" s="334"/>
      <c r="E94" s="299" t="s">
        <v>17</v>
      </c>
      <c r="F94" s="299" t="s">
        <v>15</v>
      </c>
      <c r="G94" s="300" t="s">
        <v>19</v>
      </c>
      <c r="H94" s="300" t="s">
        <v>28</v>
      </c>
      <c r="I94" s="300" t="s">
        <v>25</v>
      </c>
      <c r="J94" s="299"/>
      <c r="K94" s="299"/>
      <c r="L94" s="299"/>
      <c r="M94" s="299"/>
      <c r="N94" s="299"/>
      <c r="O94" s="299" t="s">
        <v>28</v>
      </c>
      <c r="P94" s="299" t="s">
        <v>291</v>
      </c>
      <c r="Q94" s="299" t="s">
        <v>290</v>
      </c>
      <c r="R94" s="323"/>
      <c r="S94" s="299"/>
      <c r="T94" s="333"/>
      <c r="U94" s="333"/>
      <c r="V94" s="332"/>
      <c r="W94" s="331"/>
      <c r="X94" s="688" t="s">
        <v>3135</v>
      </c>
      <c r="Y94" s="695" t="s">
        <v>3140</v>
      </c>
      <c r="Z94" s="688" t="s">
        <v>3130</v>
      </c>
    </row>
    <row r="95" spans="1:26" s="281" customFormat="1" ht="15.6">
      <c r="A95" s="671"/>
      <c r="B95" s="314"/>
      <c r="C95" s="314" t="s">
        <v>398</v>
      </c>
      <c r="D95" s="334"/>
      <c r="E95" s="299" t="s">
        <v>17</v>
      </c>
      <c r="F95" s="299" t="s">
        <v>15</v>
      </c>
      <c r="G95" s="300" t="s">
        <v>19</v>
      </c>
      <c r="H95" s="300" t="s">
        <v>28</v>
      </c>
      <c r="I95" s="300" t="s">
        <v>24</v>
      </c>
      <c r="J95" s="299">
        <v>3</v>
      </c>
      <c r="K95" s="299"/>
      <c r="L95" s="299"/>
      <c r="M95" s="299"/>
      <c r="N95" s="299"/>
      <c r="O95" s="299"/>
      <c r="P95" s="299" t="s">
        <v>291</v>
      </c>
      <c r="Q95" s="299" t="s">
        <v>290</v>
      </c>
      <c r="R95" s="323" t="s">
        <v>1116</v>
      </c>
      <c r="S95" s="299"/>
      <c r="T95" s="333"/>
      <c r="U95" s="333"/>
      <c r="V95" s="332"/>
      <c r="W95" s="331"/>
      <c r="X95" s="688" t="s">
        <v>3135</v>
      </c>
      <c r="Y95" s="695" t="s">
        <v>3140</v>
      </c>
      <c r="Z95" s="688" t="s">
        <v>3130</v>
      </c>
    </row>
    <row r="96" spans="1:26" s="281" customFormat="1" ht="15.6">
      <c r="A96" s="671"/>
      <c r="B96" s="314"/>
      <c r="C96" s="314"/>
      <c r="D96" s="334"/>
      <c r="E96" s="299" t="s">
        <v>17</v>
      </c>
      <c r="F96" s="299" t="s">
        <v>14</v>
      </c>
      <c r="G96" s="300" t="s">
        <v>19</v>
      </c>
      <c r="H96" s="300" t="s">
        <v>28</v>
      </c>
      <c r="I96" s="300" t="s">
        <v>24</v>
      </c>
      <c r="J96" s="299">
        <v>4</v>
      </c>
      <c r="K96" s="299"/>
      <c r="L96" s="299"/>
      <c r="M96" s="299"/>
      <c r="N96" s="299"/>
      <c r="O96" s="299"/>
      <c r="P96" s="299" t="s">
        <v>291</v>
      </c>
      <c r="Q96" s="299" t="s">
        <v>290</v>
      </c>
      <c r="R96" s="323"/>
      <c r="S96" s="299"/>
      <c r="T96" s="333"/>
      <c r="U96" s="333"/>
      <c r="V96" s="332"/>
      <c r="W96" s="331"/>
      <c r="X96" s="688" t="s">
        <v>3135</v>
      </c>
      <c r="Y96" s="695" t="s">
        <v>3140</v>
      </c>
      <c r="Z96" s="688" t="s">
        <v>3130</v>
      </c>
    </row>
    <row r="97" spans="1:26" s="320" customFormat="1" ht="16.2" thickBot="1">
      <c r="A97" s="673"/>
      <c r="B97" s="321"/>
      <c r="C97" s="321"/>
      <c r="D97" s="348" t="s">
        <v>858</v>
      </c>
      <c r="E97" s="345" t="s">
        <v>17</v>
      </c>
      <c r="F97" s="345" t="s">
        <v>16</v>
      </c>
      <c r="G97" s="347" t="s">
        <v>57</v>
      </c>
      <c r="H97" s="347" t="s">
        <v>61</v>
      </c>
      <c r="I97" s="347" t="s">
        <v>783</v>
      </c>
      <c r="J97" s="345">
        <v>4</v>
      </c>
      <c r="K97" s="345"/>
      <c r="L97" s="345"/>
      <c r="M97" s="345"/>
      <c r="N97" s="345"/>
      <c r="O97" s="345"/>
      <c r="P97" s="345" t="s">
        <v>291</v>
      </c>
      <c r="Q97" s="345" t="s">
        <v>290</v>
      </c>
      <c r="R97" s="346"/>
      <c r="S97" s="345"/>
      <c r="T97" s="344"/>
      <c r="U97" s="344"/>
      <c r="V97" s="343"/>
      <c r="W97" s="342"/>
      <c r="X97" s="688" t="s">
        <v>3135</v>
      </c>
      <c r="Y97" s="695" t="s">
        <v>3140</v>
      </c>
      <c r="Z97" s="688" t="s">
        <v>3130</v>
      </c>
    </row>
    <row r="98" spans="1:26" s="281" customFormat="1" ht="15.6">
      <c r="A98" s="698"/>
      <c r="B98" s="318"/>
      <c r="C98" s="318" t="s">
        <v>399</v>
      </c>
      <c r="D98" s="341" t="s">
        <v>1115</v>
      </c>
      <c r="E98" s="338" t="s">
        <v>18</v>
      </c>
      <c r="F98" s="338" t="s">
        <v>14</v>
      </c>
      <c r="G98" s="340" t="s">
        <v>20</v>
      </c>
      <c r="H98" s="340" t="s">
        <v>29</v>
      </c>
      <c r="I98" s="340" t="s">
        <v>26</v>
      </c>
      <c r="J98" s="338"/>
      <c r="K98" s="338"/>
      <c r="L98" s="338"/>
      <c r="M98" s="338"/>
      <c r="N98" s="338"/>
      <c r="O98" s="338" t="s">
        <v>29</v>
      </c>
      <c r="P98" s="338" t="s">
        <v>286</v>
      </c>
      <c r="Q98" s="338" t="s">
        <v>290</v>
      </c>
      <c r="R98" s="339"/>
      <c r="S98" s="338"/>
      <c r="T98" s="337"/>
      <c r="U98" s="337"/>
      <c r="V98" s="336"/>
      <c r="W98" s="335"/>
      <c r="X98" s="688" t="s">
        <v>3135</v>
      </c>
      <c r="Y98" s="695" t="s">
        <v>3140</v>
      </c>
      <c r="Z98" s="688" t="s">
        <v>3130</v>
      </c>
    </row>
    <row r="99" spans="1:26" s="281" customFormat="1" ht="27.6">
      <c r="A99" s="699"/>
      <c r="B99" s="314"/>
      <c r="C99" s="314"/>
      <c r="D99" s="334"/>
      <c r="E99" s="299" t="s">
        <v>17</v>
      </c>
      <c r="F99" s="299" t="s">
        <v>15</v>
      </c>
      <c r="G99" s="300" t="s">
        <v>19</v>
      </c>
      <c r="H99" s="300" t="s">
        <v>28</v>
      </c>
      <c r="I99" s="300" t="s">
        <v>819</v>
      </c>
      <c r="J99" s="299">
        <v>4</v>
      </c>
      <c r="K99" s="299"/>
      <c r="L99" s="299"/>
      <c r="M99" s="299"/>
      <c r="N99" s="299"/>
      <c r="O99" s="299"/>
      <c r="P99" s="299" t="s">
        <v>286</v>
      </c>
      <c r="Q99" s="299" t="s">
        <v>290</v>
      </c>
      <c r="R99" s="323"/>
      <c r="S99" s="299"/>
      <c r="T99" s="333"/>
      <c r="U99" s="333"/>
      <c r="V99" s="332"/>
      <c r="W99" s="331"/>
      <c r="X99" s="688" t="s">
        <v>3135</v>
      </c>
      <c r="Y99" s="695" t="s">
        <v>3140</v>
      </c>
      <c r="Z99" s="688" t="s">
        <v>3129</v>
      </c>
    </row>
    <row r="100" spans="1:26" s="281" customFormat="1" ht="15.6">
      <c r="A100" s="699"/>
      <c r="B100" s="314"/>
      <c r="C100" s="314" t="s">
        <v>400</v>
      </c>
      <c r="D100" s="334"/>
      <c r="E100" s="299" t="s">
        <v>18</v>
      </c>
      <c r="F100" s="299" t="s">
        <v>14</v>
      </c>
      <c r="G100" s="300" t="s">
        <v>19</v>
      </c>
      <c r="H100" s="300" t="s">
        <v>28</v>
      </c>
      <c r="I100" s="300" t="s">
        <v>24</v>
      </c>
      <c r="J100" s="299">
        <v>4</v>
      </c>
      <c r="K100" s="299"/>
      <c r="L100" s="299"/>
      <c r="M100" s="299"/>
      <c r="N100" s="299"/>
      <c r="O100" s="299"/>
      <c r="P100" s="299" t="s">
        <v>286</v>
      </c>
      <c r="Q100" s="299" t="s">
        <v>290</v>
      </c>
      <c r="R100" s="323"/>
      <c r="S100" s="299"/>
      <c r="T100" s="333"/>
      <c r="U100" s="333"/>
      <c r="V100" s="332"/>
      <c r="W100" s="331"/>
      <c r="X100" s="688" t="s">
        <v>3135</v>
      </c>
      <c r="Y100" s="695" t="s">
        <v>3140</v>
      </c>
      <c r="Z100" s="688" t="s">
        <v>3129</v>
      </c>
    </row>
    <row r="101" spans="1:26" s="281" customFormat="1" ht="15.6">
      <c r="A101" s="699"/>
      <c r="B101" s="314"/>
      <c r="C101" s="314"/>
      <c r="D101" s="334"/>
      <c r="E101" s="299" t="s">
        <v>18</v>
      </c>
      <c r="F101" s="299" t="s">
        <v>15</v>
      </c>
      <c r="G101" s="300" t="s">
        <v>19</v>
      </c>
      <c r="H101" s="300" t="s">
        <v>28</v>
      </c>
      <c r="I101" s="300" t="s">
        <v>24</v>
      </c>
      <c r="J101" s="299">
        <v>4</v>
      </c>
      <c r="K101" s="299"/>
      <c r="L101" s="299"/>
      <c r="M101" s="299"/>
      <c r="N101" s="299"/>
      <c r="O101" s="299"/>
      <c r="P101" s="299" t="s">
        <v>286</v>
      </c>
      <c r="Q101" s="299" t="s">
        <v>290</v>
      </c>
      <c r="R101" s="323"/>
      <c r="S101" s="299"/>
      <c r="T101" s="333"/>
      <c r="U101" s="333"/>
      <c r="V101" s="332"/>
      <c r="W101" s="331"/>
      <c r="X101" s="688" t="s">
        <v>3135</v>
      </c>
      <c r="Y101" s="695" t="s">
        <v>3140</v>
      </c>
      <c r="Z101" s="688" t="s">
        <v>3129</v>
      </c>
    </row>
    <row r="102" spans="1:26" s="281" customFormat="1" ht="15.6">
      <c r="A102" s="699"/>
      <c r="B102" s="314"/>
      <c r="C102" s="314" t="s">
        <v>401</v>
      </c>
      <c r="D102" s="334"/>
      <c r="E102" s="299" t="s">
        <v>17</v>
      </c>
      <c r="F102" s="299" t="s">
        <v>14</v>
      </c>
      <c r="G102" s="300" t="s">
        <v>19</v>
      </c>
      <c r="H102" s="300" t="s">
        <v>28</v>
      </c>
      <c r="I102" s="300" t="s">
        <v>24</v>
      </c>
      <c r="J102" s="299">
        <v>4</v>
      </c>
      <c r="K102" s="299"/>
      <c r="L102" s="299"/>
      <c r="M102" s="299"/>
      <c r="N102" s="299"/>
      <c r="O102" s="299"/>
      <c r="P102" s="299" t="s">
        <v>286</v>
      </c>
      <c r="Q102" s="299" t="s">
        <v>290</v>
      </c>
      <c r="R102" s="323"/>
      <c r="S102" s="299"/>
      <c r="T102" s="333"/>
      <c r="U102" s="333"/>
      <c r="V102" s="332"/>
      <c r="W102" s="331"/>
      <c r="X102" s="688" t="s">
        <v>3135</v>
      </c>
      <c r="Y102" s="695" t="s">
        <v>3140</v>
      </c>
      <c r="Z102" s="688" t="s">
        <v>3129</v>
      </c>
    </row>
    <row r="103" spans="1:26" s="281" customFormat="1" ht="15.6">
      <c r="A103" s="699"/>
      <c r="B103" s="314"/>
      <c r="C103" s="314" t="s">
        <v>402</v>
      </c>
      <c r="D103" s="334"/>
      <c r="E103" s="299" t="s">
        <v>18</v>
      </c>
      <c r="F103" s="299" t="s">
        <v>15</v>
      </c>
      <c r="G103" s="300" t="s">
        <v>19</v>
      </c>
      <c r="H103" s="300" t="s">
        <v>28</v>
      </c>
      <c r="I103" s="300" t="s">
        <v>24</v>
      </c>
      <c r="J103" s="299">
        <v>4</v>
      </c>
      <c r="K103" s="299"/>
      <c r="L103" s="299"/>
      <c r="M103" s="299"/>
      <c r="N103" s="299"/>
      <c r="O103" s="299"/>
      <c r="P103" s="299" t="s">
        <v>286</v>
      </c>
      <c r="Q103" s="299" t="s">
        <v>290</v>
      </c>
      <c r="R103" s="323"/>
      <c r="S103" s="299"/>
      <c r="T103" s="333"/>
      <c r="U103" s="333"/>
      <c r="V103" s="332"/>
      <c r="W103" s="331"/>
      <c r="X103" s="688" t="s">
        <v>3135</v>
      </c>
      <c r="Y103" s="695" t="s">
        <v>3140</v>
      </c>
      <c r="Z103" s="688" t="s">
        <v>3129</v>
      </c>
    </row>
    <row r="104" spans="1:26" s="281" customFormat="1" ht="15.6">
      <c r="A104" s="699"/>
      <c r="B104" s="314"/>
      <c r="C104" s="314"/>
      <c r="D104" s="334"/>
      <c r="E104" s="299" t="s">
        <v>17</v>
      </c>
      <c r="F104" s="299" t="s">
        <v>14</v>
      </c>
      <c r="G104" s="300" t="s">
        <v>19</v>
      </c>
      <c r="H104" s="300" t="s">
        <v>28</v>
      </c>
      <c r="I104" s="300" t="s">
        <v>24</v>
      </c>
      <c r="J104" s="299">
        <v>4</v>
      </c>
      <c r="K104" s="299"/>
      <c r="L104" s="299"/>
      <c r="M104" s="299"/>
      <c r="N104" s="299"/>
      <c r="O104" s="299"/>
      <c r="P104" s="299" t="s">
        <v>286</v>
      </c>
      <c r="Q104" s="299" t="s">
        <v>290</v>
      </c>
      <c r="R104" s="323"/>
      <c r="S104" s="299"/>
      <c r="T104" s="333"/>
      <c r="U104" s="333"/>
      <c r="V104" s="332"/>
      <c r="W104" s="331"/>
      <c r="X104" s="688" t="s">
        <v>3135</v>
      </c>
      <c r="Y104" s="695" t="s">
        <v>3140</v>
      </c>
      <c r="Z104" s="688" t="s">
        <v>3129</v>
      </c>
    </row>
    <row r="105" spans="1:26" s="281" customFormat="1" ht="15.6">
      <c r="A105" s="699"/>
      <c r="B105" s="314"/>
      <c r="C105" s="314" t="s">
        <v>403</v>
      </c>
      <c r="D105" s="334"/>
      <c r="E105" s="299" t="s">
        <v>18</v>
      </c>
      <c r="F105" s="299" t="s">
        <v>15</v>
      </c>
      <c r="G105" s="300" t="s">
        <v>19</v>
      </c>
      <c r="H105" s="300" t="s">
        <v>28</v>
      </c>
      <c r="I105" s="300" t="s">
        <v>24</v>
      </c>
      <c r="J105" s="299">
        <v>4</v>
      </c>
      <c r="K105" s="299"/>
      <c r="L105" s="299"/>
      <c r="M105" s="299"/>
      <c r="N105" s="299"/>
      <c r="O105" s="299"/>
      <c r="P105" s="299" t="s">
        <v>286</v>
      </c>
      <c r="Q105" s="299" t="s">
        <v>290</v>
      </c>
      <c r="R105" s="323"/>
      <c r="S105" s="299"/>
      <c r="T105" s="333"/>
      <c r="U105" s="333"/>
      <c r="V105" s="332"/>
      <c r="W105" s="331"/>
      <c r="X105" s="688" t="s">
        <v>3135</v>
      </c>
      <c r="Y105" s="695" t="s">
        <v>3140</v>
      </c>
      <c r="Z105" s="688" t="s">
        <v>3129</v>
      </c>
    </row>
    <row r="106" spans="1:26" s="281" customFormat="1" ht="15.6">
      <c r="A106" s="699"/>
      <c r="B106" s="314"/>
      <c r="C106" s="314"/>
      <c r="D106" s="334"/>
      <c r="E106" s="299" t="s">
        <v>18</v>
      </c>
      <c r="F106" s="299" t="s">
        <v>14</v>
      </c>
      <c r="G106" s="300" t="s">
        <v>19</v>
      </c>
      <c r="H106" s="300" t="s">
        <v>28</v>
      </c>
      <c r="I106" s="300" t="s">
        <v>24</v>
      </c>
      <c r="J106" s="299">
        <v>4</v>
      </c>
      <c r="K106" s="299"/>
      <c r="L106" s="299"/>
      <c r="M106" s="299"/>
      <c r="N106" s="299"/>
      <c r="O106" s="299"/>
      <c r="P106" s="299" t="s">
        <v>286</v>
      </c>
      <c r="Q106" s="299" t="s">
        <v>290</v>
      </c>
      <c r="R106" s="323"/>
      <c r="S106" s="299"/>
      <c r="T106" s="333"/>
      <c r="U106" s="333"/>
      <c r="V106" s="332"/>
      <c r="W106" s="331"/>
      <c r="X106" s="688" t="s">
        <v>3135</v>
      </c>
      <c r="Y106" s="695" t="s">
        <v>3140</v>
      </c>
      <c r="Z106" s="688" t="s">
        <v>3129</v>
      </c>
    </row>
    <row r="107" spans="1:26" s="281" customFormat="1" ht="15.6">
      <c r="A107" s="699"/>
      <c r="B107" s="314"/>
      <c r="C107" s="314" t="s">
        <v>404</v>
      </c>
      <c r="D107" s="334"/>
      <c r="E107" s="299" t="s">
        <v>17</v>
      </c>
      <c r="F107" s="299" t="s">
        <v>15</v>
      </c>
      <c r="G107" s="300" t="s">
        <v>19</v>
      </c>
      <c r="H107" s="300" t="s">
        <v>28</v>
      </c>
      <c r="I107" s="300" t="s">
        <v>26</v>
      </c>
      <c r="J107" s="299">
        <v>4</v>
      </c>
      <c r="K107" s="299"/>
      <c r="L107" s="299"/>
      <c r="M107" s="299"/>
      <c r="N107" s="299"/>
      <c r="O107" s="299"/>
      <c r="P107" s="299" t="s">
        <v>286</v>
      </c>
      <c r="Q107" s="299" t="s">
        <v>290</v>
      </c>
      <c r="R107" s="323"/>
      <c r="S107" s="299"/>
      <c r="T107" s="333"/>
      <c r="U107" s="333"/>
      <c r="V107" s="332"/>
      <c r="W107" s="331"/>
      <c r="X107" s="688" t="s">
        <v>3135</v>
      </c>
      <c r="Y107" s="695" t="s">
        <v>3140</v>
      </c>
      <c r="Z107" s="688" t="s">
        <v>3129</v>
      </c>
    </row>
    <row r="108" spans="1:26" s="281" customFormat="1" ht="15.6">
      <c r="A108" s="699"/>
      <c r="B108" s="314"/>
      <c r="C108" s="314"/>
      <c r="D108" s="334"/>
      <c r="E108" s="299" t="s">
        <v>17</v>
      </c>
      <c r="F108" s="299" t="s">
        <v>14</v>
      </c>
      <c r="G108" s="300" t="s">
        <v>19</v>
      </c>
      <c r="H108" s="300" t="s">
        <v>28</v>
      </c>
      <c r="I108" s="300" t="s">
        <v>25</v>
      </c>
      <c r="J108" s="299">
        <v>4</v>
      </c>
      <c r="K108" s="299"/>
      <c r="L108" s="299"/>
      <c r="M108" s="299"/>
      <c r="N108" s="299"/>
      <c r="O108" s="299"/>
      <c r="P108" s="299" t="s">
        <v>286</v>
      </c>
      <c r="Q108" s="299" t="s">
        <v>290</v>
      </c>
      <c r="R108" s="323"/>
      <c r="S108" s="299"/>
      <c r="T108" s="333"/>
      <c r="U108" s="333"/>
      <c r="V108" s="332"/>
      <c r="W108" s="331"/>
      <c r="X108" s="688" t="s">
        <v>3135</v>
      </c>
      <c r="Y108" s="695" t="s">
        <v>3140</v>
      </c>
      <c r="Z108" s="688" t="s">
        <v>3129</v>
      </c>
    </row>
    <row r="109" spans="1:26" s="281" customFormat="1" ht="15.6">
      <c r="A109" s="699"/>
      <c r="B109" s="314"/>
      <c r="C109" s="314" t="s">
        <v>635</v>
      </c>
      <c r="D109" s="334"/>
      <c r="E109" s="299" t="s">
        <v>17</v>
      </c>
      <c r="F109" s="299" t="s">
        <v>15</v>
      </c>
      <c r="G109" s="300" t="s">
        <v>19</v>
      </c>
      <c r="H109" s="300" t="s">
        <v>28</v>
      </c>
      <c r="I109" s="300" t="s">
        <v>24</v>
      </c>
      <c r="J109" s="299">
        <v>4</v>
      </c>
      <c r="K109" s="299"/>
      <c r="L109" s="299"/>
      <c r="M109" s="299"/>
      <c r="N109" s="299"/>
      <c r="O109" s="299"/>
      <c r="P109" s="299" t="s">
        <v>286</v>
      </c>
      <c r="Q109" s="299" t="s">
        <v>290</v>
      </c>
      <c r="R109" s="323"/>
      <c r="S109" s="299"/>
      <c r="T109" s="333"/>
      <c r="U109" s="333"/>
      <c r="V109" s="332"/>
      <c r="W109" s="331"/>
      <c r="X109" s="688" t="s">
        <v>3135</v>
      </c>
      <c r="Y109" s="695" t="s">
        <v>3140</v>
      </c>
      <c r="Z109" s="688" t="s">
        <v>3129</v>
      </c>
    </row>
    <row r="110" spans="1:26" s="281" customFormat="1" ht="27.6">
      <c r="A110" s="699"/>
      <c r="B110" s="314"/>
      <c r="C110" s="314"/>
      <c r="D110" s="334"/>
      <c r="E110" s="299" t="s">
        <v>17</v>
      </c>
      <c r="F110" s="299" t="s">
        <v>14</v>
      </c>
      <c r="G110" s="300" t="s">
        <v>19</v>
      </c>
      <c r="H110" s="300" t="s">
        <v>28</v>
      </c>
      <c r="I110" s="300" t="s">
        <v>841</v>
      </c>
      <c r="J110" s="299">
        <v>4</v>
      </c>
      <c r="K110" s="299"/>
      <c r="L110" s="299"/>
      <c r="M110" s="299"/>
      <c r="N110" s="299"/>
      <c r="O110" s="299"/>
      <c r="P110" s="299" t="s">
        <v>286</v>
      </c>
      <c r="Q110" s="299" t="s">
        <v>290</v>
      </c>
      <c r="R110" s="323"/>
      <c r="S110" s="299"/>
      <c r="T110" s="333"/>
      <c r="U110" s="333"/>
      <c r="V110" s="332"/>
      <c r="W110" s="331"/>
      <c r="X110" s="688" t="s">
        <v>3135</v>
      </c>
      <c r="Y110" s="695" t="s">
        <v>3140</v>
      </c>
      <c r="Z110" s="688" t="s">
        <v>3129</v>
      </c>
    </row>
    <row r="111" spans="1:26" s="281" customFormat="1" ht="15.6">
      <c r="A111" s="699"/>
      <c r="B111" s="314"/>
      <c r="C111" s="314"/>
      <c r="D111" s="334"/>
      <c r="E111" s="299" t="s">
        <v>17</v>
      </c>
      <c r="F111" s="299" t="s">
        <v>14</v>
      </c>
      <c r="G111" s="300" t="s">
        <v>19</v>
      </c>
      <c r="H111" s="300" t="s">
        <v>28</v>
      </c>
      <c r="I111" s="300" t="s">
        <v>24</v>
      </c>
      <c r="J111" s="299">
        <v>4</v>
      </c>
      <c r="K111" s="299"/>
      <c r="L111" s="299"/>
      <c r="M111" s="299"/>
      <c r="N111" s="299"/>
      <c r="O111" s="299"/>
      <c r="P111" s="299" t="s">
        <v>286</v>
      </c>
      <c r="Q111" s="299" t="s">
        <v>290</v>
      </c>
      <c r="R111" s="323"/>
      <c r="S111" s="299"/>
      <c r="T111" s="333"/>
      <c r="U111" s="333"/>
      <c r="V111" s="332"/>
      <c r="W111" s="331"/>
      <c r="X111" s="688" t="s">
        <v>3135</v>
      </c>
      <c r="Y111" s="695" t="s">
        <v>3140</v>
      </c>
      <c r="Z111" s="688" t="s">
        <v>3129</v>
      </c>
    </row>
    <row r="112" spans="1:26" s="281" customFormat="1" ht="15.6">
      <c r="A112" s="699"/>
      <c r="B112" s="314"/>
      <c r="C112" s="314" t="s">
        <v>636</v>
      </c>
      <c r="D112" s="334"/>
      <c r="E112" s="299" t="s">
        <v>18</v>
      </c>
      <c r="F112" s="299" t="s">
        <v>14</v>
      </c>
      <c r="G112" s="300" t="s">
        <v>19</v>
      </c>
      <c r="H112" s="300" t="s">
        <v>28</v>
      </c>
      <c r="I112" s="300" t="s">
        <v>24</v>
      </c>
      <c r="J112" s="299">
        <v>4</v>
      </c>
      <c r="K112" s="299"/>
      <c r="L112" s="299"/>
      <c r="M112" s="299"/>
      <c r="N112" s="299"/>
      <c r="O112" s="299"/>
      <c r="P112" s="299" t="s">
        <v>286</v>
      </c>
      <c r="Q112" s="299" t="s">
        <v>290</v>
      </c>
      <c r="R112" s="323"/>
      <c r="S112" s="299"/>
      <c r="T112" s="333"/>
      <c r="U112" s="333"/>
      <c r="V112" s="332"/>
      <c r="W112" s="331"/>
      <c r="X112" s="688" t="s">
        <v>3135</v>
      </c>
      <c r="Y112" s="695" t="s">
        <v>3140</v>
      </c>
      <c r="Z112" s="688" t="s">
        <v>3129</v>
      </c>
    </row>
    <row r="113" spans="1:26" s="281" customFormat="1" ht="15.6">
      <c r="A113" s="699"/>
      <c r="B113" s="314"/>
      <c r="C113" s="314"/>
      <c r="D113" s="334"/>
      <c r="E113" s="299" t="s">
        <v>18</v>
      </c>
      <c r="F113" s="299" t="s">
        <v>15</v>
      </c>
      <c r="G113" s="300" t="s">
        <v>19</v>
      </c>
      <c r="H113" s="300" t="s">
        <v>28</v>
      </c>
      <c r="I113" s="300" t="s">
        <v>24</v>
      </c>
      <c r="J113" s="299">
        <v>4</v>
      </c>
      <c r="K113" s="299"/>
      <c r="L113" s="299"/>
      <c r="M113" s="299"/>
      <c r="N113" s="299"/>
      <c r="O113" s="299"/>
      <c r="P113" s="299" t="s">
        <v>286</v>
      </c>
      <c r="Q113" s="299" t="s">
        <v>290</v>
      </c>
      <c r="R113" s="323"/>
      <c r="S113" s="299"/>
      <c r="T113" s="333"/>
      <c r="U113" s="333"/>
      <c r="V113" s="332"/>
      <c r="W113" s="331"/>
      <c r="X113" s="688" t="s">
        <v>3135</v>
      </c>
      <c r="Y113" s="695" t="s">
        <v>3140</v>
      </c>
      <c r="Z113" s="688" t="s">
        <v>3129</v>
      </c>
    </row>
    <row r="114" spans="1:26" s="281" customFormat="1" ht="15.6">
      <c r="A114" s="699"/>
      <c r="B114" s="314"/>
      <c r="C114" s="314" t="s">
        <v>405</v>
      </c>
      <c r="D114" s="334"/>
      <c r="E114" s="299" t="s">
        <v>18</v>
      </c>
      <c r="F114" s="299" t="s">
        <v>14</v>
      </c>
      <c r="G114" s="300" t="s">
        <v>19</v>
      </c>
      <c r="H114" s="300" t="s">
        <v>28</v>
      </c>
      <c r="I114" s="300" t="s">
        <v>24</v>
      </c>
      <c r="J114" s="299"/>
      <c r="K114" s="299"/>
      <c r="L114" s="299"/>
      <c r="M114" s="299"/>
      <c r="N114" s="299"/>
      <c r="O114" s="299" t="s">
        <v>28</v>
      </c>
      <c r="P114" s="299" t="s">
        <v>286</v>
      </c>
      <c r="Q114" s="299" t="s">
        <v>290</v>
      </c>
      <c r="R114" s="323"/>
      <c r="S114" s="299"/>
      <c r="T114" s="333"/>
      <c r="U114" s="333"/>
      <c r="V114" s="332"/>
      <c r="W114" s="331"/>
      <c r="X114" s="688" t="s">
        <v>3135</v>
      </c>
      <c r="Y114" s="695" t="s">
        <v>3140</v>
      </c>
      <c r="Z114" s="688" t="s">
        <v>3129</v>
      </c>
    </row>
    <row r="115" spans="1:26" s="281" customFormat="1" ht="15.6">
      <c r="A115" s="699"/>
      <c r="B115" s="314"/>
      <c r="C115" s="314"/>
      <c r="D115" s="334"/>
      <c r="E115" s="299" t="s">
        <v>18</v>
      </c>
      <c r="F115" s="299" t="s">
        <v>15</v>
      </c>
      <c r="G115" s="300" t="s">
        <v>19</v>
      </c>
      <c r="H115" s="300" t="s">
        <v>28</v>
      </c>
      <c r="I115" s="300" t="s">
        <v>24</v>
      </c>
      <c r="J115" s="299"/>
      <c r="K115" s="299"/>
      <c r="L115" s="299"/>
      <c r="M115" s="299"/>
      <c r="N115" s="299"/>
      <c r="O115" s="299" t="s">
        <v>28</v>
      </c>
      <c r="P115" s="299" t="s">
        <v>286</v>
      </c>
      <c r="Q115" s="299" t="s">
        <v>290</v>
      </c>
      <c r="R115" s="323"/>
      <c r="S115" s="299"/>
      <c r="T115" s="333"/>
      <c r="U115" s="333"/>
      <c r="V115" s="332"/>
      <c r="W115" s="331"/>
      <c r="X115" s="688" t="s">
        <v>3135</v>
      </c>
      <c r="Y115" s="695" t="s">
        <v>3140</v>
      </c>
      <c r="Z115" s="688" t="s">
        <v>3129</v>
      </c>
    </row>
    <row r="116" spans="1:26" s="281" customFormat="1" ht="15.6">
      <c r="A116" s="699"/>
      <c r="B116" s="314"/>
      <c r="C116" s="314" t="s">
        <v>468</v>
      </c>
      <c r="D116" s="334"/>
      <c r="E116" s="299" t="s">
        <v>17</v>
      </c>
      <c r="F116" s="299" t="s">
        <v>14</v>
      </c>
      <c r="G116" s="300" t="s">
        <v>19</v>
      </c>
      <c r="H116" s="300" t="s">
        <v>28</v>
      </c>
      <c r="I116" s="300" t="s">
        <v>24</v>
      </c>
      <c r="J116" s="299"/>
      <c r="K116" s="299"/>
      <c r="L116" s="299"/>
      <c r="M116" s="299"/>
      <c r="N116" s="299"/>
      <c r="O116" s="299" t="s">
        <v>28</v>
      </c>
      <c r="P116" s="299" t="s">
        <v>286</v>
      </c>
      <c r="Q116" s="299" t="s">
        <v>290</v>
      </c>
      <c r="R116" s="323"/>
      <c r="S116" s="299"/>
      <c r="T116" s="333"/>
      <c r="U116" s="333"/>
      <c r="V116" s="332"/>
      <c r="W116" s="331"/>
      <c r="X116" s="688" t="s">
        <v>3135</v>
      </c>
      <c r="Y116" s="695" t="s">
        <v>3140</v>
      </c>
      <c r="Z116" s="688" t="s">
        <v>3129</v>
      </c>
    </row>
    <row r="117" spans="1:26" s="281" customFormat="1" ht="15.6">
      <c r="A117" s="699"/>
      <c r="B117" s="314"/>
      <c r="C117" s="314"/>
      <c r="D117" s="334"/>
      <c r="E117" s="299" t="s">
        <v>17</v>
      </c>
      <c r="F117" s="299" t="s">
        <v>15</v>
      </c>
      <c r="G117" s="300" t="s">
        <v>21</v>
      </c>
      <c r="H117" s="300" t="s">
        <v>28</v>
      </c>
      <c r="I117" s="300" t="s">
        <v>24</v>
      </c>
      <c r="J117" s="299"/>
      <c r="K117" s="299"/>
      <c r="L117" s="299"/>
      <c r="M117" s="299"/>
      <c r="N117" s="299"/>
      <c r="O117" s="299" t="s">
        <v>28</v>
      </c>
      <c r="P117" s="299" t="s">
        <v>286</v>
      </c>
      <c r="Q117" s="299" t="s">
        <v>290</v>
      </c>
      <c r="R117" s="323"/>
      <c r="S117" s="299"/>
      <c r="T117" s="333"/>
      <c r="U117" s="333"/>
      <c r="V117" s="332"/>
      <c r="W117" s="331"/>
      <c r="X117" s="688" t="s">
        <v>3135</v>
      </c>
      <c r="Y117" s="695" t="s">
        <v>3140</v>
      </c>
      <c r="Z117" s="688" t="s">
        <v>3129</v>
      </c>
    </row>
    <row r="118" spans="1:26" s="281" customFormat="1" ht="15.6">
      <c r="A118" s="699"/>
      <c r="B118" s="314"/>
      <c r="C118" s="314" t="s">
        <v>406</v>
      </c>
      <c r="D118" s="334"/>
      <c r="E118" s="299" t="s">
        <v>18</v>
      </c>
      <c r="F118" s="299" t="s">
        <v>14</v>
      </c>
      <c r="G118" s="300" t="s">
        <v>19</v>
      </c>
      <c r="H118" s="300" t="s">
        <v>28</v>
      </c>
      <c r="I118" s="300" t="s">
        <v>24</v>
      </c>
      <c r="J118" s="299">
        <v>2</v>
      </c>
      <c r="K118" s="299"/>
      <c r="L118" s="299"/>
      <c r="M118" s="299"/>
      <c r="N118" s="299" t="s">
        <v>39</v>
      </c>
      <c r="O118" s="299"/>
      <c r="P118" s="299" t="s">
        <v>286</v>
      </c>
      <c r="Q118" s="299" t="s">
        <v>290</v>
      </c>
      <c r="R118" s="323"/>
      <c r="S118" s="299"/>
      <c r="T118" s="333"/>
      <c r="U118" s="333"/>
      <c r="V118" s="332"/>
      <c r="W118" s="331"/>
      <c r="X118" s="688" t="s">
        <v>3135</v>
      </c>
      <c r="Y118" s="695" t="s">
        <v>3140</v>
      </c>
      <c r="Z118" s="688" t="s">
        <v>3129</v>
      </c>
    </row>
    <row r="119" spans="1:26" s="281" customFormat="1" ht="15.6">
      <c r="A119" s="699"/>
      <c r="B119" s="314"/>
      <c r="C119" s="314"/>
      <c r="D119" s="334"/>
      <c r="E119" s="299" t="s">
        <v>18</v>
      </c>
      <c r="F119" s="299" t="s">
        <v>15</v>
      </c>
      <c r="G119" s="300" t="s">
        <v>19</v>
      </c>
      <c r="H119" s="300" t="s">
        <v>28</v>
      </c>
      <c r="I119" s="300" t="s">
        <v>24</v>
      </c>
      <c r="J119" s="299">
        <v>2</v>
      </c>
      <c r="K119" s="299"/>
      <c r="L119" s="299"/>
      <c r="M119" s="299"/>
      <c r="N119" s="299" t="s">
        <v>39</v>
      </c>
      <c r="O119" s="299"/>
      <c r="P119" s="299" t="s">
        <v>286</v>
      </c>
      <c r="Q119" s="299" t="s">
        <v>290</v>
      </c>
      <c r="R119" s="323"/>
      <c r="S119" s="299"/>
      <c r="T119" s="333"/>
      <c r="U119" s="333"/>
      <c r="V119" s="332"/>
      <c r="W119" s="331"/>
      <c r="X119" s="688" t="s">
        <v>3135</v>
      </c>
      <c r="Y119" s="695" t="s">
        <v>3140</v>
      </c>
      <c r="Z119" s="688" t="s">
        <v>3129</v>
      </c>
    </row>
    <row r="120" spans="1:26" s="281" customFormat="1" ht="15.6">
      <c r="A120" s="699"/>
      <c r="B120" s="314"/>
      <c r="C120" s="314" t="s">
        <v>467</v>
      </c>
      <c r="D120" s="334"/>
      <c r="E120" s="299" t="s">
        <v>18</v>
      </c>
      <c r="F120" s="299" t="s">
        <v>14</v>
      </c>
      <c r="G120" s="300" t="s">
        <v>19</v>
      </c>
      <c r="H120" s="300" t="s">
        <v>28</v>
      </c>
      <c r="I120" s="300" t="s">
        <v>24</v>
      </c>
      <c r="J120" s="299">
        <v>4</v>
      </c>
      <c r="K120" s="299"/>
      <c r="L120" s="299"/>
      <c r="M120" s="299"/>
      <c r="N120" s="299"/>
      <c r="O120" s="299"/>
      <c r="P120" s="299" t="s">
        <v>286</v>
      </c>
      <c r="Q120" s="299" t="s">
        <v>290</v>
      </c>
      <c r="R120" s="323"/>
      <c r="S120" s="299"/>
      <c r="T120" s="333"/>
      <c r="U120" s="333"/>
      <c r="V120" s="332"/>
      <c r="W120" s="331"/>
      <c r="X120" s="688" t="s">
        <v>3135</v>
      </c>
      <c r="Y120" s="695" t="s">
        <v>3140</v>
      </c>
      <c r="Z120" s="688" t="s">
        <v>3129</v>
      </c>
    </row>
    <row r="121" spans="1:26" s="281" customFormat="1" ht="15.6">
      <c r="A121" s="699"/>
      <c r="B121" s="314"/>
      <c r="C121" s="314"/>
      <c r="D121" s="334"/>
      <c r="E121" s="299" t="s">
        <v>18</v>
      </c>
      <c r="F121" s="299" t="s">
        <v>15</v>
      </c>
      <c r="G121" s="300" t="s">
        <v>19</v>
      </c>
      <c r="H121" s="300" t="s">
        <v>28</v>
      </c>
      <c r="I121" s="300" t="s">
        <v>24</v>
      </c>
      <c r="J121" s="299">
        <v>4</v>
      </c>
      <c r="K121" s="299"/>
      <c r="L121" s="299"/>
      <c r="M121" s="299"/>
      <c r="N121" s="299"/>
      <c r="O121" s="299"/>
      <c r="P121" s="299" t="s">
        <v>286</v>
      </c>
      <c r="Q121" s="299" t="s">
        <v>290</v>
      </c>
      <c r="R121" s="323"/>
      <c r="S121" s="299"/>
      <c r="T121" s="333"/>
      <c r="U121" s="333"/>
      <c r="V121" s="332"/>
      <c r="W121" s="331"/>
      <c r="X121" s="688" t="s">
        <v>3135</v>
      </c>
      <c r="Y121" s="695" t="s">
        <v>3140</v>
      </c>
      <c r="Z121" s="688" t="s">
        <v>3129</v>
      </c>
    </row>
    <row r="122" spans="1:26" s="281" customFormat="1" ht="15.6">
      <c r="A122" s="699"/>
      <c r="B122" s="314"/>
      <c r="C122" s="314" t="s">
        <v>469</v>
      </c>
      <c r="D122" s="334"/>
      <c r="E122" s="299" t="s">
        <v>17</v>
      </c>
      <c r="F122" s="299" t="s">
        <v>14</v>
      </c>
      <c r="G122" s="300" t="s">
        <v>19</v>
      </c>
      <c r="H122" s="300" t="s">
        <v>28</v>
      </c>
      <c r="I122" s="300" t="s">
        <v>24</v>
      </c>
      <c r="J122" s="299">
        <v>2</v>
      </c>
      <c r="K122" s="299"/>
      <c r="L122" s="299"/>
      <c r="M122" s="299"/>
      <c r="N122" s="299" t="s">
        <v>39</v>
      </c>
      <c r="O122" s="299"/>
      <c r="P122" s="299" t="s">
        <v>286</v>
      </c>
      <c r="Q122" s="299" t="s">
        <v>290</v>
      </c>
      <c r="R122" s="323"/>
      <c r="S122" s="299"/>
      <c r="T122" s="333"/>
      <c r="U122" s="333"/>
      <c r="V122" s="332"/>
      <c r="W122" s="331"/>
      <c r="X122" s="688" t="s">
        <v>3135</v>
      </c>
      <c r="Y122" s="695" t="s">
        <v>3140</v>
      </c>
      <c r="Z122" s="688" t="s">
        <v>3129</v>
      </c>
    </row>
    <row r="123" spans="1:26" s="281" customFormat="1" ht="15.6">
      <c r="A123" s="699"/>
      <c r="B123" s="314"/>
      <c r="C123" s="314" t="s">
        <v>407</v>
      </c>
      <c r="D123" s="334"/>
      <c r="E123" s="299" t="s">
        <v>17</v>
      </c>
      <c r="F123" s="299" t="s">
        <v>15</v>
      </c>
      <c r="G123" s="300" t="s">
        <v>19</v>
      </c>
      <c r="H123" s="300" t="s">
        <v>28</v>
      </c>
      <c r="I123" s="300" t="s">
        <v>26</v>
      </c>
      <c r="J123" s="299">
        <v>4</v>
      </c>
      <c r="K123" s="299"/>
      <c r="L123" s="299"/>
      <c r="M123" s="299"/>
      <c r="N123" s="299"/>
      <c r="O123" s="299"/>
      <c r="P123" s="299" t="s">
        <v>286</v>
      </c>
      <c r="Q123" s="299" t="s">
        <v>290</v>
      </c>
      <c r="R123" s="323"/>
      <c r="S123" s="299"/>
      <c r="T123" s="333"/>
      <c r="U123" s="333"/>
      <c r="V123" s="332"/>
      <c r="W123" s="331"/>
      <c r="X123" s="688" t="s">
        <v>3135</v>
      </c>
      <c r="Y123" s="695" t="s">
        <v>3140</v>
      </c>
      <c r="Z123" s="688" t="s">
        <v>3129</v>
      </c>
    </row>
    <row r="124" spans="1:26" s="281" customFormat="1" ht="15.6">
      <c r="A124" s="699"/>
      <c r="B124" s="314"/>
      <c r="C124" s="314"/>
      <c r="D124" s="334"/>
      <c r="E124" s="299" t="s">
        <v>17</v>
      </c>
      <c r="F124" s="299" t="s">
        <v>14</v>
      </c>
      <c r="G124" s="300" t="s">
        <v>19</v>
      </c>
      <c r="H124" s="300" t="s">
        <v>28</v>
      </c>
      <c r="I124" s="300" t="s">
        <v>25</v>
      </c>
      <c r="J124" s="299">
        <v>4</v>
      </c>
      <c r="K124" s="299"/>
      <c r="L124" s="299"/>
      <c r="M124" s="299"/>
      <c r="N124" s="299"/>
      <c r="O124" s="299"/>
      <c r="P124" s="299" t="s">
        <v>286</v>
      </c>
      <c r="Q124" s="299" t="s">
        <v>290</v>
      </c>
      <c r="R124" s="323"/>
      <c r="S124" s="299"/>
      <c r="T124" s="333"/>
      <c r="U124" s="333"/>
      <c r="V124" s="332"/>
      <c r="W124" s="331"/>
      <c r="X124" s="688" t="s">
        <v>3135</v>
      </c>
      <c r="Y124" s="695" t="s">
        <v>3140</v>
      </c>
      <c r="Z124" s="688" t="s">
        <v>3129</v>
      </c>
    </row>
    <row r="125" spans="1:26" s="281" customFormat="1" ht="15.6">
      <c r="A125" s="699"/>
      <c r="B125" s="314"/>
      <c r="C125" s="314"/>
      <c r="D125" s="334"/>
      <c r="E125" s="299" t="s">
        <v>17</v>
      </c>
      <c r="F125" s="299" t="s">
        <v>15</v>
      </c>
      <c r="G125" s="300" t="s">
        <v>19</v>
      </c>
      <c r="H125" s="300" t="s">
        <v>28</v>
      </c>
      <c r="I125" s="300" t="s">
        <v>24</v>
      </c>
      <c r="J125" s="299">
        <v>4</v>
      </c>
      <c r="K125" s="299"/>
      <c r="L125" s="299"/>
      <c r="M125" s="299"/>
      <c r="N125" s="299"/>
      <c r="O125" s="299"/>
      <c r="P125" s="299" t="s">
        <v>286</v>
      </c>
      <c r="Q125" s="299" t="s">
        <v>290</v>
      </c>
      <c r="R125" s="323"/>
      <c r="S125" s="299"/>
      <c r="T125" s="333"/>
      <c r="U125" s="333"/>
      <c r="V125" s="332"/>
      <c r="W125" s="331"/>
      <c r="X125" s="688" t="s">
        <v>3135</v>
      </c>
      <c r="Y125" s="695" t="s">
        <v>3140</v>
      </c>
      <c r="Z125" s="688" t="s">
        <v>3129</v>
      </c>
    </row>
    <row r="126" spans="1:26" s="281" customFormat="1" ht="15.6">
      <c r="A126" s="699"/>
      <c r="B126" s="314"/>
      <c r="C126" s="314" t="s">
        <v>408</v>
      </c>
      <c r="D126" s="334"/>
      <c r="E126" s="299" t="s">
        <v>18</v>
      </c>
      <c r="F126" s="299" t="s">
        <v>14</v>
      </c>
      <c r="G126" s="300" t="s">
        <v>19</v>
      </c>
      <c r="H126" s="300" t="s">
        <v>28</v>
      </c>
      <c r="I126" s="300" t="s">
        <v>26</v>
      </c>
      <c r="J126" s="299">
        <v>4</v>
      </c>
      <c r="K126" s="299"/>
      <c r="L126" s="299"/>
      <c r="M126" s="299"/>
      <c r="N126" s="299"/>
      <c r="O126" s="299"/>
      <c r="P126" s="299" t="s">
        <v>286</v>
      </c>
      <c r="Q126" s="299" t="s">
        <v>290</v>
      </c>
      <c r="R126" s="323"/>
      <c r="S126" s="299"/>
      <c r="T126" s="333"/>
      <c r="U126" s="333"/>
      <c r="V126" s="332"/>
      <c r="W126" s="331"/>
      <c r="X126" s="688" t="s">
        <v>3135</v>
      </c>
      <c r="Y126" s="695" t="s">
        <v>3140</v>
      </c>
      <c r="Z126" s="688" t="s">
        <v>3129</v>
      </c>
    </row>
    <row r="127" spans="1:26" s="281" customFormat="1" ht="15.6">
      <c r="A127" s="699"/>
      <c r="B127" s="314"/>
      <c r="C127" s="314"/>
      <c r="D127" s="334"/>
      <c r="E127" s="299" t="s">
        <v>18</v>
      </c>
      <c r="F127" s="299" t="s">
        <v>15</v>
      </c>
      <c r="G127" s="300" t="s">
        <v>19</v>
      </c>
      <c r="H127" s="300" t="s">
        <v>28</v>
      </c>
      <c r="I127" s="300" t="s">
        <v>25</v>
      </c>
      <c r="J127" s="299">
        <v>4</v>
      </c>
      <c r="K127" s="299"/>
      <c r="L127" s="299"/>
      <c r="M127" s="299"/>
      <c r="N127" s="299"/>
      <c r="O127" s="299"/>
      <c r="P127" s="299" t="s">
        <v>286</v>
      </c>
      <c r="Q127" s="299" t="s">
        <v>290</v>
      </c>
      <c r="R127" s="323"/>
      <c r="S127" s="299"/>
      <c r="T127" s="333"/>
      <c r="U127" s="333"/>
      <c r="V127" s="332"/>
      <c r="W127" s="331"/>
      <c r="X127" s="688" t="s">
        <v>3135</v>
      </c>
      <c r="Y127" s="695" t="s">
        <v>3140</v>
      </c>
      <c r="Z127" s="688" t="s">
        <v>3129</v>
      </c>
    </row>
    <row r="128" spans="1:26" s="281" customFormat="1" ht="15.6">
      <c r="A128" s="699"/>
      <c r="B128" s="314"/>
      <c r="C128" s="314"/>
      <c r="D128" s="334"/>
      <c r="E128" s="299" t="s">
        <v>18</v>
      </c>
      <c r="F128" s="299" t="s">
        <v>15</v>
      </c>
      <c r="G128" s="300" t="s">
        <v>19</v>
      </c>
      <c r="H128" s="300" t="s">
        <v>28</v>
      </c>
      <c r="I128" s="300" t="s">
        <v>24</v>
      </c>
      <c r="J128" s="299">
        <v>4</v>
      </c>
      <c r="K128" s="299"/>
      <c r="L128" s="299"/>
      <c r="M128" s="299"/>
      <c r="N128" s="299"/>
      <c r="O128" s="299"/>
      <c r="P128" s="299" t="s">
        <v>286</v>
      </c>
      <c r="Q128" s="299" t="s">
        <v>290</v>
      </c>
      <c r="R128" s="323"/>
      <c r="S128" s="299"/>
      <c r="T128" s="333"/>
      <c r="U128" s="333"/>
      <c r="V128" s="332"/>
      <c r="W128" s="331"/>
      <c r="X128" s="688" t="s">
        <v>3135</v>
      </c>
      <c r="Y128" s="695" t="s">
        <v>3140</v>
      </c>
      <c r="Z128" s="688" t="s">
        <v>3129</v>
      </c>
    </row>
    <row r="129" spans="1:26" s="281" customFormat="1" ht="15.6">
      <c r="A129" s="699"/>
      <c r="B129" s="314"/>
      <c r="C129" s="314" t="s">
        <v>409</v>
      </c>
      <c r="D129" s="334"/>
      <c r="E129" s="299" t="s">
        <v>18</v>
      </c>
      <c r="F129" s="299" t="s">
        <v>14</v>
      </c>
      <c r="G129" s="300" t="s">
        <v>19</v>
      </c>
      <c r="H129" s="300" t="s">
        <v>28</v>
      </c>
      <c r="I129" s="300" t="s">
        <v>24</v>
      </c>
      <c r="J129" s="299">
        <v>4</v>
      </c>
      <c r="K129" s="299"/>
      <c r="L129" s="299"/>
      <c r="M129" s="299"/>
      <c r="N129" s="299"/>
      <c r="O129" s="299"/>
      <c r="P129" s="299" t="s">
        <v>286</v>
      </c>
      <c r="Q129" s="299" t="s">
        <v>290</v>
      </c>
      <c r="R129" s="323"/>
      <c r="S129" s="299"/>
      <c r="T129" s="333"/>
      <c r="U129" s="333"/>
      <c r="V129" s="332"/>
      <c r="W129" s="331"/>
      <c r="X129" s="688" t="s">
        <v>3135</v>
      </c>
      <c r="Y129" s="695" t="s">
        <v>3140</v>
      </c>
      <c r="Z129" s="688" t="s">
        <v>3129</v>
      </c>
    </row>
    <row r="130" spans="1:26" s="281" customFormat="1" ht="15.6">
      <c r="A130" s="699"/>
      <c r="B130" s="314"/>
      <c r="C130" s="314" t="s">
        <v>410</v>
      </c>
      <c r="D130" s="334"/>
      <c r="E130" s="299" t="s">
        <v>18</v>
      </c>
      <c r="F130" s="299" t="s">
        <v>14</v>
      </c>
      <c r="G130" s="300" t="s">
        <v>19</v>
      </c>
      <c r="H130" s="300" t="s">
        <v>28</v>
      </c>
      <c r="I130" s="300" t="s">
        <v>24</v>
      </c>
      <c r="J130" s="299">
        <v>4</v>
      </c>
      <c r="K130" s="299"/>
      <c r="L130" s="299"/>
      <c r="M130" s="299"/>
      <c r="N130" s="299"/>
      <c r="O130" s="299"/>
      <c r="P130" s="299" t="s">
        <v>286</v>
      </c>
      <c r="Q130" s="299" t="s">
        <v>290</v>
      </c>
      <c r="R130" s="323"/>
      <c r="S130" s="299"/>
      <c r="T130" s="333"/>
      <c r="U130" s="333"/>
      <c r="V130" s="332"/>
      <c r="W130" s="331"/>
      <c r="X130" s="688" t="s">
        <v>3135</v>
      </c>
      <c r="Y130" s="695" t="s">
        <v>3140</v>
      </c>
      <c r="Z130" s="688" t="s">
        <v>3129</v>
      </c>
    </row>
    <row r="131" spans="1:26" s="281" customFormat="1" ht="15.6">
      <c r="A131" s="699"/>
      <c r="B131" s="314"/>
      <c r="C131" s="314"/>
      <c r="D131" s="334"/>
      <c r="E131" s="299" t="s">
        <v>18</v>
      </c>
      <c r="F131" s="299" t="s">
        <v>15</v>
      </c>
      <c r="G131" s="300" t="s">
        <v>19</v>
      </c>
      <c r="H131" s="300" t="s">
        <v>28</v>
      </c>
      <c r="I131" s="300" t="s">
        <v>24</v>
      </c>
      <c r="J131" s="299">
        <v>4</v>
      </c>
      <c r="K131" s="299"/>
      <c r="L131" s="299"/>
      <c r="M131" s="299"/>
      <c r="N131" s="299"/>
      <c r="O131" s="299"/>
      <c r="P131" s="299" t="s">
        <v>286</v>
      </c>
      <c r="Q131" s="299" t="s">
        <v>290</v>
      </c>
      <c r="R131" s="323"/>
      <c r="S131" s="299"/>
      <c r="T131" s="333"/>
      <c r="U131" s="333"/>
      <c r="V131" s="332"/>
      <c r="W131" s="331"/>
      <c r="X131" s="688" t="s">
        <v>3135</v>
      </c>
      <c r="Y131" s="695" t="s">
        <v>3140</v>
      </c>
      <c r="Z131" s="688" t="s">
        <v>3129</v>
      </c>
    </row>
    <row r="132" spans="1:26" s="281" customFormat="1" ht="15.6">
      <c r="A132" s="699"/>
      <c r="B132" s="314"/>
      <c r="C132" s="314" t="s">
        <v>411</v>
      </c>
      <c r="D132" s="334"/>
      <c r="E132" s="299" t="s">
        <v>18</v>
      </c>
      <c r="F132" s="299" t="s">
        <v>14</v>
      </c>
      <c r="G132" s="300" t="s">
        <v>19</v>
      </c>
      <c r="H132" s="300" t="s">
        <v>28</v>
      </c>
      <c r="I132" s="300" t="s">
        <v>24</v>
      </c>
      <c r="J132" s="299">
        <v>4</v>
      </c>
      <c r="K132" s="299"/>
      <c r="L132" s="299"/>
      <c r="M132" s="299"/>
      <c r="N132" s="299"/>
      <c r="O132" s="299"/>
      <c r="P132" s="299" t="s">
        <v>286</v>
      </c>
      <c r="Q132" s="299" t="s">
        <v>290</v>
      </c>
      <c r="R132" s="323"/>
      <c r="S132" s="299"/>
      <c r="T132" s="333"/>
      <c r="U132" s="333"/>
      <c r="V132" s="332"/>
      <c r="W132" s="331"/>
      <c r="X132" s="688" t="s">
        <v>3135</v>
      </c>
      <c r="Y132" s="695" t="s">
        <v>3140</v>
      </c>
      <c r="Z132" s="688" t="s">
        <v>3129</v>
      </c>
    </row>
    <row r="133" spans="1:26" s="281" customFormat="1" ht="15.6">
      <c r="A133" s="699"/>
      <c r="B133" s="314"/>
      <c r="C133" s="314"/>
      <c r="D133" s="334"/>
      <c r="E133" s="299" t="s">
        <v>18</v>
      </c>
      <c r="F133" s="299" t="s">
        <v>15</v>
      </c>
      <c r="G133" s="300" t="s">
        <v>19</v>
      </c>
      <c r="H133" s="300" t="s">
        <v>28</v>
      </c>
      <c r="I133" s="300" t="s">
        <v>24</v>
      </c>
      <c r="J133" s="299">
        <v>3</v>
      </c>
      <c r="K133" s="299"/>
      <c r="L133" s="299"/>
      <c r="M133" s="299"/>
      <c r="N133" s="299"/>
      <c r="O133" s="299"/>
      <c r="P133" s="299" t="s">
        <v>286</v>
      </c>
      <c r="Q133" s="299" t="s">
        <v>290</v>
      </c>
      <c r="R133" s="323"/>
      <c r="S133" s="299"/>
      <c r="T133" s="333"/>
      <c r="U133" s="333"/>
      <c r="V133" s="332"/>
      <c r="W133" s="331"/>
      <c r="X133" s="688" t="s">
        <v>3135</v>
      </c>
      <c r="Y133" s="695" t="s">
        <v>3140</v>
      </c>
      <c r="Z133" s="688" t="s">
        <v>3129</v>
      </c>
    </row>
    <row r="134" spans="1:26" s="281" customFormat="1" ht="15.6">
      <c r="A134" s="699"/>
      <c r="B134" s="314"/>
      <c r="C134" s="314" t="s">
        <v>412</v>
      </c>
      <c r="D134" s="334"/>
      <c r="E134" s="299" t="s">
        <v>18</v>
      </c>
      <c r="F134" s="299" t="s">
        <v>15</v>
      </c>
      <c r="G134" s="300" t="s">
        <v>19</v>
      </c>
      <c r="H134" s="300" t="s">
        <v>28</v>
      </c>
      <c r="I134" s="300" t="s">
        <v>26</v>
      </c>
      <c r="J134" s="299">
        <v>4</v>
      </c>
      <c r="K134" s="299"/>
      <c r="L134" s="299"/>
      <c r="M134" s="299"/>
      <c r="N134" s="299"/>
      <c r="O134" s="299"/>
      <c r="P134" s="299" t="s">
        <v>286</v>
      </c>
      <c r="Q134" s="299" t="s">
        <v>290</v>
      </c>
      <c r="R134" s="323"/>
      <c r="S134" s="299"/>
      <c r="T134" s="333"/>
      <c r="U134" s="333"/>
      <c r="V134" s="332"/>
      <c r="W134" s="331"/>
      <c r="X134" s="688" t="s">
        <v>3135</v>
      </c>
      <c r="Y134" s="695" t="s">
        <v>3140</v>
      </c>
      <c r="Z134" s="688" t="s">
        <v>3129</v>
      </c>
    </row>
    <row r="135" spans="1:26" s="281" customFormat="1" ht="15.6">
      <c r="A135" s="699"/>
      <c r="B135" s="314"/>
      <c r="C135" s="314"/>
      <c r="D135" s="334"/>
      <c r="E135" s="299" t="s">
        <v>17</v>
      </c>
      <c r="F135" s="299" t="s">
        <v>14</v>
      </c>
      <c r="G135" s="300" t="s">
        <v>19</v>
      </c>
      <c r="H135" s="300" t="s">
        <v>28</v>
      </c>
      <c r="I135" s="300" t="s">
        <v>25</v>
      </c>
      <c r="J135" s="299">
        <v>4</v>
      </c>
      <c r="K135" s="299"/>
      <c r="L135" s="299"/>
      <c r="M135" s="299"/>
      <c r="N135" s="299"/>
      <c r="O135" s="299"/>
      <c r="P135" s="299" t="s">
        <v>286</v>
      </c>
      <c r="Q135" s="299" t="s">
        <v>290</v>
      </c>
      <c r="R135" s="323"/>
      <c r="S135" s="299"/>
      <c r="T135" s="333"/>
      <c r="U135" s="333"/>
      <c r="V135" s="332"/>
      <c r="W135" s="331"/>
      <c r="X135" s="688" t="s">
        <v>3135</v>
      </c>
      <c r="Y135" s="695" t="s">
        <v>3140</v>
      </c>
      <c r="Z135" s="688" t="s">
        <v>3129</v>
      </c>
    </row>
    <row r="136" spans="1:26" s="281" customFormat="1" ht="15.6">
      <c r="A136" s="699"/>
      <c r="B136" s="314"/>
      <c r="C136" s="314"/>
      <c r="D136" s="334"/>
      <c r="E136" s="299" t="s">
        <v>17</v>
      </c>
      <c r="F136" s="299" t="s">
        <v>14</v>
      </c>
      <c r="G136" s="300" t="s">
        <v>19</v>
      </c>
      <c r="H136" s="300" t="s">
        <v>28</v>
      </c>
      <c r="I136" s="300" t="s">
        <v>24</v>
      </c>
      <c r="J136" s="299">
        <v>4</v>
      </c>
      <c r="K136" s="299"/>
      <c r="L136" s="299"/>
      <c r="M136" s="299"/>
      <c r="N136" s="299"/>
      <c r="O136" s="299"/>
      <c r="P136" s="299" t="s">
        <v>286</v>
      </c>
      <c r="Q136" s="299" t="s">
        <v>290</v>
      </c>
      <c r="R136" s="323"/>
      <c r="S136" s="299"/>
      <c r="T136" s="333"/>
      <c r="U136" s="333"/>
      <c r="V136" s="332"/>
      <c r="W136" s="331"/>
      <c r="X136" s="688" t="s">
        <v>3135</v>
      </c>
      <c r="Y136" s="695" t="s">
        <v>3140</v>
      </c>
      <c r="Z136" s="688" t="s">
        <v>3129</v>
      </c>
    </row>
    <row r="137" spans="1:26" s="281" customFormat="1" ht="15.6">
      <c r="A137" s="699"/>
      <c r="B137" s="314"/>
      <c r="C137" s="314" t="s">
        <v>413</v>
      </c>
      <c r="D137" s="334"/>
      <c r="E137" s="299" t="s">
        <v>17</v>
      </c>
      <c r="F137" s="299" t="s">
        <v>14</v>
      </c>
      <c r="G137" s="300" t="s">
        <v>19</v>
      </c>
      <c r="H137" s="300" t="s">
        <v>28</v>
      </c>
      <c r="I137" s="300" t="s">
        <v>24</v>
      </c>
      <c r="J137" s="299">
        <v>4</v>
      </c>
      <c r="K137" s="299"/>
      <c r="L137" s="299"/>
      <c r="M137" s="299"/>
      <c r="N137" s="299"/>
      <c r="O137" s="299"/>
      <c r="P137" s="299" t="s">
        <v>286</v>
      </c>
      <c r="Q137" s="299" t="s">
        <v>290</v>
      </c>
      <c r="R137" s="323"/>
      <c r="S137" s="299"/>
      <c r="T137" s="333"/>
      <c r="U137" s="333"/>
      <c r="V137" s="332"/>
      <c r="W137" s="331"/>
      <c r="X137" s="688" t="s">
        <v>3135</v>
      </c>
      <c r="Y137" s="695" t="s">
        <v>3140</v>
      </c>
      <c r="Z137" s="688" t="s">
        <v>3129</v>
      </c>
    </row>
    <row r="138" spans="1:26" s="281" customFormat="1" ht="15.6">
      <c r="A138" s="699"/>
      <c r="B138" s="314"/>
      <c r="C138" s="314"/>
      <c r="D138" s="334"/>
      <c r="E138" s="299" t="s">
        <v>17</v>
      </c>
      <c r="F138" s="299" t="s">
        <v>15</v>
      </c>
      <c r="G138" s="300" t="s">
        <v>19</v>
      </c>
      <c r="H138" s="300" t="s">
        <v>28</v>
      </c>
      <c r="I138" s="300" t="s">
        <v>24</v>
      </c>
      <c r="J138" s="299">
        <v>4</v>
      </c>
      <c r="K138" s="299"/>
      <c r="L138" s="299"/>
      <c r="M138" s="299"/>
      <c r="N138" s="299"/>
      <c r="O138" s="299"/>
      <c r="P138" s="299" t="s">
        <v>286</v>
      </c>
      <c r="Q138" s="299" t="s">
        <v>290</v>
      </c>
      <c r="R138" s="323"/>
      <c r="S138" s="299"/>
      <c r="T138" s="333"/>
      <c r="U138" s="333"/>
      <c r="V138" s="332"/>
      <c r="W138" s="331"/>
      <c r="X138" s="688" t="s">
        <v>3135</v>
      </c>
      <c r="Y138" s="695" t="s">
        <v>3140</v>
      </c>
      <c r="Z138" s="688" t="s">
        <v>3129</v>
      </c>
    </row>
    <row r="139" spans="1:26" s="281" customFormat="1" ht="15.6">
      <c r="A139" s="699"/>
      <c r="B139" s="314"/>
      <c r="C139" s="314" t="s">
        <v>414</v>
      </c>
      <c r="D139" s="334"/>
      <c r="E139" s="299" t="s">
        <v>17</v>
      </c>
      <c r="F139" s="299" t="s">
        <v>14</v>
      </c>
      <c r="G139" s="300" t="s">
        <v>19</v>
      </c>
      <c r="H139" s="300" t="s">
        <v>28</v>
      </c>
      <c r="I139" s="300" t="s">
        <v>24</v>
      </c>
      <c r="J139" s="299">
        <v>4</v>
      </c>
      <c r="K139" s="299"/>
      <c r="L139" s="299"/>
      <c r="M139" s="299"/>
      <c r="N139" s="299"/>
      <c r="O139" s="299"/>
      <c r="P139" s="299" t="s">
        <v>286</v>
      </c>
      <c r="Q139" s="299" t="s">
        <v>290</v>
      </c>
      <c r="R139" s="323"/>
      <c r="S139" s="299"/>
      <c r="T139" s="333"/>
      <c r="U139" s="333"/>
      <c r="V139" s="332"/>
      <c r="W139" s="331"/>
      <c r="X139" s="688" t="s">
        <v>3135</v>
      </c>
      <c r="Y139" s="695" t="s">
        <v>3140</v>
      </c>
      <c r="Z139" s="688" t="s">
        <v>3129</v>
      </c>
    </row>
    <row r="140" spans="1:26" s="281" customFormat="1" ht="15.6">
      <c r="A140" s="699"/>
      <c r="B140" s="314"/>
      <c r="C140" s="314"/>
      <c r="D140" s="334"/>
      <c r="E140" s="299" t="s">
        <v>17</v>
      </c>
      <c r="F140" s="299" t="s">
        <v>15</v>
      </c>
      <c r="G140" s="300" t="s">
        <v>19</v>
      </c>
      <c r="H140" s="300" t="s">
        <v>28</v>
      </c>
      <c r="I140" s="300" t="s">
        <v>24</v>
      </c>
      <c r="J140" s="299">
        <v>4</v>
      </c>
      <c r="K140" s="299"/>
      <c r="L140" s="299"/>
      <c r="M140" s="299"/>
      <c r="N140" s="299"/>
      <c r="O140" s="299"/>
      <c r="P140" s="299" t="s">
        <v>286</v>
      </c>
      <c r="Q140" s="299" t="s">
        <v>290</v>
      </c>
      <c r="R140" s="323"/>
      <c r="S140" s="299"/>
      <c r="T140" s="333"/>
      <c r="U140" s="333"/>
      <c r="V140" s="332"/>
      <c r="W140" s="331"/>
      <c r="X140" s="688" t="s">
        <v>3135</v>
      </c>
      <c r="Y140" s="695" t="s">
        <v>3140</v>
      </c>
      <c r="Z140" s="688" t="s">
        <v>3129</v>
      </c>
    </row>
    <row r="141" spans="1:26" s="281" customFormat="1" ht="15.6">
      <c r="A141" s="699"/>
      <c r="B141" s="314"/>
      <c r="C141" s="314" t="s">
        <v>415</v>
      </c>
      <c r="D141" s="334"/>
      <c r="E141" s="299" t="s">
        <v>18</v>
      </c>
      <c r="F141" s="299" t="s">
        <v>14</v>
      </c>
      <c r="G141" s="300" t="s">
        <v>19</v>
      </c>
      <c r="H141" s="300" t="s">
        <v>28</v>
      </c>
      <c r="I141" s="300" t="s">
        <v>24</v>
      </c>
      <c r="J141" s="299">
        <v>4</v>
      </c>
      <c r="K141" s="299"/>
      <c r="L141" s="299"/>
      <c r="M141" s="299"/>
      <c r="N141" s="299"/>
      <c r="O141" s="299"/>
      <c r="P141" s="299" t="s">
        <v>286</v>
      </c>
      <c r="Q141" s="299" t="s">
        <v>290</v>
      </c>
      <c r="R141" s="323"/>
      <c r="S141" s="299"/>
      <c r="T141" s="333"/>
      <c r="U141" s="333"/>
      <c r="V141" s="332"/>
      <c r="W141" s="331"/>
      <c r="X141" s="688" t="s">
        <v>3135</v>
      </c>
      <c r="Y141" s="695" t="s">
        <v>3140</v>
      </c>
      <c r="Z141" s="688" t="s">
        <v>3129</v>
      </c>
    </row>
    <row r="142" spans="1:26" s="281" customFormat="1" ht="15.6">
      <c r="A142" s="699"/>
      <c r="B142" s="314"/>
      <c r="C142" s="314"/>
      <c r="D142" s="334"/>
      <c r="E142" s="299" t="s">
        <v>18</v>
      </c>
      <c r="F142" s="299" t="s">
        <v>15</v>
      </c>
      <c r="G142" s="300" t="s">
        <v>19</v>
      </c>
      <c r="H142" s="300" t="s">
        <v>28</v>
      </c>
      <c r="I142" s="300" t="s">
        <v>24</v>
      </c>
      <c r="J142" s="299">
        <v>4</v>
      </c>
      <c r="K142" s="299"/>
      <c r="L142" s="299"/>
      <c r="M142" s="299"/>
      <c r="N142" s="299"/>
      <c r="O142" s="299"/>
      <c r="P142" s="299" t="s">
        <v>286</v>
      </c>
      <c r="Q142" s="299" t="s">
        <v>290</v>
      </c>
      <c r="R142" s="323"/>
      <c r="S142" s="299"/>
      <c r="T142" s="333"/>
      <c r="U142" s="333"/>
      <c r="V142" s="332"/>
      <c r="W142" s="331"/>
      <c r="X142" s="688" t="s">
        <v>3135</v>
      </c>
      <c r="Y142" s="695" t="s">
        <v>3140</v>
      </c>
      <c r="Z142" s="688" t="s">
        <v>3129</v>
      </c>
    </row>
    <row r="143" spans="1:26" s="281" customFormat="1" ht="15.6">
      <c r="A143" s="699"/>
      <c r="B143" s="314"/>
      <c r="C143" s="314" t="s">
        <v>416</v>
      </c>
      <c r="D143" s="334"/>
      <c r="E143" s="299" t="s">
        <v>17</v>
      </c>
      <c r="F143" s="299" t="s">
        <v>14</v>
      </c>
      <c r="G143" s="300" t="s">
        <v>19</v>
      </c>
      <c r="H143" s="300" t="s">
        <v>28</v>
      </c>
      <c r="I143" s="300" t="s">
        <v>24</v>
      </c>
      <c r="J143" s="299">
        <v>4</v>
      </c>
      <c r="K143" s="299"/>
      <c r="L143" s="299"/>
      <c r="M143" s="299"/>
      <c r="N143" s="299"/>
      <c r="O143" s="299"/>
      <c r="P143" s="299" t="s">
        <v>286</v>
      </c>
      <c r="Q143" s="299" t="s">
        <v>290</v>
      </c>
      <c r="R143" s="323"/>
      <c r="S143" s="299"/>
      <c r="T143" s="333"/>
      <c r="U143" s="333"/>
      <c r="V143" s="332"/>
      <c r="W143" s="331"/>
      <c r="X143" s="688" t="s">
        <v>3135</v>
      </c>
      <c r="Y143" s="695" t="s">
        <v>3140</v>
      </c>
      <c r="Z143" s="688" t="s">
        <v>3129</v>
      </c>
    </row>
    <row r="144" spans="1:26" s="281" customFormat="1" ht="15.6">
      <c r="A144" s="699"/>
      <c r="B144" s="314"/>
      <c r="C144" s="314"/>
      <c r="D144" s="334"/>
      <c r="E144" s="299" t="s">
        <v>17</v>
      </c>
      <c r="F144" s="299" t="s">
        <v>15</v>
      </c>
      <c r="G144" s="300" t="s">
        <v>19</v>
      </c>
      <c r="H144" s="300" t="s">
        <v>28</v>
      </c>
      <c r="I144" s="300" t="s">
        <v>24</v>
      </c>
      <c r="J144" s="299">
        <v>4</v>
      </c>
      <c r="K144" s="299"/>
      <c r="L144" s="299"/>
      <c r="M144" s="299"/>
      <c r="N144" s="299"/>
      <c r="O144" s="299"/>
      <c r="P144" s="299" t="s">
        <v>286</v>
      </c>
      <c r="Q144" s="299" t="s">
        <v>290</v>
      </c>
      <c r="R144" s="323"/>
      <c r="S144" s="299"/>
      <c r="T144" s="333"/>
      <c r="U144" s="333"/>
      <c r="V144" s="332"/>
      <c r="W144" s="331"/>
      <c r="X144" s="688" t="s">
        <v>3135</v>
      </c>
      <c r="Y144" s="695" t="s">
        <v>3140</v>
      </c>
      <c r="Z144" s="688" t="s">
        <v>3129</v>
      </c>
    </row>
    <row r="145" spans="1:26" s="281" customFormat="1" ht="15.6">
      <c r="A145" s="699"/>
      <c r="B145" s="314"/>
      <c r="C145" s="314" t="s">
        <v>417</v>
      </c>
      <c r="D145" s="334"/>
      <c r="E145" s="299" t="s">
        <v>17</v>
      </c>
      <c r="F145" s="299" t="s">
        <v>14</v>
      </c>
      <c r="G145" s="300" t="s">
        <v>22</v>
      </c>
      <c r="H145" s="300" t="s">
        <v>28</v>
      </c>
      <c r="I145" s="300" t="s">
        <v>24</v>
      </c>
      <c r="J145" s="299">
        <v>4</v>
      </c>
      <c r="K145" s="299"/>
      <c r="L145" s="299"/>
      <c r="M145" s="299"/>
      <c r="N145" s="299"/>
      <c r="O145" s="299"/>
      <c r="P145" s="299" t="s">
        <v>286</v>
      </c>
      <c r="Q145" s="299" t="s">
        <v>288</v>
      </c>
      <c r="R145" s="323"/>
      <c r="S145" s="299"/>
      <c r="T145" s="333"/>
      <c r="U145" s="333"/>
      <c r="V145" s="332"/>
      <c r="W145" s="331"/>
      <c r="X145" s="688" t="s">
        <v>3135</v>
      </c>
      <c r="Y145" s="695" t="s">
        <v>3140</v>
      </c>
      <c r="Z145" s="688" t="s">
        <v>3129</v>
      </c>
    </row>
    <row r="146" spans="1:26" s="320" customFormat="1" ht="16.2" thickBot="1">
      <c r="A146" s="700"/>
      <c r="B146" s="321"/>
      <c r="C146" s="321"/>
      <c r="D146" s="348" t="s">
        <v>952</v>
      </c>
      <c r="E146" s="345" t="s">
        <v>17</v>
      </c>
      <c r="F146" s="345" t="s">
        <v>15</v>
      </c>
      <c r="G146" s="347" t="s">
        <v>22</v>
      </c>
      <c r="H146" s="347" t="s">
        <v>28</v>
      </c>
      <c r="I146" s="347" t="s">
        <v>24</v>
      </c>
      <c r="J146" s="345">
        <v>4</v>
      </c>
      <c r="K146" s="345"/>
      <c r="L146" s="345"/>
      <c r="M146" s="345"/>
      <c r="N146" s="345"/>
      <c r="O146" s="345"/>
      <c r="P146" s="345" t="s">
        <v>286</v>
      </c>
      <c r="Q146" s="345" t="s">
        <v>288</v>
      </c>
      <c r="R146" s="346"/>
      <c r="S146" s="345"/>
      <c r="T146" s="344"/>
      <c r="U146" s="344"/>
      <c r="V146" s="343"/>
      <c r="W146" s="342"/>
      <c r="X146" s="688" t="s">
        <v>3135</v>
      </c>
      <c r="Y146" s="695" t="s">
        <v>3140</v>
      </c>
      <c r="Z146" s="688" t="s">
        <v>3129</v>
      </c>
    </row>
    <row r="147" spans="1:26" s="281" customFormat="1" ht="15.6">
      <c r="A147" s="674"/>
      <c r="B147" s="318"/>
      <c r="C147" s="318" t="s">
        <v>418</v>
      </c>
      <c r="D147" s="341" t="s">
        <v>858</v>
      </c>
      <c r="E147" s="338" t="s">
        <v>17</v>
      </c>
      <c r="F147" s="338" t="s">
        <v>15</v>
      </c>
      <c r="G147" s="340" t="s">
        <v>22</v>
      </c>
      <c r="H147" s="340" t="s">
        <v>28</v>
      </c>
      <c r="I147" s="340" t="s">
        <v>24</v>
      </c>
      <c r="J147" s="338">
        <v>4</v>
      </c>
      <c r="K147" s="338"/>
      <c r="L147" s="338"/>
      <c r="M147" s="338"/>
      <c r="N147" s="338"/>
      <c r="O147" s="338"/>
      <c r="P147" s="338" t="s">
        <v>286</v>
      </c>
      <c r="Q147" s="338" t="s">
        <v>288</v>
      </c>
      <c r="R147" s="339"/>
      <c r="S147" s="338"/>
      <c r="T147" s="337"/>
      <c r="U147" s="337"/>
      <c r="V147" s="336"/>
      <c r="W147" s="335"/>
      <c r="X147" s="688" t="s">
        <v>3135</v>
      </c>
      <c r="Y147" s="695" t="s">
        <v>3140</v>
      </c>
      <c r="Z147" s="688" t="s">
        <v>3130</v>
      </c>
    </row>
    <row r="148" spans="1:26" s="281" customFormat="1" ht="15.6">
      <c r="A148" s="671"/>
      <c r="B148" s="314"/>
      <c r="C148" s="314" t="s">
        <v>419</v>
      </c>
      <c r="D148" s="334"/>
      <c r="E148" s="299" t="s">
        <v>17</v>
      </c>
      <c r="F148" s="299" t="s">
        <v>15</v>
      </c>
      <c r="G148" s="300" t="s">
        <v>22</v>
      </c>
      <c r="H148" s="300" t="s">
        <v>28</v>
      </c>
      <c r="I148" s="300" t="s">
        <v>447</v>
      </c>
      <c r="J148" s="299">
        <v>4</v>
      </c>
      <c r="K148" s="299"/>
      <c r="L148" s="299"/>
      <c r="M148" s="299"/>
      <c r="N148" s="299"/>
      <c r="O148" s="299"/>
      <c r="P148" s="299" t="s">
        <v>291</v>
      </c>
      <c r="Q148" s="299" t="s">
        <v>288</v>
      </c>
      <c r="R148" s="323"/>
      <c r="S148" s="299"/>
      <c r="T148" s="333"/>
      <c r="U148" s="333"/>
      <c r="V148" s="332"/>
      <c r="W148" s="331"/>
      <c r="X148" s="688" t="s">
        <v>3135</v>
      </c>
      <c r="Y148" s="695" t="s">
        <v>3140</v>
      </c>
      <c r="Z148" s="688" t="s">
        <v>3130</v>
      </c>
    </row>
    <row r="149" spans="1:26" s="281" customFormat="1" ht="15.6">
      <c r="A149" s="671"/>
      <c r="B149" s="314"/>
      <c r="C149" s="314"/>
      <c r="D149" s="334"/>
      <c r="E149" s="299" t="s">
        <v>17</v>
      </c>
      <c r="F149" s="299" t="s">
        <v>14</v>
      </c>
      <c r="G149" s="300" t="s">
        <v>22</v>
      </c>
      <c r="H149" s="300" t="s">
        <v>28</v>
      </c>
      <c r="I149" s="300" t="s">
        <v>25</v>
      </c>
      <c r="J149" s="299">
        <v>4</v>
      </c>
      <c r="K149" s="299"/>
      <c r="L149" s="299"/>
      <c r="M149" s="299"/>
      <c r="N149" s="299"/>
      <c r="O149" s="299"/>
      <c r="P149" s="299" t="s">
        <v>291</v>
      </c>
      <c r="Q149" s="299" t="s">
        <v>288</v>
      </c>
      <c r="R149" s="323"/>
      <c r="S149" s="299"/>
      <c r="T149" s="333"/>
      <c r="U149" s="333"/>
      <c r="V149" s="332"/>
      <c r="W149" s="331"/>
      <c r="X149" s="688" t="s">
        <v>3135</v>
      </c>
      <c r="Y149" s="695" t="s">
        <v>3140</v>
      </c>
      <c r="Z149" s="688" t="s">
        <v>3130</v>
      </c>
    </row>
    <row r="150" spans="1:26" s="281" customFormat="1" ht="15.6">
      <c r="A150" s="671"/>
      <c r="B150" s="314"/>
      <c r="C150" s="314"/>
      <c r="D150" s="334"/>
      <c r="E150" s="299" t="s">
        <v>17</v>
      </c>
      <c r="F150" s="299" t="s">
        <v>14</v>
      </c>
      <c r="G150" s="300" t="s">
        <v>22</v>
      </c>
      <c r="H150" s="300" t="s">
        <v>28</v>
      </c>
      <c r="I150" s="300" t="s">
        <v>24</v>
      </c>
      <c r="J150" s="299">
        <v>4</v>
      </c>
      <c r="K150" s="299" t="s">
        <v>33</v>
      </c>
      <c r="L150" s="299"/>
      <c r="M150" s="299"/>
      <c r="N150" s="299"/>
      <c r="O150" s="299"/>
      <c r="P150" s="299" t="s">
        <v>291</v>
      </c>
      <c r="Q150" s="299" t="s">
        <v>288</v>
      </c>
      <c r="R150" s="323"/>
      <c r="S150" s="299"/>
      <c r="T150" s="333"/>
      <c r="U150" s="333"/>
      <c r="V150" s="332"/>
      <c r="W150" s="331"/>
      <c r="X150" s="688" t="s">
        <v>3135</v>
      </c>
      <c r="Y150" s="695" t="s">
        <v>3140</v>
      </c>
      <c r="Z150" s="688" t="s">
        <v>3130</v>
      </c>
    </row>
    <row r="151" spans="1:26" s="281" customFormat="1" ht="24">
      <c r="A151" s="671"/>
      <c r="B151" s="314"/>
      <c r="C151" s="314"/>
      <c r="D151" s="334" t="s">
        <v>1112</v>
      </c>
      <c r="E151" s="299" t="s">
        <v>17</v>
      </c>
      <c r="F151" s="299" t="s">
        <v>15</v>
      </c>
      <c r="G151" s="300" t="s">
        <v>486</v>
      </c>
      <c r="H151" s="300" t="s">
        <v>29</v>
      </c>
      <c r="I151" s="300" t="s">
        <v>30</v>
      </c>
      <c r="J151" s="299">
        <v>2</v>
      </c>
      <c r="K151" s="299"/>
      <c r="L151" s="299"/>
      <c r="M151" s="299"/>
      <c r="N151" s="299"/>
      <c r="O151" s="299"/>
      <c r="P151" s="299" t="s">
        <v>291</v>
      </c>
      <c r="Q151" s="299" t="s">
        <v>288</v>
      </c>
      <c r="R151" s="323" t="s">
        <v>1114</v>
      </c>
      <c r="S151" s="299"/>
      <c r="T151" s="333"/>
      <c r="U151" s="333" t="s">
        <v>46</v>
      </c>
      <c r="V151" s="332" t="s">
        <v>1112</v>
      </c>
      <c r="W151" s="331" t="s">
        <v>1113</v>
      </c>
      <c r="X151" s="688" t="s">
        <v>3135</v>
      </c>
      <c r="Y151" s="695" t="s">
        <v>3140</v>
      </c>
      <c r="Z151" s="688" t="s">
        <v>3130</v>
      </c>
    </row>
    <row r="152" spans="1:26" s="281" customFormat="1" ht="15.6">
      <c r="A152" s="671"/>
      <c r="B152" s="314"/>
      <c r="C152" s="314" t="s">
        <v>420</v>
      </c>
      <c r="D152" s="334"/>
      <c r="E152" s="299" t="s">
        <v>18</v>
      </c>
      <c r="F152" s="299" t="s">
        <v>15</v>
      </c>
      <c r="G152" s="300" t="s">
        <v>22</v>
      </c>
      <c r="H152" s="300" t="s">
        <v>28</v>
      </c>
      <c r="I152" s="300" t="s">
        <v>24</v>
      </c>
      <c r="J152" s="299">
        <v>4</v>
      </c>
      <c r="K152" s="299" t="s">
        <v>33</v>
      </c>
      <c r="L152" s="299"/>
      <c r="M152" s="299"/>
      <c r="N152" s="299"/>
      <c r="O152" s="299"/>
      <c r="P152" s="299" t="s">
        <v>291</v>
      </c>
      <c r="Q152" s="299" t="s">
        <v>288</v>
      </c>
      <c r="R152" s="323"/>
      <c r="S152" s="299"/>
      <c r="T152" s="333"/>
      <c r="U152" s="333"/>
      <c r="V152" s="332"/>
      <c r="W152" s="331"/>
      <c r="X152" s="688" t="s">
        <v>3135</v>
      </c>
      <c r="Y152" s="695" t="s">
        <v>3140</v>
      </c>
      <c r="Z152" s="688" t="s">
        <v>3130</v>
      </c>
    </row>
    <row r="153" spans="1:26" s="281" customFormat="1" ht="15.6">
      <c r="A153" s="671"/>
      <c r="B153" s="314"/>
      <c r="C153" s="314"/>
      <c r="D153" s="334"/>
      <c r="E153" s="299" t="s">
        <v>18</v>
      </c>
      <c r="F153" s="299" t="s">
        <v>16</v>
      </c>
      <c r="G153" s="300" t="s">
        <v>20</v>
      </c>
      <c r="H153" s="300" t="s">
        <v>304</v>
      </c>
      <c r="I153" s="300" t="s">
        <v>24</v>
      </c>
      <c r="J153" s="299">
        <v>1</v>
      </c>
      <c r="K153" s="299"/>
      <c r="L153" s="299"/>
      <c r="M153" s="299"/>
      <c r="N153" s="299" t="s">
        <v>39</v>
      </c>
      <c r="O153" s="299"/>
      <c r="P153" s="299" t="s">
        <v>291</v>
      </c>
      <c r="Q153" s="299" t="s">
        <v>288</v>
      </c>
      <c r="R153" s="323"/>
      <c r="S153" s="299"/>
      <c r="T153" s="333"/>
      <c r="U153" s="333"/>
      <c r="V153" s="332"/>
      <c r="W153" s="331"/>
      <c r="X153" s="688" t="s">
        <v>3135</v>
      </c>
      <c r="Y153" s="695" t="s">
        <v>3140</v>
      </c>
      <c r="Z153" s="688" t="s">
        <v>3130</v>
      </c>
    </row>
    <row r="154" spans="1:26" s="281" customFormat="1" ht="27.6">
      <c r="A154" s="671"/>
      <c r="B154" s="314"/>
      <c r="C154" s="314"/>
      <c r="D154" s="334"/>
      <c r="E154" s="299" t="s">
        <v>18</v>
      </c>
      <c r="F154" s="299" t="s">
        <v>14</v>
      </c>
      <c r="G154" s="300" t="s">
        <v>776</v>
      </c>
      <c r="H154" s="300" t="s">
        <v>28</v>
      </c>
      <c r="I154" s="300" t="s">
        <v>26</v>
      </c>
      <c r="J154" s="299">
        <v>4</v>
      </c>
      <c r="K154" s="299" t="s">
        <v>33</v>
      </c>
      <c r="L154" s="299"/>
      <c r="M154" s="299"/>
      <c r="N154" s="299"/>
      <c r="O154" s="299"/>
      <c r="P154" s="299" t="s">
        <v>291</v>
      </c>
      <c r="Q154" s="299" t="s">
        <v>288</v>
      </c>
      <c r="R154" s="323"/>
      <c r="S154" s="299"/>
      <c r="T154" s="333"/>
      <c r="U154" s="333"/>
      <c r="V154" s="332"/>
      <c r="W154" s="331"/>
      <c r="X154" s="688" t="s">
        <v>3135</v>
      </c>
      <c r="Y154" s="695" t="s">
        <v>3140</v>
      </c>
      <c r="Z154" s="688" t="s">
        <v>3130</v>
      </c>
    </row>
    <row r="155" spans="1:26" s="281" customFormat="1" ht="27.6">
      <c r="A155" s="671"/>
      <c r="B155" s="314"/>
      <c r="C155" s="314"/>
      <c r="D155" s="334"/>
      <c r="E155" s="299" t="s">
        <v>18</v>
      </c>
      <c r="F155" s="299" t="s">
        <v>15</v>
      </c>
      <c r="G155" s="300" t="s">
        <v>776</v>
      </c>
      <c r="H155" s="300" t="s">
        <v>28</v>
      </c>
      <c r="I155" s="300" t="s">
        <v>25</v>
      </c>
      <c r="J155" s="299">
        <v>4</v>
      </c>
      <c r="K155" s="299" t="s">
        <v>33</v>
      </c>
      <c r="L155" s="299"/>
      <c r="M155" s="299"/>
      <c r="N155" s="299"/>
      <c r="O155" s="299"/>
      <c r="P155" s="299" t="s">
        <v>291</v>
      </c>
      <c r="Q155" s="299" t="s">
        <v>288</v>
      </c>
      <c r="R155" s="323"/>
      <c r="S155" s="299"/>
      <c r="T155" s="333"/>
      <c r="U155" s="333"/>
      <c r="V155" s="332"/>
      <c r="W155" s="331"/>
      <c r="X155" s="688" t="s">
        <v>3135</v>
      </c>
      <c r="Y155" s="695" t="s">
        <v>3140</v>
      </c>
      <c r="Z155" s="688" t="s">
        <v>3130</v>
      </c>
    </row>
    <row r="156" spans="1:26" s="281" customFormat="1" ht="15.6">
      <c r="A156" s="671"/>
      <c r="B156" s="314"/>
      <c r="C156" s="314"/>
      <c r="D156" s="334"/>
      <c r="E156" s="299" t="s">
        <v>18</v>
      </c>
      <c r="F156" s="299" t="s">
        <v>16</v>
      </c>
      <c r="G156" s="300" t="s">
        <v>20</v>
      </c>
      <c r="H156" s="300" t="s">
        <v>304</v>
      </c>
      <c r="I156" s="300" t="s">
        <v>24</v>
      </c>
      <c r="J156" s="299">
        <v>4</v>
      </c>
      <c r="K156" s="299" t="s">
        <v>33</v>
      </c>
      <c r="L156" s="299"/>
      <c r="M156" s="299"/>
      <c r="N156" s="299"/>
      <c r="O156" s="299"/>
      <c r="P156" s="299" t="s">
        <v>291</v>
      </c>
      <c r="Q156" s="299" t="s">
        <v>288</v>
      </c>
      <c r="R156" s="323"/>
      <c r="S156" s="299"/>
      <c r="T156" s="333"/>
      <c r="U156" s="333"/>
      <c r="V156" s="332"/>
      <c r="W156" s="331"/>
      <c r="X156" s="688" t="s">
        <v>3135</v>
      </c>
      <c r="Y156" s="695" t="s">
        <v>3140</v>
      </c>
      <c r="Z156" s="688" t="s">
        <v>3130</v>
      </c>
    </row>
    <row r="157" spans="1:26" s="281" customFormat="1" ht="15.6">
      <c r="A157" s="671"/>
      <c r="B157" s="314"/>
      <c r="C157" s="314"/>
      <c r="D157" s="334"/>
      <c r="E157" s="299" t="s">
        <v>18</v>
      </c>
      <c r="F157" s="299" t="s">
        <v>14</v>
      </c>
      <c r="G157" s="300" t="s">
        <v>20</v>
      </c>
      <c r="H157" s="300" t="s">
        <v>28</v>
      </c>
      <c r="I157" s="300" t="s">
        <v>445</v>
      </c>
      <c r="J157" s="299">
        <v>4</v>
      </c>
      <c r="K157" s="299" t="s">
        <v>33</v>
      </c>
      <c r="L157" s="299"/>
      <c r="M157" s="299"/>
      <c r="N157" s="299"/>
      <c r="O157" s="299"/>
      <c r="P157" s="299" t="s">
        <v>291</v>
      </c>
      <c r="Q157" s="299" t="s">
        <v>288</v>
      </c>
      <c r="R157" s="323"/>
      <c r="S157" s="299"/>
      <c r="T157" s="333"/>
      <c r="U157" s="333"/>
      <c r="V157" s="332"/>
      <c r="W157" s="331"/>
      <c r="X157" s="688" t="s">
        <v>3135</v>
      </c>
      <c r="Y157" s="695" t="s">
        <v>3140</v>
      </c>
      <c r="Z157" s="688" t="s">
        <v>3130</v>
      </c>
    </row>
    <row r="158" spans="1:26" s="281" customFormat="1" ht="15.6">
      <c r="A158" s="671"/>
      <c r="B158" s="314"/>
      <c r="C158" s="314"/>
      <c r="D158" s="334" t="s">
        <v>1112</v>
      </c>
      <c r="E158" s="299" t="s">
        <v>18</v>
      </c>
      <c r="F158" s="299" t="s">
        <v>14</v>
      </c>
      <c r="G158" s="300" t="s">
        <v>20</v>
      </c>
      <c r="H158" s="300" t="s">
        <v>29</v>
      </c>
      <c r="I158" s="300" t="s">
        <v>30</v>
      </c>
      <c r="J158" s="299">
        <v>4</v>
      </c>
      <c r="K158" s="299" t="s">
        <v>33</v>
      </c>
      <c r="L158" s="299"/>
      <c r="M158" s="299"/>
      <c r="N158" s="299"/>
      <c r="O158" s="299"/>
      <c r="P158" s="299" t="s">
        <v>291</v>
      </c>
      <c r="Q158" s="299" t="s">
        <v>288</v>
      </c>
      <c r="R158" s="323"/>
      <c r="S158" s="299"/>
      <c r="T158" s="333"/>
      <c r="U158" s="333" t="s">
        <v>46</v>
      </c>
      <c r="V158" s="332" t="s">
        <v>1112</v>
      </c>
      <c r="W158" s="331" t="s">
        <v>1111</v>
      </c>
      <c r="X158" s="688" t="s">
        <v>3135</v>
      </c>
      <c r="Y158" s="695" t="s">
        <v>3140</v>
      </c>
      <c r="Z158" s="688" t="s">
        <v>3130</v>
      </c>
    </row>
    <row r="159" spans="1:26" s="281" customFormat="1" ht="15.6">
      <c r="A159" s="317"/>
      <c r="B159" s="314"/>
      <c r="C159" s="314" t="s">
        <v>421</v>
      </c>
      <c r="D159" s="334"/>
      <c r="E159" s="299" t="s">
        <v>17</v>
      </c>
      <c r="F159" s="299" t="s">
        <v>14</v>
      </c>
      <c r="G159" s="300" t="s">
        <v>19</v>
      </c>
      <c r="H159" s="300" t="s">
        <v>28</v>
      </c>
      <c r="I159" s="300" t="s">
        <v>24</v>
      </c>
      <c r="J159" s="299">
        <v>4</v>
      </c>
      <c r="K159" s="299" t="s">
        <v>33</v>
      </c>
      <c r="L159" s="299"/>
      <c r="M159" s="299"/>
      <c r="N159" s="299"/>
      <c r="O159" s="299"/>
      <c r="P159" s="299" t="s">
        <v>286</v>
      </c>
      <c r="Q159" s="299" t="s">
        <v>290</v>
      </c>
      <c r="R159" s="323"/>
      <c r="S159" s="299"/>
      <c r="T159" s="333"/>
      <c r="U159" s="333"/>
      <c r="V159" s="332"/>
      <c r="W159" s="331"/>
      <c r="X159" s="688" t="s">
        <v>3135</v>
      </c>
      <c r="Y159" s="695" t="s">
        <v>3140</v>
      </c>
      <c r="Z159" s="688" t="s">
        <v>3130</v>
      </c>
    </row>
    <row r="160" spans="1:26" s="281" customFormat="1" ht="15.6">
      <c r="A160" s="317"/>
      <c r="B160" s="314"/>
      <c r="C160" s="314" t="s">
        <v>422</v>
      </c>
      <c r="D160" s="334"/>
      <c r="E160" s="299" t="s">
        <v>18</v>
      </c>
      <c r="F160" s="299" t="s">
        <v>15</v>
      </c>
      <c r="G160" s="300" t="s">
        <v>19</v>
      </c>
      <c r="H160" s="300" t="s">
        <v>28</v>
      </c>
      <c r="I160" s="300" t="s">
        <v>24</v>
      </c>
      <c r="J160" s="299">
        <v>4</v>
      </c>
      <c r="K160" s="299" t="s">
        <v>33</v>
      </c>
      <c r="L160" s="299"/>
      <c r="M160" s="299"/>
      <c r="N160" s="299"/>
      <c r="O160" s="299"/>
      <c r="P160" s="299" t="s">
        <v>286</v>
      </c>
      <c r="Q160" s="299" t="s">
        <v>290</v>
      </c>
      <c r="R160" s="323"/>
      <c r="S160" s="299"/>
      <c r="T160" s="333"/>
      <c r="U160" s="333"/>
      <c r="V160" s="332"/>
      <c r="W160" s="331"/>
      <c r="X160" s="688" t="s">
        <v>3135</v>
      </c>
      <c r="Y160" s="695" t="s">
        <v>3140</v>
      </c>
      <c r="Z160" s="688" t="s">
        <v>3130</v>
      </c>
    </row>
    <row r="161" spans="1:26" s="281" customFormat="1" ht="15.6">
      <c r="A161" s="317"/>
      <c r="B161" s="314"/>
      <c r="C161" s="314" t="s">
        <v>1110</v>
      </c>
      <c r="D161" s="334"/>
      <c r="E161" s="299" t="s">
        <v>18</v>
      </c>
      <c r="F161" s="299" t="s">
        <v>15</v>
      </c>
      <c r="G161" s="300" t="s">
        <v>19</v>
      </c>
      <c r="H161" s="300" t="s">
        <v>28</v>
      </c>
      <c r="I161" s="300" t="s">
        <v>24</v>
      </c>
      <c r="J161" s="299">
        <v>4</v>
      </c>
      <c r="K161" s="299" t="s">
        <v>33</v>
      </c>
      <c r="L161" s="299"/>
      <c r="M161" s="299"/>
      <c r="N161" s="299"/>
      <c r="O161" s="299"/>
      <c r="P161" s="299" t="s">
        <v>286</v>
      </c>
      <c r="Q161" s="299" t="s">
        <v>290</v>
      </c>
      <c r="R161" s="323"/>
      <c r="S161" s="299"/>
      <c r="T161" s="333"/>
      <c r="U161" s="333"/>
      <c r="V161" s="332"/>
      <c r="W161" s="331"/>
      <c r="X161" s="688" t="s">
        <v>3135</v>
      </c>
      <c r="Y161" s="695" t="s">
        <v>3140</v>
      </c>
      <c r="Z161" s="688" t="s">
        <v>3130</v>
      </c>
    </row>
    <row r="162" spans="1:26" s="281" customFormat="1" ht="15.6">
      <c r="A162" s="317"/>
      <c r="B162" s="314"/>
      <c r="C162" s="314"/>
      <c r="D162" s="334"/>
      <c r="E162" s="299" t="s">
        <v>18</v>
      </c>
      <c r="F162" s="299" t="s">
        <v>14</v>
      </c>
      <c r="G162" s="300" t="s">
        <v>19</v>
      </c>
      <c r="H162" s="300" t="s">
        <v>28</v>
      </c>
      <c r="I162" s="300" t="s">
        <v>24</v>
      </c>
      <c r="J162" s="299">
        <v>4</v>
      </c>
      <c r="K162" s="299" t="s">
        <v>33</v>
      </c>
      <c r="L162" s="299"/>
      <c r="M162" s="299"/>
      <c r="N162" s="299"/>
      <c r="O162" s="299"/>
      <c r="P162" s="299" t="s">
        <v>286</v>
      </c>
      <c r="Q162" s="299" t="s">
        <v>290</v>
      </c>
      <c r="R162" s="323"/>
      <c r="S162" s="299"/>
      <c r="T162" s="333"/>
      <c r="U162" s="333"/>
      <c r="V162" s="332"/>
      <c r="W162" s="331"/>
      <c r="X162" s="688" t="s">
        <v>3135</v>
      </c>
      <c r="Y162" s="695" t="s">
        <v>3140</v>
      </c>
      <c r="Z162" s="688" t="s">
        <v>3130</v>
      </c>
    </row>
    <row r="163" spans="1:26" s="281" customFormat="1" ht="15.6">
      <c r="A163" s="317"/>
      <c r="B163" s="314"/>
      <c r="C163" s="314" t="s">
        <v>1109</v>
      </c>
      <c r="D163" s="334"/>
      <c r="E163" s="299" t="s">
        <v>17</v>
      </c>
      <c r="F163" s="299" t="s">
        <v>15</v>
      </c>
      <c r="G163" s="300" t="s">
        <v>19</v>
      </c>
      <c r="H163" s="300" t="s">
        <v>28</v>
      </c>
      <c r="I163" s="300" t="s">
        <v>24</v>
      </c>
      <c r="J163" s="299">
        <v>4</v>
      </c>
      <c r="K163" s="299" t="s">
        <v>33</v>
      </c>
      <c r="L163" s="299"/>
      <c r="M163" s="299"/>
      <c r="N163" s="299"/>
      <c r="O163" s="299"/>
      <c r="P163" s="299" t="s">
        <v>286</v>
      </c>
      <c r="Q163" s="299" t="s">
        <v>290</v>
      </c>
      <c r="R163" s="323"/>
      <c r="S163" s="299"/>
      <c r="T163" s="333"/>
      <c r="U163" s="333"/>
      <c r="V163" s="332"/>
      <c r="W163" s="331"/>
      <c r="X163" s="688" t="s">
        <v>3135</v>
      </c>
      <c r="Y163" s="695" t="s">
        <v>3140</v>
      </c>
      <c r="Z163" s="688" t="s">
        <v>3130</v>
      </c>
    </row>
    <row r="164" spans="1:26" s="281" customFormat="1" ht="15.6">
      <c r="A164" s="317"/>
      <c r="B164" s="314"/>
      <c r="C164" s="314"/>
      <c r="D164" s="334"/>
      <c r="E164" s="299" t="s">
        <v>17</v>
      </c>
      <c r="F164" s="299" t="s">
        <v>14</v>
      </c>
      <c r="G164" s="300" t="s">
        <v>19</v>
      </c>
      <c r="H164" s="300" t="s">
        <v>28</v>
      </c>
      <c r="I164" s="300" t="s">
        <v>24</v>
      </c>
      <c r="J164" s="299">
        <v>4</v>
      </c>
      <c r="K164" s="299" t="s">
        <v>33</v>
      </c>
      <c r="L164" s="299"/>
      <c r="M164" s="299"/>
      <c r="N164" s="299"/>
      <c r="O164" s="299"/>
      <c r="P164" s="299" t="s">
        <v>286</v>
      </c>
      <c r="Q164" s="299" t="s">
        <v>290</v>
      </c>
      <c r="R164" s="323"/>
      <c r="S164" s="299"/>
      <c r="T164" s="333"/>
      <c r="U164" s="333"/>
      <c r="V164" s="332"/>
      <c r="W164" s="331"/>
      <c r="X164" s="688" t="s">
        <v>3135</v>
      </c>
      <c r="Y164" s="695" t="s">
        <v>3140</v>
      </c>
      <c r="Z164" s="688" t="s">
        <v>3130</v>
      </c>
    </row>
    <row r="165" spans="1:26" s="281" customFormat="1" ht="15.6">
      <c r="A165" s="317"/>
      <c r="B165" s="314"/>
      <c r="C165" s="314"/>
      <c r="D165" s="334"/>
      <c r="E165" s="299" t="s">
        <v>18</v>
      </c>
      <c r="F165" s="299" t="s">
        <v>14</v>
      </c>
      <c r="G165" s="300" t="s">
        <v>19</v>
      </c>
      <c r="H165" s="300" t="s">
        <v>28</v>
      </c>
      <c r="I165" s="300" t="s">
        <v>26</v>
      </c>
      <c r="J165" s="299">
        <v>4</v>
      </c>
      <c r="K165" s="299" t="s">
        <v>33</v>
      </c>
      <c r="L165" s="299"/>
      <c r="M165" s="299"/>
      <c r="N165" s="299"/>
      <c r="O165" s="299"/>
      <c r="P165" s="299" t="s">
        <v>286</v>
      </c>
      <c r="Q165" s="299" t="s">
        <v>290</v>
      </c>
      <c r="R165" s="323"/>
      <c r="S165" s="299"/>
      <c r="T165" s="333"/>
      <c r="U165" s="333"/>
      <c r="V165" s="332"/>
      <c r="W165" s="331"/>
      <c r="X165" s="688" t="s">
        <v>3135</v>
      </c>
      <c r="Y165" s="695" t="s">
        <v>3140</v>
      </c>
      <c r="Z165" s="688" t="s">
        <v>3130</v>
      </c>
    </row>
    <row r="166" spans="1:26" s="281" customFormat="1" ht="15.6">
      <c r="A166" s="317"/>
      <c r="B166" s="314"/>
      <c r="C166" s="314"/>
      <c r="D166" s="334"/>
      <c r="E166" s="299" t="s">
        <v>18</v>
      </c>
      <c r="F166" s="299" t="s">
        <v>15</v>
      </c>
      <c r="G166" s="300" t="s">
        <v>19</v>
      </c>
      <c r="H166" s="300" t="s">
        <v>28</v>
      </c>
      <c r="I166" s="300" t="s">
        <v>25</v>
      </c>
      <c r="J166" s="299">
        <v>4</v>
      </c>
      <c r="K166" s="299" t="s">
        <v>33</v>
      </c>
      <c r="L166" s="299"/>
      <c r="M166" s="299"/>
      <c r="N166" s="299"/>
      <c r="O166" s="299"/>
      <c r="P166" s="299" t="s">
        <v>286</v>
      </c>
      <c r="Q166" s="299" t="s">
        <v>290</v>
      </c>
      <c r="R166" s="323"/>
      <c r="S166" s="299"/>
      <c r="T166" s="333"/>
      <c r="U166" s="333"/>
      <c r="V166" s="332"/>
      <c r="W166" s="331"/>
      <c r="X166" s="688" t="s">
        <v>3135</v>
      </c>
      <c r="Y166" s="695" t="s">
        <v>3140</v>
      </c>
      <c r="Z166" s="688" t="s">
        <v>3130</v>
      </c>
    </row>
    <row r="167" spans="1:26" s="281" customFormat="1" ht="15.6">
      <c r="A167" s="317"/>
      <c r="B167" s="314"/>
      <c r="C167" s="314" t="s">
        <v>1108</v>
      </c>
      <c r="D167" s="334"/>
      <c r="E167" s="299" t="s">
        <v>17</v>
      </c>
      <c r="F167" s="299" t="s">
        <v>14</v>
      </c>
      <c r="G167" s="300" t="s">
        <v>19</v>
      </c>
      <c r="H167" s="300" t="s">
        <v>28</v>
      </c>
      <c r="I167" s="300" t="s">
        <v>24</v>
      </c>
      <c r="J167" s="299">
        <v>4</v>
      </c>
      <c r="K167" s="299" t="s">
        <v>33</v>
      </c>
      <c r="L167" s="299"/>
      <c r="M167" s="299"/>
      <c r="N167" s="299"/>
      <c r="O167" s="299"/>
      <c r="P167" s="299" t="s">
        <v>286</v>
      </c>
      <c r="Q167" s="299" t="s">
        <v>290</v>
      </c>
      <c r="R167" s="323"/>
      <c r="S167" s="299"/>
      <c r="T167" s="333"/>
      <c r="U167" s="333"/>
      <c r="V167" s="332"/>
      <c r="W167" s="331"/>
      <c r="X167" s="688" t="s">
        <v>3135</v>
      </c>
      <c r="Y167" s="695" t="s">
        <v>3140</v>
      </c>
      <c r="Z167" s="688" t="s">
        <v>3130</v>
      </c>
    </row>
    <row r="168" spans="1:26" s="281" customFormat="1" ht="15.6">
      <c r="A168" s="317"/>
      <c r="B168" s="314"/>
      <c r="C168" s="314"/>
      <c r="D168" s="334"/>
      <c r="E168" s="299" t="s">
        <v>17</v>
      </c>
      <c r="F168" s="299" t="s">
        <v>15</v>
      </c>
      <c r="G168" s="300" t="s">
        <v>19</v>
      </c>
      <c r="H168" s="300" t="s">
        <v>28</v>
      </c>
      <c r="I168" s="300" t="s">
        <v>24</v>
      </c>
      <c r="J168" s="299">
        <v>4</v>
      </c>
      <c r="K168" s="299" t="s">
        <v>33</v>
      </c>
      <c r="L168" s="299"/>
      <c r="M168" s="299"/>
      <c r="N168" s="299"/>
      <c r="O168" s="299"/>
      <c r="P168" s="299" t="s">
        <v>286</v>
      </c>
      <c r="Q168" s="299" t="s">
        <v>290</v>
      </c>
      <c r="R168" s="323"/>
      <c r="S168" s="299"/>
      <c r="T168" s="333"/>
      <c r="U168" s="333"/>
      <c r="V168" s="332"/>
      <c r="W168" s="331"/>
      <c r="X168" s="688" t="s">
        <v>3135</v>
      </c>
      <c r="Y168" s="695" t="s">
        <v>3140</v>
      </c>
      <c r="Z168" s="688" t="s">
        <v>3130</v>
      </c>
    </row>
    <row r="169" spans="1:26" s="281" customFormat="1" ht="15.6">
      <c r="A169" s="317"/>
      <c r="B169" s="314"/>
      <c r="C169" s="314" t="s">
        <v>1107</v>
      </c>
      <c r="D169" s="334"/>
      <c r="E169" s="299" t="s">
        <v>17</v>
      </c>
      <c r="F169" s="299" t="s">
        <v>15</v>
      </c>
      <c r="G169" s="300" t="s">
        <v>19</v>
      </c>
      <c r="H169" s="300" t="s">
        <v>28</v>
      </c>
      <c r="I169" s="300" t="s">
        <v>24</v>
      </c>
      <c r="J169" s="299">
        <v>4</v>
      </c>
      <c r="K169" s="299" t="s">
        <v>33</v>
      </c>
      <c r="L169" s="299"/>
      <c r="M169" s="299"/>
      <c r="N169" s="299"/>
      <c r="O169" s="299"/>
      <c r="P169" s="299" t="s">
        <v>286</v>
      </c>
      <c r="Q169" s="299" t="s">
        <v>290</v>
      </c>
      <c r="R169" s="323"/>
      <c r="S169" s="299"/>
      <c r="T169" s="333"/>
      <c r="U169" s="333"/>
      <c r="V169" s="332"/>
      <c r="W169" s="331"/>
      <c r="X169" s="688" t="s">
        <v>3135</v>
      </c>
      <c r="Y169" s="695" t="s">
        <v>3140</v>
      </c>
      <c r="Z169" s="688" t="s">
        <v>3130</v>
      </c>
    </row>
    <row r="170" spans="1:26" s="281" customFormat="1" ht="15.6">
      <c r="A170" s="317"/>
      <c r="B170" s="314"/>
      <c r="C170" s="314"/>
      <c r="D170" s="334"/>
      <c r="E170" s="299" t="s">
        <v>18</v>
      </c>
      <c r="F170" s="299" t="s">
        <v>14</v>
      </c>
      <c r="G170" s="300" t="s">
        <v>19</v>
      </c>
      <c r="H170" s="300" t="s">
        <v>28</v>
      </c>
      <c r="I170" s="300" t="s">
        <v>24</v>
      </c>
      <c r="J170" s="299">
        <v>4</v>
      </c>
      <c r="K170" s="299" t="s">
        <v>33</v>
      </c>
      <c r="L170" s="299"/>
      <c r="M170" s="299"/>
      <c r="N170" s="299"/>
      <c r="O170" s="299"/>
      <c r="P170" s="299" t="s">
        <v>286</v>
      </c>
      <c r="Q170" s="299" t="s">
        <v>290</v>
      </c>
      <c r="R170" s="323"/>
      <c r="S170" s="299"/>
      <c r="T170" s="333"/>
      <c r="U170" s="333"/>
      <c r="V170" s="332"/>
      <c r="W170" s="331"/>
      <c r="X170" s="688" t="s">
        <v>3135</v>
      </c>
      <c r="Y170" s="695" t="s">
        <v>3140</v>
      </c>
      <c r="Z170" s="688" t="s">
        <v>3130</v>
      </c>
    </row>
    <row r="171" spans="1:26" s="281" customFormat="1" ht="15.6">
      <c r="A171" s="317"/>
      <c r="B171" s="314"/>
      <c r="C171" s="314"/>
      <c r="D171" s="334"/>
      <c r="E171" s="299" t="s">
        <v>18</v>
      </c>
      <c r="F171" s="299" t="s">
        <v>15</v>
      </c>
      <c r="G171" s="300" t="s">
        <v>19</v>
      </c>
      <c r="H171" s="300" t="s">
        <v>28</v>
      </c>
      <c r="I171" s="300" t="s">
        <v>24</v>
      </c>
      <c r="J171" s="299">
        <v>4</v>
      </c>
      <c r="K171" s="299" t="s">
        <v>33</v>
      </c>
      <c r="L171" s="299"/>
      <c r="M171" s="299"/>
      <c r="N171" s="299"/>
      <c r="O171" s="299"/>
      <c r="P171" s="299" t="s">
        <v>286</v>
      </c>
      <c r="Q171" s="299" t="s">
        <v>290</v>
      </c>
      <c r="R171" s="323"/>
      <c r="S171" s="299"/>
      <c r="T171" s="333"/>
      <c r="U171" s="333"/>
      <c r="V171" s="332"/>
      <c r="W171" s="331"/>
      <c r="X171" s="688" t="s">
        <v>3135</v>
      </c>
      <c r="Y171" s="695" t="s">
        <v>3140</v>
      </c>
      <c r="Z171" s="688" t="s">
        <v>3130</v>
      </c>
    </row>
    <row r="172" spans="1:26" s="281" customFormat="1" ht="15.6">
      <c r="A172" s="317"/>
      <c r="B172" s="314"/>
      <c r="C172" s="314" t="s">
        <v>1106</v>
      </c>
      <c r="D172" s="334"/>
      <c r="E172" s="299" t="s">
        <v>17</v>
      </c>
      <c r="F172" s="299" t="s">
        <v>14</v>
      </c>
      <c r="G172" s="300" t="s">
        <v>19</v>
      </c>
      <c r="H172" s="300" t="s">
        <v>28</v>
      </c>
      <c r="I172" s="300" t="s">
        <v>24</v>
      </c>
      <c r="J172" s="299">
        <v>4</v>
      </c>
      <c r="K172" s="299" t="s">
        <v>33</v>
      </c>
      <c r="L172" s="299"/>
      <c r="M172" s="299"/>
      <c r="N172" s="299"/>
      <c r="O172" s="299"/>
      <c r="P172" s="299" t="s">
        <v>286</v>
      </c>
      <c r="Q172" s="299" t="s">
        <v>290</v>
      </c>
      <c r="R172" s="323"/>
      <c r="S172" s="299"/>
      <c r="T172" s="333"/>
      <c r="U172" s="333"/>
      <c r="V172" s="332"/>
      <c r="W172" s="331"/>
      <c r="X172" s="688" t="s">
        <v>3135</v>
      </c>
      <c r="Y172" s="695" t="s">
        <v>3140</v>
      </c>
      <c r="Z172" s="688" t="s">
        <v>3130</v>
      </c>
    </row>
    <row r="173" spans="1:26" s="281" customFormat="1" ht="15.6">
      <c r="A173" s="317"/>
      <c r="B173" s="314"/>
      <c r="C173" s="314"/>
      <c r="D173" s="334"/>
      <c r="E173" s="299" t="s">
        <v>17</v>
      </c>
      <c r="F173" s="299" t="s">
        <v>15</v>
      </c>
      <c r="G173" s="300" t="s">
        <v>19</v>
      </c>
      <c r="H173" s="300" t="s">
        <v>28</v>
      </c>
      <c r="I173" s="300" t="s">
        <v>24</v>
      </c>
      <c r="J173" s="299">
        <v>4</v>
      </c>
      <c r="K173" s="299" t="s">
        <v>33</v>
      </c>
      <c r="L173" s="299"/>
      <c r="M173" s="299"/>
      <c r="N173" s="299"/>
      <c r="O173" s="299"/>
      <c r="P173" s="299" t="s">
        <v>286</v>
      </c>
      <c r="Q173" s="299" t="s">
        <v>290</v>
      </c>
      <c r="R173" s="323"/>
      <c r="S173" s="299"/>
      <c r="T173" s="333"/>
      <c r="U173" s="333"/>
      <c r="V173" s="332"/>
      <c r="W173" s="331"/>
      <c r="X173" s="688" t="s">
        <v>3135</v>
      </c>
      <c r="Y173" s="695" t="s">
        <v>3140</v>
      </c>
      <c r="Z173" s="688" t="s">
        <v>3130</v>
      </c>
    </row>
    <row r="174" spans="1:26" s="281" customFormat="1" ht="15.6">
      <c r="A174" s="317"/>
      <c r="B174" s="314"/>
      <c r="C174" s="314" t="s">
        <v>1105</v>
      </c>
      <c r="D174" s="334"/>
      <c r="E174" s="299" t="s">
        <v>17</v>
      </c>
      <c r="F174" s="299" t="s">
        <v>15</v>
      </c>
      <c r="G174" s="300" t="s">
        <v>19</v>
      </c>
      <c r="H174" s="300" t="s">
        <v>28</v>
      </c>
      <c r="I174" s="300" t="s">
        <v>24</v>
      </c>
      <c r="J174" s="299">
        <v>4</v>
      </c>
      <c r="K174" s="299" t="s">
        <v>33</v>
      </c>
      <c r="L174" s="299"/>
      <c r="M174" s="299"/>
      <c r="N174" s="299"/>
      <c r="O174" s="299"/>
      <c r="P174" s="299" t="s">
        <v>286</v>
      </c>
      <c r="Q174" s="299" t="s">
        <v>290</v>
      </c>
      <c r="R174" s="323"/>
      <c r="S174" s="299"/>
      <c r="T174" s="333"/>
      <c r="U174" s="333"/>
      <c r="V174" s="332"/>
      <c r="W174" s="331"/>
      <c r="X174" s="688" t="s">
        <v>3135</v>
      </c>
      <c r="Y174" s="695" t="s">
        <v>3140</v>
      </c>
      <c r="Z174" s="688" t="s">
        <v>3130</v>
      </c>
    </row>
    <row r="175" spans="1:26" s="281" customFormat="1" ht="15.6">
      <c r="A175" s="317"/>
      <c r="B175" s="314"/>
      <c r="C175" s="314"/>
      <c r="D175" s="334"/>
      <c r="E175" s="299" t="s">
        <v>18</v>
      </c>
      <c r="F175" s="299" t="s">
        <v>14</v>
      </c>
      <c r="G175" s="300" t="s">
        <v>19</v>
      </c>
      <c r="H175" s="300" t="s">
        <v>28</v>
      </c>
      <c r="I175" s="300" t="s">
        <v>26</v>
      </c>
      <c r="J175" s="299">
        <v>4</v>
      </c>
      <c r="K175" s="299" t="s">
        <v>33</v>
      </c>
      <c r="L175" s="299"/>
      <c r="M175" s="299"/>
      <c r="N175" s="299"/>
      <c r="O175" s="299"/>
      <c r="P175" s="299" t="s">
        <v>286</v>
      </c>
      <c r="Q175" s="299" t="s">
        <v>290</v>
      </c>
      <c r="R175" s="323"/>
      <c r="S175" s="299"/>
      <c r="T175" s="333"/>
      <c r="U175" s="333"/>
      <c r="V175" s="332"/>
      <c r="W175" s="331"/>
      <c r="X175" s="688" t="s">
        <v>3135</v>
      </c>
      <c r="Y175" s="695" t="s">
        <v>3140</v>
      </c>
      <c r="Z175" s="688" t="s">
        <v>3130</v>
      </c>
    </row>
    <row r="176" spans="1:26" s="281" customFormat="1" ht="15.6">
      <c r="A176" s="317"/>
      <c r="B176" s="314"/>
      <c r="C176" s="314"/>
      <c r="D176" s="334"/>
      <c r="E176" s="299" t="s">
        <v>18</v>
      </c>
      <c r="F176" s="299" t="s">
        <v>15</v>
      </c>
      <c r="G176" s="300" t="s">
        <v>19</v>
      </c>
      <c r="H176" s="300" t="s">
        <v>28</v>
      </c>
      <c r="I176" s="300" t="s">
        <v>25</v>
      </c>
      <c r="J176" s="299">
        <v>4</v>
      </c>
      <c r="K176" s="299" t="s">
        <v>33</v>
      </c>
      <c r="L176" s="299"/>
      <c r="M176" s="299"/>
      <c r="N176" s="299"/>
      <c r="O176" s="299"/>
      <c r="P176" s="299" t="s">
        <v>286</v>
      </c>
      <c r="Q176" s="299" t="s">
        <v>290</v>
      </c>
      <c r="R176" s="323"/>
      <c r="S176" s="299"/>
      <c r="T176" s="333"/>
      <c r="U176" s="333"/>
      <c r="V176" s="332"/>
      <c r="W176" s="331"/>
      <c r="X176" s="688" t="s">
        <v>3135</v>
      </c>
      <c r="Y176" s="695" t="s">
        <v>3140</v>
      </c>
      <c r="Z176" s="688" t="s">
        <v>3130</v>
      </c>
    </row>
    <row r="177" spans="1:26" s="281" customFormat="1" ht="15.6">
      <c r="A177" s="317"/>
      <c r="B177" s="314"/>
      <c r="C177" s="314"/>
      <c r="D177" s="334"/>
      <c r="E177" s="299" t="s">
        <v>18</v>
      </c>
      <c r="F177" s="299" t="s">
        <v>14</v>
      </c>
      <c r="G177" s="300" t="s">
        <v>19</v>
      </c>
      <c r="H177" s="300" t="s">
        <v>28</v>
      </c>
      <c r="I177" s="300" t="s">
        <v>24</v>
      </c>
      <c r="J177" s="299">
        <v>4</v>
      </c>
      <c r="K177" s="299" t="s">
        <v>33</v>
      </c>
      <c r="L177" s="299"/>
      <c r="M177" s="299"/>
      <c r="N177" s="299"/>
      <c r="O177" s="299"/>
      <c r="P177" s="299" t="s">
        <v>286</v>
      </c>
      <c r="Q177" s="299" t="s">
        <v>290</v>
      </c>
      <c r="R177" s="323"/>
      <c r="S177" s="299"/>
      <c r="T177" s="333"/>
      <c r="U177" s="333"/>
      <c r="V177" s="332"/>
      <c r="W177" s="331"/>
      <c r="X177" s="688" t="s">
        <v>3135</v>
      </c>
      <c r="Y177" s="695" t="s">
        <v>3140</v>
      </c>
      <c r="Z177" s="688" t="s">
        <v>3130</v>
      </c>
    </row>
    <row r="178" spans="1:26" s="281" customFormat="1" ht="15.6">
      <c r="A178" s="317"/>
      <c r="B178" s="314"/>
      <c r="C178" s="314"/>
      <c r="D178" s="334"/>
      <c r="E178" s="299" t="s">
        <v>18</v>
      </c>
      <c r="F178" s="299" t="s">
        <v>15</v>
      </c>
      <c r="G178" s="300" t="s">
        <v>19</v>
      </c>
      <c r="H178" s="300" t="s">
        <v>28</v>
      </c>
      <c r="I178" s="300" t="s">
        <v>24</v>
      </c>
      <c r="J178" s="299">
        <v>4</v>
      </c>
      <c r="K178" s="299" t="s">
        <v>33</v>
      </c>
      <c r="L178" s="299"/>
      <c r="M178" s="299"/>
      <c r="N178" s="299"/>
      <c r="O178" s="299"/>
      <c r="P178" s="299" t="s">
        <v>286</v>
      </c>
      <c r="Q178" s="299" t="s">
        <v>290</v>
      </c>
      <c r="R178" s="323"/>
      <c r="S178" s="299"/>
      <c r="T178" s="333"/>
      <c r="U178" s="333"/>
      <c r="V178" s="332"/>
      <c r="W178" s="331"/>
      <c r="X178" s="688" t="s">
        <v>3135</v>
      </c>
      <c r="Y178" s="695" t="s">
        <v>3140</v>
      </c>
      <c r="Z178" s="688" t="s">
        <v>3130</v>
      </c>
    </row>
    <row r="179" spans="1:26" s="281" customFormat="1" ht="15.6">
      <c r="A179" s="317"/>
      <c r="B179" s="314"/>
      <c r="C179" s="314" t="s">
        <v>1104</v>
      </c>
      <c r="D179" s="334"/>
      <c r="E179" s="299" t="s">
        <v>18</v>
      </c>
      <c r="F179" s="299" t="s">
        <v>14</v>
      </c>
      <c r="G179" s="300" t="s">
        <v>19</v>
      </c>
      <c r="H179" s="300" t="s">
        <v>28</v>
      </c>
      <c r="I179" s="300" t="s">
        <v>24</v>
      </c>
      <c r="J179" s="299">
        <v>4</v>
      </c>
      <c r="K179" s="299" t="s">
        <v>33</v>
      </c>
      <c r="L179" s="299"/>
      <c r="M179" s="299"/>
      <c r="N179" s="299"/>
      <c r="O179" s="299"/>
      <c r="P179" s="299" t="s">
        <v>286</v>
      </c>
      <c r="Q179" s="299" t="s">
        <v>290</v>
      </c>
      <c r="R179" s="323"/>
      <c r="S179" s="299"/>
      <c r="T179" s="333"/>
      <c r="U179" s="333"/>
      <c r="V179" s="332"/>
      <c r="W179" s="331"/>
      <c r="X179" s="688" t="s">
        <v>3135</v>
      </c>
      <c r="Y179" s="695" t="s">
        <v>3140</v>
      </c>
      <c r="Z179" s="688" t="s">
        <v>3130</v>
      </c>
    </row>
    <row r="180" spans="1:26" s="281" customFormat="1" ht="15.6">
      <c r="A180" s="317"/>
      <c r="B180" s="314"/>
      <c r="C180" s="314"/>
      <c r="D180" s="334"/>
      <c r="E180" s="299" t="s">
        <v>18</v>
      </c>
      <c r="F180" s="299" t="s">
        <v>15</v>
      </c>
      <c r="G180" s="300" t="s">
        <v>19</v>
      </c>
      <c r="H180" s="300" t="s">
        <v>28</v>
      </c>
      <c r="I180" s="300" t="s">
        <v>24</v>
      </c>
      <c r="J180" s="299">
        <v>4</v>
      </c>
      <c r="K180" s="299" t="s">
        <v>33</v>
      </c>
      <c r="L180" s="299"/>
      <c r="M180" s="299"/>
      <c r="N180" s="299"/>
      <c r="O180" s="299"/>
      <c r="P180" s="299" t="s">
        <v>286</v>
      </c>
      <c r="Q180" s="299" t="s">
        <v>290</v>
      </c>
      <c r="R180" s="323"/>
      <c r="S180" s="299"/>
      <c r="T180" s="333"/>
      <c r="U180" s="333"/>
      <c r="V180" s="332"/>
      <c r="W180" s="331"/>
      <c r="X180" s="688" t="s">
        <v>3135</v>
      </c>
      <c r="Y180" s="695" t="s">
        <v>3140</v>
      </c>
      <c r="Z180" s="688" t="s">
        <v>3130</v>
      </c>
    </row>
    <row r="181" spans="1:26" s="281" customFormat="1" ht="15.6">
      <c r="A181" s="317"/>
      <c r="B181" s="314"/>
      <c r="C181" s="314" t="s">
        <v>1103</v>
      </c>
      <c r="D181" s="334"/>
      <c r="E181" s="299" t="s">
        <v>17</v>
      </c>
      <c r="F181" s="299" t="s">
        <v>15</v>
      </c>
      <c r="G181" s="300" t="s">
        <v>19</v>
      </c>
      <c r="H181" s="300" t="s">
        <v>28</v>
      </c>
      <c r="I181" s="300" t="s">
        <v>24</v>
      </c>
      <c r="J181" s="299">
        <v>4</v>
      </c>
      <c r="K181" s="299" t="s">
        <v>33</v>
      </c>
      <c r="L181" s="299"/>
      <c r="M181" s="299"/>
      <c r="N181" s="299"/>
      <c r="O181" s="299"/>
      <c r="P181" s="299" t="s">
        <v>286</v>
      </c>
      <c r="Q181" s="299" t="s">
        <v>290</v>
      </c>
      <c r="R181" s="323"/>
      <c r="S181" s="299"/>
      <c r="T181" s="333"/>
      <c r="U181" s="333"/>
      <c r="V181" s="332"/>
      <c r="W181" s="331"/>
      <c r="X181" s="688" t="s">
        <v>3135</v>
      </c>
      <c r="Y181" s="695" t="s">
        <v>3140</v>
      </c>
      <c r="Z181" s="688" t="s">
        <v>3130</v>
      </c>
    </row>
    <row r="182" spans="1:26" s="281" customFormat="1" ht="15.6">
      <c r="A182" s="317"/>
      <c r="B182" s="314"/>
      <c r="C182" s="314"/>
      <c r="D182" s="334"/>
      <c r="E182" s="299" t="s">
        <v>18</v>
      </c>
      <c r="F182" s="299" t="s">
        <v>14</v>
      </c>
      <c r="G182" s="300" t="s">
        <v>19</v>
      </c>
      <c r="H182" s="300" t="s">
        <v>28</v>
      </c>
      <c r="I182" s="300" t="s">
        <v>24</v>
      </c>
      <c r="J182" s="299">
        <v>4</v>
      </c>
      <c r="K182" s="299" t="s">
        <v>33</v>
      </c>
      <c r="L182" s="299"/>
      <c r="M182" s="299"/>
      <c r="N182" s="299"/>
      <c r="O182" s="299"/>
      <c r="P182" s="299" t="s">
        <v>286</v>
      </c>
      <c r="Q182" s="299" t="s">
        <v>290</v>
      </c>
      <c r="R182" s="323"/>
      <c r="S182" s="299"/>
      <c r="T182" s="333"/>
      <c r="U182" s="333"/>
      <c r="V182" s="332"/>
      <c r="W182" s="331"/>
      <c r="X182" s="688" t="s">
        <v>3135</v>
      </c>
      <c r="Y182" s="695" t="s">
        <v>3140</v>
      </c>
      <c r="Z182" s="688" t="s">
        <v>3130</v>
      </c>
    </row>
    <row r="183" spans="1:26" s="281" customFormat="1" ht="15.6">
      <c r="A183" s="317"/>
      <c r="B183" s="314"/>
      <c r="C183" s="314" t="s">
        <v>1102</v>
      </c>
      <c r="D183" s="334"/>
      <c r="E183" s="299" t="s">
        <v>17</v>
      </c>
      <c r="F183" s="299" t="s">
        <v>14</v>
      </c>
      <c r="G183" s="300" t="s">
        <v>19</v>
      </c>
      <c r="H183" s="300" t="s">
        <v>28</v>
      </c>
      <c r="I183" s="300" t="s">
        <v>24</v>
      </c>
      <c r="J183" s="299"/>
      <c r="K183" s="299"/>
      <c r="L183" s="299" t="s">
        <v>33</v>
      </c>
      <c r="M183" s="299"/>
      <c r="N183" s="299"/>
      <c r="O183" s="299" t="s">
        <v>28</v>
      </c>
      <c r="P183" s="299" t="s">
        <v>286</v>
      </c>
      <c r="Q183" s="299" t="s">
        <v>290</v>
      </c>
      <c r="R183" s="323"/>
      <c r="S183" s="299"/>
      <c r="T183" s="333"/>
      <c r="U183" s="333"/>
      <c r="V183" s="332"/>
      <c r="W183" s="331"/>
      <c r="X183" s="688" t="s">
        <v>3135</v>
      </c>
      <c r="Y183" s="695" t="s">
        <v>3140</v>
      </c>
      <c r="Z183" s="688" t="s">
        <v>3130</v>
      </c>
    </row>
    <row r="184" spans="1:26" s="281" customFormat="1" ht="15.6">
      <c r="A184" s="317"/>
      <c r="B184" s="314"/>
      <c r="C184" s="314"/>
      <c r="D184" s="334"/>
      <c r="E184" s="299" t="s">
        <v>17</v>
      </c>
      <c r="F184" s="299" t="s">
        <v>15</v>
      </c>
      <c r="G184" s="300" t="s">
        <v>19</v>
      </c>
      <c r="H184" s="300" t="s">
        <v>28</v>
      </c>
      <c r="I184" s="300" t="s">
        <v>24</v>
      </c>
      <c r="J184" s="299"/>
      <c r="K184" s="299"/>
      <c r="L184" s="299" t="s">
        <v>33</v>
      </c>
      <c r="M184" s="299"/>
      <c r="N184" s="299"/>
      <c r="O184" s="299" t="s">
        <v>28</v>
      </c>
      <c r="P184" s="299" t="s">
        <v>286</v>
      </c>
      <c r="Q184" s="299" t="s">
        <v>290</v>
      </c>
      <c r="R184" s="323"/>
      <c r="S184" s="299"/>
      <c r="T184" s="333"/>
      <c r="U184" s="333"/>
      <c r="V184" s="332"/>
      <c r="W184" s="331"/>
      <c r="X184" s="688" t="s">
        <v>3135</v>
      </c>
      <c r="Y184" s="695" t="s">
        <v>3140</v>
      </c>
      <c r="Z184" s="688" t="s">
        <v>3130</v>
      </c>
    </row>
    <row r="185" spans="1:26" s="281" customFormat="1" ht="15.6">
      <c r="A185" s="317"/>
      <c r="B185" s="314"/>
      <c r="C185" s="314" t="s">
        <v>1101</v>
      </c>
      <c r="D185" s="334"/>
      <c r="E185" s="299" t="s">
        <v>18</v>
      </c>
      <c r="F185" s="299" t="s">
        <v>14</v>
      </c>
      <c r="G185" s="300" t="s">
        <v>19</v>
      </c>
      <c r="H185" s="300" t="s">
        <v>28</v>
      </c>
      <c r="I185" s="300" t="s">
        <v>24</v>
      </c>
      <c r="J185" s="299">
        <v>4</v>
      </c>
      <c r="K185" s="299" t="s">
        <v>33</v>
      </c>
      <c r="L185" s="299"/>
      <c r="M185" s="299"/>
      <c r="N185" s="299"/>
      <c r="O185" s="299"/>
      <c r="P185" s="299" t="s">
        <v>286</v>
      </c>
      <c r="Q185" s="299" t="s">
        <v>290</v>
      </c>
      <c r="R185" s="323"/>
      <c r="S185" s="299"/>
      <c r="T185" s="333"/>
      <c r="U185" s="333"/>
      <c r="V185" s="332"/>
      <c r="W185" s="331"/>
      <c r="X185" s="688" t="s">
        <v>3135</v>
      </c>
      <c r="Y185" s="695" t="s">
        <v>3140</v>
      </c>
      <c r="Z185" s="688" t="s">
        <v>3130</v>
      </c>
    </row>
    <row r="186" spans="1:26" s="281" customFormat="1" ht="15.6">
      <c r="A186" s="317"/>
      <c r="B186" s="314"/>
      <c r="C186" s="314"/>
      <c r="D186" s="334"/>
      <c r="E186" s="299" t="s">
        <v>18</v>
      </c>
      <c r="F186" s="299" t="s">
        <v>15</v>
      </c>
      <c r="G186" s="300" t="s">
        <v>19</v>
      </c>
      <c r="H186" s="300" t="s">
        <v>28</v>
      </c>
      <c r="I186" s="300" t="s">
        <v>24</v>
      </c>
      <c r="J186" s="299">
        <v>4</v>
      </c>
      <c r="K186" s="299" t="s">
        <v>33</v>
      </c>
      <c r="L186" s="299"/>
      <c r="M186" s="299"/>
      <c r="N186" s="299"/>
      <c r="O186" s="299"/>
      <c r="P186" s="299" t="s">
        <v>286</v>
      </c>
      <c r="Q186" s="299" t="s">
        <v>290</v>
      </c>
      <c r="R186" s="323"/>
      <c r="S186" s="299"/>
      <c r="T186" s="333"/>
      <c r="U186" s="333"/>
      <c r="V186" s="332"/>
      <c r="W186" s="331"/>
      <c r="X186" s="688" t="s">
        <v>3135</v>
      </c>
      <c r="Y186" s="695" t="s">
        <v>3140</v>
      </c>
      <c r="Z186" s="688" t="s">
        <v>3130</v>
      </c>
    </row>
    <row r="187" spans="1:26" s="281" customFormat="1" ht="15.6">
      <c r="A187" s="317"/>
      <c r="B187" s="314"/>
      <c r="C187" s="314" t="s">
        <v>1100</v>
      </c>
      <c r="D187" s="334"/>
      <c r="E187" s="299" t="s">
        <v>18</v>
      </c>
      <c r="F187" s="299" t="s">
        <v>14</v>
      </c>
      <c r="G187" s="300" t="s">
        <v>19</v>
      </c>
      <c r="H187" s="300" t="s">
        <v>28</v>
      </c>
      <c r="I187" s="300" t="s">
        <v>24</v>
      </c>
      <c r="J187" s="299">
        <v>4</v>
      </c>
      <c r="K187" s="299" t="s">
        <v>33</v>
      </c>
      <c r="L187" s="299"/>
      <c r="M187" s="299"/>
      <c r="N187" s="299"/>
      <c r="O187" s="299"/>
      <c r="P187" s="299" t="s">
        <v>286</v>
      </c>
      <c r="Q187" s="299" t="s">
        <v>290</v>
      </c>
      <c r="R187" s="323"/>
      <c r="S187" s="299"/>
      <c r="T187" s="333"/>
      <c r="U187" s="333"/>
      <c r="V187" s="332"/>
      <c r="W187" s="331"/>
      <c r="X187" s="688" t="s">
        <v>3135</v>
      </c>
      <c r="Y187" s="695" t="s">
        <v>3140</v>
      </c>
      <c r="Z187" s="688" t="s">
        <v>3130</v>
      </c>
    </row>
    <row r="188" spans="1:26" s="281" customFormat="1" ht="15.6">
      <c r="A188" s="317"/>
      <c r="B188" s="314"/>
      <c r="C188" s="314"/>
      <c r="D188" s="334"/>
      <c r="E188" s="299" t="s">
        <v>18</v>
      </c>
      <c r="F188" s="299" t="s">
        <v>15</v>
      </c>
      <c r="G188" s="300" t="s">
        <v>19</v>
      </c>
      <c r="H188" s="300" t="s">
        <v>28</v>
      </c>
      <c r="I188" s="300" t="s">
        <v>24</v>
      </c>
      <c r="J188" s="299">
        <v>4</v>
      </c>
      <c r="K188" s="299" t="s">
        <v>33</v>
      </c>
      <c r="L188" s="299"/>
      <c r="M188" s="299"/>
      <c r="N188" s="299"/>
      <c r="O188" s="299"/>
      <c r="P188" s="299" t="s">
        <v>286</v>
      </c>
      <c r="Q188" s="299" t="s">
        <v>290</v>
      </c>
      <c r="R188" s="323"/>
      <c r="S188" s="299"/>
      <c r="T188" s="333"/>
      <c r="U188" s="333"/>
      <c r="V188" s="332"/>
      <c r="W188" s="331"/>
      <c r="X188" s="688" t="s">
        <v>3135</v>
      </c>
      <c r="Y188" s="695" t="s">
        <v>3140</v>
      </c>
      <c r="Z188" s="688" t="s">
        <v>3130</v>
      </c>
    </row>
    <row r="189" spans="1:26" s="281" customFormat="1" ht="15.6">
      <c r="A189" s="317"/>
      <c r="B189" s="314"/>
      <c r="C189" s="314"/>
      <c r="D189" s="334" t="s">
        <v>1099</v>
      </c>
      <c r="E189" s="299" t="s">
        <v>18</v>
      </c>
      <c r="F189" s="299" t="s">
        <v>14</v>
      </c>
      <c r="G189" s="300" t="s">
        <v>21</v>
      </c>
      <c r="H189" s="300" t="s">
        <v>29</v>
      </c>
      <c r="I189" s="300" t="s">
        <v>30</v>
      </c>
      <c r="J189" s="299">
        <v>4</v>
      </c>
      <c r="K189" s="299"/>
      <c r="L189" s="299"/>
      <c r="M189" s="299"/>
      <c r="N189" s="299"/>
      <c r="O189" s="299"/>
      <c r="P189" s="299" t="s">
        <v>286</v>
      </c>
      <c r="Q189" s="299" t="s">
        <v>290</v>
      </c>
      <c r="R189" s="323"/>
      <c r="S189" s="299"/>
      <c r="T189" s="333"/>
      <c r="U189" s="333" t="s">
        <v>46</v>
      </c>
      <c r="V189" s="332" t="s">
        <v>1099</v>
      </c>
      <c r="W189" s="331" t="s">
        <v>1098</v>
      </c>
      <c r="X189" s="688" t="s">
        <v>3135</v>
      </c>
      <c r="Y189" s="695" t="s">
        <v>3140</v>
      </c>
      <c r="Z189" s="688" t="s">
        <v>3130</v>
      </c>
    </row>
    <row r="190" spans="1:26" s="281" customFormat="1" ht="15.6">
      <c r="A190" s="317"/>
      <c r="B190" s="314"/>
      <c r="C190" s="314" t="s">
        <v>1097</v>
      </c>
      <c r="D190" s="334"/>
      <c r="E190" s="299" t="s">
        <v>18</v>
      </c>
      <c r="F190" s="299" t="s">
        <v>14</v>
      </c>
      <c r="G190" s="300" t="s">
        <v>19</v>
      </c>
      <c r="H190" s="300" t="s">
        <v>28</v>
      </c>
      <c r="I190" s="300" t="s">
        <v>24</v>
      </c>
      <c r="J190" s="299">
        <v>4</v>
      </c>
      <c r="K190" s="299"/>
      <c r="L190" s="299"/>
      <c r="M190" s="299"/>
      <c r="N190" s="299"/>
      <c r="O190" s="299"/>
      <c r="P190" s="299" t="s">
        <v>286</v>
      </c>
      <c r="Q190" s="299" t="s">
        <v>290</v>
      </c>
      <c r="R190" s="323"/>
      <c r="S190" s="299"/>
      <c r="T190" s="333"/>
      <c r="U190" s="333"/>
      <c r="V190" s="332"/>
      <c r="W190" s="331"/>
      <c r="X190" s="688" t="s">
        <v>3135</v>
      </c>
      <c r="Y190" s="695" t="s">
        <v>3140</v>
      </c>
      <c r="Z190" s="688" t="s">
        <v>3130</v>
      </c>
    </row>
    <row r="191" spans="1:26" s="281" customFormat="1" ht="15.6">
      <c r="A191" s="317"/>
      <c r="B191" s="314"/>
      <c r="C191" s="314"/>
      <c r="D191" s="334"/>
      <c r="E191" s="299" t="s">
        <v>18</v>
      </c>
      <c r="F191" s="299" t="s">
        <v>15</v>
      </c>
      <c r="G191" s="300" t="s">
        <v>19</v>
      </c>
      <c r="H191" s="300" t="s">
        <v>28</v>
      </c>
      <c r="I191" s="300" t="s">
        <v>24</v>
      </c>
      <c r="J191" s="299">
        <v>4</v>
      </c>
      <c r="K191" s="299"/>
      <c r="L191" s="299"/>
      <c r="M191" s="299"/>
      <c r="N191" s="299"/>
      <c r="O191" s="299"/>
      <c r="P191" s="299" t="s">
        <v>286</v>
      </c>
      <c r="Q191" s="299" t="s">
        <v>290</v>
      </c>
      <c r="R191" s="323"/>
      <c r="S191" s="299"/>
      <c r="T191" s="333"/>
      <c r="U191" s="333"/>
      <c r="V191" s="332"/>
      <c r="W191" s="331"/>
      <c r="X191" s="688" t="s">
        <v>3135</v>
      </c>
      <c r="Y191" s="695" t="s">
        <v>3140</v>
      </c>
      <c r="Z191" s="688" t="s">
        <v>3130</v>
      </c>
    </row>
    <row r="192" spans="1:26" s="281" customFormat="1" ht="15.6">
      <c r="A192" s="317"/>
      <c r="B192" s="314"/>
      <c r="C192" s="314" t="s">
        <v>1096</v>
      </c>
      <c r="D192" s="334"/>
      <c r="E192" s="299" t="s">
        <v>18</v>
      </c>
      <c r="F192" s="299" t="s">
        <v>14</v>
      </c>
      <c r="G192" s="300" t="s">
        <v>19</v>
      </c>
      <c r="H192" s="300" t="s">
        <v>28</v>
      </c>
      <c r="I192" s="300" t="s">
        <v>24</v>
      </c>
      <c r="J192" s="299">
        <v>4</v>
      </c>
      <c r="K192" s="299"/>
      <c r="L192" s="299"/>
      <c r="M192" s="299"/>
      <c r="N192" s="299"/>
      <c r="O192" s="299"/>
      <c r="P192" s="299" t="s">
        <v>286</v>
      </c>
      <c r="Q192" s="299" t="s">
        <v>290</v>
      </c>
      <c r="R192" s="323"/>
      <c r="S192" s="299"/>
      <c r="T192" s="333"/>
      <c r="U192" s="333"/>
      <c r="V192" s="332"/>
      <c r="W192" s="331"/>
      <c r="X192" s="688" t="s">
        <v>3135</v>
      </c>
      <c r="Y192" s="695" t="s">
        <v>3140</v>
      </c>
      <c r="Z192" s="688" t="s">
        <v>3130</v>
      </c>
    </row>
    <row r="193" spans="1:26" s="281" customFormat="1" ht="15.6">
      <c r="A193" s="317"/>
      <c r="B193" s="314"/>
      <c r="C193" s="314"/>
      <c r="D193" s="334"/>
      <c r="E193" s="299" t="s">
        <v>18</v>
      </c>
      <c r="F193" s="299" t="s">
        <v>15</v>
      </c>
      <c r="G193" s="300" t="s">
        <v>19</v>
      </c>
      <c r="H193" s="300" t="s">
        <v>28</v>
      </c>
      <c r="I193" s="300" t="s">
        <v>24</v>
      </c>
      <c r="J193" s="299">
        <v>4</v>
      </c>
      <c r="K193" s="299"/>
      <c r="L193" s="299"/>
      <c r="M193" s="299"/>
      <c r="N193" s="299"/>
      <c r="O193" s="299"/>
      <c r="P193" s="299" t="s">
        <v>286</v>
      </c>
      <c r="Q193" s="299" t="s">
        <v>290</v>
      </c>
      <c r="R193" s="323"/>
      <c r="S193" s="299"/>
      <c r="T193" s="333"/>
      <c r="U193" s="333"/>
      <c r="V193" s="332"/>
      <c r="W193" s="331"/>
      <c r="X193" s="688" t="s">
        <v>3135</v>
      </c>
      <c r="Y193" s="695" t="s">
        <v>3140</v>
      </c>
      <c r="Z193" s="688" t="s">
        <v>3130</v>
      </c>
    </row>
    <row r="194" spans="1:26" s="281" customFormat="1" ht="15.6">
      <c r="A194" s="317"/>
      <c r="B194" s="314"/>
      <c r="C194" s="314" t="s">
        <v>1095</v>
      </c>
      <c r="D194" s="334"/>
      <c r="E194" s="299" t="s">
        <v>18</v>
      </c>
      <c r="F194" s="299" t="s">
        <v>14</v>
      </c>
      <c r="G194" s="300" t="s">
        <v>19</v>
      </c>
      <c r="H194" s="300" t="s">
        <v>28</v>
      </c>
      <c r="I194" s="300" t="s">
        <v>24</v>
      </c>
      <c r="J194" s="299">
        <v>4</v>
      </c>
      <c r="K194" s="299"/>
      <c r="L194" s="299"/>
      <c r="M194" s="299"/>
      <c r="N194" s="299"/>
      <c r="O194" s="299"/>
      <c r="P194" s="299" t="s">
        <v>286</v>
      </c>
      <c r="Q194" s="299" t="s">
        <v>290</v>
      </c>
      <c r="R194" s="323"/>
      <c r="S194" s="299"/>
      <c r="T194" s="333"/>
      <c r="U194" s="333"/>
      <c r="V194" s="332"/>
      <c r="W194" s="331"/>
      <c r="X194" s="688" t="s">
        <v>3135</v>
      </c>
      <c r="Y194" s="695" t="s">
        <v>3140</v>
      </c>
      <c r="Z194" s="688" t="s">
        <v>3130</v>
      </c>
    </row>
    <row r="195" spans="1:26" s="281" customFormat="1" ht="15.6">
      <c r="A195" s="317"/>
      <c r="B195" s="314"/>
      <c r="C195" s="314"/>
      <c r="D195" s="334"/>
      <c r="E195" s="299" t="s">
        <v>18</v>
      </c>
      <c r="F195" s="299" t="s">
        <v>15</v>
      </c>
      <c r="G195" s="300" t="s">
        <v>19</v>
      </c>
      <c r="H195" s="300" t="s">
        <v>28</v>
      </c>
      <c r="I195" s="300" t="s">
        <v>24</v>
      </c>
      <c r="J195" s="299">
        <v>4</v>
      </c>
      <c r="K195" s="299"/>
      <c r="L195" s="299"/>
      <c r="M195" s="299"/>
      <c r="N195" s="299"/>
      <c r="O195" s="299"/>
      <c r="P195" s="299" t="s">
        <v>286</v>
      </c>
      <c r="Q195" s="299" t="s">
        <v>290</v>
      </c>
      <c r="R195" s="323"/>
      <c r="S195" s="299"/>
      <c r="T195" s="333"/>
      <c r="U195" s="333"/>
      <c r="V195" s="332"/>
      <c r="W195" s="331"/>
      <c r="X195" s="688" t="s">
        <v>3135</v>
      </c>
      <c r="Y195" s="695" t="s">
        <v>3140</v>
      </c>
      <c r="Z195" s="688" t="s">
        <v>3130</v>
      </c>
    </row>
    <row r="196" spans="1:26" s="281" customFormat="1" ht="15.6">
      <c r="A196" s="317"/>
      <c r="B196" s="314"/>
      <c r="C196" s="314" t="s">
        <v>1091</v>
      </c>
      <c r="D196" s="334"/>
      <c r="E196" s="299" t="s">
        <v>17</v>
      </c>
      <c r="F196" s="299" t="s">
        <v>14</v>
      </c>
      <c r="G196" s="300" t="s">
        <v>21</v>
      </c>
      <c r="H196" s="300" t="s">
        <v>28</v>
      </c>
      <c r="I196" s="300" t="s">
        <v>24</v>
      </c>
      <c r="J196" s="299">
        <v>4</v>
      </c>
      <c r="K196" s="299"/>
      <c r="L196" s="299"/>
      <c r="M196" s="299"/>
      <c r="N196" s="299"/>
      <c r="O196" s="299"/>
      <c r="P196" s="299" t="s">
        <v>286</v>
      </c>
      <c r="Q196" s="299" t="s">
        <v>290</v>
      </c>
      <c r="R196" s="323"/>
      <c r="S196" s="299"/>
      <c r="T196" s="333"/>
      <c r="U196" s="333"/>
      <c r="V196" s="332"/>
      <c r="W196" s="331"/>
      <c r="X196" s="688" t="s">
        <v>3135</v>
      </c>
      <c r="Y196" s="695" t="s">
        <v>3140</v>
      </c>
      <c r="Z196" s="688" t="s">
        <v>3130</v>
      </c>
    </row>
    <row r="197" spans="1:26" s="281" customFormat="1" ht="15.6">
      <c r="A197" s="317"/>
      <c r="B197" s="314"/>
      <c r="C197" s="314"/>
      <c r="D197" s="334"/>
      <c r="E197" s="299" t="s">
        <v>18</v>
      </c>
      <c r="F197" s="299" t="s">
        <v>15</v>
      </c>
      <c r="G197" s="300" t="s">
        <v>21</v>
      </c>
      <c r="H197" s="300" t="s">
        <v>28</v>
      </c>
      <c r="I197" s="300" t="s">
        <v>24</v>
      </c>
      <c r="J197" s="299">
        <v>4</v>
      </c>
      <c r="K197" s="299"/>
      <c r="L197" s="299"/>
      <c r="M197" s="299"/>
      <c r="N197" s="299"/>
      <c r="O197" s="299"/>
      <c r="P197" s="299" t="s">
        <v>286</v>
      </c>
      <c r="Q197" s="299" t="s">
        <v>290</v>
      </c>
      <c r="R197" s="323"/>
      <c r="S197" s="299"/>
      <c r="T197" s="333"/>
      <c r="U197" s="333"/>
      <c r="V197" s="332"/>
      <c r="W197" s="331"/>
      <c r="X197" s="688" t="s">
        <v>3135</v>
      </c>
      <c r="Y197" s="695" t="s">
        <v>3140</v>
      </c>
      <c r="Z197" s="688" t="s">
        <v>3130</v>
      </c>
    </row>
    <row r="198" spans="1:26" s="281" customFormat="1" ht="15.6">
      <c r="A198" s="317"/>
      <c r="B198" s="314"/>
      <c r="C198" s="314"/>
      <c r="D198" s="334" t="s">
        <v>1093</v>
      </c>
      <c r="E198" s="299" t="s">
        <v>17</v>
      </c>
      <c r="F198" s="299" t="s">
        <v>14</v>
      </c>
      <c r="G198" s="300" t="s">
        <v>21</v>
      </c>
      <c r="H198" s="300" t="s">
        <v>29</v>
      </c>
      <c r="I198" s="300" t="s">
        <v>30</v>
      </c>
      <c r="J198" s="299">
        <v>3</v>
      </c>
      <c r="K198" s="299"/>
      <c r="L198" s="299"/>
      <c r="M198" s="299"/>
      <c r="N198" s="299"/>
      <c r="O198" s="299"/>
      <c r="P198" s="299" t="s">
        <v>286</v>
      </c>
      <c r="Q198" s="299" t="s">
        <v>290</v>
      </c>
      <c r="R198" s="323"/>
      <c r="S198" s="299"/>
      <c r="T198" s="333"/>
      <c r="U198" s="333" t="s">
        <v>45</v>
      </c>
      <c r="V198" s="332" t="s">
        <v>1093</v>
      </c>
      <c r="W198" s="331" t="s">
        <v>1094</v>
      </c>
      <c r="X198" s="688" t="s">
        <v>3135</v>
      </c>
      <c r="Y198" s="695" t="s">
        <v>3140</v>
      </c>
      <c r="Z198" s="688" t="s">
        <v>3130</v>
      </c>
    </row>
    <row r="199" spans="1:26" s="281" customFormat="1" ht="15.6">
      <c r="A199" s="317"/>
      <c r="B199" s="314"/>
      <c r="C199" s="314"/>
      <c r="D199" s="334" t="s">
        <v>1093</v>
      </c>
      <c r="E199" s="299" t="s">
        <v>17</v>
      </c>
      <c r="F199" s="299" t="s">
        <v>15</v>
      </c>
      <c r="G199" s="300" t="s">
        <v>21</v>
      </c>
      <c r="H199" s="300" t="s">
        <v>29</v>
      </c>
      <c r="I199" s="300" t="s">
        <v>30</v>
      </c>
      <c r="J199" s="299">
        <v>3</v>
      </c>
      <c r="K199" s="299" t="s">
        <v>33</v>
      </c>
      <c r="L199" s="299"/>
      <c r="M199" s="299"/>
      <c r="N199" s="299"/>
      <c r="O199" s="299"/>
      <c r="P199" s="299" t="s">
        <v>286</v>
      </c>
      <c r="Q199" s="299" t="s">
        <v>290</v>
      </c>
      <c r="R199" s="323"/>
      <c r="S199" s="299"/>
      <c r="T199" s="333"/>
      <c r="U199" s="333" t="s">
        <v>46</v>
      </c>
      <c r="V199" s="332" t="s">
        <v>1093</v>
      </c>
      <c r="W199" s="331" t="s">
        <v>1092</v>
      </c>
      <c r="X199" s="688" t="s">
        <v>3135</v>
      </c>
      <c r="Y199" s="695" t="s">
        <v>3140</v>
      </c>
      <c r="Z199" s="688" t="s">
        <v>3130</v>
      </c>
    </row>
    <row r="200" spans="1:26" s="281" customFormat="1" ht="15.6">
      <c r="A200" s="299"/>
      <c r="B200" s="299"/>
      <c r="C200" s="13" t="s">
        <v>1091</v>
      </c>
      <c r="D200" s="304"/>
      <c r="E200" s="4" t="s">
        <v>18</v>
      </c>
      <c r="F200" s="4" t="s">
        <v>14</v>
      </c>
      <c r="G200" s="1" t="s">
        <v>19</v>
      </c>
      <c r="H200" s="1" t="s">
        <v>28</v>
      </c>
      <c r="I200" s="1" t="s">
        <v>24</v>
      </c>
      <c r="J200" s="4">
        <v>4</v>
      </c>
      <c r="K200" s="4"/>
      <c r="L200" s="4"/>
      <c r="M200" s="4"/>
      <c r="N200" s="4"/>
      <c r="O200" s="4"/>
      <c r="P200" s="4" t="s">
        <v>291</v>
      </c>
      <c r="Q200" s="4" t="s">
        <v>290</v>
      </c>
      <c r="R200" s="19"/>
      <c r="S200" s="4"/>
      <c r="T200" s="5"/>
      <c r="U200" s="5"/>
      <c r="V200" s="14"/>
      <c r="W200" s="15"/>
      <c r="X200" s="688" t="s">
        <v>3135</v>
      </c>
      <c r="Y200" s="695" t="s">
        <v>3140</v>
      </c>
      <c r="Z200" s="688" t="s">
        <v>3130</v>
      </c>
    </row>
    <row r="201" spans="1:26" s="281" customFormat="1" ht="15.6">
      <c r="A201" s="299"/>
      <c r="B201" s="299"/>
      <c r="C201" s="13"/>
      <c r="D201" s="304"/>
      <c r="E201" s="4" t="s">
        <v>18</v>
      </c>
      <c r="F201" s="4" t="s">
        <v>15</v>
      </c>
      <c r="G201" s="1" t="s">
        <v>19</v>
      </c>
      <c r="H201" s="1" t="s">
        <v>28</v>
      </c>
      <c r="I201" s="1" t="s">
        <v>24</v>
      </c>
      <c r="J201" s="4">
        <v>4</v>
      </c>
      <c r="K201" s="4"/>
      <c r="L201" s="4"/>
      <c r="M201" s="4"/>
      <c r="N201" s="4"/>
      <c r="O201" s="4"/>
      <c r="P201" s="4" t="s">
        <v>291</v>
      </c>
      <c r="Q201" s="4" t="s">
        <v>290</v>
      </c>
      <c r="R201" s="19"/>
      <c r="S201" s="4"/>
      <c r="T201" s="5"/>
      <c r="U201" s="5"/>
      <c r="V201" s="14"/>
      <c r="W201" s="15"/>
      <c r="X201" s="688" t="s">
        <v>3135</v>
      </c>
      <c r="Y201" s="695" t="s">
        <v>3140</v>
      </c>
      <c r="Z201" s="688" t="s">
        <v>3130</v>
      </c>
    </row>
    <row r="202" spans="1:26" s="281" customFormat="1" ht="15.6">
      <c r="A202" s="299"/>
      <c r="B202" s="299"/>
      <c r="C202" s="13"/>
      <c r="D202" s="304"/>
      <c r="E202" s="4" t="s">
        <v>17</v>
      </c>
      <c r="F202" s="330" t="s">
        <v>14</v>
      </c>
      <c r="G202" s="1" t="s">
        <v>19</v>
      </c>
      <c r="H202" s="1" t="s">
        <v>28</v>
      </c>
      <c r="I202" s="1" t="s">
        <v>24</v>
      </c>
      <c r="J202" s="4">
        <v>4</v>
      </c>
      <c r="K202" s="4"/>
      <c r="L202" s="4"/>
      <c r="M202" s="4"/>
      <c r="N202" s="4"/>
      <c r="O202" s="4"/>
      <c r="P202" s="4" t="s">
        <v>291</v>
      </c>
      <c r="Q202" s="4" t="s">
        <v>290</v>
      </c>
      <c r="R202" s="19"/>
      <c r="S202" s="4"/>
      <c r="T202" s="5"/>
      <c r="U202" s="5"/>
      <c r="V202" s="14"/>
      <c r="W202" s="15"/>
      <c r="X202" s="688" t="s">
        <v>3135</v>
      </c>
      <c r="Y202" s="695" t="s">
        <v>3140</v>
      </c>
      <c r="Z202" s="688" t="s">
        <v>3130</v>
      </c>
    </row>
    <row r="203" spans="1:26" s="281" customFormat="1" ht="15.6">
      <c r="A203" s="299"/>
      <c r="B203" s="299"/>
      <c r="C203" s="13" t="s">
        <v>1090</v>
      </c>
      <c r="D203" s="304"/>
      <c r="E203" s="4" t="s">
        <v>18</v>
      </c>
      <c r="F203" s="4" t="s">
        <v>15</v>
      </c>
      <c r="G203" s="1" t="s">
        <v>19</v>
      </c>
      <c r="H203" s="1" t="s">
        <v>28</v>
      </c>
      <c r="I203" s="1" t="s">
        <v>24</v>
      </c>
      <c r="J203" s="4">
        <v>4</v>
      </c>
      <c r="K203" s="4"/>
      <c r="L203" s="4"/>
      <c r="M203" s="4"/>
      <c r="N203" s="4"/>
      <c r="O203" s="4"/>
      <c r="P203" s="4" t="s">
        <v>291</v>
      </c>
      <c r="Q203" s="4" t="s">
        <v>290</v>
      </c>
      <c r="R203" s="19"/>
      <c r="S203" s="4"/>
      <c r="T203" s="5"/>
      <c r="U203" s="5"/>
      <c r="V203" s="14"/>
      <c r="W203" s="15"/>
      <c r="X203" s="688" t="s">
        <v>3135</v>
      </c>
      <c r="Y203" s="695" t="s">
        <v>3140</v>
      </c>
      <c r="Z203" s="688" t="s">
        <v>3130</v>
      </c>
    </row>
    <row r="204" spans="1:26" s="281" customFormat="1" ht="15.6">
      <c r="A204" s="299"/>
      <c r="B204" s="299"/>
      <c r="C204" s="13"/>
      <c r="D204" s="304"/>
      <c r="E204" s="4" t="s">
        <v>18</v>
      </c>
      <c r="F204" s="4" t="s">
        <v>14</v>
      </c>
      <c r="G204" s="1" t="s">
        <v>20</v>
      </c>
      <c r="H204" s="1" t="s">
        <v>28</v>
      </c>
      <c r="I204" s="1" t="s">
        <v>24</v>
      </c>
      <c r="J204" s="4">
        <v>4</v>
      </c>
      <c r="K204" s="4"/>
      <c r="L204" s="4"/>
      <c r="M204" s="4"/>
      <c r="N204" s="4"/>
      <c r="O204" s="4"/>
      <c r="P204" s="4" t="s">
        <v>291</v>
      </c>
      <c r="Q204" s="4" t="s">
        <v>290</v>
      </c>
      <c r="R204" s="19"/>
      <c r="S204" s="4"/>
      <c r="T204" s="5"/>
      <c r="U204" s="5"/>
      <c r="V204" s="14"/>
      <c r="W204" s="15"/>
      <c r="X204" s="688" t="s">
        <v>3135</v>
      </c>
      <c r="Y204" s="695" t="s">
        <v>3140</v>
      </c>
      <c r="Z204" s="688" t="s">
        <v>3130</v>
      </c>
    </row>
    <row r="205" spans="1:26" s="281" customFormat="1" ht="15.6">
      <c r="A205" s="299"/>
      <c r="B205" s="299"/>
      <c r="C205" s="13"/>
      <c r="D205" s="304"/>
      <c r="E205" s="4" t="s">
        <v>17</v>
      </c>
      <c r="F205" s="4" t="s">
        <v>15</v>
      </c>
      <c r="G205" s="1" t="s">
        <v>20</v>
      </c>
      <c r="H205" s="1" t="s">
        <v>28</v>
      </c>
      <c r="I205" s="1" t="s">
        <v>24</v>
      </c>
      <c r="J205" s="4">
        <v>4</v>
      </c>
      <c r="K205" s="4"/>
      <c r="L205" s="4"/>
      <c r="M205" s="4"/>
      <c r="N205" s="4"/>
      <c r="O205" s="4"/>
      <c r="P205" s="4" t="s">
        <v>291</v>
      </c>
      <c r="Q205" s="4" t="s">
        <v>290</v>
      </c>
      <c r="R205" s="19"/>
      <c r="S205" s="4"/>
      <c r="T205" s="5"/>
      <c r="U205" s="5"/>
      <c r="V205" s="14"/>
      <c r="W205" s="15"/>
      <c r="X205" s="688" t="s">
        <v>3135</v>
      </c>
      <c r="Y205" s="695" t="s">
        <v>3140</v>
      </c>
      <c r="Z205" s="688" t="s">
        <v>3130</v>
      </c>
    </row>
    <row r="206" spans="1:26" s="281" customFormat="1" ht="15.6">
      <c r="A206" s="299"/>
      <c r="B206" s="299"/>
      <c r="C206" s="13"/>
      <c r="D206" s="304"/>
      <c r="E206" s="4" t="s">
        <v>17</v>
      </c>
      <c r="F206" s="4" t="s">
        <v>15</v>
      </c>
      <c r="G206" s="1" t="s">
        <v>19</v>
      </c>
      <c r="H206" s="1" t="s">
        <v>28</v>
      </c>
      <c r="I206" s="1" t="s">
        <v>24</v>
      </c>
      <c r="J206" s="4">
        <v>3</v>
      </c>
      <c r="K206" s="4"/>
      <c r="L206" s="4"/>
      <c r="M206" s="4"/>
      <c r="N206" s="4"/>
      <c r="O206" s="4"/>
      <c r="P206" s="4" t="s">
        <v>291</v>
      </c>
      <c r="Q206" s="4" t="s">
        <v>290</v>
      </c>
      <c r="R206" s="19"/>
      <c r="S206" s="4"/>
      <c r="T206" s="5"/>
      <c r="U206" s="5"/>
      <c r="V206" s="14"/>
      <c r="W206" s="15"/>
      <c r="X206" s="688" t="s">
        <v>3135</v>
      </c>
      <c r="Y206" s="695" t="s">
        <v>3140</v>
      </c>
      <c r="Z206" s="688" t="s">
        <v>3130</v>
      </c>
    </row>
    <row r="207" spans="1:26" s="281" customFormat="1" ht="15.6">
      <c r="A207" s="299"/>
      <c r="B207" s="299"/>
      <c r="C207" s="13" t="s">
        <v>1089</v>
      </c>
      <c r="D207" s="304"/>
      <c r="E207" s="4" t="s">
        <v>18</v>
      </c>
      <c r="F207" s="4" t="s">
        <v>14</v>
      </c>
      <c r="G207" s="1" t="s">
        <v>20</v>
      </c>
      <c r="H207" s="1" t="s">
        <v>28</v>
      </c>
      <c r="I207" s="1" t="s">
        <v>24</v>
      </c>
      <c r="J207" s="4">
        <v>4</v>
      </c>
      <c r="K207" s="4"/>
      <c r="L207" s="4"/>
      <c r="M207" s="4"/>
      <c r="N207" s="4"/>
      <c r="O207" s="4"/>
      <c r="P207" s="4" t="s">
        <v>291</v>
      </c>
      <c r="Q207" s="4" t="s">
        <v>290</v>
      </c>
      <c r="R207" s="19"/>
      <c r="S207" s="4"/>
      <c r="T207" s="5"/>
      <c r="U207" s="5"/>
      <c r="V207" s="14"/>
      <c r="W207" s="15"/>
      <c r="X207" s="688" t="s">
        <v>3135</v>
      </c>
      <c r="Y207" s="695" t="s">
        <v>3140</v>
      </c>
      <c r="Z207" s="688" t="s">
        <v>3130</v>
      </c>
    </row>
    <row r="208" spans="1:26" s="281" customFormat="1" ht="15.6">
      <c r="A208" s="299"/>
      <c r="B208" s="299"/>
      <c r="C208" s="13" t="s">
        <v>1088</v>
      </c>
      <c r="D208" s="304"/>
      <c r="E208" s="4" t="s">
        <v>18</v>
      </c>
      <c r="F208" s="4" t="s">
        <v>14</v>
      </c>
      <c r="G208" s="1" t="s">
        <v>19</v>
      </c>
      <c r="H208" s="1" t="s">
        <v>28</v>
      </c>
      <c r="I208" s="1" t="s">
        <v>24</v>
      </c>
      <c r="J208" s="4">
        <v>4</v>
      </c>
      <c r="K208" s="4"/>
      <c r="L208" s="4"/>
      <c r="M208" s="4"/>
      <c r="N208" s="4"/>
      <c r="O208" s="4"/>
      <c r="P208" s="4" t="s">
        <v>291</v>
      </c>
      <c r="Q208" s="4" t="s">
        <v>290</v>
      </c>
      <c r="R208" s="19"/>
      <c r="S208" s="4"/>
      <c r="T208" s="5"/>
      <c r="U208" s="5"/>
      <c r="V208" s="14"/>
      <c r="W208" s="15"/>
      <c r="X208" s="688" t="s">
        <v>3135</v>
      </c>
      <c r="Y208" s="695" t="s">
        <v>3140</v>
      </c>
      <c r="Z208" s="688" t="s">
        <v>3130</v>
      </c>
    </row>
    <row r="209" spans="1:26" s="281" customFormat="1" ht="15.6">
      <c r="A209" s="299"/>
      <c r="B209" s="299"/>
      <c r="C209" s="13"/>
      <c r="D209" s="304"/>
      <c r="E209" s="4" t="s">
        <v>18</v>
      </c>
      <c r="F209" s="4" t="s">
        <v>15</v>
      </c>
      <c r="G209" s="1" t="s">
        <v>19</v>
      </c>
      <c r="H209" s="1" t="s">
        <v>28</v>
      </c>
      <c r="I209" s="1" t="s">
        <v>24</v>
      </c>
      <c r="J209" s="4">
        <v>4</v>
      </c>
      <c r="K209" s="4"/>
      <c r="L209" s="4"/>
      <c r="M209" s="4"/>
      <c r="N209" s="4"/>
      <c r="O209" s="4"/>
      <c r="P209" s="4" t="s">
        <v>291</v>
      </c>
      <c r="Q209" s="4" t="s">
        <v>290</v>
      </c>
      <c r="R209" s="19"/>
      <c r="S209" s="4"/>
      <c r="T209" s="5"/>
      <c r="U209" s="5"/>
      <c r="V209" s="14"/>
      <c r="W209" s="15"/>
      <c r="X209" s="688" t="s">
        <v>3135</v>
      </c>
      <c r="Y209" s="695" t="s">
        <v>3140</v>
      </c>
      <c r="Z209" s="688" t="s">
        <v>3130</v>
      </c>
    </row>
    <row r="210" spans="1:26" s="281" customFormat="1" ht="15.6">
      <c r="A210" s="299"/>
      <c r="B210" s="299"/>
      <c r="C210" s="13" t="s">
        <v>1087</v>
      </c>
      <c r="D210" s="304"/>
      <c r="E210" s="4" t="s">
        <v>18</v>
      </c>
      <c r="F210" s="4" t="s">
        <v>14</v>
      </c>
      <c r="G210" s="1" t="s">
        <v>19</v>
      </c>
      <c r="H210" s="1" t="s">
        <v>28</v>
      </c>
      <c r="I210" s="1" t="s">
        <v>24</v>
      </c>
      <c r="J210" s="4">
        <v>4</v>
      </c>
      <c r="K210" s="4"/>
      <c r="L210" s="4"/>
      <c r="M210" s="4"/>
      <c r="N210" s="4"/>
      <c r="O210" s="4"/>
      <c r="P210" s="4" t="s">
        <v>291</v>
      </c>
      <c r="Q210" s="4" t="s">
        <v>290</v>
      </c>
      <c r="R210" s="19"/>
      <c r="S210" s="4"/>
      <c r="T210" s="5"/>
      <c r="U210" s="5"/>
      <c r="V210" s="14"/>
      <c r="W210" s="15"/>
      <c r="X210" s="688" t="s">
        <v>3135</v>
      </c>
      <c r="Y210" s="695" t="s">
        <v>3140</v>
      </c>
      <c r="Z210" s="688" t="s">
        <v>3130</v>
      </c>
    </row>
    <row r="211" spans="1:26" s="281" customFormat="1" ht="15.6">
      <c r="A211" s="317"/>
      <c r="B211" s="314"/>
      <c r="C211" s="13"/>
      <c r="D211" s="304"/>
      <c r="E211" s="4" t="s">
        <v>18</v>
      </c>
      <c r="F211" s="4" t="s">
        <v>15</v>
      </c>
      <c r="G211" s="1" t="s">
        <v>19</v>
      </c>
      <c r="H211" s="1" t="s">
        <v>28</v>
      </c>
      <c r="I211" s="1" t="s">
        <v>24</v>
      </c>
      <c r="J211" s="4">
        <v>4</v>
      </c>
      <c r="K211" s="4"/>
      <c r="L211" s="4"/>
      <c r="M211" s="4"/>
      <c r="N211" s="4"/>
      <c r="O211" s="4"/>
      <c r="P211" s="4" t="s">
        <v>291</v>
      </c>
      <c r="Q211" s="4" t="s">
        <v>290</v>
      </c>
      <c r="R211" s="19"/>
      <c r="S211" s="4"/>
      <c r="T211" s="5"/>
      <c r="U211" s="5"/>
      <c r="V211" s="14"/>
      <c r="W211" s="15"/>
      <c r="X211" s="688" t="s">
        <v>3135</v>
      </c>
      <c r="Y211" s="695" t="s">
        <v>3140</v>
      </c>
      <c r="Z211" s="688" t="s">
        <v>3130</v>
      </c>
    </row>
    <row r="212" spans="1:26" s="281" customFormat="1" ht="15.6">
      <c r="A212" s="317"/>
      <c r="B212" s="314"/>
      <c r="C212" s="13" t="s">
        <v>1086</v>
      </c>
      <c r="D212" s="304"/>
      <c r="E212" s="4" t="s">
        <v>18</v>
      </c>
      <c r="F212" s="4" t="s">
        <v>14</v>
      </c>
      <c r="G212" s="1" t="s">
        <v>19</v>
      </c>
      <c r="H212" s="1" t="s">
        <v>28</v>
      </c>
      <c r="I212" s="1" t="s">
        <v>24</v>
      </c>
      <c r="J212" s="4">
        <v>4</v>
      </c>
      <c r="K212" s="4"/>
      <c r="L212" s="4"/>
      <c r="M212" s="4"/>
      <c r="N212" s="4"/>
      <c r="O212" s="4"/>
      <c r="P212" s="4" t="s">
        <v>291</v>
      </c>
      <c r="Q212" s="4" t="s">
        <v>290</v>
      </c>
      <c r="R212" s="19"/>
      <c r="S212" s="4"/>
      <c r="T212" s="5"/>
      <c r="U212" s="5"/>
      <c r="V212" s="14"/>
      <c r="W212" s="15"/>
      <c r="X212" s="688" t="s">
        <v>3135</v>
      </c>
      <c r="Y212" s="695" t="s">
        <v>3140</v>
      </c>
      <c r="Z212" s="688" t="s">
        <v>3130</v>
      </c>
    </row>
    <row r="213" spans="1:26" s="281" customFormat="1" ht="15.6">
      <c r="A213" s="317"/>
      <c r="B213" s="314"/>
      <c r="C213" s="13"/>
      <c r="D213" s="304"/>
      <c r="E213" s="4" t="s">
        <v>18</v>
      </c>
      <c r="F213" s="4" t="s">
        <v>15</v>
      </c>
      <c r="G213" s="1" t="s">
        <v>19</v>
      </c>
      <c r="H213" s="1" t="s">
        <v>28</v>
      </c>
      <c r="I213" s="1" t="s">
        <v>24</v>
      </c>
      <c r="J213" s="4">
        <v>4</v>
      </c>
      <c r="K213" s="4"/>
      <c r="L213" s="4"/>
      <c r="M213" s="4"/>
      <c r="N213" s="4"/>
      <c r="O213" s="4"/>
      <c r="P213" s="4" t="s">
        <v>291</v>
      </c>
      <c r="Q213" s="4" t="s">
        <v>290</v>
      </c>
      <c r="R213" s="19"/>
      <c r="S213" s="4"/>
      <c r="T213" s="5"/>
      <c r="U213" s="5"/>
      <c r="V213" s="14"/>
      <c r="W213" s="15"/>
      <c r="X213" s="688" t="s">
        <v>3135</v>
      </c>
      <c r="Y213" s="695" t="s">
        <v>3140</v>
      </c>
      <c r="Z213" s="688" t="s">
        <v>3130</v>
      </c>
    </row>
    <row r="214" spans="1:26" s="281" customFormat="1" ht="15.6">
      <c r="A214" s="317"/>
      <c r="B214" s="314"/>
      <c r="C214" s="13"/>
      <c r="D214" s="304"/>
      <c r="E214" s="4" t="s">
        <v>17</v>
      </c>
      <c r="F214" s="4" t="s">
        <v>14</v>
      </c>
      <c r="G214" s="1" t="s">
        <v>19</v>
      </c>
      <c r="H214" s="1" t="s">
        <v>28</v>
      </c>
      <c r="I214" s="1" t="s">
        <v>24</v>
      </c>
      <c r="J214" s="4">
        <v>4</v>
      </c>
      <c r="K214" s="4"/>
      <c r="L214" s="4"/>
      <c r="M214" s="4"/>
      <c r="N214" s="4"/>
      <c r="O214" s="4"/>
      <c r="P214" s="4" t="s">
        <v>291</v>
      </c>
      <c r="Q214" s="4" t="s">
        <v>290</v>
      </c>
      <c r="R214" s="19"/>
      <c r="S214" s="4"/>
      <c r="T214" s="5"/>
      <c r="U214" s="5"/>
      <c r="V214" s="14"/>
      <c r="W214" s="15"/>
      <c r="X214" s="688" t="s">
        <v>3135</v>
      </c>
      <c r="Y214" s="695" t="s">
        <v>3140</v>
      </c>
      <c r="Z214" s="688" t="s">
        <v>3130</v>
      </c>
    </row>
    <row r="215" spans="1:26" s="281" customFormat="1" ht="15.6">
      <c r="A215" s="317"/>
      <c r="B215" s="314"/>
      <c r="C215" s="13"/>
      <c r="D215" s="304"/>
      <c r="E215" s="4" t="s">
        <v>17</v>
      </c>
      <c r="F215" s="4" t="s">
        <v>15</v>
      </c>
      <c r="G215" s="1" t="s">
        <v>19</v>
      </c>
      <c r="H215" s="1" t="s">
        <v>28</v>
      </c>
      <c r="I215" s="1" t="s">
        <v>24</v>
      </c>
      <c r="J215" s="4">
        <v>4</v>
      </c>
      <c r="K215" s="4"/>
      <c r="L215" s="4"/>
      <c r="M215" s="4"/>
      <c r="N215" s="4"/>
      <c r="O215" s="4"/>
      <c r="P215" s="4" t="s">
        <v>291</v>
      </c>
      <c r="Q215" s="4" t="s">
        <v>290</v>
      </c>
      <c r="R215" s="19"/>
      <c r="S215" s="4"/>
      <c r="T215" s="5"/>
      <c r="U215" s="5"/>
      <c r="V215" s="14"/>
      <c r="W215" s="15"/>
      <c r="X215" s="688" t="s">
        <v>3135</v>
      </c>
      <c r="Y215" s="695" t="s">
        <v>3140</v>
      </c>
      <c r="Z215" s="688" t="s">
        <v>3130</v>
      </c>
    </row>
    <row r="216" spans="1:26" s="281" customFormat="1" ht="15.6">
      <c r="A216" s="317"/>
      <c r="B216" s="314"/>
      <c r="C216" s="13"/>
      <c r="D216" s="304"/>
      <c r="E216" s="4" t="s">
        <v>18</v>
      </c>
      <c r="F216" s="4" t="s">
        <v>14</v>
      </c>
      <c r="G216" s="1" t="s">
        <v>19</v>
      </c>
      <c r="H216" s="1" t="s">
        <v>28</v>
      </c>
      <c r="I216" s="1" t="s">
        <v>24</v>
      </c>
      <c r="J216" s="4">
        <v>4</v>
      </c>
      <c r="K216" s="4"/>
      <c r="L216" s="4"/>
      <c r="M216" s="4"/>
      <c r="N216" s="4"/>
      <c r="O216" s="4"/>
      <c r="P216" s="4" t="s">
        <v>291</v>
      </c>
      <c r="Q216" s="4" t="s">
        <v>290</v>
      </c>
      <c r="R216" s="19"/>
      <c r="S216" s="4"/>
      <c r="T216" s="5"/>
      <c r="U216" s="5"/>
      <c r="V216" s="14"/>
      <c r="W216" s="15"/>
      <c r="X216" s="688" t="s">
        <v>3135</v>
      </c>
      <c r="Y216" s="695" t="s">
        <v>3140</v>
      </c>
      <c r="Z216" s="688" t="s">
        <v>3130</v>
      </c>
    </row>
    <row r="217" spans="1:26" s="281" customFormat="1" ht="15.6">
      <c r="A217" s="317"/>
      <c r="B217" s="314"/>
      <c r="C217" s="13" t="s">
        <v>1085</v>
      </c>
      <c r="D217" s="304"/>
      <c r="E217" s="4" t="s">
        <v>18</v>
      </c>
      <c r="F217" s="4" t="s">
        <v>14</v>
      </c>
      <c r="G217" s="1" t="s">
        <v>19</v>
      </c>
      <c r="H217" s="1" t="s">
        <v>28</v>
      </c>
      <c r="I217" s="1" t="s">
        <v>24</v>
      </c>
      <c r="J217" s="4">
        <v>4</v>
      </c>
      <c r="K217" s="4"/>
      <c r="L217" s="4"/>
      <c r="M217" s="4"/>
      <c r="N217" s="4"/>
      <c r="O217" s="4"/>
      <c r="P217" s="4" t="s">
        <v>286</v>
      </c>
      <c r="Q217" s="4" t="s">
        <v>290</v>
      </c>
      <c r="R217" s="19"/>
      <c r="S217" s="4"/>
      <c r="T217" s="5"/>
      <c r="U217" s="5"/>
      <c r="V217" s="14"/>
      <c r="W217" s="15"/>
      <c r="X217" s="688" t="s">
        <v>3135</v>
      </c>
      <c r="Y217" s="695" t="s">
        <v>3140</v>
      </c>
      <c r="Z217" s="688" t="s">
        <v>3130</v>
      </c>
    </row>
    <row r="218" spans="1:26" s="281" customFormat="1" ht="15.6">
      <c r="A218" s="317"/>
      <c r="B218" s="314"/>
      <c r="C218" s="13"/>
      <c r="D218" s="304"/>
      <c r="E218" s="4" t="s">
        <v>18</v>
      </c>
      <c r="F218" s="4" t="s">
        <v>15</v>
      </c>
      <c r="G218" s="1" t="s">
        <v>19</v>
      </c>
      <c r="H218" s="1" t="s">
        <v>28</v>
      </c>
      <c r="I218" s="1" t="s">
        <v>24</v>
      </c>
      <c r="J218" s="4">
        <v>4</v>
      </c>
      <c r="K218" s="4"/>
      <c r="L218" s="4"/>
      <c r="M218" s="4"/>
      <c r="N218" s="4"/>
      <c r="O218" s="4"/>
      <c r="P218" s="4" t="s">
        <v>286</v>
      </c>
      <c r="Q218" s="4" t="s">
        <v>290</v>
      </c>
      <c r="R218" s="19"/>
      <c r="S218" s="4"/>
      <c r="T218" s="5"/>
      <c r="U218" s="5"/>
      <c r="V218" s="14"/>
      <c r="W218" s="15"/>
      <c r="X218" s="688" t="s">
        <v>3135</v>
      </c>
      <c r="Y218" s="695" t="s">
        <v>3140</v>
      </c>
      <c r="Z218" s="688" t="s">
        <v>3130</v>
      </c>
    </row>
    <row r="219" spans="1:26" s="281" customFormat="1" ht="15.6">
      <c r="A219" s="317"/>
      <c r="B219" s="314"/>
      <c r="C219" s="13" t="s">
        <v>1084</v>
      </c>
      <c r="D219" s="304"/>
      <c r="E219" s="4" t="s">
        <v>17</v>
      </c>
      <c r="F219" s="4" t="s">
        <v>14</v>
      </c>
      <c r="G219" s="1" t="s">
        <v>19</v>
      </c>
      <c r="H219" s="1" t="s">
        <v>28</v>
      </c>
      <c r="I219" s="1" t="s">
        <v>24</v>
      </c>
      <c r="J219" s="4">
        <v>4</v>
      </c>
      <c r="K219" s="4"/>
      <c r="L219" s="4"/>
      <c r="M219" s="4"/>
      <c r="N219" s="4"/>
      <c r="O219" s="4"/>
      <c r="P219" s="4" t="s">
        <v>286</v>
      </c>
      <c r="Q219" s="4" t="s">
        <v>290</v>
      </c>
      <c r="R219" s="19"/>
      <c r="S219" s="4"/>
      <c r="T219" s="5"/>
      <c r="U219" s="5"/>
      <c r="V219" s="14"/>
      <c r="W219" s="15"/>
      <c r="X219" s="688" t="s">
        <v>3135</v>
      </c>
      <c r="Y219" s="695" t="s">
        <v>3140</v>
      </c>
      <c r="Z219" s="688" t="s">
        <v>3130</v>
      </c>
    </row>
    <row r="220" spans="1:26" s="281" customFormat="1" ht="15.6">
      <c r="A220" s="317"/>
      <c r="B220" s="314"/>
      <c r="C220" s="13"/>
      <c r="D220" s="304"/>
      <c r="E220" s="4" t="s">
        <v>18</v>
      </c>
      <c r="F220" s="4" t="s">
        <v>15</v>
      </c>
      <c r="G220" s="1" t="s">
        <v>19</v>
      </c>
      <c r="H220" s="1" t="s">
        <v>28</v>
      </c>
      <c r="I220" s="1" t="s">
        <v>24</v>
      </c>
      <c r="J220" s="4">
        <v>4</v>
      </c>
      <c r="K220" s="4"/>
      <c r="L220" s="4"/>
      <c r="M220" s="4"/>
      <c r="N220" s="4"/>
      <c r="O220" s="4"/>
      <c r="P220" s="4" t="s">
        <v>286</v>
      </c>
      <c r="Q220" s="4" t="s">
        <v>290</v>
      </c>
      <c r="R220" s="19"/>
      <c r="S220" s="4"/>
      <c r="T220" s="5"/>
      <c r="U220" s="5"/>
      <c r="V220" s="14"/>
      <c r="W220" s="15"/>
      <c r="X220" s="688" t="s">
        <v>3135</v>
      </c>
      <c r="Y220" s="695" t="s">
        <v>3140</v>
      </c>
      <c r="Z220" s="688" t="s">
        <v>3130</v>
      </c>
    </row>
    <row r="221" spans="1:26" s="281" customFormat="1" ht="15.6">
      <c r="A221" s="317"/>
      <c r="B221" s="314"/>
      <c r="C221" s="13" t="s">
        <v>1083</v>
      </c>
      <c r="D221" s="304"/>
      <c r="E221" s="4" t="s">
        <v>18</v>
      </c>
      <c r="F221" s="4" t="s">
        <v>14</v>
      </c>
      <c r="G221" s="1" t="s">
        <v>19</v>
      </c>
      <c r="H221" s="1" t="s">
        <v>28</v>
      </c>
      <c r="I221" s="1" t="s">
        <v>24</v>
      </c>
      <c r="J221" s="4">
        <v>4</v>
      </c>
      <c r="K221" s="4"/>
      <c r="L221" s="4"/>
      <c r="M221" s="4"/>
      <c r="N221" s="4"/>
      <c r="O221" s="4"/>
      <c r="P221" s="4" t="s">
        <v>286</v>
      </c>
      <c r="Q221" s="4" t="s">
        <v>290</v>
      </c>
      <c r="R221" s="19"/>
      <c r="S221" s="4"/>
      <c r="T221" s="5"/>
      <c r="U221" s="5"/>
      <c r="V221" s="14"/>
      <c r="W221" s="15"/>
      <c r="X221" s="688" t="s">
        <v>3135</v>
      </c>
      <c r="Y221" s="695" t="s">
        <v>3140</v>
      </c>
      <c r="Z221" s="688" t="s">
        <v>3130</v>
      </c>
    </row>
    <row r="222" spans="1:26" s="281" customFormat="1" ht="15.6">
      <c r="A222" s="317"/>
      <c r="B222" s="314"/>
      <c r="C222" s="13"/>
      <c r="D222" s="304"/>
      <c r="E222" s="4" t="s">
        <v>18</v>
      </c>
      <c r="F222" s="4" t="s">
        <v>15</v>
      </c>
      <c r="G222" s="1" t="s">
        <v>19</v>
      </c>
      <c r="H222" s="1" t="s">
        <v>28</v>
      </c>
      <c r="I222" s="1" t="s">
        <v>24</v>
      </c>
      <c r="J222" s="4">
        <v>4</v>
      </c>
      <c r="K222" s="4"/>
      <c r="L222" s="4"/>
      <c r="M222" s="4"/>
      <c r="N222" s="4"/>
      <c r="O222" s="4"/>
      <c r="P222" s="4" t="s">
        <v>286</v>
      </c>
      <c r="Q222" s="4" t="s">
        <v>290</v>
      </c>
      <c r="R222" s="19"/>
      <c r="S222" s="4"/>
      <c r="T222" s="5"/>
      <c r="U222" s="5"/>
      <c r="V222" s="14"/>
      <c r="W222" s="15"/>
      <c r="X222" s="688" t="s">
        <v>3135</v>
      </c>
      <c r="Y222" s="695" t="s">
        <v>3140</v>
      </c>
      <c r="Z222" s="688" t="s">
        <v>3130</v>
      </c>
    </row>
    <row r="223" spans="1:26" s="281" customFormat="1" ht="15.6">
      <c r="A223" s="317"/>
      <c r="B223" s="314"/>
      <c r="C223" s="13" t="s">
        <v>1082</v>
      </c>
      <c r="D223" s="304"/>
      <c r="E223" s="4" t="s">
        <v>17</v>
      </c>
      <c r="F223" s="4" t="s">
        <v>14</v>
      </c>
      <c r="G223" s="1" t="s">
        <v>19</v>
      </c>
      <c r="H223" s="1" t="s">
        <v>28</v>
      </c>
      <c r="I223" s="1" t="s">
        <v>24</v>
      </c>
      <c r="J223" s="4">
        <v>4</v>
      </c>
      <c r="K223" s="4"/>
      <c r="L223" s="4"/>
      <c r="M223" s="4"/>
      <c r="N223" s="4"/>
      <c r="O223" s="4"/>
      <c r="P223" s="4" t="s">
        <v>286</v>
      </c>
      <c r="Q223" s="4" t="s">
        <v>290</v>
      </c>
      <c r="R223" s="19"/>
      <c r="S223" s="4"/>
      <c r="T223" s="5"/>
      <c r="U223" s="5"/>
      <c r="V223" s="14"/>
      <c r="W223" s="15"/>
      <c r="X223" s="688" t="s">
        <v>3135</v>
      </c>
      <c r="Y223" s="695" t="s">
        <v>3140</v>
      </c>
      <c r="Z223" s="688" t="s">
        <v>3130</v>
      </c>
    </row>
    <row r="224" spans="1:26" s="281" customFormat="1" ht="15.6">
      <c r="A224" s="317"/>
      <c r="B224" s="314"/>
      <c r="C224" s="13"/>
      <c r="D224" s="304"/>
      <c r="E224" s="4" t="s">
        <v>18</v>
      </c>
      <c r="F224" s="4" t="s">
        <v>15</v>
      </c>
      <c r="G224" s="1" t="s">
        <v>19</v>
      </c>
      <c r="H224" s="1" t="s">
        <v>28</v>
      </c>
      <c r="I224" s="1" t="s">
        <v>24</v>
      </c>
      <c r="J224" s="4">
        <v>4</v>
      </c>
      <c r="K224" s="4"/>
      <c r="L224" s="4"/>
      <c r="M224" s="4"/>
      <c r="N224" s="4"/>
      <c r="O224" s="4"/>
      <c r="P224" s="4" t="s">
        <v>286</v>
      </c>
      <c r="Q224" s="4" t="s">
        <v>290</v>
      </c>
      <c r="R224" s="19"/>
      <c r="S224" s="4"/>
      <c r="T224" s="5"/>
      <c r="U224" s="5"/>
      <c r="V224" s="14"/>
      <c r="W224" s="15"/>
      <c r="X224" s="688" t="s">
        <v>3135</v>
      </c>
      <c r="Y224" s="695" t="s">
        <v>3140</v>
      </c>
      <c r="Z224" s="688" t="s">
        <v>3130</v>
      </c>
    </row>
    <row r="225" spans="1:26" s="281" customFormat="1" ht="15.6">
      <c r="A225" s="317"/>
      <c r="B225" s="314"/>
      <c r="C225" s="13" t="s">
        <v>1081</v>
      </c>
      <c r="D225" s="304"/>
      <c r="E225" s="4" t="s">
        <v>17</v>
      </c>
      <c r="F225" s="4" t="s">
        <v>14</v>
      </c>
      <c r="G225" s="1" t="s">
        <v>19</v>
      </c>
      <c r="H225" s="1" t="s">
        <v>28</v>
      </c>
      <c r="I225" s="1" t="s">
        <v>24</v>
      </c>
      <c r="J225" s="4">
        <v>3</v>
      </c>
      <c r="K225" s="4"/>
      <c r="L225" s="4"/>
      <c r="M225" s="4"/>
      <c r="N225" s="4"/>
      <c r="O225" s="4"/>
      <c r="P225" s="4" t="s">
        <v>286</v>
      </c>
      <c r="Q225" s="4" t="s">
        <v>290</v>
      </c>
      <c r="R225" s="19" t="s">
        <v>1080</v>
      </c>
      <c r="S225" s="4"/>
      <c r="T225" s="5"/>
      <c r="U225" s="5"/>
      <c r="V225" s="14"/>
      <c r="W225" s="15"/>
      <c r="X225" s="688" t="s">
        <v>3135</v>
      </c>
      <c r="Y225" s="695" t="s">
        <v>3140</v>
      </c>
      <c r="Z225" s="688" t="s">
        <v>3130</v>
      </c>
    </row>
    <row r="226" spans="1:26" s="281" customFormat="1" ht="15.6">
      <c r="A226" s="317"/>
      <c r="B226" s="314"/>
      <c r="C226" s="13"/>
      <c r="D226" s="304"/>
      <c r="E226" s="4" t="s">
        <v>17</v>
      </c>
      <c r="F226" s="4" t="s">
        <v>15</v>
      </c>
      <c r="G226" s="1" t="s">
        <v>19</v>
      </c>
      <c r="H226" s="1" t="s">
        <v>28</v>
      </c>
      <c r="I226" s="1" t="s">
        <v>24</v>
      </c>
      <c r="J226" s="4">
        <v>4</v>
      </c>
      <c r="K226" s="4"/>
      <c r="L226" s="4"/>
      <c r="M226" s="4"/>
      <c r="N226" s="4"/>
      <c r="O226" s="4"/>
      <c r="P226" s="4" t="s">
        <v>286</v>
      </c>
      <c r="Q226" s="4" t="s">
        <v>290</v>
      </c>
      <c r="R226" s="19"/>
      <c r="S226" s="4"/>
      <c r="T226" s="5"/>
      <c r="U226" s="5"/>
      <c r="V226" s="14"/>
      <c r="W226" s="15"/>
      <c r="X226" s="688" t="s">
        <v>3135</v>
      </c>
      <c r="Y226" s="695" t="s">
        <v>3140</v>
      </c>
      <c r="Z226" s="688" t="s">
        <v>3130</v>
      </c>
    </row>
    <row r="227" spans="1:26" s="281" customFormat="1" ht="15.6">
      <c r="A227" s="317"/>
      <c r="B227" s="314"/>
      <c r="C227" s="13" t="s">
        <v>1079</v>
      </c>
      <c r="D227" s="304"/>
      <c r="E227" s="4" t="s">
        <v>17</v>
      </c>
      <c r="F227" s="4" t="s">
        <v>14</v>
      </c>
      <c r="G227" s="1" t="s">
        <v>19</v>
      </c>
      <c r="H227" s="1" t="s">
        <v>28</v>
      </c>
      <c r="I227" s="1" t="s">
        <v>24</v>
      </c>
      <c r="J227" s="4">
        <v>4</v>
      </c>
      <c r="K227" s="4"/>
      <c r="L227" s="4"/>
      <c r="M227" s="4"/>
      <c r="N227" s="4"/>
      <c r="O227" s="4"/>
      <c r="P227" s="4" t="s">
        <v>286</v>
      </c>
      <c r="Q227" s="4" t="s">
        <v>290</v>
      </c>
      <c r="R227" s="19"/>
      <c r="S227" s="4"/>
      <c r="T227" s="5"/>
      <c r="U227" s="5"/>
      <c r="V227" s="14"/>
      <c r="W227" s="15"/>
      <c r="X227" s="688" t="s">
        <v>3135</v>
      </c>
      <c r="Y227" s="695" t="s">
        <v>3140</v>
      </c>
      <c r="Z227" s="688" t="s">
        <v>3130</v>
      </c>
    </row>
    <row r="228" spans="1:26" s="281" customFormat="1" ht="15.6">
      <c r="A228" s="317"/>
      <c r="B228" s="314"/>
      <c r="C228" s="13"/>
      <c r="D228" s="304"/>
      <c r="E228" s="4" t="s">
        <v>17</v>
      </c>
      <c r="F228" s="4" t="s">
        <v>15</v>
      </c>
      <c r="G228" s="1" t="s">
        <v>19</v>
      </c>
      <c r="H228" s="1" t="s">
        <v>28</v>
      </c>
      <c r="I228" s="1" t="s">
        <v>24</v>
      </c>
      <c r="J228" s="4">
        <v>4</v>
      </c>
      <c r="K228" s="4"/>
      <c r="L228" s="4"/>
      <c r="M228" s="4"/>
      <c r="N228" s="4"/>
      <c r="O228" s="4"/>
      <c r="P228" s="4" t="s">
        <v>286</v>
      </c>
      <c r="Q228" s="4" t="s">
        <v>290</v>
      </c>
      <c r="R228" s="19"/>
      <c r="S228" s="4"/>
      <c r="T228" s="5"/>
      <c r="U228" s="5"/>
      <c r="V228" s="14"/>
      <c r="W228" s="15"/>
      <c r="X228" s="688" t="s">
        <v>3135</v>
      </c>
      <c r="Y228" s="695" t="s">
        <v>3140</v>
      </c>
      <c r="Z228" s="688" t="s">
        <v>3130</v>
      </c>
    </row>
    <row r="229" spans="1:26" s="281" customFormat="1" ht="15.6">
      <c r="A229" s="317"/>
      <c r="B229" s="314"/>
      <c r="C229" s="13" t="s">
        <v>1078</v>
      </c>
      <c r="D229" s="304"/>
      <c r="E229" s="4" t="s">
        <v>17</v>
      </c>
      <c r="F229" s="4" t="s">
        <v>14</v>
      </c>
      <c r="G229" s="1" t="s">
        <v>19</v>
      </c>
      <c r="H229" s="1" t="s">
        <v>28</v>
      </c>
      <c r="I229" s="1" t="s">
        <v>24</v>
      </c>
      <c r="J229" s="4">
        <v>4</v>
      </c>
      <c r="K229" s="4"/>
      <c r="L229" s="4"/>
      <c r="M229" s="4"/>
      <c r="N229" s="4"/>
      <c r="O229" s="4"/>
      <c r="P229" s="4" t="s">
        <v>286</v>
      </c>
      <c r="Q229" s="4" t="s">
        <v>290</v>
      </c>
      <c r="R229" s="19"/>
      <c r="S229" s="4"/>
      <c r="T229" s="5"/>
      <c r="U229" s="5"/>
      <c r="V229" s="14"/>
      <c r="W229" s="15"/>
      <c r="X229" s="688" t="s">
        <v>3135</v>
      </c>
      <c r="Y229" s="695" t="s">
        <v>3140</v>
      </c>
      <c r="Z229" s="688" t="s">
        <v>3130</v>
      </c>
    </row>
    <row r="230" spans="1:26" s="281" customFormat="1" ht="15.6">
      <c r="A230" s="317"/>
      <c r="B230" s="314"/>
      <c r="C230" s="13"/>
      <c r="D230" s="304"/>
      <c r="E230" s="4" t="s">
        <v>17</v>
      </c>
      <c r="F230" s="4" t="s">
        <v>15</v>
      </c>
      <c r="G230" s="1" t="s">
        <v>19</v>
      </c>
      <c r="H230" s="1" t="s">
        <v>28</v>
      </c>
      <c r="I230" s="1" t="s">
        <v>24</v>
      </c>
      <c r="J230" s="4">
        <v>4</v>
      </c>
      <c r="K230" s="4"/>
      <c r="L230" s="4"/>
      <c r="M230" s="4"/>
      <c r="N230" s="4"/>
      <c r="O230" s="4"/>
      <c r="P230" s="4" t="s">
        <v>286</v>
      </c>
      <c r="Q230" s="4" t="s">
        <v>290</v>
      </c>
      <c r="R230" s="19"/>
      <c r="S230" s="4"/>
      <c r="T230" s="5"/>
      <c r="U230" s="5"/>
      <c r="V230" s="14"/>
      <c r="W230" s="15"/>
      <c r="X230" s="688" t="s">
        <v>3135</v>
      </c>
      <c r="Y230" s="695" t="s">
        <v>3140</v>
      </c>
      <c r="Z230" s="688" t="s">
        <v>3130</v>
      </c>
    </row>
    <row r="231" spans="1:26" s="281" customFormat="1" ht="15.6">
      <c r="A231" s="317"/>
      <c r="B231" s="314"/>
      <c r="C231" s="13" t="s">
        <v>1077</v>
      </c>
      <c r="D231" s="304"/>
      <c r="E231" s="4" t="s">
        <v>17</v>
      </c>
      <c r="F231" s="4" t="s">
        <v>14</v>
      </c>
      <c r="G231" s="1" t="s">
        <v>19</v>
      </c>
      <c r="H231" s="1" t="s">
        <v>28</v>
      </c>
      <c r="I231" s="1" t="s">
        <v>24</v>
      </c>
      <c r="J231" s="4">
        <v>4</v>
      </c>
      <c r="K231" s="4"/>
      <c r="L231" s="4"/>
      <c r="M231" s="4"/>
      <c r="N231" s="4"/>
      <c r="O231" s="4"/>
      <c r="P231" s="4" t="s">
        <v>286</v>
      </c>
      <c r="Q231" s="4" t="s">
        <v>290</v>
      </c>
      <c r="R231" s="19"/>
      <c r="S231" s="4"/>
      <c r="T231" s="5"/>
      <c r="U231" s="5"/>
      <c r="V231" s="14"/>
      <c r="W231" s="15"/>
      <c r="X231" s="688" t="s">
        <v>3135</v>
      </c>
      <c r="Y231" s="695" t="s">
        <v>3140</v>
      </c>
      <c r="Z231" s="688" t="s">
        <v>3130</v>
      </c>
    </row>
    <row r="232" spans="1:26" s="281" customFormat="1" ht="15.6">
      <c r="A232" s="317"/>
      <c r="B232" s="314"/>
      <c r="C232" s="13"/>
      <c r="D232" s="304"/>
      <c r="E232" s="4" t="s">
        <v>17</v>
      </c>
      <c r="F232" s="4" t="s">
        <v>15</v>
      </c>
      <c r="G232" s="1" t="s">
        <v>19</v>
      </c>
      <c r="H232" s="1" t="s">
        <v>28</v>
      </c>
      <c r="I232" s="1" t="s">
        <v>24</v>
      </c>
      <c r="J232" s="4">
        <v>4</v>
      </c>
      <c r="K232" s="4"/>
      <c r="L232" s="4"/>
      <c r="M232" s="4"/>
      <c r="N232" s="4"/>
      <c r="O232" s="4"/>
      <c r="P232" s="4" t="s">
        <v>286</v>
      </c>
      <c r="Q232" s="4" t="s">
        <v>290</v>
      </c>
      <c r="R232" s="19"/>
      <c r="S232" s="4"/>
      <c r="T232" s="5"/>
      <c r="U232" s="5"/>
      <c r="V232" s="14"/>
      <c r="W232" s="15"/>
      <c r="X232" s="688" t="s">
        <v>3135</v>
      </c>
      <c r="Y232" s="695" t="s">
        <v>3140</v>
      </c>
      <c r="Z232" s="688" t="s">
        <v>3130</v>
      </c>
    </row>
    <row r="233" spans="1:26" s="281" customFormat="1" ht="15.6">
      <c r="A233" s="317"/>
      <c r="B233" s="314"/>
      <c r="C233" s="13" t="s">
        <v>1076</v>
      </c>
      <c r="D233" s="304"/>
      <c r="E233" s="4" t="s">
        <v>18</v>
      </c>
      <c r="F233" s="4" t="s">
        <v>14</v>
      </c>
      <c r="G233" s="1" t="s">
        <v>19</v>
      </c>
      <c r="H233" s="1" t="s">
        <v>28</v>
      </c>
      <c r="I233" s="1" t="s">
        <v>24</v>
      </c>
      <c r="J233" s="4">
        <v>4</v>
      </c>
      <c r="K233" s="4"/>
      <c r="L233" s="4"/>
      <c r="M233" s="4"/>
      <c r="N233" s="4"/>
      <c r="O233" s="4"/>
      <c r="P233" s="4" t="s">
        <v>286</v>
      </c>
      <c r="Q233" s="4" t="s">
        <v>290</v>
      </c>
      <c r="R233" s="19"/>
      <c r="S233" s="4"/>
      <c r="T233" s="5"/>
      <c r="U233" s="5"/>
      <c r="V233" s="14"/>
      <c r="W233" s="15"/>
      <c r="X233" s="688" t="s">
        <v>3135</v>
      </c>
      <c r="Y233" s="695" t="s">
        <v>3140</v>
      </c>
      <c r="Z233" s="688" t="s">
        <v>3130</v>
      </c>
    </row>
    <row r="234" spans="1:26" s="281" customFormat="1" ht="15.6">
      <c r="A234" s="317"/>
      <c r="B234" s="314"/>
      <c r="C234" s="13"/>
      <c r="D234" s="304"/>
      <c r="E234" s="4" t="s">
        <v>18</v>
      </c>
      <c r="F234" s="4" t="s">
        <v>15</v>
      </c>
      <c r="G234" s="1" t="s">
        <v>19</v>
      </c>
      <c r="H234" s="1" t="s">
        <v>28</v>
      </c>
      <c r="I234" s="1" t="s">
        <v>24</v>
      </c>
      <c r="J234" s="4">
        <v>4</v>
      </c>
      <c r="K234" s="4"/>
      <c r="L234" s="4"/>
      <c r="M234" s="4"/>
      <c r="N234" s="4"/>
      <c r="O234" s="4"/>
      <c r="P234" s="4" t="s">
        <v>286</v>
      </c>
      <c r="Q234" s="4" t="s">
        <v>290</v>
      </c>
      <c r="R234" s="19"/>
      <c r="S234" s="4"/>
      <c r="T234" s="5"/>
      <c r="U234" s="5"/>
      <c r="V234" s="14"/>
      <c r="W234" s="15"/>
      <c r="X234" s="688" t="s">
        <v>3135</v>
      </c>
      <c r="Y234" s="695" t="s">
        <v>3140</v>
      </c>
      <c r="Z234" s="688" t="s">
        <v>3130</v>
      </c>
    </row>
    <row r="235" spans="1:26" s="281" customFormat="1" ht="15.6">
      <c r="A235" s="317"/>
      <c r="B235" s="314"/>
      <c r="C235" s="13" t="s">
        <v>1075</v>
      </c>
      <c r="D235" s="304"/>
      <c r="E235" s="4" t="s">
        <v>17</v>
      </c>
      <c r="F235" s="4" t="s">
        <v>14</v>
      </c>
      <c r="G235" s="1" t="s">
        <v>19</v>
      </c>
      <c r="H235" s="1" t="s">
        <v>28</v>
      </c>
      <c r="I235" s="1" t="s">
        <v>24</v>
      </c>
      <c r="J235" s="4">
        <v>4</v>
      </c>
      <c r="K235" s="4"/>
      <c r="L235" s="4"/>
      <c r="M235" s="4"/>
      <c r="N235" s="4"/>
      <c r="O235" s="4"/>
      <c r="P235" s="4" t="s">
        <v>286</v>
      </c>
      <c r="Q235" s="4" t="s">
        <v>290</v>
      </c>
      <c r="R235" s="19"/>
      <c r="S235" s="4"/>
      <c r="T235" s="5"/>
      <c r="U235" s="5"/>
      <c r="V235" s="14"/>
      <c r="W235" s="15"/>
      <c r="X235" s="688" t="s">
        <v>3135</v>
      </c>
      <c r="Y235" s="695" t="s">
        <v>3140</v>
      </c>
      <c r="Z235" s="688" t="s">
        <v>3130</v>
      </c>
    </row>
    <row r="236" spans="1:26" s="281" customFormat="1" ht="15.6">
      <c r="A236" s="317"/>
      <c r="B236" s="314"/>
      <c r="C236" s="13"/>
      <c r="D236" s="304"/>
      <c r="E236" s="4" t="s">
        <v>18</v>
      </c>
      <c r="F236" s="4" t="s">
        <v>15</v>
      </c>
      <c r="G236" s="1" t="s">
        <v>19</v>
      </c>
      <c r="H236" s="1" t="s">
        <v>28</v>
      </c>
      <c r="I236" s="1" t="s">
        <v>24</v>
      </c>
      <c r="J236" s="4">
        <v>4</v>
      </c>
      <c r="K236" s="4"/>
      <c r="L236" s="4"/>
      <c r="M236" s="4"/>
      <c r="N236" s="4"/>
      <c r="O236" s="4"/>
      <c r="P236" s="4" t="s">
        <v>286</v>
      </c>
      <c r="Q236" s="4" t="s">
        <v>290</v>
      </c>
      <c r="R236" s="19"/>
      <c r="S236" s="4"/>
      <c r="T236" s="5"/>
      <c r="U236" s="5"/>
      <c r="V236" s="14"/>
      <c r="W236" s="15"/>
      <c r="X236" s="688" t="s">
        <v>3135</v>
      </c>
      <c r="Y236" s="695" t="s">
        <v>3140</v>
      </c>
      <c r="Z236" s="688" t="s">
        <v>3130</v>
      </c>
    </row>
    <row r="237" spans="1:26" s="281" customFormat="1" ht="15.6">
      <c r="A237" s="317"/>
      <c r="B237" s="314"/>
      <c r="C237" s="13" t="s">
        <v>1074</v>
      </c>
      <c r="D237" s="304"/>
      <c r="E237" s="4" t="s">
        <v>17</v>
      </c>
      <c r="F237" s="4" t="s">
        <v>14</v>
      </c>
      <c r="G237" s="1" t="s">
        <v>19</v>
      </c>
      <c r="H237" s="1" t="s">
        <v>28</v>
      </c>
      <c r="I237" s="1" t="s">
        <v>24</v>
      </c>
      <c r="J237" s="4">
        <v>4</v>
      </c>
      <c r="K237" s="4"/>
      <c r="L237" s="4"/>
      <c r="M237" s="4"/>
      <c r="N237" s="4"/>
      <c r="O237" s="4"/>
      <c r="P237" s="4" t="s">
        <v>286</v>
      </c>
      <c r="Q237" s="4" t="s">
        <v>290</v>
      </c>
      <c r="R237" s="19"/>
      <c r="S237" s="4"/>
      <c r="T237" s="5"/>
      <c r="U237" s="5"/>
      <c r="V237" s="14"/>
      <c r="W237" s="15"/>
      <c r="X237" s="688" t="s">
        <v>3135</v>
      </c>
      <c r="Y237" s="695" t="s">
        <v>3140</v>
      </c>
      <c r="Z237" s="688" t="s">
        <v>3130</v>
      </c>
    </row>
    <row r="238" spans="1:26" s="281" customFormat="1" ht="15.6">
      <c r="A238" s="317"/>
      <c r="B238" s="314"/>
      <c r="C238" s="13"/>
      <c r="D238" s="304"/>
      <c r="E238" s="4" t="s">
        <v>17</v>
      </c>
      <c r="F238" s="4" t="s">
        <v>15</v>
      </c>
      <c r="G238" s="1" t="s">
        <v>19</v>
      </c>
      <c r="H238" s="1" t="s">
        <v>28</v>
      </c>
      <c r="I238" s="1" t="s">
        <v>24</v>
      </c>
      <c r="J238" s="4">
        <v>3</v>
      </c>
      <c r="K238" s="4"/>
      <c r="L238" s="4"/>
      <c r="M238" s="4"/>
      <c r="N238" s="4"/>
      <c r="O238" s="4"/>
      <c r="P238" s="4" t="s">
        <v>286</v>
      </c>
      <c r="Q238" s="4" t="s">
        <v>290</v>
      </c>
      <c r="R238" s="19"/>
      <c r="S238" s="4"/>
      <c r="T238" s="5"/>
      <c r="U238" s="5"/>
      <c r="V238" s="14"/>
      <c r="W238" s="15"/>
      <c r="X238" s="688" t="s">
        <v>3135</v>
      </c>
      <c r="Y238" s="695" t="s">
        <v>3140</v>
      </c>
      <c r="Z238" s="688" t="s">
        <v>3130</v>
      </c>
    </row>
    <row r="239" spans="1:26" s="281" customFormat="1" ht="15.6">
      <c r="A239" s="317"/>
      <c r="B239" s="314"/>
      <c r="C239" s="13"/>
      <c r="D239" s="304"/>
      <c r="E239" s="4" t="s">
        <v>18</v>
      </c>
      <c r="F239" s="4" t="s">
        <v>14</v>
      </c>
      <c r="G239" s="1" t="s">
        <v>19</v>
      </c>
      <c r="H239" s="1" t="s">
        <v>28</v>
      </c>
      <c r="I239" s="1" t="s">
        <v>24</v>
      </c>
      <c r="J239" s="4">
        <v>4</v>
      </c>
      <c r="K239" s="4"/>
      <c r="L239" s="4"/>
      <c r="M239" s="4"/>
      <c r="N239" s="4"/>
      <c r="O239" s="4"/>
      <c r="P239" s="4" t="s">
        <v>286</v>
      </c>
      <c r="Q239" s="4" t="s">
        <v>290</v>
      </c>
      <c r="R239" s="19"/>
      <c r="S239" s="4"/>
      <c r="T239" s="5"/>
      <c r="U239" s="5"/>
      <c r="V239" s="14"/>
      <c r="W239" s="15"/>
      <c r="X239" s="688" t="s">
        <v>3135</v>
      </c>
      <c r="Y239" s="695" t="s">
        <v>3140</v>
      </c>
      <c r="Z239" s="688" t="s">
        <v>3130</v>
      </c>
    </row>
    <row r="240" spans="1:26" s="281" customFormat="1" ht="15.6">
      <c r="A240" s="317"/>
      <c r="B240" s="314"/>
      <c r="C240" s="13" t="s">
        <v>1073</v>
      </c>
      <c r="D240" s="304"/>
      <c r="E240" s="4" t="s">
        <v>18</v>
      </c>
      <c r="F240" s="4" t="s">
        <v>14</v>
      </c>
      <c r="G240" s="1" t="s">
        <v>19</v>
      </c>
      <c r="H240" s="1" t="s">
        <v>28</v>
      </c>
      <c r="I240" s="1" t="s">
        <v>445</v>
      </c>
      <c r="J240" s="4">
        <v>4</v>
      </c>
      <c r="K240" s="4"/>
      <c r="L240" s="4"/>
      <c r="M240" s="4"/>
      <c r="N240" s="4"/>
      <c r="O240" s="4"/>
      <c r="P240" s="4" t="s">
        <v>286</v>
      </c>
      <c r="Q240" s="4" t="s">
        <v>290</v>
      </c>
      <c r="R240" s="19"/>
      <c r="S240" s="4"/>
      <c r="T240" s="5"/>
      <c r="U240" s="5"/>
      <c r="V240" s="14"/>
      <c r="W240" s="15"/>
      <c r="X240" s="688" t="s">
        <v>3135</v>
      </c>
      <c r="Y240" s="695" t="s">
        <v>3140</v>
      </c>
      <c r="Z240" s="688" t="s">
        <v>3130</v>
      </c>
    </row>
    <row r="241" spans="1:26" s="281" customFormat="1" ht="15.6">
      <c r="A241" s="317"/>
      <c r="B241" s="314"/>
      <c r="C241" s="13"/>
      <c r="D241" s="304"/>
      <c r="E241" s="4" t="s">
        <v>18</v>
      </c>
      <c r="F241" s="4" t="s">
        <v>15</v>
      </c>
      <c r="G241" s="1" t="s">
        <v>19</v>
      </c>
      <c r="H241" s="1" t="s">
        <v>28</v>
      </c>
      <c r="I241" s="1" t="s">
        <v>24</v>
      </c>
      <c r="J241" s="4">
        <v>4</v>
      </c>
      <c r="K241" s="4"/>
      <c r="L241" s="4"/>
      <c r="M241" s="4"/>
      <c r="N241" s="4"/>
      <c r="O241" s="4"/>
      <c r="P241" s="4" t="s">
        <v>286</v>
      </c>
      <c r="Q241" s="4" t="s">
        <v>290</v>
      </c>
      <c r="R241" s="19"/>
      <c r="S241" s="4"/>
      <c r="T241" s="5"/>
      <c r="U241" s="5"/>
      <c r="V241" s="14"/>
      <c r="W241" s="15"/>
      <c r="X241" s="688" t="s">
        <v>3135</v>
      </c>
      <c r="Y241" s="695" t="s">
        <v>3140</v>
      </c>
      <c r="Z241" s="688" t="s">
        <v>3130</v>
      </c>
    </row>
    <row r="242" spans="1:26" s="281" customFormat="1" ht="15.6">
      <c r="A242" s="317"/>
      <c r="B242" s="314"/>
      <c r="C242" s="13"/>
      <c r="D242" s="304"/>
      <c r="E242" s="4" t="s">
        <v>17</v>
      </c>
      <c r="F242" s="4" t="s">
        <v>15</v>
      </c>
      <c r="G242" s="1" t="s">
        <v>19</v>
      </c>
      <c r="H242" s="1" t="s">
        <v>28</v>
      </c>
      <c r="I242" s="1" t="s">
        <v>26</v>
      </c>
      <c r="J242" s="4">
        <v>4</v>
      </c>
      <c r="K242" s="4"/>
      <c r="L242" s="4"/>
      <c r="M242" s="4"/>
      <c r="N242" s="4"/>
      <c r="O242" s="4"/>
      <c r="P242" s="4" t="s">
        <v>286</v>
      </c>
      <c r="Q242" s="4" t="s">
        <v>290</v>
      </c>
      <c r="R242" s="19"/>
      <c r="S242" s="4"/>
      <c r="T242" s="5"/>
      <c r="U242" s="5"/>
      <c r="V242" s="14"/>
      <c r="W242" s="15"/>
      <c r="X242" s="688" t="s">
        <v>3135</v>
      </c>
      <c r="Y242" s="695" t="s">
        <v>3140</v>
      </c>
      <c r="Z242" s="688" t="s">
        <v>3130</v>
      </c>
    </row>
    <row r="243" spans="1:26" s="281" customFormat="1" ht="15.6">
      <c r="A243" s="317"/>
      <c r="B243" s="314"/>
      <c r="C243" s="13"/>
      <c r="D243" s="304"/>
      <c r="E243" s="4" t="s">
        <v>18</v>
      </c>
      <c r="F243" s="4" t="s">
        <v>15</v>
      </c>
      <c r="G243" s="1" t="s">
        <v>19</v>
      </c>
      <c r="H243" s="1" t="s">
        <v>28</v>
      </c>
      <c r="I243" s="1" t="s">
        <v>24</v>
      </c>
      <c r="J243" s="4">
        <v>4</v>
      </c>
      <c r="K243" s="4"/>
      <c r="L243" s="4"/>
      <c r="M243" s="4"/>
      <c r="N243" s="4"/>
      <c r="O243" s="4"/>
      <c r="P243" s="4" t="s">
        <v>286</v>
      </c>
      <c r="Q243" s="4" t="s">
        <v>290</v>
      </c>
      <c r="R243" s="19"/>
      <c r="S243" s="4"/>
      <c r="T243" s="5"/>
      <c r="U243" s="5"/>
      <c r="V243" s="14"/>
      <c r="W243" s="15"/>
      <c r="X243" s="688" t="s">
        <v>3135</v>
      </c>
      <c r="Y243" s="695" t="s">
        <v>3140</v>
      </c>
      <c r="Z243" s="688" t="s">
        <v>3130</v>
      </c>
    </row>
    <row r="244" spans="1:26" s="281" customFormat="1" ht="15.6">
      <c r="A244" s="317"/>
      <c r="B244" s="314"/>
      <c r="C244" s="13" t="s">
        <v>1072</v>
      </c>
      <c r="D244" s="304"/>
      <c r="E244" s="4" t="s">
        <v>18</v>
      </c>
      <c r="F244" s="4" t="s">
        <v>14</v>
      </c>
      <c r="G244" s="1" t="s">
        <v>19</v>
      </c>
      <c r="H244" s="1" t="s">
        <v>28</v>
      </c>
      <c r="I244" s="1" t="s">
        <v>24</v>
      </c>
      <c r="J244" s="4">
        <v>4</v>
      </c>
      <c r="K244" s="4"/>
      <c r="L244" s="4"/>
      <c r="M244" s="4"/>
      <c r="N244" s="4"/>
      <c r="O244" s="4"/>
      <c r="P244" s="4" t="s">
        <v>291</v>
      </c>
      <c r="Q244" s="4" t="s">
        <v>290</v>
      </c>
      <c r="R244" s="19"/>
      <c r="S244" s="4"/>
      <c r="T244" s="5"/>
      <c r="U244" s="5"/>
      <c r="V244" s="14"/>
      <c r="W244" s="15"/>
      <c r="X244" s="688" t="s">
        <v>3135</v>
      </c>
      <c r="Y244" s="695" t="s">
        <v>3140</v>
      </c>
      <c r="Z244" s="688" t="s">
        <v>3130</v>
      </c>
    </row>
    <row r="245" spans="1:26" s="281" customFormat="1" ht="15.6">
      <c r="A245" s="317"/>
      <c r="B245" s="314"/>
      <c r="C245" s="13"/>
      <c r="D245" s="304"/>
      <c r="E245" s="4" t="s">
        <v>18</v>
      </c>
      <c r="F245" s="4" t="s">
        <v>15</v>
      </c>
      <c r="G245" s="1" t="s">
        <v>19</v>
      </c>
      <c r="H245" s="1" t="s">
        <v>28</v>
      </c>
      <c r="I245" s="1" t="s">
        <v>447</v>
      </c>
      <c r="J245" s="4">
        <v>4</v>
      </c>
      <c r="K245" s="4"/>
      <c r="L245" s="4"/>
      <c r="M245" s="4"/>
      <c r="N245" s="4"/>
      <c r="O245" s="4"/>
      <c r="P245" s="4" t="s">
        <v>291</v>
      </c>
      <c r="Q245" s="4" t="s">
        <v>290</v>
      </c>
      <c r="R245" s="19"/>
      <c r="S245" s="4"/>
      <c r="T245" s="5"/>
      <c r="U245" s="5"/>
      <c r="V245" s="14"/>
      <c r="W245" s="15"/>
      <c r="X245" s="688" t="s">
        <v>3135</v>
      </c>
      <c r="Y245" s="695" t="s">
        <v>3140</v>
      </c>
      <c r="Z245" s="688" t="s">
        <v>3130</v>
      </c>
    </row>
    <row r="246" spans="1:26" s="281" customFormat="1" ht="15.6">
      <c r="A246" s="317"/>
      <c r="B246" s="314"/>
      <c r="C246" s="13" t="s">
        <v>1071</v>
      </c>
      <c r="D246" s="304"/>
      <c r="E246" s="4" t="s">
        <v>17</v>
      </c>
      <c r="F246" s="4" t="s">
        <v>14</v>
      </c>
      <c r="G246" s="1" t="s">
        <v>19</v>
      </c>
      <c r="H246" s="1" t="s">
        <v>28</v>
      </c>
      <c r="I246" s="1" t="s">
        <v>24</v>
      </c>
      <c r="J246" s="4">
        <v>4</v>
      </c>
      <c r="K246" s="4"/>
      <c r="L246" s="4"/>
      <c r="M246" s="4"/>
      <c r="N246" s="4"/>
      <c r="O246" s="4"/>
      <c r="P246" s="4" t="s">
        <v>291</v>
      </c>
      <c r="Q246" s="4" t="s">
        <v>290</v>
      </c>
      <c r="R246" s="19"/>
      <c r="S246" s="4"/>
      <c r="T246" s="5"/>
      <c r="U246" s="5"/>
      <c r="V246" s="14"/>
      <c r="W246" s="15"/>
      <c r="X246" s="688" t="s">
        <v>3135</v>
      </c>
      <c r="Y246" s="695" t="s">
        <v>3140</v>
      </c>
      <c r="Z246" s="688" t="s">
        <v>3130</v>
      </c>
    </row>
    <row r="247" spans="1:26" s="281" customFormat="1" ht="15.6">
      <c r="A247" s="317"/>
      <c r="B247" s="314"/>
      <c r="C247" s="13"/>
      <c r="D247" s="304"/>
      <c r="E247" s="4" t="s">
        <v>18</v>
      </c>
      <c r="F247" s="4" t="s">
        <v>15</v>
      </c>
      <c r="G247" s="1" t="s">
        <v>19</v>
      </c>
      <c r="H247" s="1" t="s">
        <v>28</v>
      </c>
      <c r="I247" s="1" t="s">
        <v>24</v>
      </c>
      <c r="J247" s="4">
        <v>4</v>
      </c>
      <c r="K247" s="4"/>
      <c r="L247" s="4"/>
      <c r="M247" s="4"/>
      <c r="N247" s="4"/>
      <c r="O247" s="4"/>
      <c r="P247" s="4" t="s">
        <v>291</v>
      </c>
      <c r="Q247" s="4" t="s">
        <v>290</v>
      </c>
      <c r="R247" s="19"/>
      <c r="S247" s="4"/>
      <c r="T247" s="5"/>
      <c r="U247" s="5"/>
      <c r="V247" s="14"/>
      <c r="W247" s="15"/>
      <c r="X247" s="688" t="s">
        <v>3135</v>
      </c>
      <c r="Y247" s="695" t="s">
        <v>3140</v>
      </c>
      <c r="Z247" s="688" t="s">
        <v>3130</v>
      </c>
    </row>
    <row r="248" spans="1:26" s="281" customFormat="1" ht="15.6">
      <c r="A248" s="317"/>
      <c r="B248" s="314"/>
      <c r="C248" s="13" t="s">
        <v>1070</v>
      </c>
      <c r="D248" s="304"/>
      <c r="E248" s="4" t="s">
        <v>18</v>
      </c>
      <c r="F248" s="4" t="s">
        <v>15</v>
      </c>
      <c r="G248" s="1" t="s">
        <v>19</v>
      </c>
      <c r="H248" s="1" t="s">
        <v>28</v>
      </c>
      <c r="I248" s="1" t="s">
        <v>24</v>
      </c>
      <c r="J248" s="4">
        <v>4</v>
      </c>
      <c r="K248" s="4"/>
      <c r="L248" s="4"/>
      <c r="M248" s="4"/>
      <c r="N248" s="4"/>
      <c r="O248" s="4"/>
      <c r="P248" s="4" t="s">
        <v>291</v>
      </c>
      <c r="Q248" s="4" t="s">
        <v>290</v>
      </c>
      <c r="R248" s="19"/>
      <c r="S248" s="4"/>
      <c r="T248" s="5"/>
      <c r="U248" s="5"/>
      <c r="V248" s="14"/>
      <c r="W248" s="15"/>
      <c r="X248" s="688" t="s">
        <v>3135</v>
      </c>
      <c r="Y248" s="695" t="s">
        <v>3140</v>
      </c>
      <c r="Z248" s="688" t="s">
        <v>3130</v>
      </c>
    </row>
    <row r="249" spans="1:26" s="281" customFormat="1" ht="15.6">
      <c r="A249" s="317"/>
      <c r="B249" s="314"/>
      <c r="C249" s="13" t="s">
        <v>1069</v>
      </c>
      <c r="D249" s="304"/>
      <c r="E249" s="4" t="s">
        <v>17</v>
      </c>
      <c r="F249" s="4" t="s">
        <v>14</v>
      </c>
      <c r="G249" s="1" t="s">
        <v>19</v>
      </c>
      <c r="H249" s="1" t="s">
        <v>28</v>
      </c>
      <c r="I249" s="1" t="s">
        <v>447</v>
      </c>
      <c r="J249" s="4">
        <v>4</v>
      </c>
      <c r="K249" s="4"/>
      <c r="L249" s="4"/>
      <c r="M249" s="4"/>
      <c r="N249" s="4"/>
      <c r="O249" s="4"/>
      <c r="P249" s="4" t="s">
        <v>286</v>
      </c>
      <c r="Q249" s="4" t="s">
        <v>290</v>
      </c>
      <c r="R249" s="19"/>
      <c r="S249" s="4"/>
      <c r="T249" s="5"/>
      <c r="U249" s="5"/>
      <c r="V249" s="14"/>
      <c r="W249" s="15"/>
      <c r="X249" s="688" t="s">
        <v>3135</v>
      </c>
      <c r="Y249" s="695" t="s">
        <v>3140</v>
      </c>
      <c r="Z249" s="688" t="s">
        <v>3130</v>
      </c>
    </row>
    <row r="250" spans="1:26" s="281" customFormat="1" ht="15.6">
      <c r="A250" s="317"/>
      <c r="B250" s="314"/>
      <c r="C250" s="13"/>
      <c r="D250" s="304"/>
      <c r="E250" s="4" t="s">
        <v>18</v>
      </c>
      <c r="F250" s="4" t="s">
        <v>15</v>
      </c>
      <c r="G250" s="1" t="s">
        <v>19</v>
      </c>
      <c r="H250" s="1" t="s">
        <v>28</v>
      </c>
      <c r="I250" s="1" t="s">
        <v>25</v>
      </c>
      <c r="J250" s="4">
        <v>4</v>
      </c>
      <c r="K250" s="4"/>
      <c r="L250" s="4"/>
      <c r="M250" s="4"/>
      <c r="N250" s="4"/>
      <c r="O250" s="4"/>
      <c r="P250" s="4" t="s">
        <v>286</v>
      </c>
      <c r="Q250" s="4" t="s">
        <v>290</v>
      </c>
      <c r="R250" s="19"/>
      <c r="S250" s="4"/>
      <c r="T250" s="5"/>
      <c r="U250" s="5"/>
      <c r="V250" s="14"/>
      <c r="W250" s="15"/>
      <c r="X250" s="688" t="s">
        <v>3135</v>
      </c>
      <c r="Y250" s="695" t="s">
        <v>3140</v>
      </c>
      <c r="Z250" s="688" t="s">
        <v>3130</v>
      </c>
    </row>
    <row r="251" spans="1:26" s="281" customFormat="1" ht="15.6">
      <c r="A251" s="317"/>
      <c r="B251" s="314"/>
      <c r="C251" s="13"/>
      <c r="D251" s="304"/>
      <c r="E251" s="4" t="s">
        <v>17</v>
      </c>
      <c r="F251" s="4" t="s">
        <v>14</v>
      </c>
      <c r="G251" s="1" t="s">
        <v>19</v>
      </c>
      <c r="H251" s="1" t="s">
        <v>28</v>
      </c>
      <c r="I251" s="1" t="s">
        <v>24</v>
      </c>
      <c r="J251" s="4">
        <v>4</v>
      </c>
      <c r="K251" s="4"/>
      <c r="L251" s="4"/>
      <c r="M251" s="4"/>
      <c r="N251" s="4"/>
      <c r="O251" s="4"/>
      <c r="P251" s="4" t="s">
        <v>286</v>
      </c>
      <c r="Q251" s="4" t="s">
        <v>290</v>
      </c>
      <c r="R251" s="19"/>
      <c r="S251" s="4"/>
      <c r="T251" s="5"/>
      <c r="U251" s="5"/>
      <c r="V251" s="14"/>
      <c r="W251" s="15"/>
      <c r="X251" s="688" t="s">
        <v>3135</v>
      </c>
      <c r="Y251" s="695" t="s">
        <v>3140</v>
      </c>
      <c r="Z251" s="688" t="s">
        <v>3130</v>
      </c>
    </row>
    <row r="252" spans="1:26" s="281" customFormat="1" ht="15.6">
      <c r="A252" s="317"/>
      <c r="B252" s="314"/>
      <c r="C252" s="13"/>
      <c r="D252" s="304"/>
      <c r="E252" s="4" t="s">
        <v>17</v>
      </c>
      <c r="F252" s="4" t="s">
        <v>14</v>
      </c>
      <c r="G252" s="1" t="s">
        <v>19</v>
      </c>
      <c r="H252" s="1" t="s">
        <v>28</v>
      </c>
      <c r="I252" s="1" t="s">
        <v>24</v>
      </c>
      <c r="J252" s="4">
        <v>4</v>
      </c>
      <c r="K252" s="4"/>
      <c r="L252" s="4"/>
      <c r="M252" s="4"/>
      <c r="N252" s="4"/>
      <c r="O252" s="4"/>
      <c r="P252" s="4" t="s">
        <v>286</v>
      </c>
      <c r="Q252" s="4" t="s">
        <v>290</v>
      </c>
      <c r="R252" s="19"/>
      <c r="S252" s="4"/>
      <c r="T252" s="5"/>
      <c r="U252" s="5"/>
      <c r="V252" s="14"/>
      <c r="W252" s="15"/>
      <c r="X252" s="688" t="s">
        <v>3135</v>
      </c>
      <c r="Y252" s="695" t="s">
        <v>3140</v>
      </c>
      <c r="Z252" s="688" t="s">
        <v>3130</v>
      </c>
    </row>
    <row r="253" spans="1:26" s="281" customFormat="1" ht="15.6">
      <c r="A253" s="317"/>
      <c r="B253" s="314"/>
      <c r="C253" s="13" t="s">
        <v>1068</v>
      </c>
      <c r="D253" s="304"/>
      <c r="E253" s="4" t="s">
        <v>18</v>
      </c>
      <c r="F253" s="4" t="s">
        <v>14</v>
      </c>
      <c r="G253" s="1" t="s">
        <v>19</v>
      </c>
      <c r="H253" s="1" t="s">
        <v>28</v>
      </c>
      <c r="I253" s="1" t="s">
        <v>24</v>
      </c>
      <c r="J253" s="4">
        <v>4</v>
      </c>
      <c r="K253" s="4"/>
      <c r="L253" s="4"/>
      <c r="M253" s="4"/>
      <c r="N253" s="4"/>
      <c r="O253" s="4"/>
      <c r="P253" s="4" t="s">
        <v>286</v>
      </c>
      <c r="Q253" s="4" t="s">
        <v>290</v>
      </c>
      <c r="R253" s="19"/>
      <c r="S253" s="4"/>
      <c r="T253" s="5"/>
      <c r="U253" s="5"/>
      <c r="V253" s="14"/>
      <c r="W253" s="15"/>
      <c r="X253" s="688" t="s">
        <v>3135</v>
      </c>
      <c r="Y253" s="695" t="s">
        <v>3140</v>
      </c>
      <c r="Z253" s="688" t="s">
        <v>3130</v>
      </c>
    </row>
    <row r="254" spans="1:26" s="281" customFormat="1" ht="15.6">
      <c r="A254" s="317"/>
      <c r="B254" s="314"/>
      <c r="C254" s="13"/>
      <c r="D254" s="304"/>
      <c r="E254" s="4" t="s">
        <v>18</v>
      </c>
      <c r="F254" s="4" t="s">
        <v>15</v>
      </c>
      <c r="G254" s="1" t="s">
        <v>19</v>
      </c>
      <c r="H254" s="1" t="s">
        <v>28</v>
      </c>
      <c r="I254" s="1" t="s">
        <v>24</v>
      </c>
      <c r="J254" s="4">
        <v>4</v>
      </c>
      <c r="K254" s="4"/>
      <c r="L254" s="4"/>
      <c r="M254" s="4"/>
      <c r="N254" s="4"/>
      <c r="O254" s="4"/>
      <c r="P254" s="4" t="s">
        <v>286</v>
      </c>
      <c r="Q254" s="4" t="s">
        <v>290</v>
      </c>
      <c r="R254" s="19"/>
      <c r="S254" s="4"/>
      <c r="T254" s="5"/>
      <c r="U254" s="5"/>
      <c r="V254" s="14"/>
      <c r="W254" s="15"/>
      <c r="X254" s="688" t="s">
        <v>3135</v>
      </c>
      <c r="Y254" s="695" t="s">
        <v>3140</v>
      </c>
      <c r="Z254" s="688" t="s">
        <v>3130</v>
      </c>
    </row>
    <row r="255" spans="1:26" s="281" customFormat="1" ht="15.6">
      <c r="A255" s="317"/>
      <c r="B255" s="314"/>
      <c r="C255" s="13" t="s">
        <v>1067</v>
      </c>
      <c r="D255" s="304"/>
      <c r="E255" s="4" t="s">
        <v>18</v>
      </c>
      <c r="F255" s="4" t="s">
        <v>14</v>
      </c>
      <c r="G255" s="1" t="s">
        <v>19</v>
      </c>
      <c r="H255" s="1" t="s">
        <v>28</v>
      </c>
      <c r="I255" s="1" t="s">
        <v>24</v>
      </c>
      <c r="J255" s="4"/>
      <c r="K255" s="4"/>
      <c r="L255" s="4"/>
      <c r="M255" s="4"/>
      <c r="N255" s="4"/>
      <c r="O255" s="4" t="s">
        <v>28</v>
      </c>
      <c r="P255" s="4" t="s">
        <v>286</v>
      </c>
      <c r="Q255" s="4" t="s">
        <v>288</v>
      </c>
      <c r="R255" s="19"/>
      <c r="S255" s="4"/>
      <c r="T255" s="5"/>
      <c r="U255" s="5"/>
      <c r="V255" s="14"/>
      <c r="W255" s="15"/>
      <c r="X255" s="688" t="s">
        <v>3135</v>
      </c>
      <c r="Y255" s="695" t="s">
        <v>3140</v>
      </c>
      <c r="Z255" s="688" t="s">
        <v>3130</v>
      </c>
    </row>
    <row r="256" spans="1:26" s="281" customFormat="1" ht="15.6">
      <c r="A256" s="317"/>
      <c r="B256" s="314"/>
      <c r="C256" s="13"/>
      <c r="D256" s="304"/>
      <c r="E256" s="4" t="s">
        <v>18</v>
      </c>
      <c r="F256" s="4" t="s">
        <v>15</v>
      </c>
      <c r="G256" s="1" t="s">
        <v>19</v>
      </c>
      <c r="H256" s="1" t="s">
        <v>28</v>
      </c>
      <c r="I256" s="1" t="s">
        <v>24</v>
      </c>
      <c r="J256" s="4">
        <v>4</v>
      </c>
      <c r="K256" s="4"/>
      <c r="L256" s="4"/>
      <c r="M256" s="4"/>
      <c r="N256" s="4"/>
      <c r="O256" s="4"/>
      <c r="P256" s="4" t="s">
        <v>286</v>
      </c>
      <c r="Q256" s="4" t="s">
        <v>288</v>
      </c>
      <c r="R256" s="19"/>
      <c r="S256" s="4"/>
      <c r="T256" s="5"/>
      <c r="U256" s="5"/>
      <c r="V256" s="14"/>
      <c r="W256" s="15"/>
      <c r="X256" s="688" t="s">
        <v>3135</v>
      </c>
      <c r="Y256" s="695" t="s">
        <v>3140</v>
      </c>
      <c r="Z256" s="688" t="s">
        <v>3130</v>
      </c>
    </row>
    <row r="257" spans="1:26" s="281" customFormat="1" ht="15.6">
      <c r="A257" s="317"/>
      <c r="B257" s="314"/>
      <c r="C257" s="13" t="s">
        <v>1066</v>
      </c>
      <c r="D257" s="304"/>
      <c r="E257" s="4" t="s">
        <v>17</v>
      </c>
      <c r="F257" s="4" t="s">
        <v>14</v>
      </c>
      <c r="G257" s="1" t="s">
        <v>19</v>
      </c>
      <c r="H257" s="1" t="s">
        <v>28</v>
      </c>
      <c r="I257" s="1" t="s">
        <v>24</v>
      </c>
      <c r="J257" s="4">
        <v>4</v>
      </c>
      <c r="K257" s="4"/>
      <c r="L257" s="4"/>
      <c r="M257" s="4"/>
      <c r="N257" s="4"/>
      <c r="O257" s="4"/>
      <c r="P257" s="4" t="s">
        <v>286</v>
      </c>
      <c r="Q257" s="4" t="s">
        <v>288</v>
      </c>
      <c r="R257" s="19"/>
      <c r="S257" s="4"/>
      <c r="T257" s="5"/>
      <c r="U257" s="5"/>
      <c r="V257" s="14"/>
      <c r="W257" s="15"/>
      <c r="X257" s="688" t="s">
        <v>3135</v>
      </c>
      <c r="Y257" s="695" t="s">
        <v>3140</v>
      </c>
      <c r="Z257" s="688" t="s">
        <v>3130</v>
      </c>
    </row>
    <row r="258" spans="1:26" s="281" customFormat="1" ht="15.6">
      <c r="A258" s="317"/>
      <c r="B258" s="314"/>
      <c r="C258" s="13" t="s">
        <v>1065</v>
      </c>
      <c r="D258" s="304"/>
      <c r="E258" s="4" t="s">
        <v>18</v>
      </c>
      <c r="F258" s="4" t="s">
        <v>14</v>
      </c>
      <c r="G258" s="1" t="s">
        <v>22</v>
      </c>
      <c r="H258" s="1" t="s">
        <v>28</v>
      </c>
      <c r="I258" s="1" t="s">
        <v>26</v>
      </c>
      <c r="J258" s="4">
        <v>4</v>
      </c>
      <c r="K258" s="4"/>
      <c r="L258" s="4"/>
      <c r="M258" s="4"/>
      <c r="N258" s="4"/>
      <c r="O258" s="4"/>
      <c r="P258" s="4" t="s">
        <v>291</v>
      </c>
      <c r="Q258" s="4" t="s">
        <v>288</v>
      </c>
      <c r="R258" s="19"/>
      <c r="S258" s="4"/>
      <c r="T258" s="5"/>
      <c r="U258" s="5"/>
      <c r="V258" s="14"/>
      <c r="W258" s="15"/>
      <c r="X258" s="688" t="s">
        <v>3135</v>
      </c>
      <c r="Y258" s="695" t="s">
        <v>3140</v>
      </c>
      <c r="Z258" s="688" t="s">
        <v>3130</v>
      </c>
    </row>
    <row r="259" spans="1:26" s="281" customFormat="1" ht="15.6">
      <c r="A259" s="317"/>
      <c r="B259" s="314"/>
      <c r="C259" s="13"/>
      <c r="D259" s="304"/>
      <c r="E259" s="4" t="s">
        <v>18</v>
      </c>
      <c r="F259" s="4" t="s">
        <v>15</v>
      </c>
      <c r="G259" s="1" t="s">
        <v>22</v>
      </c>
      <c r="H259" s="1" t="s">
        <v>28</v>
      </c>
      <c r="I259" s="1" t="s">
        <v>25</v>
      </c>
      <c r="J259" s="4">
        <v>4</v>
      </c>
      <c r="K259" s="4"/>
      <c r="L259" s="4"/>
      <c r="M259" s="4"/>
      <c r="N259" s="4"/>
      <c r="O259" s="4"/>
      <c r="P259" s="4" t="s">
        <v>291</v>
      </c>
      <c r="Q259" s="4" t="s">
        <v>288</v>
      </c>
      <c r="R259" s="19"/>
      <c r="S259" s="4"/>
      <c r="T259" s="5"/>
      <c r="U259" s="5"/>
      <c r="V259" s="14"/>
      <c r="W259" s="15"/>
      <c r="X259" s="688" t="s">
        <v>3135</v>
      </c>
      <c r="Y259" s="695" t="s">
        <v>3140</v>
      </c>
      <c r="Z259" s="688" t="s">
        <v>3130</v>
      </c>
    </row>
    <row r="260" spans="1:26" s="281" customFormat="1" ht="15.6">
      <c r="A260" s="317"/>
      <c r="B260" s="314"/>
      <c r="C260" s="13" t="s">
        <v>1064</v>
      </c>
      <c r="D260" s="304"/>
      <c r="E260" s="4" t="s">
        <v>18</v>
      </c>
      <c r="F260" s="4" t="s">
        <v>14</v>
      </c>
      <c r="G260" s="1" t="s">
        <v>19</v>
      </c>
      <c r="H260" s="1" t="s">
        <v>28</v>
      </c>
      <c r="I260" s="1" t="s">
        <v>24</v>
      </c>
      <c r="J260" s="4">
        <v>4</v>
      </c>
      <c r="K260" s="4"/>
      <c r="L260" s="4"/>
      <c r="M260" s="4"/>
      <c r="N260" s="4"/>
      <c r="O260" s="4"/>
      <c r="P260" s="4" t="s">
        <v>291</v>
      </c>
      <c r="Q260" s="4" t="s">
        <v>288</v>
      </c>
      <c r="R260" s="19"/>
      <c r="S260" s="4"/>
      <c r="T260" s="5"/>
      <c r="U260" s="5"/>
      <c r="V260" s="14"/>
      <c r="W260" s="15"/>
      <c r="X260" s="688" t="s">
        <v>3135</v>
      </c>
      <c r="Y260" s="695" t="s">
        <v>3140</v>
      </c>
      <c r="Z260" s="688" t="s">
        <v>3130</v>
      </c>
    </row>
    <row r="261" spans="1:26" s="281" customFormat="1" ht="15.6">
      <c r="A261" s="317"/>
      <c r="B261" s="314"/>
      <c r="C261" s="13"/>
      <c r="D261" s="304"/>
      <c r="E261" s="4" t="s">
        <v>18</v>
      </c>
      <c r="F261" s="4" t="s">
        <v>15</v>
      </c>
      <c r="G261" s="1" t="s">
        <v>19</v>
      </c>
      <c r="H261" s="1" t="s">
        <v>28</v>
      </c>
      <c r="I261" s="1" t="s">
        <v>24</v>
      </c>
      <c r="J261" s="4">
        <v>4</v>
      </c>
      <c r="K261" s="4"/>
      <c r="L261" s="4"/>
      <c r="M261" s="4"/>
      <c r="N261" s="4"/>
      <c r="O261" s="4"/>
      <c r="P261" s="4" t="s">
        <v>291</v>
      </c>
      <c r="Q261" s="4" t="s">
        <v>288</v>
      </c>
      <c r="R261" s="19"/>
      <c r="S261" s="4"/>
      <c r="T261" s="5"/>
      <c r="U261" s="5"/>
      <c r="V261" s="14"/>
      <c r="W261" s="15"/>
      <c r="X261" s="688" t="s">
        <v>3135</v>
      </c>
      <c r="Y261" s="695" t="s">
        <v>3140</v>
      </c>
      <c r="Z261" s="688" t="s">
        <v>3130</v>
      </c>
    </row>
    <row r="262" spans="1:26" s="281" customFormat="1" ht="15.6">
      <c r="A262" s="317"/>
      <c r="B262" s="314"/>
      <c r="C262" s="13" t="s">
        <v>1063</v>
      </c>
      <c r="D262" s="304"/>
      <c r="E262" s="4" t="s">
        <v>17</v>
      </c>
      <c r="F262" s="4" t="s">
        <v>14</v>
      </c>
      <c r="G262" s="1" t="s">
        <v>19</v>
      </c>
      <c r="H262" s="1" t="s">
        <v>28</v>
      </c>
      <c r="I262" s="1" t="s">
        <v>24</v>
      </c>
      <c r="J262" s="4">
        <v>4</v>
      </c>
      <c r="K262" s="4"/>
      <c r="L262" s="4"/>
      <c r="M262" s="4"/>
      <c r="N262" s="4"/>
      <c r="O262" s="4"/>
      <c r="P262" s="4" t="s">
        <v>291</v>
      </c>
      <c r="Q262" s="4" t="s">
        <v>288</v>
      </c>
      <c r="R262" s="19"/>
      <c r="S262" s="4"/>
      <c r="T262" s="5"/>
      <c r="U262" s="5"/>
      <c r="V262" s="14"/>
      <c r="W262" s="15"/>
      <c r="X262" s="688" t="s">
        <v>3135</v>
      </c>
      <c r="Y262" s="695" t="s">
        <v>3140</v>
      </c>
      <c r="Z262" s="688" t="s">
        <v>3130</v>
      </c>
    </row>
    <row r="263" spans="1:26" s="281" customFormat="1" ht="15.6">
      <c r="A263" s="317"/>
      <c r="B263" s="314"/>
      <c r="C263" s="13"/>
      <c r="D263" s="304"/>
      <c r="E263" s="4" t="s">
        <v>17</v>
      </c>
      <c r="F263" s="4" t="s">
        <v>15</v>
      </c>
      <c r="G263" s="1" t="s">
        <v>19</v>
      </c>
      <c r="H263" s="1" t="s">
        <v>28</v>
      </c>
      <c r="I263" s="1" t="s">
        <v>445</v>
      </c>
      <c r="J263" s="4">
        <v>4</v>
      </c>
      <c r="K263" s="4"/>
      <c r="L263" s="4"/>
      <c r="M263" s="4"/>
      <c r="N263" s="4"/>
      <c r="O263" s="4"/>
      <c r="P263" s="4" t="s">
        <v>291</v>
      </c>
      <c r="Q263" s="4" t="s">
        <v>288</v>
      </c>
      <c r="R263" s="19"/>
      <c r="S263" s="4"/>
      <c r="T263" s="5"/>
      <c r="U263" s="5"/>
      <c r="V263" s="14"/>
      <c r="W263" s="15"/>
      <c r="X263" s="688" t="s">
        <v>3135</v>
      </c>
      <c r="Y263" s="695" t="s">
        <v>3140</v>
      </c>
      <c r="Z263" s="688" t="s">
        <v>3130</v>
      </c>
    </row>
    <row r="264" spans="1:26" s="281" customFormat="1" ht="15.6">
      <c r="A264" s="317"/>
      <c r="B264" s="314"/>
      <c r="C264" s="13" t="s">
        <v>1062</v>
      </c>
      <c r="D264" s="304"/>
      <c r="E264" s="4" t="s">
        <v>18</v>
      </c>
      <c r="F264" s="4" t="s">
        <v>14</v>
      </c>
      <c r="G264" s="1" t="s">
        <v>19</v>
      </c>
      <c r="H264" s="1" t="s">
        <v>28</v>
      </c>
      <c r="I264" s="1" t="s">
        <v>445</v>
      </c>
      <c r="J264" s="4">
        <v>4</v>
      </c>
      <c r="K264" s="4"/>
      <c r="L264" s="4"/>
      <c r="M264" s="4"/>
      <c r="N264" s="4"/>
      <c r="O264" s="4"/>
      <c r="P264" s="4" t="s">
        <v>291</v>
      </c>
      <c r="Q264" s="4" t="s">
        <v>288</v>
      </c>
      <c r="R264" s="19"/>
      <c r="S264" s="4"/>
      <c r="T264" s="5"/>
      <c r="U264" s="5"/>
      <c r="V264" s="14"/>
      <c r="W264" s="15"/>
      <c r="X264" s="688" t="s">
        <v>3135</v>
      </c>
      <c r="Y264" s="695" t="s">
        <v>3140</v>
      </c>
      <c r="Z264" s="688" t="s">
        <v>3130</v>
      </c>
    </row>
    <row r="265" spans="1:26" s="281" customFormat="1" ht="15.6">
      <c r="A265" s="317"/>
      <c r="B265" s="314"/>
      <c r="C265" s="13" t="s">
        <v>1061</v>
      </c>
      <c r="D265" s="304"/>
      <c r="E265" s="4" t="s">
        <v>17</v>
      </c>
      <c r="F265" s="4" t="s">
        <v>14</v>
      </c>
      <c r="G265" s="1" t="s">
        <v>19</v>
      </c>
      <c r="H265" s="1" t="s">
        <v>28</v>
      </c>
      <c r="I265" s="1" t="s">
        <v>24</v>
      </c>
      <c r="J265" s="4">
        <v>4</v>
      </c>
      <c r="K265" s="4"/>
      <c r="L265" s="4"/>
      <c r="M265" s="4"/>
      <c r="N265" s="4"/>
      <c r="O265" s="4"/>
      <c r="P265" s="4" t="s">
        <v>291</v>
      </c>
      <c r="Q265" s="4" t="s">
        <v>288</v>
      </c>
      <c r="R265" s="19"/>
      <c r="S265" s="4"/>
      <c r="T265" s="5"/>
      <c r="U265" s="5"/>
      <c r="V265" s="14"/>
      <c r="W265" s="15"/>
      <c r="X265" s="688" t="s">
        <v>3135</v>
      </c>
      <c r="Y265" s="695" t="s">
        <v>3140</v>
      </c>
      <c r="Z265" s="688" t="s">
        <v>3130</v>
      </c>
    </row>
    <row r="266" spans="1:26" s="281" customFormat="1" ht="15.6">
      <c r="A266" s="317"/>
      <c r="B266" s="314"/>
      <c r="C266" s="13"/>
      <c r="D266" s="304"/>
      <c r="E266" s="4" t="s">
        <v>17</v>
      </c>
      <c r="F266" s="4" t="s">
        <v>15</v>
      </c>
      <c r="G266" s="1" t="s">
        <v>22</v>
      </c>
      <c r="H266" s="1" t="s">
        <v>28</v>
      </c>
      <c r="I266" s="1" t="s">
        <v>24</v>
      </c>
      <c r="J266" s="4">
        <v>4</v>
      </c>
      <c r="K266" s="4"/>
      <c r="L266" s="4"/>
      <c r="M266" s="4"/>
      <c r="N266" s="4"/>
      <c r="O266" s="4"/>
      <c r="P266" s="4" t="s">
        <v>291</v>
      </c>
      <c r="Q266" s="4" t="s">
        <v>288</v>
      </c>
      <c r="R266" s="19"/>
      <c r="S266" s="4"/>
      <c r="T266" s="5"/>
      <c r="U266" s="5"/>
      <c r="V266" s="14"/>
      <c r="W266" s="15"/>
      <c r="X266" s="688" t="s">
        <v>3135</v>
      </c>
      <c r="Y266" s="695" t="s">
        <v>3140</v>
      </c>
      <c r="Z266" s="688" t="s">
        <v>3130</v>
      </c>
    </row>
    <row r="267" spans="1:26" s="281" customFormat="1" ht="15.6">
      <c r="A267" s="317"/>
      <c r="B267" s="314"/>
      <c r="C267" s="13"/>
      <c r="D267" s="304"/>
      <c r="E267" s="4" t="s">
        <v>17</v>
      </c>
      <c r="F267" s="4" t="s">
        <v>15</v>
      </c>
      <c r="G267" s="1" t="s">
        <v>19</v>
      </c>
      <c r="H267" s="1" t="s">
        <v>28</v>
      </c>
      <c r="I267" s="1" t="s">
        <v>447</v>
      </c>
      <c r="J267" s="4">
        <v>4</v>
      </c>
      <c r="K267" s="4"/>
      <c r="L267" s="4"/>
      <c r="M267" s="4"/>
      <c r="N267" s="4"/>
      <c r="O267" s="4"/>
      <c r="P267" s="4" t="s">
        <v>291</v>
      </c>
      <c r="Q267" s="4" t="s">
        <v>288</v>
      </c>
      <c r="R267" s="19"/>
      <c r="S267" s="4"/>
      <c r="T267" s="5"/>
      <c r="U267" s="5"/>
      <c r="V267" s="14"/>
      <c r="W267" s="15"/>
      <c r="X267" s="688" t="s">
        <v>3135</v>
      </c>
      <c r="Y267" s="695" t="s">
        <v>3140</v>
      </c>
      <c r="Z267" s="688" t="s">
        <v>3130</v>
      </c>
    </row>
    <row r="268" spans="1:26" s="281" customFormat="1" ht="15.6">
      <c r="A268" s="317"/>
      <c r="B268" s="314"/>
      <c r="C268" s="13" t="s">
        <v>1060</v>
      </c>
      <c r="D268" s="304"/>
      <c r="E268" s="4" t="s">
        <v>18</v>
      </c>
      <c r="F268" s="4" t="s">
        <v>14</v>
      </c>
      <c r="G268" s="1" t="s">
        <v>22</v>
      </c>
      <c r="H268" s="1" t="s">
        <v>28</v>
      </c>
      <c r="I268" s="1" t="s">
        <v>24</v>
      </c>
      <c r="J268" s="4">
        <v>4</v>
      </c>
      <c r="K268" s="4"/>
      <c r="L268" s="4"/>
      <c r="M268" s="4"/>
      <c r="N268" s="4"/>
      <c r="O268" s="4"/>
      <c r="P268" s="4" t="s">
        <v>286</v>
      </c>
      <c r="Q268" s="4" t="s">
        <v>288</v>
      </c>
      <c r="R268" s="19"/>
      <c r="S268" s="4"/>
      <c r="T268" s="5"/>
      <c r="U268" s="5"/>
      <c r="V268" s="14"/>
      <c r="W268" s="15"/>
      <c r="X268" s="688" t="s">
        <v>3135</v>
      </c>
      <c r="Y268" s="695" t="s">
        <v>3140</v>
      </c>
      <c r="Z268" s="688" t="s">
        <v>3130</v>
      </c>
    </row>
    <row r="269" spans="1:26" s="281" customFormat="1" ht="15.6">
      <c r="A269" s="317"/>
      <c r="B269" s="314"/>
      <c r="C269" s="13"/>
      <c r="D269" s="304"/>
      <c r="E269" s="4" t="s">
        <v>18</v>
      </c>
      <c r="F269" s="4" t="s">
        <v>15</v>
      </c>
      <c r="G269" s="1" t="s">
        <v>22</v>
      </c>
      <c r="H269" s="1" t="s">
        <v>28</v>
      </c>
      <c r="I269" s="1" t="s">
        <v>24</v>
      </c>
      <c r="J269" s="4">
        <v>4</v>
      </c>
      <c r="K269" s="4"/>
      <c r="L269" s="4"/>
      <c r="M269" s="4"/>
      <c r="N269" s="4"/>
      <c r="O269" s="4"/>
      <c r="P269" s="4" t="s">
        <v>286</v>
      </c>
      <c r="Q269" s="4" t="s">
        <v>288</v>
      </c>
      <c r="R269" s="19"/>
      <c r="S269" s="4"/>
      <c r="T269" s="5"/>
      <c r="U269" s="5"/>
      <c r="V269" s="14"/>
      <c r="W269" s="15"/>
      <c r="X269" s="688" t="s">
        <v>3135</v>
      </c>
      <c r="Y269" s="695" t="s">
        <v>3140</v>
      </c>
      <c r="Z269" s="688" t="s">
        <v>3130</v>
      </c>
    </row>
    <row r="270" spans="1:26" s="281" customFormat="1" ht="15.6">
      <c r="A270" s="317"/>
      <c r="B270" s="314"/>
      <c r="C270" s="13" t="s">
        <v>1059</v>
      </c>
      <c r="D270" s="304"/>
      <c r="E270" s="4" t="s">
        <v>18</v>
      </c>
      <c r="F270" s="4" t="s">
        <v>14</v>
      </c>
      <c r="G270" s="1" t="s">
        <v>19</v>
      </c>
      <c r="H270" s="1" t="s">
        <v>28</v>
      </c>
      <c r="I270" s="1" t="s">
        <v>24</v>
      </c>
      <c r="J270" s="4">
        <v>4</v>
      </c>
      <c r="K270" s="4"/>
      <c r="L270" s="4"/>
      <c r="M270" s="4"/>
      <c r="N270" s="4"/>
      <c r="O270" s="4"/>
      <c r="P270" s="4" t="s">
        <v>286</v>
      </c>
      <c r="Q270" s="4" t="s">
        <v>288</v>
      </c>
      <c r="R270" s="19"/>
      <c r="S270" s="4"/>
      <c r="T270" s="5"/>
      <c r="U270" s="5"/>
      <c r="V270" s="14"/>
      <c r="W270" s="15"/>
      <c r="X270" s="688" t="s">
        <v>3135</v>
      </c>
      <c r="Y270" s="695" t="s">
        <v>3140</v>
      </c>
      <c r="Z270" s="688" t="s">
        <v>3130</v>
      </c>
    </row>
    <row r="271" spans="1:26" s="281" customFormat="1" ht="15.6">
      <c r="A271" s="317"/>
      <c r="B271" s="314"/>
      <c r="C271" s="13"/>
      <c r="D271" s="304"/>
      <c r="E271" s="4" t="s">
        <v>18</v>
      </c>
      <c r="F271" s="4" t="s">
        <v>15</v>
      </c>
      <c r="G271" s="1" t="s">
        <v>19</v>
      </c>
      <c r="H271" s="1" t="s">
        <v>28</v>
      </c>
      <c r="I271" s="1" t="s">
        <v>24</v>
      </c>
      <c r="J271" s="4">
        <v>4</v>
      </c>
      <c r="K271" s="4"/>
      <c r="L271" s="4"/>
      <c r="M271" s="4"/>
      <c r="N271" s="4"/>
      <c r="O271" s="4"/>
      <c r="P271" s="4" t="s">
        <v>286</v>
      </c>
      <c r="Q271" s="4" t="s">
        <v>288</v>
      </c>
      <c r="R271" s="19"/>
      <c r="S271" s="4"/>
      <c r="T271" s="5"/>
      <c r="U271" s="5"/>
      <c r="V271" s="14"/>
      <c r="W271" s="15"/>
      <c r="X271" s="688" t="s">
        <v>3135</v>
      </c>
      <c r="Y271" s="695" t="s">
        <v>3140</v>
      </c>
      <c r="Z271" s="688" t="s">
        <v>3130</v>
      </c>
    </row>
    <row r="272" spans="1:26" s="281" customFormat="1" ht="15.6">
      <c r="A272" s="317"/>
      <c r="B272" s="314"/>
      <c r="C272" s="13" t="s">
        <v>1058</v>
      </c>
      <c r="D272" s="304"/>
      <c r="E272" s="4" t="s">
        <v>18</v>
      </c>
      <c r="F272" s="4" t="s">
        <v>14</v>
      </c>
      <c r="G272" s="1" t="s">
        <v>19</v>
      </c>
      <c r="H272" s="1" t="s">
        <v>28</v>
      </c>
      <c r="I272" s="1" t="s">
        <v>24</v>
      </c>
      <c r="J272" s="4">
        <v>4</v>
      </c>
      <c r="K272" s="4"/>
      <c r="L272" s="4"/>
      <c r="M272" s="4"/>
      <c r="N272" s="4"/>
      <c r="O272" s="4"/>
      <c r="P272" s="4" t="s">
        <v>286</v>
      </c>
      <c r="Q272" s="4" t="s">
        <v>289</v>
      </c>
      <c r="R272" s="19"/>
      <c r="S272" s="4"/>
      <c r="T272" s="5"/>
      <c r="U272" s="5"/>
      <c r="V272" s="14"/>
      <c r="W272" s="15"/>
      <c r="X272" s="688" t="s">
        <v>3135</v>
      </c>
      <c r="Y272" s="695" t="s">
        <v>3140</v>
      </c>
      <c r="Z272" s="688" t="s">
        <v>3130</v>
      </c>
    </row>
    <row r="273" spans="1:26" s="281" customFormat="1" ht="15.6">
      <c r="A273" s="317"/>
      <c r="B273" s="314"/>
      <c r="C273" s="13"/>
      <c r="D273" s="304"/>
      <c r="E273" s="4" t="s">
        <v>18</v>
      </c>
      <c r="F273" s="4" t="s">
        <v>15</v>
      </c>
      <c r="G273" s="1" t="s">
        <v>19</v>
      </c>
      <c r="H273" s="1" t="s">
        <v>28</v>
      </c>
      <c r="I273" s="1" t="s">
        <v>24</v>
      </c>
      <c r="J273" s="4">
        <v>4</v>
      </c>
      <c r="K273" s="4"/>
      <c r="L273" s="4"/>
      <c r="M273" s="4"/>
      <c r="N273" s="4"/>
      <c r="O273" s="4"/>
      <c r="P273" s="4" t="s">
        <v>286</v>
      </c>
      <c r="Q273" s="4" t="s">
        <v>289</v>
      </c>
      <c r="R273" s="19"/>
      <c r="S273" s="4"/>
      <c r="T273" s="5"/>
      <c r="U273" s="5"/>
      <c r="V273" s="14"/>
      <c r="W273" s="15"/>
      <c r="X273" s="688" t="s">
        <v>3135</v>
      </c>
      <c r="Y273" s="695" t="s">
        <v>3140</v>
      </c>
      <c r="Z273" s="688" t="s">
        <v>3130</v>
      </c>
    </row>
    <row r="274" spans="1:26" s="281" customFormat="1" ht="15.6">
      <c r="A274" s="317"/>
      <c r="B274" s="314"/>
      <c r="C274" s="13" t="s">
        <v>480</v>
      </c>
      <c r="D274" s="304"/>
      <c r="E274" s="4" t="s">
        <v>17</v>
      </c>
      <c r="F274" s="4" t="s">
        <v>14</v>
      </c>
      <c r="G274" s="1" t="s">
        <v>19</v>
      </c>
      <c r="H274" s="1" t="s">
        <v>28</v>
      </c>
      <c r="I274" s="1" t="s">
        <v>445</v>
      </c>
      <c r="J274" s="4">
        <v>4</v>
      </c>
      <c r="K274" s="4"/>
      <c r="L274" s="4"/>
      <c r="M274" s="4"/>
      <c r="N274" s="4"/>
      <c r="O274" s="4"/>
      <c r="P274" s="4" t="s">
        <v>286</v>
      </c>
      <c r="Q274" s="4" t="s">
        <v>289</v>
      </c>
      <c r="R274" s="19"/>
      <c r="S274" s="4"/>
      <c r="T274" s="5"/>
      <c r="U274" s="5"/>
      <c r="V274" s="14"/>
      <c r="W274" s="15"/>
      <c r="X274" s="688" t="s">
        <v>3135</v>
      </c>
      <c r="Y274" s="695" t="s">
        <v>3140</v>
      </c>
      <c r="Z274" s="688" t="s">
        <v>3130</v>
      </c>
    </row>
    <row r="275" spans="1:26" s="281" customFormat="1" ht="15.6">
      <c r="A275" s="317"/>
      <c r="B275" s="314"/>
      <c r="C275" s="13"/>
      <c r="D275" s="304"/>
      <c r="E275" s="4" t="s">
        <v>17</v>
      </c>
      <c r="F275" s="4" t="s">
        <v>15</v>
      </c>
      <c r="G275" s="1" t="s">
        <v>19</v>
      </c>
      <c r="H275" s="1" t="s">
        <v>28</v>
      </c>
      <c r="I275" s="1" t="s">
        <v>24</v>
      </c>
      <c r="J275" s="4">
        <v>4</v>
      </c>
      <c r="K275" s="4"/>
      <c r="L275" s="4"/>
      <c r="M275" s="4"/>
      <c r="N275" s="4"/>
      <c r="O275" s="4"/>
      <c r="P275" s="4" t="s">
        <v>286</v>
      </c>
      <c r="Q275" s="4" t="s">
        <v>289</v>
      </c>
      <c r="R275" s="19"/>
      <c r="S275" s="4"/>
      <c r="T275" s="5"/>
      <c r="U275" s="5"/>
      <c r="V275" s="14"/>
      <c r="W275" s="15"/>
      <c r="X275" s="688" t="s">
        <v>3135</v>
      </c>
      <c r="Y275" s="695" t="s">
        <v>3140</v>
      </c>
      <c r="Z275" s="688" t="s">
        <v>3130</v>
      </c>
    </row>
    <row r="276" spans="1:26" s="281" customFormat="1" ht="15.6">
      <c r="A276" s="316"/>
      <c r="B276" s="315"/>
      <c r="C276" s="329"/>
      <c r="D276" s="328"/>
      <c r="E276" s="125" t="s">
        <v>17</v>
      </c>
      <c r="F276" s="125" t="s">
        <v>14</v>
      </c>
      <c r="G276" s="126" t="s">
        <v>19</v>
      </c>
      <c r="H276" s="126" t="s">
        <v>28</v>
      </c>
      <c r="I276" s="126" t="s">
        <v>24</v>
      </c>
      <c r="J276" s="125">
        <v>3</v>
      </c>
      <c r="K276" s="125"/>
      <c r="L276" s="125"/>
      <c r="M276" s="125"/>
      <c r="N276" s="125"/>
      <c r="O276" s="125"/>
      <c r="P276" s="125" t="s">
        <v>286</v>
      </c>
      <c r="Q276" s="125" t="s">
        <v>289</v>
      </c>
      <c r="R276" s="250"/>
      <c r="S276" s="125"/>
      <c r="T276" s="163"/>
      <c r="U276" s="163"/>
      <c r="V276" s="164"/>
      <c r="W276" s="165"/>
      <c r="X276" s="688" t="s">
        <v>3135</v>
      </c>
      <c r="Y276" s="695" t="s">
        <v>3140</v>
      </c>
      <c r="Z276" s="688" t="s">
        <v>3130</v>
      </c>
    </row>
    <row r="277" spans="1:26" s="282" customFormat="1" ht="15.6">
      <c r="A277" s="290"/>
      <c r="B277" s="289"/>
      <c r="C277" s="153"/>
      <c r="D277" s="327"/>
      <c r="E277" s="9" t="s">
        <v>17</v>
      </c>
      <c r="F277" s="9" t="s">
        <v>15</v>
      </c>
      <c r="G277" s="8" t="s">
        <v>19</v>
      </c>
      <c r="H277" s="8" t="s">
        <v>28</v>
      </c>
      <c r="I277" s="8" t="s">
        <v>26</v>
      </c>
      <c r="J277" s="9">
        <v>4</v>
      </c>
      <c r="K277" s="9"/>
      <c r="L277" s="9"/>
      <c r="M277" s="9"/>
      <c r="N277" s="9"/>
      <c r="O277" s="9"/>
      <c r="P277" s="9" t="s">
        <v>286</v>
      </c>
      <c r="Q277" s="9" t="s">
        <v>289</v>
      </c>
      <c r="R277" s="326"/>
      <c r="S277" s="9"/>
      <c r="T277" s="10"/>
      <c r="U277" s="10"/>
      <c r="V277" s="166"/>
      <c r="W277" s="167"/>
      <c r="X277" s="688" t="s">
        <v>3135</v>
      </c>
      <c r="Y277" s="695" t="s">
        <v>3140</v>
      </c>
      <c r="Z277" s="688" t="s">
        <v>3130</v>
      </c>
    </row>
    <row r="278" spans="1:26" s="281" customFormat="1" ht="15.6">
      <c r="A278" s="319"/>
      <c r="B278" s="318"/>
      <c r="C278" s="256" t="s">
        <v>481</v>
      </c>
      <c r="D278" s="306"/>
      <c r="E278" s="136" t="s">
        <v>18</v>
      </c>
      <c r="F278" s="136" t="s">
        <v>14</v>
      </c>
      <c r="G278" s="257" t="s">
        <v>19</v>
      </c>
      <c r="H278" s="257" t="s">
        <v>28</v>
      </c>
      <c r="I278" s="257" t="s">
        <v>24</v>
      </c>
      <c r="J278" s="136">
        <v>4</v>
      </c>
      <c r="K278" s="136"/>
      <c r="L278" s="136"/>
      <c r="M278" s="136"/>
      <c r="N278" s="136"/>
      <c r="O278" s="136"/>
      <c r="P278" s="136" t="s">
        <v>286</v>
      </c>
      <c r="Q278" s="136" t="s">
        <v>289</v>
      </c>
      <c r="R278" s="258"/>
      <c r="S278" s="136"/>
      <c r="T278" s="259"/>
      <c r="U278" s="259"/>
      <c r="V278" s="260"/>
      <c r="W278" s="261"/>
      <c r="X278" s="688" t="s">
        <v>3135</v>
      </c>
      <c r="Y278" s="695" t="s">
        <v>3140</v>
      </c>
      <c r="Z278" s="688" t="s">
        <v>3130</v>
      </c>
    </row>
    <row r="279" spans="1:26" s="281" customFormat="1" ht="15.6">
      <c r="A279" s="317"/>
      <c r="B279" s="314"/>
      <c r="C279" s="13" t="s">
        <v>1057</v>
      </c>
      <c r="D279" s="304"/>
      <c r="E279" s="4" t="s">
        <v>18</v>
      </c>
      <c r="F279" s="4" t="s">
        <v>15</v>
      </c>
      <c r="G279" s="1" t="s">
        <v>19</v>
      </c>
      <c r="H279" s="1" t="s">
        <v>28</v>
      </c>
      <c r="I279" s="1" t="s">
        <v>24</v>
      </c>
      <c r="J279" s="4">
        <v>4</v>
      </c>
      <c r="K279" s="4"/>
      <c r="L279" s="4"/>
      <c r="M279" s="4"/>
      <c r="N279" s="4"/>
      <c r="O279" s="4"/>
      <c r="P279" s="4" t="s">
        <v>286</v>
      </c>
      <c r="Q279" s="4" t="s">
        <v>290</v>
      </c>
      <c r="R279" s="19"/>
      <c r="S279" s="4"/>
      <c r="T279" s="5"/>
      <c r="U279" s="5"/>
      <c r="V279" s="14"/>
      <c r="W279" s="15"/>
      <c r="X279" s="688" t="s">
        <v>3135</v>
      </c>
      <c r="Y279" s="695" t="s">
        <v>3140</v>
      </c>
      <c r="Z279" s="688" t="s">
        <v>3130</v>
      </c>
    </row>
    <row r="280" spans="1:26" s="281" customFormat="1" ht="15.6">
      <c r="A280" s="317"/>
      <c r="B280" s="314"/>
      <c r="C280" s="13"/>
      <c r="D280" s="304"/>
      <c r="E280" s="4" t="s">
        <v>17</v>
      </c>
      <c r="F280" s="4" t="s">
        <v>14</v>
      </c>
      <c r="G280" s="1" t="s">
        <v>19</v>
      </c>
      <c r="H280" s="1" t="s">
        <v>28</v>
      </c>
      <c r="I280" s="1" t="s">
        <v>24</v>
      </c>
      <c r="J280" s="4">
        <v>4</v>
      </c>
      <c r="K280" s="4"/>
      <c r="L280" s="4"/>
      <c r="M280" s="4"/>
      <c r="N280" s="4"/>
      <c r="O280" s="4"/>
      <c r="P280" s="4" t="s">
        <v>286</v>
      </c>
      <c r="Q280" s="4" t="s">
        <v>290</v>
      </c>
      <c r="R280" s="19"/>
      <c r="S280" s="4"/>
      <c r="T280" s="5"/>
      <c r="U280" s="5"/>
      <c r="V280" s="14"/>
      <c r="W280" s="15"/>
      <c r="X280" s="688" t="s">
        <v>3135</v>
      </c>
      <c r="Y280" s="695" t="s">
        <v>3140</v>
      </c>
      <c r="Z280" s="688" t="s">
        <v>3130</v>
      </c>
    </row>
    <row r="281" spans="1:26" s="281" customFormat="1" ht="15.6">
      <c r="A281" s="317"/>
      <c r="B281" s="314"/>
      <c r="C281" s="13" t="s">
        <v>1056</v>
      </c>
      <c r="D281" s="304"/>
      <c r="E281" s="4" t="s">
        <v>17</v>
      </c>
      <c r="F281" s="4" t="s">
        <v>14</v>
      </c>
      <c r="G281" s="1" t="s">
        <v>19</v>
      </c>
      <c r="H281" s="1" t="s">
        <v>28</v>
      </c>
      <c r="I281" s="1" t="s">
        <v>24</v>
      </c>
      <c r="J281" s="4">
        <v>4</v>
      </c>
      <c r="K281" s="4"/>
      <c r="L281" s="4"/>
      <c r="M281" s="4"/>
      <c r="N281" s="4"/>
      <c r="O281" s="4"/>
      <c r="P281" s="4" t="s">
        <v>286</v>
      </c>
      <c r="Q281" s="4" t="s">
        <v>289</v>
      </c>
      <c r="R281" s="19"/>
      <c r="S281" s="4"/>
      <c r="T281" s="5"/>
      <c r="U281" s="5"/>
      <c r="V281" s="14"/>
      <c r="W281" s="15"/>
      <c r="X281" s="688" t="s">
        <v>3135</v>
      </c>
      <c r="Y281" s="695" t="s">
        <v>3140</v>
      </c>
      <c r="Z281" s="688" t="s">
        <v>3130</v>
      </c>
    </row>
    <row r="282" spans="1:26" s="281" customFormat="1" ht="15.6">
      <c r="A282" s="317"/>
      <c r="B282" s="314"/>
      <c r="C282" s="13" t="s">
        <v>1055</v>
      </c>
      <c r="D282" s="304"/>
      <c r="E282" s="4" t="s">
        <v>17</v>
      </c>
      <c r="F282" s="4" t="s">
        <v>15</v>
      </c>
      <c r="G282" s="1" t="s">
        <v>19</v>
      </c>
      <c r="H282" s="1" t="s">
        <v>28</v>
      </c>
      <c r="I282" s="1" t="s">
        <v>24</v>
      </c>
      <c r="J282" s="4">
        <v>4</v>
      </c>
      <c r="K282" s="4"/>
      <c r="L282" s="4"/>
      <c r="M282" s="4"/>
      <c r="N282" s="4"/>
      <c r="O282" s="4"/>
      <c r="P282" s="4" t="s">
        <v>286</v>
      </c>
      <c r="Q282" s="4" t="s">
        <v>290</v>
      </c>
      <c r="R282" s="19"/>
      <c r="S282" s="4"/>
      <c r="T282" s="5"/>
      <c r="U282" s="5"/>
      <c r="V282" s="14"/>
      <c r="W282" s="15"/>
      <c r="X282" s="688" t="s">
        <v>3135</v>
      </c>
      <c r="Y282" s="695" t="s">
        <v>3140</v>
      </c>
      <c r="Z282" s="688" t="s">
        <v>3130</v>
      </c>
    </row>
    <row r="283" spans="1:26" s="281" customFormat="1" ht="15.6">
      <c r="A283" s="317"/>
      <c r="B283" s="314"/>
      <c r="C283" s="13"/>
      <c r="D283" s="304"/>
      <c r="E283" s="4" t="s">
        <v>18</v>
      </c>
      <c r="F283" s="4" t="s">
        <v>15</v>
      </c>
      <c r="G283" s="1" t="s">
        <v>19</v>
      </c>
      <c r="H283" s="1" t="s">
        <v>28</v>
      </c>
      <c r="I283" s="1" t="s">
        <v>25</v>
      </c>
      <c r="J283" s="4">
        <v>4</v>
      </c>
      <c r="K283" s="4"/>
      <c r="L283" s="4"/>
      <c r="M283" s="4"/>
      <c r="N283" s="4"/>
      <c r="O283" s="4"/>
      <c r="P283" s="4" t="s">
        <v>286</v>
      </c>
      <c r="Q283" s="4" t="s">
        <v>290</v>
      </c>
      <c r="R283" s="19"/>
      <c r="S283" s="4"/>
      <c r="T283" s="5"/>
      <c r="U283" s="5"/>
      <c r="V283" s="14"/>
      <c r="W283" s="15"/>
      <c r="X283" s="688" t="s">
        <v>3135</v>
      </c>
      <c r="Y283" s="695" t="s">
        <v>3140</v>
      </c>
      <c r="Z283" s="688" t="s">
        <v>3130</v>
      </c>
    </row>
    <row r="284" spans="1:26" s="281" customFormat="1" ht="15.6">
      <c r="A284" s="317"/>
      <c r="B284" s="314"/>
      <c r="C284" s="13"/>
      <c r="D284" s="304"/>
      <c r="E284" s="4" t="s">
        <v>18</v>
      </c>
      <c r="F284" s="4" t="s">
        <v>14</v>
      </c>
      <c r="G284" s="1" t="s">
        <v>19</v>
      </c>
      <c r="H284" s="1" t="s">
        <v>28</v>
      </c>
      <c r="I284" s="1" t="s">
        <v>24</v>
      </c>
      <c r="J284" s="4">
        <v>4</v>
      </c>
      <c r="K284" s="4"/>
      <c r="L284" s="4"/>
      <c r="M284" s="4"/>
      <c r="N284" s="4"/>
      <c r="O284" s="4"/>
      <c r="P284" s="4" t="s">
        <v>286</v>
      </c>
      <c r="Q284" s="4" t="s">
        <v>290</v>
      </c>
      <c r="R284" s="19"/>
      <c r="S284" s="4"/>
      <c r="T284" s="5"/>
      <c r="U284" s="5"/>
      <c r="V284" s="14"/>
      <c r="W284" s="15"/>
      <c r="X284" s="688" t="s">
        <v>3135</v>
      </c>
      <c r="Y284" s="695" t="s">
        <v>3140</v>
      </c>
      <c r="Z284" s="688" t="s">
        <v>3130</v>
      </c>
    </row>
    <row r="285" spans="1:26" s="281" customFormat="1" ht="15.6">
      <c r="A285" s="317"/>
      <c r="B285" s="314"/>
      <c r="C285" s="13"/>
      <c r="D285" s="304"/>
      <c r="E285" s="4" t="s">
        <v>18</v>
      </c>
      <c r="F285" s="4" t="s">
        <v>14</v>
      </c>
      <c r="G285" s="1" t="s">
        <v>19</v>
      </c>
      <c r="H285" s="1" t="s">
        <v>28</v>
      </c>
      <c r="I285" s="1" t="s">
        <v>24</v>
      </c>
      <c r="J285" s="4">
        <v>4</v>
      </c>
      <c r="K285" s="4"/>
      <c r="L285" s="4"/>
      <c r="M285" s="4"/>
      <c r="N285" s="4"/>
      <c r="O285" s="4"/>
      <c r="P285" s="4" t="s">
        <v>286</v>
      </c>
      <c r="Q285" s="4" t="s">
        <v>290</v>
      </c>
      <c r="R285" s="19"/>
      <c r="S285" s="4"/>
      <c r="T285" s="5"/>
      <c r="U285" s="5"/>
      <c r="V285" s="14"/>
      <c r="W285" s="15"/>
      <c r="X285" s="688" t="s">
        <v>3135</v>
      </c>
      <c r="Y285" s="695" t="s">
        <v>3140</v>
      </c>
      <c r="Z285" s="688" t="s">
        <v>3130</v>
      </c>
    </row>
    <row r="286" spans="1:26" s="281" customFormat="1" ht="15.6">
      <c r="A286" s="317"/>
      <c r="B286" s="314"/>
      <c r="C286" s="13" t="s">
        <v>1054</v>
      </c>
      <c r="D286" s="304"/>
      <c r="E286" s="4" t="s">
        <v>18</v>
      </c>
      <c r="F286" s="4" t="s">
        <v>15</v>
      </c>
      <c r="G286" s="1" t="s">
        <v>19</v>
      </c>
      <c r="H286" s="1" t="s">
        <v>28</v>
      </c>
      <c r="I286" s="1" t="s">
        <v>24</v>
      </c>
      <c r="J286" s="4">
        <v>4</v>
      </c>
      <c r="K286" s="4"/>
      <c r="L286" s="4"/>
      <c r="M286" s="4"/>
      <c r="N286" s="4"/>
      <c r="O286" s="4"/>
      <c r="P286" s="4" t="s">
        <v>286</v>
      </c>
      <c r="Q286" s="4" t="s">
        <v>289</v>
      </c>
      <c r="R286" s="19"/>
      <c r="S286" s="4"/>
      <c r="T286" s="5"/>
      <c r="U286" s="5"/>
      <c r="V286" s="14"/>
      <c r="W286" s="15"/>
      <c r="X286" s="688" t="s">
        <v>3135</v>
      </c>
      <c r="Y286" s="695" t="s">
        <v>3140</v>
      </c>
      <c r="Z286" s="688" t="s">
        <v>3130</v>
      </c>
    </row>
    <row r="287" spans="1:26" s="281" customFormat="1" ht="15.6">
      <c r="A287" s="317"/>
      <c r="B287" s="314"/>
      <c r="C287" s="13" t="s">
        <v>1053</v>
      </c>
      <c r="D287" s="304"/>
      <c r="E287" s="4" t="s">
        <v>18</v>
      </c>
      <c r="F287" s="4" t="s">
        <v>14</v>
      </c>
      <c r="G287" s="1" t="s">
        <v>19</v>
      </c>
      <c r="H287" s="1" t="s">
        <v>28</v>
      </c>
      <c r="I287" s="1" t="s">
        <v>24</v>
      </c>
      <c r="J287" s="4">
        <v>4</v>
      </c>
      <c r="K287" s="4"/>
      <c r="L287" s="4"/>
      <c r="M287" s="4"/>
      <c r="N287" s="4"/>
      <c r="O287" s="4"/>
      <c r="P287" s="4" t="s">
        <v>286</v>
      </c>
      <c r="Q287" s="4" t="s">
        <v>289</v>
      </c>
      <c r="R287" s="19"/>
      <c r="S287" s="4"/>
      <c r="T287" s="5"/>
      <c r="U287" s="5"/>
      <c r="V287" s="14"/>
      <c r="W287" s="15"/>
      <c r="X287" s="688" t="s">
        <v>3135</v>
      </c>
      <c r="Y287" s="695" t="s">
        <v>3140</v>
      </c>
      <c r="Z287" s="688" t="s">
        <v>3130</v>
      </c>
    </row>
    <row r="288" spans="1:26" s="281" customFormat="1" ht="15.6">
      <c r="A288" s="317"/>
      <c r="B288" s="314"/>
      <c r="C288" s="13"/>
      <c r="D288" s="304"/>
      <c r="E288" s="4" t="s">
        <v>18</v>
      </c>
      <c r="F288" s="4" t="s">
        <v>15</v>
      </c>
      <c r="G288" s="1" t="s">
        <v>19</v>
      </c>
      <c r="H288" s="1" t="s">
        <v>28</v>
      </c>
      <c r="I288" s="1" t="s">
        <v>24</v>
      </c>
      <c r="J288" s="4">
        <v>4</v>
      </c>
      <c r="K288" s="4"/>
      <c r="L288" s="4"/>
      <c r="M288" s="4"/>
      <c r="N288" s="4"/>
      <c r="O288" s="4"/>
      <c r="P288" s="4" t="s">
        <v>291</v>
      </c>
      <c r="Q288" s="4" t="s">
        <v>288</v>
      </c>
      <c r="R288" s="19"/>
      <c r="S288" s="4"/>
      <c r="T288" s="5"/>
      <c r="U288" s="5"/>
      <c r="V288" s="14"/>
      <c r="W288" s="15"/>
      <c r="X288" s="688" t="s">
        <v>3135</v>
      </c>
      <c r="Y288" s="695" t="s">
        <v>3140</v>
      </c>
      <c r="Z288" s="688" t="s">
        <v>3130</v>
      </c>
    </row>
    <row r="289" spans="1:26" s="281" customFormat="1" ht="15.6">
      <c r="A289" s="317"/>
      <c r="B289" s="314"/>
      <c r="C289" s="13" t="s">
        <v>1052</v>
      </c>
      <c r="D289" s="304"/>
      <c r="E289" s="4" t="s">
        <v>18</v>
      </c>
      <c r="F289" s="4" t="s">
        <v>15</v>
      </c>
      <c r="G289" s="1" t="s">
        <v>21</v>
      </c>
      <c r="H289" s="1" t="s">
        <v>28</v>
      </c>
      <c r="I289" s="1" t="s">
        <v>24</v>
      </c>
      <c r="J289" s="4">
        <v>4</v>
      </c>
      <c r="K289" s="4"/>
      <c r="L289" s="4"/>
      <c r="M289" s="4"/>
      <c r="N289" s="4"/>
      <c r="O289" s="4"/>
      <c r="P289" s="4" t="s">
        <v>291</v>
      </c>
      <c r="Q289" s="4" t="s">
        <v>288</v>
      </c>
      <c r="R289" s="19"/>
      <c r="S289" s="4"/>
      <c r="T289" s="5"/>
      <c r="U289" s="5"/>
      <c r="V289" s="14"/>
      <c r="W289" s="15"/>
      <c r="X289" s="688" t="s">
        <v>3135</v>
      </c>
      <c r="Y289" s="695" t="s">
        <v>3140</v>
      </c>
      <c r="Z289" s="688" t="s">
        <v>3130</v>
      </c>
    </row>
    <row r="290" spans="1:26" s="281" customFormat="1" ht="15.6">
      <c r="A290" s="317"/>
      <c r="B290" s="314"/>
      <c r="C290" s="13"/>
      <c r="D290" s="304"/>
      <c r="E290" s="4" t="s">
        <v>18</v>
      </c>
      <c r="F290" s="4" t="s">
        <v>14</v>
      </c>
      <c r="G290" s="1" t="s">
        <v>21</v>
      </c>
      <c r="H290" s="1" t="s">
        <v>28</v>
      </c>
      <c r="I290" s="1" t="s">
        <v>24</v>
      </c>
      <c r="J290" s="4">
        <v>4</v>
      </c>
      <c r="K290" s="4"/>
      <c r="L290" s="4"/>
      <c r="M290" s="4"/>
      <c r="N290" s="4"/>
      <c r="O290" s="4"/>
      <c r="P290" s="4" t="s">
        <v>291</v>
      </c>
      <c r="Q290" s="4" t="s">
        <v>288</v>
      </c>
      <c r="R290" s="19"/>
      <c r="S290" s="4"/>
      <c r="T290" s="5"/>
      <c r="U290" s="5"/>
      <c r="V290" s="14"/>
      <c r="W290" s="15"/>
      <c r="X290" s="688" t="s">
        <v>3135</v>
      </c>
      <c r="Y290" s="695" t="s">
        <v>3140</v>
      </c>
      <c r="Z290" s="688" t="s">
        <v>3130</v>
      </c>
    </row>
    <row r="291" spans="1:26" s="281" customFormat="1" ht="15.6">
      <c r="A291" s="317"/>
      <c r="B291" s="314"/>
      <c r="C291" s="13" t="s">
        <v>1051</v>
      </c>
      <c r="D291" s="304"/>
      <c r="E291" s="4" t="s">
        <v>18</v>
      </c>
      <c r="F291" s="4" t="s">
        <v>15</v>
      </c>
      <c r="G291" s="1" t="s">
        <v>22</v>
      </c>
      <c r="H291" s="1" t="s">
        <v>28</v>
      </c>
      <c r="I291" s="1" t="s">
        <v>24</v>
      </c>
      <c r="J291" s="4">
        <v>4</v>
      </c>
      <c r="K291" s="4"/>
      <c r="L291" s="4"/>
      <c r="M291" s="4"/>
      <c r="N291" s="4"/>
      <c r="O291" s="4"/>
      <c r="P291" s="4" t="s">
        <v>291</v>
      </c>
      <c r="Q291" s="4" t="s">
        <v>288</v>
      </c>
      <c r="R291" s="19"/>
      <c r="S291" s="4"/>
      <c r="T291" s="5"/>
      <c r="U291" s="5"/>
      <c r="V291" s="14"/>
      <c r="W291" s="15"/>
      <c r="X291" s="688" t="s">
        <v>3135</v>
      </c>
      <c r="Y291" s="695" t="s">
        <v>3140</v>
      </c>
      <c r="Z291" s="688" t="s">
        <v>3130</v>
      </c>
    </row>
    <row r="292" spans="1:26" s="281" customFormat="1" ht="15.6">
      <c r="A292" s="317"/>
      <c r="B292" s="314"/>
      <c r="C292" s="13"/>
      <c r="D292" s="304"/>
      <c r="E292" s="4" t="s">
        <v>18</v>
      </c>
      <c r="F292" s="4" t="s">
        <v>14</v>
      </c>
      <c r="G292" s="1" t="s">
        <v>22</v>
      </c>
      <c r="H292" s="1" t="s">
        <v>28</v>
      </c>
      <c r="I292" s="1" t="s">
        <v>24</v>
      </c>
      <c r="J292" s="4">
        <v>4</v>
      </c>
      <c r="K292" s="4"/>
      <c r="L292" s="4"/>
      <c r="M292" s="4"/>
      <c r="N292" s="4"/>
      <c r="O292" s="4"/>
      <c r="P292" s="4" t="s">
        <v>291</v>
      </c>
      <c r="Q292" s="4" t="s">
        <v>288</v>
      </c>
      <c r="R292" s="19"/>
      <c r="S292" s="4"/>
      <c r="T292" s="5"/>
      <c r="U292" s="5"/>
      <c r="V292" s="14"/>
      <c r="W292" s="15"/>
      <c r="X292" s="688" t="s">
        <v>3135</v>
      </c>
      <c r="Y292" s="695" t="s">
        <v>3140</v>
      </c>
      <c r="Z292" s="688" t="s">
        <v>3130</v>
      </c>
    </row>
    <row r="293" spans="1:26" s="281" customFormat="1" ht="15.6">
      <c r="A293" s="317"/>
      <c r="B293" s="314"/>
      <c r="C293" s="13" t="s">
        <v>1050</v>
      </c>
      <c r="D293" s="304"/>
      <c r="E293" s="4" t="s">
        <v>18</v>
      </c>
      <c r="F293" s="4" t="s">
        <v>15</v>
      </c>
      <c r="G293" s="1" t="s">
        <v>22</v>
      </c>
      <c r="H293" s="1" t="s">
        <v>28</v>
      </c>
      <c r="I293" s="1" t="s">
        <v>24</v>
      </c>
      <c r="J293" s="4">
        <v>4</v>
      </c>
      <c r="K293" s="4"/>
      <c r="L293" s="4"/>
      <c r="M293" s="4"/>
      <c r="N293" s="4"/>
      <c r="O293" s="4"/>
      <c r="P293" s="4" t="s">
        <v>291</v>
      </c>
      <c r="Q293" s="4" t="s">
        <v>288</v>
      </c>
      <c r="R293" s="19"/>
      <c r="S293" s="4"/>
      <c r="T293" s="5"/>
      <c r="U293" s="5"/>
      <c r="V293" s="14"/>
      <c r="W293" s="15"/>
      <c r="X293" s="688" t="s">
        <v>3135</v>
      </c>
      <c r="Y293" s="695" t="s">
        <v>3140</v>
      </c>
      <c r="Z293" s="688" t="s">
        <v>3130</v>
      </c>
    </row>
    <row r="294" spans="1:26" s="281" customFormat="1" ht="15.6">
      <c r="A294" s="317"/>
      <c r="B294" s="314"/>
      <c r="C294" s="13"/>
      <c r="D294" s="304"/>
      <c r="E294" s="4" t="s">
        <v>18</v>
      </c>
      <c r="F294" s="4" t="s">
        <v>14</v>
      </c>
      <c r="G294" s="1" t="s">
        <v>22</v>
      </c>
      <c r="H294" s="1" t="s">
        <v>28</v>
      </c>
      <c r="I294" s="1" t="s">
        <v>447</v>
      </c>
      <c r="J294" s="4">
        <v>4</v>
      </c>
      <c r="K294" s="4"/>
      <c r="L294" s="4"/>
      <c r="M294" s="4"/>
      <c r="N294" s="4"/>
      <c r="O294" s="4"/>
      <c r="P294" s="4" t="s">
        <v>291</v>
      </c>
      <c r="Q294" s="4" t="s">
        <v>288</v>
      </c>
      <c r="R294" s="19"/>
      <c r="S294" s="4"/>
      <c r="T294" s="5"/>
      <c r="U294" s="5"/>
      <c r="V294" s="14"/>
      <c r="W294" s="15"/>
      <c r="X294" s="688" t="s">
        <v>3135</v>
      </c>
      <c r="Y294" s="695" t="s">
        <v>3140</v>
      </c>
      <c r="Z294" s="688" t="s">
        <v>3130</v>
      </c>
    </row>
    <row r="295" spans="1:26" s="281" customFormat="1" ht="15.6">
      <c r="A295" s="317"/>
      <c r="B295" s="314"/>
      <c r="C295" s="13" t="s">
        <v>1049</v>
      </c>
      <c r="D295" s="304"/>
      <c r="E295" s="4" t="s">
        <v>18</v>
      </c>
      <c r="F295" s="4" t="s">
        <v>14</v>
      </c>
      <c r="G295" s="1" t="s">
        <v>22</v>
      </c>
      <c r="H295" s="1" t="s">
        <v>304</v>
      </c>
      <c r="I295" s="1" t="s">
        <v>24</v>
      </c>
      <c r="J295" s="4">
        <v>4</v>
      </c>
      <c r="K295" s="4"/>
      <c r="L295" s="4"/>
      <c r="M295" s="4"/>
      <c r="N295" s="4"/>
      <c r="O295" s="4"/>
      <c r="P295" s="4" t="s">
        <v>291</v>
      </c>
      <c r="Q295" s="4" t="s">
        <v>288</v>
      </c>
      <c r="R295" s="19"/>
      <c r="S295" s="4"/>
      <c r="T295" s="5"/>
      <c r="U295" s="5"/>
      <c r="V295" s="14"/>
      <c r="W295" s="15"/>
      <c r="X295" s="688" t="s">
        <v>3135</v>
      </c>
      <c r="Y295" s="695" t="s">
        <v>3140</v>
      </c>
      <c r="Z295" s="688" t="s">
        <v>3130</v>
      </c>
    </row>
    <row r="296" spans="1:26" s="281" customFormat="1" ht="15.6">
      <c r="A296" s="317"/>
      <c r="B296" s="314"/>
      <c r="C296" s="13"/>
      <c r="D296" s="304"/>
      <c r="E296" s="4" t="s">
        <v>18</v>
      </c>
      <c r="F296" s="4" t="s">
        <v>15</v>
      </c>
      <c r="G296" s="1" t="s">
        <v>22</v>
      </c>
      <c r="H296" s="1" t="s">
        <v>304</v>
      </c>
      <c r="I296" s="1" t="s">
        <v>25</v>
      </c>
      <c r="J296" s="4">
        <v>4</v>
      </c>
      <c r="K296" s="4"/>
      <c r="L296" s="4"/>
      <c r="M296" s="4"/>
      <c r="N296" s="4"/>
      <c r="O296" s="4"/>
      <c r="P296" s="4" t="s">
        <v>291</v>
      </c>
      <c r="Q296" s="4" t="s">
        <v>288</v>
      </c>
      <c r="R296" s="19"/>
      <c r="S296" s="4"/>
      <c r="T296" s="5"/>
      <c r="U296" s="5"/>
      <c r="V296" s="14"/>
      <c r="W296" s="15"/>
      <c r="X296" s="688" t="s">
        <v>3135</v>
      </c>
      <c r="Y296" s="695" t="s">
        <v>3140</v>
      </c>
      <c r="Z296" s="688" t="s">
        <v>3130</v>
      </c>
    </row>
    <row r="297" spans="1:26" s="281" customFormat="1" ht="24">
      <c r="A297" s="317"/>
      <c r="B297" s="314"/>
      <c r="C297" s="13"/>
      <c r="D297" s="304" t="s">
        <v>1048</v>
      </c>
      <c r="E297" s="4" t="s">
        <v>18</v>
      </c>
      <c r="F297" s="4" t="s">
        <v>15</v>
      </c>
      <c r="G297" s="1" t="s">
        <v>22</v>
      </c>
      <c r="H297" s="1" t="s">
        <v>29</v>
      </c>
      <c r="I297" s="300" t="s">
        <v>30</v>
      </c>
      <c r="J297" s="4">
        <v>4</v>
      </c>
      <c r="K297" s="4"/>
      <c r="L297" s="4"/>
      <c r="M297" s="4"/>
      <c r="N297" s="4"/>
      <c r="O297" s="4"/>
      <c r="P297" s="4" t="s">
        <v>291</v>
      </c>
      <c r="Q297" s="4" t="s">
        <v>288</v>
      </c>
      <c r="R297" s="19"/>
      <c r="S297" s="4"/>
      <c r="T297" s="5"/>
      <c r="U297" s="5" t="s">
        <v>45</v>
      </c>
      <c r="V297" s="14" t="s">
        <v>1048</v>
      </c>
      <c r="W297" s="15" t="s">
        <v>1047</v>
      </c>
      <c r="X297" s="688" t="s">
        <v>3135</v>
      </c>
      <c r="Y297" s="695" t="s">
        <v>3140</v>
      </c>
      <c r="Z297" s="688" t="s">
        <v>3130</v>
      </c>
    </row>
    <row r="298" spans="1:26" s="281" customFormat="1" ht="15.6">
      <c r="A298" s="317"/>
      <c r="B298" s="314"/>
      <c r="C298" s="13" t="s">
        <v>1046</v>
      </c>
      <c r="D298" s="304"/>
      <c r="E298" s="4" t="s">
        <v>17</v>
      </c>
      <c r="F298" s="4" t="s">
        <v>16</v>
      </c>
      <c r="G298" s="1" t="s">
        <v>20</v>
      </c>
      <c r="H298" s="1" t="s">
        <v>304</v>
      </c>
      <c r="I298" s="1" t="s">
        <v>24</v>
      </c>
      <c r="J298" s="4">
        <v>4</v>
      </c>
      <c r="K298" s="4"/>
      <c r="L298" s="4"/>
      <c r="M298" s="4"/>
      <c r="N298" s="4"/>
      <c r="O298" s="4"/>
      <c r="P298" s="4" t="s">
        <v>291</v>
      </c>
      <c r="Q298" s="4" t="s">
        <v>288</v>
      </c>
      <c r="R298" s="19"/>
      <c r="S298" s="4"/>
      <c r="T298" s="5"/>
      <c r="U298" s="5"/>
      <c r="V298" s="14"/>
      <c r="W298" s="15"/>
      <c r="X298" s="688" t="s">
        <v>3135</v>
      </c>
      <c r="Y298" s="695" t="s">
        <v>3140</v>
      </c>
      <c r="Z298" s="688" t="s">
        <v>3130</v>
      </c>
    </row>
    <row r="299" spans="1:26" s="281" customFormat="1" ht="15.6">
      <c r="A299" s="317"/>
      <c r="B299" s="314"/>
      <c r="C299" s="13"/>
      <c r="D299" s="304"/>
      <c r="E299" s="4" t="s">
        <v>18</v>
      </c>
      <c r="F299" s="4" t="s">
        <v>14</v>
      </c>
      <c r="G299" s="1" t="s">
        <v>22</v>
      </c>
      <c r="H299" s="1" t="s">
        <v>28</v>
      </c>
      <c r="I299" s="1" t="s">
        <v>24</v>
      </c>
      <c r="J299" s="4">
        <v>4</v>
      </c>
      <c r="K299" s="4"/>
      <c r="L299" s="4"/>
      <c r="M299" s="4"/>
      <c r="N299" s="4"/>
      <c r="O299" s="4"/>
      <c r="P299" s="4" t="s">
        <v>291</v>
      </c>
      <c r="Q299" s="4" t="s">
        <v>288</v>
      </c>
      <c r="R299" s="19"/>
      <c r="S299" s="4"/>
      <c r="T299" s="5"/>
      <c r="U299" s="5"/>
      <c r="V299" s="14"/>
      <c r="W299" s="15"/>
      <c r="X299" s="688" t="s">
        <v>3135</v>
      </c>
      <c r="Y299" s="695" t="s">
        <v>3140</v>
      </c>
      <c r="Z299" s="688" t="s">
        <v>3130</v>
      </c>
    </row>
    <row r="300" spans="1:26" s="281" customFormat="1" ht="15.6">
      <c r="A300" s="317"/>
      <c r="B300" s="314"/>
      <c r="C300" s="13"/>
      <c r="D300" s="304"/>
      <c r="E300" s="4" t="s">
        <v>18</v>
      </c>
      <c r="F300" s="4" t="s">
        <v>15</v>
      </c>
      <c r="G300" s="1" t="s">
        <v>22</v>
      </c>
      <c r="H300" s="1" t="s">
        <v>28</v>
      </c>
      <c r="I300" s="1" t="s">
        <v>24</v>
      </c>
      <c r="J300" s="4">
        <v>4</v>
      </c>
      <c r="K300" s="4"/>
      <c r="L300" s="4"/>
      <c r="M300" s="4"/>
      <c r="N300" s="4"/>
      <c r="O300" s="4"/>
      <c r="P300" s="4" t="s">
        <v>291</v>
      </c>
      <c r="Q300" s="4" t="s">
        <v>288</v>
      </c>
      <c r="R300" s="19"/>
      <c r="S300" s="4"/>
      <c r="T300" s="5"/>
      <c r="U300" s="5"/>
      <c r="V300" s="14"/>
      <c r="W300" s="15"/>
      <c r="X300" s="688" t="s">
        <v>3135</v>
      </c>
      <c r="Y300" s="695" t="s">
        <v>3140</v>
      </c>
      <c r="Z300" s="688" t="s">
        <v>3130</v>
      </c>
    </row>
    <row r="301" spans="1:26" s="281" customFormat="1" ht="15.6">
      <c r="A301" s="317"/>
      <c r="B301" s="314"/>
      <c r="C301" s="13" t="s">
        <v>1045</v>
      </c>
      <c r="D301" s="304"/>
      <c r="E301" s="4" t="s">
        <v>17</v>
      </c>
      <c r="F301" s="4" t="s">
        <v>14</v>
      </c>
      <c r="G301" s="1" t="s">
        <v>22</v>
      </c>
      <c r="H301" s="1" t="s">
        <v>304</v>
      </c>
      <c r="I301" s="1" t="s">
        <v>24</v>
      </c>
      <c r="J301" s="4">
        <v>4</v>
      </c>
      <c r="K301" s="4"/>
      <c r="L301" s="4"/>
      <c r="M301" s="4"/>
      <c r="N301" s="4"/>
      <c r="O301" s="4"/>
      <c r="P301" s="4" t="s">
        <v>291</v>
      </c>
      <c r="Q301" s="4" t="s">
        <v>288</v>
      </c>
      <c r="R301" s="19"/>
      <c r="S301" s="4"/>
      <c r="T301" s="5"/>
      <c r="U301" s="5"/>
      <c r="V301" s="14"/>
      <c r="W301" s="15"/>
      <c r="X301" s="688" t="s">
        <v>3135</v>
      </c>
      <c r="Y301" s="695" t="s">
        <v>3140</v>
      </c>
      <c r="Z301" s="688" t="s">
        <v>3130</v>
      </c>
    </row>
    <row r="302" spans="1:26" s="281" customFormat="1" ht="15.6">
      <c r="A302" s="317"/>
      <c r="B302" s="314"/>
      <c r="C302" s="13"/>
      <c r="D302" s="304"/>
      <c r="E302" s="4" t="s">
        <v>17</v>
      </c>
      <c r="F302" s="4" t="s">
        <v>15</v>
      </c>
      <c r="G302" s="1" t="s">
        <v>22</v>
      </c>
      <c r="H302" s="1" t="s">
        <v>304</v>
      </c>
      <c r="I302" s="1" t="s">
        <v>24</v>
      </c>
      <c r="J302" s="4">
        <v>4</v>
      </c>
      <c r="K302" s="4"/>
      <c r="L302" s="4"/>
      <c r="M302" s="4"/>
      <c r="N302" s="4"/>
      <c r="O302" s="4"/>
      <c r="P302" s="4" t="s">
        <v>291</v>
      </c>
      <c r="Q302" s="4" t="s">
        <v>288</v>
      </c>
      <c r="R302" s="19"/>
      <c r="S302" s="4"/>
      <c r="T302" s="5"/>
      <c r="U302" s="5"/>
      <c r="V302" s="14"/>
      <c r="W302" s="15"/>
      <c r="X302" s="688" t="s">
        <v>3135</v>
      </c>
      <c r="Y302" s="695" t="s">
        <v>3140</v>
      </c>
      <c r="Z302" s="688" t="s">
        <v>3130</v>
      </c>
    </row>
    <row r="303" spans="1:26" s="281" customFormat="1" ht="27.6">
      <c r="A303" s="317"/>
      <c r="B303" s="314"/>
      <c r="C303" s="13" t="s">
        <v>1044</v>
      </c>
      <c r="D303" s="304"/>
      <c r="E303" s="4" t="s">
        <v>17</v>
      </c>
      <c r="F303" s="4" t="s">
        <v>14</v>
      </c>
      <c r="G303" s="1" t="s">
        <v>22</v>
      </c>
      <c r="H303" s="1" t="s">
        <v>28</v>
      </c>
      <c r="I303" s="1" t="s">
        <v>841</v>
      </c>
      <c r="J303" s="4">
        <v>4</v>
      </c>
      <c r="K303" s="4"/>
      <c r="L303" s="4"/>
      <c r="M303" s="4"/>
      <c r="N303" s="4"/>
      <c r="O303" s="4"/>
      <c r="P303" s="4" t="s">
        <v>291</v>
      </c>
      <c r="Q303" s="4" t="s">
        <v>288</v>
      </c>
      <c r="R303" s="19"/>
      <c r="S303" s="4"/>
      <c r="T303" s="5"/>
      <c r="U303" s="5"/>
      <c r="V303" s="14"/>
      <c r="W303" s="15"/>
      <c r="X303" s="688" t="s">
        <v>3135</v>
      </c>
      <c r="Y303" s="695" t="s">
        <v>3140</v>
      </c>
      <c r="Z303" s="688" t="s">
        <v>3130</v>
      </c>
    </row>
    <row r="304" spans="1:26" s="281" customFormat="1" ht="15.6">
      <c r="A304" s="317"/>
      <c r="B304" s="314"/>
      <c r="C304" s="13"/>
      <c r="D304" s="304"/>
      <c r="E304" s="4" t="s">
        <v>17</v>
      </c>
      <c r="F304" s="4" t="s">
        <v>15</v>
      </c>
      <c r="G304" s="1" t="s">
        <v>22</v>
      </c>
      <c r="H304" s="1" t="s">
        <v>28</v>
      </c>
      <c r="I304" s="1" t="s">
        <v>24</v>
      </c>
      <c r="J304" s="4">
        <v>4</v>
      </c>
      <c r="K304" s="4"/>
      <c r="L304" s="4"/>
      <c r="M304" s="4"/>
      <c r="N304" s="4"/>
      <c r="O304" s="4"/>
      <c r="P304" s="4" t="s">
        <v>291</v>
      </c>
      <c r="Q304" s="4" t="s">
        <v>288</v>
      </c>
      <c r="R304" s="19"/>
      <c r="S304" s="4"/>
      <c r="T304" s="5"/>
      <c r="U304" s="5"/>
      <c r="V304" s="14"/>
      <c r="W304" s="15"/>
      <c r="X304" s="688" t="s">
        <v>3135</v>
      </c>
      <c r="Y304" s="695" t="s">
        <v>3140</v>
      </c>
      <c r="Z304" s="688" t="s">
        <v>3130</v>
      </c>
    </row>
    <row r="305" spans="1:26" s="281" customFormat="1" ht="15.6">
      <c r="A305" s="317"/>
      <c r="B305" s="314"/>
      <c r="C305" s="13" t="s">
        <v>1043</v>
      </c>
      <c r="D305" s="304"/>
      <c r="E305" s="4" t="s">
        <v>17</v>
      </c>
      <c r="F305" s="4" t="s">
        <v>14</v>
      </c>
      <c r="G305" s="1" t="s">
        <v>22</v>
      </c>
      <c r="H305" s="1" t="s">
        <v>304</v>
      </c>
      <c r="I305" s="1" t="s">
        <v>24</v>
      </c>
      <c r="J305" s="4">
        <v>3</v>
      </c>
      <c r="K305" s="4"/>
      <c r="L305" s="4"/>
      <c r="M305" s="4"/>
      <c r="N305" s="4"/>
      <c r="O305" s="4"/>
      <c r="P305" s="4" t="s">
        <v>291</v>
      </c>
      <c r="Q305" s="4" t="s">
        <v>288</v>
      </c>
      <c r="R305" s="19"/>
      <c r="S305" s="4"/>
      <c r="T305" s="5"/>
      <c r="U305" s="5"/>
      <c r="V305" s="14"/>
      <c r="W305" s="15"/>
      <c r="X305" s="688" t="s">
        <v>3135</v>
      </c>
      <c r="Y305" s="695" t="s">
        <v>3140</v>
      </c>
      <c r="Z305" s="688" t="s">
        <v>3130</v>
      </c>
    </row>
    <row r="306" spans="1:26" s="281" customFormat="1" ht="15.6">
      <c r="A306" s="317"/>
      <c r="B306" s="314"/>
      <c r="C306" s="13"/>
      <c r="D306" s="304"/>
      <c r="E306" s="4" t="s">
        <v>17</v>
      </c>
      <c r="F306" s="4" t="s">
        <v>15</v>
      </c>
      <c r="G306" s="1" t="s">
        <v>22</v>
      </c>
      <c r="H306" s="1" t="s">
        <v>304</v>
      </c>
      <c r="I306" s="1" t="s">
        <v>24</v>
      </c>
      <c r="J306" s="4">
        <v>4</v>
      </c>
      <c r="K306" s="4"/>
      <c r="L306" s="4"/>
      <c r="M306" s="4"/>
      <c r="N306" s="4"/>
      <c r="O306" s="4"/>
      <c r="P306" s="4" t="s">
        <v>291</v>
      </c>
      <c r="Q306" s="4" t="s">
        <v>288</v>
      </c>
      <c r="R306" s="19"/>
      <c r="S306" s="4"/>
      <c r="T306" s="5"/>
      <c r="U306" s="5"/>
      <c r="V306" s="14"/>
      <c r="W306" s="15"/>
      <c r="X306" s="688" t="s">
        <v>3135</v>
      </c>
      <c r="Y306" s="695" t="s">
        <v>3140</v>
      </c>
      <c r="Z306" s="688" t="s">
        <v>3130</v>
      </c>
    </row>
    <row r="307" spans="1:26" s="281" customFormat="1" ht="15.6">
      <c r="A307" s="317"/>
      <c r="B307" s="314"/>
      <c r="C307" s="13" t="s">
        <v>1042</v>
      </c>
      <c r="D307" s="304"/>
      <c r="E307" s="4" t="s">
        <v>18</v>
      </c>
      <c r="F307" s="4" t="s">
        <v>14</v>
      </c>
      <c r="G307" s="1" t="s">
        <v>22</v>
      </c>
      <c r="H307" s="1" t="s">
        <v>28</v>
      </c>
      <c r="I307" s="1" t="s">
        <v>24</v>
      </c>
      <c r="J307" s="4">
        <v>4</v>
      </c>
      <c r="K307" s="4"/>
      <c r="L307" s="4"/>
      <c r="M307" s="4"/>
      <c r="N307" s="4"/>
      <c r="O307" s="4"/>
      <c r="P307" s="4" t="s">
        <v>291</v>
      </c>
      <c r="Q307" s="4" t="s">
        <v>288</v>
      </c>
      <c r="R307" s="19"/>
      <c r="S307" s="4"/>
      <c r="T307" s="5"/>
      <c r="U307" s="5"/>
      <c r="V307" s="14"/>
      <c r="W307" s="15"/>
      <c r="X307" s="688" t="s">
        <v>3135</v>
      </c>
      <c r="Y307" s="695" t="s">
        <v>3140</v>
      </c>
      <c r="Z307" s="688" t="s">
        <v>3130</v>
      </c>
    </row>
    <row r="308" spans="1:26" s="281" customFormat="1" ht="15.6">
      <c r="A308" s="317"/>
      <c r="B308" s="314"/>
      <c r="C308" s="13" t="s">
        <v>1041</v>
      </c>
      <c r="D308" s="304"/>
      <c r="E308" s="4" t="s">
        <v>17</v>
      </c>
      <c r="F308" s="4" t="s">
        <v>14</v>
      </c>
      <c r="G308" s="1" t="s">
        <v>19</v>
      </c>
      <c r="H308" s="1" t="s">
        <v>28</v>
      </c>
      <c r="I308" s="1" t="s">
        <v>24</v>
      </c>
      <c r="J308" s="4">
        <v>4</v>
      </c>
      <c r="K308" s="4"/>
      <c r="L308" s="4"/>
      <c r="M308" s="4"/>
      <c r="N308" s="4"/>
      <c r="O308" s="4"/>
      <c r="P308" s="4" t="s">
        <v>286</v>
      </c>
      <c r="Q308" s="4" t="s">
        <v>290</v>
      </c>
      <c r="R308" s="19"/>
      <c r="S308" s="4"/>
      <c r="T308" s="5"/>
      <c r="U308" s="5"/>
      <c r="V308" s="14"/>
      <c r="W308" s="15"/>
      <c r="X308" s="688" t="s">
        <v>3135</v>
      </c>
      <c r="Y308" s="695" t="s">
        <v>3140</v>
      </c>
      <c r="Z308" s="688" t="s">
        <v>3130</v>
      </c>
    </row>
    <row r="309" spans="1:26" s="281" customFormat="1" ht="15.6">
      <c r="A309" s="317"/>
      <c r="B309" s="314"/>
      <c r="C309" s="13"/>
      <c r="D309" s="304"/>
      <c r="E309" s="4" t="s">
        <v>17</v>
      </c>
      <c r="F309" s="4" t="s">
        <v>15</v>
      </c>
      <c r="G309" s="1" t="s">
        <v>19</v>
      </c>
      <c r="H309" s="1" t="s">
        <v>28</v>
      </c>
      <c r="I309" s="1" t="s">
        <v>24</v>
      </c>
      <c r="J309" s="4">
        <v>4</v>
      </c>
      <c r="K309" s="4"/>
      <c r="L309" s="4"/>
      <c r="M309" s="4"/>
      <c r="N309" s="4"/>
      <c r="O309" s="4"/>
      <c r="P309" s="4" t="s">
        <v>286</v>
      </c>
      <c r="Q309" s="4" t="s">
        <v>290</v>
      </c>
      <c r="R309" s="19"/>
      <c r="S309" s="4"/>
      <c r="T309" s="5"/>
      <c r="U309" s="5"/>
      <c r="V309" s="14"/>
      <c r="W309" s="15"/>
      <c r="X309" s="688" t="s">
        <v>3135</v>
      </c>
      <c r="Y309" s="695" t="s">
        <v>3140</v>
      </c>
      <c r="Z309" s="688" t="s">
        <v>3130</v>
      </c>
    </row>
    <row r="310" spans="1:26" s="281" customFormat="1" ht="15.6">
      <c r="A310" s="317"/>
      <c r="B310" s="314"/>
      <c r="C310" s="13" t="s">
        <v>1040</v>
      </c>
      <c r="D310" s="304"/>
      <c r="E310" s="4" t="s">
        <v>17</v>
      </c>
      <c r="F310" s="4" t="s">
        <v>14</v>
      </c>
      <c r="G310" s="1" t="s">
        <v>19</v>
      </c>
      <c r="H310" s="1" t="s">
        <v>28</v>
      </c>
      <c r="I310" s="1" t="s">
        <v>24</v>
      </c>
      <c r="J310" s="4">
        <v>4</v>
      </c>
      <c r="K310" s="4"/>
      <c r="L310" s="4"/>
      <c r="M310" s="4"/>
      <c r="N310" s="4"/>
      <c r="O310" s="4"/>
      <c r="P310" s="4" t="s">
        <v>286</v>
      </c>
      <c r="Q310" s="4" t="s">
        <v>290</v>
      </c>
      <c r="R310" s="19"/>
      <c r="S310" s="4"/>
      <c r="T310" s="5"/>
      <c r="U310" s="5"/>
      <c r="V310" s="14"/>
      <c r="W310" s="15"/>
      <c r="X310" s="688" t="s">
        <v>3135</v>
      </c>
      <c r="Y310" s="695" t="s">
        <v>3140</v>
      </c>
      <c r="Z310" s="688" t="s">
        <v>3130</v>
      </c>
    </row>
    <row r="311" spans="1:26" s="281" customFormat="1" ht="15.6">
      <c r="A311" s="317"/>
      <c r="B311" s="314"/>
      <c r="C311" s="13"/>
      <c r="D311" s="304"/>
      <c r="E311" s="4" t="s">
        <v>17</v>
      </c>
      <c r="F311" s="4" t="s">
        <v>15</v>
      </c>
      <c r="G311" s="1" t="s">
        <v>19</v>
      </c>
      <c r="H311" s="1" t="s">
        <v>28</v>
      </c>
      <c r="I311" s="1" t="s">
        <v>24</v>
      </c>
      <c r="J311" s="4">
        <v>4</v>
      </c>
      <c r="K311" s="4"/>
      <c r="L311" s="4"/>
      <c r="M311" s="4"/>
      <c r="N311" s="4"/>
      <c r="O311" s="4"/>
      <c r="P311" s="4" t="s">
        <v>286</v>
      </c>
      <c r="Q311" s="4" t="s">
        <v>290</v>
      </c>
      <c r="R311" s="19"/>
      <c r="S311" s="4"/>
      <c r="T311" s="5"/>
      <c r="U311" s="5"/>
      <c r="V311" s="14"/>
      <c r="W311" s="15"/>
      <c r="X311" s="688" t="s">
        <v>3135</v>
      </c>
      <c r="Y311" s="695" t="s">
        <v>3140</v>
      </c>
      <c r="Z311" s="688" t="s">
        <v>3130</v>
      </c>
    </row>
    <row r="312" spans="1:26" s="281" customFormat="1" ht="15.6">
      <c r="A312" s="317"/>
      <c r="B312" s="315"/>
      <c r="C312" s="13" t="s">
        <v>1039</v>
      </c>
      <c r="D312" s="304"/>
      <c r="E312" s="4" t="s">
        <v>17</v>
      </c>
      <c r="F312" s="4" t="s">
        <v>14</v>
      </c>
      <c r="G312" s="1" t="s">
        <v>19</v>
      </c>
      <c r="H312" s="1" t="s">
        <v>28</v>
      </c>
      <c r="I312" s="1" t="s">
        <v>24</v>
      </c>
      <c r="J312" s="4">
        <v>4</v>
      </c>
      <c r="K312" s="4"/>
      <c r="L312" s="4"/>
      <c r="M312" s="4"/>
      <c r="N312" s="4"/>
      <c r="O312" s="4"/>
      <c r="P312" s="4" t="s">
        <v>286</v>
      </c>
      <c r="Q312" s="4" t="s">
        <v>290</v>
      </c>
      <c r="R312" s="19"/>
      <c r="S312" s="4"/>
      <c r="T312" s="5"/>
      <c r="U312" s="5"/>
      <c r="V312" s="14"/>
      <c r="W312" s="15"/>
      <c r="X312" s="688" t="s">
        <v>3135</v>
      </c>
      <c r="Y312" s="695" t="s">
        <v>3140</v>
      </c>
      <c r="Z312" s="688" t="s">
        <v>3130</v>
      </c>
    </row>
    <row r="313" spans="1:26" s="281" customFormat="1" ht="15.6">
      <c r="A313" s="325"/>
      <c r="B313" s="289"/>
      <c r="C313" s="13"/>
      <c r="D313" s="304"/>
      <c r="E313" s="4" t="s">
        <v>17</v>
      </c>
      <c r="F313" s="4" t="s">
        <v>15</v>
      </c>
      <c r="G313" s="1" t="s">
        <v>19</v>
      </c>
      <c r="H313" s="1" t="s">
        <v>28</v>
      </c>
      <c r="I313" s="1" t="s">
        <v>24</v>
      </c>
      <c r="J313" s="4">
        <v>4</v>
      </c>
      <c r="K313" s="4"/>
      <c r="L313" s="4"/>
      <c r="M313" s="4"/>
      <c r="N313" s="4"/>
      <c r="O313" s="4"/>
      <c r="P313" s="4" t="s">
        <v>286</v>
      </c>
      <c r="Q313" s="4" t="s">
        <v>290</v>
      </c>
      <c r="R313" s="19"/>
      <c r="S313" s="4"/>
      <c r="T313" s="5"/>
      <c r="U313" s="5"/>
      <c r="V313" s="14"/>
      <c r="W313" s="15"/>
      <c r="X313" s="688" t="s">
        <v>3135</v>
      </c>
      <c r="Y313" s="695" t="s">
        <v>3140</v>
      </c>
      <c r="Z313" s="688" t="s">
        <v>3130</v>
      </c>
    </row>
    <row r="314" spans="1:26" s="281" customFormat="1" ht="15.6">
      <c r="A314" s="325"/>
      <c r="B314" s="282"/>
      <c r="C314" s="13" t="s">
        <v>1038</v>
      </c>
      <c r="D314" s="304"/>
      <c r="E314" s="4" t="s">
        <v>18</v>
      </c>
      <c r="F314" s="4" t="s">
        <v>14</v>
      </c>
      <c r="G314" s="1" t="s">
        <v>19</v>
      </c>
      <c r="H314" s="1" t="s">
        <v>28</v>
      </c>
      <c r="I314" s="1" t="s">
        <v>24</v>
      </c>
      <c r="J314" s="4">
        <v>4</v>
      </c>
      <c r="K314" s="4"/>
      <c r="L314" s="4"/>
      <c r="M314" s="4"/>
      <c r="N314" s="4"/>
      <c r="O314" s="4"/>
      <c r="P314" s="4" t="s">
        <v>286</v>
      </c>
      <c r="Q314" s="4" t="s">
        <v>290</v>
      </c>
      <c r="R314" s="19"/>
      <c r="S314" s="4"/>
      <c r="T314" s="5"/>
      <c r="U314" s="5"/>
      <c r="V314" s="14"/>
      <c r="W314" s="15"/>
      <c r="X314" s="688" t="s">
        <v>3135</v>
      </c>
      <c r="Y314" s="695" t="s">
        <v>3140</v>
      </c>
      <c r="Z314" s="688" t="s">
        <v>3130</v>
      </c>
    </row>
    <row r="315" spans="1:26" s="281" customFormat="1" ht="15.6">
      <c r="A315" s="325"/>
      <c r="B315" s="282"/>
      <c r="C315" s="13"/>
      <c r="D315" s="304"/>
      <c r="E315" s="4" t="s">
        <v>18</v>
      </c>
      <c r="F315" s="4" t="s">
        <v>15</v>
      </c>
      <c r="G315" s="1" t="s">
        <v>19</v>
      </c>
      <c r="H315" s="1" t="s">
        <v>28</v>
      </c>
      <c r="I315" s="1" t="s">
        <v>24</v>
      </c>
      <c r="J315" s="4">
        <v>4</v>
      </c>
      <c r="K315" s="4"/>
      <c r="L315" s="4"/>
      <c r="M315" s="4"/>
      <c r="N315" s="4"/>
      <c r="O315" s="4"/>
      <c r="P315" s="4" t="s">
        <v>286</v>
      </c>
      <c r="Q315" s="4" t="s">
        <v>290</v>
      </c>
      <c r="R315" s="19"/>
      <c r="S315" s="4"/>
      <c r="T315" s="5"/>
      <c r="U315" s="5"/>
      <c r="V315" s="14"/>
      <c r="W315" s="15"/>
      <c r="X315" s="688" t="s">
        <v>3135</v>
      </c>
      <c r="Y315" s="695" t="s">
        <v>3140</v>
      </c>
      <c r="Z315" s="688" t="s">
        <v>3130</v>
      </c>
    </row>
    <row r="316" spans="1:26" s="281" customFormat="1" ht="15.6">
      <c r="A316" s="317"/>
      <c r="B316" s="314"/>
      <c r="C316" s="13" t="s">
        <v>1037</v>
      </c>
      <c r="D316" s="304"/>
      <c r="E316" s="4" t="s">
        <v>18</v>
      </c>
      <c r="F316" s="4" t="s">
        <v>14</v>
      </c>
      <c r="G316" s="1" t="s">
        <v>19</v>
      </c>
      <c r="H316" s="1" t="s">
        <v>28</v>
      </c>
      <c r="I316" s="1" t="s">
        <v>24</v>
      </c>
      <c r="J316" s="4">
        <v>4</v>
      </c>
      <c r="K316" s="4"/>
      <c r="L316" s="4"/>
      <c r="M316" s="4"/>
      <c r="N316" s="4"/>
      <c r="O316" s="4"/>
      <c r="P316" s="4" t="s">
        <v>286</v>
      </c>
      <c r="Q316" s="4" t="s">
        <v>290</v>
      </c>
      <c r="R316" s="19"/>
      <c r="S316" s="4"/>
      <c r="T316" s="5"/>
      <c r="U316" s="5"/>
      <c r="V316" s="14"/>
      <c r="W316" s="15"/>
      <c r="X316" s="688" t="s">
        <v>3135</v>
      </c>
      <c r="Y316" s="695" t="s">
        <v>3140</v>
      </c>
      <c r="Z316" s="688" t="s">
        <v>3130</v>
      </c>
    </row>
    <row r="317" spans="1:26" s="281" customFormat="1" ht="15.6">
      <c r="A317" s="317"/>
      <c r="B317" s="314"/>
      <c r="C317" s="13"/>
      <c r="D317" s="304"/>
      <c r="E317" s="4" t="s">
        <v>18</v>
      </c>
      <c r="F317" s="4" t="s">
        <v>15</v>
      </c>
      <c r="G317" s="1" t="s">
        <v>19</v>
      </c>
      <c r="H317" s="1" t="s">
        <v>28</v>
      </c>
      <c r="I317" s="1" t="s">
        <v>24</v>
      </c>
      <c r="J317" s="4">
        <v>4</v>
      </c>
      <c r="K317" s="4"/>
      <c r="L317" s="4"/>
      <c r="M317" s="4"/>
      <c r="N317" s="4"/>
      <c r="O317" s="4"/>
      <c r="P317" s="4" t="s">
        <v>286</v>
      </c>
      <c r="Q317" s="4" t="s">
        <v>290</v>
      </c>
      <c r="R317" s="19"/>
      <c r="S317" s="4"/>
      <c r="T317" s="5"/>
      <c r="U317" s="5"/>
      <c r="V317" s="14"/>
      <c r="W317" s="15"/>
      <c r="X317" s="688" t="s">
        <v>3135</v>
      </c>
      <c r="Y317" s="695" t="s">
        <v>3140</v>
      </c>
      <c r="Z317" s="688" t="s">
        <v>3130</v>
      </c>
    </row>
    <row r="318" spans="1:26" s="281" customFormat="1" ht="15.6">
      <c r="A318" s="317"/>
      <c r="B318" s="314"/>
      <c r="C318" s="13" t="s">
        <v>1036</v>
      </c>
      <c r="D318" s="304"/>
      <c r="E318" s="4" t="s">
        <v>18</v>
      </c>
      <c r="F318" s="4" t="s">
        <v>14</v>
      </c>
      <c r="G318" s="1" t="s">
        <v>19</v>
      </c>
      <c r="H318" s="1" t="s">
        <v>28</v>
      </c>
      <c r="I318" s="1" t="s">
        <v>24</v>
      </c>
      <c r="J318" s="4">
        <v>4</v>
      </c>
      <c r="K318" s="4"/>
      <c r="L318" s="4"/>
      <c r="M318" s="4"/>
      <c r="N318" s="4"/>
      <c r="O318" s="4"/>
      <c r="P318" s="4" t="s">
        <v>286</v>
      </c>
      <c r="Q318" s="4" t="s">
        <v>290</v>
      </c>
      <c r="R318" s="19"/>
      <c r="S318" s="4"/>
      <c r="T318" s="5"/>
      <c r="U318" s="5"/>
      <c r="V318" s="14"/>
      <c r="W318" s="15"/>
      <c r="X318" s="688" t="s">
        <v>3135</v>
      </c>
      <c r="Y318" s="695" t="s">
        <v>3140</v>
      </c>
      <c r="Z318" s="688" t="s">
        <v>3130</v>
      </c>
    </row>
    <row r="319" spans="1:26" s="281" customFormat="1" ht="15.6">
      <c r="A319" s="317"/>
      <c r="B319" s="314"/>
      <c r="C319" s="13"/>
      <c r="D319" s="304"/>
      <c r="E319" s="4" t="s">
        <v>18</v>
      </c>
      <c r="F319" s="4" t="s">
        <v>15</v>
      </c>
      <c r="G319" s="1" t="s">
        <v>19</v>
      </c>
      <c r="H319" s="1" t="s">
        <v>28</v>
      </c>
      <c r="I319" s="1" t="s">
        <v>24</v>
      </c>
      <c r="J319" s="4">
        <v>4</v>
      </c>
      <c r="K319" s="4"/>
      <c r="L319" s="4"/>
      <c r="M319" s="4"/>
      <c r="N319" s="4"/>
      <c r="O319" s="4"/>
      <c r="P319" s="4" t="s">
        <v>286</v>
      </c>
      <c r="Q319" s="4" t="s">
        <v>290</v>
      </c>
      <c r="R319" s="19"/>
      <c r="S319" s="4"/>
      <c r="T319" s="5"/>
      <c r="U319" s="5"/>
      <c r="V319" s="14"/>
      <c r="W319" s="15"/>
      <c r="X319" s="688" t="s">
        <v>3135</v>
      </c>
      <c r="Y319" s="695" t="s">
        <v>3140</v>
      </c>
      <c r="Z319" s="688" t="s">
        <v>3130</v>
      </c>
    </row>
    <row r="320" spans="1:26" s="281" customFormat="1" ht="15.6">
      <c r="A320" s="317"/>
      <c r="B320" s="314"/>
      <c r="C320" s="13" t="s">
        <v>1035</v>
      </c>
      <c r="D320" s="304"/>
      <c r="E320" s="4" t="s">
        <v>18</v>
      </c>
      <c r="F320" s="4" t="s">
        <v>14</v>
      </c>
      <c r="G320" s="1" t="s">
        <v>19</v>
      </c>
      <c r="H320" s="1" t="s">
        <v>28</v>
      </c>
      <c r="I320" s="1" t="s">
        <v>24</v>
      </c>
      <c r="J320" s="4">
        <v>4</v>
      </c>
      <c r="K320" s="4"/>
      <c r="L320" s="4"/>
      <c r="M320" s="4"/>
      <c r="N320" s="4"/>
      <c r="O320" s="4"/>
      <c r="P320" s="4" t="s">
        <v>286</v>
      </c>
      <c r="Q320" s="4" t="s">
        <v>290</v>
      </c>
      <c r="R320" s="19"/>
      <c r="S320" s="4"/>
      <c r="T320" s="5"/>
      <c r="U320" s="5"/>
      <c r="V320" s="14"/>
      <c r="W320" s="15"/>
      <c r="X320" s="688" t="s">
        <v>3135</v>
      </c>
      <c r="Y320" s="695" t="s">
        <v>3140</v>
      </c>
      <c r="Z320" s="688" t="s">
        <v>3130</v>
      </c>
    </row>
    <row r="321" spans="1:26" s="281" customFormat="1" ht="15.6">
      <c r="A321" s="317"/>
      <c r="B321" s="314"/>
      <c r="C321" s="13"/>
      <c r="D321" s="304"/>
      <c r="E321" s="4" t="s">
        <v>18</v>
      </c>
      <c r="F321" s="4" t="s">
        <v>15</v>
      </c>
      <c r="G321" s="1" t="s">
        <v>19</v>
      </c>
      <c r="H321" s="1" t="s">
        <v>28</v>
      </c>
      <c r="I321" s="1" t="s">
        <v>24</v>
      </c>
      <c r="J321" s="4">
        <v>4</v>
      </c>
      <c r="K321" s="4"/>
      <c r="L321" s="4"/>
      <c r="M321" s="4"/>
      <c r="N321" s="4"/>
      <c r="O321" s="4"/>
      <c r="P321" s="4" t="s">
        <v>286</v>
      </c>
      <c r="Q321" s="4" t="s">
        <v>290</v>
      </c>
      <c r="R321" s="19"/>
      <c r="S321" s="4"/>
      <c r="T321" s="5"/>
      <c r="U321" s="5"/>
      <c r="V321" s="14"/>
      <c r="W321" s="15"/>
      <c r="X321" s="688" t="s">
        <v>3135</v>
      </c>
      <c r="Y321" s="695" t="s">
        <v>3140</v>
      </c>
      <c r="Z321" s="688" t="s">
        <v>3130</v>
      </c>
    </row>
    <row r="322" spans="1:26" s="281" customFormat="1" ht="15.6">
      <c r="A322" s="317"/>
      <c r="B322" s="314"/>
      <c r="C322" s="13" t="s">
        <v>1034</v>
      </c>
      <c r="D322" s="304"/>
      <c r="E322" s="4" t="s">
        <v>17</v>
      </c>
      <c r="F322" s="4" t="s">
        <v>14</v>
      </c>
      <c r="G322" s="1" t="s">
        <v>19</v>
      </c>
      <c r="H322" s="1" t="s">
        <v>28</v>
      </c>
      <c r="I322" s="1" t="s">
        <v>24</v>
      </c>
      <c r="J322" s="4">
        <v>4</v>
      </c>
      <c r="K322" s="4"/>
      <c r="L322" s="4"/>
      <c r="M322" s="4"/>
      <c r="N322" s="4"/>
      <c r="O322" s="4"/>
      <c r="P322" s="4" t="s">
        <v>286</v>
      </c>
      <c r="Q322" s="4" t="s">
        <v>290</v>
      </c>
      <c r="R322" s="19"/>
      <c r="S322" s="4"/>
      <c r="T322" s="5"/>
      <c r="U322" s="5"/>
      <c r="V322" s="14"/>
      <c r="W322" s="15"/>
      <c r="X322" s="688" t="s">
        <v>3135</v>
      </c>
      <c r="Y322" s="695" t="s">
        <v>3140</v>
      </c>
      <c r="Z322" s="688" t="s">
        <v>3130</v>
      </c>
    </row>
    <row r="323" spans="1:26" s="281" customFormat="1" ht="15.6">
      <c r="A323" s="317"/>
      <c r="B323" s="314"/>
      <c r="C323" s="13"/>
      <c r="D323" s="304"/>
      <c r="E323" s="4" t="s">
        <v>17</v>
      </c>
      <c r="F323" s="4" t="s">
        <v>15</v>
      </c>
      <c r="G323" s="1" t="s">
        <v>19</v>
      </c>
      <c r="H323" s="1" t="s">
        <v>28</v>
      </c>
      <c r="I323" s="1" t="s">
        <v>24</v>
      </c>
      <c r="J323" s="4">
        <v>4</v>
      </c>
      <c r="K323" s="4"/>
      <c r="L323" s="4"/>
      <c r="M323" s="4"/>
      <c r="N323" s="4"/>
      <c r="O323" s="4"/>
      <c r="P323" s="4" t="s">
        <v>286</v>
      </c>
      <c r="Q323" s="4" t="s">
        <v>290</v>
      </c>
      <c r="R323" s="19"/>
      <c r="S323" s="4"/>
      <c r="T323" s="5"/>
      <c r="U323" s="5"/>
      <c r="V323" s="14"/>
      <c r="W323" s="15"/>
      <c r="X323" s="688" t="s">
        <v>3135</v>
      </c>
      <c r="Y323" s="695" t="s">
        <v>3140</v>
      </c>
      <c r="Z323" s="688" t="s">
        <v>3130</v>
      </c>
    </row>
    <row r="324" spans="1:26" s="281" customFormat="1" ht="15.6">
      <c r="A324" s="317"/>
      <c r="B324" s="314"/>
      <c r="C324" s="13" t="s">
        <v>1033</v>
      </c>
      <c r="D324" s="304"/>
      <c r="E324" s="4" t="s">
        <v>18</v>
      </c>
      <c r="F324" s="4" t="s">
        <v>14</v>
      </c>
      <c r="G324" s="1" t="s">
        <v>19</v>
      </c>
      <c r="H324" s="1" t="s">
        <v>28</v>
      </c>
      <c r="I324" s="1" t="s">
        <v>24</v>
      </c>
      <c r="J324" s="4">
        <v>4</v>
      </c>
      <c r="K324" s="4"/>
      <c r="L324" s="4"/>
      <c r="M324" s="4"/>
      <c r="N324" s="4"/>
      <c r="O324" s="4"/>
      <c r="P324" s="4" t="s">
        <v>286</v>
      </c>
      <c r="Q324" s="4" t="s">
        <v>290</v>
      </c>
      <c r="R324" s="19"/>
      <c r="S324" s="4"/>
      <c r="T324" s="5"/>
      <c r="U324" s="5"/>
      <c r="V324" s="14"/>
      <c r="W324" s="15"/>
      <c r="X324" s="688" t="s">
        <v>3135</v>
      </c>
      <c r="Y324" s="695" t="s">
        <v>3140</v>
      </c>
      <c r="Z324" s="688" t="s">
        <v>3130</v>
      </c>
    </row>
    <row r="325" spans="1:26" s="281" customFormat="1" ht="15.6">
      <c r="A325" s="317"/>
      <c r="B325" s="314"/>
      <c r="C325" s="13"/>
      <c r="D325" s="304"/>
      <c r="E325" s="4" t="s">
        <v>18</v>
      </c>
      <c r="F325" s="4" t="s">
        <v>15</v>
      </c>
      <c r="G325" s="1" t="s">
        <v>19</v>
      </c>
      <c r="H325" s="1" t="s">
        <v>28</v>
      </c>
      <c r="I325" s="1" t="s">
        <v>24</v>
      </c>
      <c r="J325" s="4">
        <v>4</v>
      </c>
      <c r="K325" s="4"/>
      <c r="L325" s="4"/>
      <c r="M325" s="4"/>
      <c r="N325" s="4"/>
      <c r="O325" s="4"/>
      <c r="P325" s="4" t="s">
        <v>286</v>
      </c>
      <c r="Q325" s="4" t="s">
        <v>290</v>
      </c>
      <c r="R325" s="19"/>
      <c r="S325" s="4"/>
      <c r="T325" s="5"/>
      <c r="U325" s="5"/>
      <c r="V325" s="14"/>
      <c r="W325" s="15"/>
      <c r="X325" s="688" t="s">
        <v>3135</v>
      </c>
      <c r="Y325" s="695" t="s">
        <v>3140</v>
      </c>
      <c r="Z325" s="688" t="s">
        <v>3130</v>
      </c>
    </row>
    <row r="326" spans="1:26" s="281" customFormat="1" ht="15.6">
      <c r="A326" s="317"/>
      <c r="B326" s="314"/>
      <c r="C326" s="13"/>
      <c r="D326" s="304"/>
      <c r="E326" s="4" t="s">
        <v>18</v>
      </c>
      <c r="F326" s="4" t="s">
        <v>14</v>
      </c>
      <c r="G326" s="1" t="s">
        <v>19</v>
      </c>
      <c r="H326" s="1" t="s">
        <v>28</v>
      </c>
      <c r="I326" s="1" t="s">
        <v>24</v>
      </c>
      <c r="J326" s="4">
        <v>4</v>
      </c>
      <c r="K326" s="4"/>
      <c r="L326" s="4"/>
      <c r="M326" s="4"/>
      <c r="N326" s="4"/>
      <c r="O326" s="4"/>
      <c r="P326" s="4" t="s">
        <v>286</v>
      </c>
      <c r="Q326" s="4" t="s">
        <v>290</v>
      </c>
      <c r="R326" s="19"/>
      <c r="S326" s="4"/>
      <c r="T326" s="5"/>
      <c r="U326" s="5"/>
      <c r="V326" s="14"/>
      <c r="W326" s="15"/>
      <c r="X326" s="688" t="s">
        <v>3135</v>
      </c>
      <c r="Y326" s="695" t="s">
        <v>3140</v>
      </c>
      <c r="Z326" s="688" t="s">
        <v>3130</v>
      </c>
    </row>
    <row r="327" spans="1:26" s="281" customFormat="1" ht="15.6">
      <c r="A327" s="317"/>
      <c r="B327" s="314"/>
      <c r="C327" s="13" t="s">
        <v>1032</v>
      </c>
      <c r="D327" s="304"/>
      <c r="E327" s="4" t="s">
        <v>18</v>
      </c>
      <c r="F327" s="4" t="s">
        <v>15</v>
      </c>
      <c r="G327" s="1" t="s">
        <v>19</v>
      </c>
      <c r="H327" s="1" t="s">
        <v>28</v>
      </c>
      <c r="I327" s="1" t="s">
        <v>24</v>
      </c>
      <c r="J327" s="4">
        <v>4</v>
      </c>
      <c r="K327" s="4"/>
      <c r="L327" s="4"/>
      <c r="M327" s="4"/>
      <c r="N327" s="4"/>
      <c r="O327" s="4"/>
      <c r="P327" s="4" t="s">
        <v>286</v>
      </c>
      <c r="Q327" s="4" t="s">
        <v>290</v>
      </c>
      <c r="R327" s="19"/>
      <c r="S327" s="4"/>
      <c r="T327" s="5"/>
      <c r="U327" s="5"/>
      <c r="V327" s="14"/>
      <c r="W327" s="15"/>
      <c r="X327" s="688" t="s">
        <v>3135</v>
      </c>
      <c r="Y327" s="695" t="s">
        <v>3140</v>
      </c>
      <c r="Z327" s="688" t="s">
        <v>3130</v>
      </c>
    </row>
    <row r="328" spans="1:26" s="281" customFormat="1" ht="15.6">
      <c r="A328" s="317"/>
      <c r="B328" s="314"/>
      <c r="C328" s="13"/>
      <c r="D328" s="304"/>
      <c r="E328" s="4" t="s">
        <v>18</v>
      </c>
      <c r="F328" s="4" t="s">
        <v>14</v>
      </c>
      <c r="G328" s="1" t="s">
        <v>19</v>
      </c>
      <c r="H328" s="1" t="s">
        <v>28</v>
      </c>
      <c r="I328" s="1" t="s">
        <v>24</v>
      </c>
      <c r="J328" s="4">
        <v>4</v>
      </c>
      <c r="K328" s="4"/>
      <c r="L328" s="4"/>
      <c r="M328" s="4"/>
      <c r="N328" s="4"/>
      <c r="O328" s="4"/>
      <c r="P328" s="4" t="s">
        <v>286</v>
      </c>
      <c r="Q328" s="4" t="s">
        <v>290</v>
      </c>
      <c r="R328" s="19"/>
      <c r="S328" s="4"/>
      <c r="T328" s="5"/>
      <c r="U328" s="5"/>
      <c r="V328" s="14"/>
      <c r="W328" s="15"/>
      <c r="X328" s="688" t="s">
        <v>3135</v>
      </c>
      <c r="Y328" s="695" t="s">
        <v>3140</v>
      </c>
      <c r="Z328" s="688" t="s">
        <v>3130</v>
      </c>
    </row>
    <row r="329" spans="1:26" s="281" customFormat="1" ht="15.6">
      <c r="A329" s="317"/>
      <c r="B329" s="314"/>
      <c r="C329" s="13" t="s">
        <v>1031</v>
      </c>
      <c r="D329" s="304"/>
      <c r="E329" s="4" t="s">
        <v>18</v>
      </c>
      <c r="F329" s="4" t="s">
        <v>15</v>
      </c>
      <c r="G329" s="1" t="s">
        <v>19</v>
      </c>
      <c r="H329" s="1" t="s">
        <v>28</v>
      </c>
      <c r="I329" s="1" t="s">
        <v>24</v>
      </c>
      <c r="J329" s="4">
        <v>4</v>
      </c>
      <c r="K329" s="4"/>
      <c r="L329" s="4"/>
      <c r="M329" s="4"/>
      <c r="N329" s="4"/>
      <c r="O329" s="4"/>
      <c r="P329" s="4" t="s">
        <v>286</v>
      </c>
      <c r="Q329" s="4" t="s">
        <v>290</v>
      </c>
      <c r="R329" s="19"/>
      <c r="S329" s="4"/>
      <c r="T329" s="5"/>
      <c r="U329" s="5"/>
      <c r="V329" s="14"/>
      <c r="W329" s="15"/>
      <c r="X329" s="688" t="s">
        <v>3135</v>
      </c>
      <c r="Y329" s="695" t="s">
        <v>3140</v>
      </c>
      <c r="Z329" s="688" t="s">
        <v>3130</v>
      </c>
    </row>
    <row r="330" spans="1:26" s="281" customFormat="1" ht="15.6">
      <c r="A330" s="317"/>
      <c r="B330" s="314"/>
      <c r="C330" s="13"/>
      <c r="D330" s="304"/>
      <c r="E330" s="4" t="s">
        <v>18</v>
      </c>
      <c r="F330" s="4" t="s">
        <v>14</v>
      </c>
      <c r="G330" s="1" t="s">
        <v>19</v>
      </c>
      <c r="H330" s="1" t="s">
        <v>28</v>
      </c>
      <c r="I330" s="1" t="s">
        <v>24</v>
      </c>
      <c r="J330" s="4">
        <v>4</v>
      </c>
      <c r="K330" s="4"/>
      <c r="L330" s="4"/>
      <c r="M330" s="4"/>
      <c r="N330" s="4"/>
      <c r="O330" s="4"/>
      <c r="P330" s="4" t="s">
        <v>286</v>
      </c>
      <c r="Q330" s="4" t="s">
        <v>290</v>
      </c>
      <c r="R330" s="19"/>
      <c r="S330" s="4"/>
      <c r="T330" s="5"/>
      <c r="U330" s="5"/>
      <c r="V330" s="14"/>
      <c r="W330" s="15"/>
      <c r="X330" s="688" t="s">
        <v>3135</v>
      </c>
      <c r="Y330" s="695" t="s">
        <v>3140</v>
      </c>
      <c r="Z330" s="688" t="s">
        <v>3130</v>
      </c>
    </row>
    <row r="331" spans="1:26" s="281" customFormat="1" ht="15.6">
      <c r="A331" s="317"/>
      <c r="B331" s="314"/>
      <c r="C331" s="13"/>
      <c r="D331" s="304"/>
      <c r="E331" s="4" t="s">
        <v>18</v>
      </c>
      <c r="F331" s="4" t="s">
        <v>14</v>
      </c>
      <c r="G331" s="1" t="s">
        <v>19</v>
      </c>
      <c r="H331" s="1" t="s">
        <v>28</v>
      </c>
      <c r="I331" s="1" t="s">
        <v>24</v>
      </c>
      <c r="J331" s="4">
        <v>4</v>
      </c>
      <c r="K331" s="4"/>
      <c r="L331" s="4"/>
      <c r="M331" s="4"/>
      <c r="N331" s="4"/>
      <c r="O331" s="4"/>
      <c r="P331" s="4" t="s">
        <v>286</v>
      </c>
      <c r="Q331" s="4" t="s">
        <v>290</v>
      </c>
      <c r="R331" s="19"/>
      <c r="S331" s="4"/>
      <c r="T331" s="5"/>
      <c r="U331" s="5"/>
      <c r="V331" s="14"/>
      <c r="W331" s="15"/>
      <c r="X331" s="688" t="s">
        <v>3135</v>
      </c>
      <c r="Y331" s="695" t="s">
        <v>3140</v>
      </c>
      <c r="Z331" s="688" t="s">
        <v>3130</v>
      </c>
    </row>
    <row r="332" spans="1:26" s="281" customFormat="1" ht="15.6">
      <c r="A332" s="317"/>
      <c r="B332" s="314"/>
      <c r="C332" s="13" t="s">
        <v>1030</v>
      </c>
      <c r="D332" s="304"/>
      <c r="E332" s="4" t="s">
        <v>17</v>
      </c>
      <c r="F332" s="4" t="s">
        <v>14</v>
      </c>
      <c r="G332" s="1" t="s">
        <v>19</v>
      </c>
      <c r="H332" s="1" t="s">
        <v>28</v>
      </c>
      <c r="I332" s="1" t="s">
        <v>24</v>
      </c>
      <c r="J332" s="4">
        <v>4</v>
      </c>
      <c r="K332" s="4"/>
      <c r="L332" s="4"/>
      <c r="M332" s="4"/>
      <c r="N332" s="4"/>
      <c r="O332" s="4"/>
      <c r="P332" s="4" t="s">
        <v>286</v>
      </c>
      <c r="Q332" s="4" t="s">
        <v>290</v>
      </c>
      <c r="R332" s="19"/>
      <c r="S332" s="4"/>
      <c r="T332" s="5"/>
      <c r="U332" s="5"/>
      <c r="V332" s="14"/>
      <c r="W332" s="15"/>
      <c r="X332" s="688" t="s">
        <v>3135</v>
      </c>
      <c r="Y332" s="695" t="s">
        <v>3140</v>
      </c>
      <c r="Z332" s="688" t="s">
        <v>3130</v>
      </c>
    </row>
    <row r="333" spans="1:26" s="281" customFormat="1" ht="15.6">
      <c r="A333" s="317"/>
      <c r="B333" s="314"/>
      <c r="C333" s="13"/>
      <c r="D333" s="304"/>
      <c r="E333" s="4" t="s">
        <v>17</v>
      </c>
      <c r="F333" s="4" t="s">
        <v>15</v>
      </c>
      <c r="G333" s="1" t="s">
        <v>19</v>
      </c>
      <c r="H333" s="1" t="s">
        <v>28</v>
      </c>
      <c r="I333" s="1" t="s">
        <v>24</v>
      </c>
      <c r="J333" s="4">
        <v>4</v>
      </c>
      <c r="K333" s="4"/>
      <c r="L333" s="4"/>
      <c r="M333" s="4"/>
      <c r="N333" s="4"/>
      <c r="O333" s="4"/>
      <c r="P333" s="4" t="s">
        <v>286</v>
      </c>
      <c r="Q333" s="4" t="s">
        <v>290</v>
      </c>
      <c r="R333" s="19"/>
      <c r="S333" s="4"/>
      <c r="T333" s="5"/>
      <c r="U333" s="5"/>
      <c r="V333" s="14"/>
      <c r="W333" s="15"/>
      <c r="X333" s="688" t="s">
        <v>3135</v>
      </c>
      <c r="Y333" s="695" t="s">
        <v>3140</v>
      </c>
      <c r="Z333" s="688" t="s">
        <v>3130</v>
      </c>
    </row>
    <row r="334" spans="1:26" s="281" customFormat="1" ht="15.6">
      <c r="A334" s="317"/>
      <c r="B334" s="314"/>
      <c r="C334" s="13"/>
      <c r="D334" s="304"/>
      <c r="E334" s="4" t="s">
        <v>17</v>
      </c>
      <c r="F334" s="4" t="s">
        <v>14</v>
      </c>
      <c r="G334" s="1" t="s">
        <v>19</v>
      </c>
      <c r="H334" s="1" t="s">
        <v>28</v>
      </c>
      <c r="I334" s="1" t="s">
        <v>24</v>
      </c>
      <c r="J334" s="4">
        <v>4</v>
      </c>
      <c r="K334" s="4"/>
      <c r="L334" s="4"/>
      <c r="M334" s="4"/>
      <c r="N334" s="4"/>
      <c r="O334" s="4"/>
      <c r="P334" s="4" t="s">
        <v>286</v>
      </c>
      <c r="Q334" s="4" t="s">
        <v>290</v>
      </c>
      <c r="R334" s="19"/>
      <c r="S334" s="4"/>
      <c r="T334" s="5"/>
      <c r="U334" s="5"/>
      <c r="V334" s="14"/>
      <c r="W334" s="15"/>
      <c r="X334" s="688" t="s">
        <v>3135</v>
      </c>
      <c r="Y334" s="695" t="s">
        <v>3140</v>
      </c>
      <c r="Z334" s="688" t="s">
        <v>3130</v>
      </c>
    </row>
    <row r="335" spans="1:26" s="281" customFormat="1" ht="15.6">
      <c r="A335" s="317"/>
      <c r="B335" s="314"/>
      <c r="C335" s="13" t="s">
        <v>1029</v>
      </c>
      <c r="D335" s="304"/>
      <c r="E335" s="4" t="s">
        <v>17</v>
      </c>
      <c r="F335" s="4" t="s">
        <v>14</v>
      </c>
      <c r="G335" s="1" t="s">
        <v>19</v>
      </c>
      <c r="H335" s="1" t="s">
        <v>28</v>
      </c>
      <c r="I335" s="1" t="s">
        <v>24</v>
      </c>
      <c r="J335" s="4">
        <v>4</v>
      </c>
      <c r="K335" s="4"/>
      <c r="L335" s="4"/>
      <c r="M335" s="4"/>
      <c r="N335" s="4"/>
      <c r="O335" s="4"/>
      <c r="P335" s="4" t="s">
        <v>286</v>
      </c>
      <c r="Q335" s="4" t="s">
        <v>290</v>
      </c>
      <c r="R335" s="19"/>
      <c r="S335" s="4"/>
      <c r="T335" s="5"/>
      <c r="U335" s="5"/>
      <c r="V335" s="14"/>
      <c r="W335" s="15"/>
      <c r="X335" s="688" t="s">
        <v>3135</v>
      </c>
      <c r="Y335" s="695" t="s">
        <v>3140</v>
      </c>
      <c r="Z335" s="688" t="s">
        <v>3130</v>
      </c>
    </row>
    <row r="336" spans="1:26" s="281" customFormat="1" ht="15.6">
      <c r="A336" s="317"/>
      <c r="B336" s="314"/>
      <c r="C336" s="13"/>
      <c r="D336" s="304"/>
      <c r="E336" s="4" t="s">
        <v>18</v>
      </c>
      <c r="F336" s="4" t="s">
        <v>15</v>
      </c>
      <c r="G336" s="1" t="s">
        <v>19</v>
      </c>
      <c r="H336" s="1" t="s">
        <v>28</v>
      </c>
      <c r="I336" s="1" t="s">
        <v>24</v>
      </c>
      <c r="J336" s="4">
        <v>4</v>
      </c>
      <c r="K336" s="4"/>
      <c r="L336" s="4"/>
      <c r="M336" s="4"/>
      <c r="N336" s="4"/>
      <c r="O336" s="4"/>
      <c r="P336" s="4" t="s">
        <v>286</v>
      </c>
      <c r="Q336" s="4" t="s">
        <v>290</v>
      </c>
      <c r="R336" s="19"/>
      <c r="S336" s="4"/>
      <c r="T336" s="5"/>
      <c r="U336" s="5"/>
      <c r="V336" s="14"/>
      <c r="W336" s="15"/>
      <c r="X336" s="688" t="s">
        <v>3135</v>
      </c>
      <c r="Y336" s="695" t="s">
        <v>3140</v>
      </c>
      <c r="Z336" s="688" t="s">
        <v>3130</v>
      </c>
    </row>
    <row r="337" spans="1:26" s="281" customFormat="1" ht="15.6">
      <c r="A337" s="317"/>
      <c r="B337" s="314"/>
      <c r="C337" s="13"/>
      <c r="D337" s="304"/>
      <c r="E337" s="4" t="s">
        <v>18</v>
      </c>
      <c r="F337" s="4" t="s">
        <v>15</v>
      </c>
      <c r="G337" s="1" t="s">
        <v>19</v>
      </c>
      <c r="H337" s="1" t="s">
        <v>28</v>
      </c>
      <c r="I337" s="1" t="s">
        <v>24</v>
      </c>
      <c r="J337" s="4">
        <v>4</v>
      </c>
      <c r="K337" s="4"/>
      <c r="L337" s="4"/>
      <c r="M337" s="4"/>
      <c r="N337" s="4"/>
      <c r="O337" s="4"/>
      <c r="P337" s="4" t="s">
        <v>286</v>
      </c>
      <c r="Q337" s="4" t="s">
        <v>290</v>
      </c>
      <c r="R337" s="19"/>
      <c r="S337" s="4"/>
      <c r="T337" s="5"/>
      <c r="U337" s="5"/>
      <c r="V337" s="14"/>
      <c r="W337" s="15"/>
      <c r="X337" s="688" t="s">
        <v>3135</v>
      </c>
      <c r="Y337" s="695" t="s">
        <v>3140</v>
      </c>
      <c r="Z337" s="688" t="s">
        <v>3130</v>
      </c>
    </row>
    <row r="338" spans="1:26" s="281" customFormat="1" ht="15.6">
      <c r="A338" s="317"/>
      <c r="B338" s="314"/>
      <c r="C338" s="13" t="s">
        <v>1028</v>
      </c>
      <c r="D338" s="304"/>
      <c r="E338" s="4" t="s">
        <v>17</v>
      </c>
      <c r="F338" s="4" t="s">
        <v>14</v>
      </c>
      <c r="G338" s="1" t="s">
        <v>19</v>
      </c>
      <c r="H338" s="1" t="s">
        <v>28</v>
      </c>
      <c r="I338" s="1" t="s">
        <v>24</v>
      </c>
      <c r="J338" s="4">
        <v>4</v>
      </c>
      <c r="K338" s="4"/>
      <c r="L338" s="4"/>
      <c r="M338" s="4"/>
      <c r="N338" s="4"/>
      <c r="O338" s="4"/>
      <c r="P338" s="4" t="s">
        <v>286</v>
      </c>
      <c r="Q338" s="4" t="s">
        <v>290</v>
      </c>
      <c r="R338" s="19"/>
      <c r="S338" s="4"/>
      <c r="T338" s="5"/>
      <c r="U338" s="5"/>
      <c r="V338" s="14"/>
      <c r="W338" s="15"/>
      <c r="X338" s="688" t="s">
        <v>3135</v>
      </c>
      <c r="Y338" s="695" t="s">
        <v>3140</v>
      </c>
      <c r="Z338" s="688" t="s">
        <v>3130</v>
      </c>
    </row>
    <row r="339" spans="1:26" s="281" customFormat="1" ht="15.6">
      <c r="A339" s="317"/>
      <c r="B339" s="314"/>
      <c r="C339" s="13"/>
      <c r="D339" s="304"/>
      <c r="E339" s="4" t="s">
        <v>17</v>
      </c>
      <c r="F339" s="4" t="s">
        <v>15</v>
      </c>
      <c r="G339" s="1" t="s">
        <v>19</v>
      </c>
      <c r="H339" s="1" t="s">
        <v>28</v>
      </c>
      <c r="I339" s="1" t="s">
        <v>24</v>
      </c>
      <c r="J339" s="4">
        <v>4</v>
      </c>
      <c r="K339" s="4"/>
      <c r="L339" s="4"/>
      <c r="M339" s="4"/>
      <c r="N339" s="4"/>
      <c r="O339" s="4"/>
      <c r="P339" s="4" t="s">
        <v>286</v>
      </c>
      <c r="Q339" s="4" t="s">
        <v>290</v>
      </c>
      <c r="R339" s="19"/>
      <c r="S339" s="4"/>
      <c r="T339" s="5"/>
      <c r="U339" s="5"/>
      <c r="V339" s="14"/>
      <c r="W339" s="15"/>
      <c r="X339" s="688" t="s">
        <v>3135</v>
      </c>
      <c r="Y339" s="695" t="s">
        <v>3140</v>
      </c>
      <c r="Z339" s="688" t="s">
        <v>3130</v>
      </c>
    </row>
    <row r="340" spans="1:26" s="281" customFormat="1" ht="15.6">
      <c r="A340" s="317"/>
      <c r="B340" s="314"/>
      <c r="C340" s="13" t="s">
        <v>1027</v>
      </c>
      <c r="D340" s="304"/>
      <c r="E340" s="4" t="s">
        <v>18</v>
      </c>
      <c r="F340" s="4" t="s">
        <v>14</v>
      </c>
      <c r="G340" s="1" t="s">
        <v>23</v>
      </c>
      <c r="H340" s="1" t="s">
        <v>28</v>
      </c>
      <c r="I340" s="1" t="s">
        <v>24</v>
      </c>
      <c r="J340" s="4">
        <v>4</v>
      </c>
      <c r="K340" s="4"/>
      <c r="L340" s="4"/>
      <c r="M340" s="4"/>
      <c r="N340" s="4"/>
      <c r="O340" s="4"/>
      <c r="P340" s="4" t="s">
        <v>291</v>
      </c>
      <c r="Q340" s="4" t="s">
        <v>288</v>
      </c>
      <c r="R340" s="19"/>
      <c r="S340" s="4"/>
      <c r="T340" s="5"/>
      <c r="U340" s="5"/>
      <c r="V340" s="14"/>
      <c r="W340" s="15"/>
      <c r="X340" s="688" t="s">
        <v>3135</v>
      </c>
      <c r="Y340" s="695" t="s">
        <v>3140</v>
      </c>
      <c r="Z340" s="688" t="s">
        <v>3130</v>
      </c>
    </row>
    <row r="341" spans="1:26" s="281" customFormat="1" ht="15.6">
      <c r="A341" s="317"/>
      <c r="B341" s="314"/>
      <c r="C341" s="13"/>
      <c r="D341" s="304"/>
      <c r="E341" s="4" t="s">
        <v>18</v>
      </c>
      <c r="F341" s="4" t="s">
        <v>15</v>
      </c>
      <c r="G341" s="1" t="s">
        <v>23</v>
      </c>
      <c r="H341" s="1" t="s">
        <v>28</v>
      </c>
      <c r="I341" s="1" t="s">
        <v>24</v>
      </c>
      <c r="J341" s="4">
        <v>4</v>
      </c>
      <c r="K341" s="4"/>
      <c r="L341" s="4"/>
      <c r="M341" s="4"/>
      <c r="N341" s="4"/>
      <c r="O341" s="4"/>
      <c r="P341" s="4" t="s">
        <v>291</v>
      </c>
      <c r="Q341" s="4" t="s">
        <v>288</v>
      </c>
      <c r="R341" s="19"/>
      <c r="S341" s="4"/>
      <c r="T341" s="5"/>
      <c r="U341" s="5"/>
      <c r="V341" s="14"/>
      <c r="W341" s="15"/>
      <c r="X341" s="688" t="s">
        <v>3135</v>
      </c>
      <c r="Y341" s="695" t="s">
        <v>3140</v>
      </c>
      <c r="Z341" s="688" t="s">
        <v>3130</v>
      </c>
    </row>
    <row r="342" spans="1:26" s="281" customFormat="1" ht="15.6">
      <c r="A342" s="317"/>
      <c r="B342" s="314"/>
      <c r="C342" s="13" t="s">
        <v>1026</v>
      </c>
      <c r="D342" s="304"/>
      <c r="E342" s="4" t="s">
        <v>17</v>
      </c>
      <c r="F342" s="4" t="s">
        <v>14</v>
      </c>
      <c r="G342" s="1" t="s">
        <v>19</v>
      </c>
      <c r="H342" s="1" t="s">
        <v>28</v>
      </c>
      <c r="I342" s="1" t="s">
        <v>24</v>
      </c>
      <c r="J342" s="4">
        <v>4</v>
      </c>
      <c r="K342" s="4"/>
      <c r="L342" s="4"/>
      <c r="M342" s="4"/>
      <c r="N342" s="4"/>
      <c r="O342" s="4"/>
      <c r="P342" s="4" t="s">
        <v>291</v>
      </c>
      <c r="Q342" s="4" t="s">
        <v>288</v>
      </c>
      <c r="R342" s="19"/>
      <c r="S342" s="4"/>
      <c r="T342" s="5"/>
      <c r="U342" s="5"/>
      <c r="V342" s="14"/>
      <c r="W342" s="15"/>
      <c r="X342" s="688" t="s">
        <v>3135</v>
      </c>
      <c r="Y342" s="695" t="s">
        <v>3140</v>
      </c>
      <c r="Z342" s="688" t="s">
        <v>3130</v>
      </c>
    </row>
    <row r="343" spans="1:26" s="281" customFormat="1" ht="15.6">
      <c r="A343" s="317"/>
      <c r="B343" s="314"/>
      <c r="C343" s="13" t="s">
        <v>1025</v>
      </c>
      <c r="D343" s="304"/>
      <c r="E343" s="4" t="s">
        <v>18</v>
      </c>
      <c r="F343" s="4" t="s">
        <v>14</v>
      </c>
      <c r="G343" s="1" t="s">
        <v>21</v>
      </c>
      <c r="H343" s="1" t="s">
        <v>28</v>
      </c>
      <c r="I343" s="1" t="s">
        <v>447</v>
      </c>
      <c r="J343" s="4">
        <v>4</v>
      </c>
      <c r="K343" s="4"/>
      <c r="L343" s="4"/>
      <c r="M343" s="4"/>
      <c r="N343" s="4"/>
      <c r="O343" s="4"/>
      <c r="P343" s="4" t="s">
        <v>291</v>
      </c>
      <c r="Q343" s="4" t="s">
        <v>290</v>
      </c>
      <c r="R343" s="19"/>
      <c r="S343" s="4"/>
      <c r="T343" s="5"/>
      <c r="U343" s="5"/>
      <c r="V343" s="14"/>
      <c r="W343" s="15"/>
      <c r="X343" s="688" t="s">
        <v>3135</v>
      </c>
      <c r="Y343" s="695" t="s">
        <v>3140</v>
      </c>
      <c r="Z343" s="688" t="s">
        <v>3130</v>
      </c>
    </row>
    <row r="344" spans="1:26" s="281" customFormat="1" ht="15.6">
      <c r="A344" s="317"/>
      <c r="B344" s="314"/>
      <c r="C344" s="13"/>
      <c r="D344" s="304"/>
      <c r="E344" s="4" t="s">
        <v>18</v>
      </c>
      <c r="F344" s="4" t="s">
        <v>15</v>
      </c>
      <c r="G344" s="1" t="s">
        <v>21</v>
      </c>
      <c r="H344" s="1" t="s">
        <v>28</v>
      </c>
      <c r="I344" s="1" t="s">
        <v>24</v>
      </c>
      <c r="J344" s="4">
        <v>4</v>
      </c>
      <c r="K344" s="4"/>
      <c r="L344" s="4"/>
      <c r="M344" s="4"/>
      <c r="N344" s="4"/>
      <c r="O344" s="4"/>
      <c r="P344" s="4" t="s">
        <v>291</v>
      </c>
      <c r="Q344" s="4" t="s">
        <v>290</v>
      </c>
      <c r="R344" s="19"/>
      <c r="S344" s="4"/>
      <c r="T344" s="5"/>
      <c r="U344" s="5"/>
      <c r="V344" s="14"/>
      <c r="W344" s="15"/>
      <c r="X344" s="688" t="s">
        <v>3135</v>
      </c>
      <c r="Y344" s="695" t="s">
        <v>3140</v>
      </c>
      <c r="Z344" s="688" t="s">
        <v>3130</v>
      </c>
    </row>
    <row r="345" spans="1:26" s="281" customFormat="1" ht="15.6">
      <c r="A345" s="317"/>
      <c r="B345" s="314"/>
      <c r="C345" s="13" t="s">
        <v>1024</v>
      </c>
      <c r="D345" s="304"/>
      <c r="E345" s="4" t="s">
        <v>18</v>
      </c>
      <c r="F345" s="4" t="s">
        <v>14</v>
      </c>
      <c r="G345" s="1" t="s">
        <v>19</v>
      </c>
      <c r="H345" s="1" t="s">
        <v>28</v>
      </c>
      <c r="I345" s="1" t="s">
        <v>26</v>
      </c>
      <c r="J345" s="4">
        <v>4</v>
      </c>
      <c r="K345" s="4"/>
      <c r="L345" s="4"/>
      <c r="M345" s="4"/>
      <c r="N345" s="4"/>
      <c r="O345" s="4"/>
      <c r="P345" s="276" t="s">
        <v>444</v>
      </c>
      <c r="Q345" s="4" t="s">
        <v>290</v>
      </c>
      <c r="R345" s="19"/>
      <c r="S345" s="4"/>
      <c r="T345" s="5"/>
      <c r="U345" s="5"/>
      <c r="V345" s="14"/>
      <c r="W345" s="15"/>
      <c r="X345" s="688" t="s">
        <v>3135</v>
      </c>
      <c r="Y345" s="695" t="s">
        <v>3140</v>
      </c>
      <c r="Z345" s="688" t="s">
        <v>3130</v>
      </c>
    </row>
    <row r="346" spans="1:26" s="281" customFormat="1" ht="15.6">
      <c r="A346" s="317"/>
      <c r="B346" s="314"/>
      <c r="C346" s="13"/>
      <c r="D346" s="304"/>
      <c r="E346" s="4" t="s">
        <v>18</v>
      </c>
      <c r="F346" s="4" t="s">
        <v>15</v>
      </c>
      <c r="G346" s="1" t="s">
        <v>19</v>
      </c>
      <c r="H346" s="1" t="s">
        <v>28</v>
      </c>
      <c r="I346" s="1" t="s">
        <v>445</v>
      </c>
      <c r="J346" s="4">
        <v>4</v>
      </c>
      <c r="K346" s="4" t="s">
        <v>59</v>
      </c>
      <c r="L346" s="4"/>
      <c r="M346" s="4"/>
      <c r="N346" s="4"/>
      <c r="O346" s="4"/>
      <c r="P346" s="276" t="s">
        <v>444</v>
      </c>
      <c r="Q346" s="4" t="s">
        <v>290</v>
      </c>
      <c r="R346" s="19"/>
      <c r="S346" s="4"/>
      <c r="T346" s="5"/>
      <c r="U346" s="5"/>
      <c r="V346" s="14"/>
      <c r="W346" s="15"/>
      <c r="X346" s="688" t="s">
        <v>3135</v>
      </c>
      <c r="Y346" s="695" t="s">
        <v>3140</v>
      </c>
      <c r="Z346" s="688" t="s">
        <v>3130</v>
      </c>
    </row>
    <row r="347" spans="1:26" s="281" customFormat="1" ht="15.6">
      <c r="A347" s="317"/>
      <c r="B347" s="314"/>
      <c r="C347" s="13" t="s">
        <v>1023</v>
      </c>
      <c r="D347" s="304"/>
      <c r="E347" s="4" t="s">
        <v>18</v>
      </c>
      <c r="F347" s="4" t="s">
        <v>14</v>
      </c>
      <c r="G347" s="1" t="s">
        <v>19</v>
      </c>
      <c r="H347" s="1" t="s">
        <v>28</v>
      </c>
      <c r="I347" s="1" t="s">
        <v>24</v>
      </c>
      <c r="J347" s="4">
        <v>4</v>
      </c>
      <c r="K347" s="4" t="s">
        <v>59</v>
      </c>
      <c r="L347" s="4"/>
      <c r="M347" s="4"/>
      <c r="N347" s="4"/>
      <c r="O347" s="4"/>
      <c r="P347" s="276" t="s">
        <v>444</v>
      </c>
      <c r="Q347" s="4" t="s">
        <v>290</v>
      </c>
      <c r="R347" s="19"/>
      <c r="S347" s="4"/>
      <c r="T347" s="5"/>
      <c r="U347" s="5"/>
      <c r="V347" s="14"/>
      <c r="W347" s="15"/>
      <c r="X347" s="688" t="s">
        <v>3135</v>
      </c>
      <c r="Y347" s="695" t="s">
        <v>3140</v>
      </c>
      <c r="Z347" s="688" t="s">
        <v>3130</v>
      </c>
    </row>
    <row r="348" spans="1:26" s="281" customFormat="1" ht="15.6">
      <c r="A348" s="317"/>
      <c r="B348" s="314"/>
      <c r="C348" s="13"/>
      <c r="D348" s="304"/>
      <c r="E348" s="4" t="s">
        <v>18</v>
      </c>
      <c r="F348" s="4" t="s">
        <v>15</v>
      </c>
      <c r="G348" s="1" t="s">
        <v>19</v>
      </c>
      <c r="H348" s="1" t="s">
        <v>28</v>
      </c>
      <c r="I348" s="1" t="s">
        <v>24</v>
      </c>
      <c r="J348" s="4">
        <v>4</v>
      </c>
      <c r="K348" s="4" t="s">
        <v>59</v>
      </c>
      <c r="L348" s="4"/>
      <c r="M348" s="4"/>
      <c r="N348" s="4"/>
      <c r="O348" s="4"/>
      <c r="P348" s="276" t="s">
        <v>444</v>
      </c>
      <c r="Q348" s="4" t="s">
        <v>290</v>
      </c>
      <c r="R348" s="19"/>
      <c r="S348" s="4"/>
      <c r="T348" s="5"/>
      <c r="U348" s="5"/>
      <c r="V348" s="14"/>
      <c r="W348" s="15"/>
      <c r="X348" s="688" t="s">
        <v>3135</v>
      </c>
      <c r="Y348" s="695" t="s">
        <v>3140</v>
      </c>
      <c r="Z348" s="688" t="s">
        <v>3130</v>
      </c>
    </row>
    <row r="349" spans="1:26" s="281" customFormat="1" ht="15.6">
      <c r="A349" s="317"/>
      <c r="B349" s="314"/>
      <c r="C349" s="13" t="s">
        <v>1022</v>
      </c>
      <c r="D349" s="304"/>
      <c r="E349" s="4" t="s">
        <v>18</v>
      </c>
      <c r="F349" s="4" t="s">
        <v>14</v>
      </c>
      <c r="G349" s="1" t="s">
        <v>19</v>
      </c>
      <c r="H349" s="1" t="s">
        <v>28</v>
      </c>
      <c r="I349" s="1" t="s">
        <v>24</v>
      </c>
      <c r="J349" s="4">
        <v>4</v>
      </c>
      <c r="K349" s="4"/>
      <c r="L349" s="4"/>
      <c r="M349" s="4"/>
      <c r="N349" s="4"/>
      <c r="O349" s="4"/>
      <c r="P349" s="276" t="s">
        <v>444</v>
      </c>
      <c r="Q349" s="4" t="s">
        <v>290</v>
      </c>
      <c r="R349" s="19"/>
      <c r="S349" s="4"/>
      <c r="T349" s="5"/>
      <c r="U349" s="5"/>
      <c r="V349" s="14"/>
      <c r="W349" s="15"/>
      <c r="X349" s="688" t="s">
        <v>3135</v>
      </c>
      <c r="Y349" s="695" t="s">
        <v>3140</v>
      </c>
      <c r="Z349" s="688" t="s">
        <v>3130</v>
      </c>
    </row>
    <row r="350" spans="1:26" s="281" customFormat="1" ht="15.6">
      <c r="A350" s="317"/>
      <c r="B350" s="314"/>
      <c r="C350" s="13"/>
      <c r="D350" s="304"/>
      <c r="E350" s="4" t="s">
        <v>18</v>
      </c>
      <c r="F350" s="4" t="s">
        <v>15</v>
      </c>
      <c r="G350" s="1" t="s">
        <v>19</v>
      </c>
      <c r="H350" s="1" t="s">
        <v>28</v>
      </c>
      <c r="I350" s="1" t="s">
        <v>24</v>
      </c>
      <c r="J350" s="4">
        <v>4</v>
      </c>
      <c r="K350" s="4"/>
      <c r="L350" s="4"/>
      <c r="M350" s="4"/>
      <c r="N350" s="4"/>
      <c r="O350" s="4"/>
      <c r="P350" s="276" t="s">
        <v>444</v>
      </c>
      <c r="Q350" s="4" t="s">
        <v>290</v>
      </c>
      <c r="R350" s="19"/>
      <c r="S350" s="4"/>
      <c r="T350" s="5"/>
      <c r="U350" s="5"/>
      <c r="V350" s="14"/>
      <c r="W350" s="15"/>
      <c r="X350" s="688" t="s">
        <v>3135</v>
      </c>
      <c r="Y350" s="695" t="s">
        <v>3140</v>
      </c>
      <c r="Z350" s="688" t="s">
        <v>3130</v>
      </c>
    </row>
    <row r="351" spans="1:26" s="281" customFormat="1" ht="15.6">
      <c r="A351" s="317"/>
      <c r="B351" s="314"/>
      <c r="C351" s="13" t="s">
        <v>1021</v>
      </c>
      <c r="D351" s="304"/>
      <c r="E351" s="4" t="s">
        <v>18</v>
      </c>
      <c r="F351" s="4" t="s">
        <v>15</v>
      </c>
      <c r="G351" s="1" t="s">
        <v>19</v>
      </c>
      <c r="H351" s="1" t="s">
        <v>28</v>
      </c>
      <c r="I351" s="1" t="s">
        <v>24</v>
      </c>
      <c r="J351" s="4">
        <v>2</v>
      </c>
      <c r="K351" s="4"/>
      <c r="L351" s="4"/>
      <c r="M351" s="4"/>
      <c r="N351" s="4" t="s">
        <v>39</v>
      </c>
      <c r="O351" s="4"/>
      <c r="P351" s="4" t="s">
        <v>291</v>
      </c>
      <c r="Q351" s="324" t="s">
        <v>288</v>
      </c>
      <c r="R351" s="19"/>
      <c r="S351" s="4"/>
      <c r="T351" s="5"/>
      <c r="U351" s="5"/>
      <c r="V351" s="14"/>
      <c r="W351" s="15"/>
      <c r="X351" s="688" t="s">
        <v>3135</v>
      </c>
      <c r="Y351" s="695" t="s">
        <v>3140</v>
      </c>
      <c r="Z351" s="688" t="s">
        <v>3130</v>
      </c>
    </row>
    <row r="352" spans="1:26" s="281" customFormat="1" ht="15.6">
      <c r="A352" s="317"/>
      <c r="B352" s="314"/>
      <c r="C352" s="13"/>
      <c r="D352" s="304"/>
      <c r="E352" s="4" t="s">
        <v>17</v>
      </c>
      <c r="F352" s="4" t="s">
        <v>14</v>
      </c>
      <c r="G352" s="1" t="s">
        <v>19</v>
      </c>
      <c r="H352" s="1" t="s">
        <v>28</v>
      </c>
      <c r="I352" s="1" t="s">
        <v>447</v>
      </c>
      <c r="J352" s="4">
        <v>4</v>
      </c>
      <c r="K352" s="4"/>
      <c r="L352" s="4"/>
      <c r="M352" s="4"/>
      <c r="N352" s="4"/>
      <c r="O352" s="4"/>
      <c r="P352" s="4" t="s">
        <v>291</v>
      </c>
      <c r="Q352" s="324" t="s">
        <v>288</v>
      </c>
      <c r="R352" s="19"/>
      <c r="S352" s="4"/>
      <c r="T352" s="5"/>
      <c r="U352" s="5"/>
      <c r="V352" s="14"/>
      <c r="W352" s="15"/>
      <c r="X352" s="688" t="s">
        <v>3135</v>
      </c>
      <c r="Y352" s="695" t="s">
        <v>3140</v>
      </c>
      <c r="Z352" s="688" t="s">
        <v>3130</v>
      </c>
    </row>
    <row r="353" spans="1:26" s="281" customFormat="1" ht="15.6">
      <c r="A353" s="317"/>
      <c r="B353" s="314"/>
      <c r="C353" s="13"/>
      <c r="D353" s="304"/>
      <c r="E353" s="4" t="s">
        <v>17</v>
      </c>
      <c r="F353" s="4" t="s">
        <v>15</v>
      </c>
      <c r="G353" s="1" t="s">
        <v>19</v>
      </c>
      <c r="H353" s="1" t="s">
        <v>28</v>
      </c>
      <c r="I353" s="1" t="s">
        <v>24</v>
      </c>
      <c r="J353" s="4">
        <v>4</v>
      </c>
      <c r="K353" s="4"/>
      <c r="L353" s="4"/>
      <c r="M353" s="4"/>
      <c r="N353" s="4"/>
      <c r="O353" s="4"/>
      <c r="P353" s="4" t="s">
        <v>291</v>
      </c>
      <c r="Q353" s="324" t="s">
        <v>288</v>
      </c>
      <c r="R353" s="19"/>
      <c r="S353" s="4"/>
      <c r="T353" s="5"/>
      <c r="U353" s="5"/>
      <c r="V353" s="14"/>
      <c r="W353" s="15"/>
      <c r="X353" s="688" t="s">
        <v>3135</v>
      </c>
      <c r="Y353" s="695" t="s">
        <v>3140</v>
      </c>
      <c r="Z353" s="688" t="s">
        <v>3130</v>
      </c>
    </row>
    <row r="354" spans="1:26" s="281" customFormat="1" ht="24">
      <c r="A354" s="317"/>
      <c r="B354" s="314"/>
      <c r="C354" s="13"/>
      <c r="D354" s="304" t="s">
        <v>1018</v>
      </c>
      <c r="E354" s="4" t="s">
        <v>18</v>
      </c>
      <c r="F354" s="4" t="s">
        <v>14</v>
      </c>
      <c r="G354" s="1" t="s">
        <v>56</v>
      </c>
      <c r="H354" s="1" t="s">
        <v>29</v>
      </c>
      <c r="I354" s="300" t="s">
        <v>30</v>
      </c>
      <c r="J354" s="4">
        <v>4</v>
      </c>
      <c r="K354" s="4"/>
      <c r="L354" s="4"/>
      <c r="M354" s="4"/>
      <c r="N354" s="4"/>
      <c r="O354" s="4"/>
      <c r="P354" s="4" t="s">
        <v>291</v>
      </c>
      <c r="Q354" s="324" t="s">
        <v>288</v>
      </c>
      <c r="R354" s="19"/>
      <c r="S354" s="4"/>
      <c r="T354" s="5"/>
      <c r="U354" s="5" t="s">
        <v>46</v>
      </c>
      <c r="V354" s="14" t="s">
        <v>1018</v>
      </c>
      <c r="W354" s="15" t="s">
        <v>1020</v>
      </c>
      <c r="X354" s="688" t="s">
        <v>3135</v>
      </c>
      <c r="Y354" s="695" t="s">
        <v>3140</v>
      </c>
      <c r="Z354" s="688" t="s">
        <v>3130</v>
      </c>
    </row>
    <row r="355" spans="1:26" s="281" customFormat="1" ht="15.6">
      <c r="A355" s="317"/>
      <c r="B355" s="314"/>
      <c r="C355" s="13"/>
      <c r="D355" s="304" t="s">
        <v>1018</v>
      </c>
      <c r="E355" s="4" t="s">
        <v>18</v>
      </c>
      <c r="F355" s="4" t="s">
        <v>15</v>
      </c>
      <c r="G355" s="1" t="s">
        <v>56</v>
      </c>
      <c r="H355" s="1" t="s">
        <v>29</v>
      </c>
      <c r="I355" s="300" t="s">
        <v>30</v>
      </c>
      <c r="J355" s="4">
        <v>2</v>
      </c>
      <c r="K355" s="4"/>
      <c r="L355" s="4"/>
      <c r="M355" s="4"/>
      <c r="N355" s="4"/>
      <c r="O355" s="4"/>
      <c r="P355" s="4" t="s">
        <v>291</v>
      </c>
      <c r="Q355" s="324" t="s">
        <v>288</v>
      </c>
      <c r="R355" s="19" t="s">
        <v>1019</v>
      </c>
      <c r="S355" s="4"/>
      <c r="T355" s="5"/>
      <c r="U355" s="5" t="s">
        <v>45</v>
      </c>
      <c r="V355" s="14" t="s">
        <v>1018</v>
      </c>
      <c r="W355" s="15" t="s">
        <v>1017</v>
      </c>
      <c r="X355" s="688" t="s">
        <v>3135</v>
      </c>
      <c r="Y355" s="695" t="s">
        <v>3140</v>
      </c>
      <c r="Z355" s="688" t="s">
        <v>3130</v>
      </c>
    </row>
    <row r="356" spans="1:26" s="281" customFormat="1" ht="15.6">
      <c r="A356" s="317"/>
      <c r="B356" s="314"/>
      <c r="C356" s="13"/>
      <c r="D356" s="304"/>
      <c r="E356" s="4" t="s">
        <v>18</v>
      </c>
      <c r="F356" s="4" t="s">
        <v>16</v>
      </c>
      <c r="G356" s="1" t="s">
        <v>56</v>
      </c>
      <c r="H356" s="1" t="s">
        <v>61</v>
      </c>
      <c r="I356" s="1" t="s">
        <v>783</v>
      </c>
      <c r="J356" s="4">
        <v>3</v>
      </c>
      <c r="K356" s="4"/>
      <c r="L356" s="4"/>
      <c r="M356" s="4"/>
      <c r="N356" s="4"/>
      <c r="O356" s="4"/>
      <c r="P356" s="4" t="s">
        <v>291</v>
      </c>
      <c r="Q356" s="324" t="s">
        <v>288</v>
      </c>
      <c r="R356" s="19"/>
      <c r="S356" s="4"/>
      <c r="T356" s="5"/>
      <c r="U356" s="5"/>
      <c r="V356" s="14"/>
      <c r="W356" s="15"/>
      <c r="X356" s="688" t="s">
        <v>3135</v>
      </c>
      <c r="Y356" s="695" t="s">
        <v>3140</v>
      </c>
      <c r="Z356" s="688" t="s">
        <v>3130</v>
      </c>
    </row>
    <row r="357" spans="1:26" s="281" customFormat="1" ht="15.6">
      <c r="A357" s="317"/>
      <c r="B357" s="314"/>
      <c r="C357" s="13" t="s">
        <v>1016</v>
      </c>
      <c r="D357" s="304"/>
      <c r="E357" s="4" t="s">
        <v>17</v>
      </c>
      <c r="F357" s="4" t="s">
        <v>14</v>
      </c>
      <c r="G357" s="1" t="s">
        <v>19</v>
      </c>
      <c r="H357" s="1" t="s">
        <v>28</v>
      </c>
      <c r="I357" s="1" t="s">
        <v>24</v>
      </c>
      <c r="J357" s="4">
        <v>4</v>
      </c>
      <c r="K357" s="4"/>
      <c r="L357" s="4"/>
      <c r="M357" s="4"/>
      <c r="N357" s="4"/>
      <c r="O357" s="4"/>
      <c r="P357" s="4" t="s">
        <v>286</v>
      </c>
      <c r="Q357" s="4" t="s">
        <v>290</v>
      </c>
      <c r="R357" s="19"/>
      <c r="S357" s="4"/>
      <c r="T357" s="5"/>
      <c r="U357" s="5"/>
      <c r="V357" s="14"/>
      <c r="W357" s="15"/>
      <c r="X357" s="688" t="s">
        <v>3135</v>
      </c>
      <c r="Y357" s="695" t="s">
        <v>3140</v>
      </c>
      <c r="Z357" s="688" t="s">
        <v>3130</v>
      </c>
    </row>
    <row r="358" spans="1:26" s="281" customFormat="1" ht="15.6">
      <c r="A358" s="317"/>
      <c r="B358" s="314"/>
      <c r="C358" s="13"/>
      <c r="D358" s="304"/>
      <c r="E358" s="4" t="s">
        <v>17</v>
      </c>
      <c r="F358" s="4" t="s">
        <v>15</v>
      </c>
      <c r="G358" s="1" t="s">
        <v>19</v>
      </c>
      <c r="H358" s="1" t="s">
        <v>28</v>
      </c>
      <c r="I358" s="1" t="s">
        <v>445</v>
      </c>
      <c r="J358" s="4">
        <v>4</v>
      </c>
      <c r="K358" s="4"/>
      <c r="L358" s="4"/>
      <c r="M358" s="4"/>
      <c r="N358" s="4"/>
      <c r="O358" s="4"/>
      <c r="P358" s="4" t="s">
        <v>286</v>
      </c>
      <c r="Q358" s="4" t="s">
        <v>290</v>
      </c>
      <c r="R358" s="19"/>
      <c r="S358" s="4"/>
      <c r="T358" s="5"/>
      <c r="U358" s="5"/>
      <c r="V358" s="14"/>
      <c r="W358" s="15"/>
      <c r="X358" s="688" t="s">
        <v>3135</v>
      </c>
      <c r="Y358" s="695" t="s">
        <v>3140</v>
      </c>
      <c r="Z358" s="688" t="s">
        <v>3130</v>
      </c>
    </row>
    <row r="359" spans="1:26" s="281" customFormat="1" ht="15.6">
      <c r="A359" s="317"/>
      <c r="B359" s="314"/>
      <c r="C359" s="13"/>
      <c r="D359" s="304"/>
      <c r="E359" s="4" t="s">
        <v>17</v>
      </c>
      <c r="F359" s="4" t="s">
        <v>14</v>
      </c>
      <c r="G359" s="1" t="s">
        <v>19</v>
      </c>
      <c r="H359" s="1" t="s">
        <v>28</v>
      </c>
      <c r="I359" s="1" t="s">
        <v>24</v>
      </c>
      <c r="J359" s="4">
        <v>4</v>
      </c>
      <c r="K359" s="4"/>
      <c r="L359" s="4"/>
      <c r="M359" s="4"/>
      <c r="N359" s="4"/>
      <c r="O359" s="4"/>
      <c r="P359" s="4" t="s">
        <v>286</v>
      </c>
      <c r="Q359" s="4" t="s">
        <v>290</v>
      </c>
      <c r="R359" s="19"/>
      <c r="S359" s="4"/>
      <c r="T359" s="5"/>
      <c r="U359" s="5"/>
      <c r="V359" s="14"/>
      <c r="W359" s="15"/>
      <c r="X359" s="688" t="s">
        <v>3135</v>
      </c>
      <c r="Y359" s="695" t="s">
        <v>3140</v>
      </c>
      <c r="Z359" s="688" t="s">
        <v>3130</v>
      </c>
    </row>
    <row r="360" spans="1:26" s="281" customFormat="1" ht="15.6">
      <c r="A360" s="317"/>
      <c r="B360" s="314"/>
      <c r="C360" s="13" t="s">
        <v>1015</v>
      </c>
      <c r="D360" s="304"/>
      <c r="E360" s="4" t="s">
        <v>17</v>
      </c>
      <c r="F360" s="4" t="s">
        <v>14</v>
      </c>
      <c r="G360" s="1" t="s">
        <v>19</v>
      </c>
      <c r="H360" s="1" t="s">
        <v>28</v>
      </c>
      <c r="I360" s="1" t="s">
        <v>24</v>
      </c>
      <c r="J360" s="4">
        <v>4</v>
      </c>
      <c r="K360" s="4"/>
      <c r="L360" s="4"/>
      <c r="M360" s="4"/>
      <c r="N360" s="4"/>
      <c r="O360" s="4"/>
      <c r="P360" s="4" t="s">
        <v>286</v>
      </c>
      <c r="Q360" s="4" t="s">
        <v>290</v>
      </c>
      <c r="R360" s="19"/>
      <c r="S360" s="4"/>
      <c r="T360" s="5"/>
      <c r="U360" s="5"/>
      <c r="V360" s="14"/>
      <c r="W360" s="15"/>
      <c r="X360" s="688" t="s">
        <v>3135</v>
      </c>
      <c r="Y360" s="695" t="s">
        <v>3140</v>
      </c>
      <c r="Z360" s="688" t="s">
        <v>3130</v>
      </c>
    </row>
    <row r="361" spans="1:26" s="281" customFormat="1" ht="15.6">
      <c r="A361" s="317"/>
      <c r="B361" s="314"/>
      <c r="C361" s="13"/>
      <c r="D361" s="304"/>
      <c r="E361" s="4" t="s">
        <v>17</v>
      </c>
      <c r="F361" s="4" t="s">
        <v>15</v>
      </c>
      <c r="G361" s="1" t="s">
        <v>19</v>
      </c>
      <c r="H361" s="1" t="s">
        <v>28</v>
      </c>
      <c r="I361" s="1" t="s">
        <v>24</v>
      </c>
      <c r="J361" s="4">
        <v>4</v>
      </c>
      <c r="K361" s="4"/>
      <c r="L361" s="4"/>
      <c r="M361" s="4"/>
      <c r="N361" s="4"/>
      <c r="O361" s="4"/>
      <c r="P361" s="4" t="s">
        <v>286</v>
      </c>
      <c r="Q361" s="4" t="s">
        <v>290</v>
      </c>
      <c r="R361" s="19"/>
      <c r="S361" s="4"/>
      <c r="T361" s="5"/>
      <c r="U361" s="5"/>
      <c r="V361" s="14"/>
      <c r="W361" s="15"/>
      <c r="X361" s="688" t="s">
        <v>3135</v>
      </c>
      <c r="Y361" s="695" t="s">
        <v>3140</v>
      </c>
      <c r="Z361" s="688" t="s">
        <v>3130</v>
      </c>
    </row>
    <row r="362" spans="1:26" s="281" customFormat="1" ht="15.6">
      <c r="A362" s="317"/>
      <c r="B362" s="314"/>
      <c r="C362" s="13" t="s">
        <v>1014</v>
      </c>
      <c r="D362" s="304"/>
      <c r="E362" s="4" t="s">
        <v>17</v>
      </c>
      <c r="F362" s="4" t="s">
        <v>15</v>
      </c>
      <c r="G362" s="1" t="s">
        <v>19</v>
      </c>
      <c r="H362" s="1" t="s">
        <v>28</v>
      </c>
      <c r="I362" s="1" t="s">
        <v>24</v>
      </c>
      <c r="J362" s="4">
        <v>4</v>
      </c>
      <c r="K362" s="4"/>
      <c r="L362" s="4"/>
      <c r="M362" s="4"/>
      <c r="N362" s="4"/>
      <c r="O362" s="4"/>
      <c r="P362" s="4" t="s">
        <v>286</v>
      </c>
      <c r="Q362" s="4" t="s">
        <v>290</v>
      </c>
      <c r="R362" s="19"/>
      <c r="S362" s="4"/>
      <c r="T362" s="5"/>
      <c r="U362" s="5"/>
      <c r="V362" s="14"/>
      <c r="W362" s="15"/>
      <c r="X362" s="688" t="s">
        <v>3135</v>
      </c>
      <c r="Y362" s="695" t="s">
        <v>3140</v>
      </c>
      <c r="Z362" s="688" t="s">
        <v>3130</v>
      </c>
    </row>
    <row r="363" spans="1:26" s="281" customFormat="1" ht="15.6">
      <c r="A363" s="317"/>
      <c r="B363" s="314"/>
      <c r="C363" s="13" t="s">
        <v>1013</v>
      </c>
      <c r="D363" s="304"/>
      <c r="E363" s="4" t="s">
        <v>18</v>
      </c>
      <c r="F363" s="4" t="s">
        <v>14</v>
      </c>
      <c r="G363" s="1" t="s">
        <v>19</v>
      </c>
      <c r="H363" s="1" t="s">
        <v>28</v>
      </c>
      <c r="I363" s="1" t="s">
        <v>445</v>
      </c>
      <c r="J363" s="4">
        <v>4</v>
      </c>
      <c r="K363" s="4"/>
      <c r="L363" s="4"/>
      <c r="M363" s="4"/>
      <c r="N363" s="4"/>
      <c r="O363" s="4"/>
      <c r="P363" s="4" t="s">
        <v>286</v>
      </c>
      <c r="Q363" s="4" t="s">
        <v>290</v>
      </c>
      <c r="R363" s="19"/>
      <c r="S363" s="4"/>
      <c r="T363" s="5"/>
      <c r="U363" s="5"/>
      <c r="V363" s="14"/>
      <c r="W363" s="15"/>
      <c r="X363" s="688" t="s">
        <v>3135</v>
      </c>
      <c r="Y363" s="695" t="s">
        <v>3140</v>
      </c>
      <c r="Z363" s="688" t="s">
        <v>3130</v>
      </c>
    </row>
    <row r="364" spans="1:26" s="281" customFormat="1" ht="15.6">
      <c r="A364" s="317"/>
      <c r="B364" s="314"/>
      <c r="C364" s="13"/>
      <c r="D364" s="304"/>
      <c r="E364" s="4" t="s">
        <v>17</v>
      </c>
      <c r="F364" s="4" t="s">
        <v>14</v>
      </c>
      <c r="G364" s="1" t="s">
        <v>19</v>
      </c>
      <c r="H364" s="1" t="s">
        <v>28</v>
      </c>
      <c r="I364" s="1" t="s">
        <v>25</v>
      </c>
      <c r="J364" s="4">
        <v>4</v>
      </c>
      <c r="K364" s="4"/>
      <c r="L364" s="4"/>
      <c r="M364" s="4"/>
      <c r="N364" s="4"/>
      <c r="O364" s="4"/>
      <c r="P364" s="4" t="s">
        <v>286</v>
      </c>
      <c r="Q364" s="4" t="s">
        <v>290</v>
      </c>
      <c r="R364" s="19"/>
      <c r="S364" s="4"/>
      <c r="T364" s="5"/>
      <c r="U364" s="5"/>
      <c r="V364" s="14"/>
      <c r="W364" s="15"/>
      <c r="X364" s="688" t="s">
        <v>3135</v>
      </c>
      <c r="Y364" s="695" t="s">
        <v>3140</v>
      </c>
      <c r="Z364" s="688" t="s">
        <v>3130</v>
      </c>
    </row>
    <row r="365" spans="1:26" s="281" customFormat="1" ht="15.6">
      <c r="A365" s="317"/>
      <c r="B365" s="314"/>
      <c r="C365" s="13"/>
      <c r="D365" s="304"/>
      <c r="E365" s="4" t="s">
        <v>17</v>
      </c>
      <c r="F365" s="4" t="s">
        <v>15</v>
      </c>
      <c r="G365" s="1" t="s">
        <v>19</v>
      </c>
      <c r="H365" s="1" t="s">
        <v>28</v>
      </c>
      <c r="I365" s="1" t="s">
        <v>24</v>
      </c>
      <c r="J365" s="4">
        <v>4</v>
      </c>
      <c r="K365" s="4"/>
      <c r="L365" s="4"/>
      <c r="M365" s="4"/>
      <c r="N365" s="4"/>
      <c r="O365" s="4"/>
      <c r="P365" s="4" t="s">
        <v>286</v>
      </c>
      <c r="Q365" s="4" t="s">
        <v>290</v>
      </c>
      <c r="R365" s="19"/>
      <c r="S365" s="4"/>
      <c r="T365" s="5"/>
      <c r="U365" s="5"/>
      <c r="V365" s="14"/>
      <c r="W365" s="15"/>
      <c r="X365" s="688" t="s">
        <v>3135</v>
      </c>
      <c r="Y365" s="695" t="s">
        <v>3140</v>
      </c>
      <c r="Z365" s="688" t="s">
        <v>3130</v>
      </c>
    </row>
    <row r="366" spans="1:26" s="281" customFormat="1" ht="15.6">
      <c r="A366" s="317"/>
      <c r="B366" s="314"/>
      <c r="C366" s="13" t="s">
        <v>1012</v>
      </c>
      <c r="D366" s="304"/>
      <c r="E366" s="4" t="s">
        <v>17</v>
      </c>
      <c r="F366" s="4" t="s">
        <v>14</v>
      </c>
      <c r="G366" s="1" t="s">
        <v>19</v>
      </c>
      <c r="H366" s="1" t="s">
        <v>28</v>
      </c>
      <c r="I366" s="1" t="s">
        <v>24</v>
      </c>
      <c r="J366" s="4">
        <v>4</v>
      </c>
      <c r="K366" s="4"/>
      <c r="L366" s="4"/>
      <c r="M366" s="4"/>
      <c r="N366" s="4"/>
      <c r="O366" s="4"/>
      <c r="P366" s="4" t="s">
        <v>286</v>
      </c>
      <c r="Q366" s="4" t="s">
        <v>290</v>
      </c>
      <c r="R366" s="323"/>
      <c r="S366" s="4"/>
      <c r="T366" s="5"/>
      <c r="U366" s="5"/>
      <c r="V366" s="14"/>
      <c r="W366" s="15"/>
      <c r="X366" s="688" t="s">
        <v>3135</v>
      </c>
      <c r="Y366" s="695" t="s">
        <v>3140</v>
      </c>
      <c r="Z366" s="688" t="s">
        <v>3130</v>
      </c>
    </row>
    <row r="367" spans="1:26" s="281" customFormat="1" ht="15.6">
      <c r="A367" s="317"/>
      <c r="B367" s="314"/>
      <c r="C367" s="13"/>
      <c r="D367" s="304"/>
      <c r="E367" s="4" t="s">
        <v>17</v>
      </c>
      <c r="F367" s="4" t="s">
        <v>15</v>
      </c>
      <c r="G367" s="1" t="s">
        <v>19</v>
      </c>
      <c r="H367" s="1" t="s">
        <v>28</v>
      </c>
      <c r="I367" s="1" t="s">
        <v>24</v>
      </c>
      <c r="J367" s="4">
        <v>4</v>
      </c>
      <c r="K367" s="4"/>
      <c r="L367" s="4"/>
      <c r="M367" s="4"/>
      <c r="N367" s="4"/>
      <c r="O367" s="4"/>
      <c r="P367" s="4" t="s">
        <v>286</v>
      </c>
      <c r="Q367" s="4" t="s">
        <v>290</v>
      </c>
      <c r="R367" s="19"/>
      <c r="S367" s="4"/>
      <c r="T367" s="5"/>
      <c r="U367" s="5"/>
      <c r="V367" s="14"/>
      <c r="W367" s="15"/>
      <c r="X367" s="688" t="s">
        <v>3135</v>
      </c>
      <c r="Y367" s="695" t="s">
        <v>3140</v>
      </c>
      <c r="Z367" s="688" t="s">
        <v>3130</v>
      </c>
    </row>
    <row r="368" spans="1:26" s="281" customFormat="1" ht="15.6">
      <c r="A368" s="317"/>
      <c r="B368" s="314"/>
      <c r="C368" s="13" t="s">
        <v>1011</v>
      </c>
      <c r="D368" s="304"/>
      <c r="E368" s="4" t="s">
        <v>17</v>
      </c>
      <c r="F368" s="4" t="s">
        <v>14</v>
      </c>
      <c r="G368" s="1" t="s">
        <v>19</v>
      </c>
      <c r="H368" s="1" t="s">
        <v>28</v>
      </c>
      <c r="I368" s="1" t="s">
        <v>24</v>
      </c>
      <c r="J368" s="4">
        <v>4</v>
      </c>
      <c r="K368" s="4"/>
      <c r="L368" s="4"/>
      <c r="M368" s="4"/>
      <c r="N368" s="4"/>
      <c r="O368" s="4"/>
      <c r="P368" s="4" t="s">
        <v>286</v>
      </c>
      <c r="Q368" s="4" t="s">
        <v>290</v>
      </c>
      <c r="R368" s="19"/>
      <c r="S368" s="4"/>
      <c r="T368" s="5"/>
      <c r="U368" s="5"/>
      <c r="V368" s="14"/>
      <c r="W368" s="15"/>
      <c r="X368" s="688" t="s">
        <v>3135</v>
      </c>
      <c r="Y368" s="695" t="s">
        <v>3140</v>
      </c>
      <c r="Z368" s="688" t="s">
        <v>3130</v>
      </c>
    </row>
    <row r="369" spans="1:26" s="281" customFormat="1" ht="15.6">
      <c r="A369" s="317"/>
      <c r="B369" s="314"/>
      <c r="C369" s="13"/>
      <c r="D369" s="304"/>
      <c r="E369" s="4" t="s">
        <v>17</v>
      </c>
      <c r="F369" s="4" t="s">
        <v>15</v>
      </c>
      <c r="G369" s="1" t="s">
        <v>19</v>
      </c>
      <c r="H369" s="1" t="s">
        <v>28</v>
      </c>
      <c r="I369" s="1" t="s">
        <v>24</v>
      </c>
      <c r="J369" s="4">
        <v>4</v>
      </c>
      <c r="K369" s="4"/>
      <c r="L369" s="4"/>
      <c r="M369" s="4"/>
      <c r="N369" s="4"/>
      <c r="O369" s="4"/>
      <c r="P369" s="4" t="s">
        <v>286</v>
      </c>
      <c r="Q369" s="4" t="s">
        <v>290</v>
      </c>
      <c r="R369" s="19"/>
      <c r="S369" s="4"/>
      <c r="T369" s="5"/>
      <c r="U369" s="5"/>
      <c r="V369" s="14"/>
      <c r="W369" s="15"/>
      <c r="X369" s="688" t="s">
        <v>3135</v>
      </c>
      <c r="Y369" s="695" t="s">
        <v>3140</v>
      </c>
      <c r="Z369" s="688" t="s">
        <v>3130</v>
      </c>
    </row>
    <row r="370" spans="1:26" s="281" customFormat="1" ht="15.6">
      <c r="A370" s="317"/>
      <c r="B370" s="314"/>
      <c r="C370" s="13" t="s">
        <v>1010</v>
      </c>
      <c r="D370" s="304"/>
      <c r="E370" s="4" t="s">
        <v>17</v>
      </c>
      <c r="F370" s="4" t="s">
        <v>14</v>
      </c>
      <c r="G370" s="1" t="s">
        <v>19</v>
      </c>
      <c r="H370" s="1" t="s">
        <v>28</v>
      </c>
      <c r="I370" s="1" t="s">
        <v>24</v>
      </c>
      <c r="J370" s="4">
        <v>4</v>
      </c>
      <c r="K370" s="4"/>
      <c r="L370" s="4"/>
      <c r="M370" s="4"/>
      <c r="N370" s="4"/>
      <c r="O370" s="4"/>
      <c r="P370" s="4" t="s">
        <v>286</v>
      </c>
      <c r="Q370" s="4" t="s">
        <v>290</v>
      </c>
      <c r="R370" s="19"/>
      <c r="S370" s="4"/>
      <c r="T370" s="5"/>
      <c r="U370" s="5"/>
      <c r="V370" s="14"/>
      <c r="W370" s="15"/>
      <c r="X370" s="688" t="s">
        <v>3135</v>
      </c>
      <c r="Y370" s="695" t="s">
        <v>3140</v>
      </c>
      <c r="Z370" s="688" t="s">
        <v>3130</v>
      </c>
    </row>
    <row r="371" spans="1:26" s="281" customFormat="1" ht="15.6">
      <c r="A371" s="317"/>
      <c r="B371" s="314"/>
      <c r="C371" s="13"/>
      <c r="D371" s="304"/>
      <c r="E371" s="4" t="s">
        <v>17</v>
      </c>
      <c r="F371" s="4" t="s">
        <v>15</v>
      </c>
      <c r="G371" s="1" t="s">
        <v>19</v>
      </c>
      <c r="H371" s="1" t="s">
        <v>28</v>
      </c>
      <c r="I371" s="1" t="s">
        <v>24</v>
      </c>
      <c r="J371" s="4">
        <v>4</v>
      </c>
      <c r="K371" s="4"/>
      <c r="L371" s="4"/>
      <c r="M371" s="4"/>
      <c r="N371" s="4"/>
      <c r="O371" s="4"/>
      <c r="P371" s="4" t="s">
        <v>286</v>
      </c>
      <c r="Q371" s="4" t="s">
        <v>290</v>
      </c>
      <c r="R371" s="19"/>
      <c r="S371" s="4"/>
      <c r="T371" s="5"/>
      <c r="U371" s="5"/>
      <c r="V371" s="14"/>
      <c r="W371" s="15"/>
      <c r="X371" s="688" t="s">
        <v>3135</v>
      </c>
      <c r="Y371" s="695" t="s">
        <v>3140</v>
      </c>
      <c r="Z371" s="688" t="s">
        <v>3130</v>
      </c>
    </row>
    <row r="372" spans="1:26" s="281" customFormat="1" ht="15.6">
      <c r="A372" s="317"/>
      <c r="B372" s="314"/>
      <c r="C372" s="13" t="s">
        <v>1009</v>
      </c>
      <c r="D372" s="304"/>
      <c r="E372" s="4" t="s">
        <v>17</v>
      </c>
      <c r="F372" s="4" t="s">
        <v>15</v>
      </c>
      <c r="G372" s="1" t="s">
        <v>19</v>
      </c>
      <c r="H372" s="1" t="s">
        <v>28</v>
      </c>
      <c r="I372" s="1" t="s">
        <v>26</v>
      </c>
      <c r="J372" s="4">
        <v>4</v>
      </c>
      <c r="K372" s="4"/>
      <c r="L372" s="4"/>
      <c r="M372" s="4"/>
      <c r="N372" s="4"/>
      <c r="O372" s="4"/>
      <c r="P372" s="4" t="s">
        <v>291</v>
      </c>
      <c r="Q372" s="4" t="s">
        <v>290</v>
      </c>
      <c r="R372" s="19"/>
      <c r="S372" s="4"/>
      <c r="T372" s="5"/>
      <c r="U372" s="5"/>
      <c r="V372" s="14"/>
      <c r="W372" s="15"/>
      <c r="X372" s="688" t="s">
        <v>3135</v>
      </c>
      <c r="Y372" s="695" t="s">
        <v>3140</v>
      </c>
      <c r="Z372" s="688" t="s">
        <v>3130</v>
      </c>
    </row>
    <row r="373" spans="1:26" s="281" customFormat="1" ht="15.6">
      <c r="A373" s="317"/>
      <c r="B373" s="314"/>
      <c r="C373" s="13"/>
      <c r="D373" s="304"/>
      <c r="E373" s="4" t="s">
        <v>18</v>
      </c>
      <c r="F373" s="4" t="s">
        <v>15</v>
      </c>
      <c r="G373" s="1" t="s">
        <v>19</v>
      </c>
      <c r="H373" s="1" t="s">
        <v>28</v>
      </c>
      <c r="I373" s="1" t="s">
        <v>24</v>
      </c>
      <c r="J373" s="4">
        <v>4</v>
      </c>
      <c r="K373" s="4"/>
      <c r="L373" s="4"/>
      <c r="M373" s="4"/>
      <c r="N373" s="4"/>
      <c r="O373" s="4"/>
      <c r="P373" s="4" t="s">
        <v>291</v>
      </c>
      <c r="Q373" s="4" t="s">
        <v>290</v>
      </c>
      <c r="R373" s="19"/>
      <c r="S373" s="4"/>
      <c r="T373" s="5"/>
      <c r="U373" s="5"/>
      <c r="V373" s="14"/>
      <c r="W373" s="15"/>
      <c r="X373" s="688" t="s">
        <v>3135</v>
      </c>
      <c r="Y373" s="695" t="s">
        <v>3140</v>
      </c>
      <c r="Z373" s="688" t="s">
        <v>3130</v>
      </c>
    </row>
    <row r="374" spans="1:26" s="281" customFormat="1" ht="15.6">
      <c r="A374" s="317"/>
      <c r="B374" s="314"/>
      <c r="C374" s="13" t="s">
        <v>1008</v>
      </c>
      <c r="D374" s="304"/>
      <c r="E374" s="4" t="s">
        <v>18</v>
      </c>
      <c r="F374" s="4" t="s">
        <v>14</v>
      </c>
      <c r="G374" s="1" t="s">
        <v>21</v>
      </c>
      <c r="H374" s="1" t="s">
        <v>28</v>
      </c>
      <c r="I374" s="1" t="s">
        <v>24</v>
      </c>
      <c r="J374" s="4">
        <v>4</v>
      </c>
      <c r="K374" s="4"/>
      <c r="L374" s="4"/>
      <c r="M374" s="4"/>
      <c r="N374" s="4"/>
      <c r="O374" s="4"/>
      <c r="P374" s="4" t="s">
        <v>291</v>
      </c>
      <c r="Q374" s="4" t="s">
        <v>290</v>
      </c>
      <c r="R374" s="19"/>
      <c r="S374" s="4"/>
      <c r="T374" s="5"/>
      <c r="U374" s="5"/>
      <c r="V374" s="14"/>
      <c r="W374" s="15"/>
      <c r="X374" s="688" t="s">
        <v>3135</v>
      </c>
      <c r="Y374" s="695" t="s">
        <v>3140</v>
      </c>
      <c r="Z374" s="688" t="s">
        <v>3130</v>
      </c>
    </row>
    <row r="375" spans="1:26" s="281" customFormat="1" ht="15.6">
      <c r="A375" s="317"/>
      <c r="B375" s="314"/>
      <c r="C375" s="13"/>
      <c r="D375" s="304"/>
      <c r="E375" s="4" t="s">
        <v>18</v>
      </c>
      <c r="F375" s="4" t="s">
        <v>15</v>
      </c>
      <c r="G375" s="1" t="s">
        <v>21</v>
      </c>
      <c r="H375" s="1" t="s">
        <v>28</v>
      </c>
      <c r="I375" s="1" t="s">
        <v>24</v>
      </c>
      <c r="J375" s="4">
        <v>4</v>
      </c>
      <c r="K375" s="4"/>
      <c r="L375" s="4"/>
      <c r="M375" s="4"/>
      <c r="N375" s="4"/>
      <c r="O375" s="4"/>
      <c r="P375" s="4" t="s">
        <v>291</v>
      </c>
      <c r="Q375" s="4" t="s">
        <v>290</v>
      </c>
      <c r="R375" s="19"/>
      <c r="S375" s="4"/>
      <c r="T375" s="5"/>
      <c r="U375" s="5"/>
      <c r="V375" s="14"/>
      <c r="W375" s="15"/>
      <c r="X375" s="688" t="s">
        <v>3135</v>
      </c>
      <c r="Y375" s="695" t="s">
        <v>3140</v>
      </c>
      <c r="Z375" s="688" t="s">
        <v>3130</v>
      </c>
    </row>
    <row r="376" spans="1:26" s="281" customFormat="1" ht="15.6">
      <c r="A376" s="317"/>
      <c r="B376" s="314"/>
      <c r="C376" s="13"/>
      <c r="D376" s="304"/>
      <c r="E376" s="4" t="s">
        <v>17</v>
      </c>
      <c r="F376" s="4" t="s">
        <v>16</v>
      </c>
      <c r="G376" s="1"/>
      <c r="H376" s="1"/>
      <c r="I376" s="1"/>
      <c r="J376" s="4"/>
      <c r="K376" s="4"/>
      <c r="L376" s="4"/>
      <c r="M376" s="4"/>
      <c r="N376" s="4"/>
      <c r="O376" s="4"/>
      <c r="P376" s="4" t="s">
        <v>291</v>
      </c>
      <c r="Q376" s="4" t="s">
        <v>290</v>
      </c>
      <c r="R376" s="19" t="s">
        <v>791</v>
      </c>
      <c r="S376" s="4"/>
      <c r="T376" s="5"/>
      <c r="U376" s="5"/>
      <c r="V376" s="14"/>
      <c r="W376" s="15"/>
      <c r="X376" s="688" t="s">
        <v>3135</v>
      </c>
      <c r="Y376" s="695" t="s">
        <v>3140</v>
      </c>
      <c r="Z376" s="688" t="s">
        <v>3130</v>
      </c>
    </row>
    <row r="377" spans="1:26" s="281" customFormat="1" ht="15.6">
      <c r="A377" s="317"/>
      <c r="B377" s="314"/>
      <c r="C377" s="13"/>
      <c r="D377" s="304"/>
      <c r="E377" s="4" t="s">
        <v>17</v>
      </c>
      <c r="F377" s="4" t="s">
        <v>16</v>
      </c>
      <c r="G377" s="1" t="s">
        <v>20</v>
      </c>
      <c r="H377" s="1" t="s">
        <v>304</v>
      </c>
      <c r="I377" s="1" t="s">
        <v>24</v>
      </c>
      <c r="J377" s="4">
        <v>4</v>
      </c>
      <c r="K377" s="4"/>
      <c r="L377" s="4"/>
      <c r="M377" s="4"/>
      <c r="N377" s="4"/>
      <c r="O377" s="4"/>
      <c r="P377" s="4" t="s">
        <v>291</v>
      </c>
      <c r="Q377" s="4" t="s">
        <v>290</v>
      </c>
      <c r="R377" s="19"/>
      <c r="S377" s="4"/>
      <c r="T377" s="5"/>
      <c r="U377" s="5"/>
      <c r="V377" s="14"/>
      <c r="W377" s="15"/>
      <c r="X377" s="688" t="s">
        <v>3135</v>
      </c>
      <c r="Y377" s="695" t="s">
        <v>3140</v>
      </c>
      <c r="Z377" s="688" t="s">
        <v>3130</v>
      </c>
    </row>
    <row r="378" spans="1:26" s="281" customFormat="1" ht="15.6">
      <c r="A378" s="317"/>
      <c r="B378" s="314"/>
      <c r="C378" s="13" t="s">
        <v>1007</v>
      </c>
      <c r="D378" s="304"/>
      <c r="E378" s="4" t="s">
        <v>17</v>
      </c>
      <c r="F378" s="4" t="s">
        <v>14</v>
      </c>
      <c r="G378" s="1" t="s">
        <v>19</v>
      </c>
      <c r="H378" s="1" t="s">
        <v>28</v>
      </c>
      <c r="I378" s="1" t="s">
        <v>24</v>
      </c>
      <c r="J378" s="4">
        <v>4</v>
      </c>
      <c r="K378" s="4"/>
      <c r="L378" s="4"/>
      <c r="M378" s="4"/>
      <c r="N378" s="4"/>
      <c r="O378" s="4"/>
      <c r="P378" s="4" t="s">
        <v>291</v>
      </c>
      <c r="Q378" s="4" t="s">
        <v>290</v>
      </c>
      <c r="R378" s="19"/>
      <c r="S378" s="4"/>
      <c r="T378" s="5"/>
      <c r="U378" s="5"/>
      <c r="V378" s="14"/>
      <c r="W378" s="15"/>
      <c r="X378" s="688" t="s">
        <v>3135</v>
      </c>
      <c r="Y378" s="695" t="s">
        <v>3140</v>
      </c>
      <c r="Z378" s="688" t="s">
        <v>3130</v>
      </c>
    </row>
    <row r="379" spans="1:26" s="281" customFormat="1" ht="15.6">
      <c r="A379" s="317"/>
      <c r="B379" s="314"/>
      <c r="C379" s="13" t="s">
        <v>1006</v>
      </c>
      <c r="D379" s="304"/>
      <c r="E379" s="4" t="s">
        <v>17</v>
      </c>
      <c r="F379" s="4" t="s">
        <v>14</v>
      </c>
      <c r="G379" s="1" t="s">
        <v>19</v>
      </c>
      <c r="H379" s="1" t="s">
        <v>28</v>
      </c>
      <c r="I379" s="1" t="s">
        <v>24</v>
      </c>
      <c r="J379" s="4">
        <v>4</v>
      </c>
      <c r="K379" s="4"/>
      <c r="L379" s="4"/>
      <c r="M379" s="4"/>
      <c r="N379" s="4"/>
      <c r="O379" s="4"/>
      <c r="P379" s="4" t="s">
        <v>286</v>
      </c>
      <c r="Q379" s="4" t="s">
        <v>290</v>
      </c>
      <c r="R379" s="19"/>
      <c r="S379" s="4"/>
      <c r="T379" s="5"/>
      <c r="U379" s="5"/>
      <c r="V379" s="14"/>
      <c r="W379" s="15"/>
      <c r="X379" s="688" t="s">
        <v>3135</v>
      </c>
      <c r="Y379" s="695" t="s">
        <v>3140</v>
      </c>
      <c r="Z379" s="688" t="s">
        <v>3130</v>
      </c>
    </row>
    <row r="380" spans="1:26" s="281" customFormat="1" ht="15.6">
      <c r="A380" s="317"/>
      <c r="B380" s="314"/>
      <c r="C380" s="13"/>
      <c r="D380" s="304"/>
      <c r="E380" s="4" t="s">
        <v>18</v>
      </c>
      <c r="F380" s="4" t="s">
        <v>15</v>
      </c>
      <c r="G380" s="1" t="s">
        <v>19</v>
      </c>
      <c r="H380" s="1" t="s">
        <v>28</v>
      </c>
      <c r="I380" s="1" t="s">
        <v>24</v>
      </c>
      <c r="J380" s="4">
        <v>4</v>
      </c>
      <c r="K380" s="4"/>
      <c r="L380" s="4"/>
      <c r="M380" s="4"/>
      <c r="N380" s="4"/>
      <c r="O380" s="4"/>
      <c r="P380" s="4" t="s">
        <v>286</v>
      </c>
      <c r="Q380" s="4" t="s">
        <v>290</v>
      </c>
      <c r="R380" s="19"/>
      <c r="S380" s="4"/>
      <c r="T380" s="5"/>
      <c r="U380" s="5"/>
      <c r="V380" s="14"/>
      <c r="W380" s="15"/>
      <c r="X380" s="688" t="s">
        <v>3135</v>
      </c>
      <c r="Y380" s="695" t="s">
        <v>3140</v>
      </c>
      <c r="Z380" s="688" t="s">
        <v>3130</v>
      </c>
    </row>
    <row r="381" spans="1:26" s="281" customFormat="1" ht="15.6">
      <c r="A381" s="317"/>
      <c r="B381" s="314"/>
      <c r="C381" s="13" t="s">
        <v>1006</v>
      </c>
      <c r="D381" s="304"/>
      <c r="E381" s="4" t="s">
        <v>18</v>
      </c>
      <c r="F381" s="4" t="s">
        <v>14</v>
      </c>
      <c r="G381" s="1" t="s">
        <v>19</v>
      </c>
      <c r="H381" s="1" t="s">
        <v>28</v>
      </c>
      <c r="I381" s="1" t="s">
        <v>24</v>
      </c>
      <c r="J381" s="4">
        <v>4</v>
      </c>
      <c r="K381" s="4"/>
      <c r="L381" s="4"/>
      <c r="M381" s="4"/>
      <c r="N381" s="4"/>
      <c r="O381" s="4"/>
      <c r="P381" s="4" t="s">
        <v>286</v>
      </c>
      <c r="Q381" s="4" t="s">
        <v>290</v>
      </c>
      <c r="R381" s="19"/>
      <c r="S381" s="4"/>
      <c r="T381" s="5"/>
      <c r="U381" s="5"/>
      <c r="V381" s="14"/>
      <c r="W381" s="15"/>
      <c r="X381" s="688" t="s">
        <v>3135</v>
      </c>
      <c r="Y381" s="695" t="s">
        <v>3140</v>
      </c>
      <c r="Z381" s="688" t="s">
        <v>3130</v>
      </c>
    </row>
    <row r="382" spans="1:26" s="281" customFormat="1" ht="15.6">
      <c r="A382" s="317"/>
      <c r="B382" s="314"/>
      <c r="C382" s="13" t="s">
        <v>1005</v>
      </c>
      <c r="D382" s="304"/>
      <c r="E382" s="4" t="s">
        <v>17</v>
      </c>
      <c r="F382" s="4" t="s">
        <v>14</v>
      </c>
      <c r="G382" s="1" t="s">
        <v>19</v>
      </c>
      <c r="H382" s="1" t="s">
        <v>28</v>
      </c>
      <c r="I382" s="1" t="s">
        <v>24</v>
      </c>
      <c r="J382" s="4">
        <v>4</v>
      </c>
      <c r="K382" s="4"/>
      <c r="L382" s="4"/>
      <c r="M382" s="4"/>
      <c r="N382" s="4"/>
      <c r="O382" s="4"/>
      <c r="P382" s="4" t="s">
        <v>286</v>
      </c>
      <c r="Q382" s="4" t="s">
        <v>290</v>
      </c>
      <c r="R382" s="19"/>
      <c r="S382" s="4"/>
      <c r="T382" s="5"/>
      <c r="U382" s="5"/>
      <c r="V382" s="14"/>
      <c r="W382" s="15"/>
      <c r="X382" s="688" t="s">
        <v>3135</v>
      </c>
      <c r="Y382" s="695" t="s">
        <v>3140</v>
      </c>
      <c r="Z382" s="688" t="s">
        <v>3130</v>
      </c>
    </row>
    <row r="383" spans="1:26" s="281" customFormat="1" ht="15.6">
      <c r="A383" s="317"/>
      <c r="B383" s="314"/>
      <c r="C383" s="13"/>
      <c r="D383" s="304"/>
      <c r="E383" s="4" t="s">
        <v>17</v>
      </c>
      <c r="F383" s="4" t="s">
        <v>15</v>
      </c>
      <c r="G383" s="1" t="s">
        <v>19</v>
      </c>
      <c r="H383" s="1" t="s">
        <v>28</v>
      </c>
      <c r="I383" s="1" t="s">
        <v>24</v>
      </c>
      <c r="J383" s="4">
        <v>4</v>
      </c>
      <c r="K383" s="4"/>
      <c r="L383" s="4"/>
      <c r="M383" s="4"/>
      <c r="N383" s="4"/>
      <c r="O383" s="4"/>
      <c r="P383" s="4" t="s">
        <v>286</v>
      </c>
      <c r="Q383" s="4" t="s">
        <v>290</v>
      </c>
      <c r="R383" s="19"/>
      <c r="S383" s="4"/>
      <c r="T383" s="5"/>
      <c r="U383" s="5"/>
      <c r="V383" s="14"/>
      <c r="W383" s="15"/>
      <c r="X383" s="688" t="s">
        <v>3135</v>
      </c>
      <c r="Y383" s="695" t="s">
        <v>3140</v>
      </c>
      <c r="Z383" s="688" t="s">
        <v>3130</v>
      </c>
    </row>
    <row r="384" spans="1:26" s="281" customFormat="1" ht="15.6">
      <c r="A384" s="317"/>
      <c r="B384" s="314"/>
      <c r="C384" s="13" t="s">
        <v>1004</v>
      </c>
      <c r="D384" s="304"/>
      <c r="E384" s="4" t="s">
        <v>18</v>
      </c>
      <c r="F384" s="4" t="s">
        <v>14</v>
      </c>
      <c r="G384" s="1" t="s">
        <v>19</v>
      </c>
      <c r="H384" s="1" t="s">
        <v>28</v>
      </c>
      <c r="I384" s="1" t="s">
        <v>26</v>
      </c>
      <c r="J384" s="4">
        <v>4</v>
      </c>
      <c r="K384" s="4"/>
      <c r="L384" s="4"/>
      <c r="M384" s="4"/>
      <c r="N384" s="4"/>
      <c r="O384" s="4"/>
      <c r="P384" s="4" t="s">
        <v>286</v>
      </c>
      <c r="Q384" s="4" t="s">
        <v>290</v>
      </c>
      <c r="R384" s="19"/>
      <c r="S384" s="4"/>
      <c r="T384" s="5"/>
      <c r="U384" s="5"/>
      <c r="V384" s="14"/>
      <c r="W384" s="15"/>
      <c r="X384" s="688" t="s">
        <v>3135</v>
      </c>
      <c r="Y384" s="695" t="s">
        <v>3140</v>
      </c>
      <c r="Z384" s="688" t="s">
        <v>3130</v>
      </c>
    </row>
    <row r="385" spans="1:26" s="281" customFormat="1" ht="15.6">
      <c r="A385" s="317"/>
      <c r="B385" s="314"/>
      <c r="C385" s="13"/>
      <c r="D385" s="304"/>
      <c r="E385" s="4" t="s">
        <v>18</v>
      </c>
      <c r="F385" s="4" t="s">
        <v>15</v>
      </c>
      <c r="G385" s="1" t="s">
        <v>19</v>
      </c>
      <c r="H385" s="1" t="s">
        <v>28</v>
      </c>
      <c r="I385" s="1" t="s">
        <v>25</v>
      </c>
      <c r="J385" s="4">
        <v>4</v>
      </c>
      <c r="K385" s="4"/>
      <c r="L385" s="4"/>
      <c r="M385" s="4"/>
      <c r="N385" s="4"/>
      <c r="O385" s="4"/>
      <c r="P385" s="4" t="s">
        <v>286</v>
      </c>
      <c r="Q385" s="4" t="s">
        <v>290</v>
      </c>
      <c r="R385" s="19"/>
      <c r="S385" s="4"/>
      <c r="T385" s="5"/>
      <c r="U385" s="5"/>
      <c r="V385" s="14"/>
      <c r="W385" s="15"/>
      <c r="X385" s="688" t="s">
        <v>3135</v>
      </c>
      <c r="Y385" s="695" t="s">
        <v>3140</v>
      </c>
      <c r="Z385" s="688" t="s">
        <v>3130</v>
      </c>
    </row>
    <row r="386" spans="1:26" s="281" customFormat="1" ht="15.6">
      <c r="A386" s="317"/>
      <c r="B386" s="314"/>
      <c r="C386" s="13"/>
      <c r="D386" s="304"/>
      <c r="E386" s="4" t="s">
        <v>18</v>
      </c>
      <c r="F386" s="4" t="s">
        <v>14</v>
      </c>
      <c r="G386" s="1" t="s">
        <v>19</v>
      </c>
      <c r="H386" s="1" t="s">
        <v>28</v>
      </c>
      <c r="I386" s="1" t="s">
        <v>24</v>
      </c>
      <c r="J386" s="4">
        <v>4</v>
      </c>
      <c r="K386" s="4"/>
      <c r="L386" s="4"/>
      <c r="M386" s="4"/>
      <c r="N386" s="4"/>
      <c r="O386" s="4"/>
      <c r="P386" s="4" t="s">
        <v>286</v>
      </c>
      <c r="Q386" s="4" t="s">
        <v>290</v>
      </c>
      <c r="R386" s="19" t="s">
        <v>1003</v>
      </c>
      <c r="S386" s="4"/>
      <c r="T386" s="5"/>
      <c r="U386" s="5"/>
      <c r="V386" s="14"/>
      <c r="W386" s="15"/>
      <c r="X386" s="688" t="s">
        <v>3135</v>
      </c>
      <c r="Y386" s="695" t="s">
        <v>3140</v>
      </c>
      <c r="Z386" s="688" t="s">
        <v>3130</v>
      </c>
    </row>
    <row r="387" spans="1:26" s="281" customFormat="1" ht="15.6">
      <c r="A387" s="317"/>
      <c r="B387" s="314"/>
      <c r="C387" s="13"/>
      <c r="D387" s="304"/>
      <c r="E387" s="4" t="s">
        <v>18</v>
      </c>
      <c r="F387" s="4" t="s">
        <v>15</v>
      </c>
      <c r="G387" s="1" t="s">
        <v>19</v>
      </c>
      <c r="H387" s="1" t="s">
        <v>28</v>
      </c>
      <c r="I387" s="1" t="s">
        <v>24</v>
      </c>
      <c r="J387" s="4">
        <v>4</v>
      </c>
      <c r="K387" s="4"/>
      <c r="L387" s="4"/>
      <c r="M387" s="4"/>
      <c r="N387" s="4"/>
      <c r="O387" s="4"/>
      <c r="P387" s="4" t="s">
        <v>286</v>
      </c>
      <c r="Q387" s="4" t="s">
        <v>290</v>
      </c>
      <c r="R387" s="19"/>
      <c r="S387" s="4"/>
      <c r="T387" s="5"/>
      <c r="U387" s="5"/>
      <c r="V387" s="14"/>
      <c r="W387" s="15"/>
      <c r="X387" s="688" t="s">
        <v>3135</v>
      </c>
      <c r="Y387" s="695" t="s">
        <v>3140</v>
      </c>
      <c r="Z387" s="688" t="s">
        <v>3130</v>
      </c>
    </row>
    <row r="388" spans="1:26" s="281" customFormat="1" ht="15.6">
      <c r="A388" s="317"/>
      <c r="B388" s="314"/>
      <c r="C388" s="13" t="s">
        <v>1002</v>
      </c>
      <c r="D388" s="304"/>
      <c r="E388" s="4" t="s">
        <v>18</v>
      </c>
      <c r="F388" s="4" t="s">
        <v>14</v>
      </c>
      <c r="G388" s="1" t="s">
        <v>19</v>
      </c>
      <c r="H388" s="1" t="s">
        <v>28</v>
      </c>
      <c r="I388" s="1" t="s">
        <v>24</v>
      </c>
      <c r="J388" s="4">
        <v>4</v>
      </c>
      <c r="K388" s="4"/>
      <c r="L388" s="4"/>
      <c r="M388" s="4"/>
      <c r="N388" s="4"/>
      <c r="O388" s="4"/>
      <c r="P388" s="4" t="s">
        <v>286</v>
      </c>
      <c r="Q388" s="4" t="s">
        <v>290</v>
      </c>
      <c r="R388" s="19"/>
      <c r="S388" s="4"/>
      <c r="T388" s="5"/>
      <c r="U388" s="5"/>
      <c r="V388" s="14"/>
      <c r="W388" s="15"/>
      <c r="X388" s="688" t="s">
        <v>3135</v>
      </c>
      <c r="Y388" s="695" t="s">
        <v>3140</v>
      </c>
      <c r="Z388" s="688" t="s">
        <v>3130</v>
      </c>
    </row>
    <row r="389" spans="1:26" s="281" customFormat="1" ht="15.6">
      <c r="A389" s="317"/>
      <c r="B389" s="314"/>
      <c r="C389" s="13"/>
      <c r="D389" s="304"/>
      <c r="E389" s="4" t="s">
        <v>18</v>
      </c>
      <c r="F389" s="4" t="s">
        <v>15</v>
      </c>
      <c r="G389" s="1" t="s">
        <v>19</v>
      </c>
      <c r="H389" s="1" t="s">
        <v>28</v>
      </c>
      <c r="I389" s="1" t="s">
        <v>24</v>
      </c>
      <c r="J389" s="4">
        <v>4</v>
      </c>
      <c r="K389" s="4"/>
      <c r="L389" s="4"/>
      <c r="M389" s="4"/>
      <c r="N389" s="4"/>
      <c r="O389" s="4"/>
      <c r="P389" s="4" t="s">
        <v>286</v>
      </c>
      <c r="Q389" s="4" t="s">
        <v>290</v>
      </c>
      <c r="R389" s="19"/>
      <c r="S389" s="4"/>
      <c r="T389" s="5"/>
      <c r="U389" s="5"/>
      <c r="V389" s="14"/>
      <c r="W389" s="15"/>
      <c r="X389" s="688" t="s">
        <v>3135</v>
      </c>
      <c r="Y389" s="695" t="s">
        <v>3140</v>
      </c>
      <c r="Z389" s="688" t="s">
        <v>3130</v>
      </c>
    </row>
    <row r="390" spans="1:26" s="281" customFormat="1" ht="15.6">
      <c r="A390" s="317"/>
      <c r="B390" s="314"/>
      <c r="C390" s="13" t="s">
        <v>1001</v>
      </c>
      <c r="D390" s="304"/>
      <c r="E390" s="4" t="s">
        <v>18</v>
      </c>
      <c r="F390" s="4" t="s">
        <v>14</v>
      </c>
      <c r="G390" s="1" t="s">
        <v>19</v>
      </c>
      <c r="H390" s="1" t="s">
        <v>28</v>
      </c>
      <c r="I390" s="1" t="s">
        <v>24</v>
      </c>
      <c r="J390" s="4">
        <v>4</v>
      </c>
      <c r="K390" s="4"/>
      <c r="L390" s="4"/>
      <c r="M390" s="4"/>
      <c r="N390" s="4"/>
      <c r="O390" s="4"/>
      <c r="P390" s="4" t="s">
        <v>286</v>
      </c>
      <c r="Q390" s="4" t="s">
        <v>290</v>
      </c>
      <c r="R390" s="19"/>
      <c r="S390" s="4"/>
      <c r="T390" s="5"/>
      <c r="U390" s="5"/>
      <c r="V390" s="14"/>
      <c r="W390" s="15"/>
      <c r="X390" s="688" t="s">
        <v>3135</v>
      </c>
      <c r="Y390" s="695" t="s">
        <v>3140</v>
      </c>
      <c r="Z390" s="688" t="s">
        <v>3130</v>
      </c>
    </row>
    <row r="391" spans="1:26" s="281" customFormat="1" ht="15.6">
      <c r="A391" s="317"/>
      <c r="B391" s="314"/>
      <c r="C391" s="13"/>
      <c r="D391" s="304"/>
      <c r="E391" s="4" t="s">
        <v>18</v>
      </c>
      <c r="F391" s="4" t="s">
        <v>15</v>
      </c>
      <c r="G391" s="1" t="s">
        <v>19</v>
      </c>
      <c r="H391" s="1" t="s">
        <v>28</v>
      </c>
      <c r="I391" s="1" t="s">
        <v>24</v>
      </c>
      <c r="J391" s="4">
        <v>4</v>
      </c>
      <c r="K391" s="4"/>
      <c r="L391" s="4"/>
      <c r="M391" s="4"/>
      <c r="N391" s="4"/>
      <c r="O391" s="4"/>
      <c r="P391" s="4" t="s">
        <v>286</v>
      </c>
      <c r="Q391" s="4" t="s">
        <v>290</v>
      </c>
      <c r="R391" s="19"/>
      <c r="S391" s="4"/>
      <c r="T391" s="5"/>
      <c r="U391" s="5"/>
      <c r="V391" s="14"/>
      <c r="W391" s="15"/>
      <c r="X391" s="688" t="s">
        <v>3135</v>
      </c>
      <c r="Y391" s="695" t="s">
        <v>3140</v>
      </c>
      <c r="Z391" s="688" t="s">
        <v>3130</v>
      </c>
    </row>
    <row r="392" spans="1:26" s="281" customFormat="1" ht="15.6">
      <c r="A392" s="317"/>
      <c r="B392" s="314"/>
      <c r="C392" s="13"/>
      <c r="D392" s="304"/>
      <c r="E392" s="4" t="s">
        <v>17</v>
      </c>
      <c r="F392" s="4" t="s">
        <v>14</v>
      </c>
      <c r="G392" s="1" t="s">
        <v>19</v>
      </c>
      <c r="H392" s="1" t="s">
        <v>28</v>
      </c>
      <c r="I392" s="1" t="s">
        <v>25</v>
      </c>
      <c r="J392" s="4">
        <v>4</v>
      </c>
      <c r="K392" s="4"/>
      <c r="L392" s="4"/>
      <c r="M392" s="4"/>
      <c r="N392" s="4"/>
      <c r="O392" s="4"/>
      <c r="P392" s="4" t="s">
        <v>286</v>
      </c>
      <c r="Q392" s="4" t="s">
        <v>290</v>
      </c>
      <c r="R392" s="19"/>
      <c r="S392" s="4"/>
      <c r="T392" s="5"/>
      <c r="U392" s="5"/>
      <c r="V392" s="14"/>
      <c r="W392" s="15"/>
      <c r="X392" s="688" t="s">
        <v>3135</v>
      </c>
      <c r="Y392" s="695" t="s">
        <v>3140</v>
      </c>
      <c r="Z392" s="688" t="s">
        <v>3130</v>
      </c>
    </row>
    <row r="393" spans="1:26" s="281" customFormat="1" ht="15.6">
      <c r="A393" s="317"/>
      <c r="B393" s="314"/>
      <c r="C393" s="13"/>
      <c r="D393" s="304"/>
      <c r="E393" s="4" t="s">
        <v>17</v>
      </c>
      <c r="F393" s="4" t="s">
        <v>15</v>
      </c>
      <c r="G393" s="1" t="s">
        <v>19</v>
      </c>
      <c r="H393" s="1" t="s">
        <v>28</v>
      </c>
      <c r="I393" s="1" t="s">
        <v>26</v>
      </c>
      <c r="J393" s="4">
        <v>4</v>
      </c>
      <c r="K393" s="4"/>
      <c r="L393" s="4"/>
      <c r="M393" s="4"/>
      <c r="N393" s="4"/>
      <c r="O393" s="4"/>
      <c r="P393" s="4" t="s">
        <v>286</v>
      </c>
      <c r="Q393" s="4" t="s">
        <v>290</v>
      </c>
      <c r="R393" s="19"/>
      <c r="S393" s="4"/>
      <c r="T393" s="5"/>
      <c r="U393" s="5"/>
      <c r="V393" s="14"/>
      <c r="W393" s="15"/>
      <c r="X393" s="688" t="s">
        <v>3135</v>
      </c>
      <c r="Y393" s="695" t="s">
        <v>3140</v>
      </c>
      <c r="Z393" s="688" t="s">
        <v>3130</v>
      </c>
    </row>
    <row r="394" spans="1:26" s="281" customFormat="1" ht="15.6">
      <c r="A394" s="317"/>
      <c r="B394" s="314"/>
      <c r="C394" s="13" t="s">
        <v>1000</v>
      </c>
      <c r="D394" s="304"/>
      <c r="E394" s="4" t="s">
        <v>17</v>
      </c>
      <c r="F394" s="4" t="s">
        <v>14</v>
      </c>
      <c r="G394" s="1" t="s">
        <v>19</v>
      </c>
      <c r="H394" s="1" t="s">
        <v>28</v>
      </c>
      <c r="I394" s="1" t="s">
        <v>24</v>
      </c>
      <c r="J394" s="4">
        <v>4</v>
      </c>
      <c r="K394" s="4"/>
      <c r="L394" s="4"/>
      <c r="M394" s="4"/>
      <c r="N394" s="4"/>
      <c r="O394" s="4"/>
      <c r="P394" s="4" t="s">
        <v>286</v>
      </c>
      <c r="Q394" s="4" t="s">
        <v>290</v>
      </c>
      <c r="R394" s="19"/>
      <c r="S394" s="4"/>
      <c r="T394" s="5"/>
      <c r="U394" s="5"/>
      <c r="V394" s="14"/>
      <c r="W394" s="15"/>
      <c r="X394" s="688" t="s">
        <v>3135</v>
      </c>
      <c r="Y394" s="695" t="s">
        <v>3140</v>
      </c>
      <c r="Z394" s="688" t="s">
        <v>3130</v>
      </c>
    </row>
    <row r="395" spans="1:26" s="281" customFormat="1" ht="15.6">
      <c r="A395" s="317"/>
      <c r="B395" s="314"/>
      <c r="C395" s="13" t="s">
        <v>999</v>
      </c>
      <c r="D395" s="304"/>
      <c r="E395" s="4" t="s">
        <v>18</v>
      </c>
      <c r="F395" s="4" t="s">
        <v>14</v>
      </c>
      <c r="G395" s="1" t="s">
        <v>19</v>
      </c>
      <c r="H395" s="1" t="s">
        <v>28</v>
      </c>
      <c r="I395" s="1" t="s">
        <v>24</v>
      </c>
      <c r="J395" s="4">
        <v>3</v>
      </c>
      <c r="K395" s="4"/>
      <c r="L395" s="4"/>
      <c r="M395" s="4"/>
      <c r="N395" s="4"/>
      <c r="O395" s="4"/>
      <c r="P395" s="4" t="s">
        <v>286</v>
      </c>
      <c r="Q395" s="4" t="s">
        <v>290</v>
      </c>
      <c r="R395" s="19"/>
      <c r="S395" s="4"/>
      <c r="T395" s="5"/>
      <c r="U395" s="5"/>
      <c r="V395" s="14"/>
      <c r="W395" s="15"/>
      <c r="X395" s="688" t="s">
        <v>3135</v>
      </c>
      <c r="Y395" s="695" t="s">
        <v>3140</v>
      </c>
      <c r="Z395" s="688" t="s">
        <v>3130</v>
      </c>
    </row>
    <row r="396" spans="1:26" s="281" customFormat="1" ht="15.6">
      <c r="A396" s="317"/>
      <c r="B396" s="314"/>
      <c r="C396" s="13"/>
      <c r="D396" s="304"/>
      <c r="E396" s="4" t="s">
        <v>18</v>
      </c>
      <c r="F396" s="4" t="s">
        <v>15</v>
      </c>
      <c r="G396" s="1" t="s">
        <v>19</v>
      </c>
      <c r="H396" s="1" t="s">
        <v>28</v>
      </c>
      <c r="I396" s="1" t="s">
        <v>24</v>
      </c>
      <c r="J396" s="4">
        <v>3</v>
      </c>
      <c r="K396" s="4"/>
      <c r="L396" s="4"/>
      <c r="M396" s="4"/>
      <c r="N396" s="4"/>
      <c r="O396" s="4"/>
      <c r="P396" s="4" t="s">
        <v>286</v>
      </c>
      <c r="Q396" s="4" t="s">
        <v>290</v>
      </c>
      <c r="R396" s="19"/>
      <c r="S396" s="4"/>
      <c r="T396" s="5"/>
      <c r="U396" s="5"/>
      <c r="V396" s="14"/>
      <c r="W396" s="15"/>
      <c r="X396" s="688" t="s">
        <v>3135</v>
      </c>
      <c r="Y396" s="695" t="s">
        <v>3140</v>
      </c>
      <c r="Z396" s="688" t="s">
        <v>3130</v>
      </c>
    </row>
    <row r="397" spans="1:26" s="281" customFormat="1" ht="15.6">
      <c r="A397" s="317"/>
      <c r="B397" s="314"/>
      <c r="C397" s="13"/>
      <c r="D397" s="304"/>
      <c r="E397" s="4" t="s">
        <v>17</v>
      </c>
      <c r="F397" s="4" t="s">
        <v>14</v>
      </c>
      <c r="G397" s="1" t="s">
        <v>19</v>
      </c>
      <c r="H397" s="1" t="s">
        <v>28</v>
      </c>
      <c r="I397" s="1" t="s">
        <v>24</v>
      </c>
      <c r="J397" s="4">
        <v>4</v>
      </c>
      <c r="K397" s="4"/>
      <c r="L397" s="4"/>
      <c r="M397" s="4"/>
      <c r="N397" s="4"/>
      <c r="O397" s="4"/>
      <c r="P397" s="4" t="s">
        <v>286</v>
      </c>
      <c r="Q397" s="4" t="s">
        <v>290</v>
      </c>
      <c r="R397" s="19"/>
      <c r="S397" s="4"/>
      <c r="T397" s="5"/>
      <c r="U397" s="5"/>
      <c r="V397" s="14"/>
      <c r="W397" s="15"/>
      <c r="X397" s="688" t="s">
        <v>3135</v>
      </c>
      <c r="Y397" s="695" t="s">
        <v>3140</v>
      </c>
      <c r="Z397" s="688" t="s">
        <v>3130</v>
      </c>
    </row>
    <row r="398" spans="1:26" s="281" customFormat="1" ht="15.6">
      <c r="A398" s="317"/>
      <c r="B398" s="314"/>
      <c r="C398" s="13"/>
      <c r="D398" s="304"/>
      <c r="E398" s="4" t="s">
        <v>17</v>
      </c>
      <c r="F398" s="4" t="s">
        <v>15</v>
      </c>
      <c r="G398" s="1" t="s">
        <v>19</v>
      </c>
      <c r="H398" s="1" t="s">
        <v>28</v>
      </c>
      <c r="I398" s="1" t="s">
        <v>24</v>
      </c>
      <c r="J398" s="4">
        <v>4</v>
      </c>
      <c r="K398" s="4"/>
      <c r="L398" s="4"/>
      <c r="M398" s="4"/>
      <c r="N398" s="4"/>
      <c r="O398" s="4"/>
      <c r="P398" s="4" t="s">
        <v>286</v>
      </c>
      <c r="Q398" s="4" t="s">
        <v>290</v>
      </c>
      <c r="R398" s="19"/>
      <c r="S398" s="4"/>
      <c r="T398" s="5"/>
      <c r="U398" s="5"/>
      <c r="V398" s="14"/>
      <c r="W398" s="15"/>
      <c r="X398" s="688" t="s">
        <v>3135</v>
      </c>
      <c r="Y398" s="695" t="s">
        <v>3140</v>
      </c>
      <c r="Z398" s="688" t="s">
        <v>3130</v>
      </c>
    </row>
    <row r="399" spans="1:26" s="281" customFormat="1" ht="15.6">
      <c r="A399" s="317"/>
      <c r="B399" s="314"/>
      <c r="C399" s="13" t="s">
        <v>998</v>
      </c>
      <c r="D399" s="304"/>
      <c r="E399" s="4" t="s">
        <v>17</v>
      </c>
      <c r="F399" s="4" t="s">
        <v>14</v>
      </c>
      <c r="G399" s="1" t="s">
        <v>19</v>
      </c>
      <c r="H399" s="1" t="s">
        <v>28</v>
      </c>
      <c r="I399" s="1" t="s">
        <v>24</v>
      </c>
      <c r="J399" s="4">
        <v>4</v>
      </c>
      <c r="K399" s="4"/>
      <c r="L399" s="4"/>
      <c r="M399" s="4"/>
      <c r="N399" s="4"/>
      <c r="O399" s="4"/>
      <c r="P399" s="4" t="s">
        <v>286</v>
      </c>
      <c r="Q399" s="4" t="s">
        <v>290</v>
      </c>
      <c r="R399" s="19"/>
      <c r="S399" s="4"/>
      <c r="T399" s="5"/>
      <c r="U399" s="5"/>
      <c r="V399" s="14"/>
      <c r="W399" s="15"/>
      <c r="X399" s="688" t="s">
        <v>3135</v>
      </c>
      <c r="Y399" s="695" t="s">
        <v>3140</v>
      </c>
      <c r="Z399" s="688" t="s">
        <v>3130</v>
      </c>
    </row>
    <row r="400" spans="1:26" s="281" customFormat="1" ht="15.6">
      <c r="A400" s="317"/>
      <c r="B400" s="314"/>
      <c r="C400" s="13"/>
      <c r="D400" s="304"/>
      <c r="E400" s="4" t="s">
        <v>17</v>
      </c>
      <c r="F400" s="4" t="s">
        <v>15</v>
      </c>
      <c r="G400" s="1" t="s">
        <v>19</v>
      </c>
      <c r="H400" s="1" t="s">
        <v>28</v>
      </c>
      <c r="I400" s="1" t="s">
        <v>24</v>
      </c>
      <c r="J400" s="4">
        <v>4</v>
      </c>
      <c r="K400" s="4"/>
      <c r="L400" s="4"/>
      <c r="M400" s="4"/>
      <c r="N400" s="4"/>
      <c r="O400" s="4"/>
      <c r="P400" s="4" t="s">
        <v>286</v>
      </c>
      <c r="Q400" s="4" t="s">
        <v>290</v>
      </c>
      <c r="R400" s="19"/>
      <c r="S400" s="4"/>
      <c r="T400" s="5"/>
      <c r="U400" s="5"/>
      <c r="V400" s="14"/>
      <c r="W400" s="15"/>
      <c r="X400" s="688" t="s">
        <v>3135</v>
      </c>
      <c r="Y400" s="695" t="s">
        <v>3140</v>
      </c>
      <c r="Z400" s="688" t="s">
        <v>3130</v>
      </c>
    </row>
    <row r="401" spans="1:26" s="281" customFormat="1" ht="15.6">
      <c r="A401" s="317"/>
      <c r="B401" s="314"/>
      <c r="C401" s="13" t="s">
        <v>997</v>
      </c>
      <c r="D401" s="304"/>
      <c r="E401" s="4" t="s">
        <v>17</v>
      </c>
      <c r="F401" s="4" t="s">
        <v>14</v>
      </c>
      <c r="G401" s="1" t="s">
        <v>19</v>
      </c>
      <c r="H401" s="1" t="s">
        <v>28</v>
      </c>
      <c r="I401" s="1" t="s">
        <v>24</v>
      </c>
      <c r="J401" s="4">
        <v>4</v>
      </c>
      <c r="K401" s="4"/>
      <c r="L401" s="4"/>
      <c r="M401" s="4"/>
      <c r="N401" s="4"/>
      <c r="O401" s="4"/>
      <c r="P401" s="4" t="s">
        <v>286</v>
      </c>
      <c r="Q401" s="4" t="s">
        <v>290</v>
      </c>
      <c r="R401" s="19"/>
      <c r="S401" s="4"/>
      <c r="T401" s="5"/>
      <c r="U401" s="5"/>
      <c r="V401" s="14"/>
      <c r="W401" s="15"/>
      <c r="X401" s="688" t="s">
        <v>3135</v>
      </c>
      <c r="Y401" s="695" t="s">
        <v>3140</v>
      </c>
      <c r="Z401" s="688" t="s">
        <v>3130</v>
      </c>
    </row>
    <row r="402" spans="1:26" s="281" customFormat="1" ht="15.6">
      <c r="A402" s="317"/>
      <c r="B402" s="314"/>
      <c r="C402" s="13"/>
      <c r="D402" s="304"/>
      <c r="E402" s="4" t="s">
        <v>17</v>
      </c>
      <c r="F402" s="4" t="s">
        <v>15</v>
      </c>
      <c r="G402" s="1" t="s">
        <v>19</v>
      </c>
      <c r="H402" s="1" t="s">
        <v>28</v>
      </c>
      <c r="I402" s="1" t="s">
        <v>24</v>
      </c>
      <c r="J402" s="4">
        <v>4</v>
      </c>
      <c r="K402" s="4"/>
      <c r="L402" s="4"/>
      <c r="M402" s="4"/>
      <c r="N402" s="4"/>
      <c r="O402" s="4"/>
      <c r="P402" s="4" t="s">
        <v>286</v>
      </c>
      <c r="Q402" s="4" t="s">
        <v>290</v>
      </c>
      <c r="R402" s="19"/>
      <c r="S402" s="4"/>
      <c r="T402" s="5"/>
      <c r="U402" s="5"/>
      <c r="V402" s="14"/>
      <c r="W402" s="15"/>
      <c r="X402" s="688" t="s">
        <v>3135</v>
      </c>
      <c r="Y402" s="695" t="s">
        <v>3140</v>
      </c>
      <c r="Z402" s="688" t="s">
        <v>3130</v>
      </c>
    </row>
    <row r="403" spans="1:26" s="281" customFormat="1" ht="15.6">
      <c r="A403" s="317"/>
      <c r="B403" s="314"/>
      <c r="C403" s="13" t="s">
        <v>996</v>
      </c>
      <c r="D403" s="304"/>
      <c r="E403" s="4" t="s">
        <v>18</v>
      </c>
      <c r="F403" s="4" t="s">
        <v>15</v>
      </c>
      <c r="G403" s="1" t="s">
        <v>19</v>
      </c>
      <c r="H403" s="1" t="s">
        <v>28</v>
      </c>
      <c r="I403" s="1" t="s">
        <v>24</v>
      </c>
      <c r="J403" s="4">
        <v>4</v>
      </c>
      <c r="K403" s="4"/>
      <c r="L403" s="4"/>
      <c r="M403" s="4"/>
      <c r="N403" s="4"/>
      <c r="O403" s="4"/>
      <c r="P403" s="4" t="s">
        <v>286</v>
      </c>
      <c r="Q403" s="4" t="s">
        <v>290</v>
      </c>
      <c r="R403" s="19"/>
      <c r="S403" s="4"/>
      <c r="T403" s="5"/>
      <c r="U403" s="5"/>
      <c r="V403" s="14"/>
      <c r="W403" s="15"/>
      <c r="X403" s="688" t="s">
        <v>3135</v>
      </c>
      <c r="Y403" s="695" t="s">
        <v>3140</v>
      </c>
      <c r="Z403" s="688" t="s">
        <v>3130</v>
      </c>
    </row>
    <row r="404" spans="1:26" s="281" customFormat="1" ht="15.6">
      <c r="A404" s="317"/>
      <c r="B404" s="314"/>
      <c r="C404" s="13"/>
      <c r="D404" s="304"/>
      <c r="E404" s="4" t="s">
        <v>17</v>
      </c>
      <c r="F404" s="4" t="s">
        <v>15</v>
      </c>
      <c r="G404" s="1" t="s">
        <v>19</v>
      </c>
      <c r="H404" s="1" t="s">
        <v>28</v>
      </c>
      <c r="I404" s="1" t="s">
        <v>24</v>
      </c>
      <c r="J404" s="4">
        <v>4</v>
      </c>
      <c r="K404" s="4"/>
      <c r="L404" s="4"/>
      <c r="M404" s="4"/>
      <c r="N404" s="4"/>
      <c r="O404" s="4"/>
      <c r="P404" s="4" t="s">
        <v>286</v>
      </c>
      <c r="Q404" s="4" t="s">
        <v>290</v>
      </c>
      <c r="R404" s="19"/>
      <c r="S404" s="4"/>
      <c r="T404" s="5"/>
      <c r="U404" s="5"/>
      <c r="V404" s="14"/>
      <c r="W404" s="15"/>
      <c r="X404" s="688" t="s">
        <v>3135</v>
      </c>
      <c r="Y404" s="695" t="s">
        <v>3140</v>
      </c>
      <c r="Z404" s="688" t="s">
        <v>3130</v>
      </c>
    </row>
    <row r="405" spans="1:26" s="281" customFormat="1" ht="15.6">
      <c r="A405" s="317"/>
      <c r="B405" s="314"/>
      <c r="C405" s="13"/>
      <c r="D405" s="304"/>
      <c r="E405" s="4" t="s">
        <v>18</v>
      </c>
      <c r="F405" s="4" t="s">
        <v>14</v>
      </c>
      <c r="G405" s="1" t="s">
        <v>19</v>
      </c>
      <c r="H405" s="1" t="s">
        <v>28</v>
      </c>
      <c r="I405" s="1" t="s">
        <v>26</v>
      </c>
      <c r="J405" s="4">
        <v>4</v>
      </c>
      <c r="K405" s="4"/>
      <c r="L405" s="4"/>
      <c r="M405" s="4"/>
      <c r="N405" s="4"/>
      <c r="O405" s="4"/>
      <c r="P405" s="4" t="s">
        <v>286</v>
      </c>
      <c r="Q405" s="4" t="s">
        <v>290</v>
      </c>
      <c r="R405" s="19"/>
      <c r="S405" s="4"/>
      <c r="T405" s="5"/>
      <c r="U405" s="5"/>
      <c r="V405" s="14"/>
      <c r="W405" s="15"/>
      <c r="X405" s="688" t="s">
        <v>3135</v>
      </c>
      <c r="Y405" s="695" t="s">
        <v>3140</v>
      </c>
      <c r="Z405" s="688" t="s">
        <v>3130</v>
      </c>
    </row>
    <row r="406" spans="1:26" s="281" customFormat="1" ht="15.6">
      <c r="A406" s="317"/>
      <c r="B406" s="314"/>
      <c r="C406" s="13"/>
      <c r="D406" s="304"/>
      <c r="E406" s="4" t="s">
        <v>18</v>
      </c>
      <c r="F406" s="4" t="s">
        <v>15</v>
      </c>
      <c r="G406" s="1" t="s">
        <v>19</v>
      </c>
      <c r="H406" s="1" t="s">
        <v>28</v>
      </c>
      <c r="I406" s="1" t="s">
        <v>25</v>
      </c>
      <c r="J406" s="4">
        <v>4</v>
      </c>
      <c r="K406" s="4"/>
      <c r="L406" s="4"/>
      <c r="M406" s="4"/>
      <c r="N406" s="4"/>
      <c r="O406" s="4"/>
      <c r="P406" s="4" t="s">
        <v>286</v>
      </c>
      <c r="Q406" s="4" t="s">
        <v>290</v>
      </c>
      <c r="R406" s="19"/>
      <c r="S406" s="4"/>
      <c r="T406" s="5"/>
      <c r="U406" s="5"/>
      <c r="V406" s="14"/>
      <c r="W406" s="15"/>
      <c r="X406" s="688" t="s">
        <v>3135</v>
      </c>
      <c r="Y406" s="695" t="s">
        <v>3140</v>
      </c>
      <c r="Z406" s="688" t="s">
        <v>3130</v>
      </c>
    </row>
    <row r="407" spans="1:26" s="281" customFormat="1" ht="15.6">
      <c r="A407" s="317"/>
      <c r="B407" s="314"/>
      <c r="C407" s="13"/>
      <c r="D407" s="304"/>
      <c r="E407" s="4" t="s">
        <v>18</v>
      </c>
      <c r="F407" s="4" t="s">
        <v>14</v>
      </c>
      <c r="G407" s="1" t="s">
        <v>19</v>
      </c>
      <c r="H407" s="1" t="s">
        <v>28</v>
      </c>
      <c r="I407" s="1" t="s">
        <v>445</v>
      </c>
      <c r="J407" s="4">
        <v>4</v>
      </c>
      <c r="K407" s="4"/>
      <c r="L407" s="4"/>
      <c r="M407" s="4"/>
      <c r="N407" s="4"/>
      <c r="O407" s="4"/>
      <c r="P407" s="4" t="s">
        <v>286</v>
      </c>
      <c r="Q407" s="4" t="s">
        <v>290</v>
      </c>
      <c r="R407" s="19"/>
      <c r="S407" s="4"/>
      <c r="T407" s="5"/>
      <c r="U407" s="5"/>
      <c r="V407" s="14"/>
      <c r="W407" s="15"/>
      <c r="X407" s="688" t="s">
        <v>3135</v>
      </c>
      <c r="Y407" s="695" t="s">
        <v>3140</v>
      </c>
      <c r="Z407" s="688" t="s">
        <v>3130</v>
      </c>
    </row>
    <row r="408" spans="1:26" s="281" customFormat="1" ht="15.6">
      <c r="A408" s="317"/>
      <c r="B408" s="314"/>
      <c r="C408" s="13"/>
      <c r="D408" s="304"/>
      <c r="E408" s="4" t="s">
        <v>17</v>
      </c>
      <c r="F408" s="4" t="s">
        <v>14</v>
      </c>
      <c r="G408" s="1" t="s">
        <v>19</v>
      </c>
      <c r="H408" s="1" t="s">
        <v>28</v>
      </c>
      <c r="I408" s="1" t="s">
        <v>25</v>
      </c>
      <c r="J408" s="4">
        <v>4</v>
      </c>
      <c r="K408" s="4"/>
      <c r="L408" s="4"/>
      <c r="M408" s="4"/>
      <c r="N408" s="4"/>
      <c r="O408" s="4"/>
      <c r="P408" s="4" t="s">
        <v>286</v>
      </c>
      <c r="Q408" s="4" t="s">
        <v>289</v>
      </c>
      <c r="R408" s="19"/>
      <c r="S408" s="4"/>
      <c r="T408" s="5"/>
      <c r="U408" s="5"/>
      <c r="V408" s="14"/>
      <c r="W408" s="15"/>
      <c r="X408" s="688" t="s">
        <v>3135</v>
      </c>
      <c r="Y408" s="695" t="s">
        <v>3140</v>
      </c>
      <c r="Z408" s="688" t="s">
        <v>3130</v>
      </c>
    </row>
    <row r="409" spans="1:26" s="281" customFormat="1" ht="15.6">
      <c r="A409" s="317"/>
      <c r="B409" s="314"/>
      <c r="C409" s="13"/>
      <c r="D409" s="304"/>
      <c r="E409" s="4" t="s">
        <v>17</v>
      </c>
      <c r="F409" s="4" t="s">
        <v>15</v>
      </c>
      <c r="G409" s="1" t="s">
        <v>19</v>
      </c>
      <c r="H409" s="1" t="s">
        <v>28</v>
      </c>
      <c r="I409" s="1" t="s">
        <v>26</v>
      </c>
      <c r="J409" s="4">
        <v>4</v>
      </c>
      <c r="K409" s="4"/>
      <c r="L409" s="4"/>
      <c r="M409" s="4"/>
      <c r="N409" s="4"/>
      <c r="O409" s="4"/>
      <c r="P409" s="4" t="s">
        <v>286</v>
      </c>
      <c r="Q409" s="4" t="s">
        <v>289</v>
      </c>
      <c r="R409" s="19"/>
      <c r="S409" s="4"/>
      <c r="T409" s="5"/>
      <c r="U409" s="5"/>
      <c r="V409" s="14"/>
      <c r="W409" s="15"/>
      <c r="X409" s="688" t="s">
        <v>3135</v>
      </c>
      <c r="Y409" s="695" t="s">
        <v>3140</v>
      </c>
      <c r="Z409" s="688" t="s">
        <v>3130</v>
      </c>
    </row>
    <row r="410" spans="1:26" s="281" customFormat="1" ht="15.6">
      <c r="A410" s="317"/>
      <c r="B410" s="314"/>
      <c r="C410" s="13"/>
      <c r="D410" s="304"/>
      <c r="E410" s="4" t="s">
        <v>18</v>
      </c>
      <c r="F410" s="4" t="s">
        <v>15</v>
      </c>
      <c r="G410" s="1" t="s">
        <v>19</v>
      </c>
      <c r="H410" s="1" t="s">
        <v>28</v>
      </c>
      <c r="I410" s="1" t="s">
        <v>445</v>
      </c>
      <c r="J410" s="4">
        <v>4</v>
      </c>
      <c r="K410" s="4"/>
      <c r="L410" s="4"/>
      <c r="M410" s="4"/>
      <c r="N410" s="4"/>
      <c r="O410" s="4"/>
      <c r="P410" s="4" t="s">
        <v>286</v>
      </c>
      <c r="Q410" s="4" t="s">
        <v>289</v>
      </c>
      <c r="R410" s="19"/>
      <c r="S410" s="4"/>
      <c r="T410" s="5"/>
      <c r="U410" s="5"/>
      <c r="V410" s="14"/>
      <c r="W410" s="15"/>
      <c r="X410" s="688" t="s">
        <v>3135</v>
      </c>
      <c r="Y410" s="695" t="s">
        <v>3140</v>
      </c>
      <c r="Z410" s="688" t="s">
        <v>3130</v>
      </c>
    </row>
    <row r="411" spans="1:26" s="281" customFormat="1" ht="15.6">
      <c r="A411" s="317"/>
      <c r="B411" s="314"/>
      <c r="C411" s="13" t="s">
        <v>995</v>
      </c>
      <c r="D411" s="304"/>
      <c r="E411" s="4" t="s">
        <v>17</v>
      </c>
      <c r="F411" s="4" t="s">
        <v>14</v>
      </c>
      <c r="G411" s="1" t="s">
        <v>19</v>
      </c>
      <c r="H411" s="1" t="s">
        <v>28</v>
      </c>
      <c r="I411" s="1" t="s">
        <v>24</v>
      </c>
      <c r="J411" s="4">
        <v>4</v>
      </c>
      <c r="K411" s="4"/>
      <c r="L411" s="4"/>
      <c r="M411" s="4"/>
      <c r="N411" s="4"/>
      <c r="O411" s="4"/>
      <c r="P411" s="4" t="s">
        <v>286</v>
      </c>
      <c r="Q411" s="4" t="s">
        <v>289</v>
      </c>
      <c r="R411" s="19"/>
      <c r="S411" s="4"/>
      <c r="T411" s="5"/>
      <c r="U411" s="5"/>
      <c r="V411" s="14"/>
      <c r="W411" s="15"/>
      <c r="X411" s="688" t="s">
        <v>3135</v>
      </c>
      <c r="Y411" s="695" t="s">
        <v>3140</v>
      </c>
      <c r="Z411" s="688" t="s">
        <v>3130</v>
      </c>
    </row>
    <row r="412" spans="1:26" s="281" customFormat="1" ht="15.6">
      <c r="A412" s="317"/>
      <c r="B412" s="314"/>
      <c r="C412" s="13"/>
      <c r="D412" s="304"/>
      <c r="E412" s="4" t="s">
        <v>17</v>
      </c>
      <c r="F412" s="4" t="s">
        <v>14</v>
      </c>
      <c r="G412" s="1" t="s">
        <v>22</v>
      </c>
      <c r="H412" s="1" t="s">
        <v>28</v>
      </c>
      <c r="I412" s="1" t="s">
        <v>24</v>
      </c>
      <c r="J412" s="4">
        <v>4</v>
      </c>
      <c r="K412" s="4"/>
      <c r="L412" s="4"/>
      <c r="M412" s="4"/>
      <c r="N412" s="4"/>
      <c r="O412" s="4"/>
      <c r="P412" s="4" t="s">
        <v>286</v>
      </c>
      <c r="Q412" s="4" t="s">
        <v>289</v>
      </c>
      <c r="R412" s="19"/>
      <c r="S412" s="4"/>
      <c r="T412" s="5"/>
      <c r="U412" s="5"/>
      <c r="V412" s="14"/>
      <c r="W412" s="15"/>
      <c r="X412" s="688" t="s">
        <v>3135</v>
      </c>
      <c r="Y412" s="695" t="s">
        <v>3140</v>
      </c>
      <c r="Z412" s="688" t="s">
        <v>3130</v>
      </c>
    </row>
    <row r="413" spans="1:26" s="281" customFormat="1" ht="15.6">
      <c r="A413" s="317"/>
      <c r="B413" s="314"/>
      <c r="C413" s="13" t="s">
        <v>994</v>
      </c>
      <c r="D413" s="304"/>
      <c r="E413" s="4" t="s">
        <v>18</v>
      </c>
      <c r="F413" s="4" t="s">
        <v>14</v>
      </c>
      <c r="G413" s="1" t="s">
        <v>19</v>
      </c>
      <c r="H413" s="1" t="s">
        <v>28</v>
      </c>
      <c r="I413" s="1" t="s">
        <v>24</v>
      </c>
      <c r="J413" s="4">
        <v>4</v>
      </c>
      <c r="K413" s="4"/>
      <c r="L413" s="4"/>
      <c r="M413" s="4"/>
      <c r="N413" s="4"/>
      <c r="O413" s="4"/>
      <c r="P413" s="4" t="s">
        <v>286</v>
      </c>
      <c r="Q413" s="4" t="s">
        <v>289</v>
      </c>
      <c r="R413" s="19"/>
      <c r="S413" s="4"/>
      <c r="T413" s="5"/>
      <c r="U413" s="5"/>
      <c r="V413" s="14"/>
      <c r="W413" s="15"/>
      <c r="X413" s="688" t="s">
        <v>3135</v>
      </c>
      <c r="Y413" s="695" t="s">
        <v>3140</v>
      </c>
      <c r="Z413" s="688" t="s">
        <v>3130</v>
      </c>
    </row>
    <row r="414" spans="1:26" s="281" customFormat="1" ht="15.6">
      <c r="A414" s="317"/>
      <c r="B414" s="314"/>
      <c r="C414" s="13"/>
      <c r="D414" s="304"/>
      <c r="E414" s="4" t="s">
        <v>18</v>
      </c>
      <c r="F414" s="4" t="s">
        <v>15</v>
      </c>
      <c r="G414" s="1" t="s">
        <v>19</v>
      </c>
      <c r="H414" s="1" t="s">
        <v>28</v>
      </c>
      <c r="I414" s="1" t="s">
        <v>24</v>
      </c>
      <c r="J414" s="4">
        <v>4</v>
      </c>
      <c r="K414" s="4"/>
      <c r="L414" s="4"/>
      <c r="M414" s="4"/>
      <c r="N414" s="4"/>
      <c r="O414" s="4"/>
      <c r="P414" s="4" t="s">
        <v>286</v>
      </c>
      <c r="Q414" s="4" t="s">
        <v>289</v>
      </c>
      <c r="R414" s="19"/>
      <c r="S414" s="4"/>
      <c r="T414" s="5"/>
      <c r="U414" s="5"/>
      <c r="V414" s="14"/>
      <c r="W414" s="15"/>
      <c r="X414" s="688" t="s">
        <v>3135</v>
      </c>
      <c r="Y414" s="695" t="s">
        <v>3140</v>
      </c>
      <c r="Z414" s="688" t="s">
        <v>3130</v>
      </c>
    </row>
    <row r="415" spans="1:26" s="281" customFormat="1" ht="15.6">
      <c r="A415" s="317"/>
      <c r="B415" s="314"/>
      <c r="C415" s="13" t="s">
        <v>993</v>
      </c>
      <c r="D415" s="304"/>
      <c r="E415" s="4" t="s">
        <v>18</v>
      </c>
      <c r="F415" s="4" t="s">
        <v>14</v>
      </c>
      <c r="G415" s="1" t="s">
        <v>19</v>
      </c>
      <c r="H415" s="1" t="s">
        <v>28</v>
      </c>
      <c r="I415" s="1" t="s">
        <v>24</v>
      </c>
      <c r="J415" s="4">
        <v>4</v>
      </c>
      <c r="K415" s="4"/>
      <c r="L415" s="4"/>
      <c r="M415" s="4"/>
      <c r="N415" s="4"/>
      <c r="O415" s="4"/>
      <c r="P415" s="4" t="s">
        <v>286</v>
      </c>
      <c r="Q415" s="4" t="s">
        <v>289</v>
      </c>
      <c r="R415" s="19"/>
      <c r="S415" s="4"/>
      <c r="T415" s="5"/>
      <c r="U415" s="5"/>
      <c r="V415" s="14"/>
      <c r="W415" s="15"/>
      <c r="X415" s="688" t="s">
        <v>3135</v>
      </c>
      <c r="Y415" s="695" t="s">
        <v>3140</v>
      </c>
      <c r="Z415" s="688" t="s">
        <v>3130</v>
      </c>
    </row>
    <row r="416" spans="1:26" s="281" customFormat="1" ht="15.6">
      <c r="A416" s="317"/>
      <c r="B416" s="314"/>
      <c r="C416" s="13"/>
      <c r="D416" s="304"/>
      <c r="E416" s="4" t="s">
        <v>18</v>
      </c>
      <c r="F416" s="4" t="s">
        <v>15</v>
      </c>
      <c r="G416" s="1" t="s">
        <v>19</v>
      </c>
      <c r="H416" s="1" t="s">
        <v>28</v>
      </c>
      <c r="I416" s="1" t="s">
        <v>24</v>
      </c>
      <c r="J416" s="4">
        <v>4</v>
      </c>
      <c r="K416" s="4"/>
      <c r="L416" s="4"/>
      <c r="M416" s="4"/>
      <c r="N416" s="4"/>
      <c r="O416" s="4"/>
      <c r="P416" s="4" t="s">
        <v>286</v>
      </c>
      <c r="Q416" s="4" t="s">
        <v>289</v>
      </c>
      <c r="R416" s="19"/>
      <c r="S416" s="4"/>
      <c r="T416" s="5"/>
      <c r="U416" s="5"/>
      <c r="V416" s="14"/>
      <c r="W416" s="15"/>
      <c r="X416" s="688" t="s">
        <v>3135</v>
      </c>
      <c r="Y416" s="695" t="s">
        <v>3140</v>
      </c>
      <c r="Z416" s="688" t="s">
        <v>3130</v>
      </c>
    </row>
    <row r="417" spans="1:26" s="281" customFormat="1" ht="15.6">
      <c r="A417" s="317"/>
      <c r="B417" s="314"/>
      <c r="C417" s="13" t="s">
        <v>992</v>
      </c>
      <c r="D417" s="304"/>
      <c r="E417" s="4" t="s">
        <v>18</v>
      </c>
      <c r="F417" s="4" t="s">
        <v>14</v>
      </c>
      <c r="G417" s="1" t="s">
        <v>19</v>
      </c>
      <c r="H417" s="1" t="s">
        <v>28</v>
      </c>
      <c r="I417" s="1" t="s">
        <v>24</v>
      </c>
      <c r="J417" s="4">
        <v>4</v>
      </c>
      <c r="K417" s="4"/>
      <c r="L417" s="4"/>
      <c r="M417" s="4"/>
      <c r="N417" s="4"/>
      <c r="O417" s="4"/>
      <c r="P417" s="4" t="s">
        <v>286</v>
      </c>
      <c r="Q417" s="4" t="s">
        <v>289</v>
      </c>
      <c r="R417" s="19"/>
      <c r="S417" s="4"/>
      <c r="T417" s="5"/>
      <c r="U417" s="5"/>
      <c r="V417" s="14"/>
      <c r="W417" s="15"/>
      <c r="X417" s="688" t="s">
        <v>3135</v>
      </c>
      <c r="Y417" s="695" t="s">
        <v>3140</v>
      </c>
      <c r="Z417" s="688" t="s">
        <v>3130</v>
      </c>
    </row>
    <row r="418" spans="1:26" s="281" customFormat="1" ht="15.6">
      <c r="A418" s="317"/>
      <c r="B418" s="314"/>
      <c r="C418" s="13"/>
      <c r="D418" s="304"/>
      <c r="E418" s="4" t="s">
        <v>18</v>
      </c>
      <c r="F418" s="4" t="s">
        <v>15</v>
      </c>
      <c r="G418" s="1" t="s">
        <v>19</v>
      </c>
      <c r="H418" s="1" t="s">
        <v>28</v>
      </c>
      <c r="I418" s="1" t="s">
        <v>24</v>
      </c>
      <c r="J418" s="4">
        <v>4</v>
      </c>
      <c r="K418" s="4"/>
      <c r="L418" s="4"/>
      <c r="M418" s="4"/>
      <c r="N418" s="4"/>
      <c r="O418" s="4"/>
      <c r="P418" s="4" t="s">
        <v>286</v>
      </c>
      <c r="Q418" s="4" t="s">
        <v>289</v>
      </c>
      <c r="R418" s="19"/>
      <c r="S418" s="4"/>
      <c r="T418" s="5"/>
      <c r="U418" s="5"/>
      <c r="V418" s="14"/>
      <c r="W418" s="15"/>
      <c r="X418" s="688" t="s">
        <v>3135</v>
      </c>
      <c r="Y418" s="695" t="s">
        <v>3140</v>
      </c>
      <c r="Z418" s="688" t="s">
        <v>3130</v>
      </c>
    </row>
    <row r="419" spans="1:26" s="281" customFormat="1" ht="15.6">
      <c r="A419" s="317"/>
      <c r="B419" s="314"/>
      <c r="C419" s="13" t="s">
        <v>991</v>
      </c>
      <c r="D419" s="304"/>
      <c r="E419" s="4" t="s">
        <v>17</v>
      </c>
      <c r="F419" s="4" t="s">
        <v>14</v>
      </c>
      <c r="G419" s="1" t="s">
        <v>19</v>
      </c>
      <c r="H419" s="1" t="s">
        <v>28</v>
      </c>
      <c r="I419" s="1" t="s">
        <v>24</v>
      </c>
      <c r="J419" s="4">
        <v>4</v>
      </c>
      <c r="K419" s="4"/>
      <c r="L419" s="4"/>
      <c r="M419" s="4"/>
      <c r="N419" s="4"/>
      <c r="O419" s="4"/>
      <c r="P419" s="4" t="s">
        <v>286</v>
      </c>
      <c r="Q419" s="4" t="s">
        <v>289</v>
      </c>
      <c r="R419" s="19"/>
      <c r="S419" s="4"/>
      <c r="T419" s="5"/>
      <c r="U419" s="5"/>
      <c r="V419" s="14"/>
      <c r="W419" s="15"/>
      <c r="X419" s="688" t="s">
        <v>3135</v>
      </c>
      <c r="Y419" s="695" t="s">
        <v>3140</v>
      </c>
      <c r="Z419" s="688" t="s">
        <v>3130</v>
      </c>
    </row>
    <row r="420" spans="1:26" s="281" customFormat="1" ht="15.6">
      <c r="A420" s="317"/>
      <c r="B420" s="314"/>
      <c r="C420" s="13"/>
      <c r="D420" s="304"/>
      <c r="E420" s="4" t="s">
        <v>17</v>
      </c>
      <c r="F420" s="4" t="s">
        <v>15</v>
      </c>
      <c r="G420" s="1" t="s">
        <v>19</v>
      </c>
      <c r="H420" s="1" t="s">
        <v>28</v>
      </c>
      <c r="I420" s="1" t="s">
        <v>24</v>
      </c>
      <c r="J420" s="4">
        <v>4</v>
      </c>
      <c r="K420" s="4"/>
      <c r="L420" s="4"/>
      <c r="M420" s="4"/>
      <c r="N420" s="4"/>
      <c r="O420" s="4"/>
      <c r="P420" s="4" t="s">
        <v>286</v>
      </c>
      <c r="Q420" s="4" t="s">
        <v>289</v>
      </c>
      <c r="R420" s="19"/>
      <c r="S420" s="4"/>
      <c r="T420" s="5"/>
      <c r="U420" s="5"/>
      <c r="V420" s="14"/>
      <c r="W420" s="15"/>
      <c r="X420" s="688" t="s">
        <v>3135</v>
      </c>
      <c r="Y420" s="695" t="s">
        <v>3140</v>
      </c>
      <c r="Z420" s="688" t="s">
        <v>3130</v>
      </c>
    </row>
    <row r="421" spans="1:26" s="281" customFormat="1" ht="15.6">
      <c r="A421" s="317"/>
      <c r="B421" s="314"/>
      <c r="C421" s="13" t="s">
        <v>990</v>
      </c>
      <c r="D421" s="304"/>
      <c r="E421" s="4" t="s">
        <v>17</v>
      </c>
      <c r="F421" s="4" t="s">
        <v>14</v>
      </c>
      <c r="G421" s="1" t="s">
        <v>19</v>
      </c>
      <c r="H421" s="1" t="s">
        <v>28</v>
      </c>
      <c r="I421" s="1" t="s">
        <v>24</v>
      </c>
      <c r="J421" s="4">
        <v>4</v>
      </c>
      <c r="K421" s="4"/>
      <c r="L421" s="4"/>
      <c r="M421" s="4"/>
      <c r="N421" s="4"/>
      <c r="O421" s="4"/>
      <c r="P421" s="4" t="s">
        <v>286</v>
      </c>
      <c r="Q421" s="4" t="s">
        <v>289</v>
      </c>
      <c r="R421" s="19"/>
      <c r="S421" s="4"/>
      <c r="T421" s="5"/>
      <c r="U421" s="5"/>
      <c r="V421" s="14"/>
      <c r="W421" s="15"/>
      <c r="X421" s="688" t="s">
        <v>3135</v>
      </c>
      <c r="Y421" s="695" t="s">
        <v>3140</v>
      </c>
      <c r="Z421" s="688" t="s">
        <v>3130</v>
      </c>
    </row>
    <row r="422" spans="1:26" s="281" customFormat="1" ht="15.6">
      <c r="A422" s="317"/>
      <c r="B422" s="314"/>
      <c r="C422" s="13"/>
      <c r="D422" s="304"/>
      <c r="E422" s="4" t="s">
        <v>17</v>
      </c>
      <c r="F422" s="4" t="s">
        <v>15</v>
      </c>
      <c r="G422" s="1" t="s">
        <v>19</v>
      </c>
      <c r="H422" s="1" t="s">
        <v>28</v>
      </c>
      <c r="I422" s="1" t="s">
        <v>24</v>
      </c>
      <c r="J422" s="4">
        <v>4</v>
      </c>
      <c r="K422" s="4"/>
      <c r="L422" s="4"/>
      <c r="M422" s="4"/>
      <c r="N422" s="4"/>
      <c r="O422" s="4"/>
      <c r="P422" s="4" t="s">
        <v>286</v>
      </c>
      <c r="Q422" s="4" t="s">
        <v>289</v>
      </c>
      <c r="R422" s="19"/>
      <c r="S422" s="4"/>
      <c r="T422" s="5"/>
      <c r="U422" s="5"/>
      <c r="V422" s="14"/>
      <c r="W422" s="15"/>
      <c r="X422" s="688" t="s">
        <v>3135</v>
      </c>
      <c r="Y422" s="695" t="s">
        <v>3140</v>
      </c>
      <c r="Z422" s="688" t="s">
        <v>3130</v>
      </c>
    </row>
    <row r="423" spans="1:26" s="281" customFormat="1" ht="15.6">
      <c r="A423" s="317"/>
      <c r="B423" s="314"/>
      <c r="C423" s="13" t="s">
        <v>989</v>
      </c>
      <c r="D423" s="304"/>
      <c r="E423" s="4" t="s">
        <v>18</v>
      </c>
      <c r="F423" s="4" t="s">
        <v>14</v>
      </c>
      <c r="G423" s="1" t="s">
        <v>19</v>
      </c>
      <c r="H423" s="1" t="s">
        <v>28</v>
      </c>
      <c r="I423" s="1" t="s">
        <v>24</v>
      </c>
      <c r="J423" s="4">
        <v>4</v>
      </c>
      <c r="K423" s="4"/>
      <c r="L423" s="4"/>
      <c r="M423" s="4"/>
      <c r="N423" s="4"/>
      <c r="O423" s="4"/>
      <c r="P423" s="4" t="s">
        <v>286</v>
      </c>
      <c r="Q423" s="4" t="s">
        <v>289</v>
      </c>
      <c r="R423" s="19"/>
      <c r="S423" s="4"/>
      <c r="T423" s="5"/>
      <c r="U423" s="5"/>
      <c r="V423" s="14"/>
      <c r="W423" s="15"/>
      <c r="X423" s="688" t="s">
        <v>3135</v>
      </c>
      <c r="Y423" s="695" t="s">
        <v>3140</v>
      </c>
      <c r="Z423" s="688" t="s">
        <v>3130</v>
      </c>
    </row>
    <row r="424" spans="1:26" s="281" customFormat="1" ht="15.6">
      <c r="A424" s="317"/>
      <c r="B424" s="314"/>
      <c r="C424" s="13"/>
      <c r="D424" s="304"/>
      <c r="E424" s="4" t="s">
        <v>18</v>
      </c>
      <c r="F424" s="4" t="s">
        <v>15</v>
      </c>
      <c r="G424" s="1" t="s">
        <v>19</v>
      </c>
      <c r="H424" s="1" t="s">
        <v>28</v>
      </c>
      <c r="I424" s="1" t="s">
        <v>24</v>
      </c>
      <c r="J424" s="4">
        <v>4</v>
      </c>
      <c r="K424" s="4"/>
      <c r="L424" s="4"/>
      <c r="M424" s="4"/>
      <c r="N424" s="4"/>
      <c r="O424" s="4"/>
      <c r="P424" s="4" t="s">
        <v>286</v>
      </c>
      <c r="Q424" s="4" t="s">
        <v>289</v>
      </c>
      <c r="R424" s="19"/>
      <c r="S424" s="4"/>
      <c r="T424" s="5"/>
      <c r="U424" s="5"/>
      <c r="V424" s="14"/>
      <c r="W424" s="15"/>
      <c r="X424" s="688" t="s">
        <v>3135</v>
      </c>
      <c r="Y424" s="695" t="s">
        <v>3140</v>
      </c>
      <c r="Z424" s="688" t="s">
        <v>3130</v>
      </c>
    </row>
    <row r="425" spans="1:26" s="281" customFormat="1" ht="15.6">
      <c r="A425" s="317"/>
      <c r="B425" s="314"/>
      <c r="C425" s="13" t="s">
        <v>988</v>
      </c>
      <c r="D425" s="304"/>
      <c r="E425" s="4" t="s">
        <v>18</v>
      </c>
      <c r="F425" s="4" t="s">
        <v>14</v>
      </c>
      <c r="G425" s="1" t="s">
        <v>19</v>
      </c>
      <c r="H425" s="1" t="s">
        <v>28</v>
      </c>
      <c r="I425" s="1" t="s">
        <v>24</v>
      </c>
      <c r="J425" s="4">
        <v>4</v>
      </c>
      <c r="K425" s="4"/>
      <c r="L425" s="4"/>
      <c r="M425" s="4"/>
      <c r="N425" s="4"/>
      <c r="O425" s="4"/>
      <c r="P425" s="4" t="s">
        <v>286</v>
      </c>
      <c r="Q425" s="4" t="s">
        <v>289</v>
      </c>
      <c r="R425" s="19"/>
      <c r="S425" s="4"/>
      <c r="T425" s="5"/>
      <c r="U425" s="5"/>
      <c r="V425" s="14"/>
      <c r="W425" s="15"/>
      <c r="X425" s="688" t="s">
        <v>3135</v>
      </c>
      <c r="Y425" s="695" t="s">
        <v>3140</v>
      </c>
      <c r="Z425" s="688" t="s">
        <v>3130</v>
      </c>
    </row>
    <row r="426" spans="1:26" s="281" customFormat="1" ht="15.6">
      <c r="A426" s="317"/>
      <c r="B426" s="314"/>
      <c r="C426" s="13"/>
      <c r="D426" s="304"/>
      <c r="E426" s="4" t="s">
        <v>18</v>
      </c>
      <c r="F426" s="4" t="s">
        <v>15</v>
      </c>
      <c r="G426" s="1" t="s">
        <v>19</v>
      </c>
      <c r="H426" s="1" t="s">
        <v>28</v>
      </c>
      <c r="I426" s="1" t="s">
        <v>24</v>
      </c>
      <c r="J426" s="4">
        <v>4</v>
      </c>
      <c r="K426" s="4"/>
      <c r="L426" s="4"/>
      <c r="M426" s="4"/>
      <c r="N426" s="4"/>
      <c r="O426" s="4"/>
      <c r="P426" s="4" t="s">
        <v>286</v>
      </c>
      <c r="Q426" s="4" t="s">
        <v>289</v>
      </c>
      <c r="R426" s="19"/>
      <c r="S426" s="4"/>
      <c r="T426" s="5"/>
      <c r="U426" s="5"/>
      <c r="V426" s="14"/>
      <c r="W426" s="15"/>
      <c r="X426" s="688" t="s">
        <v>3135</v>
      </c>
      <c r="Y426" s="695" t="s">
        <v>3140</v>
      </c>
      <c r="Z426" s="688" t="s">
        <v>3130</v>
      </c>
    </row>
    <row r="427" spans="1:26" s="281" customFormat="1" ht="15.6">
      <c r="A427" s="317"/>
      <c r="B427" s="314"/>
      <c r="C427" s="13" t="s">
        <v>987</v>
      </c>
      <c r="D427" s="304"/>
      <c r="E427" s="4" t="s">
        <v>17</v>
      </c>
      <c r="F427" s="4" t="s">
        <v>14</v>
      </c>
      <c r="G427" s="1" t="s">
        <v>19</v>
      </c>
      <c r="H427" s="1" t="s">
        <v>28</v>
      </c>
      <c r="I427" s="1" t="s">
        <v>24</v>
      </c>
      <c r="J427" s="4">
        <v>4</v>
      </c>
      <c r="K427" s="4"/>
      <c r="L427" s="4"/>
      <c r="M427" s="4"/>
      <c r="N427" s="4"/>
      <c r="O427" s="4"/>
      <c r="P427" s="4" t="s">
        <v>286</v>
      </c>
      <c r="Q427" s="4" t="s">
        <v>289</v>
      </c>
      <c r="R427" s="19"/>
      <c r="S427" s="4"/>
      <c r="T427" s="5"/>
      <c r="U427" s="5"/>
      <c r="V427" s="14"/>
      <c r="W427" s="15"/>
      <c r="X427" s="688" t="s">
        <v>3135</v>
      </c>
      <c r="Y427" s="695" t="s">
        <v>3140</v>
      </c>
      <c r="Z427" s="688" t="s">
        <v>3130</v>
      </c>
    </row>
    <row r="428" spans="1:26" s="281" customFormat="1" ht="15.6">
      <c r="A428" s="317"/>
      <c r="B428" s="314"/>
      <c r="C428" s="13"/>
      <c r="D428" s="304"/>
      <c r="E428" s="4" t="s">
        <v>17</v>
      </c>
      <c r="F428" s="4" t="s">
        <v>15</v>
      </c>
      <c r="G428" s="1" t="s">
        <v>19</v>
      </c>
      <c r="H428" s="1" t="s">
        <v>28</v>
      </c>
      <c r="I428" s="1" t="s">
        <v>24</v>
      </c>
      <c r="J428" s="4">
        <v>4</v>
      </c>
      <c r="K428" s="4"/>
      <c r="L428" s="4"/>
      <c r="M428" s="4"/>
      <c r="N428" s="4"/>
      <c r="O428" s="4"/>
      <c r="P428" s="4" t="s">
        <v>286</v>
      </c>
      <c r="Q428" s="4" t="s">
        <v>289</v>
      </c>
      <c r="R428" s="19"/>
      <c r="S428" s="4"/>
      <c r="T428" s="5"/>
      <c r="U428" s="5"/>
      <c r="V428" s="14"/>
      <c r="W428" s="15"/>
      <c r="X428" s="688" t="s">
        <v>3135</v>
      </c>
      <c r="Y428" s="695" t="s">
        <v>3140</v>
      </c>
      <c r="Z428" s="688" t="s">
        <v>3130</v>
      </c>
    </row>
    <row r="429" spans="1:26" s="281" customFormat="1" ht="15.6">
      <c r="A429" s="317"/>
      <c r="B429" s="314"/>
      <c r="C429" s="13" t="s">
        <v>986</v>
      </c>
      <c r="D429" s="304"/>
      <c r="E429" s="4" t="s">
        <v>18</v>
      </c>
      <c r="F429" s="4" t="s">
        <v>15</v>
      </c>
      <c r="G429" s="1" t="s">
        <v>19</v>
      </c>
      <c r="H429" s="1" t="s">
        <v>28</v>
      </c>
      <c r="I429" s="1" t="s">
        <v>24</v>
      </c>
      <c r="J429" s="4">
        <v>4</v>
      </c>
      <c r="K429" s="4"/>
      <c r="L429" s="4"/>
      <c r="M429" s="4"/>
      <c r="N429" s="4"/>
      <c r="O429" s="4"/>
      <c r="P429" s="4" t="s">
        <v>286</v>
      </c>
      <c r="Q429" s="4" t="s">
        <v>289</v>
      </c>
      <c r="R429" s="19"/>
      <c r="S429" s="4"/>
      <c r="T429" s="5"/>
      <c r="U429" s="5"/>
      <c r="V429" s="14"/>
      <c r="W429" s="15"/>
      <c r="X429" s="688" t="s">
        <v>3135</v>
      </c>
      <c r="Y429" s="695" t="s">
        <v>3140</v>
      </c>
      <c r="Z429" s="688" t="s">
        <v>3130</v>
      </c>
    </row>
    <row r="430" spans="1:26" s="281" customFormat="1" ht="15.6">
      <c r="A430" s="317"/>
      <c r="B430" s="314"/>
      <c r="C430" s="13"/>
      <c r="D430" s="304"/>
      <c r="E430" s="4" t="s">
        <v>17</v>
      </c>
      <c r="F430" s="4" t="s">
        <v>14</v>
      </c>
      <c r="G430" s="1" t="s">
        <v>19</v>
      </c>
      <c r="H430" s="1" t="s">
        <v>28</v>
      </c>
      <c r="I430" s="1" t="s">
        <v>24</v>
      </c>
      <c r="J430" s="4">
        <v>4</v>
      </c>
      <c r="K430" s="4"/>
      <c r="L430" s="4"/>
      <c r="M430" s="4"/>
      <c r="N430" s="4"/>
      <c r="O430" s="4"/>
      <c r="P430" s="4" t="s">
        <v>286</v>
      </c>
      <c r="Q430" s="4" t="s">
        <v>289</v>
      </c>
      <c r="R430" s="19"/>
      <c r="S430" s="4"/>
      <c r="T430" s="5"/>
      <c r="U430" s="5"/>
      <c r="V430" s="14"/>
      <c r="W430" s="15"/>
      <c r="X430" s="688" t="s">
        <v>3135</v>
      </c>
      <c r="Y430" s="695" t="s">
        <v>3140</v>
      </c>
      <c r="Z430" s="688" t="s">
        <v>3130</v>
      </c>
    </row>
    <row r="431" spans="1:26" s="281" customFormat="1" ht="15.6">
      <c r="A431" s="317"/>
      <c r="B431" s="314"/>
      <c r="C431" s="13" t="s">
        <v>985</v>
      </c>
      <c r="D431" s="304"/>
      <c r="E431" s="4" t="s">
        <v>18</v>
      </c>
      <c r="F431" s="4" t="s">
        <v>14</v>
      </c>
      <c r="G431" s="1" t="s">
        <v>19</v>
      </c>
      <c r="H431" s="1" t="s">
        <v>28</v>
      </c>
      <c r="I431" s="1" t="s">
        <v>24</v>
      </c>
      <c r="J431" s="4">
        <v>4</v>
      </c>
      <c r="K431" s="4"/>
      <c r="L431" s="4"/>
      <c r="M431" s="4"/>
      <c r="N431" s="4"/>
      <c r="O431" s="4"/>
      <c r="P431" s="4" t="s">
        <v>286</v>
      </c>
      <c r="Q431" s="4" t="s">
        <v>289</v>
      </c>
      <c r="R431" s="19"/>
      <c r="S431" s="4"/>
      <c r="T431" s="5"/>
      <c r="U431" s="5"/>
      <c r="V431" s="14"/>
      <c r="W431" s="15"/>
      <c r="X431" s="688" t="s">
        <v>3135</v>
      </c>
      <c r="Y431" s="695" t="s">
        <v>3140</v>
      </c>
      <c r="Z431" s="688" t="s">
        <v>3130</v>
      </c>
    </row>
    <row r="432" spans="1:26" s="281" customFormat="1" ht="15.6">
      <c r="A432" s="317"/>
      <c r="B432" s="314"/>
      <c r="C432" s="13"/>
      <c r="D432" s="304"/>
      <c r="E432" s="4" t="s">
        <v>17</v>
      </c>
      <c r="F432" s="4" t="s">
        <v>15</v>
      </c>
      <c r="G432" s="1" t="s">
        <v>19</v>
      </c>
      <c r="H432" s="1" t="s">
        <v>28</v>
      </c>
      <c r="I432" s="1" t="s">
        <v>24</v>
      </c>
      <c r="J432" s="4">
        <v>4</v>
      </c>
      <c r="K432" s="4"/>
      <c r="L432" s="4"/>
      <c r="M432" s="4"/>
      <c r="N432" s="4"/>
      <c r="O432" s="4"/>
      <c r="P432" s="4" t="s">
        <v>286</v>
      </c>
      <c r="Q432" s="4" t="s">
        <v>289</v>
      </c>
      <c r="R432" s="19"/>
      <c r="S432" s="4"/>
      <c r="T432" s="5"/>
      <c r="U432" s="5"/>
      <c r="V432" s="14"/>
      <c r="W432" s="15"/>
      <c r="X432" s="688" t="s">
        <v>3135</v>
      </c>
      <c r="Y432" s="695" t="s">
        <v>3140</v>
      </c>
      <c r="Z432" s="688" t="s">
        <v>3130</v>
      </c>
    </row>
    <row r="433" spans="1:26" s="281" customFormat="1" ht="15.6">
      <c r="A433" s="317"/>
      <c r="B433" s="314"/>
      <c r="C433" s="13" t="s">
        <v>984</v>
      </c>
      <c r="D433" s="304"/>
      <c r="E433" s="4" t="s">
        <v>18</v>
      </c>
      <c r="F433" s="4" t="s">
        <v>14</v>
      </c>
      <c r="G433" s="1" t="s">
        <v>19</v>
      </c>
      <c r="H433" s="1" t="s">
        <v>28</v>
      </c>
      <c r="I433" s="1" t="s">
        <v>24</v>
      </c>
      <c r="J433" s="4">
        <v>4</v>
      </c>
      <c r="K433" s="4"/>
      <c r="L433" s="4"/>
      <c r="M433" s="4"/>
      <c r="N433" s="4"/>
      <c r="O433" s="4"/>
      <c r="P433" s="4" t="s">
        <v>286</v>
      </c>
      <c r="Q433" s="4" t="s">
        <v>289</v>
      </c>
      <c r="R433" s="19"/>
      <c r="S433" s="4"/>
      <c r="T433" s="5"/>
      <c r="U433" s="5"/>
      <c r="V433" s="14"/>
      <c r="W433" s="15"/>
      <c r="X433" s="688" t="s">
        <v>3135</v>
      </c>
      <c r="Y433" s="695" t="s">
        <v>3140</v>
      </c>
      <c r="Z433" s="688" t="s">
        <v>3130</v>
      </c>
    </row>
    <row r="434" spans="1:26" s="281" customFormat="1" ht="15.6">
      <c r="A434" s="317"/>
      <c r="B434" s="314"/>
      <c r="C434" s="13"/>
      <c r="D434" s="304"/>
      <c r="E434" s="4" t="s">
        <v>18</v>
      </c>
      <c r="F434" s="4" t="s">
        <v>15</v>
      </c>
      <c r="G434" s="1" t="s">
        <v>19</v>
      </c>
      <c r="H434" s="1" t="s">
        <v>28</v>
      </c>
      <c r="I434" s="1" t="s">
        <v>24</v>
      </c>
      <c r="J434" s="4">
        <v>4</v>
      </c>
      <c r="K434" s="4"/>
      <c r="L434" s="4"/>
      <c r="M434" s="4"/>
      <c r="N434" s="4"/>
      <c r="O434" s="4"/>
      <c r="P434" s="4" t="s">
        <v>286</v>
      </c>
      <c r="Q434" s="4" t="s">
        <v>289</v>
      </c>
      <c r="R434" s="19"/>
      <c r="S434" s="4"/>
      <c r="T434" s="5"/>
      <c r="U434" s="5"/>
      <c r="V434" s="14"/>
      <c r="W434" s="15"/>
      <c r="X434" s="688" t="s">
        <v>3135</v>
      </c>
      <c r="Y434" s="695" t="s">
        <v>3140</v>
      </c>
      <c r="Z434" s="688" t="s">
        <v>3130</v>
      </c>
    </row>
    <row r="435" spans="1:26" s="281" customFormat="1" ht="15.6">
      <c r="A435" s="317"/>
      <c r="B435" s="314"/>
      <c r="C435" s="13" t="s">
        <v>983</v>
      </c>
      <c r="D435" s="304"/>
      <c r="E435" s="4" t="s">
        <v>17</v>
      </c>
      <c r="F435" s="4" t="s">
        <v>14</v>
      </c>
      <c r="G435" s="1" t="s">
        <v>19</v>
      </c>
      <c r="H435" s="1" t="s">
        <v>28</v>
      </c>
      <c r="I435" s="1" t="s">
        <v>24</v>
      </c>
      <c r="J435" s="4">
        <v>4</v>
      </c>
      <c r="K435" s="4"/>
      <c r="L435" s="4"/>
      <c r="M435" s="4"/>
      <c r="N435" s="4"/>
      <c r="O435" s="4"/>
      <c r="P435" s="4" t="s">
        <v>286</v>
      </c>
      <c r="Q435" s="4" t="s">
        <v>289</v>
      </c>
      <c r="R435" s="19"/>
      <c r="S435" s="4"/>
      <c r="T435" s="5"/>
      <c r="U435" s="5"/>
      <c r="V435" s="14"/>
      <c r="W435" s="15"/>
      <c r="X435" s="688" t="s">
        <v>3135</v>
      </c>
      <c r="Y435" s="695" t="s">
        <v>3140</v>
      </c>
      <c r="Z435" s="688" t="s">
        <v>3130</v>
      </c>
    </row>
    <row r="436" spans="1:26" s="281" customFormat="1" ht="15.6">
      <c r="A436" s="317"/>
      <c r="B436" s="314"/>
      <c r="C436" s="13"/>
      <c r="D436" s="304"/>
      <c r="E436" s="4" t="s">
        <v>17</v>
      </c>
      <c r="F436" s="4" t="s">
        <v>15</v>
      </c>
      <c r="G436" s="1" t="s">
        <v>19</v>
      </c>
      <c r="H436" s="1" t="s">
        <v>28</v>
      </c>
      <c r="I436" s="1" t="s">
        <v>24</v>
      </c>
      <c r="J436" s="4">
        <v>4</v>
      </c>
      <c r="K436" s="4"/>
      <c r="L436" s="4"/>
      <c r="M436" s="4"/>
      <c r="N436" s="4"/>
      <c r="O436" s="4"/>
      <c r="P436" s="4" t="s">
        <v>286</v>
      </c>
      <c r="Q436" s="4" t="s">
        <v>289</v>
      </c>
      <c r="R436" s="19"/>
      <c r="S436" s="4"/>
      <c r="T436" s="5"/>
      <c r="U436" s="5"/>
      <c r="V436" s="14"/>
      <c r="W436" s="15"/>
      <c r="X436" s="688" t="s">
        <v>3135</v>
      </c>
      <c r="Y436" s="695" t="s">
        <v>3140</v>
      </c>
      <c r="Z436" s="688" t="s">
        <v>3130</v>
      </c>
    </row>
    <row r="437" spans="1:26" s="281" customFormat="1" ht="15.6">
      <c r="A437" s="317"/>
      <c r="B437" s="314"/>
      <c r="C437" s="13"/>
      <c r="D437" s="304"/>
      <c r="E437" s="4" t="s">
        <v>17</v>
      </c>
      <c r="F437" s="4" t="s">
        <v>14</v>
      </c>
      <c r="G437" s="1" t="s">
        <v>19</v>
      </c>
      <c r="H437" s="1" t="s">
        <v>28</v>
      </c>
      <c r="I437" s="1" t="s">
        <v>25</v>
      </c>
      <c r="J437" s="4">
        <v>4</v>
      </c>
      <c r="K437" s="4"/>
      <c r="L437" s="4"/>
      <c r="M437" s="4"/>
      <c r="N437" s="4"/>
      <c r="O437" s="4"/>
      <c r="P437" s="4" t="s">
        <v>286</v>
      </c>
      <c r="Q437" s="4" t="s">
        <v>289</v>
      </c>
      <c r="R437" s="19"/>
      <c r="S437" s="4"/>
      <c r="T437" s="5"/>
      <c r="U437" s="5"/>
      <c r="V437" s="14"/>
      <c r="W437" s="15"/>
      <c r="X437" s="688" t="s">
        <v>3135</v>
      </c>
      <c r="Y437" s="695" t="s">
        <v>3140</v>
      </c>
      <c r="Z437" s="688" t="s">
        <v>3130</v>
      </c>
    </row>
    <row r="438" spans="1:26" s="281" customFormat="1" ht="15.6">
      <c r="A438" s="317"/>
      <c r="B438" s="314"/>
      <c r="C438" s="13"/>
      <c r="D438" s="304"/>
      <c r="E438" s="4" t="s">
        <v>17</v>
      </c>
      <c r="F438" s="4" t="s">
        <v>15</v>
      </c>
      <c r="G438" s="1" t="s">
        <v>19</v>
      </c>
      <c r="H438" s="1" t="s">
        <v>28</v>
      </c>
      <c r="I438" s="1" t="s">
        <v>24</v>
      </c>
      <c r="J438" s="4">
        <v>4</v>
      </c>
      <c r="K438" s="4"/>
      <c r="L438" s="4"/>
      <c r="M438" s="4"/>
      <c r="N438" s="4"/>
      <c r="O438" s="4"/>
      <c r="P438" s="4" t="s">
        <v>286</v>
      </c>
      <c r="Q438" s="4" t="s">
        <v>289</v>
      </c>
      <c r="R438" s="19"/>
      <c r="S438" s="4"/>
      <c r="T438" s="5"/>
      <c r="U438" s="5"/>
      <c r="V438" s="14"/>
      <c r="W438" s="15"/>
      <c r="X438" s="688" t="s">
        <v>3135</v>
      </c>
      <c r="Y438" s="695" t="s">
        <v>3140</v>
      </c>
      <c r="Z438" s="688" t="s">
        <v>3130</v>
      </c>
    </row>
    <row r="439" spans="1:26" s="281" customFormat="1" ht="15.6">
      <c r="A439" s="317"/>
      <c r="B439" s="314"/>
      <c r="C439" s="13" t="s">
        <v>982</v>
      </c>
      <c r="D439" s="304"/>
      <c r="E439" s="4" t="s">
        <v>18</v>
      </c>
      <c r="F439" s="4" t="s">
        <v>15</v>
      </c>
      <c r="G439" s="1" t="s">
        <v>19</v>
      </c>
      <c r="H439" s="1" t="s">
        <v>28</v>
      </c>
      <c r="I439" s="1" t="s">
        <v>24</v>
      </c>
      <c r="J439" s="4">
        <v>4</v>
      </c>
      <c r="K439" s="4"/>
      <c r="L439" s="4"/>
      <c r="M439" s="4"/>
      <c r="N439" s="4"/>
      <c r="O439" s="4"/>
      <c r="P439" s="4" t="s">
        <v>286</v>
      </c>
      <c r="Q439" s="4" t="s">
        <v>289</v>
      </c>
      <c r="R439" s="19"/>
      <c r="S439" s="4"/>
      <c r="T439" s="5"/>
      <c r="U439" s="5"/>
      <c r="V439" s="14"/>
      <c r="W439" s="15"/>
      <c r="X439" s="688" t="s">
        <v>3135</v>
      </c>
      <c r="Y439" s="695" t="s">
        <v>3140</v>
      </c>
      <c r="Z439" s="688" t="s">
        <v>3130</v>
      </c>
    </row>
    <row r="440" spans="1:26" s="281" customFormat="1" ht="15.6">
      <c r="A440" s="317"/>
      <c r="B440" s="314"/>
      <c r="C440" s="13"/>
      <c r="D440" s="304"/>
      <c r="E440" s="4" t="s">
        <v>17</v>
      </c>
      <c r="F440" s="4" t="s">
        <v>14</v>
      </c>
      <c r="G440" s="1" t="s">
        <v>19</v>
      </c>
      <c r="H440" s="1" t="s">
        <v>28</v>
      </c>
      <c r="I440" s="1" t="s">
        <v>447</v>
      </c>
      <c r="J440" s="4">
        <v>4</v>
      </c>
      <c r="K440" s="4"/>
      <c r="L440" s="4"/>
      <c r="M440" s="4"/>
      <c r="N440" s="4"/>
      <c r="O440" s="4"/>
      <c r="P440" s="4" t="s">
        <v>286</v>
      </c>
      <c r="Q440" s="4" t="s">
        <v>289</v>
      </c>
      <c r="R440" s="19"/>
      <c r="S440" s="4"/>
      <c r="T440" s="5"/>
      <c r="U440" s="5"/>
      <c r="V440" s="14"/>
      <c r="W440" s="15"/>
      <c r="X440" s="688" t="s">
        <v>3135</v>
      </c>
      <c r="Y440" s="695" t="s">
        <v>3140</v>
      </c>
      <c r="Z440" s="688" t="s">
        <v>3130</v>
      </c>
    </row>
    <row r="441" spans="1:26" s="281" customFormat="1" ht="15.6">
      <c r="A441" s="317"/>
      <c r="B441" s="314"/>
      <c r="C441" s="13"/>
      <c r="D441" s="304"/>
      <c r="E441" s="4" t="s">
        <v>17</v>
      </c>
      <c r="F441" s="4" t="s">
        <v>15</v>
      </c>
      <c r="G441" s="1" t="s">
        <v>19</v>
      </c>
      <c r="H441" s="1" t="s">
        <v>28</v>
      </c>
      <c r="I441" s="1" t="s">
        <v>24</v>
      </c>
      <c r="J441" s="4">
        <v>4</v>
      </c>
      <c r="K441" s="4"/>
      <c r="L441" s="4"/>
      <c r="M441" s="4"/>
      <c r="N441" s="4"/>
      <c r="O441" s="4"/>
      <c r="P441" s="4" t="s">
        <v>286</v>
      </c>
      <c r="Q441" s="4" t="s">
        <v>289</v>
      </c>
      <c r="R441" s="19"/>
      <c r="S441" s="4"/>
      <c r="T441" s="5"/>
      <c r="U441" s="5"/>
      <c r="V441" s="14"/>
      <c r="W441" s="15"/>
      <c r="X441" s="688" t="s">
        <v>3135</v>
      </c>
      <c r="Y441" s="695" t="s">
        <v>3140</v>
      </c>
      <c r="Z441" s="688" t="s">
        <v>3130</v>
      </c>
    </row>
    <row r="442" spans="1:26" s="281" customFormat="1" ht="15.6">
      <c r="A442" s="317"/>
      <c r="B442" s="314"/>
      <c r="C442" s="13" t="s">
        <v>981</v>
      </c>
      <c r="D442" s="304"/>
      <c r="E442" s="4" t="s">
        <v>17</v>
      </c>
      <c r="F442" s="4" t="s">
        <v>14</v>
      </c>
      <c r="G442" s="1" t="s">
        <v>19</v>
      </c>
      <c r="H442" s="1" t="s">
        <v>28</v>
      </c>
      <c r="I442" s="1" t="s">
        <v>24</v>
      </c>
      <c r="J442" s="4">
        <v>4</v>
      </c>
      <c r="K442" s="4"/>
      <c r="L442" s="4"/>
      <c r="M442" s="4"/>
      <c r="N442" s="4"/>
      <c r="O442" s="4"/>
      <c r="P442" s="4" t="s">
        <v>286</v>
      </c>
      <c r="Q442" s="4" t="s">
        <v>289</v>
      </c>
      <c r="R442" s="19"/>
      <c r="S442" s="4"/>
      <c r="T442" s="5"/>
      <c r="U442" s="5"/>
      <c r="V442" s="14"/>
      <c r="W442" s="15"/>
      <c r="X442" s="688" t="s">
        <v>3135</v>
      </c>
      <c r="Y442" s="695" t="s">
        <v>3140</v>
      </c>
      <c r="Z442" s="688" t="s">
        <v>3130</v>
      </c>
    </row>
    <row r="443" spans="1:26" s="281" customFormat="1" ht="15.6">
      <c r="A443" s="317"/>
      <c r="B443" s="314"/>
      <c r="C443" s="13"/>
      <c r="D443" s="304"/>
      <c r="E443" s="4" t="s">
        <v>17</v>
      </c>
      <c r="F443" s="4" t="s">
        <v>15</v>
      </c>
      <c r="G443" s="1" t="s">
        <v>19</v>
      </c>
      <c r="H443" s="1" t="s">
        <v>28</v>
      </c>
      <c r="I443" s="1" t="s">
        <v>445</v>
      </c>
      <c r="J443" s="4">
        <v>4</v>
      </c>
      <c r="K443" s="4"/>
      <c r="L443" s="4"/>
      <c r="M443" s="4"/>
      <c r="N443" s="4"/>
      <c r="O443" s="4"/>
      <c r="P443" s="4" t="s">
        <v>286</v>
      </c>
      <c r="Q443" s="4" t="s">
        <v>289</v>
      </c>
      <c r="R443" s="19"/>
      <c r="S443" s="4"/>
      <c r="T443" s="5"/>
      <c r="U443" s="5"/>
      <c r="V443" s="14"/>
      <c r="W443" s="15"/>
      <c r="X443" s="688" t="s">
        <v>3135</v>
      </c>
      <c r="Y443" s="695" t="s">
        <v>3140</v>
      </c>
      <c r="Z443" s="688" t="s">
        <v>3130</v>
      </c>
    </row>
    <row r="444" spans="1:26" s="281" customFormat="1" ht="15.6">
      <c r="A444" s="317"/>
      <c r="B444" s="314"/>
      <c r="C444" s="13" t="s">
        <v>980</v>
      </c>
      <c r="D444" s="304"/>
      <c r="E444" s="4" t="s">
        <v>17</v>
      </c>
      <c r="F444" s="4" t="s">
        <v>14</v>
      </c>
      <c r="G444" s="1" t="s">
        <v>19</v>
      </c>
      <c r="H444" s="1" t="s">
        <v>28</v>
      </c>
      <c r="I444" s="1" t="s">
        <v>24</v>
      </c>
      <c r="J444" s="4">
        <v>4</v>
      </c>
      <c r="K444" s="4"/>
      <c r="L444" s="4"/>
      <c r="M444" s="4"/>
      <c r="N444" s="4"/>
      <c r="O444" s="4"/>
      <c r="P444" s="4" t="s">
        <v>286</v>
      </c>
      <c r="Q444" s="4" t="s">
        <v>289</v>
      </c>
      <c r="R444" s="19"/>
      <c r="S444" s="4"/>
      <c r="T444" s="5"/>
      <c r="U444" s="5"/>
      <c r="V444" s="14"/>
      <c r="W444" s="15"/>
      <c r="X444" s="688" t="s">
        <v>3135</v>
      </c>
      <c r="Y444" s="695" t="s">
        <v>3140</v>
      </c>
      <c r="Z444" s="688" t="s">
        <v>3130</v>
      </c>
    </row>
    <row r="445" spans="1:26" s="281" customFormat="1" ht="15.6">
      <c r="A445" s="317"/>
      <c r="B445" s="314"/>
      <c r="C445" s="13"/>
      <c r="D445" s="304"/>
      <c r="E445" s="4" t="s">
        <v>17</v>
      </c>
      <c r="F445" s="4" t="s">
        <v>15</v>
      </c>
      <c r="G445" s="1" t="s">
        <v>19</v>
      </c>
      <c r="H445" s="1" t="s">
        <v>28</v>
      </c>
      <c r="I445" s="1" t="s">
        <v>24</v>
      </c>
      <c r="J445" s="4">
        <v>4</v>
      </c>
      <c r="K445" s="4"/>
      <c r="L445" s="4"/>
      <c r="M445" s="4"/>
      <c r="N445" s="4"/>
      <c r="O445" s="4"/>
      <c r="P445" s="4" t="s">
        <v>286</v>
      </c>
      <c r="Q445" s="4" t="s">
        <v>289</v>
      </c>
      <c r="R445" s="19"/>
      <c r="S445" s="4"/>
      <c r="T445" s="5"/>
      <c r="U445" s="5"/>
      <c r="V445" s="14"/>
      <c r="W445" s="15"/>
      <c r="X445" s="688" t="s">
        <v>3135</v>
      </c>
      <c r="Y445" s="695" t="s">
        <v>3140</v>
      </c>
      <c r="Z445" s="688" t="s">
        <v>3130</v>
      </c>
    </row>
    <row r="446" spans="1:26" s="281" customFormat="1" ht="15.6">
      <c r="A446" s="317"/>
      <c r="B446" s="314"/>
      <c r="C446" s="13" t="s">
        <v>979</v>
      </c>
      <c r="D446" s="304"/>
      <c r="E446" s="4" t="s">
        <v>18</v>
      </c>
      <c r="F446" s="4" t="s">
        <v>14</v>
      </c>
      <c r="G446" s="1" t="s">
        <v>19</v>
      </c>
      <c r="H446" s="1" t="s">
        <v>28</v>
      </c>
      <c r="I446" s="1" t="s">
        <v>24</v>
      </c>
      <c r="J446" s="4">
        <v>4</v>
      </c>
      <c r="K446" s="4"/>
      <c r="L446" s="4"/>
      <c r="M446" s="4"/>
      <c r="N446" s="4"/>
      <c r="O446" s="4"/>
      <c r="P446" s="4" t="s">
        <v>286</v>
      </c>
      <c r="Q446" s="4" t="s">
        <v>289</v>
      </c>
      <c r="R446" s="19"/>
      <c r="S446" s="4"/>
      <c r="T446" s="5"/>
      <c r="U446" s="5"/>
      <c r="V446" s="14"/>
      <c r="W446" s="15"/>
      <c r="X446" s="688" t="s">
        <v>3135</v>
      </c>
      <c r="Y446" s="695" t="s">
        <v>3140</v>
      </c>
      <c r="Z446" s="688" t="s">
        <v>3130</v>
      </c>
    </row>
    <row r="447" spans="1:26" s="281" customFormat="1" ht="15.6">
      <c r="A447" s="317"/>
      <c r="B447" s="314"/>
      <c r="C447" s="13"/>
      <c r="D447" s="304"/>
      <c r="E447" s="4" t="s">
        <v>18</v>
      </c>
      <c r="F447" s="4" t="s">
        <v>15</v>
      </c>
      <c r="G447" s="1" t="s">
        <v>19</v>
      </c>
      <c r="H447" s="1" t="s">
        <v>28</v>
      </c>
      <c r="I447" s="1" t="s">
        <v>24</v>
      </c>
      <c r="J447" s="4">
        <v>3</v>
      </c>
      <c r="K447" s="4"/>
      <c r="L447" s="4"/>
      <c r="M447" s="4"/>
      <c r="N447" s="4"/>
      <c r="O447" s="4"/>
      <c r="P447" s="4" t="s">
        <v>286</v>
      </c>
      <c r="Q447" s="4" t="s">
        <v>289</v>
      </c>
      <c r="R447" s="19" t="s">
        <v>978</v>
      </c>
      <c r="S447" s="4"/>
      <c r="T447" s="5"/>
      <c r="U447" s="5"/>
      <c r="V447" s="14"/>
      <c r="W447" s="15"/>
      <c r="X447" s="688" t="s">
        <v>3135</v>
      </c>
      <c r="Y447" s="695" t="s">
        <v>3140</v>
      </c>
      <c r="Z447" s="688" t="s">
        <v>3130</v>
      </c>
    </row>
    <row r="448" spans="1:26" s="320" customFormat="1" ht="16.2" thickBot="1">
      <c r="A448" s="322"/>
      <c r="B448" s="321"/>
      <c r="C448" s="263"/>
      <c r="D448" s="310" t="s">
        <v>858</v>
      </c>
      <c r="E448" s="264" t="s">
        <v>17</v>
      </c>
      <c r="F448" s="264" t="s">
        <v>15</v>
      </c>
      <c r="G448" s="265" t="s">
        <v>19</v>
      </c>
      <c r="H448" s="265" t="s">
        <v>28</v>
      </c>
      <c r="I448" s="265" t="s">
        <v>24</v>
      </c>
      <c r="J448" s="264">
        <v>4</v>
      </c>
      <c r="K448" s="264"/>
      <c r="L448" s="264"/>
      <c r="M448" s="264"/>
      <c r="N448" s="264"/>
      <c r="O448" s="264"/>
      <c r="P448" s="264" t="s">
        <v>286</v>
      </c>
      <c r="Q448" s="264" t="s">
        <v>289</v>
      </c>
      <c r="R448" s="266"/>
      <c r="S448" s="264"/>
      <c r="T448" s="267"/>
      <c r="U448" s="267"/>
      <c r="V448" s="268"/>
      <c r="W448" s="269"/>
      <c r="X448" s="688" t="s">
        <v>3135</v>
      </c>
      <c r="Y448" s="695" t="s">
        <v>3140</v>
      </c>
      <c r="Z448" s="688" t="s">
        <v>3130</v>
      </c>
    </row>
    <row r="449" spans="1:26" s="281" customFormat="1" ht="15.6">
      <c r="A449" s="319"/>
      <c r="B449" s="318"/>
      <c r="C449" s="256" t="s">
        <v>977</v>
      </c>
      <c r="D449" s="306" t="s">
        <v>952</v>
      </c>
      <c r="E449" s="136" t="s">
        <v>17</v>
      </c>
      <c r="F449" s="136" t="s">
        <v>14</v>
      </c>
      <c r="G449" s="257" t="s">
        <v>19</v>
      </c>
      <c r="H449" s="257" t="s">
        <v>28</v>
      </c>
      <c r="I449" s="257" t="s">
        <v>24</v>
      </c>
      <c r="J449" s="136">
        <v>4</v>
      </c>
      <c r="K449" s="136"/>
      <c r="L449" s="136"/>
      <c r="M449" s="136"/>
      <c r="N449" s="136"/>
      <c r="O449" s="136"/>
      <c r="P449" s="136" t="s">
        <v>286</v>
      </c>
      <c r="Q449" s="136" t="s">
        <v>289</v>
      </c>
      <c r="R449" s="258"/>
      <c r="S449" s="136"/>
      <c r="T449" s="259"/>
      <c r="U449" s="259"/>
      <c r="V449" s="260"/>
      <c r="W449" s="261"/>
      <c r="X449" s="688" t="s">
        <v>3135</v>
      </c>
      <c r="Y449" s="695" t="s">
        <v>3140</v>
      </c>
      <c r="Z449" s="688" t="s">
        <v>3129</v>
      </c>
    </row>
    <row r="450" spans="1:26" s="281" customFormat="1" ht="15.6">
      <c r="A450" s="317"/>
      <c r="B450" s="314"/>
      <c r="C450" s="13"/>
      <c r="D450" s="304"/>
      <c r="E450" s="4" t="s">
        <v>17</v>
      </c>
      <c r="F450" s="4" t="s">
        <v>15</v>
      </c>
      <c r="G450" s="1" t="s">
        <v>19</v>
      </c>
      <c r="H450" s="1" t="s">
        <v>28</v>
      </c>
      <c r="I450" s="1" t="s">
        <v>24</v>
      </c>
      <c r="J450" s="4">
        <v>4</v>
      </c>
      <c r="K450" s="4"/>
      <c r="L450" s="4"/>
      <c r="M450" s="4"/>
      <c r="N450" s="4"/>
      <c r="O450" s="4"/>
      <c r="P450" s="4" t="s">
        <v>286</v>
      </c>
      <c r="Q450" s="4" t="s">
        <v>289</v>
      </c>
      <c r="R450" s="19"/>
      <c r="S450" s="4"/>
      <c r="T450" s="5"/>
      <c r="U450" s="5"/>
      <c r="V450" s="14"/>
      <c r="W450" s="15"/>
      <c r="X450" s="688" t="s">
        <v>3135</v>
      </c>
      <c r="Y450" s="695" t="s">
        <v>3140</v>
      </c>
      <c r="Z450" s="688" t="s">
        <v>3129</v>
      </c>
    </row>
    <row r="451" spans="1:26" s="281" customFormat="1" ht="15.6">
      <c r="A451" s="317"/>
      <c r="B451" s="314"/>
      <c r="C451" s="13" t="s">
        <v>976</v>
      </c>
      <c r="D451" s="304"/>
      <c r="E451" s="4" t="s">
        <v>17</v>
      </c>
      <c r="F451" s="4" t="s">
        <v>14</v>
      </c>
      <c r="G451" s="1" t="s">
        <v>19</v>
      </c>
      <c r="H451" s="1" t="s">
        <v>28</v>
      </c>
      <c r="I451" s="1" t="s">
        <v>24</v>
      </c>
      <c r="J451" s="4">
        <v>4</v>
      </c>
      <c r="K451" s="4"/>
      <c r="L451" s="4"/>
      <c r="M451" s="4"/>
      <c r="N451" s="4"/>
      <c r="O451" s="4"/>
      <c r="P451" s="4" t="s">
        <v>286</v>
      </c>
      <c r="Q451" s="4" t="s">
        <v>289</v>
      </c>
      <c r="R451" s="19"/>
      <c r="S451" s="4"/>
      <c r="T451" s="5"/>
      <c r="U451" s="5"/>
      <c r="V451" s="14"/>
      <c r="W451" s="15"/>
      <c r="X451" s="688" t="s">
        <v>3135</v>
      </c>
      <c r="Y451" s="695" t="s">
        <v>3140</v>
      </c>
      <c r="Z451" s="688" t="s">
        <v>3129</v>
      </c>
    </row>
    <row r="452" spans="1:26" s="281" customFormat="1" ht="15.6">
      <c r="A452" s="317"/>
      <c r="B452" s="314"/>
      <c r="C452" s="13"/>
      <c r="D452" s="304"/>
      <c r="E452" s="4" t="s">
        <v>17</v>
      </c>
      <c r="F452" s="4" t="s">
        <v>15</v>
      </c>
      <c r="G452" s="1" t="s">
        <v>19</v>
      </c>
      <c r="H452" s="1" t="s">
        <v>28</v>
      </c>
      <c r="I452" s="1" t="s">
        <v>24</v>
      </c>
      <c r="J452" s="4">
        <v>4</v>
      </c>
      <c r="K452" s="4"/>
      <c r="L452" s="4"/>
      <c r="M452" s="4"/>
      <c r="N452" s="4"/>
      <c r="O452" s="4"/>
      <c r="P452" s="4" t="s">
        <v>286</v>
      </c>
      <c r="Q452" s="4" t="s">
        <v>289</v>
      </c>
      <c r="R452" s="19"/>
      <c r="S452" s="4"/>
      <c r="T452" s="5"/>
      <c r="U452" s="5"/>
      <c r="V452" s="14"/>
      <c r="W452" s="15"/>
      <c r="X452" s="688" t="s">
        <v>3135</v>
      </c>
      <c r="Y452" s="695" t="s">
        <v>3140</v>
      </c>
      <c r="Z452" s="688" t="s">
        <v>3129</v>
      </c>
    </row>
    <row r="453" spans="1:26" s="281" customFormat="1" ht="15.6">
      <c r="A453" s="317"/>
      <c r="B453" s="314"/>
      <c r="C453" s="13" t="s">
        <v>975</v>
      </c>
      <c r="D453" s="304"/>
      <c r="E453" s="4" t="s">
        <v>17</v>
      </c>
      <c r="F453" s="4" t="s">
        <v>14</v>
      </c>
      <c r="G453" s="1" t="s">
        <v>19</v>
      </c>
      <c r="H453" s="1" t="s">
        <v>28</v>
      </c>
      <c r="I453" s="1" t="s">
        <v>24</v>
      </c>
      <c r="J453" s="4">
        <v>4</v>
      </c>
      <c r="K453" s="4"/>
      <c r="L453" s="4"/>
      <c r="M453" s="4"/>
      <c r="N453" s="4"/>
      <c r="O453" s="4"/>
      <c r="P453" s="4" t="s">
        <v>286</v>
      </c>
      <c r="Q453" s="4" t="s">
        <v>289</v>
      </c>
      <c r="R453" s="19"/>
      <c r="S453" s="4"/>
      <c r="T453" s="5"/>
      <c r="U453" s="5"/>
      <c r="V453" s="14"/>
      <c r="W453" s="15"/>
      <c r="X453" s="688" t="s">
        <v>3135</v>
      </c>
      <c r="Y453" s="695" t="s">
        <v>3140</v>
      </c>
      <c r="Z453" s="688" t="s">
        <v>3129</v>
      </c>
    </row>
    <row r="454" spans="1:26" s="281" customFormat="1" ht="15.6">
      <c r="A454" s="317"/>
      <c r="B454" s="314"/>
      <c r="C454" s="13"/>
      <c r="D454" s="304"/>
      <c r="E454" s="4" t="s">
        <v>18</v>
      </c>
      <c r="F454" s="4" t="s">
        <v>15</v>
      </c>
      <c r="G454" s="1" t="s">
        <v>19</v>
      </c>
      <c r="H454" s="1" t="s">
        <v>28</v>
      </c>
      <c r="I454" s="1" t="s">
        <v>24</v>
      </c>
      <c r="J454" s="4">
        <v>3</v>
      </c>
      <c r="K454" s="4"/>
      <c r="L454" s="4"/>
      <c r="M454" s="4"/>
      <c r="N454" s="4"/>
      <c r="O454" s="4"/>
      <c r="P454" s="4" t="s">
        <v>286</v>
      </c>
      <c r="Q454" s="4" t="s">
        <v>289</v>
      </c>
      <c r="R454" s="19"/>
      <c r="S454" s="4"/>
      <c r="T454" s="5"/>
      <c r="U454" s="5"/>
      <c r="V454" s="14"/>
      <c r="W454" s="15"/>
      <c r="X454" s="688" t="s">
        <v>3135</v>
      </c>
      <c r="Y454" s="695" t="s">
        <v>3140</v>
      </c>
      <c r="Z454" s="688" t="s">
        <v>3129</v>
      </c>
    </row>
    <row r="455" spans="1:26" s="281" customFormat="1" ht="15.6">
      <c r="A455" s="317"/>
      <c r="B455" s="314"/>
      <c r="C455" s="13" t="s">
        <v>974</v>
      </c>
      <c r="D455" s="304"/>
      <c r="E455" s="4" t="s">
        <v>17</v>
      </c>
      <c r="F455" s="4" t="s">
        <v>14</v>
      </c>
      <c r="G455" s="1" t="s">
        <v>19</v>
      </c>
      <c r="H455" s="1" t="s">
        <v>28</v>
      </c>
      <c r="I455" s="1" t="s">
        <v>24</v>
      </c>
      <c r="J455" s="4">
        <v>4</v>
      </c>
      <c r="K455" s="4"/>
      <c r="L455" s="4"/>
      <c r="M455" s="4"/>
      <c r="N455" s="4"/>
      <c r="O455" s="4"/>
      <c r="P455" s="4" t="s">
        <v>286</v>
      </c>
      <c r="Q455" s="4" t="s">
        <v>289</v>
      </c>
      <c r="R455" s="19"/>
      <c r="S455" s="4"/>
      <c r="T455" s="5"/>
      <c r="U455" s="5"/>
      <c r="V455" s="14"/>
      <c r="W455" s="15"/>
      <c r="X455" s="688" t="s">
        <v>3135</v>
      </c>
      <c r="Y455" s="695" t="s">
        <v>3140</v>
      </c>
      <c r="Z455" s="688" t="s">
        <v>3129</v>
      </c>
    </row>
    <row r="456" spans="1:26" s="281" customFormat="1" ht="15.6">
      <c r="A456" s="317"/>
      <c r="B456" s="314"/>
      <c r="C456" s="13"/>
      <c r="D456" s="304"/>
      <c r="E456" s="4" t="s">
        <v>17</v>
      </c>
      <c r="F456" s="4" t="s">
        <v>15</v>
      </c>
      <c r="G456" s="1" t="s">
        <v>19</v>
      </c>
      <c r="H456" s="1" t="s">
        <v>28</v>
      </c>
      <c r="I456" s="1" t="s">
        <v>24</v>
      </c>
      <c r="J456" s="4">
        <v>4</v>
      </c>
      <c r="K456" s="4"/>
      <c r="L456" s="4"/>
      <c r="M456" s="4"/>
      <c r="N456" s="4"/>
      <c r="O456" s="4"/>
      <c r="P456" s="4" t="s">
        <v>286</v>
      </c>
      <c r="Q456" s="4" t="s">
        <v>289</v>
      </c>
      <c r="R456" s="19"/>
      <c r="S456" s="4"/>
      <c r="T456" s="5"/>
      <c r="U456" s="5"/>
      <c r="V456" s="14"/>
      <c r="W456" s="15"/>
      <c r="X456" s="688" t="s">
        <v>3135</v>
      </c>
      <c r="Y456" s="695" t="s">
        <v>3140</v>
      </c>
      <c r="Z456" s="688" t="s">
        <v>3129</v>
      </c>
    </row>
    <row r="457" spans="1:26" s="281" customFormat="1" ht="15.6">
      <c r="A457" s="317"/>
      <c r="B457" s="314"/>
      <c r="C457" s="13" t="s">
        <v>973</v>
      </c>
      <c r="D457" s="304"/>
      <c r="E457" s="4" t="s">
        <v>17</v>
      </c>
      <c r="F457" s="4" t="s">
        <v>14</v>
      </c>
      <c r="G457" s="1" t="s">
        <v>19</v>
      </c>
      <c r="H457" s="1" t="s">
        <v>28</v>
      </c>
      <c r="I457" s="1" t="s">
        <v>24</v>
      </c>
      <c r="J457" s="4">
        <v>4</v>
      </c>
      <c r="K457" s="4"/>
      <c r="L457" s="4"/>
      <c r="M457" s="4"/>
      <c r="N457" s="4"/>
      <c r="O457" s="4"/>
      <c r="P457" s="4" t="s">
        <v>286</v>
      </c>
      <c r="Q457" s="4" t="s">
        <v>289</v>
      </c>
      <c r="R457" s="19"/>
      <c r="S457" s="4"/>
      <c r="T457" s="5"/>
      <c r="U457" s="5"/>
      <c r="V457" s="14"/>
      <c r="W457" s="15"/>
      <c r="X457" s="688" t="s">
        <v>3135</v>
      </c>
      <c r="Y457" s="695" t="s">
        <v>3140</v>
      </c>
      <c r="Z457" s="688" t="s">
        <v>3129</v>
      </c>
    </row>
    <row r="458" spans="1:26" s="281" customFormat="1" ht="15.6">
      <c r="A458" s="317"/>
      <c r="B458" s="314"/>
      <c r="C458" s="13"/>
      <c r="D458" s="304"/>
      <c r="E458" s="4" t="s">
        <v>18</v>
      </c>
      <c r="F458" s="4" t="s">
        <v>15</v>
      </c>
      <c r="G458" s="1" t="s">
        <v>19</v>
      </c>
      <c r="H458" s="1" t="s">
        <v>28</v>
      </c>
      <c r="I458" s="1" t="s">
        <v>24</v>
      </c>
      <c r="J458" s="4">
        <v>4</v>
      </c>
      <c r="K458" s="4"/>
      <c r="L458" s="4"/>
      <c r="M458" s="4"/>
      <c r="N458" s="4"/>
      <c r="O458" s="4"/>
      <c r="P458" s="4" t="s">
        <v>286</v>
      </c>
      <c r="Q458" s="4" t="s">
        <v>289</v>
      </c>
      <c r="R458" s="19"/>
      <c r="S458" s="4"/>
      <c r="T458" s="5"/>
      <c r="U458" s="5"/>
      <c r="V458" s="14"/>
      <c r="W458" s="15"/>
      <c r="X458" s="688" t="s">
        <v>3135</v>
      </c>
      <c r="Y458" s="695" t="s">
        <v>3140</v>
      </c>
      <c r="Z458" s="688" t="s">
        <v>3129</v>
      </c>
    </row>
    <row r="459" spans="1:26" s="281" customFormat="1" ht="15.6">
      <c r="A459" s="317"/>
      <c r="B459" s="314"/>
      <c r="C459" s="13" t="s">
        <v>972</v>
      </c>
      <c r="D459" s="304"/>
      <c r="E459" s="4" t="s">
        <v>17</v>
      </c>
      <c r="F459" s="4" t="s">
        <v>14</v>
      </c>
      <c r="G459" s="1" t="s">
        <v>19</v>
      </c>
      <c r="H459" s="1" t="s">
        <v>28</v>
      </c>
      <c r="I459" s="1" t="s">
        <v>24</v>
      </c>
      <c r="J459" s="4">
        <v>3</v>
      </c>
      <c r="K459" s="4"/>
      <c r="L459" s="4"/>
      <c r="M459" s="4"/>
      <c r="N459" s="4"/>
      <c r="O459" s="4"/>
      <c r="P459" s="4" t="s">
        <v>286</v>
      </c>
      <c r="Q459" s="4" t="s">
        <v>289</v>
      </c>
      <c r="R459" s="19"/>
      <c r="S459" s="4"/>
      <c r="T459" s="5"/>
      <c r="U459" s="5"/>
      <c r="V459" s="14"/>
      <c r="W459" s="15"/>
      <c r="X459" s="688" t="s">
        <v>3135</v>
      </c>
      <c r="Y459" s="695" t="s">
        <v>3140</v>
      </c>
      <c r="Z459" s="688" t="s">
        <v>3129</v>
      </c>
    </row>
    <row r="460" spans="1:26" s="281" customFormat="1" ht="15.6">
      <c r="A460" s="317"/>
      <c r="B460" s="314"/>
      <c r="C460" s="13"/>
      <c r="D460" s="304"/>
      <c r="E460" s="4" t="s">
        <v>17</v>
      </c>
      <c r="F460" s="4" t="s">
        <v>15</v>
      </c>
      <c r="G460" s="1" t="s">
        <v>19</v>
      </c>
      <c r="H460" s="1" t="s">
        <v>28</v>
      </c>
      <c r="I460" s="1" t="s">
        <v>24</v>
      </c>
      <c r="J460" s="4">
        <v>4</v>
      </c>
      <c r="K460" s="4"/>
      <c r="L460" s="4"/>
      <c r="M460" s="4"/>
      <c r="N460" s="4"/>
      <c r="O460" s="4"/>
      <c r="P460" s="4" t="s">
        <v>286</v>
      </c>
      <c r="Q460" s="4" t="s">
        <v>289</v>
      </c>
      <c r="R460" s="19"/>
      <c r="S460" s="4"/>
      <c r="T460" s="5"/>
      <c r="U460" s="5"/>
      <c r="V460" s="14"/>
      <c r="W460" s="15"/>
      <c r="X460" s="688" t="s">
        <v>3135</v>
      </c>
      <c r="Y460" s="695" t="s">
        <v>3140</v>
      </c>
      <c r="Z460" s="688" t="s">
        <v>3129</v>
      </c>
    </row>
    <row r="461" spans="1:26" s="281" customFormat="1" ht="15.6">
      <c r="A461" s="317"/>
      <c r="B461" s="314"/>
      <c r="C461" s="13" t="s">
        <v>971</v>
      </c>
      <c r="D461" s="304"/>
      <c r="E461" s="4" t="s">
        <v>18</v>
      </c>
      <c r="F461" s="4" t="s">
        <v>15</v>
      </c>
      <c r="G461" s="1" t="s">
        <v>19</v>
      </c>
      <c r="H461" s="1" t="s">
        <v>28</v>
      </c>
      <c r="I461" s="1" t="s">
        <v>24</v>
      </c>
      <c r="J461" s="4">
        <v>4</v>
      </c>
      <c r="K461" s="4"/>
      <c r="L461" s="4"/>
      <c r="M461" s="4"/>
      <c r="N461" s="4"/>
      <c r="O461" s="4"/>
      <c r="P461" s="4" t="s">
        <v>286</v>
      </c>
      <c r="Q461" s="4" t="s">
        <v>289</v>
      </c>
      <c r="R461" s="19"/>
      <c r="S461" s="4"/>
      <c r="T461" s="5"/>
      <c r="U461" s="5"/>
      <c r="V461" s="14"/>
      <c r="W461" s="15"/>
      <c r="X461" s="688" t="s">
        <v>3135</v>
      </c>
      <c r="Y461" s="695" t="s">
        <v>3140</v>
      </c>
      <c r="Z461" s="688" t="s">
        <v>3129</v>
      </c>
    </row>
    <row r="462" spans="1:26" s="281" customFormat="1" ht="15.6">
      <c r="A462" s="317"/>
      <c r="B462" s="314"/>
      <c r="C462" s="13" t="s">
        <v>970</v>
      </c>
      <c r="D462" s="304"/>
      <c r="E462" s="4" t="s">
        <v>17</v>
      </c>
      <c r="F462" s="4" t="s">
        <v>16</v>
      </c>
      <c r="G462" s="1" t="s">
        <v>21</v>
      </c>
      <c r="H462" s="1" t="s">
        <v>28</v>
      </c>
      <c r="I462" s="1" t="s">
        <v>24</v>
      </c>
      <c r="J462" s="4">
        <v>4</v>
      </c>
      <c r="K462" s="4"/>
      <c r="L462" s="4"/>
      <c r="M462" s="4"/>
      <c r="N462" s="4"/>
      <c r="O462" s="4"/>
      <c r="P462" s="4" t="s">
        <v>286</v>
      </c>
      <c r="Q462" s="4" t="s">
        <v>289</v>
      </c>
      <c r="R462" s="19"/>
      <c r="S462" s="4"/>
      <c r="T462" s="5"/>
      <c r="U462" s="5"/>
      <c r="V462" s="14"/>
      <c r="W462" s="15"/>
      <c r="X462" s="688" t="s">
        <v>3135</v>
      </c>
      <c r="Y462" s="695" t="s">
        <v>3140</v>
      </c>
      <c r="Z462" s="688" t="s">
        <v>3129</v>
      </c>
    </row>
    <row r="463" spans="1:26" s="281" customFormat="1" ht="15.6">
      <c r="A463" s="317"/>
      <c r="B463" s="314"/>
      <c r="C463" s="13"/>
      <c r="D463" s="304"/>
      <c r="E463" s="4" t="s">
        <v>18</v>
      </c>
      <c r="F463" s="4" t="s">
        <v>15</v>
      </c>
      <c r="G463" s="1" t="s">
        <v>19</v>
      </c>
      <c r="H463" s="1" t="s">
        <v>28</v>
      </c>
      <c r="I463" s="1" t="s">
        <v>24</v>
      </c>
      <c r="J463" s="4">
        <v>4</v>
      </c>
      <c r="K463" s="4"/>
      <c r="L463" s="4"/>
      <c r="M463" s="4"/>
      <c r="N463" s="4"/>
      <c r="O463" s="4"/>
      <c r="P463" s="4" t="s">
        <v>286</v>
      </c>
      <c r="Q463" s="4" t="s">
        <v>289</v>
      </c>
      <c r="R463" s="19"/>
      <c r="S463" s="4"/>
      <c r="T463" s="5"/>
      <c r="U463" s="5"/>
      <c r="V463" s="14"/>
      <c r="W463" s="15"/>
      <c r="X463" s="688" t="s">
        <v>3135</v>
      </c>
      <c r="Y463" s="695" t="s">
        <v>3140</v>
      </c>
      <c r="Z463" s="688" t="s">
        <v>3129</v>
      </c>
    </row>
    <row r="464" spans="1:26" s="281" customFormat="1" ht="15.6">
      <c r="A464" s="317"/>
      <c r="B464" s="314"/>
      <c r="C464" s="13" t="s">
        <v>969</v>
      </c>
      <c r="D464" s="304"/>
      <c r="E464" s="4" t="s">
        <v>17</v>
      </c>
      <c r="F464" s="4" t="s">
        <v>14</v>
      </c>
      <c r="G464" s="1" t="s">
        <v>19</v>
      </c>
      <c r="H464" s="1" t="s">
        <v>28</v>
      </c>
      <c r="I464" s="1" t="s">
        <v>25</v>
      </c>
      <c r="J464" s="4">
        <v>4</v>
      </c>
      <c r="K464" s="4"/>
      <c r="L464" s="4"/>
      <c r="M464" s="4"/>
      <c r="N464" s="4"/>
      <c r="O464" s="4"/>
      <c r="P464" s="4" t="s">
        <v>291</v>
      </c>
      <c r="Q464" s="4" t="s">
        <v>289</v>
      </c>
      <c r="R464" s="19"/>
      <c r="S464" s="4"/>
      <c r="T464" s="5"/>
      <c r="U464" s="5"/>
      <c r="V464" s="14"/>
      <c r="W464" s="15"/>
      <c r="X464" s="688" t="s">
        <v>3135</v>
      </c>
      <c r="Y464" s="695" t="s">
        <v>3140</v>
      </c>
      <c r="Z464" s="688" t="s">
        <v>3129</v>
      </c>
    </row>
    <row r="465" spans="1:26" s="281" customFormat="1" ht="15.6">
      <c r="A465" s="317"/>
      <c r="B465" s="314"/>
      <c r="C465" s="13" t="s">
        <v>968</v>
      </c>
      <c r="D465" s="304"/>
      <c r="E465" s="4" t="s">
        <v>17</v>
      </c>
      <c r="F465" s="4" t="s">
        <v>14</v>
      </c>
      <c r="G465" s="1" t="s">
        <v>19</v>
      </c>
      <c r="H465" s="1" t="s">
        <v>28</v>
      </c>
      <c r="I465" s="1" t="s">
        <v>24</v>
      </c>
      <c r="J465" s="4">
        <v>4</v>
      </c>
      <c r="K465" s="4"/>
      <c r="L465" s="4"/>
      <c r="M465" s="4"/>
      <c r="N465" s="4"/>
      <c r="O465" s="4"/>
      <c r="P465" s="4" t="s">
        <v>291</v>
      </c>
      <c r="Q465" s="4" t="s">
        <v>289</v>
      </c>
      <c r="R465" s="19"/>
      <c r="S465" s="4"/>
      <c r="T465" s="5"/>
      <c r="U465" s="5"/>
      <c r="V465" s="14"/>
      <c r="W465" s="15"/>
      <c r="X465" s="688" t="s">
        <v>3135</v>
      </c>
      <c r="Y465" s="695" t="s">
        <v>3140</v>
      </c>
      <c r="Z465" s="688" t="s">
        <v>3129</v>
      </c>
    </row>
    <row r="466" spans="1:26" s="281" customFormat="1" ht="15.6">
      <c r="A466" s="317"/>
      <c r="B466" s="314"/>
      <c r="C466" s="13"/>
      <c r="D466" s="304"/>
      <c r="E466" s="4" t="s">
        <v>17</v>
      </c>
      <c r="F466" s="4" t="s">
        <v>15</v>
      </c>
      <c r="G466" s="1" t="s">
        <v>19</v>
      </c>
      <c r="H466" s="1" t="s">
        <v>28</v>
      </c>
      <c r="I466" s="1" t="s">
        <v>447</v>
      </c>
      <c r="J466" s="4">
        <v>4</v>
      </c>
      <c r="K466" s="4"/>
      <c r="L466" s="4"/>
      <c r="M466" s="4"/>
      <c r="N466" s="4"/>
      <c r="O466" s="4"/>
      <c r="P466" s="4" t="s">
        <v>291</v>
      </c>
      <c r="Q466" s="4" t="s">
        <v>289</v>
      </c>
      <c r="R466" s="19"/>
      <c r="S466" s="4"/>
      <c r="T466" s="5"/>
      <c r="U466" s="5"/>
      <c r="V466" s="14"/>
      <c r="W466" s="15"/>
      <c r="X466" s="688" t="s">
        <v>3135</v>
      </c>
      <c r="Y466" s="695" t="s">
        <v>3140</v>
      </c>
      <c r="Z466" s="688" t="s">
        <v>3129</v>
      </c>
    </row>
    <row r="467" spans="1:26" s="281" customFormat="1" ht="15.6">
      <c r="A467" s="317"/>
      <c r="B467" s="314"/>
      <c r="C467" s="13" t="s">
        <v>967</v>
      </c>
      <c r="D467" s="304"/>
      <c r="E467" s="4" t="s">
        <v>17</v>
      </c>
      <c r="F467" s="4" t="s">
        <v>16</v>
      </c>
      <c r="G467" s="1" t="s">
        <v>20</v>
      </c>
      <c r="H467" s="1" t="s">
        <v>304</v>
      </c>
      <c r="I467" s="1" t="s">
        <v>24</v>
      </c>
      <c r="J467" s="4">
        <v>4</v>
      </c>
      <c r="K467" s="4"/>
      <c r="L467" s="4"/>
      <c r="M467" s="4"/>
      <c r="N467" s="4"/>
      <c r="O467" s="4"/>
      <c r="P467" s="4" t="s">
        <v>291</v>
      </c>
      <c r="Q467" s="4" t="s">
        <v>289</v>
      </c>
      <c r="R467" s="19"/>
      <c r="S467" s="4"/>
      <c r="T467" s="5"/>
      <c r="U467" s="5"/>
      <c r="V467" s="14"/>
      <c r="W467" s="15"/>
      <c r="X467" s="688" t="s">
        <v>3135</v>
      </c>
      <c r="Y467" s="695" t="s">
        <v>3140</v>
      </c>
      <c r="Z467" s="688" t="s">
        <v>3129</v>
      </c>
    </row>
    <row r="468" spans="1:26" s="281" customFormat="1" ht="15.6">
      <c r="A468" s="317"/>
      <c r="B468" s="314"/>
      <c r="C468" s="13" t="s">
        <v>966</v>
      </c>
      <c r="D468" s="304"/>
      <c r="E468" s="4" t="s">
        <v>17</v>
      </c>
      <c r="F468" s="4" t="s">
        <v>14</v>
      </c>
      <c r="G468" s="1" t="s">
        <v>21</v>
      </c>
      <c r="H468" s="1" t="s">
        <v>28</v>
      </c>
      <c r="I468" s="1" t="s">
        <v>24</v>
      </c>
      <c r="J468" s="4">
        <v>4</v>
      </c>
      <c r="K468" s="4"/>
      <c r="L468" s="4"/>
      <c r="M468" s="4"/>
      <c r="N468" s="4"/>
      <c r="O468" s="4"/>
      <c r="P468" s="4" t="s">
        <v>291</v>
      </c>
      <c r="Q468" s="4" t="s">
        <v>288</v>
      </c>
      <c r="R468" s="19"/>
      <c r="S468" s="4"/>
      <c r="T468" s="5"/>
      <c r="U468" s="5"/>
      <c r="V468" s="14"/>
      <c r="W468" s="15"/>
      <c r="X468" s="688" t="s">
        <v>3135</v>
      </c>
      <c r="Y468" s="695" t="s">
        <v>3140</v>
      </c>
      <c r="Z468" s="688" t="s">
        <v>3129</v>
      </c>
    </row>
    <row r="469" spans="1:26" s="281" customFormat="1" ht="15.6">
      <c r="A469" s="317"/>
      <c r="B469" s="314"/>
      <c r="C469" s="13"/>
      <c r="D469" s="304"/>
      <c r="E469" s="4" t="s">
        <v>18</v>
      </c>
      <c r="F469" s="4" t="s">
        <v>15</v>
      </c>
      <c r="G469" s="1" t="s">
        <v>22</v>
      </c>
      <c r="H469" s="1" t="s">
        <v>28</v>
      </c>
      <c r="I469" s="1" t="s">
        <v>24</v>
      </c>
      <c r="J469" s="4">
        <v>4</v>
      </c>
      <c r="K469" s="4"/>
      <c r="L469" s="4"/>
      <c r="M469" s="4"/>
      <c r="N469" s="4"/>
      <c r="O469" s="4"/>
      <c r="P469" s="4" t="s">
        <v>291</v>
      </c>
      <c r="Q469" s="4" t="s">
        <v>288</v>
      </c>
      <c r="R469" s="19"/>
      <c r="S469" s="4"/>
      <c r="T469" s="5"/>
      <c r="U469" s="5"/>
      <c r="V469" s="14"/>
      <c r="W469" s="15"/>
      <c r="X469" s="688" t="s">
        <v>3135</v>
      </c>
      <c r="Y469" s="695" t="s">
        <v>3140</v>
      </c>
      <c r="Z469" s="688" t="s">
        <v>3129</v>
      </c>
    </row>
    <row r="470" spans="1:26" s="281" customFormat="1" ht="15.6">
      <c r="A470" s="317"/>
      <c r="B470" s="314"/>
      <c r="C470" s="13" t="s">
        <v>965</v>
      </c>
      <c r="D470" s="304"/>
      <c r="E470" s="4" t="s">
        <v>17</v>
      </c>
      <c r="F470" s="4" t="s">
        <v>14</v>
      </c>
      <c r="G470" s="1" t="s">
        <v>21</v>
      </c>
      <c r="H470" s="1" t="s">
        <v>28</v>
      </c>
      <c r="I470" s="1" t="s">
        <v>24</v>
      </c>
      <c r="J470" s="4">
        <v>4</v>
      </c>
      <c r="K470" s="4"/>
      <c r="L470" s="4"/>
      <c r="M470" s="4"/>
      <c r="N470" s="4"/>
      <c r="O470" s="4"/>
      <c r="P470" s="4" t="s">
        <v>291</v>
      </c>
      <c r="Q470" s="4" t="s">
        <v>288</v>
      </c>
      <c r="R470" s="19"/>
      <c r="S470" s="4"/>
      <c r="T470" s="5"/>
      <c r="U470" s="5"/>
      <c r="V470" s="14"/>
      <c r="W470" s="15"/>
      <c r="X470" s="688" t="s">
        <v>3135</v>
      </c>
      <c r="Y470" s="695" t="s">
        <v>3140</v>
      </c>
      <c r="Z470" s="688" t="s">
        <v>3129</v>
      </c>
    </row>
    <row r="471" spans="1:26" s="281" customFormat="1" ht="15.6">
      <c r="A471" s="317"/>
      <c r="B471" s="314"/>
      <c r="C471" s="13"/>
      <c r="D471" s="304"/>
      <c r="E471" s="4" t="s">
        <v>18</v>
      </c>
      <c r="F471" s="4" t="s">
        <v>15</v>
      </c>
      <c r="G471" s="1" t="s">
        <v>19</v>
      </c>
      <c r="H471" s="1" t="s">
        <v>28</v>
      </c>
      <c r="I471" s="1" t="s">
        <v>24</v>
      </c>
      <c r="J471" s="4">
        <v>4</v>
      </c>
      <c r="K471" s="4"/>
      <c r="L471" s="4"/>
      <c r="M471" s="4"/>
      <c r="N471" s="4"/>
      <c r="O471" s="4"/>
      <c r="P471" s="4" t="s">
        <v>291</v>
      </c>
      <c r="Q471" s="4" t="s">
        <v>288</v>
      </c>
      <c r="R471" s="19"/>
      <c r="S471" s="4"/>
      <c r="T471" s="5"/>
      <c r="U471" s="5"/>
      <c r="V471" s="14"/>
      <c r="W471" s="15"/>
      <c r="X471" s="688" t="s">
        <v>3135</v>
      </c>
      <c r="Y471" s="695" t="s">
        <v>3140</v>
      </c>
      <c r="Z471" s="688" t="s">
        <v>3129</v>
      </c>
    </row>
    <row r="472" spans="1:26" s="281" customFormat="1" ht="15.6">
      <c r="A472" s="317"/>
      <c r="B472" s="314"/>
      <c r="C472" s="13" t="s">
        <v>964</v>
      </c>
      <c r="D472" s="304"/>
      <c r="E472" s="4" t="s">
        <v>18</v>
      </c>
      <c r="F472" s="4" t="s">
        <v>14</v>
      </c>
      <c r="G472" s="1" t="s">
        <v>21</v>
      </c>
      <c r="H472" s="1" t="s">
        <v>28</v>
      </c>
      <c r="I472" s="1" t="s">
        <v>24</v>
      </c>
      <c r="J472" s="4">
        <v>4</v>
      </c>
      <c r="K472" s="4"/>
      <c r="L472" s="4"/>
      <c r="M472" s="4"/>
      <c r="N472" s="4"/>
      <c r="O472" s="4"/>
      <c r="P472" s="4" t="s">
        <v>291</v>
      </c>
      <c r="Q472" s="4" t="s">
        <v>288</v>
      </c>
      <c r="R472" s="19"/>
      <c r="S472" s="4"/>
      <c r="T472" s="5"/>
      <c r="U472" s="5"/>
      <c r="V472" s="14"/>
      <c r="W472" s="15"/>
      <c r="X472" s="688" t="s">
        <v>3135</v>
      </c>
      <c r="Y472" s="695" t="s">
        <v>3140</v>
      </c>
      <c r="Z472" s="688" t="s">
        <v>3129</v>
      </c>
    </row>
    <row r="473" spans="1:26" s="281" customFormat="1" ht="15.6">
      <c r="A473" s="317"/>
      <c r="B473" s="314"/>
      <c r="C473" s="13"/>
      <c r="D473" s="304"/>
      <c r="E473" s="4" t="s">
        <v>18</v>
      </c>
      <c r="F473" s="4" t="s">
        <v>15</v>
      </c>
      <c r="G473" s="1" t="s">
        <v>21</v>
      </c>
      <c r="H473" s="1" t="s">
        <v>28</v>
      </c>
      <c r="I473" s="1" t="s">
        <v>24</v>
      </c>
      <c r="J473" s="4">
        <v>4</v>
      </c>
      <c r="K473" s="4"/>
      <c r="L473" s="4"/>
      <c r="M473" s="4"/>
      <c r="N473" s="4"/>
      <c r="O473" s="4"/>
      <c r="P473" s="4" t="s">
        <v>291</v>
      </c>
      <c r="Q473" s="4" t="s">
        <v>288</v>
      </c>
      <c r="R473" s="19"/>
      <c r="S473" s="4"/>
      <c r="T473" s="5"/>
      <c r="U473" s="5"/>
      <c r="V473" s="14"/>
      <c r="W473" s="15"/>
      <c r="X473" s="688" t="s">
        <v>3135</v>
      </c>
      <c r="Y473" s="695" t="s">
        <v>3140</v>
      </c>
      <c r="Z473" s="688" t="s">
        <v>3129</v>
      </c>
    </row>
    <row r="474" spans="1:26" s="281" customFormat="1" ht="15.6">
      <c r="A474" s="317"/>
      <c r="B474" s="314"/>
      <c r="C474" s="13" t="s">
        <v>963</v>
      </c>
      <c r="D474" s="304"/>
      <c r="E474" s="4" t="s">
        <v>18</v>
      </c>
      <c r="F474" s="4" t="s">
        <v>16</v>
      </c>
      <c r="G474" s="1" t="s">
        <v>20</v>
      </c>
      <c r="H474" s="1" t="s">
        <v>304</v>
      </c>
      <c r="I474" s="1" t="s">
        <v>24</v>
      </c>
      <c r="J474" s="4">
        <v>4</v>
      </c>
      <c r="K474" s="4"/>
      <c r="L474" s="4"/>
      <c r="M474" s="4"/>
      <c r="N474" s="4"/>
      <c r="O474" s="4"/>
      <c r="P474" s="4" t="s">
        <v>291</v>
      </c>
      <c r="Q474" s="4" t="s">
        <v>288</v>
      </c>
      <c r="R474" s="19"/>
      <c r="S474" s="4"/>
      <c r="T474" s="5"/>
      <c r="U474" s="5"/>
      <c r="V474" s="14"/>
      <c r="W474" s="15"/>
      <c r="X474" s="688" t="s">
        <v>3135</v>
      </c>
      <c r="Y474" s="695" t="s">
        <v>3140</v>
      </c>
      <c r="Z474" s="688" t="s">
        <v>3129</v>
      </c>
    </row>
    <row r="475" spans="1:26" s="281" customFormat="1" ht="15.6">
      <c r="A475" s="317"/>
      <c r="B475" s="314"/>
      <c r="C475" s="13" t="s">
        <v>962</v>
      </c>
      <c r="D475" s="304"/>
      <c r="E475" s="4" t="s">
        <v>17</v>
      </c>
      <c r="F475" s="4" t="s">
        <v>14</v>
      </c>
      <c r="G475" s="1" t="s">
        <v>19</v>
      </c>
      <c r="H475" s="1" t="s">
        <v>28</v>
      </c>
      <c r="I475" s="1" t="s">
        <v>24</v>
      </c>
      <c r="J475" s="4">
        <v>4</v>
      </c>
      <c r="K475" s="4"/>
      <c r="L475" s="4"/>
      <c r="M475" s="4"/>
      <c r="N475" s="4"/>
      <c r="O475" s="4"/>
      <c r="P475" s="4" t="s">
        <v>291</v>
      </c>
      <c r="Q475" s="4" t="s">
        <v>288</v>
      </c>
      <c r="R475" s="19"/>
      <c r="S475" s="4"/>
      <c r="T475" s="5"/>
      <c r="U475" s="5"/>
      <c r="V475" s="14"/>
      <c r="W475" s="15"/>
      <c r="X475" s="688" t="s">
        <v>3135</v>
      </c>
      <c r="Y475" s="695" t="s">
        <v>3140</v>
      </c>
      <c r="Z475" s="688" t="s">
        <v>3129</v>
      </c>
    </row>
    <row r="476" spans="1:26" s="281" customFormat="1" ht="15.6">
      <c r="A476" s="317"/>
      <c r="B476" s="314"/>
      <c r="C476" s="13"/>
      <c r="D476" s="304"/>
      <c r="E476" s="4" t="s">
        <v>17</v>
      </c>
      <c r="F476" s="4" t="s">
        <v>15</v>
      </c>
      <c r="G476" s="1" t="s">
        <v>19</v>
      </c>
      <c r="H476" s="1" t="s">
        <v>28</v>
      </c>
      <c r="I476" s="1" t="s">
        <v>24</v>
      </c>
      <c r="J476" s="4">
        <v>4</v>
      </c>
      <c r="K476" s="4"/>
      <c r="L476" s="4"/>
      <c r="M476" s="4"/>
      <c r="N476" s="4"/>
      <c r="O476" s="4"/>
      <c r="P476" s="4" t="s">
        <v>291</v>
      </c>
      <c r="Q476" s="4" t="s">
        <v>288</v>
      </c>
      <c r="R476" s="19"/>
      <c r="S476" s="4"/>
      <c r="T476" s="5"/>
      <c r="U476" s="5"/>
      <c r="V476" s="14"/>
      <c r="W476" s="15"/>
      <c r="X476" s="688" t="s">
        <v>3135</v>
      </c>
      <c r="Y476" s="695" t="s">
        <v>3140</v>
      </c>
      <c r="Z476" s="688" t="s">
        <v>3129</v>
      </c>
    </row>
    <row r="477" spans="1:26" s="281" customFormat="1" ht="15.6">
      <c r="A477" s="317"/>
      <c r="B477" s="314"/>
      <c r="C477" s="13"/>
      <c r="D477" s="304"/>
      <c r="E477" s="4" t="s">
        <v>18</v>
      </c>
      <c r="F477" s="4" t="s">
        <v>16</v>
      </c>
      <c r="G477" s="1" t="s">
        <v>20</v>
      </c>
      <c r="H477" s="1" t="s">
        <v>304</v>
      </c>
      <c r="I477" s="1" t="s">
        <v>24</v>
      </c>
      <c r="J477" s="4">
        <v>4</v>
      </c>
      <c r="K477" s="4"/>
      <c r="L477" s="4"/>
      <c r="M477" s="4"/>
      <c r="N477" s="4"/>
      <c r="O477" s="4"/>
      <c r="P477" s="4" t="s">
        <v>291</v>
      </c>
      <c r="Q477" s="4" t="s">
        <v>288</v>
      </c>
      <c r="R477" s="19"/>
      <c r="S477" s="4"/>
      <c r="T477" s="5"/>
      <c r="U477" s="5"/>
      <c r="V477" s="14"/>
      <c r="W477" s="15"/>
      <c r="X477" s="688" t="s">
        <v>3135</v>
      </c>
      <c r="Y477" s="695" t="s">
        <v>3140</v>
      </c>
      <c r="Z477" s="688" t="s">
        <v>3129</v>
      </c>
    </row>
    <row r="478" spans="1:26" s="281" customFormat="1" ht="15.6">
      <c r="A478" s="317"/>
      <c r="B478" s="314"/>
      <c r="C478" s="13" t="s">
        <v>961</v>
      </c>
      <c r="D478" s="304"/>
      <c r="E478" s="4" t="s">
        <v>17</v>
      </c>
      <c r="F478" s="4" t="s">
        <v>14</v>
      </c>
      <c r="G478" s="1" t="s">
        <v>22</v>
      </c>
      <c r="H478" s="1" t="s">
        <v>28</v>
      </c>
      <c r="I478" s="1" t="s">
        <v>24</v>
      </c>
      <c r="J478" s="4">
        <v>4</v>
      </c>
      <c r="K478" s="4"/>
      <c r="L478" s="4"/>
      <c r="M478" s="4"/>
      <c r="N478" s="4"/>
      <c r="O478" s="4"/>
      <c r="P478" s="4" t="s">
        <v>291</v>
      </c>
      <c r="Q478" s="4" t="s">
        <v>288</v>
      </c>
      <c r="R478" s="19"/>
      <c r="S478" s="4"/>
      <c r="T478" s="5"/>
      <c r="U478" s="5"/>
      <c r="V478" s="14"/>
      <c r="W478" s="15"/>
      <c r="X478" s="688" t="s">
        <v>3135</v>
      </c>
      <c r="Y478" s="695" t="s">
        <v>3140</v>
      </c>
      <c r="Z478" s="688" t="s">
        <v>3129</v>
      </c>
    </row>
    <row r="479" spans="1:26" s="281" customFormat="1" ht="27.6">
      <c r="A479" s="317"/>
      <c r="B479" s="314"/>
      <c r="C479" s="13" t="s">
        <v>960</v>
      </c>
      <c r="D479" s="304"/>
      <c r="E479" s="4" t="s">
        <v>18</v>
      </c>
      <c r="F479" s="4" t="s">
        <v>14</v>
      </c>
      <c r="G479" s="1" t="s">
        <v>776</v>
      </c>
      <c r="H479" s="1" t="s">
        <v>28</v>
      </c>
      <c r="I479" s="1" t="s">
        <v>24</v>
      </c>
      <c r="J479" s="4">
        <v>4</v>
      </c>
      <c r="K479" s="4"/>
      <c r="L479" s="4"/>
      <c r="M479" s="4"/>
      <c r="N479" s="4"/>
      <c r="O479" s="4"/>
      <c r="P479" s="4" t="s">
        <v>291</v>
      </c>
      <c r="Q479" s="4" t="s">
        <v>288</v>
      </c>
      <c r="R479" s="19"/>
      <c r="S479" s="4"/>
      <c r="T479" s="5"/>
      <c r="U479" s="5"/>
      <c r="V479" s="14"/>
      <c r="W479" s="15"/>
      <c r="X479" s="688" t="s">
        <v>3135</v>
      </c>
      <c r="Y479" s="695" t="s">
        <v>3140</v>
      </c>
      <c r="Z479" s="688" t="s">
        <v>3129</v>
      </c>
    </row>
    <row r="480" spans="1:26" s="281" customFormat="1" ht="27.6">
      <c r="A480" s="317"/>
      <c r="B480" s="314"/>
      <c r="C480" s="13"/>
      <c r="D480" s="304"/>
      <c r="E480" s="4" t="s">
        <v>18</v>
      </c>
      <c r="F480" s="4" t="s">
        <v>15</v>
      </c>
      <c r="G480" s="1" t="s">
        <v>776</v>
      </c>
      <c r="H480" s="1" t="s">
        <v>28</v>
      </c>
      <c r="I480" s="1" t="s">
        <v>447</v>
      </c>
      <c r="J480" s="4">
        <v>4</v>
      </c>
      <c r="K480" s="4"/>
      <c r="L480" s="4"/>
      <c r="M480" s="4"/>
      <c r="N480" s="4"/>
      <c r="O480" s="4"/>
      <c r="P480" s="4" t="s">
        <v>291</v>
      </c>
      <c r="Q480" s="4" t="s">
        <v>288</v>
      </c>
      <c r="R480" s="19"/>
      <c r="S480" s="4"/>
      <c r="T480" s="5"/>
      <c r="U480" s="5"/>
      <c r="V480" s="14"/>
      <c r="W480" s="15"/>
      <c r="X480" s="688" t="s">
        <v>3135</v>
      </c>
      <c r="Y480" s="695" t="s">
        <v>3140</v>
      </c>
      <c r="Z480" s="688" t="s">
        <v>3129</v>
      </c>
    </row>
    <row r="481" spans="1:26" s="281" customFormat="1" ht="15.6">
      <c r="A481" s="317"/>
      <c r="B481" s="314"/>
      <c r="C481" s="13" t="s">
        <v>959</v>
      </c>
      <c r="D481" s="304"/>
      <c r="E481" s="4" t="s">
        <v>18</v>
      </c>
      <c r="F481" s="4" t="s">
        <v>14</v>
      </c>
      <c r="G481" s="1" t="s">
        <v>22</v>
      </c>
      <c r="H481" s="1" t="s">
        <v>304</v>
      </c>
      <c r="I481" s="1" t="s">
        <v>24</v>
      </c>
      <c r="J481" s="4">
        <v>4</v>
      </c>
      <c r="K481" s="4"/>
      <c r="L481" s="4"/>
      <c r="M481" s="4"/>
      <c r="N481" s="4"/>
      <c r="O481" s="4"/>
      <c r="P481" s="4" t="s">
        <v>286</v>
      </c>
      <c r="Q481" s="4" t="s">
        <v>289</v>
      </c>
      <c r="R481" s="19"/>
      <c r="S481" s="4"/>
      <c r="T481" s="5"/>
      <c r="U481" s="5"/>
      <c r="V481" s="14"/>
      <c r="W481" s="15"/>
      <c r="X481" s="688" t="s">
        <v>3135</v>
      </c>
      <c r="Y481" s="695" t="s">
        <v>3140</v>
      </c>
      <c r="Z481" s="688" t="s">
        <v>3129</v>
      </c>
    </row>
    <row r="482" spans="1:26" s="281" customFormat="1" ht="15.6">
      <c r="A482" s="317"/>
      <c r="B482" s="314"/>
      <c r="C482" s="13"/>
      <c r="D482" s="304"/>
      <c r="E482" s="4" t="s">
        <v>18</v>
      </c>
      <c r="F482" s="4" t="s">
        <v>15</v>
      </c>
      <c r="G482" s="1" t="s">
        <v>22</v>
      </c>
      <c r="H482" s="1" t="s">
        <v>304</v>
      </c>
      <c r="I482" s="1" t="s">
        <v>24</v>
      </c>
      <c r="J482" s="4">
        <v>4</v>
      </c>
      <c r="K482" s="4"/>
      <c r="L482" s="4"/>
      <c r="M482" s="4"/>
      <c r="N482" s="4"/>
      <c r="O482" s="4"/>
      <c r="P482" s="4" t="s">
        <v>286</v>
      </c>
      <c r="Q482" s="4" t="s">
        <v>289</v>
      </c>
      <c r="R482" s="19"/>
      <c r="S482" s="4"/>
      <c r="T482" s="5"/>
      <c r="U482" s="5"/>
      <c r="V482" s="14"/>
      <c r="W482" s="15"/>
      <c r="X482" s="688" t="s">
        <v>3135</v>
      </c>
      <c r="Y482" s="695" t="s">
        <v>3140</v>
      </c>
      <c r="Z482" s="688" t="s">
        <v>3129</v>
      </c>
    </row>
    <row r="483" spans="1:26" s="281" customFormat="1" ht="15.6">
      <c r="A483" s="317"/>
      <c r="B483" s="314"/>
      <c r="C483" s="13"/>
      <c r="D483" s="304"/>
      <c r="E483" s="4" t="s">
        <v>18</v>
      </c>
      <c r="F483" s="4" t="s">
        <v>14</v>
      </c>
      <c r="G483" s="1" t="s">
        <v>19</v>
      </c>
      <c r="H483" s="1" t="s">
        <v>304</v>
      </c>
      <c r="I483" s="1" t="s">
        <v>24</v>
      </c>
      <c r="J483" s="4">
        <v>4</v>
      </c>
      <c r="K483" s="4"/>
      <c r="L483" s="4"/>
      <c r="M483" s="4"/>
      <c r="N483" s="4"/>
      <c r="O483" s="4"/>
      <c r="P483" s="4" t="s">
        <v>286</v>
      </c>
      <c r="Q483" s="4" t="s">
        <v>289</v>
      </c>
      <c r="R483" s="19" t="s">
        <v>958</v>
      </c>
      <c r="S483" s="4"/>
      <c r="T483" s="5"/>
      <c r="U483" s="5"/>
      <c r="V483" s="14"/>
      <c r="W483" s="15"/>
      <c r="X483" s="688" t="s">
        <v>3135</v>
      </c>
      <c r="Y483" s="695" t="s">
        <v>3140</v>
      </c>
      <c r="Z483" s="688" t="s">
        <v>3129</v>
      </c>
    </row>
    <row r="484" spans="1:26" s="281" customFormat="1" ht="15.6">
      <c r="A484" s="317"/>
      <c r="B484" s="314"/>
      <c r="C484" s="13"/>
      <c r="D484" s="304"/>
      <c r="E484" s="4" t="s">
        <v>18</v>
      </c>
      <c r="F484" s="4" t="s">
        <v>15</v>
      </c>
      <c r="G484" s="1" t="s">
        <v>19</v>
      </c>
      <c r="H484" s="1" t="s">
        <v>304</v>
      </c>
      <c r="I484" s="1" t="s">
        <v>24</v>
      </c>
      <c r="J484" s="4">
        <v>4</v>
      </c>
      <c r="K484" s="4"/>
      <c r="L484" s="4"/>
      <c r="M484" s="4"/>
      <c r="N484" s="4"/>
      <c r="O484" s="4"/>
      <c r="P484" s="4" t="s">
        <v>286</v>
      </c>
      <c r="Q484" s="4" t="s">
        <v>289</v>
      </c>
      <c r="R484" s="19" t="s">
        <v>958</v>
      </c>
      <c r="S484" s="4"/>
      <c r="T484" s="5"/>
      <c r="U484" s="5"/>
      <c r="V484" s="14"/>
      <c r="W484" s="15"/>
      <c r="X484" s="688" t="s">
        <v>3135</v>
      </c>
      <c r="Y484" s="695" t="s">
        <v>3140</v>
      </c>
      <c r="Z484" s="688" t="s">
        <v>3129</v>
      </c>
    </row>
    <row r="485" spans="1:26" s="281" customFormat="1" ht="15.6">
      <c r="A485" s="317"/>
      <c r="B485" s="314"/>
      <c r="C485" s="13" t="s">
        <v>957</v>
      </c>
      <c r="D485" s="304"/>
      <c r="E485" s="4" t="s">
        <v>17</v>
      </c>
      <c r="F485" s="4" t="s">
        <v>14</v>
      </c>
      <c r="G485" s="1" t="s">
        <v>19</v>
      </c>
      <c r="H485" s="1" t="s">
        <v>28</v>
      </c>
      <c r="I485" s="1" t="s">
        <v>24</v>
      </c>
      <c r="J485" s="4">
        <v>4</v>
      </c>
      <c r="K485" s="4"/>
      <c r="L485" s="4"/>
      <c r="M485" s="4"/>
      <c r="N485" s="4"/>
      <c r="O485" s="4"/>
      <c r="P485" s="4" t="s">
        <v>286</v>
      </c>
      <c r="Q485" s="4" t="s">
        <v>289</v>
      </c>
      <c r="R485" s="19"/>
      <c r="S485" s="4"/>
      <c r="T485" s="5"/>
      <c r="U485" s="5"/>
      <c r="V485" s="14"/>
      <c r="W485" s="15"/>
      <c r="X485" s="688" t="s">
        <v>3135</v>
      </c>
      <c r="Y485" s="695" t="s">
        <v>3140</v>
      </c>
      <c r="Z485" s="688" t="s">
        <v>3129</v>
      </c>
    </row>
    <row r="486" spans="1:26" s="281" customFormat="1" ht="15.6">
      <c r="A486" s="317"/>
      <c r="B486" s="314"/>
      <c r="C486" s="13"/>
      <c r="D486" s="304"/>
      <c r="E486" s="4" t="s">
        <v>17</v>
      </c>
      <c r="F486" s="4" t="s">
        <v>15</v>
      </c>
      <c r="G486" s="1" t="s">
        <v>19</v>
      </c>
      <c r="H486" s="1" t="s">
        <v>28</v>
      </c>
      <c r="I486" s="1" t="s">
        <v>24</v>
      </c>
      <c r="J486" s="4">
        <v>4</v>
      </c>
      <c r="K486" s="4"/>
      <c r="L486" s="4"/>
      <c r="M486" s="4"/>
      <c r="N486" s="4"/>
      <c r="O486" s="4"/>
      <c r="P486" s="4" t="s">
        <v>286</v>
      </c>
      <c r="Q486" s="4" t="s">
        <v>289</v>
      </c>
      <c r="R486" s="19"/>
      <c r="S486" s="4"/>
      <c r="T486" s="5"/>
      <c r="U486" s="5"/>
      <c r="V486" s="14"/>
      <c r="W486" s="15"/>
      <c r="X486" s="688" t="s">
        <v>3135</v>
      </c>
      <c r="Y486" s="695" t="s">
        <v>3140</v>
      </c>
      <c r="Z486" s="688" t="s">
        <v>3129</v>
      </c>
    </row>
    <row r="487" spans="1:26" s="281" customFormat="1" ht="15.6">
      <c r="A487" s="317"/>
      <c r="B487" s="314"/>
      <c r="C487" s="13"/>
      <c r="D487" s="304"/>
      <c r="E487" s="299" t="s">
        <v>18</v>
      </c>
      <c r="F487" s="299" t="s">
        <v>14</v>
      </c>
      <c r="G487" s="300" t="s">
        <v>19</v>
      </c>
      <c r="H487" s="300" t="s">
        <v>28</v>
      </c>
      <c r="I487" s="300" t="s">
        <v>24</v>
      </c>
      <c r="J487" s="299"/>
      <c r="K487" s="4"/>
      <c r="L487" s="4"/>
      <c r="M487" s="4"/>
      <c r="N487" s="4"/>
      <c r="O487" s="4"/>
      <c r="P487" s="4" t="s">
        <v>286</v>
      </c>
      <c r="Q487" s="4" t="s">
        <v>289</v>
      </c>
      <c r="R487" s="19" t="s">
        <v>953</v>
      </c>
      <c r="S487" s="4"/>
      <c r="T487" s="5"/>
      <c r="U487" s="5"/>
      <c r="V487" s="14"/>
      <c r="W487" s="15"/>
      <c r="X487" s="688" t="s">
        <v>3135</v>
      </c>
      <c r="Y487" s="695" t="s">
        <v>3140</v>
      </c>
      <c r="Z487" s="688" t="s">
        <v>3129</v>
      </c>
    </row>
    <row r="488" spans="1:26" s="281" customFormat="1" ht="15.6">
      <c r="A488" s="317"/>
      <c r="B488" s="314"/>
      <c r="C488" s="13"/>
      <c r="D488" s="304"/>
      <c r="E488" s="299" t="s">
        <v>18</v>
      </c>
      <c r="F488" s="299" t="s">
        <v>15</v>
      </c>
      <c r="G488" s="300" t="s">
        <v>19</v>
      </c>
      <c r="H488" s="300" t="s">
        <v>28</v>
      </c>
      <c r="I488" s="300" t="s">
        <v>24</v>
      </c>
      <c r="J488" s="299"/>
      <c r="K488" s="4"/>
      <c r="L488" s="4"/>
      <c r="M488" s="4"/>
      <c r="N488" s="4"/>
      <c r="O488" s="4"/>
      <c r="P488" s="4" t="s">
        <v>286</v>
      </c>
      <c r="Q488" s="4" t="s">
        <v>289</v>
      </c>
      <c r="R488" s="19" t="s">
        <v>953</v>
      </c>
      <c r="S488" s="4"/>
      <c r="T488" s="5"/>
      <c r="U488" s="5"/>
      <c r="V488" s="14"/>
      <c r="W488" s="15"/>
      <c r="X488" s="688" t="s">
        <v>3135</v>
      </c>
      <c r="Y488" s="695" t="s">
        <v>3140</v>
      </c>
      <c r="Z488" s="688" t="s">
        <v>3129</v>
      </c>
    </row>
    <row r="489" spans="1:26" s="281" customFormat="1" ht="15.6">
      <c r="A489" s="317"/>
      <c r="B489" s="314"/>
      <c r="C489" s="13" t="s">
        <v>956</v>
      </c>
      <c r="D489" s="304"/>
      <c r="E489" s="4" t="s">
        <v>18</v>
      </c>
      <c r="F489" s="4" t="s">
        <v>14</v>
      </c>
      <c r="G489" s="1" t="s">
        <v>19</v>
      </c>
      <c r="H489" s="1" t="s">
        <v>28</v>
      </c>
      <c r="I489" s="1" t="s">
        <v>24</v>
      </c>
      <c r="J489" s="4">
        <v>4</v>
      </c>
      <c r="K489" s="4"/>
      <c r="L489" s="4"/>
      <c r="M489" s="4"/>
      <c r="N489" s="4"/>
      <c r="O489" s="4"/>
      <c r="P489" s="4" t="s">
        <v>286</v>
      </c>
      <c r="Q489" s="4" t="s">
        <v>289</v>
      </c>
      <c r="R489" s="19"/>
      <c r="S489" s="4"/>
      <c r="T489" s="5"/>
      <c r="U489" s="5"/>
      <c r="V489" s="14"/>
      <c r="W489" s="15"/>
      <c r="X489" s="688" t="s">
        <v>3135</v>
      </c>
      <c r="Y489" s="695" t="s">
        <v>3140</v>
      </c>
      <c r="Z489" s="688" t="s">
        <v>3129</v>
      </c>
    </row>
    <row r="490" spans="1:26" s="281" customFormat="1" ht="15.6">
      <c r="A490" s="317"/>
      <c r="B490" s="314"/>
      <c r="C490" s="13"/>
      <c r="D490" s="304"/>
      <c r="E490" s="4" t="s">
        <v>18</v>
      </c>
      <c r="F490" s="4" t="s">
        <v>15</v>
      </c>
      <c r="G490" s="1" t="s">
        <v>19</v>
      </c>
      <c r="H490" s="1" t="s">
        <v>28</v>
      </c>
      <c r="I490" s="1" t="s">
        <v>24</v>
      </c>
      <c r="J490" s="4">
        <v>4</v>
      </c>
      <c r="K490" s="4"/>
      <c r="L490" s="4"/>
      <c r="M490" s="4"/>
      <c r="N490" s="4"/>
      <c r="O490" s="4"/>
      <c r="P490" s="4" t="s">
        <v>286</v>
      </c>
      <c r="Q490" s="4" t="s">
        <v>289</v>
      </c>
      <c r="R490" s="19"/>
      <c r="S490" s="4"/>
      <c r="T490" s="5"/>
      <c r="U490" s="5"/>
      <c r="V490" s="14"/>
      <c r="W490" s="15"/>
      <c r="X490" s="688" t="s">
        <v>3135</v>
      </c>
      <c r="Y490" s="695" t="s">
        <v>3140</v>
      </c>
      <c r="Z490" s="688" t="s">
        <v>3129</v>
      </c>
    </row>
    <row r="491" spans="1:26" s="281" customFormat="1" ht="15.6">
      <c r="A491" s="317"/>
      <c r="B491" s="314"/>
      <c r="C491" s="13" t="s">
        <v>955</v>
      </c>
      <c r="D491" s="304"/>
      <c r="E491" s="4" t="s">
        <v>18</v>
      </c>
      <c r="F491" s="4" t="s">
        <v>14</v>
      </c>
      <c r="G491" s="1" t="s">
        <v>19</v>
      </c>
      <c r="H491" s="1" t="s">
        <v>28</v>
      </c>
      <c r="I491" s="1" t="s">
        <v>24</v>
      </c>
      <c r="J491" s="4">
        <v>4</v>
      </c>
      <c r="K491" s="4"/>
      <c r="L491" s="4"/>
      <c r="M491" s="4"/>
      <c r="N491" s="4"/>
      <c r="O491" s="4"/>
      <c r="P491" s="4" t="s">
        <v>286</v>
      </c>
      <c r="Q491" s="4" t="s">
        <v>289</v>
      </c>
      <c r="R491" s="19"/>
      <c r="S491" s="4"/>
      <c r="T491" s="5"/>
      <c r="U491" s="5"/>
      <c r="V491" s="14"/>
      <c r="W491" s="15"/>
      <c r="X491" s="688" t="s">
        <v>3135</v>
      </c>
      <c r="Y491" s="695" t="s">
        <v>3140</v>
      </c>
      <c r="Z491" s="688" t="s">
        <v>3129</v>
      </c>
    </row>
    <row r="492" spans="1:26" s="281" customFormat="1" ht="15.6">
      <c r="A492" s="317"/>
      <c r="B492" s="314"/>
      <c r="C492" s="13"/>
      <c r="D492" s="304"/>
      <c r="E492" s="4" t="s">
        <v>17</v>
      </c>
      <c r="F492" s="4" t="s">
        <v>15</v>
      </c>
      <c r="G492" s="1" t="s">
        <v>19</v>
      </c>
      <c r="H492" s="1" t="s">
        <v>28</v>
      </c>
      <c r="I492" s="1" t="s">
        <v>24</v>
      </c>
      <c r="J492" s="4">
        <v>4</v>
      </c>
      <c r="K492" s="4"/>
      <c r="L492" s="4"/>
      <c r="M492" s="4"/>
      <c r="N492" s="4"/>
      <c r="O492" s="4"/>
      <c r="P492" s="4" t="s">
        <v>286</v>
      </c>
      <c r="Q492" s="4" t="s">
        <v>289</v>
      </c>
      <c r="R492" s="19"/>
      <c r="S492" s="4"/>
      <c r="T492" s="5"/>
      <c r="U492" s="5"/>
      <c r="V492" s="14"/>
      <c r="W492" s="15"/>
      <c r="X492" s="688" t="s">
        <v>3135</v>
      </c>
      <c r="Y492" s="695" t="s">
        <v>3140</v>
      </c>
      <c r="Z492" s="688" t="s">
        <v>3129</v>
      </c>
    </row>
    <row r="493" spans="1:26" s="281" customFormat="1" ht="15.6">
      <c r="A493" s="317"/>
      <c r="B493" s="314"/>
      <c r="C493" s="13" t="s">
        <v>954</v>
      </c>
      <c r="D493" s="304"/>
      <c r="E493" s="4" t="s">
        <v>18</v>
      </c>
      <c r="F493" s="4" t="s">
        <v>14</v>
      </c>
      <c r="G493" s="1" t="s">
        <v>19</v>
      </c>
      <c r="H493" s="1" t="s">
        <v>28</v>
      </c>
      <c r="I493" s="1" t="s">
        <v>24</v>
      </c>
      <c r="J493" s="4"/>
      <c r="K493" s="4"/>
      <c r="L493" s="4"/>
      <c r="M493" s="4"/>
      <c r="N493" s="4"/>
      <c r="O493" s="4"/>
      <c r="P493" s="4" t="s">
        <v>286</v>
      </c>
      <c r="Q493" s="4" t="s">
        <v>289</v>
      </c>
      <c r="R493" s="19" t="s">
        <v>953</v>
      </c>
      <c r="S493" s="4"/>
      <c r="T493" s="5"/>
      <c r="U493" s="5"/>
      <c r="V493" s="14"/>
      <c r="W493" s="15"/>
      <c r="X493" s="688" t="s">
        <v>3135</v>
      </c>
      <c r="Y493" s="695" t="s">
        <v>3140</v>
      </c>
      <c r="Z493" s="688" t="s">
        <v>3129</v>
      </c>
    </row>
    <row r="494" spans="1:26" s="281" customFormat="1" ht="15.6">
      <c r="A494" s="317"/>
      <c r="B494" s="314"/>
      <c r="C494" s="13"/>
      <c r="D494" s="304"/>
      <c r="E494" s="4" t="s">
        <v>17</v>
      </c>
      <c r="F494" s="4" t="s">
        <v>14</v>
      </c>
      <c r="G494" s="1" t="s">
        <v>19</v>
      </c>
      <c r="H494" s="1" t="s">
        <v>28</v>
      </c>
      <c r="I494" s="1" t="s">
        <v>24</v>
      </c>
      <c r="J494" s="4">
        <v>4</v>
      </c>
      <c r="K494" s="4"/>
      <c r="L494" s="4"/>
      <c r="M494" s="4"/>
      <c r="N494" s="4"/>
      <c r="O494" s="4"/>
      <c r="P494" s="4" t="s">
        <v>286</v>
      </c>
      <c r="Q494" s="4" t="s">
        <v>289</v>
      </c>
      <c r="R494" s="19"/>
      <c r="S494" s="4"/>
      <c r="T494" s="5"/>
      <c r="U494" s="5"/>
      <c r="V494" s="14"/>
      <c r="W494" s="15"/>
      <c r="X494" s="688" t="s">
        <v>3135</v>
      </c>
      <c r="Y494" s="695" t="s">
        <v>3140</v>
      </c>
      <c r="Z494" s="688" t="s">
        <v>3129</v>
      </c>
    </row>
    <row r="495" spans="1:26" s="320" customFormat="1" ht="16.2" thickBot="1">
      <c r="A495" s="322"/>
      <c r="B495" s="321"/>
      <c r="C495" s="263"/>
      <c r="D495" s="310" t="s">
        <v>952</v>
      </c>
      <c r="E495" s="264" t="s">
        <v>18</v>
      </c>
      <c r="F495" s="264" t="s">
        <v>15</v>
      </c>
      <c r="G495" s="265" t="s">
        <v>19</v>
      </c>
      <c r="H495" s="265" t="s">
        <v>28</v>
      </c>
      <c r="I495" s="265" t="s">
        <v>24</v>
      </c>
      <c r="J495" s="264">
        <v>4</v>
      </c>
      <c r="K495" s="264"/>
      <c r="L495" s="264"/>
      <c r="M495" s="264"/>
      <c r="N495" s="264"/>
      <c r="O495" s="264"/>
      <c r="P495" s="264" t="s">
        <v>286</v>
      </c>
      <c r="Q495" s="264" t="s">
        <v>289</v>
      </c>
      <c r="R495" s="266"/>
      <c r="S495" s="264"/>
      <c r="T495" s="267"/>
      <c r="U495" s="267"/>
      <c r="V495" s="268"/>
      <c r="W495" s="269"/>
      <c r="X495" s="688" t="s">
        <v>3135</v>
      </c>
      <c r="Y495" s="695" t="s">
        <v>3140</v>
      </c>
      <c r="Z495" s="688" t="s">
        <v>3129</v>
      </c>
    </row>
    <row r="496" spans="1:26" s="281" customFormat="1" ht="15.6">
      <c r="A496" s="319"/>
      <c r="B496" s="318"/>
      <c r="C496" s="256" t="s">
        <v>951</v>
      </c>
      <c r="D496" s="306" t="s">
        <v>858</v>
      </c>
      <c r="E496" s="136" t="s">
        <v>18</v>
      </c>
      <c r="F496" s="136" t="s">
        <v>14</v>
      </c>
      <c r="G496" s="257" t="s">
        <v>19</v>
      </c>
      <c r="H496" s="257" t="s">
        <v>28</v>
      </c>
      <c r="I496" s="257" t="s">
        <v>24</v>
      </c>
      <c r="J496" s="136">
        <v>3</v>
      </c>
      <c r="K496" s="136"/>
      <c r="L496" s="136"/>
      <c r="M496" s="136"/>
      <c r="N496" s="136"/>
      <c r="O496" s="136"/>
      <c r="P496" s="136" t="s">
        <v>286</v>
      </c>
      <c r="Q496" s="136" t="s">
        <v>289</v>
      </c>
      <c r="R496" s="258"/>
      <c r="S496" s="136"/>
      <c r="T496" s="259"/>
      <c r="U496" s="259"/>
      <c r="V496" s="260"/>
      <c r="W496" s="261"/>
      <c r="X496" s="688" t="s">
        <v>3135</v>
      </c>
      <c r="Y496" s="695" t="s">
        <v>3140</v>
      </c>
      <c r="Z496" s="688" t="s">
        <v>3130</v>
      </c>
    </row>
    <row r="497" spans="1:26" s="281" customFormat="1" ht="15.6">
      <c r="A497" s="317"/>
      <c r="B497" s="314"/>
      <c r="C497" s="13"/>
      <c r="D497" s="304"/>
      <c r="E497" s="4" t="s">
        <v>18</v>
      </c>
      <c r="F497" s="4" t="s">
        <v>15</v>
      </c>
      <c r="G497" s="1" t="s">
        <v>19</v>
      </c>
      <c r="H497" s="1" t="s">
        <v>28</v>
      </c>
      <c r="I497" s="1" t="s">
        <v>24</v>
      </c>
      <c r="J497" s="4">
        <v>3</v>
      </c>
      <c r="K497" s="4"/>
      <c r="L497" s="4"/>
      <c r="M497" s="4"/>
      <c r="N497" s="4"/>
      <c r="O497" s="4"/>
      <c r="P497" s="4" t="s">
        <v>286</v>
      </c>
      <c r="Q497" s="4" t="s">
        <v>289</v>
      </c>
      <c r="R497" s="19"/>
      <c r="S497" s="4"/>
      <c r="T497" s="5"/>
      <c r="U497" s="5"/>
      <c r="V497" s="14"/>
      <c r="W497" s="15"/>
      <c r="X497" s="688" t="s">
        <v>3135</v>
      </c>
      <c r="Y497" s="695" t="s">
        <v>3140</v>
      </c>
      <c r="Z497" s="688" t="s">
        <v>3130</v>
      </c>
    </row>
    <row r="498" spans="1:26" s="281" customFormat="1" ht="15.6">
      <c r="A498" s="317"/>
      <c r="B498" s="314"/>
      <c r="C498" s="13" t="s">
        <v>950</v>
      </c>
      <c r="D498" s="304"/>
      <c r="E498" s="4" t="s">
        <v>17</v>
      </c>
      <c r="F498" s="4" t="s">
        <v>14</v>
      </c>
      <c r="G498" s="1" t="s">
        <v>19</v>
      </c>
      <c r="H498" s="1" t="s">
        <v>28</v>
      </c>
      <c r="I498" s="1" t="s">
        <v>24</v>
      </c>
      <c r="J498" s="4">
        <v>4</v>
      </c>
      <c r="K498" s="4"/>
      <c r="L498" s="4"/>
      <c r="M498" s="4"/>
      <c r="N498" s="4"/>
      <c r="O498" s="4"/>
      <c r="P498" s="4" t="s">
        <v>286</v>
      </c>
      <c r="Q498" s="4" t="s">
        <v>289</v>
      </c>
      <c r="R498" s="19"/>
      <c r="S498" s="4"/>
      <c r="T498" s="5"/>
      <c r="U498" s="5"/>
      <c r="V498" s="14"/>
      <c r="W498" s="15"/>
      <c r="X498" s="688" t="s">
        <v>3135</v>
      </c>
      <c r="Y498" s="695" t="s">
        <v>3140</v>
      </c>
      <c r="Z498" s="688" t="s">
        <v>3130</v>
      </c>
    </row>
    <row r="499" spans="1:26" s="281" customFormat="1" ht="15.6">
      <c r="A499" s="316"/>
      <c r="B499" s="315"/>
      <c r="C499" s="13"/>
      <c r="D499" s="304"/>
      <c r="E499" s="4" t="s">
        <v>17</v>
      </c>
      <c r="F499" s="4" t="s">
        <v>15</v>
      </c>
      <c r="G499" s="1" t="s">
        <v>19</v>
      </c>
      <c r="H499" s="1" t="s">
        <v>28</v>
      </c>
      <c r="I499" s="1" t="s">
        <v>24</v>
      </c>
      <c r="J499" s="4">
        <v>2</v>
      </c>
      <c r="K499" s="4"/>
      <c r="L499" s="4"/>
      <c r="M499" s="4"/>
      <c r="N499" s="4" t="s">
        <v>499</v>
      </c>
      <c r="O499" s="4"/>
      <c r="P499" s="4" t="s">
        <v>286</v>
      </c>
      <c r="Q499" s="4" t="s">
        <v>289</v>
      </c>
      <c r="R499" s="19"/>
      <c r="S499" s="4"/>
      <c r="T499" s="5"/>
      <c r="U499" s="5"/>
      <c r="V499" s="14"/>
      <c r="W499" s="15"/>
      <c r="X499" s="688" t="s">
        <v>3135</v>
      </c>
      <c r="Y499" s="695" t="s">
        <v>3140</v>
      </c>
      <c r="Z499" s="688" t="s">
        <v>3130</v>
      </c>
    </row>
    <row r="500" spans="1:26" s="282" customFormat="1" ht="15.6">
      <c r="A500" s="290"/>
      <c r="B500" s="289"/>
      <c r="C500" s="13" t="s">
        <v>949</v>
      </c>
      <c r="D500" s="304"/>
      <c r="E500" s="4" t="s">
        <v>17</v>
      </c>
      <c r="F500" s="4" t="s">
        <v>15</v>
      </c>
      <c r="G500" s="1" t="s">
        <v>19</v>
      </c>
      <c r="H500" s="1" t="s">
        <v>28</v>
      </c>
      <c r="I500" s="1" t="s">
        <v>24</v>
      </c>
      <c r="J500" s="4">
        <v>4</v>
      </c>
      <c r="K500" s="4"/>
      <c r="L500" s="4"/>
      <c r="M500" s="4"/>
      <c r="N500" s="4"/>
      <c r="O500" s="4"/>
      <c r="P500" s="4" t="s">
        <v>286</v>
      </c>
      <c r="Q500" s="4" t="s">
        <v>289</v>
      </c>
      <c r="R500" s="19"/>
      <c r="S500" s="4"/>
      <c r="T500" s="5"/>
      <c r="U500" s="5"/>
      <c r="V500" s="14"/>
      <c r="W500" s="15"/>
      <c r="X500" s="688" t="s">
        <v>3135</v>
      </c>
      <c r="Y500" s="695" t="s">
        <v>3140</v>
      </c>
      <c r="Z500" s="688" t="s">
        <v>3130</v>
      </c>
    </row>
    <row r="501" spans="1:26" s="282" customFormat="1" ht="15.6">
      <c r="A501" s="290"/>
      <c r="B501" s="289"/>
      <c r="C501" s="13" t="s">
        <v>948</v>
      </c>
      <c r="D501" s="304"/>
      <c r="E501" s="4" t="s">
        <v>17</v>
      </c>
      <c r="F501" s="4" t="s">
        <v>15</v>
      </c>
      <c r="G501" s="1" t="s">
        <v>22</v>
      </c>
      <c r="H501" s="1" t="s">
        <v>304</v>
      </c>
      <c r="I501" s="1" t="s">
        <v>24</v>
      </c>
      <c r="J501" s="4">
        <v>4</v>
      </c>
      <c r="K501" s="4"/>
      <c r="L501" s="4"/>
      <c r="M501" s="4"/>
      <c r="N501" s="4"/>
      <c r="O501" s="4"/>
      <c r="P501" s="4" t="s">
        <v>286</v>
      </c>
      <c r="Q501" s="4" t="s">
        <v>289</v>
      </c>
      <c r="R501" s="19"/>
      <c r="S501" s="4"/>
      <c r="T501" s="5"/>
      <c r="U501" s="5"/>
      <c r="V501" s="14"/>
      <c r="W501" s="15"/>
      <c r="X501" s="688" t="s">
        <v>3135</v>
      </c>
      <c r="Y501" s="695" t="s">
        <v>3140</v>
      </c>
      <c r="Z501" s="688" t="s">
        <v>3130</v>
      </c>
    </row>
    <row r="502" spans="1:26" s="282" customFormat="1" ht="15.6">
      <c r="A502" s="290"/>
      <c r="B502" s="289"/>
      <c r="C502" s="13"/>
      <c r="D502" s="304"/>
      <c r="E502" s="4" t="s">
        <v>18</v>
      </c>
      <c r="F502" s="4" t="s">
        <v>14</v>
      </c>
      <c r="G502" s="1" t="s">
        <v>22</v>
      </c>
      <c r="H502" s="1" t="s">
        <v>304</v>
      </c>
      <c r="I502" s="1" t="s">
        <v>24</v>
      </c>
      <c r="J502" s="4">
        <v>4</v>
      </c>
      <c r="K502" s="4"/>
      <c r="L502" s="4"/>
      <c r="M502" s="4"/>
      <c r="N502" s="4"/>
      <c r="O502" s="4"/>
      <c r="P502" s="4" t="s">
        <v>286</v>
      </c>
      <c r="Q502" s="4" t="s">
        <v>289</v>
      </c>
      <c r="R502" s="19"/>
      <c r="S502" s="4"/>
      <c r="T502" s="5"/>
      <c r="U502" s="5"/>
      <c r="V502" s="14"/>
      <c r="W502" s="15"/>
      <c r="X502" s="688" t="s">
        <v>3135</v>
      </c>
      <c r="Y502" s="695" t="s">
        <v>3140</v>
      </c>
      <c r="Z502" s="688" t="s">
        <v>3130</v>
      </c>
    </row>
    <row r="503" spans="1:26" s="282" customFormat="1" ht="15.6">
      <c r="A503" s="290"/>
      <c r="B503" s="289"/>
      <c r="C503" s="13" t="s">
        <v>947</v>
      </c>
      <c r="D503" s="304"/>
      <c r="E503" s="4" t="s">
        <v>18</v>
      </c>
      <c r="F503" s="4" t="s">
        <v>14</v>
      </c>
      <c r="G503" s="1" t="s">
        <v>19</v>
      </c>
      <c r="H503" s="1" t="s">
        <v>28</v>
      </c>
      <c r="I503" s="1" t="s">
        <v>24</v>
      </c>
      <c r="J503" s="4">
        <v>4</v>
      </c>
      <c r="K503" s="4"/>
      <c r="L503" s="4"/>
      <c r="M503" s="4"/>
      <c r="N503" s="4"/>
      <c r="O503" s="4"/>
      <c r="P503" s="4" t="s">
        <v>287</v>
      </c>
      <c r="Q503" s="4" t="s">
        <v>289</v>
      </c>
      <c r="R503" s="19"/>
      <c r="S503" s="4"/>
      <c r="T503" s="5"/>
      <c r="U503" s="5"/>
      <c r="V503" s="14"/>
      <c r="W503" s="15"/>
      <c r="X503" s="688" t="s">
        <v>3135</v>
      </c>
      <c r="Y503" s="695" t="s">
        <v>3140</v>
      </c>
      <c r="Z503" s="688" t="s">
        <v>3130</v>
      </c>
    </row>
    <row r="504" spans="1:26" s="282" customFormat="1" ht="15.6">
      <c r="A504" s="290"/>
      <c r="B504" s="289"/>
      <c r="C504" s="13"/>
      <c r="D504" s="304"/>
      <c r="E504" s="4" t="s">
        <v>18</v>
      </c>
      <c r="F504" s="4" t="s">
        <v>15</v>
      </c>
      <c r="G504" s="1" t="s">
        <v>19</v>
      </c>
      <c r="H504" s="1" t="s">
        <v>28</v>
      </c>
      <c r="I504" s="1" t="s">
        <v>24</v>
      </c>
      <c r="J504" s="4">
        <v>4</v>
      </c>
      <c r="K504" s="4"/>
      <c r="L504" s="4"/>
      <c r="M504" s="4"/>
      <c r="N504" s="4"/>
      <c r="O504" s="4"/>
      <c r="P504" s="4" t="s">
        <v>287</v>
      </c>
      <c r="Q504" s="4" t="s">
        <v>289</v>
      </c>
      <c r="R504" s="19"/>
      <c r="S504" s="4"/>
      <c r="T504" s="5"/>
      <c r="U504" s="5"/>
      <c r="V504" s="14"/>
      <c r="W504" s="15"/>
      <c r="X504" s="688" t="s">
        <v>3135</v>
      </c>
      <c r="Y504" s="695" t="s">
        <v>3140</v>
      </c>
      <c r="Z504" s="688" t="s">
        <v>3130</v>
      </c>
    </row>
    <row r="505" spans="1:26" s="282" customFormat="1" ht="15.6">
      <c r="A505" s="290"/>
      <c r="B505" s="289"/>
      <c r="C505" s="13" t="s">
        <v>946</v>
      </c>
      <c r="D505" s="304"/>
      <c r="E505" s="4" t="s">
        <v>18</v>
      </c>
      <c r="F505" s="4" t="s">
        <v>14</v>
      </c>
      <c r="G505" s="1" t="s">
        <v>22</v>
      </c>
      <c r="H505" s="1" t="s">
        <v>28</v>
      </c>
      <c r="I505" s="1" t="s">
        <v>24</v>
      </c>
      <c r="J505" s="4">
        <v>4</v>
      </c>
      <c r="K505" s="4"/>
      <c r="L505" s="4"/>
      <c r="M505" s="4"/>
      <c r="N505" s="4"/>
      <c r="O505" s="4"/>
      <c r="P505" s="4" t="s">
        <v>287</v>
      </c>
      <c r="Q505" s="4" t="s">
        <v>289</v>
      </c>
      <c r="R505" s="19"/>
      <c r="S505" s="4"/>
      <c r="T505" s="5"/>
      <c r="U505" s="5"/>
      <c r="V505" s="14"/>
      <c r="W505" s="15"/>
      <c r="X505" s="688" t="s">
        <v>3135</v>
      </c>
      <c r="Y505" s="695" t="s">
        <v>3140</v>
      </c>
      <c r="Z505" s="688" t="s">
        <v>3130</v>
      </c>
    </row>
    <row r="506" spans="1:26" s="282" customFormat="1" ht="15.6">
      <c r="A506" s="290"/>
      <c r="B506" s="289"/>
      <c r="C506" s="13"/>
      <c r="D506" s="304"/>
      <c r="E506" s="4" t="s">
        <v>18</v>
      </c>
      <c r="F506" s="4" t="s">
        <v>15</v>
      </c>
      <c r="G506" s="1" t="s">
        <v>22</v>
      </c>
      <c r="H506" s="1" t="s">
        <v>28</v>
      </c>
      <c r="I506" s="1" t="s">
        <v>24</v>
      </c>
      <c r="J506" s="4">
        <v>4</v>
      </c>
      <c r="K506" s="4"/>
      <c r="L506" s="4"/>
      <c r="M506" s="4"/>
      <c r="N506" s="4"/>
      <c r="O506" s="4"/>
      <c r="P506" s="4" t="s">
        <v>287</v>
      </c>
      <c r="Q506" s="4" t="s">
        <v>289</v>
      </c>
      <c r="R506" s="19"/>
      <c r="S506" s="4"/>
      <c r="T506" s="5"/>
      <c r="U506" s="5"/>
      <c r="V506" s="14"/>
      <c r="W506" s="15"/>
      <c r="X506" s="688" t="s">
        <v>3135</v>
      </c>
      <c r="Y506" s="695" t="s">
        <v>3140</v>
      </c>
      <c r="Z506" s="688" t="s">
        <v>3130</v>
      </c>
    </row>
    <row r="507" spans="1:26" s="282" customFormat="1" ht="24">
      <c r="A507" s="290"/>
      <c r="B507" s="289"/>
      <c r="C507" s="13" t="s">
        <v>945</v>
      </c>
      <c r="D507" s="304"/>
      <c r="E507" s="4" t="s">
        <v>18</v>
      </c>
      <c r="F507" s="4" t="s">
        <v>14</v>
      </c>
      <c r="G507" s="1" t="s">
        <v>22</v>
      </c>
      <c r="H507" s="1" t="s">
        <v>304</v>
      </c>
      <c r="I507" s="1" t="s">
        <v>24</v>
      </c>
      <c r="J507" s="4">
        <v>3</v>
      </c>
      <c r="K507" s="4"/>
      <c r="L507" s="4"/>
      <c r="M507" s="4"/>
      <c r="N507" s="4"/>
      <c r="O507" s="4"/>
      <c r="P507" s="4" t="s">
        <v>291</v>
      </c>
      <c r="Q507" s="4" t="s">
        <v>288</v>
      </c>
      <c r="R507" s="19" t="s">
        <v>944</v>
      </c>
      <c r="S507" s="4"/>
      <c r="T507" s="5"/>
      <c r="U507" s="5"/>
      <c r="V507" s="14"/>
      <c r="W507" s="15"/>
      <c r="X507" s="688" t="s">
        <v>3135</v>
      </c>
      <c r="Y507" s="695" t="s">
        <v>3140</v>
      </c>
      <c r="Z507" s="688" t="s">
        <v>3130</v>
      </c>
    </row>
    <row r="508" spans="1:26" s="282" customFormat="1" ht="15.6">
      <c r="A508" s="290"/>
      <c r="B508" s="289"/>
      <c r="C508" s="13"/>
      <c r="D508" s="304"/>
      <c r="E508" s="4" t="s">
        <v>18</v>
      </c>
      <c r="F508" s="4" t="s">
        <v>15</v>
      </c>
      <c r="G508" s="1" t="s">
        <v>22</v>
      </c>
      <c r="H508" s="1" t="s">
        <v>304</v>
      </c>
      <c r="I508" s="1" t="s">
        <v>24</v>
      </c>
      <c r="J508" s="4">
        <v>4</v>
      </c>
      <c r="K508" s="4"/>
      <c r="L508" s="4"/>
      <c r="M508" s="4"/>
      <c r="N508" s="4"/>
      <c r="O508" s="4"/>
      <c r="P508" s="4" t="s">
        <v>291</v>
      </c>
      <c r="Q508" s="4" t="s">
        <v>288</v>
      </c>
      <c r="R508" s="19"/>
      <c r="S508" s="4"/>
      <c r="T508" s="5"/>
      <c r="U508" s="5"/>
      <c r="V508" s="14"/>
      <c r="W508" s="15"/>
      <c r="X508" s="688" t="s">
        <v>3135</v>
      </c>
      <c r="Y508" s="695" t="s">
        <v>3140</v>
      </c>
      <c r="Z508" s="688" t="s">
        <v>3130</v>
      </c>
    </row>
    <row r="509" spans="1:26" s="282" customFormat="1" ht="15.6">
      <c r="A509" s="290"/>
      <c r="B509" s="289"/>
      <c r="C509" s="13" t="s">
        <v>943</v>
      </c>
      <c r="D509" s="304"/>
      <c r="E509" s="4" t="s">
        <v>18</v>
      </c>
      <c r="F509" s="4" t="s">
        <v>15</v>
      </c>
      <c r="G509" s="1" t="s">
        <v>22</v>
      </c>
      <c r="H509" s="1" t="s">
        <v>28</v>
      </c>
      <c r="I509" s="1" t="s">
        <v>24</v>
      </c>
      <c r="J509" s="4">
        <v>4</v>
      </c>
      <c r="K509" s="4"/>
      <c r="L509" s="4"/>
      <c r="M509" s="4"/>
      <c r="N509" s="4"/>
      <c r="O509" s="4"/>
      <c r="P509" s="4" t="s">
        <v>291</v>
      </c>
      <c r="Q509" s="4" t="s">
        <v>288</v>
      </c>
      <c r="R509" s="19"/>
      <c r="S509" s="4"/>
      <c r="T509" s="5"/>
      <c r="U509" s="5"/>
      <c r="V509" s="14"/>
      <c r="W509" s="15"/>
      <c r="X509" s="688" t="s">
        <v>3135</v>
      </c>
      <c r="Y509" s="695" t="s">
        <v>3140</v>
      </c>
      <c r="Z509" s="688" t="s">
        <v>3130</v>
      </c>
    </row>
    <row r="510" spans="1:26" s="282" customFormat="1" ht="15.6">
      <c r="A510" s="290"/>
      <c r="B510" s="289"/>
      <c r="C510" s="13" t="s">
        <v>941</v>
      </c>
      <c r="D510" s="304"/>
      <c r="E510" s="4" t="s">
        <v>17</v>
      </c>
      <c r="F510" s="4" t="s">
        <v>14</v>
      </c>
      <c r="G510" s="1" t="s">
        <v>22</v>
      </c>
      <c r="H510" s="1" t="s">
        <v>304</v>
      </c>
      <c r="I510" s="1" t="s">
        <v>24</v>
      </c>
      <c r="J510" s="4">
        <v>3</v>
      </c>
      <c r="K510" s="4"/>
      <c r="L510" s="4"/>
      <c r="M510" s="4"/>
      <c r="N510" s="4"/>
      <c r="O510" s="4"/>
      <c r="P510" s="4" t="s">
        <v>291</v>
      </c>
      <c r="Q510" s="4" t="s">
        <v>288</v>
      </c>
      <c r="R510" s="19" t="s">
        <v>942</v>
      </c>
      <c r="S510" s="4"/>
      <c r="T510" s="5"/>
      <c r="U510" s="5"/>
      <c r="V510" s="14"/>
      <c r="W510" s="15"/>
      <c r="X510" s="688" t="s">
        <v>3135</v>
      </c>
      <c r="Y510" s="695" t="s">
        <v>3140</v>
      </c>
      <c r="Z510" s="688" t="s">
        <v>3130</v>
      </c>
    </row>
    <row r="511" spans="1:26" s="282" customFormat="1" ht="15.6">
      <c r="A511" s="290"/>
      <c r="B511" s="289"/>
      <c r="C511" s="13"/>
      <c r="D511" s="304"/>
      <c r="E511" s="4" t="s">
        <v>17</v>
      </c>
      <c r="F511" s="4" t="s">
        <v>15</v>
      </c>
      <c r="G511" s="1" t="s">
        <v>22</v>
      </c>
      <c r="H511" s="1" t="s">
        <v>304</v>
      </c>
      <c r="I511" s="1" t="s">
        <v>24</v>
      </c>
      <c r="J511" s="4">
        <v>4</v>
      </c>
      <c r="K511" s="4"/>
      <c r="L511" s="4"/>
      <c r="M511" s="4"/>
      <c r="N511" s="4"/>
      <c r="O511" s="4"/>
      <c r="P511" s="4" t="s">
        <v>291</v>
      </c>
      <c r="Q511" s="4" t="s">
        <v>288</v>
      </c>
      <c r="R511" s="19"/>
      <c r="S511" s="4"/>
      <c r="T511" s="5"/>
      <c r="U511" s="5"/>
      <c r="V511" s="14"/>
      <c r="W511" s="15"/>
      <c r="X511" s="688" t="s">
        <v>3135</v>
      </c>
      <c r="Y511" s="695" t="s">
        <v>3140</v>
      </c>
      <c r="Z511" s="688" t="s">
        <v>3130</v>
      </c>
    </row>
    <row r="512" spans="1:26" s="282" customFormat="1" ht="15.6">
      <c r="A512" s="290"/>
      <c r="B512" s="289"/>
      <c r="C512" s="314" t="s">
        <v>941</v>
      </c>
      <c r="D512" s="304"/>
      <c r="E512" s="4" t="s">
        <v>17</v>
      </c>
      <c r="F512" s="4" t="s">
        <v>14</v>
      </c>
      <c r="G512" s="1" t="s">
        <v>22</v>
      </c>
      <c r="H512" s="1" t="s">
        <v>28</v>
      </c>
      <c r="I512" s="1" t="s">
        <v>24</v>
      </c>
      <c r="J512" s="4">
        <v>4</v>
      </c>
      <c r="K512" s="4" t="s">
        <v>35</v>
      </c>
      <c r="L512" s="4"/>
      <c r="M512" s="4"/>
      <c r="N512" s="4"/>
      <c r="O512" s="4"/>
      <c r="P512" s="4" t="s">
        <v>291</v>
      </c>
      <c r="Q512" s="4" t="s">
        <v>288</v>
      </c>
      <c r="R512" s="19"/>
      <c r="S512" s="4"/>
      <c r="T512" s="5"/>
      <c r="U512" s="5"/>
      <c r="V512" s="14"/>
      <c r="W512" s="15"/>
      <c r="X512" s="688" t="s">
        <v>3135</v>
      </c>
      <c r="Y512" s="695" t="s">
        <v>3140</v>
      </c>
      <c r="Z512" s="688" t="s">
        <v>3130</v>
      </c>
    </row>
    <row r="513" spans="1:26" s="282" customFormat="1" ht="15.6">
      <c r="A513" s="290"/>
      <c r="B513" s="289"/>
      <c r="C513" s="13" t="s">
        <v>940</v>
      </c>
      <c r="D513" s="304"/>
      <c r="E513" s="4" t="s">
        <v>17</v>
      </c>
      <c r="F513" s="4" t="s">
        <v>14</v>
      </c>
      <c r="G513" s="1" t="s">
        <v>19</v>
      </c>
      <c r="H513" s="1" t="s">
        <v>28</v>
      </c>
      <c r="I513" s="1" t="s">
        <v>24</v>
      </c>
      <c r="J513" s="4">
        <v>4</v>
      </c>
      <c r="K513" s="4" t="s">
        <v>35</v>
      </c>
      <c r="L513" s="4"/>
      <c r="M513" s="4"/>
      <c r="N513" s="4"/>
      <c r="O513" s="4"/>
      <c r="P513" s="4" t="s">
        <v>291</v>
      </c>
      <c r="Q513" s="4" t="s">
        <v>288</v>
      </c>
      <c r="R513" s="19"/>
      <c r="S513" s="4"/>
      <c r="T513" s="5"/>
      <c r="U513" s="5"/>
      <c r="V513" s="14"/>
      <c r="W513" s="15"/>
      <c r="X513" s="688" t="s">
        <v>3135</v>
      </c>
      <c r="Y513" s="695" t="s">
        <v>3140</v>
      </c>
      <c r="Z513" s="688" t="s">
        <v>3130</v>
      </c>
    </row>
    <row r="514" spans="1:26" s="282" customFormat="1" ht="15.6">
      <c r="A514" s="290"/>
      <c r="B514" s="289"/>
      <c r="C514" s="13"/>
      <c r="D514" s="304"/>
      <c r="E514" s="4" t="s">
        <v>17</v>
      </c>
      <c r="F514" s="4" t="s">
        <v>15</v>
      </c>
      <c r="G514" s="1" t="s">
        <v>19</v>
      </c>
      <c r="H514" s="1" t="s">
        <v>28</v>
      </c>
      <c r="I514" s="1" t="s">
        <v>24</v>
      </c>
      <c r="J514" s="4">
        <v>4</v>
      </c>
      <c r="K514" s="4" t="s">
        <v>58</v>
      </c>
      <c r="L514" s="4"/>
      <c r="M514" s="4"/>
      <c r="N514" s="4" t="s">
        <v>499</v>
      </c>
      <c r="O514" s="4"/>
      <c r="P514" s="4" t="s">
        <v>291</v>
      </c>
      <c r="Q514" s="4" t="s">
        <v>288</v>
      </c>
      <c r="R514" s="19"/>
      <c r="S514" s="4"/>
      <c r="T514" s="5"/>
      <c r="U514" s="5"/>
      <c r="V514" s="14"/>
      <c r="W514" s="15"/>
      <c r="X514" s="688" t="s">
        <v>3135</v>
      </c>
      <c r="Y514" s="695" t="s">
        <v>3140</v>
      </c>
      <c r="Z514" s="688" t="s">
        <v>3130</v>
      </c>
    </row>
    <row r="515" spans="1:26" s="282" customFormat="1" ht="15.6">
      <c r="A515" s="290"/>
      <c r="B515" s="289"/>
      <c r="C515" s="13"/>
      <c r="D515" s="304"/>
      <c r="E515" s="4" t="s">
        <v>18</v>
      </c>
      <c r="F515" s="4" t="s">
        <v>14</v>
      </c>
      <c r="G515" s="1" t="s">
        <v>19</v>
      </c>
      <c r="H515" s="1" t="s">
        <v>28</v>
      </c>
      <c r="I515" s="1" t="s">
        <v>24</v>
      </c>
      <c r="J515" s="4">
        <v>4</v>
      </c>
      <c r="K515" s="4" t="s">
        <v>35</v>
      </c>
      <c r="L515" s="4"/>
      <c r="M515" s="4"/>
      <c r="N515" s="4"/>
      <c r="O515" s="4"/>
      <c r="P515" s="4" t="s">
        <v>291</v>
      </c>
      <c r="Q515" s="4" t="s">
        <v>288</v>
      </c>
      <c r="R515" s="19"/>
      <c r="S515" s="4"/>
      <c r="T515" s="5"/>
      <c r="U515" s="5"/>
      <c r="V515" s="14"/>
      <c r="W515" s="15"/>
      <c r="X515" s="688" t="s">
        <v>3135</v>
      </c>
      <c r="Y515" s="695" t="s">
        <v>3140</v>
      </c>
      <c r="Z515" s="688" t="s">
        <v>3130</v>
      </c>
    </row>
    <row r="516" spans="1:26" s="282" customFormat="1" ht="15.6">
      <c r="A516" s="290"/>
      <c r="B516" s="289"/>
      <c r="C516" s="13" t="s">
        <v>939</v>
      </c>
      <c r="D516" s="304"/>
      <c r="E516" s="4" t="s">
        <v>18</v>
      </c>
      <c r="F516" s="4" t="s">
        <v>15</v>
      </c>
      <c r="G516" s="1" t="s">
        <v>19</v>
      </c>
      <c r="H516" s="1" t="s">
        <v>28</v>
      </c>
      <c r="I516" s="1" t="s">
        <v>24</v>
      </c>
      <c r="J516" s="4">
        <v>4</v>
      </c>
      <c r="K516" s="4" t="s">
        <v>35</v>
      </c>
      <c r="L516" s="4"/>
      <c r="M516" s="4"/>
      <c r="N516" s="4"/>
      <c r="O516" s="4"/>
      <c r="P516" s="4" t="s">
        <v>291</v>
      </c>
      <c r="Q516" s="4" t="s">
        <v>288</v>
      </c>
      <c r="R516" s="19"/>
      <c r="S516" s="4"/>
      <c r="T516" s="5"/>
      <c r="U516" s="5"/>
      <c r="V516" s="14"/>
      <c r="W516" s="15"/>
      <c r="X516" s="688" t="s">
        <v>3135</v>
      </c>
      <c r="Y516" s="695" t="s">
        <v>3140</v>
      </c>
      <c r="Z516" s="688" t="s">
        <v>3130</v>
      </c>
    </row>
    <row r="517" spans="1:26" s="282" customFormat="1" ht="15.6">
      <c r="A517" s="290"/>
      <c r="B517" s="289"/>
      <c r="C517" s="13"/>
      <c r="D517" s="304"/>
      <c r="E517" s="4" t="s">
        <v>18</v>
      </c>
      <c r="F517" s="4" t="s">
        <v>14</v>
      </c>
      <c r="G517" s="1" t="s">
        <v>19</v>
      </c>
      <c r="H517" s="1" t="s">
        <v>28</v>
      </c>
      <c r="I517" s="1" t="s">
        <v>445</v>
      </c>
      <c r="J517" s="4">
        <v>4</v>
      </c>
      <c r="K517" s="4" t="s">
        <v>35</v>
      </c>
      <c r="L517" s="4"/>
      <c r="M517" s="4"/>
      <c r="N517" s="4"/>
      <c r="O517" s="4"/>
      <c r="P517" s="4" t="s">
        <v>291</v>
      </c>
      <c r="Q517" s="4" t="s">
        <v>288</v>
      </c>
      <c r="R517" s="19"/>
      <c r="S517" s="4"/>
      <c r="T517" s="5"/>
      <c r="U517" s="5"/>
      <c r="V517" s="14"/>
      <c r="W517" s="15"/>
      <c r="X517" s="688" t="s">
        <v>3135</v>
      </c>
      <c r="Y517" s="695" t="s">
        <v>3140</v>
      </c>
      <c r="Z517" s="688" t="s">
        <v>3130</v>
      </c>
    </row>
    <row r="518" spans="1:26" s="282" customFormat="1" ht="15.6">
      <c r="A518" s="290"/>
      <c r="B518" s="289"/>
      <c r="C518" s="13"/>
      <c r="D518" s="304"/>
      <c r="E518" s="4" t="s">
        <v>18</v>
      </c>
      <c r="F518" s="4" t="s">
        <v>15</v>
      </c>
      <c r="G518" s="1" t="s">
        <v>19</v>
      </c>
      <c r="H518" s="1" t="s">
        <v>28</v>
      </c>
      <c r="I518" s="1" t="s">
        <v>447</v>
      </c>
      <c r="J518" s="4">
        <v>4</v>
      </c>
      <c r="K518" s="4"/>
      <c r="L518" s="4"/>
      <c r="M518" s="4"/>
      <c r="N518" s="4"/>
      <c r="O518" s="4"/>
      <c r="P518" s="4" t="s">
        <v>291</v>
      </c>
      <c r="Q518" s="4" t="s">
        <v>288</v>
      </c>
      <c r="R518" s="19"/>
      <c r="S518" s="4"/>
      <c r="T518" s="5"/>
      <c r="U518" s="5"/>
      <c r="V518" s="14"/>
      <c r="W518" s="15"/>
      <c r="X518" s="688" t="s">
        <v>3135</v>
      </c>
      <c r="Y518" s="695" t="s">
        <v>3140</v>
      </c>
      <c r="Z518" s="688" t="s">
        <v>3130</v>
      </c>
    </row>
    <row r="519" spans="1:26" s="282" customFormat="1" ht="15.6">
      <c r="A519" s="290"/>
      <c r="B519" s="289"/>
      <c r="C519" s="13"/>
      <c r="D519" s="304"/>
      <c r="E519" s="4" t="s">
        <v>17</v>
      </c>
      <c r="F519" s="4" t="s">
        <v>14</v>
      </c>
      <c r="G519" s="1" t="s">
        <v>22</v>
      </c>
      <c r="H519" s="1" t="s">
        <v>28</v>
      </c>
      <c r="I519" s="1" t="s">
        <v>24</v>
      </c>
      <c r="J519" s="4">
        <v>4</v>
      </c>
      <c r="K519" s="4"/>
      <c r="L519" s="4"/>
      <c r="M519" s="4"/>
      <c r="N519" s="4"/>
      <c r="O519" s="4"/>
      <c r="P519" s="4" t="s">
        <v>291</v>
      </c>
      <c r="Q519" s="4" t="s">
        <v>288</v>
      </c>
      <c r="R519" s="19"/>
      <c r="S519" s="4"/>
      <c r="T519" s="5"/>
      <c r="U519" s="5"/>
      <c r="V519" s="14"/>
      <c r="W519" s="15"/>
      <c r="X519" s="688" t="s">
        <v>3135</v>
      </c>
      <c r="Y519" s="695" t="s">
        <v>3140</v>
      </c>
      <c r="Z519" s="688" t="s">
        <v>3130</v>
      </c>
    </row>
    <row r="520" spans="1:26" s="282" customFormat="1" ht="15.6">
      <c r="A520" s="290"/>
      <c r="B520" s="289"/>
      <c r="C520" s="13" t="s">
        <v>938</v>
      </c>
      <c r="D520" s="304"/>
      <c r="E520" s="4" t="s">
        <v>17</v>
      </c>
      <c r="F520" s="4" t="s">
        <v>14</v>
      </c>
      <c r="G520" s="1" t="s">
        <v>22</v>
      </c>
      <c r="H520" s="1" t="s">
        <v>28</v>
      </c>
      <c r="I520" s="1" t="s">
        <v>447</v>
      </c>
      <c r="J520" s="4">
        <v>4</v>
      </c>
      <c r="K520" s="4"/>
      <c r="L520" s="4"/>
      <c r="M520" s="4"/>
      <c r="N520" s="4"/>
      <c r="O520" s="4"/>
      <c r="P520" s="4" t="s">
        <v>291</v>
      </c>
      <c r="Q520" s="4" t="s">
        <v>289</v>
      </c>
      <c r="R520" s="19"/>
      <c r="S520" s="4"/>
      <c r="T520" s="5"/>
      <c r="U520" s="5"/>
      <c r="V520" s="14"/>
      <c r="W520" s="15"/>
      <c r="X520" s="688" t="s">
        <v>3135</v>
      </c>
      <c r="Y520" s="695" t="s">
        <v>3140</v>
      </c>
      <c r="Z520" s="688" t="s">
        <v>3130</v>
      </c>
    </row>
    <row r="521" spans="1:26" s="282" customFormat="1" ht="15.6">
      <c r="A521" s="290"/>
      <c r="B521" s="289"/>
      <c r="C521" s="13"/>
      <c r="D521" s="304"/>
      <c r="E521" s="4" t="s">
        <v>17</v>
      </c>
      <c r="F521" s="4" t="s">
        <v>15</v>
      </c>
      <c r="G521" s="1" t="s">
        <v>22</v>
      </c>
      <c r="H521" s="1" t="s">
        <v>28</v>
      </c>
      <c r="I521" s="1" t="s">
        <v>24</v>
      </c>
      <c r="J521" s="4">
        <v>4</v>
      </c>
      <c r="K521" s="4"/>
      <c r="L521" s="4"/>
      <c r="M521" s="4"/>
      <c r="N521" s="4"/>
      <c r="O521" s="4"/>
      <c r="P521" s="4" t="s">
        <v>291</v>
      </c>
      <c r="Q521" s="4" t="s">
        <v>289</v>
      </c>
      <c r="R521" s="19"/>
      <c r="S521" s="4"/>
      <c r="T521" s="5"/>
      <c r="U521" s="5"/>
      <c r="V521" s="14"/>
      <c r="W521" s="15"/>
      <c r="X521" s="688" t="s">
        <v>3135</v>
      </c>
      <c r="Y521" s="695" t="s">
        <v>3140</v>
      </c>
      <c r="Z521" s="688" t="s">
        <v>3130</v>
      </c>
    </row>
    <row r="522" spans="1:26" s="282" customFormat="1" ht="15.6">
      <c r="A522" s="290"/>
      <c r="B522" s="289"/>
      <c r="C522" s="13" t="s">
        <v>937</v>
      </c>
      <c r="D522" s="304"/>
      <c r="E522" s="4" t="s">
        <v>17</v>
      </c>
      <c r="F522" s="4" t="s">
        <v>16</v>
      </c>
      <c r="G522" s="1" t="s">
        <v>20</v>
      </c>
      <c r="H522" s="1" t="s">
        <v>304</v>
      </c>
      <c r="I522" s="1" t="s">
        <v>24</v>
      </c>
      <c r="J522" s="4">
        <v>4</v>
      </c>
      <c r="K522" s="4"/>
      <c r="L522" s="4"/>
      <c r="M522" s="4"/>
      <c r="N522" s="4"/>
      <c r="O522" s="4"/>
      <c r="P522" s="4" t="s">
        <v>291</v>
      </c>
      <c r="Q522" s="4" t="s">
        <v>289</v>
      </c>
      <c r="R522" s="19"/>
      <c r="S522" s="4"/>
      <c r="T522" s="5"/>
      <c r="U522" s="5"/>
      <c r="V522" s="14"/>
      <c r="W522" s="15"/>
      <c r="X522" s="688" t="s">
        <v>3135</v>
      </c>
      <c r="Y522" s="695" t="s">
        <v>3140</v>
      </c>
      <c r="Z522" s="688" t="s">
        <v>3130</v>
      </c>
    </row>
    <row r="523" spans="1:26" s="282" customFormat="1" ht="15.6">
      <c r="A523" s="290"/>
      <c r="B523" s="289"/>
      <c r="C523" s="13"/>
      <c r="D523" s="304"/>
      <c r="E523" s="4" t="s">
        <v>17</v>
      </c>
      <c r="F523" s="4" t="s">
        <v>16</v>
      </c>
      <c r="G523" s="1" t="s">
        <v>20</v>
      </c>
      <c r="H523" s="1" t="s">
        <v>304</v>
      </c>
      <c r="I523" s="1" t="s">
        <v>24</v>
      </c>
      <c r="J523" s="4">
        <v>4</v>
      </c>
      <c r="K523" s="4"/>
      <c r="L523" s="4"/>
      <c r="M523" s="4"/>
      <c r="N523" s="4"/>
      <c r="O523" s="4"/>
      <c r="P523" s="4" t="s">
        <v>291</v>
      </c>
      <c r="Q523" s="4" t="s">
        <v>289</v>
      </c>
      <c r="R523" s="19"/>
      <c r="S523" s="4"/>
      <c r="T523" s="5"/>
      <c r="U523" s="5"/>
      <c r="V523" s="14"/>
      <c r="W523" s="15"/>
      <c r="X523" s="688" t="s">
        <v>3135</v>
      </c>
      <c r="Y523" s="695" t="s">
        <v>3140</v>
      </c>
      <c r="Z523" s="688" t="s">
        <v>3130</v>
      </c>
    </row>
    <row r="524" spans="1:26" s="282" customFormat="1" ht="15.6">
      <c r="A524" s="290"/>
      <c r="B524" s="289"/>
      <c r="C524" s="13" t="s">
        <v>936</v>
      </c>
      <c r="D524" s="304"/>
      <c r="E524" s="4" t="s">
        <v>18</v>
      </c>
      <c r="F524" s="4" t="s">
        <v>14</v>
      </c>
      <c r="G524" s="1" t="s">
        <v>19</v>
      </c>
      <c r="H524" s="1" t="s">
        <v>28</v>
      </c>
      <c r="I524" s="1" t="s">
        <v>24</v>
      </c>
      <c r="J524" s="4">
        <v>4</v>
      </c>
      <c r="K524" s="4"/>
      <c r="L524" s="4"/>
      <c r="M524" s="4"/>
      <c r="N524" s="4"/>
      <c r="O524" s="4"/>
      <c r="P524" s="4" t="s">
        <v>291</v>
      </c>
      <c r="Q524" s="4" t="s">
        <v>289</v>
      </c>
      <c r="R524" s="19"/>
      <c r="S524" s="4"/>
      <c r="T524" s="5"/>
      <c r="U524" s="5"/>
      <c r="V524" s="14"/>
      <c r="W524" s="15"/>
      <c r="X524" s="688" t="s">
        <v>3135</v>
      </c>
      <c r="Y524" s="695" t="s">
        <v>3140</v>
      </c>
      <c r="Z524" s="688" t="s">
        <v>3130</v>
      </c>
    </row>
    <row r="525" spans="1:26" s="282" customFormat="1" ht="15.6">
      <c r="A525" s="290"/>
      <c r="B525" s="289"/>
      <c r="C525" s="13"/>
      <c r="D525" s="304"/>
      <c r="E525" s="4" t="s">
        <v>18</v>
      </c>
      <c r="F525" s="4" t="s">
        <v>15</v>
      </c>
      <c r="G525" s="1" t="s">
        <v>19</v>
      </c>
      <c r="H525" s="1" t="s">
        <v>28</v>
      </c>
      <c r="I525" s="1" t="s">
        <v>445</v>
      </c>
      <c r="J525" s="4">
        <v>4</v>
      </c>
      <c r="K525" s="4"/>
      <c r="L525" s="4"/>
      <c r="M525" s="4"/>
      <c r="N525" s="4"/>
      <c r="O525" s="4"/>
      <c r="P525" s="4" t="s">
        <v>291</v>
      </c>
      <c r="Q525" s="4" t="s">
        <v>289</v>
      </c>
      <c r="R525" s="19"/>
      <c r="S525" s="4"/>
      <c r="T525" s="5"/>
      <c r="U525" s="5"/>
      <c r="V525" s="14"/>
      <c r="W525" s="15"/>
      <c r="X525" s="688" t="s">
        <v>3135</v>
      </c>
      <c r="Y525" s="695" t="s">
        <v>3140</v>
      </c>
      <c r="Z525" s="688" t="s">
        <v>3130</v>
      </c>
    </row>
    <row r="526" spans="1:26" s="282" customFormat="1" ht="15.6">
      <c r="A526" s="290"/>
      <c r="B526" s="289"/>
      <c r="C526" s="13" t="s">
        <v>935</v>
      </c>
      <c r="D526" s="304"/>
      <c r="E526" s="4" t="s">
        <v>18</v>
      </c>
      <c r="F526" s="4" t="s">
        <v>14</v>
      </c>
      <c r="G526" s="1" t="s">
        <v>19</v>
      </c>
      <c r="H526" s="1" t="s">
        <v>28</v>
      </c>
      <c r="I526" s="1" t="s">
        <v>24</v>
      </c>
      <c r="J526" s="4">
        <v>4</v>
      </c>
      <c r="K526" s="4"/>
      <c r="L526" s="4"/>
      <c r="M526" s="4"/>
      <c r="N526" s="4"/>
      <c r="O526" s="4"/>
      <c r="P526" s="4" t="s">
        <v>291</v>
      </c>
      <c r="Q526" s="4" t="s">
        <v>289</v>
      </c>
      <c r="R526" s="19" t="s">
        <v>934</v>
      </c>
      <c r="S526" s="4"/>
      <c r="T526" s="5"/>
      <c r="U526" s="5"/>
      <c r="V526" s="14"/>
      <c r="W526" s="15"/>
      <c r="X526" s="688" t="s">
        <v>3135</v>
      </c>
      <c r="Y526" s="695" t="s">
        <v>3140</v>
      </c>
      <c r="Z526" s="688" t="s">
        <v>3130</v>
      </c>
    </row>
    <row r="527" spans="1:26" s="282" customFormat="1" ht="15.6">
      <c r="A527" s="290"/>
      <c r="B527" s="289"/>
      <c r="C527" s="13"/>
      <c r="D527" s="304"/>
      <c r="E527" s="4" t="s">
        <v>18</v>
      </c>
      <c r="F527" s="4" t="s">
        <v>15</v>
      </c>
      <c r="G527" s="1" t="s">
        <v>19</v>
      </c>
      <c r="H527" s="1" t="s">
        <v>28</v>
      </c>
      <c r="I527" s="1" t="s">
        <v>24</v>
      </c>
      <c r="J527" s="4">
        <v>4</v>
      </c>
      <c r="K527" s="4"/>
      <c r="L527" s="4"/>
      <c r="M527" s="4"/>
      <c r="N527" s="4"/>
      <c r="O527" s="4"/>
      <c r="P527" s="4" t="s">
        <v>291</v>
      </c>
      <c r="Q527" s="4" t="s">
        <v>289</v>
      </c>
      <c r="R527" s="19" t="s">
        <v>934</v>
      </c>
      <c r="S527" s="4"/>
      <c r="T527" s="5"/>
      <c r="U527" s="5"/>
      <c r="V527" s="14"/>
      <c r="W527" s="15"/>
      <c r="X527" s="688" t="s">
        <v>3135</v>
      </c>
      <c r="Y527" s="695" t="s">
        <v>3140</v>
      </c>
      <c r="Z527" s="688" t="s">
        <v>3130</v>
      </c>
    </row>
    <row r="528" spans="1:26" s="282" customFormat="1" ht="15.6">
      <c r="A528" s="290"/>
      <c r="B528" s="289"/>
      <c r="C528" s="13" t="s">
        <v>933</v>
      </c>
      <c r="D528" s="304"/>
      <c r="E528" s="4" t="s">
        <v>18</v>
      </c>
      <c r="F528" s="4" t="s">
        <v>14</v>
      </c>
      <c r="G528" s="1" t="s">
        <v>19</v>
      </c>
      <c r="H528" s="1" t="s">
        <v>28</v>
      </c>
      <c r="I528" s="1" t="s">
        <v>24</v>
      </c>
      <c r="J528" s="4">
        <v>4</v>
      </c>
      <c r="K528" s="4"/>
      <c r="L528" s="4"/>
      <c r="M528" s="4"/>
      <c r="N528" s="4"/>
      <c r="O528" s="4"/>
      <c r="P528" s="4" t="s">
        <v>291</v>
      </c>
      <c r="Q528" s="4" t="s">
        <v>290</v>
      </c>
      <c r="R528" s="19"/>
      <c r="S528" s="4"/>
      <c r="T528" s="5"/>
      <c r="U528" s="5"/>
      <c r="V528" s="14"/>
      <c r="W528" s="15"/>
      <c r="X528" s="688" t="s">
        <v>3135</v>
      </c>
      <c r="Y528" s="695" t="s">
        <v>3140</v>
      </c>
      <c r="Z528" s="688" t="s">
        <v>3130</v>
      </c>
    </row>
    <row r="529" spans="1:26" s="282" customFormat="1" ht="15.6">
      <c r="A529" s="290"/>
      <c r="B529" s="289"/>
      <c r="C529" s="13"/>
      <c r="D529" s="304"/>
      <c r="E529" s="4" t="s">
        <v>17</v>
      </c>
      <c r="F529" s="4" t="s">
        <v>15</v>
      </c>
      <c r="G529" s="1" t="s">
        <v>19</v>
      </c>
      <c r="H529" s="1" t="s">
        <v>28</v>
      </c>
      <c r="I529" s="1" t="s">
        <v>24</v>
      </c>
      <c r="J529" s="4">
        <v>4</v>
      </c>
      <c r="K529" s="4"/>
      <c r="L529" s="4"/>
      <c r="M529" s="4"/>
      <c r="N529" s="4"/>
      <c r="O529" s="4"/>
      <c r="P529" s="4" t="s">
        <v>291</v>
      </c>
      <c r="Q529" s="4" t="s">
        <v>290</v>
      </c>
      <c r="R529" s="19"/>
      <c r="S529" s="4"/>
      <c r="T529" s="5"/>
      <c r="U529" s="5"/>
      <c r="V529" s="14"/>
      <c r="W529" s="15"/>
      <c r="X529" s="688" t="s">
        <v>3135</v>
      </c>
      <c r="Y529" s="695" t="s">
        <v>3140</v>
      </c>
      <c r="Z529" s="688" t="s">
        <v>3130</v>
      </c>
    </row>
    <row r="530" spans="1:26" s="282" customFormat="1" ht="15.6">
      <c r="A530" s="290"/>
      <c r="B530" s="289"/>
      <c r="C530" s="13" t="s">
        <v>932</v>
      </c>
      <c r="D530" s="304"/>
      <c r="E530" s="4" t="s">
        <v>17</v>
      </c>
      <c r="F530" s="4" t="s">
        <v>15</v>
      </c>
      <c r="G530" s="1" t="s">
        <v>19</v>
      </c>
      <c r="H530" s="1" t="s">
        <v>28</v>
      </c>
      <c r="I530" s="1" t="s">
        <v>24</v>
      </c>
      <c r="J530" s="4"/>
      <c r="K530" s="4"/>
      <c r="L530" s="4"/>
      <c r="M530" s="4"/>
      <c r="N530" s="4"/>
      <c r="O530" s="4" t="s">
        <v>28</v>
      </c>
      <c r="P530" s="4" t="s">
        <v>291</v>
      </c>
      <c r="Q530" s="4" t="s">
        <v>290</v>
      </c>
      <c r="R530" s="19"/>
      <c r="S530" s="4"/>
      <c r="T530" s="5"/>
      <c r="U530" s="5"/>
      <c r="V530" s="14"/>
      <c r="W530" s="15"/>
      <c r="X530" s="688" t="s">
        <v>3135</v>
      </c>
      <c r="Y530" s="695" t="s">
        <v>3140</v>
      </c>
      <c r="Z530" s="688" t="s">
        <v>3130</v>
      </c>
    </row>
    <row r="531" spans="1:26" s="282" customFormat="1" ht="15.6">
      <c r="A531" s="290"/>
      <c r="B531" s="289"/>
      <c r="C531" s="13" t="s">
        <v>931</v>
      </c>
      <c r="D531" s="304"/>
      <c r="E531" s="4" t="s">
        <v>18</v>
      </c>
      <c r="F531" s="4" t="s">
        <v>14</v>
      </c>
      <c r="G531" s="1" t="s">
        <v>19</v>
      </c>
      <c r="H531" s="1" t="s">
        <v>28</v>
      </c>
      <c r="I531" s="1" t="s">
        <v>24</v>
      </c>
      <c r="J531" s="4">
        <v>4</v>
      </c>
      <c r="K531" s="4"/>
      <c r="L531" s="4"/>
      <c r="M531" s="4"/>
      <c r="N531" s="4"/>
      <c r="O531" s="4"/>
      <c r="P531" s="4" t="s">
        <v>291</v>
      </c>
      <c r="Q531" s="4" t="s">
        <v>290</v>
      </c>
      <c r="R531" s="19"/>
      <c r="S531" s="4"/>
      <c r="T531" s="5"/>
      <c r="U531" s="5"/>
      <c r="V531" s="14"/>
      <c r="W531" s="15"/>
      <c r="X531" s="688" t="s">
        <v>3135</v>
      </c>
      <c r="Y531" s="695" t="s">
        <v>3140</v>
      </c>
      <c r="Z531" s="688" t="s">
        <v>3130</v>
      </c>
    </row>
    <row r="532" spans="1:26" s="282" customFormat="1" ht="15.6">
      <c r="A532" s="290"/>
      <c r="B532" s="289"/>
      <c r="C532" s="13"/>
      <c r="D532" s="304"/>
      <c r="E532" s="4" t="s">
        <v>18</v>
      </c>
      <c r="F532" s="4" t="s">
        <v>15</v>
      </c>
      <c r="G532" s="1" t="s">
        <v>19</v>
      </c>
      <c r="H532" s="1" t="s">
        <v>28</v>
      </c>
      <c r="I532" s="1" t="s">
        <v>24</v>
      </c>
      <c r="J532" s="4">
        <v>4</v>
      </c>
      <c r="K532" s="4"/>
      <c r="L532" s="4"/>
      <c r="M532" s="4"/>
      <c r="N532" s="4"/>
      <c r="O532" s="4"/>
      <c r="P532" s="4" t="s">
        <v>291</v>
      </c>
      <c r="Q532" s="4" t="s">
        <v>290</v>
      </c>
      <c r="R532" s="19"/>
      <c r="S532" s="4"/>
      <c r="T532" s="5"/>
      <c r="U532" s="5"/>
      <c r="V532" s="14"/>
      <c r="W532" s="15"/>
      <c r="X532" s="688" t="s">
        <v>3135</v>
      </c>
      <c r="Y532" s="695" t="s">
        <v>3140</v>
      </c>
      <c r="Z532" s="688" t="s">
        <v>3130</v>
      </c>
    </row>
    <row r="533" spans="1:26" s="282" customFormat="1" ht="15.6">
      <c r="A533" s="290"/>
      <c r="B533" s="289"/>
      <c r="C533" s="13" t="s">
        <v>930</v>
      </c>
      <c r="D533" s="304"/>
      <c r="E533" s="4" t="s">
        <v>18</v>
      </c>
      <c r="F533" s="4" t="s">
        <v>16</v>
      </c>
      <c r="G533" s="1" t="s">
        <v>19</v>
      </c>
      <c r="H533" s="1" t="s">
        <v>28</v>
      </c>
      <c r="I533" s="1" t="s">
        <v>24</v>
      </c>
      <c r="J533" s="4"/>
      <c r="K533" s="4"/>
      <c r="L533" s="4"/>
      <c r="M533" s="4"/>
      <c r="N533" s="4"/>
      <c r="O533" s="4" t="s">
        <v>28</v>
      </c>
      <c r="P533" s="4" t="s">
        <v>291</v>
      </c>
      <c r="Q533" s="4" t="s">
        <v>290</v>
      </c>
      <c r="R533" s="19"/>
      <c r="S533" s="4"/>
      <c r="T533" s="5"/>
      <c r="U533" s="5"/>
      <c r="V533" s="14"/>
      <c r="W533" s="15"/>
      <c r="X533" s="688" t="s">
        <v>3135</v>
      </c>
      <c r="Y533" s="695" t="s">
        <v>3140</v>
      </c>
      <c r="Z533" s="688" t="s">
        <v>3130</v>
      </c>
    </row>
    <row r="534" spans="1:26" s="282" customFormat="1" ht="15.6">
      <c r="A534" s="290"/>
      <c r="B534" s="289"/>
      <c r="C534" s="13" t="s">
        <v>929</v>
      </c>
      <c r="D534" s="304"/>
      <c r="E534" s="4" t="s">
        <v>17</v>
      </c>
      <c r="F534" s="4" t="s">
        <v>14</v>
      </c>
      <c r="G534" s="1" t="s">
        <v>19</v>
      </c>
      <c r="H534" s="1" t="s">
        <v>28</v>
      </c>
      <c r="I534" s="1" t="s">
        <v>24</v>
      </c>
      <c r="J534" s="4">
        <v>4</v>
      </c>
      <c r="K534" s="4"/>
      <c r="L534" s="4"/>
      <c r="M534" s="4"/>
      <c r="N534" s="4"/>
      <c r="O534" s="4"/>
      <c r="P534" s="4" t="s">
        <v>291</v>
      </c>
      <c r="Q534" s="4" t="s">
        <v>290</v>
      </c>
      <c r="R534" s="19"/>
      <c r="S534" s="4"/>
      <c r="T534" s="5"/>
      <c r="U534" s="5"/>
      <c r="V534" s="14"/>
      <c r="W534" s="15"/>
      <c r="X534" s="688" t="s">
        <v>3135</v>
      </c>
      <c r="Y534" s="695" t="s">
        <v>3140</v>
      </c>
      <c r="Z534" s="688" t="s">
        <v>3130</v>
      </c>
    </row>
    <row r="535" spans="1:26" s="282" customFormat="1" ht="15.6">
      <c r="A535" s="290"/>
      <c r="B535" s="289"/>
      <c r="C535" s="13"/>
      <c r="D535" s="304"/>
      <c r="E535" s="4" t="s">
        <v>17</v>
      </c>
      <c r="F535" s="4" t="s">
        <v>15</v>
      </c>
      <c r="G535" s="1" t="s">
        <v>19</v>
      </c>
      <c r="H535" s="1" t="s">
        <v>28</v>
      </c>
      <c r="I535" s="1" t="s">
        <v>24</v>
      </c>
      <c r="J535" s="4">
        <v>4</v>
      </c>
      <c r="K535" s="4"/>
      <c r="L535" s="4"/>
      <c r="M535" s="4"/>
      <c r="N535" s="4"/>
      <c r="O535" s="4"/>
      <c r="P535" s="4" t="s">
        <v>291</v>
      </c>
      <c r="Q535" s="4" t="s">
        <v>290</v>
      </c>
      <c r="R535" s="19"/>
      <c r="S535" s="4"/>
      <c r="T535" s="5"/>
      <c r="U535" s="5"/>
      <c r="V535" s="14"/>
      <c r="W535" s="15"/>
      <c r="X535" s="688" t="s">
        <v>3135</v>
      </c>
      <c r="Y535" s="695" t="s">
        <v>3140</v>
      </c>
      <c r="Z535" s="688" t="s">
        <v>3130</v>
      </c>
    </row>
    <row r="536" spans="1:26" s="282" customFormat="1" ht="15.6">
      <c r="A536" s="290"/>
      <c r="B536" s="289"/>
      <c r="C536" s="13" t="s">
        <v>928</v>
      </c>
      <c r="D536" s="304"/>
      <c r="E536" s="4" t="s">
        <v>18</v>
      </c>
      <c r="F536" s="4" t="s">
        <v>14</v>
      </c>
      <c r="G536" s="1" t="s">
        <v>19</v>
      </c>
      <c r="H536" s="1" t="s">
        <v>28</v>
      </c>
      <c r="I536" s="1" t="s">
        <v>24</v>
      </c>
      <c r="J536" s="4">
        <v>4</v>
      </c>
      <c r="K536" s="4"/>
      <c r="L536" s="4"/>
      <c r="M536" s="4"/>
      <c r="N536" s="4"/>
      <c r="O536" s="4"/>
      <c r="P536" s="4" t="s">
        <v>291</v>
      </c>
      <c r="Q536" s="4" t="s">
        <v>290</v>
      </c>
      <c r="R536" s="19"/>
      <c r="S536" s="4"/>
      <c r="T536" s="5"/>
      <c r="U536" s="5"/>
      <c r="V536" s="14"/>
      <c r="W536" s="15"/>
      <c r="X536" s="688" t="s">
        <v>3135</v>
      </c>
      <c r="Y536" s="695" t="s">
        <v>3140</v>
      </c>
      <c r="Z536" s="688" t="s">
        <v>3130</v>
      </c>
    </row>
    <row r="537" spans="1:26" s="282" customFormat="1" ht="15.6">
      <c r="A537" s="290"/>
      <c r="B537" s="289"/>
      <c r="C537" s="13"/>
      <c r="D537" s="304"/>
      <c r="E537" s="4" t="s">
        <v>18</v>
      </c>
      <c r="F537" s="4" t="s">
        <v>15</v>
      </c>
      <c r="G537" s="1" t="s">
        <v>19</v>
      </c>
      <c r="H537" s="1" t="s">
        <v>28</v>
      </c>
      <c r="I537" s="1" t="s">
        <v>24</v>
      </c>
      <c r="J537" s="4">
        <v>4</v>
      </c>
      <c r="K537" s="4"/>
      <c r="L537" s="4"/>
      <c r="M537" s="4"/>
      <c r="N537" s="4"/>
      <c r="O537" s="4"/>
      <c r="P537" s="4" t="s">
        <v>291</v>
      </c>
      <c r="Q537" s="4" t="s">
        <v>290</v>
      </c>
      <c r="R537" s="19"/>
      <c r="S537" s="4"/>
      <c r="T537" s="5"/>
      <c r="U537" s="5"/>
      <c r="V537" s="14"/>
      <c r="W537" s="15"/>
      <c r="X537" s="688" t="s">
        <v>3135</v>
      </c>
      <c r="Y537" s="695" t="s">
        <v>3140</v>
      </c>
      <c r="Z537" s="688" t="s">
        <v>3130</v>
      </c>
    </row>
    <row r="538" spans="1:26" s="282" customFormat="1" ht="15.6">
      <c r="A538" s="290"/>
      <c r="B538" s="289"/>
      <c r="C538" s="13" t="s">
        <v>927</v>
      </c>
      <c r="D538" s="304"/>
      <c r="E538" s="4" t="s">
        <v>18</v>
      </c>
      <c r="F538" s="4" t="s">
        <v>15</v>
      </c>
      <c r="G538" s="1" t="s">
        <v>19</v>
      </c>
      <c r="H538" s="1" t="s">
        <v>28</v>
      </c>
      <c r="I538" s="1" t="s">
        <v>24</v>
      </c>
      <c r="J538" s="4">
        <v>4</v>
      </c>
      <c r="K538" s="4"/>
      <c r="L538" s="4"/>
      <c r="M538" s="4"/>
      <c r="N538" s="4"/>
      <c r="O538" s="4"/>
      <c r="P538" s="4" t="s">
        <v>291</v>
      </c>
      <c r="Q538" s="4" t="s">
        <v>290</v>
      </c>
      <c r="R538" s="19"/>
      <c r="S538" s="4"/>
      <c r="T538" s="5"/>
      <c r="U538" s="5"/>
      <c r="V538" s="14"/>
      <c r="W538" s="15"/>
      <c r="X538" s="688" t="s">
        <v>3135</v>
      </c>
      <c r="Y538" s="695" t="s">
        <v>3140</v>
      </c>
      <c r="Z538" s="688" t="s">
        <v>3130</v>
      </c>
    </row>
    <row r="539" spans="1:26" s="282" customFormat="1" ht="24">
      <c r="A539" s="290"/>
      <c r="B539" s="289"/>
      <c r="C539" s="314" t="s">
        <v>927</v>
      </c>
      <c r="D539" s="304"/>
      <c r="E539" s="4" t="s">
        <v>18</v>
      </c>
      <c r="F539" s="4" t="s">
        <v>14</v>
      </c>
      <c r="G539" s="1" t="s">
        <v>22</v>
      </c>
      <c r="H539" s="1" t="s">
        <v>304</v>
      </c>
      <c r="I539" s="1" t="s">
        <v>24</v>
      </c>
      <c r="J539" s="4">
        <v>2</v>
      </c>
      <c r="K539" s="4"/>
      <c r="L539" s="4"/>
      <c r="M539" s="4"/>
      <c r="N539" s="4" t="s">
        <v>499</v>
      </c>
      <c r="O539" s="4"/>
      <c r="P539" s="4" t="s">
        <v>291</v>
      </c>
      <c r="Q539" s="4" t="s">
        <v>288</v>
      </c>
      <c r="R539" s="19" t="s">
        <v>926</v>
      </c>
      <c r="S539" s="4"/>
      <c r="T539" s="5"/>
      <c r="U539" s="5"/>
      <c r="V539" s="14"/>
      <c r="W539" s="15"/>
      <c r="X539" s="688" t="s">
        <v>3135</v>
      </c>
      <c r="Y539" s="695" t="s">
        <v>3140</v>
      </c>
      <c r="Z539" s="688" t="s">
        <v>3130</v>
      </c>
    </row>
    <row r="540" spans="1:26" s="282" customFormat="1" ht="15.6">
      <c r="A540" s="290"/>
      <c r="B540" s="289"/>
      <c r="C540" s="13"/>
      <c r="D540" s="304"/>
      <c r="E540" s="4" t="s">
        <v>18</v>
      </c>
      <c r="F540" s="4" t="s">
        <v>15</v>
      </c>
      <c r="G540" s="1" t="s">
        <v>22</v>
      </c>
      <c r="H540" s="1" t="s">
        <v>28</v>
      </c>
      <c r="I540" s="1" t="s">
        <v>24</v>
      </c>
      <c r="J540" s="4">
        <v>3</v>
      </c>
      <c r="K540" s="4"/>
      <c r="L540" s="4"/>
      <c r="M540" s="4"/>
      <c r="N540" s="4"/>
      <c r="O540" s="4"/>
      <c r="P540" s="4" t="s">
        <v>291</v>
      </c>
      <c r="Q540" s="4" t="s">
        <v>288</v>
      </c>
      <c r="R540" s="19"/>
      <c r="S540" s="4"/>
      <c r="T540" s="5"/>
      <c r="U540" s="5"/>
      <c r="V540" s="14"/>
      <c r="W540" s="15"/>
      <c r="X540" s="688" t="s">
        <v>3135</v>
      </c>
      <c r="Y540" s="695" t="s">
        <v>3140</v>
      </c>
      <c r="Z540" s="688" t="s">
        <v>3130</v>
      </c>
    </row>
    <row r="541" spans="1:26" s="282" customFormat="1" ht="15.6">
      <c r="A541" s="290"/>
      <c r="B541" s="289"/>
      <c r="C541" s="13"/>
      <c r="D541" s="304"/>
      <c r="E541" s="4" t="s">
        <v>18</v>
      </c>
      <c r="F541" s="4" t="s">
        <v>16</v>
      </c>
      <c r="G541" s="1" t="s">
        <v>20</v>
      </c>
      <c r="H541" s="1" t="s">
        <v>304</v>
      </c>
      <c r="I541" s="1" t="s">
        <v>24</v>
      </c>
      <c r="J541" s="4">
        <v>4</v>
      </c>
      <c r="K541" s="4"/>
      <c r="L541" s="4"/>
      <c r="M541" s="4"/>
      <c r="N541" s="4"/>
      <c r="O541" s="4"/>
      <c r="P541" s="4" t="s">
        <v>291</v>
      </c>
      <c r="Q541" s="4" t="s">
        <v>288</v>
      </c>
      <c r="R541" s="19"/>
      <c r="S541" s="4"/>
      <c r="T541" s="5"/>
      <c r="U541" s="5"/>
      <c r="V541" s="14"/>
      <c r="W541" s="15"/>
      <c r="X541" s="688" t="s">
        <v>3135</v>
      </c>
      <c r="Y541" s="695" t="s">
        <v>3140</v>
      </c>
      <c r="Z541" s="688" t="s">
        <v>3130</v>
      </c>
    </row>
    <row r="542" spans="1:26" s="282" customFormat="1" ht="15.6">
      <c r="A542" s="290"/>
      <c r="B542" s="289"/>
      <c r="C542" s="13" t="s">
        <v>925</v>
      </c>
      <c r="D542" s="304"/>
      <c r="E542" s="4" t="s">
        <v>18</v>
      </c>
      <c r="F542" s="4" t="s">
        <v>14</v>
      </c>
      <c r="G542" s="1" t="s">
        <v>19</v>
      </c>
      <c r="H542" s="1" t="s">
        <v>28</v>
      </c>
      <c r="I542" s="1" t="s">
        <v>24</v>
      </c>
      <c r="J542" s="4">
        <v>4</v>
      </c>
      <c r="K542" s="4" t="s">
        <v>33</v>
      </c>
      <c r="L542" s="4"/>
      <c r="M542" s="4"/>
      <c r="N542" s="4"/>
      <c r="O542" s="4"/>
      <c r="P542" s="4" t="s">
        <v>291</v>
      </c>
      <c r="Q542" s="4" t="s">
        <v>288</v>
      </c>
      <c r="R542" s="19"/>
      <c r="S542" s="4"/>
      <c r="T542" s="5"/>
      <c r="U542" s="5"/>
      <c r="V542" s="14"/>
      <c r="W542" s="15"/>
      <c r="X542" s="688" t="s">
        <v>3135</v>
      </c>
      <c r="Y542" s="695" t="s">
        <v>3140</v>
      </c>
      <c r="Z542" s="688" t="s">
        <v>3130</v>
      </c>
    </row>
    <row r="543" spans="1:26" s="282" customFormat="1" ht="15.6">
      <c r="A543" s="290"/>
      <c r="B543" s="289"/>
      <c r="C543" s="13"/>
      <c r="D543" s="304"/>
      <c r="E543" s="4" t="s">
        <v>18</v>
      </c>
      <c r="F543" s="4" t="s">
        <v>15</v>
      </c>
      <c r="G543" s="1" t="s">
        <v>19</v>
      </c>
      <c r="H543" s="1" t="s">
        <v>28</v>
      </c>
      <c r="I543" s="1" t="s">
        <v>24</v>
      </c>
      <c r="J543" s="4">
        <v>4</v>
      </c>
      <c r="K543" s="4" t="s">
        <v>33</v>
      </c>
      <c r="L543" s="4"/>
      <c r="M543" s="4"/>
      <c r="N543" s="4"/>
      <c r="O543" s="4"/>
      <c r="P543" s="4" t="s">
        <v>291</v>
      </c>
      <c r="Q543" s="4" t="s">
        <v>288</v>
      </c>
      <c r="R543" s="19"/>
      <c r="S543" s="4"/>
      <c r="T543" s="5"/>
      <c r="U543" s="5"/>
      <c r="V543" s="14"/>
      <c r="W543" s="15"/>
      <c r="X543" s="688" t="s">
        <v>3135</v>
      </c>
      <c r="Y543" s="695" t="s">
        <v>3140</v>
      </c>
      <c r="Z543" s="688" t="s">
        <v>3130</v>
      </c>
    </row>
    <row r="544" spans="1:26" s="282" customFormat="1" ht="15.6">
      <c r="A544" s="290"/>
      <c r="B544" s="289"/>
      <c r="C544" s="13" t="s">
        <v>924</v>
      </c>
      <c r="D544" s="304"/>
      <c r="E544" s="4" t="s">
        <v>17</v>
      </c>
      <c r="F544" s="4" t="s">
        <v>16</v>
      </c>
      <c r="G544" s="1" t="s">
        <v>19</v>
      </c>
      <c r="H544" s="1" t="s">
        <v>28</v>
      </c>
      <c r="I544" s="1" t="s">
        <v>24</v>
      </c>
      <c r="J544" s="4">
        <v>4</v>
      </c>
      <c r="K544" s="4" t="s">
        <v>33</v>
      </c>
      <c r="L544" s="4"/>
      <c r="M544" s="4"/>
      <c r="N544" s="4"/>
      <c r="O544" s="4"/>
      <c r="P544" s="4" t="s">
        <v>291</v>
      </c>
      <c r="Q544" s="4" t="s">
        <v>288</v>
      </c>
      <c r="R544" s="19"/>
      <c r="S544" s="4"/>
      <c r="T544" s="5"/>
      <c r="U544" s="5"/>
      <c r="V544" s="14"/>
      <c r="W544" s="15"/>
      <c r="X544" s="688" t="s">
        <v>3135</v>
      </c>
      <c r="Y544" s="695" t="s">
        <v>3140</v>
      </c>
      <c r="Z544" s="688" t="s">
        <v>3130</v>
      </c>
    </row>
    <row r="545" spans="1:26" s="282" customFormat="1" ht="15.6">
      <c r="A545" s="290"/>
      <c r="B545" s="289"/>
      <c r="C545" s="13" t="s">
        <v>923</v>
      </c>
      <c r="D545" s="304"/>
      <c r="E545" s="4" t="s">
        <v>17</v>
      </c>
      <c r="F545" s="4" t="s">
        <v>16</v>
      </c>
      <c r="G545" s="1" t="s">
        <v>19</v>
      </c>
      <c r="H545" s="1" t="s">
        <v>28</v>
      </c>
      <c r="I545" s="1" t="s">
        <v>24</v>
      </c>
      <c r="J545" s="4">
        <v>4</v>
      </c>
      <c r="K545" s="4" t="s">
        <v>33</v>
      </c>
      <c r="L545" s="4"/>
      <c r="M545" s="4"/>
      <c r="N545" s="4"/>
      <c r="O545" s="4"/>
      <c r="P545" s="4" t="s">
        <v>291</v>
      </c>
      <c r="Q545" s="4" t="s">
        <v>288</v>
      </c>
      <c r="R545" s="19"/>
      <c r="S545" s="4"/>
      <c r="T545" s="5"/>
      <c r="U545" s="5"/>
      <c r="V545" s="14"/>
      <c r="W545" s="15"/>
      <c r="X545" s="688" t="s">
        <v>3135</v>
      </c>
      <c r="Y545" s="695" t="s">
        <v>3140</v>
      </c>
      <c r="Z545" s="688" t="s">
        <v>3130</v>
      </c>
    </row>
    <row r="546" spans="1:26" s="282" customFormat="1" ht="15.6">
      <c r="A546" s="290"/>
      <c r="B546" s="289"/>
      <c r="C546" s="13"/>
      <c r="D546" s="304"/>
      <c r="E546" s="4" t="s">
        <v>18</v>
      </c>
      <c r="F546" s="4" t="s">
        <v>15</v>
      </c>
      <c r="G546" s="1" t="s">
        <v>19</v>
      </c>
      <c r="H546" s="1" t="s">
        <v>28</v>
      </c>
      <c r="I546" s="1" t="s">
        <v>24</v>
      </c>
      <c r="J546" s="4">
        <v>4</v>
      </c>
      <c r="K546" s="4" t="s">
        <v>33</v>
      </c>
      <c r="L546" s="4"/>
      <c r="M546" s="4"/>
      <c r="N546" s="4"/>
      <c r="O546" s="4"/>
      <c r="P546" s="4" t="s">
        <v>291</v>
      </c>
      <c r="Q546" s="4" t="s">
        <v>288</v>
      </c>
      <c r="R546" s="19"/>
      <c r="S546" s="4"/>
      <c r="T546" s="5"/>
      <c r="U546" s="5"/>
      <c r="V546" s="14"/>
      <c r="W546" s="15"/>
      <c r="X546" s="688" t="s">
        <v>3135</v>
      </c>
      <c r="Y546" s="695" t="s">
        <v>3140</v>
      </c>
      <c r="Z546" s="688" t="s">
        <v>3130</v>
      </c>
    </row>
    <row r="547" spans="1:26" s="282" customFormat="1" ht="15.6">
      <c r="A547" s="290"/>
      <c r="B547" s="289"/>
      <c r="C547" s="13" t="s">
        <v>922</v>
      </c>
      <c r="D547" s="304"/>
      <c r="E547" s="4" t="s">
        <v>18</v>
      </c>
      <c r="F547" s="4" t="s">
        <v>14</v>
      </c>
      <c r="G547" s="1" t="s">
        <v>22</v>
      </c>
      <c r="H547" s="1" t="s">
        <v>28</v>
      </c>
      <c r="I547" s="1" t="s">
        <v>24</v>
      </c>
      <c r="J547" s="4">
        <v>4</v>
      </c>
      <c r="K547" s="4" t="s">
        <v>33</v>
      </c>
      <c r="L547" s="4"/>
      <c r="M547" s="4"/>
      <c r="N547" s="4"/>
      <c r="O547" s="4"/>
      <c r="P547" s="4" t="s">
        <v>291</v>
      </c>
      <c r="Q547" s="4" t="s">
        <v>288</v>
      </c>
      <c r="R547" s="19"/>
      <c r="S547" s="4"/>
      <c r="T547" s="5"/>
      <c r="U547" s="5"/>
      <c r="V547" s="14"/>
      <c r="W547" s="15"/>
      <c r="X547" s="688" t="s">
        <v>3135</v>
      </c>
      <c r="Y547" s="695" t="s">
        <v>3140</v>
      </c>
      <c r="Z547" s="688" t="s">
        <v>3130</v>
      </c>
    </row>
    <row r="548" spans="1:26" s="282" customFormat="1" ht="24">
      <c r="A548" s="290"/>
      <c r="B548" s="289"/>
      <c r="C548" s="13"/>
      <c r="D548" s="304" t="s">
        <v>920</v>
      </c>
      <c r="E548" s="4" t="s">
        <v>18</v>
      </c>
      <c r="F548" s="4" t="s">
        <v>14</v>
      </c>
      <c r="G548" s="1" t="s">
        <v>22</v>
      </c>
      <c r="H548" s="1" t="s">
        <v>29</v>
      </c>
      <c r="I548" s="300" t="s">
        <v>30</v>
      </c>
      <c r="J548" s="4">
        <v>4</v>
      </c>
      <c r="K548" s="4"/>
      <c r="L548" s="4"/>
      <c r="M548" s="4"/>
      <c r="N548" s="4"/>
      <c r="O548" s="4"/>
      <c r="P548" s="4" t="s">
        <v>291</v>
      </c>
      <c r="Q548" s="4" t="s">
        <v>288</v>
      </c>
      <c r="R548" s="19"/>
      <c r="S548" s="4"/>
      <c r="T548" s="5"/>
      <c r="U548" s="5" t="s">
        <v>45</v>
      </c>
      <c r="V548" s="14" t="s">
        <v>920</v>
      </c>
      <c r="W548" s="15" t="s">
        <v>921</v>
      </c>
      <c r="X548" s="688" t="s">
        <v>3135</v>
      </c>
      <c r="Y548" s="695" t="s">
        <v>3140</v>
      </c>
      <c r="Z548" s="688" t="s">
        <v>3130</v>
      </c>
    </row>
    <row r="549" spans="1:26" s="282" customFormat="1" ht="24">
      <c r="A549" s="290"/>
      <c r="B549" s="289"/>
      <c r="C549" s="13"/>
      <c r="D549" s="304" t="s">
        <v>920</v>
      </c>
      <c r="E549" s="4" t="s">
        <v>18</v>
      </c>
      <c r="F549" s="4" t="s">
        <v>15</v>
      </c>
      <c r="G549" s="1" t="s">
        <v>22</v>
      </c>
      <c r="H549" s="1" t="s">
        <v>29</v>
      </c>
      <c r="I549" s="300" t="s">
        <v>30</v>
      </c>
      <c r="J549" s="4">
        <v>3</v>
      </c>
      <c r="K549" s="4"/>
      <c r="L549" s="4"/>
      <c r="M549" s="4"/>
      <c r="N549" s="4"/>
      <c r="O549" s="4"/>
      <c r="P549" s="4" t="s">
        <v>291</v>
      </c>
      <c r="Q549" s="4" t="s">
        <v>288</v>
      </c>
      <c r="R549" s="19"/>
      <c r="S549" s="4"/>
      <c r="T549" s="5"/>
      <c r="U549" s="5" t="s">
        <v>46</v>
      </c>
      <c r="V549" s="14" t="s">
        <v>920</v>
      </c>
      <c r="W549" s="15" t="s">
        <v>919</v>
      </c>
      <c r="X549" s="688" t="s">
        <v>3135</v>
      </c>
      <c r="Y549" s="695" t="s">
        <v>3140</v>
      </c>
      <c r="Z549" s="688" t="s">
        <v>3130</v>
      </c>
    </row>
    <row r="550" spans="1:26" s="282" customFormat="1" ht="15.6">
      <c r="A550" s="290"/>
      <c r="B550" s="289"/>
      <c r="C550" s="13" t="s">
        <v>918</v>
      </c>
      <c r="D550" s="304"/>
      <c r="E550" s="4" t="s">
        <v>18</v>
      </c>
      <c r="F550" s="4" t="s">
        <v>14</v>
      </c>
      <c r="G550" s="1" t="s">
        <v>22</v>
      </c>
      <c r="H550" s="1" t="s">
        <v>28</v>
      </c>
      <c r="I550" s="1" t="s">
        <v>24</v>
      </c>
      <c r="J550" s="4">
        <v>4</v>
      </c>
      <c r="K550" s="4" t="s">
        <v>33</v>
      </c>
      <c r="L550" s="4"/>
      <c r="M550" s="4"/>
      <c r="N550" s="4"/>
      <c r="O550" s="4"/>
      <c r="P550" s="4" t="s">
        <v>291</v>
      </c>
      <c r="Q550" s="4" t="s">
        <v>288</v>
      </c>
      <c r="R550" s="19"/>
      <c r="S550" s="4"/>
      <c r="T550" s="5"/>
      <c r="U550" s="5"/>
      <c r="V550" s="14"/>
      <c r="W550" s="15"/>
      <c r="X550" s="688" t="s">
        <v>3135</v>
      </c>
      <c r="Y550" s="695" t="s">
        <v>3140</v>
      </c>
      <c r="Z550" s="688" t="s">
        <v>3130</v>
      </c>
    </row>
    <row r="551" spans="1:26" s="282" customFormat="1" ht="15.6">
      <c r="A551" s="290"/>
      <c r="B551" s="289"/>
      <c r="C551" s="13"/>
      <c r="D551" s="304"/>
      <c r="E551" s="4" t="s">
        <v>18</v>
      </c>
      <c r="F551" s="4" t="s">
        <v>15</v>
      </c>
      <c r="G551" s="1" t="s">
        <v>22</v>
      </c>
      <c r="H551" s="1" t="s">
        <v>28</v>
      </c>
      <c r="I551" s="1" t="s">
        <v>24</v>
      </c>
      <c r="J551" s="4">
        <v>4</v>
      </c>
      <c r="K551" s="4" t="s">
        <v>33</v>
      </c>
      <c r="L551" s="4"/>
      <c r="M551" s="4"/>
      <c r="N551" s="4"/>
      <c r="O551" s="4"/>
      <c r="P551" s="4" t="s">
        <v>291</v>
      </c>
      <c r="Q551" s="4" t="s">
        <v>288</v>
      </c>
      <c r="R551" s="19"/>
      <c r="S551" s="4"/>
      <c r="T551" s="5"/>
      <c r="U551" s="5"/>
      <c r="V551" s="14"/>
      <c r="W551" s="15"/>
      <c r="X551" s="688" t="s">
        <v>3135</v>
      </c>
      <c r="Y551" s="695" t="s">
        <v>3140</v>
      </c>
      <c r="Z551" s="688" t="s">
        <v>3130</v>
      </c>
    </row>
    <row r="552" spans="1:26" s="282" customFormat="1" ht="15.6">
      <c r="A552" s="290"/>
      <c r="B552" s="289"/>
      <c r="C552" s="13" t="s">
        <v>917</v>
      </c>
      <c r="D552" s="304"/>
      <c r="E552" s="4" t="s">
        <v>18</v>
      </c>
      <c r="F552" s="4" t="s">
        <v>15</v>
      </c>
      <c r="G552" s="1" t="s">
        <v>19</v>
      </c>
      <c r="H552" s="1" t="s">
        <v>28</v>
      </c>
      <c r="I552" s="1" t="s">
        <v>24</v>
      </c>
      <c r="J552" s="4">
        <v>4</v>
      </c>
      <c r="K552" s="4" t="s">
        <v>33</v>
      </c>
      <c r="L552" s="4"/>
      <c r="M552" s="4"/>
      <c r="N552" s="4"/>
      <c r="O552" s="4"/>
      <c r="P552" s="4" t="s">
        <v>291</v>
      </c>
      <c r="Q552" s="4" t="s">
        <v>288</v>
      </c>
      <c r="R552" s="19"/>
      <c r="S552" s="4"/>
      <c r="T552" s="5"/>
      <c r="U552" s="5"/>
      <c r="V552" s="14"/>
      <c r="W552" s="15"/>
      <c r="X552" s="688" t="s">
        <v>3135</v>
      </c>
      <c r="Y552" s="695" t="s">
        <v>3140</v>
      </c>
      <c r="Z552" s="688" t="s">
        <v>3130</v>
      </c>
    </row>
    <row r="553" spans="1:26" s="282" customFormat="1" ht="15.6">
      <c r="A553" s="290"/>
      <c r="B553" s="289"/>
      <c r="C553" s="13"/>
      <c r="D553" s="304"/>
      <c r="E553" s="4" t="s">
        <v>17</v>
      </c>
      <c r="F553" s="4" t="s">
        <v>16</v>
      </c>
      <c r="G553" s="1" t="s">
        <v>20</v>
      </c>
      <c r="H553" s="1" t="s">
        <v>304</v>
      </c>
      <c r="I553" s="1" t="s">
        <v>24</v>
      </c>
      <c r="J553" s="4">
        <v>4</v>
      </c>
      <c r="K553" s="4" t="s">
        <v>33</v>
      </c>
      <c r="L553" s="4"/>
      <c r="M553" s="4"/>
      <c r="N553" s="4"/>
      <c r="O553" s="4"/>
      <c r="P553" s="4" t="s">
        <v>291</v>
      </c>
      <c r="Q553" s="4" t="s">
        <v>288</v>
      </c>
      <c r="R553" s="19"/>
      <c r="S553" s="4"/>
      <c r="T553" s="5"/>
      <c r="U553" s="5"/>
      <c r="V553" s="14"/>
      <c r="W553" s="15"/>
      <c r="X553" s="688" t="s">
        <v>3135</v>
      </c>
      <c r="Y553" s="695" t="s">
        <v>3140</v>
      </c>
      <c r="Z553" s="688" t="s">
        <v>3130</v>
      </c>
    </row>
    <row r="554" spans="1:26" s="282" customFormat="1" ht="15.6">
      <c r="A554" s="290"/>
      <c r="B554" s="289"/>
      <c r="C554" s="13" t="s">
        <v>916</v>
      </c>
      <c r="D554" s="304"/>
      <c r="E554" s="4" t="s">
        <v>17</v>
      </c>
      <c r="F554" s="4" t="s">
        <v>14</v>
      </c>
      <c r="G554" s="1" t="s">
        <v>19</v>
      </c>
      <c r="H554" s="1" t="s">
        <v>28</v>
      </c>
      <c r="I554" s="1" t="s">
        <v>24</v>
      </c>
      <c r="J554" s="4">
        <v>4</v>
      </c>
      <c r="K554" s="4" t="s">
        <v>33</v>
      </c>
      <c r="L554" s="4"/>
      <c r="M554" s="4"/>
      <c r="N554" s="4"/>
      <c r="O554" s="4"/>
      <c r="P554" s="4" t="s">
        <v>291</v>
      </c>
      <c r="Q554" s="4" t="s">
        <v>288</v>
      </c>
      <c r="R554" s="19"/>
      <c r="S554" s="4"/>
      <c r="T554" s="5"/>
      <c r="U554" s="5"/>
      <c r="V554" s="14"/>
      <c r="W554" s="15"/>
      <c r="X554" s="688" t="s">
        <v>3135</v>
      </c>
      <c r="Y554" s="695" t="s">
        <v>3140</v>
      </c>
      <c r="Z554" s="688" t="s">
        <v>3130</v>
      </c>
    </row>
    <row r="555" spans="1:26" s="282" customFormat="1" ht="15.6">
      <c r="A555" s="290"/>
      <c r="B555" s="289"/>
      <c r="C555" s="13"/>
      <c r="D555" s="304"/>
      <c r="E555" s="4" t="s">
        <v>18</v>
      </c>
      <c r="F555" s="4" t="s">
        <v>15</v>
      </c>
      <c r="G555" s="1" t="s">
        <v>22</v>
      </c>
      <c r="H555" s="1" t="s">
        <v>28</v>
      </c>
      <c r="I555" s="1" t="s">
        <v>24</v>
      </c>
      <c r="J555" s="4">
        <v>4</v>
      </c>
      <c r="K555" s="4" t="s">
        <v>33</v>
      </c>
      <c r="L555" s="4"/>
      <c r="M555" s="4"/>
      <c r="N555" s="4"/>
      <c r="O555" s="4"/>
      <c r="P555" s="4" t="s">
        <v>291</v>
      </c>
      <c r="Q555" s="4" t="s">
        <v>288</v>
      </c>
      <c r="R555" s="19"/>
      <c r="S555" s="4"/>
      <c r="T555" s="5"/>
      <c r="U555" s="5"/>
      <c r="V555" s="14"/>
      <c r="W555" s="15"/>
      <c r="X555" s="688" t="s">
        <v>3135</v>
      </c>
      <c r="Y555" s="695" t="s">
        <v>3140</v>
      </c>
      <c r="Z555" s="688" t="s">
        <v>3130</v>
      </c>
    </row>
    <row r="556" spans="1:26" s="282" customFormat="1" ht="15.6">
      <c r="A556" s="290"/>
      <c r="B556" s="289"/>
      <c r="C556" s="13" t="s">
        <v>915</v>
      </c>
      <c r="D556" s="304"/>
      <c r="E556" s="4" t="s">
        <v>17</v>
      </c>
      <c r="F556" s="4" t="s">
        <v>14</v>
      </c>
      <c r="G556" s="1" t="s">
        <v>19</v>
      </c>
      <c r="H556" s="1" t="s">
        <v>28</v>
      </c>
      <c r="I556" s="1" t="s">
        <v>24</v>
      </c>
      <c r="J556" s="4">
        <v>4</v>
      </c>
      <c r="K556" s="4" t="s">
        <v>33</v>
      </c>
      <c r="L556" s="4"/>
      <c r="M556" s="4"/>
      <c r="N556" s="4"/>
      <c r="O556" s="4"/>
      <c r="P556" s="4" t="s">
        <v>291</v>
      </c>
      <c r="Q556" s="4" t="s">
        <v>290</v>
      </c>
      <c r="R556" s="19"/>
      <c r="S556" s="4"/>
      <c r="T556" s="5"/>
      <c r="U556" s="5"/>
      <c r="V556" s="14"/>
      <c r="W556" s="15"/>
      <c r="X556" s="688" t="s">
        <v>3135</v>
      </c>
      <c r="Y556" s="695" t="s">
        <v>3140</v>
      </c>
      <c r="Z556" s="688" t="s">
        <v>3130</v>
      </c>
    </row>
    <row r="557" spans="1:26" s="282" customFormat="1" ht="15.6">
      <c r="A557" s="290"/>
      <c r="B557" s="289"/>
      <c r="C557" s="13"/>
      <c r="D557" s="304"/>
      <c r="E557" s="4" t="s">
        <v>17</v>
      </c>
      <c r="F557" s="4" t="s">
        <v>15</v>
      </c>
      <c r="G557" s="1" t="s">
        <v>19</v>
      </c>
      <c r="H557" s="1" t="s">
        <v>28</v>
      </c>
      <c r="I557" s="1" t="s">
        <v>24</v>
      </c>
      <c r="J557" s="4">
        <v>4</v>
      </c>
      <c r="K557" s="4" t="s">
        <v>33</v>
      </c>
      <c r="L557" s="4"/>
      <c r="M557" s="4"/>
      <c r="N557" s="4"/>
      <c r="O557" s="4"/>
      <c r="P557" s="4" t="s">
        <v>291</v>
      </c>
      <c r="Q557" s="4" t="s">
        <v>290</v>
      </c>
      <c r="R557" s="19"/>
      <c r="S557" s="4"/>
      <c r="T557" s="5"/>
      <c r="U557" s="5"/>
      <c r="V557" s="14"/>
      <c r="W557" s="15"/>
      <c r="X557" s="688" t="s">
        <v>3135</v>
      </c>
      <c r="Y557" s="695" t="s">
        <v>3140</v>
      </c>
      <c r="Z557" s="688" t="s">
        <v>3130</v>
      </c>
    </row>
    <row r="558" spans="1:26" s="313" customFormat="1" ht="15.6">
      <c r="A558" s="298"/>
      <c r="B558" s="297"/>
      <c r="C558" s="13" t="s">
        <v>914</v>
      </c>
      <c r="D558" s="304"/>
      <c r="E558" s="4" t="s">
        <v>17</v>
      </c>
      <c r="F558" s="4" t="s">
        <v>14</v>
      </c>
      <c r="G558" s="1" t="s">
        <v>19</v>
      </c>
      <c r="H558" s="1" t="s">
        <v>28</v>
      </c>
      <c r="I558" s="1" t="s">
        <v>24</v>
      </c>
      <c r="J558" s="4">
        <v>4</v>
      </c>
      <c r="K558" s="4" t="s">
        <v>33</v>
      </c>
      <c r="L558" s="4"/>
      <c r="M558" s="4"/>
      <c r="N558" s="4"/>
      <c r="O558" s="4"/>
      <c r="P558" s="4" t="s">
        <v>291</v>
      </c>
      <c r="Q558" s="4" t="s">
        <v>290</v>
      </c>
      <c r="R558" s="19"/>
      <c r="S558" s="4"/>
      <c r="T558" s="5"/>
      <c r="U558" s="5"/>
      <c r="V558" s="14"/>
      <c r="W558" s="15"/>
      <c r="X558" s="688" t="s">
        <v>3135</v>
      </c>
      <c r="Y558" s="695" t="s">
        <v>3140</v>
      </c>
      <c r="Z558" s="688" t="s">
        <v>3130</v>
      </c>
    </row>
    <row r="559" spans="1:26" s="282" customFormat="1" ht="15.6">
      <c r="A559" s="290"/>
      <c r="B559" s="289"/>
      <c r="C559" s="13"/>
      <c r="D559" s="304"/>
      <c r="E559" s="4" t="s">
        <v>17</v>
      </c>
      <c r="F559" s="4" t="s">
        <v>15</v>
      </c>
      <c r="G559" s="1" t="s">
        <v>19</v>
      </c>
      <c r="H559" s="1" t="s">
        <v>28</v>
      </c>
      <c r="I559" s="1" t="s">
        <v>24</v>
      </c>
      <c r="J559" s="4">
        <v>4</v>
      </c>
      <c r="K559" s="4" t="s">
        <v>33</v>
      </c>
      <c r="L559" s="4"/>
      <c r="M559" s="4"/>
      <c r="N559" s="4"/>
      <c r="O559" s="4"/>
      <c r="P559" s="4" t="s">
        <v>291</v>
      </c>
      <c r="Q559" s="4" t="s">
        <v>290</v>
      </c>
      <c r="R559" s="19"/>
      <c r="S559" s="4"/>
      <c r="T559" s="5"/>
      <c r="U559" s="5"/>
      <c r="V559" s="14"/>
      <c r="W559" s="15"/>
      <c r="X559" s="688" t="s">
        <v>3135</v>
      </c>
      <c r="Y559" s="695" t="s">
        <v>3140</v>
      </c>
      <c r="Z559" s="688" t="s">
        <v>3130</v>
      </c>
    </row>
    <row r="560" spans="1:26" s="282" customFormat="1" ht="15.6">
      <c r="A560" s="290"/>
      <c r="B560" s="289"/>
      <c r="C560" s="13" t="s">
        <v>913</v>
      </c>
      <c r="D560" s="304"/>
      <c r="E560" s="4" t="s">
        <v>18</v>
      </c>
      <c r="F560" s="4" t="s">
        <v>15</v>
      </c>
      <c r="G560" s="1" t="s">
        <v>19</v>
      </c>
      <c r="H560" s="1" t="s">
        <v>28</v>
      </c>
      <c r="I560" s="1" t="s">
        <v>24</v>
      </c>
      <c r="J560" s="4">
        <v>4</v>
      </c>
      <c r="K560" s="4" t="s">
        <v>33</v>
      </c>
      <c r="L560" s="4"/>
      <c r="M560" s="4"/>
      <c r="N560" s="4"/>
      <c r="O560" s="4"/>
      <c r="P560" s="4" t="s">
        <v>291</v>
      </c>
      <c r="Q560" s="4" t="s">
        <v>290</v>
      </c>
      <c r="R560" s="19"/>
      <c r="S560" s="4"/>
      <c r="T560" s="5"/>
      <c r="U560" s="5"/>
      <c r="V560" s="14"/>
      <c r="W560" s="15"/>
      <c r="X560" s="688" t="s">
        <v>3135</v>
      </c>
      <c r="Y560" s="695" t="s">
        <v>3140</v>
      </c>
      <c r="Z560" s="688" t="s">
        <v>3130</v>
      </c>
    </row>
    <row r="561" spans="1:26" s="282" customFormat="1" ht="15.6">
      <c r="A561" s="290"/>
      <c r="B561" s="289"/>
      <c r="C561" s="13" t="s">
        <v>912</v>
      </c>
      <c r="D561" s="304"/>
      <c r="E561" s="4" t="s">
        <v>18</v>
      </c>
      <c r="F561" s="4" t="s">
        <v>14</v>
      </c>
      <c r="G561" s="1" t="s">
        <v>19</v>
      </c>
      <c r="H561" s="1" t="s">
        <v>28</v>
      </c>
      <c r="I561" s="1" t="s">
        <v>24</v>
      </c>
      <c r="J561" s="4">
        <v>4</v>
      </c>
      <c r="K561" s="4" t="s">
        <v>33</v>
      </c>
      <c r="L561" s="4"/>
      <c r="M561" s="4"/>
      <c r="N561" s="4"/>
      <c r="O561" s="4"/>
      <c r="P561" s="4" t="s">
        <v>291</v>
      </c>
      <c r="Q561" s="4" t="s">
        <v>290</v>
      </c>
      <c r="R561" s="19"/>
      <c r="S561" s="4"/>
      <c r="T561" s="5"/>
      <c r="U561" s="5"/>
      <c r="V561" s="14"/>
      <c r="W561" s="15"/>
      <c r="X561" s="688" t="s">
        <v>3135</v>
      </c>
      <c r="Y561" s="695" t="s">
        <v>3140</v>
      </c>
      <c r="Z561" s="688" t="s">
        <v>3130</v>
      </c>
    </row>
    <row r="562" spans="1:26" s="282" customFormat="1" ht="15.6">
      <c r="A562" s="290"/>
      <c r="B562" s="289"/>
      <c r="C562" s="13"/>
      <c r="D562" s="304"/>
      <c r="E562" s="4" t="s">
        <v>18</v>
      </c>
      <c r="F562" s="4" t="s">
        <v>15</v>
      </c>
      <c r="G562" s="1" t="s">
        <v>19</v>
      </c>
      <c r="H562" s="1" t="s">
        <v>28</v>
      </c>
      <c r="I562" s="1" t="s">
        <v>24</v>
      </c>
      <c r="J562" s="4">
        <v>4</v>
      </c>
      <c r="K562" s="4" t="s">
        <v>33</v>
      </c>
      <c r="L562" s="4"/>
      <c r="M562" s="4"/>
      <c r="N562" s="4"/>
      <c r="O562" s="4"/>
      <c r="P562" s="4" t="s">
        <v>291</v>
      </c>
      <c r="Q562" s="4" t="s">
        <v>290</v>
      </c>
      <c r="R562" s="19"/>
      <c r="S562" s="4"/>
      <c r="T562" s="5"/>
      <c r="U562" s="5"/>
      <c r="V562" s="14"/>
      <c r="W562" s="15"/>
      <c r="X562" s="688" t="s">
        <v>3135</v>
      </c>
      <c r="Y562" s="695" t="s">
        <v>3140</v>
      </c>
      <c r="Z562" s="688" t="s">
        <v>3130</v>
      </c>
    </row>
    <row r="563" spans="1:26" s="282" customFormat="1" ht="15.6">
      <c r="A563" s="290"/>
      <c r="B563" s="289"/>
      <c r="C563" s="13" t="s">
        <v>911</v>
      </c>
      <c r="D563" s="304"/>
      <c r="E563" s="4" t="s">
        <v>18</v>
      </c>
      <c r="F563" s="4" t="s">
        <v>14</v>
      </c>
      <c r="G563" s="1" t="s">
        <v>23</v>
      </c>
      <c r="H563" s="1" t="s">
        <v>304</v>
      </c>
      <c r="I563" s="1" t="s">
        <v>24</v>
      </c>
      <c r="J563" s="4">
        <v>4</v>
      </c>
      <c r="K563" s="4"/>
      <c r="L563" s="4"/>
      <c r="M563" s="4"/>
      <c r="N563" s="4"/>
      <c r="O563" s="4"/>
      <c r="P563" s="4" t="s">
        <v>291</v>
      </c>
      <c r="Q563" s="4" t="s">
        <v>288</v>
      </c>
      <c r="R563" s="19"/>
      <c r="S563" s="4"/>
      <c r="T563" s="5"/>
      <c r="U563" s="5"/>
      <c r="V563" s="14"/>
      <c r="W563" s="15"/>
      <c r="X563" s="688" t="s">
        <v>3135</v>
      </c>
      <c r="Y563" s="695" t="s">
        <v>3140</v>
      </c>
      <c r="Z563" s="688" t="s">
        <v>3130</v>
      </c>
    </row>
    <row r="564" spans="1:26" s="282" customFormat="1" ht="15.6">
      <c r="A564" s="290"/>
      <c r="B564" s="289"/>
      <c r="C564" s="13" t="s">
        <v>910</v>
      </c>
      <c r="D564" s="304"/>
      <c r="E564" s="4" t="s">
        <v>18</v>
      </c>
      <c r="F564" s="4" t="s">
        <v>15</v>
      </c>
      <c r="G564" s="1" t="s">
        <v>19</v>
      </c>
      <c r="H564" s="1" t="s">
        <v>28</v>
      </c>
      <c r="I564" s="1" t="s">
        <v>24</v>
      </c>
      <c r="J564" s="4">
        <v>4</v>
      </c>
      <c r="K564" s="4"/>
      <c r="L564" s="4"/>
      <c r="M564" s="4"/>
      <c r="N564" s="4"/>
      <c r="O564" s="4"/>
      <c r="P564" s="4" t="s">
        <v>291</v>
      </c>
      <c r="Q564" s="4" t="s">
        <v>288</v>
      </c>
      <c r="R564" s="19"/>
      <c r="S564" s="4"/>
      <c r="T564" s="5"/>
      <c r="U564" s="5"/>
      <c r="V564" s="14"/>
      <c r="W564" s="15"/>
      <c r="X564" s="688" t="s">
        <v>3135</v>
      </c>
      <c r="Y564" s="695" t="s">
        <v>3140</v>
      </c>
      <c r="Z564" s="688" t="s">
        <v>3130</v>
      </c>
    </row>
    <row r="565" spans="1:26" s="282" customFormat="1" ht="15.6">
      <c r="A565" s="290"/>
      <c r="B565" s="289"/>
      <c r="C565" s="13"/>
      <c r="D565" s="304"/>
      <c r="E565" s="4" t="s">
        <v>17</v>
      </c>
      <c r="F565" s="4" t="s">
        <v>14</v>
      </c>
      <c r="G565" s="1" t="s">
        <v>19</v>
      </c>
      <c r="H565" s="1" t="s">
        <v>28</v>
      </c>
      <c r="I565" s="1" t="s">
        <v>24</v>
      </c>
      <c r="J565" s="4">
        <v>3</v>
      </c>
      <c r="K565" s="4"/>
      <c r="L565" s="4"/>
      <c r="M565" s="4"/>
      <c r="N565" s="4"/>
      <c r="O565" s="4"/>
      <c r="P565" s="4" t="s">
        <v>291</v>
      </c>
      <c r="Q565" s="4" t="s">
        <v>288</v>
      </c>
      <c r="R565" s="19"/>
      <c r="S565" s="4"/>
      <c r="T565" s="5"/>
      <c r="U565" s="5"/>
      <c r="V565" s="14"/>
      <c r="W565" s="15"/>
      <c r="X565" s="688" t="s">
        <v>3135</v>
      </c>
      <c r="Y565" s="695" t="s">
        <v>3140</v>
      </c>
      <c r="Z565" s="688" t="s">
        <v>3130</v>
      </c>
    </row>
    <row r="566" spans="1:26" s="282" customFormat="1" ht="15.6">
      <c r="A566" s="290"/>
      <c r="B566" s="289"/>
      <c r="C566" s="13"/>
      <c r="D566" s="304"/>
      <c r="E566" s="4" t="s">
        <v>17</v>
      </c>
      <c r="F566" s="4" t="s">
        <v>15</v>
      </c>
      <c r="G566" s="1" t="s">
        <v>19</v>
      </c>
      <c r="H566" s="1" t="s">
        <v>28</v>
      </c>
      <c r="I566" s="1" t="s">
        <v>24</v>
      </c>
      <c r="J566" s="4">
        <v>4</v>
      </c>
      <c r="K566" s="4"/>
      <c r="L566" s="4"/>
      <c r="M566" s="4"/>
      <c r="N566" s="4"/>
      <c r="O566" s="4"/>
      <c r="P566" s="4" t="s">
        <v>291</v>
      </c>
      <c r="Q566" s="4" t="s">
        <v>288</v>
      </c>
      <c r="R566" s="19"/>
      <c r="S566" s="4"/>
      <c r="T566" s="5"/>
      <c r="U566" s="5"/>
      <c r="V566" s="14"/>
      <c r="W566" s="15"/>
      <c r="X566" s="688" t="s">
        <v>3135</v>
      </c>
      <c r="Y566" s="695" t="s">
        <v>3140</v>
      </c>
      <c r="Z566" s="688" t="s">
        <v>3130</v>
      </c>
    </row>
    <row r="567" spans="1:26" s="282" customFormat="1" ht="15.6">
      <c r="A567" s="290"/>
      <c r="B567" s="289"/>
      <c r="C567" s="13" t="s">
        <v>909</v>
      </c>
      <c r="D567" s="304"/>
      <c r="E567" s="4" t="s">
        <v>17</v>
      </c>
      <c r="F567" s="4" t="s">
        <v>16</v>
      </c>
      <c r="G567" s="1" t="s">
        <v>20</v>
      </c>
      <c r="H567" s="1" t="s">
        <v>304</v>
      </c>
      <c r="I567" s="1" t="s">
        <v>24</v>
      </c>
      <c r="J567" s="4">
        <v>4</v>
      </c>
      <c r="K567" s="4"/>
      <c r="L567" s="4"/>
      <c r="M567" s="4"/>
      <c r="N567" s="4"/>
      <c r="O567" s="4"/>
      <c r="P567" s="4" t="s">
        <v>291</v>
      </c>
      <c r="Q567" s="4" t="s">
        <v>289</v>
      </c>
      <c r="R567" s="19"/>
      <c r="S567" s="4"/>
      <c r="T567" s="5"/>
      <c r="U567" s="5"/>
      <c r="V567" s="14"/>
      <c r="W567" s="15"/>
      <c r="X567" s="688" t="s">
        <v>3135</v>
      </c>
      <c r="Y567" s="695" t="s">
        <v>3140</v>
      </c>
      <c r="Z567" s="688" t="s">
        <v>3130</v>
      </c>
    </row>
    <row r="568" spans="1:26" s="282" customFormat="1" ht="15.6">
      <c r="A568" s="290"/>
      <c r="B568" s="289"/>
      <c r="C568" s="13" t="s">
        <v>908</v>
      </c>
      <c r="D568" s="304"/>
      <c r="E568" s="4" t="s">
        <v>17</v>
      </c>
      <c r="F568" s="4" t="s">
        <v>14</v>
      </c>
      <c r="G568" s="1" t="s">
        <v>19</v>
      </c>
      <c r="H568" s="1" t="s">
        <v>28</v>
      </c>
      <c r="I568" s="1" t="s">
        <v>24</v>
      </c>
      <c r="J568" s="4">
        <v>4</v>
      </c>
      <c r="K568" s="4"/>
      <c r="L568" s="4"/>
      <c r="M568" s="4"/>
      <c r="N568" s="4"/>
      <c r="O568" s="4"/>
      <c r="P568" s="4" t="s">
        <v>291</v>
      </c>
      <c r="Q568" s="4" t="s">
        <v>289</v>
      </c>
      <c r="R568" s="19"/>
      <c r="S568" s="4"/>
      <c r="T568" s="5"/>
      <c r="U568" s="5"/>
      <c r="V568" s="14"/>
      <c r="W568" s="15"/>
      <c r="X568" s="688" t="s">
        <v>3135</v>
      </c>
      <c r="Y568" s="695" t="s">
        <v>3140</v>
      </c>
      <c r="Z568" s="688" t="s">
        <v>3130</v>
      </c>
    </row>
    <row r="569" spans="1:26" s="282" customFormat="1" ht="15.6">
      <c r="A569" s="290"/>
      <c r="B569" s="289"/>
      <c r="C569" s="13"/>
      <c r="D569" s="304"/>
      <c r="E569" s="4" t="s">
        <v>17</v>
      </c>
      <c r="F569" s="4" t="s">
        <v>15</v>
      </c>
      <c r="G569" s="1" t="s">
        <v>19</v>
      </c>
      <c r="H569" s="1" t="s">
        <v>28</v>
      </c>
      <c r="I569" s="1" t="s">
        <v>24</v>
      </c>
      <c r="J569" s="4">
        <v>4</v>
      </c>
      <c r="K569" s="4"/>
      <c r="L569" s="4"/>
      <c r="M569" s="4"/>
      <c r="N569" s="4"/>
      <c r="O569" s="4"/>
      <c r="P569" s="4" t="s">
        <v>291</v>
      </c>
      <c r="Q569" s="4" t="s">
        <v>289</v>
      </c>
      <c r="R569" s="19"/>
      <c r="S569" s="4"/>
      <c r="T569" s="5"/>
      <c r="U569" s="5"/>
      <c r="V569" s="14"/>
      <c r="W569" s="15"/>
      <c r="X569" s="688" t="s">
        <v>3135</v>
      </c>
      <c r="Y569" s="695" t="s">
        <v>3140</v>
      </c>
      <c r="Z569" s="688" t="s">
        <v>3130</v>
      </c>
    </row>
    <row r="570" spans="1:26" s="282" customFormat="1" ht="15.6">
      <c r="A570" s="290"/>
      <c r="B570" s="289"/>
      <c r="C570" s="13" t="s">
        <v>907</v>
      </c>
      <c r="D570" s="304"/>
      <c r="E570" s="4" t="s">
        <v>18</v>
      </c>
      <c r="F570" s="4" t="s">
        <v>14</v>
      </c>
      <c r="G570" s="1" t="s">
        <v>19</v>
      </c>
      <c r="H570" s="1" t="s">
        <v>28</v>
      </c>
      <c r="I570" s="1" t="s">
        <v>24</v>
      </c>
      <c r="J570" s="4">
        <v>4</v>
      </c>
      <c r="K570" s="4"/>
      <c r="L570" s="4"/>
      <c r="M570" s="4"/>
      <c r="N570" s="4"/>
      <c r="O570" s="4"/>
      <c r="P570" s="4" t="s">
        <v>291</v>
      </c>
      <c r="Q570" s="4" t="s">
        <v>289</v>
      </c>
      <c r="R570" s="19"/>
      <c r="S570" s="4"/>
      <c r="T570" s="5"/>
      <c r="U570" s="5"/>
      <c r="V570" s="14"/>
      <c r="W570" s="15"/>
      <c r="X570" s="688" t="s">
        <v>3135</v>
      </c>
      <c r="Y570" s="695" t="s">
        <v>3140</v>
      </c>
      <c r="Z570" s="688" t="s">
        <v>3130</v>
      </c>
    </row>
    <row r="571" spans="1:26" s="282" customFormat="1" ht="15.6">
      <c r="A571" s="290"/>
      <c r="B571" s="289"/>
      <c r="C571" s="13"/>
      <c r="D571" s="304"/>
      <c r="E571" s="4" t="s">
        <v>18</v>
      </c>
      <c r="F571" s="4" t="s">
        <v>15</v>
      </c>
      <c r="G571" s="1" t="s">
        <v>19</v>
      </c>
      <c r="H571" s="1" t="s">
        <v>28</v>
      </c>
      <c r="I571" s="1" t="s">
        <v>24</v>
      </c>
      <c r="J571" s="4">
        <v>4</v>
      </c>
      <c r="K571" s="4"/>
      <c r="L571" s="4"/>
      <c r="M571" s="4"/>
      <c r="N571" s="4"/>
      <c r="O571" s="4"/>
      <c r="P571" s="4" t="s">
        <v>291</v>
      </c>
      <c r="Q571" s="4" t="s">
        <v>289</v>
      </c>
      <c r="R571" s="19"/>
      <c r="S571" s="4"/>
      <c r="T571" s="5"/>
      <c r="U571" s="5"/>
      <c r="V571" s="14"/>
      <c r="W571" s="15"/>
      <c r="X571" s="688" t="s">
        <v>3135</v>
      </c>
      <c r="Y571" s="695" t="s">
        <v>3140</v>
      </c>
      <c r="Z571" s="688" t="s">
        <v>3130</v>
      </c>
    </row>
    <row r="572" spans="1:26" s="282" customFormat="1" ht="15.6">
      <c r="A572" s="290"/>
      <c r="B572" s="289"/>
      <c r="C572" s="13" t="s">
        <v>906</v>
      </c>
      <c r="D572" s="304"/>
      <c r="E572" s="4" t="s">
        <v>18</v>
      </c>
      <c r="F572" s="4" t="s">
        <v>14</v>
      </c>
      <c r="G572" s="1" t="s">
        <v>19</v>
      </c>
      <c r="H572" s="1" t="s">
        <v>28</v>
      </c>
      <c r="I572" s="1" t="s">
        <v>24</v>
      </c>
      <c r="J572" s="4">
        <v>4</v>
      </c>
      <c r="K572" s="4"/>
      <c r="L572" s="4"/>
      <c r="M572" s="4"/>
      <c r="N572" s="4"/>
      <c r="O572" s="4"/>
      <c r="P572" s="4" t="s">
        <v>291</v>
      </c>
      <c r="Q572" s="4" t="s">
        <v>289</v>
      </c>
      <c r="R572" s="19"/>
      <c r="S572" s="4"/>
      <c r="T572" s="5"/>
      <c r="U572" s="5"/>
      <c r="V572" s="14"/>
      <c r="W572" s="15"/>
      <c r="X572" s="688" t="s">
        <v>3135</v>
      </c>
      <c r="Y572" s="695" t="s">
        <v>3140</v>
      </c>
      <c r="Z572" s="688" t="s">
        <v>3130</v>
      </c>
    </row>
    <row r="573" spans="1:26" s="282" customFormat="1" ht="15.6">
      <c r="A573" s="290"/>
      <c r="B573" s="289"/>
      <c r="C573" s="13"/>
      <c r="D573" s="304"/>
      <c r="E573" s="4" t="s">
        <v>18</v>
      </c>
      <c r="F573" s="4" t="s">
        <v>15</v>
      </c>
      <c r="G573" s="1" t="s">
        <v>19</v>
      </c>
      <c r="H573" s="1" t="s">
        <v>28</v>
      </c>
      <c r="I573" s="1" t="s">
        <v>24</v>
      </c>
      <c r="J573" s="4">
        <v>4</v>
      </c>
      <c r="K573" s="4"/>
      <c r="L573" s="4"/>
      <c r="M573" s="4"/>
      <c r="N573" s="4"/>
      <c r="O573" s="4"/>
      <c r="P573" s="4" t="s">
        <v>291</v>
      </c>
      <c r="Q573" s="4" t="s">
        <v>289</v>
      </c>
      <c r="R573" s="19"/>
      <c r="S573" s="4"/>
      <c r="T573" s="5"/>
      <c r="U573" s="5"/>
      <c r="V573" s="14"/>
      <c r="W573" s="15"/>
      <c r="X573" s="688" t="s">
        <v>3135</v>
      </c>
      <c r="Y573" s="695" t="s">
        <v>3140</v>
      </c>
      <c r="Z573" s="688" t="s">
        <v>3130</v>
      </c>
    </row>
    <row r="574" spans="1:26" s="282" customFormat="1" ht="15.6">
      <c r="A574" s="290"/>
      <c r="B574" s="289"/>
      <c r="C574" s="13" t="s">
        <v>905</v>
      </c>
      <c r="D574" s="304"/>
      <c r="E574" s="4" t="s">
        <v>18</v>
      </c>
      <c r="F574" s="4" t="s">
        <v>14</v>
      </c>
      <c r="G574" s="1" t="s">
        <v>19</v>
      </c>
      <c r="H574" s="1" t="s">
        <v>28</v>
      </c>
      <c r="I574" s="1" t="s">
        <v>24</v>
      </c>
      <c r="J574" s="4">
        <v>4</v>
      </c>
      <c r="K574" s="4"/>
      <c r="L574" s="4"/>
      <c r="M574" s="4"/>
      <c r="N574" s="4"/>
      <c r="O574" s="4"/>
      <c r="P574" s="4" t="s">
        <v>291</v>
      </c>
      <c r="Q574" s="4" t="s">
        <v>289</v>
      </c>
      <c r="R574" s="19"/>
      <c r="S574" s="4"/>
      <c r="T574" s="5"/>
      <c r="U574" s="5"/>
      <c r="V574" s="14"/>
      <c r="W574" s="15"/>
      <c r="X574" s="688" t="s">
        <v>3135</v>
      </c>
      <c r="Y574" s="695" t="s">
        <v>3140</v>
      </c>
      <c r="Z574" s="688" t="s">
        <v>3130</v>
      </c>
    </row>
    <row r="575" spans="1:26" s="282" customFormat="1" ht="15.6">
      <c r="A575" s="290"/>
      <c r="B575" s="289"/>
      <c r="C575" s="13" t="s">
        <v>904</v>
      </c>
      <c r="D575" s="304"/>
      <c r="E575" s="4" t="s">
        <v>17</v>
      </c>
      <c r="F575" s="4" t="s">
        <v>14</v>
      </c>
      <c r="G575" s="1" t="s">
        <v>19</v>
      </c>
      <c r="H575" s="1" t="s">
        <v>28</v>
      </c>
      <c r="I575" s="1" t="s">
        <v>24</v>
      </c>
      <c r="J575" s="4">
        <v>4</v>
      </c>
      <c r="K575" s="4"/>
      <c r="L575" s="4"/>
      <c r="M575" s="4"/>
      <c r="N575" s="4"/>
      <c r="O575" s="4"/>
      <c r="P575" s="4" t="s">
        <v>291</v>
      </c>
      <c r="Q575" s="4" t="s">
        <v>289</v>
      </c>
      <c r="R575" s="19"/>
      <c r="S575" s="4"/>
      <c r="T575" s="5"/>
      <c r="U575" s="5"/>
      <c r="V575" s="14"/>
      <c r="W575" s="15"/>
      <c r="X575" s="688" t="s">
        <v>3135</v>
      </c>
      <c r="Y575" s="695" t="s">
        <v>3140</v>
      </c>
      <c r="Z575" s="688" t="s">
        <v>3130</v>
      </c>
    </row>
    <row r="576" spans="1:26" s="282" customFormat="1" ht="15.6">
      <c r="A576" s="290"/>
      <c r="B576" s="289"/>
      <c r="C576" s="13"/>
      <c r="D576" s="304"/>
      <c r="E576" s="4" t="s">
        <v>17</v>
      </c>
      <c r="F576" s="4" t="s">
        <v>15</v>
      </c>
      <c r="G576" s="1" t="s">
        <v>19</v>
      </c>
      <c r="H576" s="1" t="s">
        <v>28</v>
      </c>
      <c r="I576" s="1" t="s">
        <v>24</v>
      </c>
      <c r="J576" s="4">
        <v>4</v>
      </c>
      <c r="K576" s="4"/>
      <c r="L576" s="4"/>
      <c r="M576" s="4"/>
      <c r="N576" s="4"/>
      <c r="O576" s="4"/>
      <c r="P576" s="4" t="s">
        <v>291</v>
      </c>
      <c r="Q576" s="4" t="s">
        <v>289</v>
      </c>
      <c r="R576" s="19"/>
      <c r="S576" s="4"/>
      <c r="T576" s="5"/>
      <c r="U576" s="5"/>
      <c r="V576" s="14"/>
      <c r="W576" s="15"/>
      <c r="X576" s="688" t="s">
        <v>3135</v>
      </c>
      <c r="Y576" s="695" t="s">
        <v>3140</v>
      </c>
      <c r="Z576" s="688" t="s">
        <v>3130</v>
      </c>
    </row>
    <row r="577" spans="1:26" s="282" customFormat="1" ht="15.6">
      <c r="A577" s="290"/>
      <c r="B577" s="289"/>
      <c r="C577" s="13" t="s">
        <v>903</v>
      </c>
      <c r="D577" s="304"/>
      <c r="E577" s="4" t="s">
        <v>17</v>
      </c>
      <c r="F577" s="4" t="s">
        <v>14</v>
      </c>
      <c r="G577" s="1" t="s">
        <v>19</v>
      </c>
      <c r="H577" s="1" t="s">
        <v>28</v>
      </c>
      <c r="I577" s="1" t="s">
        <v>24</v>
      </c>
      <c r="J577" s="4">
        <v>4</v>
      </c>
      <c r="K577" s="4"/>
      <c r="L577" s="4"/>
      <c r="M577" s="4"/>
      <c r="N577" s="4"/>
      <c r="O577" s="4"/>
      <c r="P577" s="4" t="s">
        <v>291</v>
      </c>
      <c r="Q577" s="4" t="s">
        <v>289</v>
      </c>
      <c r="R577" s="19"/>
      <c r="S577" s="4"/>
      <c r="T577" s="5"/>
      <c r="U577" s="5"/>
      <c r="V577" s="14"/>
      <c r="W577" s="15"/>
      <c r="X577" s="688" t="s">
        <v>3135</v>
      </c>
      <c r="Y577" s="695" t="s">
        <v>3140</v>
      </c>
      <c r="Z577" s="688" t="s">
        <v>3130</v>
      </c>
    </row>
    <row r="578" spans="1:26" s="282" customFormat="1" ht="15.6">
      <c r="A578" s="290"/>
      <c r="B578" s="289"/>
      <c r="C578" s="13"/>
      <c r="D578" s="304"/>
      <c r="E578" s="4" t="s">
        <v>17</v>
      </c>
      <c r="F578" s="4" t="s">
        <v>15</v>
      </c>
      <c r="G578" s="1" t="s">
        <v>19</v>
      </c>
      <c r="H578" s="1" t="s">
        <v>28</v>
      </c>
      <c r="I578" s="1" t="s">
        <v>24</v>
      </c>
      <c r="J578" s="4">
        <v>4</v>
      </c>
      <c r="K578" s="4"/>
      <c r="L578" s="4"/>
      <c r="M578" s="4"/>
      <c r="N578" s="4"/>
      <c r="O578" s="4"/>
      <c r="P578" s="4" t="s">
        <v>291</v>
      </c>
      <c r="Q578" s="4" t="s">
        <v>289</v>
      </c>
      <c r="R578" s="19"/>
      <c r="S578" s="4"/>
      <c r="T578" s="5"/>
      <c r="U578" s="5"/>
      <c r="V578" s="14"/>
      <c r="W578" s="15"/>
      <c r="X578" s="688" t="s">
        <v>3135</v>
      </c>
      <c r="Y578" s="695" t="s">
        <v>3140</v>
      </c>
      <c r="Z578" s="688" t="s">
        <v>3130</v>
      </c>
    </row>
    <row r="579" spans="1:26" s="282" customFormat="1" ht="15.6">
      <c r="A579" s="290"/>
      <c r="B579" s="289"/>
      <c r="C579" s="13" t="s">
        <v>902</v>
      </c>
      <c r="D579" s="304"/>
      <c r="E579" s="4" t="s">
        <v>17</v>
      </c>
      <c r="F579" s="4" t="s">
        <v>16</v>
      </c>
      <c r="G579" s="1" t="s">
        <v>20</v>
      </c>
      <c r="H579" s="1" t="s">
        <v>304</v>
      </c>
      <c r="I579" s="1" t="s">
        <v>24</v>
      </c>
      <c r="J579" s="4">
        <v>4</v>
      </c>
      <c r="K579" s="4"/>
      <c r="L579" s="4"/>
      <c r="M579" s="4"/>
      <c r="N579" s="4"/>
      <c r="O579" s="4"/>
      <c r="P579" s="4" t="s">
        <v>291</v>
      </c>
      <c r="Q579" s="4" t="s">
        <v>289</v>
      </c>
      <c r="R579" s="19"/>
      <c r="S579" s="4"/>
      <c r="T579" s="5"/>
      <c r="U579" s="5"/>
      <c r="V579" s="14"/>
      <c r="W579" s="15"/>
      <c r="X579" s="688" t="s">
        <v>3135</v>
      </c>
      <c r="Y579" s="695" t="s">
        <v>3140</v>
      </c>
      <c r="Z579" s="688" t="s">
        <v>3130</v>
      </c>
    </row>
    <row r="580" spans="1:26" s="282" customFormat="1" ht="15.6">
      <c r="A580" s="290"/>
      <c r="B580" s="289"/>
      <c r="C580" s="13" t="s">
        <v>901</v>
      </c>
      <c r="D580" s="304"/>
      <c r="E580" s="4" t="s">
        <v>18</v>
      </c>
      <c r="F580" s="4" t="s">
        <v>14</v>
      </c>
      <c r="G580" s="1" t="s">
        <v>19</v>
      </c>
      <c r="H580" s="1" t="s">
        <v>28</v>
      </c>
      <c r="I580" s="1" t="s">
        <v>24</v>
      </c>
      <c r="J580" s="4">
        <v>4</v>
      </c>
      <c r="K580" s="4"/>
      <c r="L580" s="4"/>
      <c r="M580" s="4"/>
      <c r="N580" s="4"/>
      <c r="O580" s="4"/>
      <c r="P580" s="4" t="s">
        <v>291</v>
      </c>
      <c r="Q580" s="4" t="s">
        <v>289</v>
      </c>
      <c r="R580" s="19"/>
      <c r="S580" s="4"/>
      <c r="T580" s="5"/>
      <c r="U580" s="5"/>
      <c r="V580" s="14"/>
      <c r="W580" s="15"/>
      <c r="X580" s="688" t="s">
        <v>3135</v>
      </c>
      <c r="Y580" s="695" t="s">
        <v>3140</v>
      </c>
      <c r="Z580" s="688" t="s">
        <v>3130</v>
      </c>
    </row>
    <row r="581" spans="1:26" s="282" customFormat="1" ht="15.6">
      <c r="A581" s="290"/>
      <c r="B581" s="289"/>
      <c r="C581" s="13"/>
      <c r="D581" s="304"/>
      <c r="E581" s="4" t="s">
        <v>18</v>
      </c>
      <c r="F581" s="4" t="s">
        <v>15</v>
      </c>
      <c r="G581" s="1" t="s">
        <v>19</v>
      </c>
      <c r="H581" s="1" t="s">
        <v>28</v>
      </c>
      <c r="I581" s="1" t="s">
        <v>24</v>
      </c>
      <c r="J581" s="4">
        <v>4</v>
      </c>
      <c r="K581" s="4"/>
      <c r="L581" s="4"/>
      <c r="M581" s="4"/>
      <c r="N581" s="4"/>
      <c r="O581" s="4"/>
      <c r="P581" s="4" t="s">
        <v>291</v>
      </c>
      <c r="Q581" s="4" t="s">
        <v>289</v>
      </c>
      <c r="R581" s="19"/>
      <c r="S581" s="4"/>
      <c r="T581" s="5"/>
      <c r="U581" s="5"/>
      <c r="V581" s="14"/>
      <c r="W581" s="15"/>
      <c r="X581" s="688" t="s">
        <v>3135</v>
      </c>
      <c r="Y581" s="695" t="s">
        <v>3140</v>
      </c>
      <c r="Z581" s="688" t="s">
        <v>3130</v>
      </c>
    </row>
    <row r="582" spans="1:26" s="282" customFormat="1" ht="15.6">
      <c r="A582" s="290"/>
      <c r="B582" s="289"/>
      <c r="C582" s="13" t="s">
        <v>900</v>
      </c>
      <c r="D582" s="304"/>
      <c r="E582" s="4" t="s">
        <v>18</v>
      </c>
      <c r="F582" s="4" t="s">
        <v>15</v>
      </c>
      <c r="G582" s="1" t="s">
        <v>19</v>
      </c>
      <c r="H582" s="1" t="s">
        <v>28</v>
      </c>
      <c r="I582" s="1" t="s">
        <v>24</v>
      </c>
      <c r="J582" s="4">
        <v>4</v>
      </c>
      <c r="K582" s="4"/>
      <c r="L582" s="4"/>
      <c r="M582" s="4"/>
      <c r="N582" s="4"/>
      <c r="O582" s="4"/>
      <c r="P582" s="4" t="s">
        <v>291</v>
      </c>
      <c r="Q582" s="4" t="s">
        <v>289</v>
      </c>
      <c r="R582" s="19"/>
      <c r="S582" s="4"/>
      <c r="T582" s="5"/>
      <c r="U582" s="5"/>
      <c r="V582" s="14"/>
      <c r="W582" s="15"/>
      <c r="X582" s="688" t="s">
        <v>3135</v>
      </c>
      <c r="Y582" s="695" t="s">
        <v>3140</v>
      </c>
      <c r="Z582" s="688" t="s">
        <v>3130</v>
      </c>
    </row>
    <row r="583" spans="1:26" s="282" customFormat="1" ht="15.6">
      <c r="A583" s="290"/>
      <c r="B583" s="289"/>
      <c r="C583" s="13"/>
      <c r="D583" s="304"/>
      <c r="E583" s="4" t="s">
        <v>17</v>
      </c>
      <c r="F583" s="4" t="s">
        <v>14</v>
      </c>
      <c r="G583" s="1" t="s">
        <v>19</v>
      </c>
      <c r="H583" s="1" t="s">
        <v>28</v>
      </c>
      <c r="I583" s="1" t="s">
        <v>24</v>
      </c>
      <c r="J583" s="4">
        <v>4</v>
      </c>
      <c r="K583" s="4"/>
      <c r="L583" s="4"/>
      <c r="M583" s="4"/>
      <c r="N583" s="4"/>
      <c r="O583" s="4"/>
      <c r="P583" s="4" t="s">
        <v>291</v>
      </c>
      <c r="Q583" s="4" t="s">
        <v>289</v>
      </c>
      <c r="R583" s="19"/>
      <c r="S583" s="4"/>
      <c r="T583" s="5"/>
      <c r="U583" s="5"/>
      <c r="V583" s="14"/>
      <c r="W583" s="15"/>
      <c r="X583" s="688" t="s">
        <v>3135</v>
      </c>
      <c r="Y583" s="695" t="s">
        <v>3140</v>
      </c>
      <c r="Z583" s="688" t="s">
        <v>3130</v>
      </c>
    </row>
    <row r="584" spans="1:26" s="282" customFormat="1" ht="15.6">
      <c r="A584" s="290"/>
      <c r="B584" s="289"/>
      <c r="C584" s="13" t="s">
        <v>899</v>
      </c>
      <c r="D584" s="304"/>
      <c r="E584" s="4" t="s">
        <v>17</v>
      </c>
      <c r="F584" s="4" t="s">
        <v>14</v>
      </c>
      <c r="G584" s="1" t="s">
        <v>19</v>
      </c>
      <c r="H584" s="1" t="s">
        <v>28</v>
      </c>
      <c r="I584" s="1" t="s">
        <v>445</v>
      </c>
      <c r="J584" s="4">
        <v>4</v>
      </c>
      <c r="K584" s="4"/>
      <c r="L584" s="4"/>
      <c r="M584" s="4"/>
      <c r="N584" s="4"/>
      <c r="O584" s="4"/>
      <c r="P584" s="4" t="s">
        <v>291</v>
      </c>
      <c r="Q584" s="4" t="s">
        <v>289</v>
      </c>
      <c r="R584" s="19"/>
      <c r="S584" s="4"/>
      <c r="T584" s="5"/>
      <c r="U584" s="5"/>
      <c r="V584" s="14"/>
      <c r="W584" s="15"/>
      <c r="X584" s="688" t="s">
        <v>3135</v>
      </c>
      <c r="Y584" s="695" t="s">
        <v>3140</v>
      </c>
      <c r="Z584" s="688" t="s">
        <v>3130</v>
      </c>
    </row>
    <row r="585" spans="1:26" s="282" customFormat="1" ht="15.6">
      <c r="A585" s="290"/>
      <c r="B585" s="289"/>
      <c r="C585" s="13"/>
      <c r="D585" s="304"/>
      <c r="E585" s="4" t="s">
        <v>17</v>
      </c>
      <c r="F585" s="4" t="s">
        <v>15</v>
      </c>
      <c r="G585" s="1" t="s">
        <v>19</v>
      </c>
      <c r="H585" s="1" t="s">
        <v>28</v>
      </c>
      <c r="I585" s="1" t="s">
        <v>24</v>
      </c>
      <c r="J585" s="4">
        <v>4</v>
      </c>
      <c r="K585" s="4"/>
      <c r="L585" s="4"/>
      <c r="M585" s="4"/>
      <c r="N585" s="4"/>
      <c r="O585" s="4"/>
      <c r="P585" s="4" t="s">
        <v>291</v>
      </c>
      <c r="Q585" s="4" t="s">
        <v>289</v>
      </c>
      <c r="R585" s="19"/>
      <c r="S585" s="4"/>
      <c r="T585" s="5"/>
      <c r="U585" s="5"/>
      <c r="V585" s="14"/>
      <c r="W585" s="15"/>
      <c r="X585" s="688" t="s">
        <v>3135</v>
      </c>
      <c r="Y585" s="695" t="s">
        <v>3140</v>
      </c>
      <c r="Z585" s="688" t="s">
        <v>3130</v>
      </c>
    </row>
    <row r="586" spans="1:26" s="282" customFormat="1" ht="15.6">
      <c r="A586" s="290"/>
      <c r="B586" s="289"/>
      <c r="C586" s="13" t="s">
        <v>898</v>
      </c>
      <c r="D586" s="304"/>
      <c r="E586" s="4" t="s">
        <v>17</v>
      </c>
      <c r="F586" s="4" t="s">
        <v>14</v>
      </c>
      <c r="G586" s="1" t="s">
        <v>19</v>
      </c>
      <c r="H586" s="1" t="s">
        <v>28</v>
      </c>
      <c r="I586" s="1" t="s">
        <v>26</v>
      </c>
      <c r="J586" s="4">
        <v>4</v>
      </c>
      <c r="K586" s="4"/>
      <c r="L586" s="4"/>
      <c r="M586" s="4"/>
      <c r="N586" s="4"/>
      <c r="O586" s="4"/>
      <c r="P586" s="4" t="s">
        <v>291</v>
      </c>
      <c r="Q586" s="4" t="s">
        <v>289</v>
      </c>
      <c r="R586" s="19"/>
      <c r="S586" s="4"/>
      <c r="T586" s="5"/>
      <c r="U586" s="5"/>
      <c r="V586" s="14"/>
      <c r="W586" s="15"/>
      <c r="X586" s="688" t="s">
        <v>3135</v>
      </c>
      <c r="Y586" s="695" t="s">
        <v>3140</v>
      </c>
      <c r="Z586" s="688" t="s">
        <v>3130</v>
      </c>
    </row>
    <row r="587" spans="1:26" s="282" customFormat="1" ht="15.6">
      <c r="A587" s="290"/>
      <c r="B587" s="289"/>
      <c r="C587" s="13"/>
      <c r="D587" s="304"/>
      <c r="E587" s="4" t="s">
        <v>17</v>
      </c>
      <c r="F587" s="4" t="s">
        <v>15</v>
      </c>
      <c r="G587" s="1" t="s">
        <v>19</v>
      </c>
      <c r="H587" s="1" t="s">
        <v>28</v>
      </c>
      <c r="I587" s="1" t="s">
        <v>24</v>
      </c>
      <c r="J587" s="4">
        <v>4</v>
      </c>
      <c r="K587" s="4"/>
      <c r="L587" s="4"/>
      <c r="M587" s="4"/>
      <c r="N587" s="4"/>
      <c r="O587" s="4"/>
      <c r="P587" s="4" t="s">
        <v>291</v>
      </c>
      <c r="Q587" s="4" t="s">
        <v>289</v>
      </c>
      <c r="R587" s="19"/>
      <c r="S587" s="4"/>
      <c r="T587" s="5"/>
      <c r="U587" s="5"/>
      <c r="V587" s="14"/>
      <c r="W587" s="15"/>
      <c r="X587" s="688" t="s">
        <v>3135</v>
      </c>
      <c r="Y587" s="695" t="s">
        <v>3140</v>
      </c>
      <c r="Z587" s="688" t="s">
        <v>3130</v>
      </c>
    </row>
    <row r="588" spans="1:26" s="282" customFormat="1" ht="15.6">
      <c r="A588" s="290"/>
      <c r="B588" s="289"/>
      <c r="C588" s="13"/>
      <c r="D588" s="304"/>
      <c r="E588" s="4" t="s">
        <v>17</v>
      </c>
      <c r="F588" s="4" t="s">
        <v>16</v>
      </c>
      <c r="G588" s="1" t="s">
        <v>56</v>
      </c>
      <c r="H588" s="1" t="s">
        <v>61</v>
      </c>
      <c r="I588" s="1" t="s">
        <v>783</v>
      </c>
      <c r="J588" s="4">
        <v>4</v>
      </c>
      <c r="K588" s="4"/>
      <c r="L588" s="4"/>
      <c r="M588" s="4"/>
      <c r="N588" s="4"/>
      <c r="O588" s="4"/>
      <c r="P588" s="4" t="s">
        <v>291</v>
      </c>
      <c r="Q588" s="4" t="s">
        <v>289</v>
      </c>
      <c r="R588" s="19" t="s">
        <v>836</v>
      </c>
      <c r="S588" s="4"/>
      <c r="T588" s="5"/>
      <c r="U588" s="5"/>
      <c r="V588" s="14"/>
      <c r="W588" s="15"/>
      <c r="X588" s="688" t="s">
        <v>3135</v>
      </c>
      <c r="Y588" s="695" t="s">
        <v>3140</v>
      </c>
      <c r="Z588" s="688" t="s">
        <v>3130</v>
      </c>
    </row>
    <row r="589" spans="1:26" s="282" customFormat="1" ht="15.6">
      <c r="A589" s="290"/>
      <c r="B589" s="289"/>
      <c r="C589" s="13"/>
      <c r="D589" s="304" t="s">
        <v>896</v>
      </c>
      <c r="E589" s="4" t="s">
        <v>17</v>
      </c>
      <c r="F589" s="4" t="s">
        <v>14</v>
      </c>
      <c r="G589" s="1" t="s">
        <v>56</v>
      </c>
      <c r="H589" s="1" t="s">
        <v>29</v>
      </c>
      <c r="I589" s="1" t="s">
        <v>30</v>
      </c>
      <c r="J589" s="4">
        <v>4</v>
      </c>
      <c r="K589" s="4"/>
      <c r="L589" s="4"/>
      <c r="M589" s="4"/>
      <c r="N589" s="4"/>
      <c r="O589" s="4"/>
      <c r="P589" s="4" t="s">
        <v>291</v>
      </c>
      <c r="Q589" s="4" t="s">
        <v>289</v>
      </c>
      <c r="R589" s="19"/>
      <c r="S589" s="4"/>
      <c r="T589" s="5"/>
      <c r="U589" s="5" t="s">
        <v>45</v>
      </c>
      <c r="V589" s="14" t="s">
        <v>896</v>
      </c>
      <c r="W589" s="15" t="s">
        <v>897</v>
      </c>
      <c r="X589" s="688" t="s">
        <v>3135</v>
      </c>
      <c r="Y589" s="695" t="s">
        <v>3140</v>
      </c>
      <c r="Z589" s="688" t="s">
        <v>3130</v>
      </c>
    </row>
    <row r="590" spans="1:26" s="282" customFormat="1" ht="15.6">
      <c r="A590" s="290"/>
      <c r="B590" s="289"/>
      <c r="C590" s="13"/>
      <c r="D590" s="304" t="s">
        <v>896</v>
      </c>
      <c r="E590" s="4" t="s">
        <v>17</v>
      </c>
      <c r="F590" s="4" t="s">
        <v>15</v>
      </c>
      <c r="G590" s="1" t="s">
        <v>56</v>
      </c>
      <c r="H590" s="1" t="s">
        <v>29</v>
      </c>
      <c r="I590" s="1" t="s">
        <v>30</v>
      </c>
      <c r="J590" s="4">
        <v>4</v>
      </c>
      <c r="K590" s="4"/>
      <c r="L590" s="4"/>
      <c r="M590" s="4"/>
      <c r="N590" s="4"/>
      <c r="O590" s="4"/>
      <c r="P590" s="4" t="s">
        <v>291</v>
      </c>
      <c r="Q590" s="4" t="s">
        <v>289</v>
      </c>
      <c r="R590" s="19"/>
      <c r="S590" s="4"/>
      <c r="T590" s="5"/>
      <c r="U590" s="5" t="s">
        <v>46</v>
      </c>
      <c r="V590" s="14" t="s">
        <v>896</v>
      </c>
      <c r="W590" s="15" t="s">
        <v>895</v>
      </c>
      <c r="X590" s="688" t="s">
        <v>3135</v>
      </c>
      <c r="Y590" s="695" t="s">
        <v>3140</v>
      </c>
      <c r="Z590" s="688" t="s">
        <v>3130</v>
      </c>
    </row>
    <row r="591" spans="1:26" s="282" customFormat="1" ht="15.6">
      <c r="A591" s="290"/>
      <c r="B591" s="289"/>
      <c r="C591" s="13"/>
      <c r="D591" s="304"/>
      <c r="E591" s="4" t="s">
        <v>18</v>
      </c>
      <c r="F591" s="4" t="s">
        <v>14</v>
      </c>
      <c r="G591" s="1" t="s">
        <v>19</v>
      </c>
      <c r="H591" s="1" t="s">
        <v>28</v>
      </c>
      <c r="I591" s="1" t="s">
        <v>24</v>
      </c>
      <c r="J591" s="4">
        <v>4</v>
      </c>
      <c r="K591" s="4"/>
      <c r="L591" s="4"/>
      <c r="M591" s="4"/>
      <c r="N591" s="4"/>
      <c r="O591" s="4"/>
      <c r="P591" s="4" t="s">
        <v>291</v>
      </c>
      <c r="Q591" s="4" t="s">
        <v>289</v>
      </c>
      <c r="R591" s="19"/>
      <c r="S591" s="4"/>
      <c r="T591" s="5"/>
      <c r="U591" s="5"/>
      <c r="V591" s="14"/>
      <c r="W591" s="15"/>
      <c r="X591" s="688" t="s">
        <v>3135</v>
      </c>
      <c r="Y591" s="695" t="s">
        <v>3140</v>
      </c>
      <c r="Z591" s="688" t="s">
        <v>3130</v>
      </c>
    </row>
    <row r="592" spans="1:26" s="282" customFormat="1" ht="15.6">
      <c r="A592" s="290"/>
      <c r="B592" s="289"/>
      <c r="C592" s="13"/>
      <c r="D592" s="304"/>
      <c r="E592" s="4" t="s">
        <v>18</v>
      </c>
      <c r="F592" s="4" t="s">
        <v>15</v>
      </c>
      <c r="G592" s="1" t="s">
        <v>19</v>
      </c>
      <c r="H592" s="1" t="s">
        <v>28</v>
      </c>
      <c r="I592" s="1" t="s">
        <v>447</v>
      </c>
      <c r="J592" s="4">
        <v>4</v>
      </c>
      <c r="K592" s="4"/>
      <c r="L592" s="4"/>
      <c r="M592" s="4"/>
      <c r="N592" s="4"/>
      <c r="O592" s="4"/>
      <c r="P592" s="4" t="s">
        <v>291</v>
      </c>
      <c r="Q592" s="4" t="s">
        <v>289</v>
      </c>
      <c r="R592" s="19"/>
      <c r="S592" s="4"/>
      <c r="T592" s="5"/>
      <c r="U592" s="5"/>
      <c r="V592" s="14"/>
      <c r="W592" s="15"/>
      <c r="X592" s="688" t="s">
        <v>3135</v>
      </c>
      <c r="Y592" s="695" t="s">
        <v>3140</v>
      </c>
      <c r="Z592" s="688" t="s">
        <v>3130</v>
      </c>
    </row>
    <row r="593" spans="1:26" s="282" customFormat="1" ht="15.6">
      <c r="A593" s="290"/>
      <c r="B593" s="289"/>
      <c r="C593" s="13"/>
      <c r="D593" s="304"/>
      <c r="E593" s="4" t="s">
        <v>18</v>
      </c>
      <c r="F593" s="4" t="s">
        <v>16</v>
      </c>
      <c r="G593" s="1" t="s">
        <v>20</v>
      </c>
      <c r="H593" s="1" t="s">
        <v>304</v>
      </c>
      <c r="I593" s="1" t="s">
        <v>24</v>
      </c>
      <c r="J593" s="4">
        <v>4</v>
      </c>
      <c r="K593" s="4"/>
      <c r="L593" s="4"/>
      <c r="M593" s="4"/>
      <c r="N593" s="4"/>
      <c r="O593" s="4"/>
      <c r="P593" s="4" t="s">
        <v>291</v>
      </c>
      <c r="Q593" s="4" t="s">
        <v>289</v>
      </c>
      <c r="R593" s="19"/>
      <c r="S593" s="4"/>
      <c r="T593" s="5"/>
      <c r="U593" s="5"/>
      <c r="V593" s="14"/>
      <c r="W593" s="15"/>
      <c r="X593" s="688" t="s">
        <v>3135</v>
      </c>
      <c r="Y593" s="695" t="s">
        <v>3140</v>
      </c>
      <c r="Z593" s="688" t="s">
        <v>3130</v>
      </c>
    </row>
    <row r="594" spans="1:26" s="282" customFormat="1" ht="15.6">
      <c r="A594" s="290"/>
      <c r="B594" s="289"/>
      <c r="C594" s="13"/>
      <c r="D594" s="304"/>
      <c r="E594" s="4" t="s">
        <v>17</v>
      </c>
      <c r="F594" s="4" t="s">
        <v>14</v>
      </c>
      <c r="G594" s="1" t="s">
        <v>23</v>
      </c>
      <c r="H594" s="1" t="s">
        <v>28</v>
      </c>
      <c r="I594" s="1" t="s">
        <v>24</v>
      </c>
      <c r="J594" s="4">
        <v>4</v>
      </c>
      <c r="K594" s="4"/>
      <c r="L594" s="4"/>
      <c r="M594" s="4"/>
      <c r="N594" s="4"/>
      <c r="O594" s="4"/>
      <c r="P594" s="4" t="s">
        <v>291</v>
      </c>
      <c r="Q594" s="4" t="s">
        <v>289</v>
      </c>
      <c r="R594" s="19"/>
      <c r="S594" s="4"/>
      <c r="T594" s="5"/>
      <c r="U594" s="5"/>
      <c r="V594" s="14"/>
      <c r="W594" s="15"/>
      <c r="X594" s="688" t="s">
        <v>3135</v>
      </c>
      <c r="Y594" s="695" t="s">
        <v>3140</v>
      </c>
      <c r="Z594" s="688" t="s">
        <v>3130</v>
      </c>
    </row>
    <row r="595" spans="1:26" s="282" customFormat="1" ht="15.6">
      <c r="A595" s="290"/>
      <c r="B595" s="289"/>
      <c r="C595" s="13" t="s">
        <v>894</v>
      </c>
      <c r="D595" s="304"/>
      <c r="E595" s="4" t="s">
        <v>17</v>
      </c>
      <c r="F595" s="4" t="s">
        <v>14</v>
      </c>
      <c r="G595" s="1" t="s">
        <v>19</v>
      </c>
      <c r="H595" s="1" t="s">
        <v>28</v>
      </c>
      <c r="I595" s="1" t="s">
        <v>24</v>
      </c>
      <c r="J595" s="4">
        <v>4</v>
      </c>
      <c r="K595" s="4" t="s">
        <v>58</v>
      </c>
      <c r="L595" s="4"/>
      <c r="M595" s="4"/>
      <c r="N595" s="4"/>
      <c r="O595" s="4"/>
      <c r="P595" s="4" t="s">
        <v>291</v>
      </c>
      <c r="Q595" s="4" t="s">
        <v>288</v>
      </c>
      <c r="R595" s="19"/>
      <c r="S595" s="4"/>
      <c r="T595" s="5"/>
      <c r="U595" s="5"/>
      <c r="V595" s="14"/>
      <c r="W595" s="15"/>
      <c r="X595" s="688" t="s">
        <v>3135</v>
      </c>
      <c r="Y595" s="695" t="s">
        <v>3140</v>
      </c>
      <c r="Z595" s="688" t="s">
        <v>3130</v>
      </c>
    </row>
    <row r="596" spans="1:26" s="282" customFormat="1" ht="15.6">
      <c r="A596" s="290"/>
      <c r="B596" s="289"/>
      <c r="C596" s="13"/>
      <c r="D596" s="304"/>
      <c r="E596" s="4" t="s">
        <v>17</v>
      </c>
      <c r="F596" s="4" t="s">
        <v>15</v>
      </c>
      <c r="G596" s="1" t="s">
        <v>22</v>
      </c>
      <c r="H596" s="1" t="s">
        <v>28</v>
      </c>
      <c r="I596" s="1" t="s">
        <v>24</v>
      </c>
      <c r="J596" s="4">
        <v>4</v>
      </c>
      <c r="K596" s="4" t="s">
        <v>58</v>
      </c>
      <c r="L596" s="4"/>
      <c r="M596" s="4"/>
      <c r="N596" s="4"/>
      <c r="O596" s="4"/>
      <c r="P596" s="4" t="s">
        <v>291</v>
      </c>
      <c r="Q596" s="4" t="s">
        <v>288</v>
      </c>
      <c r="R596" s="19"/>
      <c r="S596" s="4"/>
      <c r="T596" s="5"/>
      <c r="U596" s="5"/>
      <c r="V596" s="14"/>
      <c r="W596" s="15"/>
      <c r="X596" s="688" t="s">
        <v>3135</v>
      </c>
      <c r="Y596" s="695" t="s">
        <v>3140</v>
      </c>
      <c r="Z596" s="688" t="s">
        <v>3130</v>
      </c>
    </row>
    <row r="597" spans="1:26" s="282" customFormat="1" ht="15.6">
      <c r="A597" s="290"/>
      <c r="B597" s="289"/>
      <c r="C597" s="13" t="s">
        <v>893</v>
      </c>
      <c r="D597" s="304"/>
      <c r="E597" s="4" t="s">
        <v>17</v>
      </c>
      <c r="F597" s="4" t="s">
        <v>14</v>
      </c>
      <c r="G597" s="1" t="s">
        <v>22</v>
      </c>
      <c r="H597" s="1" t="s">
        <v>28</v>
      </c>
      <c r="I597" s="1" t="s">
        <v>24</v>
      </c>
      <c r="J597" s="4">
        <v>4</v>
      </c>
      <c r="K597" s="4" t="s">
        <v>58</v>
      </c>
      <c r="L597" s="4"/>
      <c r="M597" s="4"/>
      <c r="N597" s="4"/>
      <c r="O597" s="4"/>
      <c r="P597" s="4" t="s">
        <v>291</v>
      </c>
      <c r="Q597" s="4" t="s">
        <v>288</v>
      </c>
      <c r="R597" s="19"/>
      <c r="S597" s="4"/>
      <c r="T597" s="5"/>
      <c r="U597" s="5"/>
      <c r="V597" s="14"/>
      <c r="W597" s="15"/>
      <c r="X597" s="688" t="s">
        <v>3135</v>
      </c>
      <c r="Y597" s="695" t="s">
        <v>3140</v>
      </c>
      <c r="Z597" s="688" t="s">
        <v>3130</v>
      </c>
    </row>
    <row r="598" spans="1:26" s="282" customFormat="1" ht="15.6">
      <c r="A598" s="290"/>
      <c r="B598" s="289"/>
      <c r="C598" s="13"/>
      <c r="D598" s="304"/>
      <c r="E598" s="4" t="s">
        <v>18</v>
      </c>
      <c r="F598" s="4" t="s">
        <v>15</v>
      </c>
      <c r="G598" s="1" t="s">
        <v>19</v>
      </c>
      <c r="H598" s="1" t="s">
        <v>28</v>
      </c>
      <c r="I598" s="1" t="s">
        <v>24</v>
      </c>
      <c r="J598" s="4">
        <v>4</v>
      </c>
      <c r="K598" s="4" t="s">
        <v>58</v>
      </c>
      <c r="L598" s="4"/>
      <c r="M598" s="4"/>
      <c r="N598" s="4"/>
      <c r="O598" s="4"/>
      <c r="P598" s="4" t="s">
        <v>291</v>
      </c>
      <c r="Q598" s="4" t="s">
        <v>288</v>
      </c>
      <c r="R598" s="19"/>
      <c r="S598" s="4"/>
      <c r="T598" s="5"/>
      <c r="U598" s="5"/>
      <c r="V598" s="14"/>
      <c r="W598" s="15"/>
      <c r="X598" s="688" t="s">
        <v>3135</v>
      </c>
      <c r="Y598" s="695" t="s">
        <v>3140</v>
      </c>
      <c r="Z598" s="688" t="s">
        <v>3130</v>
      </c>
    </row>
    <row r="599" spans="1:26" s="282" customFormat="1" ht="15.6">
      <c r="A599" s="290"/>
      <c r="B599" s="289"/>
      <c r="C599" s="13"/>
      <c r="D599" s="304"/>
      <c r="E599" s="4" t="s">
        <v>18</v>
      </c>
      <c r="F599" s="4" t="s">
        <v>15</v>
      </c>
      <c r="G599" s="1" t="s">
        <v>22</v>
      </c>
      <c r="H599" s="1" t="s">
        <v>28</v>
      </c>
      <c r="I599" s="1" t="s">
        <v>24</v>
      </c>
      <c r="J599" s="4">
        <v>1</v>
      </c>
      <c r="K599" s="4" t="s">
        <v>58</v>
      </c>
      <c r="L599" s="4"/>
      <c r="M599" s="4"/>
      <c r="N599" s="4" t="s">
        <v>39</v>
      </c>
      <c r="O599" s="4"/>
      <c r="P599" s="4" t="s">
        <v>291</v>
      </c>
      <c r="Q599" s="4" t="s">
        <v>288</v>
      </c>
      <c r="R599" s="19"/>
      <c r="S599" s="4"/>
      <c r="T599" s="5"/>
      <c r="U599" s="5"/>
      <c r="V599" s="14"/>
      <c r="W599" s="15"/>
      <c r="X599" s="688" t="s">
        <v>3135</v>
      </c>
      <c r="Y599" s="695" t="s">
        <v>3140</v>
      </c>
      <c r="Z599" s="688" t="s">
        <v>3130</v>
      </c>
    </row>
    <row r="600" spans="1:26" s="282" customFormat="1" ht="15.6">
      <c r="A600" s="290"/>
      <c r="B600" s="289"/>
      <c r="C600" s="13" t="s">
        <v>892</v>
      </c>
      <c r="D600" s="304"/>
      <c r="E600" s="4" t="s">
        <v>17</v>
      </c>
      <c r="F600" s="4" t="s">
        <v>14</v>
      </c>
      <c r="G600" s="1" t="s">
        <v>22</v>
      </c>
      <c r="H600" s="1" t="s">
        <v>28</v>
      </c>
      <c r="I600" s="1" t="s">
        <v>447</v>
      </c>
      <c r="J600" s="4">
        <v>4</v>
      </c>
      <c r="K600" s="4" t="s">
        <v>58</v>
      </c>
      <c r="L600" s="4"/>
      <c r="M600" s="4"/>
      <c r="N600" s="4"/>
      <c r="O600" s="4"/>
      <c r="P600" s="4" t="s">
        <v>291</v>
      </c>
      <c r="Q600" s="4" t="s">
        <v>288</v>
      </c>
      <c r="R600" s="19"/>
      <c r="S600" s="4"/>
      <c r="T600" s="5"/>
      <c r="U600" s="5"/>
      <c r="V600" s="14"/>
      <c r="W600" s="15"/>
      <c r="X600" s="688" t="s">
        <v>3135</v>
      </c>
      <c r="Y600" s="695" t="s">
        <v>3140</v>
      </c>
      <c r="Z600" s="688" t="s">
        <v>3130</v>
      </c>
    </row>
    <row r="601" spans="1:26" s="282" customFormat="1" ht="15.6">
      <c r="A601" s="290"/>
      <c r="B601" s="289"/>
      <c r="C601" s="13"/>
      <c r="D601" s="304"/>
      <c r="E601" s="4" t="s">
        <v>17</v>
      </c>
      <c r="F601" s="4" t="s">
        <v>15</v>
      </c>
      <c r="G601" s="1" t="s">
        <v>22</v>
      </c>
      <c r="H601" s="1" t="s">
        <v>28</v>
      </c>
      <c r="I601" s="1" t="s">
        <v>24</v>
      </c>
      <c r="J601" s="4">
        <v>4</v>
      </c>
      <c r="K601" s="4" t="s">
        <v>58</v>
      </c>
      <c r="L601" s="4"/>
      <c r="M601" s="4"/>
      <c r="N601" s="4"/>
      <c r="O601" s="4"/>
      <c r="P601" s="4" t="s">
        <v>291</v>
      </c>
      <c r="Q601" s="4" t="s">
        <v>288</v>
      </c>
      <c r="R601" s="19"/>
      <c r="S601" s="4"/>
      <c r="T601" s="5"/>
      <c r="U601" s="5"/>
      <c r="V601" s="14"/>
      <c r="W601" s="15"/>
      <c r="X601" s="688" t="s">
        <v>3135</v>
      </c>
      <c r="Y601" s="695" t="s">
        <v>3140</v>
      </c>
      <c r="Z601" s="688" t="s">
        <v>3130</v>
      </c>
    </row>
    <row r="602" spans="1:26" s="282" customFormat="1" ht="15.6">
      <c r="A602" s="290"/>
      <c r="B602" s="289"/>
      <c r="C602" s="13"/>
      <c r="D602" s="304"/>
      <c r="E602" s="4" t="s">
        <v>18</v>
      </c>
      <c r="F602" s="4" t="s">
        <v>14</v>
      </c>
      <c r="G602" s="1" t="s">
        <v>22</v>
      </c>
      <c r="H602" s="1" t="s">
        <v>28</v>
      </c>
      <c r="I602" s="1" t="s">
        <v>24</v>
      </c>
      <c r="J602" s="4">
        <v>4</v>
      </c>
      <c r="K602" s="4" t="s">
        <v>58</v>
      </c>
      <c r="L602" s="4"/>
      <c r="M602" s="4"/>
      <c r="N602" s="4"/>
      <c r="O602" s="4"/>
      <c r="P602" s="4" t="s">
        <v>291</v>
      </c>
      <c r="Q602" s="4" t="s">
        <v>288</v>
      </c>
      <c r="R602" s="19"/>
      <c r="S602" s="4"/>
      <c r="T602" s="5"/>
      <c r="U602" s="5"/>
      <c r="V602" s="14"/>
      <c r="W602" s="15"/>
      <c r="X602" s="688" t="s">
        <v>3135</v>
      </c>
      <c r="Y602" s="695" t="s">
        <v>3140</v>
      </c>
      <c r="Z602" s="688" t="s">
        <v>3130</v>
      </c>
    </row>
    <row r="603" spans="1:26" s="282" customFormat="1" ht="15.6">
      <c r="A603" s="290"/>
      <c r="B603" s="289"/>
      <c r="C603" s="13" t="s">
        <v>891</v>
      </c>
      <c r="D603" s="304"/>
      <c r="E603" s="4" t="s">
        <v>18</v>
      </c>
      <c r="F603" s="4" t="s">
        <v>14</v>
      </c>
      <c r="G603" s="1" t="s">
        <v>22</v>
      </c>
      <c r="H603" s="1" t="s">
        <v>28</v>
      </c>
      <c r="I603" s="1" t="s">
        <v>445</v>
      </c>
      <c r="J603" s="4">
        <v>4</v>
      </c>
      <c r="K603" s="4" t="s">
        <v>58</v>
      </c>
      <c r="L603" s="4"/>
      <c r="M603" s="4"/>
      <c r="N603" s="4"/>
      <c r="O603" s="4"/>
      <c r="P603" s="4" t="s">
        <v>291</v>
      </c>
      <c r="Q603" s="4" t="s">
        <v>289</v>
      </c>
      <c r="R603" s="19"/>
      <c r="S603" s="4"/>
      <c r="T603" s="5"/>
      <c r="U603" s="5"/>
      <c r="V603" s="14"/>
      <c r="W603" s="15"/>
      <c r="X603" s="688" t="s">
        <v>3135</v>
      </c>
      <c r="Y603" s="695" t="s">
        <v>3140</v>
      </c>
      <c r="Z603" s="688" t="s">
        <v>3130</v>
      </c>
    </row>
    <row r="604" spans="1:26" s="282" customFormat="1" ht="15.6">
      <c r="A604" s="290"/>
      <c r="B604" s="289"/>
      <c r="C604" s="13"/>
      <c r="D604" s="304"/>
      <c r="E604" s="4" t="s">
        <v>18</v>
      </c>
      <c r="F604" s="4" t="s">
        <v>15</v>
      </c>
      <c r="G604" s="1" t="s">
        <v>22</v>
      </c>
      <c r="H604" s="1" t="s">
        <v>28</v>
      </c>
      <c r="I604" s="1" t="s">
        <v>24</v>
      </c>
      <c r="J604" s="4">
        <v>4</v>
      </c>
      <c r="K604" s="4" t="s">
        <v>58</v>
      </c>
      <c r="L604" s="4"/>
      <c r="M604" s="4"/>
      <c r="N604" s="4"/>
      <c r="O604" s="4"/>
      <c r="P604" s="4" t="s">
        <v>291</v>
      </c>
      <c r="Q604" s="4" t="s">
        <v>289</v>
      </c>
      <c r="R604" s="19"/>
      <c r="S604" s="4"/>
      <c r="T604" s="5"/>
      <c r="U604" s="5"/>
      <c r="V604" s="14"/>
      <c r="W604" s="15"/>
      <c r="X604" s="688" t="s">
        <v>3135</v>
      </c>
      <c r="Y604" s="695" t="s">
        <v>3140</v>
      </c>
      <c r="Z604" s="688" t="s">
        <v>3130</v>
      </c>
    </row>
    <row r="605" spans="1:26" s="282" customFormat="1" ht="15.6">
      <c r="A605" s="290"/>
      <c r="B605" s="289"/>
      <c r="C605" s="13"/>
      <c r="D605" s="304" t="s">
        <v>890</v>
      </c>
      <c r="E605" s="4" t="s">
        <v>18</v>
      </c>
      <c r="F605" s="4" t="s">
        <v>15</v>
      </c>
      <c r="G605" s="1" t="s">
        <v>22</v>
      </c>
      <c r="H605" s="1" t="s">
        <v>29</v>
      </c>
      <c r="I605" s="1" t="s">
        <v>30</v>
      </c>
      <c r="J605" s="4">
        <v>3</v>
      </c>
      <c r="K605" s="4"/>
      <c r="L605" s="4"/>
      <c r="M605" s="4"/>
      <c r="N605" s="4"/>
      <c r="O605" s="4"/>
      <c r="P605" s="4" t="s">
        <v>291</v>
      </c>
      <c r="Q605" s="4" t="s">
        <v>289</v>
      </c>
      <c r="R605" s="19"/>
      <c r="S605" s="4"/>
      <c r="T605" s="5"/>
      <c r="U605" s="5" t="s">
        <v>45</v>
      </c>
      <c r="V605" s="14" t="s">
        <v>890</v>
      </c>
      <c r="W605" s="15" t="s">
        <v>889</v>
      </c>
      <c r="X605" s="688" t="s">
        <v>3135</v>
      </c>
      <c r="Y605" s="695" t="s">
        <v>3140</v>
      </c>
      <c r="Z605" s="688" t="s">
        <v>3130</v>
      </c>
    </row>
    <row r="606" spans="1:26" s="282" customFormat="1" ht="15.6">
      <c r="A606" s="290"/>
      <c r="B606" s="289"/>
      <c r="C606" s="13"/>
      <c r="D606" s="304"/>
      <c r="E606" s="4" t="s">
        <v>18</v>
      </c>
      <c r="F606" s="4" t="s">
        <v>16</v>
      </c>
      <c r="G606" s="1" t="s">
        <v>20</v>
      </c>
      <c r="H606" s="1" t="s">
        <v>28</v>
      </c>
      <c r="I606" s="1" t="s">
        <v>304</v>
      </c>
      <c r="J606" s="4">
        <v>4</v>
      </c>
      <c r="K606" s="4"/>
      <c r="L606" s="4"/>
      <c r="M606" s="4"/>
      <c r="N606" s="4"/>
      <c r="O606" s="4"/>
      <c r="P606" s="4" t="s">
        <v>291</v>
      </c>
      <c r="Q606" s="4" t="s">
        <v>289</v>
      </c>
      <c r="R606" s="19"/>
      <c r="S606" s="4"/>
      <c r="T606" s="5"/>
      <c r="U606" s="5"/>
      <c r="V606" s="14"/>
      <c r="W606" s="15"/>
      <c r="X606" s="688" t="s">
        <v>3135</v>
      </c>
      <c r="Y606" s="695" t="s">
        <v>3140</v>
      </c>
      <c r="Z606" s="688" t="s">
        <v>3130</v>
      </c>
    </row>
    <row r="607" spans="1:26" s="282" customFormat="1" ht="15.6">
      <c r="A607" s="290"/>
      <c r="B607" s="289"/>
      <c r="C607" s="13" t="s">
        <v>888</v>
      </c>
      <c r="D607" s="304"/>
      <c r="E607" s="4" t="s">
        <v>17</v>
      </c>
      <c r="F607" s="4" t="s">
        <v>16</v>
      </c>
      <c r="G607" s="1"/>
      <c r="H607" s="1"/>
      <c r="I607" s="1"/>
      <c r="J607" s="4"/>
      <c r="K607" s="4"/>
      <c r="L607" s="4"/>
      <c r="M607" s="4"/>
      <c r="N607" s="4"/>
      <c r="O607" s="4"/>
      <c r="P607" s="4" t="s">
        <v>286</v>
      </c>
      <c r="Q607" s="4" t="s">
        <v>289</v>
      </c>
      <c r="R607" s="19" t="s">
        <v>791</v>
      </c>
      <c r="S607" s="4"/>
      <c r="T607" s="5"/>
      <c r="U607" s="5"/>
      <c r="V607" s="14"/>
      <c r="W607" s="15"/>
      <c r="X607" s="688" t="s">
        <v>3135</v>
      </c>
      <c r="Y607" s="695" t="s">
        <v>3140</v>
      </c>
      <c r="Z607" s="688" t="s">
        <v>3130</v>
      </c>
    </row>
    <row r="608" spans="1:26" s="282" customFormat="1" ht="15.6">
      <c r="A608" s="290"/>
      <c r="B608" s="289"/>
      <c r="C608" s="13"/>
      <c r="D608" s="304"/>
      <c r="E608" s="4" t="s">
        <v>18</v>
      </c>
      <c r="F608" s="4" t="s">
        <v>14</v>
      </c>
      <c r="G608" s="1" t="s">
        <v>19</v>
      </c>
      <c r="H608" s="1" t="s">
        <v>28</v>
      </c>
      <c r="I608" s="1" t="s">
        <v>24</v>
      </c>
      <c r="J608" s="4">
        <v>3</v>
      </c>
      <c r="K608" s="4"/>
      <c r="L608" s="4"/>
      <c r="M608" s="4"/>
      <c r="N608" s="4"/>
      <c r="O608" s="4"/>
      <c r="P608" s="4" t="s">
        <v>286</v>
      </c>
      <c r="Q608" s="4" t="s">
        <v>289</v>
      </c>
      <c r="R608" s="19"/>
      <c r="S608" s="4"/>
      <c r="T608" s="5"/>
      <c r="U608" s="5"/>
      <c r="V608" s="14"/>
      <c r="W608" s="15"/>
      <c r="X608" s="688" t="s">
        <v>3135</v>
      </c>
      <c r="Y608" s="695" t="s">
        <v>3140</v>
      </c>
      <c r="Z608" s="688" t="s">
        <v>3130</v>
      </c>
    </row>
    <row r="609" spans="1:26" s="282" customFormat="1" ht="15.6">
      <c r="A609" s="290"/>
      <c r="B609" s="289"/>
      <c r="C609" s="13"/>
      <c r="D609" s="304"/>
      <c r="E609" s="4" t="s">
        <v>18</v>
      </c>
      <c r="F609" s="4" t="s">
        <v>15</v>
      </c>
      <c r="G609" s="1" t="s">
        <v>19</v>
      </c>
      <c r="H609" s="1" t="s">
        <v>28</v>
      </c>
      <c r="I609" s="1" t="s">
        <v>24</v>
      </c>
      <c r="J609" s="4">
        <v>2</v>
      </c>
      <c r="K609" s="4"/>
      <c r="L609" s="4"/>
      <c r="M609" s="4"/>
      <c r="N609" s="4"/>
      <c r="O609" s="4"/>
      <c r="P609" s="4" t="s">
        <v>286</v>
      </c>
      <c r="Q609" s="4" t="s">
        <v>289</v>
      </c>
      <c r="R609" s="19"/>
      <c r="S609" s="4"/>
      <c r="T609" s="5"/>
      <c r="U609" s="5"/>
      <c r="V609" s="14"/>
      <c r="W609" s="15"/>
      <c r="X609" s="688" t="s">
        <v>3135</v>
      </c>
      <c r="Y609" s="695" t="s">
        <v>3140</v>
      </c>
      <c r="Z609" s="688" t="s">
        <v>3130</v>
      </c>
    </row>
    <row r="610" spans="1:26" s="282" customFormat="1" ht="15.6">
      <c r="A610" s="290"/>
      <c r="B610" s="289"/>
      <c r="C610" s="13"/>
      <c r="D610" s="304"/>
      <c r="E610" s="4" t="s">
        <v>17</v>
      </c>
      <c r="F610" s="4" t="s">
        <v>14</v>
      </c>
      <c r="G610" s="1" t="s">
        <v>19</v>
      </c>
      <c r="H610" s="1" t="s">
        <v>28</v>
      </c>
      <c r="I610" s="1" t="s">
        <v>24</v>
      </c>
      <c r="J610" s="4"/>
      <c r="K610" s="4"/>
      <c r="L610" s="4"/>
      <c r="M610" s="4"/>
      <c r="N610" s="4"/>
      <c r="O610" s="4" t="s">
        <v>28</v>
      </c>
      <c r="P610" s="4" t="s">
        <v>286</v>
      </c>
      <c r="Q610" s="4" t="s">
        <v>289</v>
      </c>
      <c r="R610" s="19"/>
      <c r="S610" s="4"/>
      <c r="T610" s="5"/>
      <c r="U610" s="5"/>
      <c r="V610" s="14"/>
      <c r="W610" s="15"/>
      <c r="X610" s="688" t="s">
        <v>3135</v>
      </c>
      <c r="Y610" s="695" t="s">
        <v>3140</v>
      </c>
      <c r="Z610" s="688" t="s">
        <v>3130</v>
      </c>
    </row>
    <row r="611" spans="1:26" s="282" customFormat="1" ht="15.6">
      <c r="A611" s="290"/>
      <c r="B611" s="289"/>
      <c r="C611" s="13"/>
      <c r="D611" s="304"/>
      <c r="E611" s="4" t="s">
        <v>17</v>
      </c>
      <c r="F611" s="4" t="s">
        <v>15</v>
      </c>
      <c r="G611" s="1" t="s">
        <v>19</v>
      </c>
      <c r="H611" s="1" t="s">
        <v>28</v>
      </c>
      <c r="I611" s="1" t="s">
        <v>24</v>
      </c>
      <c r="J611" s="4"/>
      <c r="K611" s="4"/>
      <c r="L611" s="4"/>
      <c r="M611" s="4"/>
      <c r="N611" s="4"/>
      <c r="O611" s="4" t="s">
        <v>28</v>
      </c>
      <c r="P611" s="4" t="s">
        <v>286</v>
      </c>
      <c r="Q611" s="4" t="s">
        <v>289</v>
      </c>
      <c r="R611" s="19"/>
      <c r="S611" s="4"/>
      <c r="T611" s="5"/>
      <c r="U611" s="5"/>
      <c r="V611" s="14"/>
      <c r="W611" s="15"/>
      <c r="X611" s="688" t="s">
        <v>3135</v>
      </c>
      <c r="Y611" s="695" t="s">
        <v>3140</v>
      </c>
      <c r="Z611" s="688" t="s">
        <v>3130</v>
      </c>
    </row>
    <row r="612" spans="1:26" s="282" customFormat="1" ht="15.6">
      <c r="A612" s="290"/>
      <c r="B612" s="289"/>
      <c r="C612" s="13" t="s">
        <v>887</v>
      </c>
      <c r="D612" s="304"/>
      <c r="E612" s="4" t="s">
        <v>18</v>
      </c>
      <c r="F612" s="4" t="s">
        <v>14</v>
      </c>
      <c r="G612" s="1" t="s">
        <v>19</v>
      </c>
      <c r="H612" s="1" t="s">
        <v>28</v>
      </c>
      <c r="I612" s="1" t="s">
        <v>24</v>
      </c>
      <c r="J612" s="4"/>
      <c r="K612" s="4"/>
      <c r="L612" s="4"/>
      <c r="M612" s="4"/>
      <c r="N612" s="4"/>
      <c r="O612" s="4" t="s">
        <v>28</v>
      </c>
      <c r="P612" s="4" t="s">
        <v>286</v>
      </c>
      <c r="Q612" s="4" t="s">
        <v>289</v>
      </c>
      <c r="R612" s="19"/>
      <c r="S612" s="4"/>
      <c r="T612" s="5"/>
      <c r="U612" s="5"/>
      <c r="V612" s="14"/>
      <c r="W612" s="15"/>
      <c r="X612" s="688" t="s">
        <v>3135</v>
      </c>
      <c r="Y612" s="695" t="s">
        <v>3140</v>
      </c>
      <c r="Z612" s="688" t="s">
        <v>3130</v>
      </c>
    </row>
    <row r="613" spans="1:26" s="282" customFormat="1" ht="15.6">
      <c r="A613" s="290"/>
      <c r="B613" s="289"/>
      <c r="C613" s="13"/>
      <c r="D613" s="304"/>
      <c r="E613" s="4" t="s">
        <v>18</v>
      </c>
      <c r="F613" s="4" t="s">
        <v>15</v>
      </c>
      <c r="G613" s="1" t="s">
        <v>19</v>
      </c>
      <c r="H613" s="1" t="s">
        <v>28</v>
      </c>
      <c r="I613" s="1" t="s">
        <v>24</v>
      </c>
      <c r="J613" s="4"/>
      <c r="K613" s="4"/>
      <c r="L613" s="4"/>
      <c r="M613" s="4"/>
      <c r="N613" s="4"/>
      <c r="O613" s="4" t="s">
        <v>28</v>
      </c>
      <c r="P613" s="4" t="s">
        <v>286</v>
      </c>
      <c r="Q613" s="4" t="s">
        <v>289</v>
      </c>
      <c r="R613" s="19"/>
      <c r="S613" s="4"/>
      <c r="T613" s="5"/>
      <c r="U613" s="5"/>
      <c r="V613" s="14"/>
      <c r="W613" s="15"/>
      <c r="X613" s="688" t="s">
        <v>3135</v>
      </c>
      <c r="Y613" s="695" t="s">
        <v>3140</v>
      </c>
      <c r="Z613" s="688" t="s">
        <v>3130</v>
      </c>
    </row>
    <row r="614" spans="1:26" s="282" customFormat="1" ht="15.6">
      <c r="A614" s="290"/>
      <c r="B614" s="289"/>
      <c r="C614" s="13" t="s">
        <v>886</v>
      </c>
      <c r="D614" s="304"/>
      <c r="E614" s="4" t="s">
        <v>18</v>
      </c>
      <c r="F614" s="4" t="s">
        <v>14</v>
      </c>
      <c r="G614" s="1" t="s">
        <v>19</v>
      </c>
      <c r="H614" s="1" t="s">
        <v>28</v>
      </c>
      <c r="I614" s="1" t="s">
        <v>24</v>
      </c>
      <c r="J614" s="4">
        <v>3</v>
      </c>
      <c r="K614" s="4"/>
      <c r="L614" s="4"/>
      <c r="M614" s="4"/>
      <c r="N614" s="4"/>
      <c r="O614" s="4"/>
      <c r="P614" s="4" t="s">
        <v>286</v>
      </c>
      <c r="Q614" s="4" t="s">
        <v>289</v>
      </c>
      <c r="R614" s="19"/>
      <c r="S614" s="4"/>
      <c r="T614" s="5"/>
      <c r="U614" s="5"/>
      <c r="V614" s="14"/>
      <c r="W614" s="15"/>
      <c r="X614" s="688" t="s">
        <v>3135</v>
      </c>
      <c r="Y614" s="695" t="s">
        <v>3140</v>
      </c>
      <c r="Z614" s="688" t="s">
        <v>3130</v>
      </c>
    </row>
    <row r="615" spans="1:26" s="282" customFormat="1" ht="15.6">
      <c r="A615" s="290"/>
      <c r="B615" s="289"/>
      <c r="C615" s="13"/>
      <c r="D615" s="304"/>
      <c r="E615" s="4" t="s">
        <v>18</v>
      </c>
      <c r="F615" s="4" t="s">
        <v>15</v>
      </c>
      <c r="G615" s="1" t="s">
        <v>19</v>
      </c>
      <c r="H615" s="1" t="s">
        <v>28</v>
      </c>
      <c r="I615" s="1" t="s">
        <v>24</v>
      </c>
      <c r="J615" s="4">
        <v>3</v>
      </c>
      <c r="K615" s="4"/>
      <c r="L615" s="4"/>
      <c r="M615" s="4"/>
      <c r="N615" s="4"/>
      <c r="O615" s="4"/>
      <c r="P615" s="4" t="s">
        <v>286</v>
      </c>
      <c r="Q615" s="4" t="s">
        <v>289</v>
      </c>
      <c r="R615" s="19"/>
      <c r="S615" s="4"/>
      <c r="T615" s="5"/>
      <c r="U615" s="5"/>
      <c r="V615" s="14"/>
      <c r="W615" s="15"/>
      <c r="X615" s="688" t="s">
        <v>3135</v>
      </c>
      <c r="Y615" s="695" t="s">
        <v>3140</v>
      </c>
      <c r="Z615" s="688" t="s">
        <v>3130</v>
      </c>
    </row>
    <row r="616" spans="1:26" s="282" customFormat="1" ht="15.6">
      <c r="A616" s="290"/>
      <c r="B616" s="289"/>
      <c r="C616" s="13" t="s">
        <v>885</v>
      </c>
      <c r="D616" s="304"/>
      <c r="E616" s="4" t="s">
        <v>18</v>
      </c>
      <c r="F616" s="4" t="s">
        <v>15</v>
      </c>
      <c r="G616" s="1" t="s">
        <v>19</v>
      </c>
      <c r="H616" s="1" t="s">
        <v>28</v>
      </c>
      <c r="I616" s="1" t="s">
        <v>24</v>
      </c>
      <c r="J616" s="4">
        <v>1</v>
      </c>
      <c r="K616" s="4"/>
      <c r="L616" s="4"/>
      <c r="M616" s="4"/>
      <c r="N616" s="4" t="s">
        <v>499</v>
      </c>
      <c r="O616" s="4"/>
      <c r="P616" s="4" t="s">
        <v>286</v>
      </c>
      <c r="Q616" s="4" t="s">
        <v>289</v>
      </c>
      <c r="R616" s="19" t="s">
        <v>884</v>
      </c>
      <c r="S616" s="4"/>
      <c r="T616" s="5"/>
      <c r="U616" s="5"/>
      <c r="V616" s="14"/>
      <c r="W616" s="15"/>
      <c r="X616" s="688" t="s">
        <v>3135</v>
      </c>
      <c r="Y616" s="695" t="s">
        <v>3140</v>
      </c>
      <c r="Z616" s="688" t="s">
        <v>3130</v>
      </c>
    </row>
    <row r="617" spans="1:26" s="282" customFormat="1" ht="15.6">
      <c r="A617" s="290"/>
      <c r="B617" s="289"/>
      <c r="C617" s="13"/>
      <c r="D617" s="304"/>
      <c r="E617" s="4" t="s">
        <v>17</v>
      </c>
      <c r="F617" s="4" t="s">
        <v>15</v>
      </c>
      <c r="G617" s="1" t="s">
        <v>19</v>
      </c>
      <c r="H617" s="1" t="s">
        <v>28</v>
      </c>
      <c r="I617" s="1" t="s">
        <v>24</v>
      </c>
      <c r="J617" s="4">
        <v>1</v>
      </c>
      <c r="K617" s="4"/>
      <c r="L617" s="4"/>
      <c r="M617" s="4"/>
      <c r="N617" s="4"/>
      <c r="O617" s="4"/>
      <c r="P617" s="4" t="s">
        <v>286</v>
      </c>
      <c r="Q617" s="4" t="s">
        <v>289</v>
      </c>
      <c r="R617" s="19" t="s">
        <v>884</v>
      </c>
      <c r="S617" s="4"/>
      <c r="T617" s="5"/>
      <c r="U617" s="5"/>
      <c r="V617" s="14"/>
      <c r="W617" s="15"/>
      <c r="X617" s="688" t="s">
        <v>3135</v>
      </c>
      <c r="Y617" s="695" t="s">
        <v>3140</v>
      </c>
      <c r="Z617" s="688" t="s">
        <v>3130</v>
      </c>
    </row>
    <row r="618" spans="1:26" s="282" customFormat="1" ht="15.6">
      <c r="A618" s="290"/>
      <c r="B618" s="289"/>
      <c r="C618" s="13" t="s">
        <v>883</v>
      </c>
      <c r="D618" s="304"/>
      <c r="E618" s="4" t="s">
        <v>17</v>
      </c>
      <c r="F618" s="4" t="s">
        <v>14</v>
      </c>
      <c r="G618" s="1" t="s">
        <v>19</v>
      </c>
      <c r="H618" s="1" t="s">
        <v>28</v>
      </c>
      <c r="I618" s="1" t="s">
        <v>24</v>
      </c>
      <c r="J618" s="4"/>
      <c r="K618" s="4"/>
      <c r="L618" s="4"/>
      <c r="M618" s="4"/>
      <c r="N618" s="4"/>
      <c r="O618" s="4" t="s">
        <v>28</v>
      </c>
      <c r="P618" s="4" t="s">
        <v>286</v>
      </c>
      <c r="Q618" s="4" t="s">
        <v>289</v>
      </c>
      <c r="R618" s="19"/>
      <c r="S618" s="4"/>
      <c r="T618" s="5"/>
      <c r="U618" s="5"/>
      <c r="V618" s="14"/>
      <c r="W618" s="15"/>
      <c r="X618" s="688" t="s">
        <v>3135</v>
      </c>
      <c r="Y618" s="695" t="s">
        <v>3140</v>
      </c>
      <c r="Z618" s="688" t="s">
        <v>3130</v>
      </c>
    </row>
    <row r="619" spans="1:26" s="282" customFormat="1" ht="15.6">
      <c r="A619" s="290"/>
      <c r="B619" s="289"/>
      <c r="C619" s="13" t="s">
        <v>882</v>
      </c>
      <c r="D619" s="304"/>
      <c r="E619" s="4" t="s">
        <v>18</v>
      </c>
      <c r="F619" s="4" t="s">
        <v>15</v>
      </c>
      <c r="G619" s="1" t="s">
        <v>19</v>
      </c>
      <c r="H619" s="1" t="s">
        <v>28</v>
      </c>
      <c r="I619" s="1" t="s">
        <v>24</v>
      </c>
      <c r="J619" s="4">
        <v>4</v>
      </c>
      <c r="K619" s="4"/>
      <c r="L619" s="4"/>
      <c r="M619" s="4"/>
      <c r="N619" s="4"/>
      <c r="O619" s="4"/>
      <c r="P619" s="4" t="s">
        <v>291</v>
      </c>
      <c r="Q619" s="4" t="s">
        <v>289</v>
      </c>
      <c r="R619" s="19"/>
      <c r="S619" s="4"/>
      <c r="T619" s="5"/>
      <c r="U619" s="5"/>
      <c r="V619" s="14"/>
      <c r="W619" s="15"/>
      <c r="X619" s="688" t="s">
        <v>3135</v>
      </c>
      <c r="Y619" s="695" t="s">
        <v>3140</v>
      </c>
      <c r="Z619" s="688" t="s">
        <v>3130</v>
      </c>
    </row>
    <row r="620" spans="1:26" s="282" customFormat="1" ht="15.6">
      <c r="A620" s="290"/>
      <c r="B620" s="289"/>
      <c r="C620" s="13" t="s">
        <v>881</v>
      </c>
      <c r="D620" s="304"/>
      <c r="E620" s="4" t="s">
        <v>18</v>
      </c>
      <c r="F620" s="4" t="s">
        <v>14</v>
      </c>
      <c r="G620" s="1" t="s">
        <v>19</v>
      </c>
      <c r="H620" s="1" t="s">
        <v>28</v>
      </c>
      <c r="I620" s="1" t="s">
        <v>24</v>
      </c>
      <c r="J620" s="4">
        <v>4</v>
      </c>
      <c r="K620" s="4"/>
      <c r="L620" s="4"/>
      <c r="M620" s="4"/>
      <c r="N620" s="4"/>
      <c r="O620" s="4"/>
      <c r="P620" s="4" t="s">
        <v>291</v>
      </c>
      <c r="Q620" s="4" t="s">
        <v>289</v>
      </c>
      <c r="R620" s="19"/>
      <c r="S620" s="4"/>
      <c r="T620" s="5"/>
      <c r="U620" s="5"/>
      <c r="V620" s="14"/>
      <c r="W620" s="15"/>
      <c r="X620" s="688" t="s">
        <v>3135</v>
      </c>
      <c r="Y620" s="695" t="s">
        <v>3140</v>
      </c>
      <c r="Z620" s="688" t="s">
        <v>3130</v>
      </c>
    </row>
    <row r="621" spans="1:26" s="282" customFormat="1" ht="15.6">
      <c r="A621" s="290"/>
      <c r="B621" s="289"/>
      <c r="C621" s="13" t="s">
        <v>880</v>
      </c>
      <c r="D621" s="304"/>
      <c r="E621" s="4" t="s">
        <v>18</v>
      </c>
      <c r="F621" s="4" t="s">
        <v>16</v>
      </c>
      <c r="G621" s="1" t="s">
        <v>57</v>
      </c>
      <c r="H621" s="1" t="s">
        <v>61</v>
      </c>
      <c r="I621" s="1" t="s">
        <v>783</v>
      </c>
      <c r="J621" s="4">
        <v>4</v>
      </c>
      <c r="K621" s="4"/>
      <c r="L621" s="4"/>
      <c r="M621" s="4"/>
      <c r="N621" s="4"/>
      <c r="O621" s="4"/>
      <c r="P621" s="4" t="s">
        <v>291</v>
      </c>
      <c r="Q621" s="4" t="s">
        <v>289</v>
      </c>
      <c r="R621" s="19"/>
      <c r="S621" s="4"/>
      <c r="T621" s="5"/>
      <c r="U621" s="5"/>
      <c r="V621" s="14"/>
      <c r="W621" s="15"/>
      <c r="X621" s="688" t="s">
        <v>3135</v>
      </c>
      <c r="Y621" s="695" t="s">
        <v>3140</v>
      </c>
      <c r="Z621" s="688" t="s">
        <v>3130</v>
      </c>
    </row>
    <row r="622" spans="1:26" s="282" customFormat="1" ht="15.6">
      <c r="A622" s="290"/>
      <c r="B622" s="289"/>
      <c r="C622" s="13"/>
      <c r="D622" s="304"/>
      <c r="E622" s="4" t="s">
        <v>17</v>
      </c>
      <c r="F622" s="4" t="s">
        <v>16</v>
      </c>
      <c r="G622" s="1"/>
      <c r="H622" s="1"/>
      <c r="I622" s="1"/>
      <c r="J622" s="4"/>
      <c r="K622" s="4"/>
      <c r="L622" s="4"/>
      <c r="M622" s="4"/>
      <c r="N622" s="4"/>
      <c r="O622" s="4"/>
      <c r="P622" s="4" t="s">
        <v>291</v>
      </c>
      <c r="Q622" s="4" t="s">
        <v>289</v>
      </c>
      <c r="R622" s="19" t="s">
        <v>791</v>
      </c>
      <c r="S622" s="4"/>
      <c r="T622" s="5"/>
      <c r="U622" s="5"/>
      <c r="V622" s="14"/>
      <c r="W622" s="15"/>
      <c r="X622" s="688" t="s">
        <v>3135</v>
      </c>
      <c r="Y622" s="695" t="s">
        <v>3140</v>
      </c>
      <c r="Z622" s="688" t="s">
        <v>3130</v>
      </c>
    </row>
    <row r="623" spans="1:26" s="282" customFormat="1" ht="15.6">
      <c r="A623" s="290"/>
      <c r="B623" s="289"/>
      <c r="C623" s="13"/>
      <c r="D623" s="304"/>
      <c r="E623" s="4" t="s">
        <v>17</v>
      </c>
      <c r="F623" s="4" t="s">
        <v>14</v>
      </c>
      <c r="G623" s="1" t="s">
        <v>19</v>
      </c>
      <c r="H623" s="1" t="s">
        <v>28</v>
      </c>
      <c r="I623" s="1" t="s">
        <v>24</v>
      </c>
      <c r="J623" s="4">
        <v>4</v>
      </c>
      <c r="K623" s="4"/>
      <c r="L623" s="4"/>
      <c r="M623" s="4"/>
      <c r="N623" s="4"/>
      <c r="O623" s="4"/>
      <c r="P623" s="4" t="s">
        <v>291</v>
      </c>
      <c r="Q623" s="4" t="s">
        <v>289</v>
      </c>
      <c r="R623" s="19"/>
      <c r="S623" s="4"/>
      <c r="T623" s="5"/>
      <c r="U623" s="5"/>
      <c r="V623" s="14"/>
      <c r="W623" s="15"/>
      <c r="X623" s="688" t="s">
        <v>3135</v>
      </c>
      <c r="Y623" s="695" t="s">
        <v>3140</v>
      </c>
      <c r="Z623" s="688" t="s">
        <v>3130</v>
      </c>
    </row>
    <row r="624" spans="1:26" s="282" customFormat="1" ht="15.6">
      <c r="A624" s="290"/>
      <c r="B624" s="289"/>
      <c r="C624" s="13"/>
      <c r="D624" s="304"/>
      <c r="E624" s="4" t="s">
        <v>17</v>
      </c>
      <c r="F624" s="4" t="s">
        <v>15</v>
      </c>
      <c r="G624" s="1" t="s">
        <v>19</v>
      </c>
      <c r="H624" s="1" t="s">
        <v>28</v>
      </c>
      <c r="I624" s="1" t="s">
        <v>24</v>
      </c>
      <c r="J624" s="4">
        <v>3</v>
      </c>
      <c r="K624" s="4"/>
      <c r="L624" s="4"/>
      <c r="M624" s="4"/>
      <c r="N624" s="4"/>
      <c r="O624" s="4"/>
      <c r="P624" s="4" t="s">
        <v>291</v>
      </c>
      <c r="Q624" s="4" t="s">
        <v>289</v>
      </c>
      <c r="R624" s="19"/>
      <c r="S624" s="4"/>
      <c r="T624" s="5"/>
      <c r="U624" s="5"/>
      <c r="V624" s="14"/>
      <c r="W624" s="15"/>
      <c r="X624" s="688" t="s">
        <v>3135</v>
      </c>
      <c r="Y624" s="695" t="s">
        <v>3140</v>
      </c>
      <c r="Z624" s="688" t="s">
        <v>3130</v>
      </c>
    </row>
    <row r="625" spans="1:26" s="282" customFormat="1" ht="15.6">
      <c r="A625" s="290"/>
      <c r="B625" s="289"/>
      <c r="C625" s="13" t="s">
        <v>879</v>
      </c>
      <c r="D625" s="304"/>
      <c r="E625" s="4" t="s">
        <v>17</v>
      </c>
      <c r="F625" s="4" t="s">
        <v>14</v>
      </c>
      <c r="G625" s="1" t="s">
        <v>19</v>
      </c>
      <c r="H625" s="1" t="s">
        <v>28</v>
      </c>
      <c r="I625" s="1" t="s">
        <v>24</v>
      </c>
      <c r="J625" s="4"/>
      <c r="K625" s="4"/>
      <c r="L625" s="4"/>
      <c r="M625" s="4"/>
      <c r="N625" s="4"/>
      <c r="O625" s="4" t="s">
        <v>28</v>
      </c>
      <c r="P625" s="4" t="s">
        <v>291</v>
      </c>
      <c r="Q625" s="4" t="s">
        <v>289</v>
      </c>
      <c r="R625" s="19"/>
      <c r="S625" s="4"/>
      <c r="T625" s="5"/>
      <c r="U625" s="5"/>
      <c r="V625" s="14"/>
      <c r="W625" s="15"/>
      <c r="X625" s="688" t="s">
        <v>3135</v>
      </c>
      <c r="Y625" s="695" t="s">
        <v>3140</v>
      </c>
      <c r="Z625" s="688" t="s">
        <v>3130</v>
      </c>
    </row>
    <row r="626" spans="1:26" s="282" customFormat="1" ht="15.6">
      <c r="A626" s="290"/>
      <c r="B626" s="289"/>
      <c r="C626" s="13"/>
      <c r="D626" s="304"/>
      <c r="E626" s="4" t="s">
        <v>17</v>
      </c>
      <c r="F626" s="4" t="s">
        <v>15</v>
      </c>
      <c r="G626" s="1" t="s">
        <v>19</v>
      </c>
      <c r="H626" s="1" t="s">
        <v>28</v>
      </c>
      <c r="I626" s="1" t="s">
        <v>24</v>
      </c>
      <c r="J626" s="4"/>
      <c r="K626" s="4"/>
      <c r="L626" s="4"/>
      <c r="M626" s="4"/>
      <c r="N626" s="4"/>
      <c r="O626" s="4" t="s">
        <v>28</v>
      </c>
      <c r="P626" s="4" t="s">
        <v>291</v>
      </c>
      <c r="Q626" s="4" t="s">
        <v>289</v>
      </c>
      <c r="R626" s="19"/>
      <c r="S626" s="4"/>
      <c r="T626" s="5"/>
      <c r="U626" s="5"/>
      <c r="V626" s="14"/>
      <c r="W626" s="15"/>
      <c r="X626" s="688" t="s">
        <v>3135</v>
      </c>
      <c r="Y626" s="695" t="s">
        <v>3140</v>
      </c>
      <c r="Z626" s="688" t="s">
        <v>3130</v>
      </c>
    </row>
    <row r="627" spans="1:26" s="282" customFormat="1" ht="15.6">
      <c r="A627" s="290"/>
      <c r="B627" s="289"/>
      <c r="C627" s="13" t="s">
        <v>878</v>
      </c>
      <c r="D627" s="304"/>
      <c r="E627" s="4" t="s">
        <v>17</v>
      </c>
      <c r="F627" s="4" t="s">
        <v>14</v>
      </c>
      <c r="G627" s="1" t="s">
        <v>19</v>
      </c>
      <c r="H627" s="1" t="s">
        <v>28</v>
      </c>
      <c r="I627" s="1" t="s">
        <v>24</v>
      </c>
      <c r="J627" s="4">
        <v>2</v>
      </c>
      <c r="K627" s="4"/>
      <c r="L627" s="4"/>
      <c r="M627" s="4"/>
      <c r="N627" s="4" t="s">
        <v>499</v>
      </c>
      <c r="O627" s="4"/>
      <c r="P627" s="4" t="s">
        <v>291</v>
      </c>
      <c r="Q627" s="4" t="s">
        <v>289</v>
      </c>
      <c r="R627" s="19"/>
      <c r="S627" s="4"/>
      <c r="T627" s="5"/>
      <c r="U627" s="5"/>
      <c r="V627" s="14"/>
      <c r="W627" s="15"/>
      <c r="X627" s="688" t="s">
        <v>3135</v>
      </c>
      <c r="Y627" s="695" t="s">
        <v>3140</v>
      </c>
      <c r="Z627" s="688" t="s">
        <v>3130</v>
      </c>
    </row>
    <row r="628" spans="1:26" s="282" customFormat="1" ht="15.6">
      <c r="A628" s="290"/>
      <c r="B628" s="289"/>
      <c r="C628" s="13"/>
      <c r="D628" s="304"/>
      <c r="E628" s="4" t="s">
        <v>17</v>
      </c>
      <c r="F628" s="4" t="s">
        <v>15</v>
      </c>
      <c r="G628" s="1" t="s">
        <v>19</v>
      </c>
      <c r="H628" s="1" t="s">
        <v>28</v>
      </c>
      <c r="I628" s="1" t="s">
        <v>24</v>
      </c>
      <c r="J628" s="4"/>
      <c r="K628" s="4"/>
      <c r="L628" s="4"/>
      <c r="M628" s="4"/>
      <c r="N628" s="4"/>
      <c r="O628" s="4" t="s">
        <v>28</v>
      </c>
      <c r="P628" s="4" t="s">
        <v>291</v>
      </c>
      <c r="Q628" s="4" t="s">
        <v>289</v>
      </c>
      <c r="R628" s="19"/>
      <c r="S628" s="4"/>
      <c r="T628" s="5"/>
      <c r="U628" s="5"/>
      <c r="V628" s="14"/>
      <c r="W628" s="15"/>
      <c r="X628" s="688" t="s">
        <v>3135</v>
      </c>
      <c r="Y628" s="695" t="s">
        <v>3140</v>
      </c>
      <c r="Z628" s="688" t="s">
        <v>3130</v>
      </c>
    </row>
    <row r="629" spans="1:26" s="282" customFormat="1" ht="15.6">
      <c r="A629" s="290"/>
      <c r="B629" s="289"/>
      <c r="C629" s="13" t="s">
        <v>877</v>
      </c>
      <c r="D629" s="304"/>
      <c r="E629" s="4" t="s">
        <v>17</v>
      </c>
      <c r="F629" s="4" t="s">
        <v>16</v>
      </c>
      <c r="G629" s="1"/>
      <c r="H629" s="1"/>
      <c r="I629" s="1"/>
      <c r="J629" s="4"/>
      <c r="K629" s="4"/>
      <c r="L629" s="4"/>
      <c r="M629" s="4"/>
      <c r="N629" s="4"/>
      <c r="O629" s="4"/>
      <c r="P629" s="4" t="s">
        <v>291</v>
      </c>
      <c r="Q629" s="4" t="s">
        <v>289</v>
      </c>
      <c r="R629" s="19" t="s">
        <v>876</v>
      </c>
      <c r="S629" s="4"/>
      <c r="T629" s="5"/>
      <c r="U629" s="5"/>
      <c r="V629" s="14"/>
      <c r="W629" s="15"/>
      <c r="X629" s="688" t="s">
        <v>3135</v>
      </c>
      <c r="Y629" s="695" t="s">
        <v>3140</v>
      </c>
      <c r="Z629" s="688" t="s">
        <v>3130</v>
      </c>
    </row>
    <row r="630" spans="1:26" s="282" customFormat="1" ht="15.6">
      <c r="A630" s="290"/>
      <c r="B630" s="289"/>
      <c r="C630" s="13" t="s">
        <v>875</v>
      </c>
      <c r="D630" s="304"/>
      <c r="E630" s="4" t="s">
        <v>18</v>
      </c>
      <c r="F630" s="4" t="s">
        <v>14</v>
      </c>
      <c r="G630" s="1" t="s">
        <v>262</v>
      </c>
      <c r="H630" s="1" t="s">
        <v>28</v>
      </c>
      <c r="I630" s="1" t="s">
        <v>24</v>
      </c>
      <c r="J630" s="4">
        <v>2</v>
      </c>
      <c r="K630" s="4"/>
      <c r="L630" s="4"/>
      <c r="M630" s="4"/>
      <c r="N630" s="4" t="s">
        <v>499</v>
      </c>
      <c r="O630" s="4"/>
      <c r="P630" s="4" t="s">
        <v>291</v>
      </c>
      <c r="Q630" s="4" t="s">
        <v>288</v>
      </c>
      <c r="R630" s="19"/>
      <c r="S630" s="4"/>
      <c r="T630" s="5"/>
      <c r="U630" s="5"/>
      <c r="V630" s="14"/>
      <c r="W630" s="15"/>
      <c r="X630" s="688" t="s">
        <v>3135</v>
      </c>
      <c r="Y630" s="695" t="s">
        <v>3140</v>
      </c>
      <c r="Z630" s="688" t="s">
        <v>3130</v>
      </c>
    </row>
    <row r="631" spans="1:26" s="282" customFormat="1" ht="15.6">
      <c r="A631" s="290"/>
      <c r="B631" s="289"/>
      <c r="C631" s="13"/>
      <c r="D631" s="304"/>
      <c r="E631" s="4" t="s">
        <v>18</v>
      </c>
      <c r="F631" s="4" t="s">
        <v>15</v>
      </c>
      <c r="G631" s="1" t="s">
        <v>262</v>
      </c>
      <c r="H631" s="1" t="s">
        <v>28</v>
      </c>
      <c r="I631" s="1" t="s">
        <v>24</v>
      </c>
      <c r="J631" s="4"/>
      <c r="K631" s="4"/>
      <c r="L631" s="4"/>
      <c r="M631" s="4"/>
      <c r="N631" s="4"/>
      <c r="O631" s="4" t="s">
        <v>28</v>
      </c>
      <c r="P631" s="4" t="s">
        <v>291</v>
      </c>
      <c r="Q631" s="4" t="s">
        <v>288</v>
      </c>
      <c r="R631" s="19"/>
      <c r="S631" s="4"/>
      <c r="T631" s="5"/>
      <c r="U631" s="5"/>
      <c r="V631" s="14"/>
      <c r="W631" s="15"/>
      <c r="X631" s="688" t="s">
        <v>3135</v>
      </c>
      <c r="Y631" s="695" t="s">
        <v>3140</v>
      </c>
      <c r="Z631" s="688" t="s">
        <v>3130</v>
      </c>
    </row>
    <row r="632" spans="1:26" s="282" customFormat="1" ht="15.6">
      <c r="A632" s="290"/>
      <c r="B632" s="289"/>
      <c r="C632" s="13" t="s">
        <v>874</v>
      </c>
      <c r="D632" s="304"/>
      <c r="E632" s="4" t="s">
        <v>18</v>
      </c>
      <c r="F632" s="4" t="s">
        <v>14</v>
      </c>
      <c r="G632" s="1" t="s">
        <v>19</v>
      </c>
      <c r="H632" s="1" t="s">
        <v>28</v>
      </c>
      <c r="I632" s="1" t="s">
        <v>24</v>
      </c>
      <c r="J632" s="4">
        <v>3</v>
      </c>
      <c r="K632" s="4"/>
      <c r="L632" s="4"/>
      <c r="M632" s="4"/>
      <c r="N632" s="4"/>
      <c r="O632" s="4"/>
      <c r="P632" s="4" t="s">
        <v>291</v>
      </c>
      <c r="Q632" s="4" t="s">
        <v>288</v>
      </c>
      <c r="R632" s="19"/>
      <c r="S632" s="4"/>
      <c r="T632" s="5"/>
      <c r="U632" s="5"/>
      <c r="V632" s="14"/>
      <c r="W632" s="15"/>
      <c r="X632" s="688" t="s">
        <v>3135</v>
      </c>
      <c r="Y632" s="695" t="s">
        <v>3140</v>
      </c>
      <c r="Z632" s="688" t="s">
        <v>3130</v>
      </c>
    </row>
    <row r="633" spans="1:26" s="282" customFormat="1" ht="15.6">
      <c r="A633" s="290"/>
      <c r="B633" s="289"/>
      <c r="C633" s="13"/>
      <c r="D633" s="304"/>
      <c r="E633" s="4" t="s">
        <v>18</v>
      </c>
      <c r="F633" s="4" t="s">
        <v>15</v>
      </c>
      <c r="G633" s="1" t="s">
        <v>19</v>
      </c>
      <c r="H633" s="1" t="s">
        <v>28</v>
      </c>
      <c r="I633" s="1" t="s">
        <v>24</v>
      </c>
      <c r="J633" s="4">
        <v>4</v>
      </c>
      <c r="K633" s="4"/>
      <c r="L633" s="4"/>
      <c r="M633" s="4"/>
      <c r="N633" s="4"/>
      <c r="O633" s="4"/>
      <c r="P633" s="4" t="s">
        <v>291</v>
      </c>
      <c r="Q633" s="4" t="s">
        <v>288</v>
      </c>
      <c r="R633" s="19"/>
      <c r="S633" s="4"/>
      <c r="T633" s="5"/>
      <c r="U633" s="5"/>
      <c r="V633" s="14"/>
      <c r="W633" s="15"/>
      <c r="X633" s="688" t="s">
        <v>3135</v>
      </c>
      <c r="Y633" s="695" t="s">
        <v>3140</v>
      </c>
      <c r="Z633" s="688" t="s">
        <v>3130</v>
      </c>
    </row>
    <row r="634" spans="1:26" s="282" customFormat="1" ht="15.6">
      <c r="A634" s="290"/>
      <c r="B634" s="289"/>
      <c r="C634" s="13" t="s">
        <v>873</v>
      </c>
      <c r="D634" s="304"/>
      <c r="E634" s="4" t="s">
        <v>17</v>
      </c>
      <c r="F634" s="4" t="s">
        <v>15</v>
      </c>
      <c r="G634" s="1" t="s">
        <v>19</v>
      </c>
      <c r="H634" s="1" t="s">
        <v>28</v>
      </c>
      <c r="I634" s="1" t="s">
        <v>24</v>
      </c>
      <c r="J634" s="4">
        <v>3</v>
      </c>
      <c r="K634" s="4"/>
      <c r="L634" s="4"/>
      <c r="M634" s="4"/>
      <c r="N634" s="4"/>
      <c r="O634" s="4"/>
      <c r="P634" s="4" t="s">
        <v>291</v>
      </c>
      <c r="Q634" s="4" t="s">
        <v>288</v>
      </c>
      <c r="R634" s="19"/>
      <c r="S634" s="4"/>
      <c r="T634" s="5"/>
      <c r="U634" s="5"/>
      <c r="V634" s="14"/>
      <c r="W634" s="15"/>
      <c r="X634" s="688" t="s">
        <v>3135</v>
      </c>
      <c r="Y634" s="695" t="s">
        <v>3140</v>
      </c>
      <c r="Z634" s="688" t="s">
        <v>3130</v>
      </c>
    </row>
    <row r="635" spans="1:26" s="282" customFormat="1" ht="15.6">
      <c r="A635" s="290"/>
      <c r="B635" s="289"/>
      <c r="C635" s="13" t="s">
        <v>872</v>
      </c>
      <c r="D635" s="304"/>
      <c r="E635" s="4" t="s">
        <v>18</v>
      </c>
      <c r="F635" s="4" t="s">
        <v>14</v>
      </c>
      <c r="G635" s="1" t="s">
        <v>22</v>
      </c>
      <c r="H635" s="1" t="s">
        <v>28</v>
      </c>
      <c r="I635" s="1" t="s">
        <v>24</v>
      </c>
      <c r="J635" s="4">
        <v>3</v>
      </c>
      <c r="K635" s="4"/>
      <c r="L635" s="4"/>
      <c r="M635" s="4"/>
      <c r="N635" s="4"/>
      <c r="O635" s="4"/>
      <c r="P635" s="4" t="s">
        <v>291</v>
      </c>
      <c r="Q635" s="4" t="s">
        <v>288</v>
      </c>
      <c r="R635" s="19"/>
      <c r="S635" s="4"/>
      <c r="T635" s="5"/>
      <c r="U635" s="5"/>
      <c r="V635" s="14"/>
      <c r="W635" s="15"/>
      <c r="X635" s="688" t="s">
        <v>3135</v>
      </c>
      <c r="Y635" s="695" t="s">
        <v>3140</v>
      </c>
      <c r="Z635" s="688" t="s">
        <v>3130</v>
      </c>
    </row>
    <row r="636" spans="1:26" s="282" customFormat="1" ht="15.6">
      <c r="A636" s="290"/>
      <c r="B636" s="289"/>
      <c r="C636" s="13"/>
      <c r="D636" s="304"/>
      <c r="E636" s="4" t="s">
        <v>18</v>
      </c>
      <c r="F636" s="4" t="s">
        <v>15</v>
      </c>
      <c r="G636" s="1" t="s">
        <v>22</v>
      </c>
      <c r="H636" s="1" t="s">
        <v>28</v>
      </c>
      <c r="I636" s="1" t="s">
        <v>24</v>
      </c>
      <c r="J636" s="4">
        <v>3</v>
      </c>
      <c r="K636" s="4"/>
      <c r="L636" s="4"/>
      <c r="M636" s="4"/>
      <c r="N636" s="4"/>
      <c r="O636" s="4"/>
      <c r="P636" s="4" t="s">
        <v>291</v>
      </c>
      <c r="Q636" s="4" t="s">
        <v>288</v>
      </c>
      <c r="R636" s="19"/>
      <c r="S636" s="4"/>
      <c r="T636" s="5"/>
      <c r="U636" s="5"/>
      <c r="V636" s="14"/>
      <c r="W636" s="15"/>
      <c r="X636" s="688" t="s">
        <v>3135</v>
      </c>
      <c r="Y636" s="695" t="s">
        <v>3140</v>
      </c>
      <c r="Z636" s="688" t="s">
        <v>3130</v>
      </c>
    </row>
    <row r="637" spans="1:26" s="282" customFormat="1" ht="15.6">
      <c r="A637" s="290"/>
      <c r="B637" s="289"/>
      <c r="C637" s="13" t="s">
        <v>871</v>
      </c>
      <c r="D637" s="304"/>
      <c r="E637" s="4" t="s">
        <v>17</v>
      </c>
      <c r="F637" s="4" t="s">
        <v>15</v>
      </c>
      <c r="G637" s="1" t="s">
        <v>22</v>
      </c>
      <c r="H637" s="1" t="s">
        <v>28</v>
      </c>
      <c r="I637" s="1" t="s">
        <v>24</v>
      </c>
      <c r="J637" s="4">
        <v>4</v>
      </c>
      <c r="K637" s="4"/>
      <c r="L637" s="4"/>
      <c r="M637" s="4"/>
      <c r="N637" s="4"/>
      <c r="O637" s="4"/>
      <c r="P637" s="4" t="s">
        <v>291</v>
      </c>
      <c r="Q637" s="4" t="s">
        <v>288</v>
      </c>
      <c r="R637" s="19"/>
      <c r="S637" s="4"/>
      <c r="T637" s="5"/>
      <c r="U637" s="5"/>
      <c r="V637" s="14"/>
      <c r="W637" s="15"/>
      <c r="X637" s="688" t="s">
        <v>3135</v>
      </c>
      <c r="Y637" s="695" t="s">
        <v>3140</v>
      </c>
      <c r="Z637" s="688" t="s">
        <v>3130</v>
      </c>
    </row>
    <row r="638" spans="1:26" s="282" customFormat="1" ht="15.6">
      <c r="A638" s="290"/>
      <c r="B638" s="289"/>
      <c r="C638" s="13"/>
      <c r="D638" s="304"/>
      <c r="E638" s="4" t="s">
        <v>18</v>
      </c>
      <c r="F638" s="4" t="s">
        <v>14</v>
      </c>
      <c r="G638" s="1" t="s">
        <v>22</v>
      </c>
      <c r="H638" s="1" t="s">
        <v>28</v>
      </c>
      <c r="I638" s="1" t="s">
        <v>25</v>
      </c>
      <c r="J638" s="4">
        <v>4</v>
      </c>
      <c r="K638" s="4"/>
      <c r="L638" s="4"/>
      <c r="M638" s="4"/>
      <c r="N638" s="4"/>
      <c r="O638" s="4"/>
      <c r="P638" s="4" t="s">
        <v>291</v>
      </c>
      <c r="Q638" s="4" t="s">
        <v>288</v>
      </c>
      <c r="R638" s="19"/>
      <c r="S638" s="4"/>
      <c r="T638" s="5"/>
      <c r="U638" s="5"/>
      <c r="V638" s="14"/>
      <c r="W638" s="15"/>
      <c r="X638" s="688" t="s">
        <v>3135</v>
      </c>
      <c r="Y638" s="695" t="s">
        <v>3140</v>
      </c>
      <c r="Z638" s="688" t="s">
        <v>3130</v>
      </c>
    </row>
    <row r="639" spans="1:26" s="282" customFormat="1" ht="24">
      <c r="A639" s="290"/>
      <c r="B639" s="289"/>
      <c r="C639" s="13"/>
      <c r="D639" s="304" t="s">
        <v>870</v>
      </c>
      <c r="E639" s="4" t="s">
        <v>17</v>
      </c>
      <c r="F639" s="4" t="s">
        <v>15</v>
      </c>
      <c r="G639" s="1" t="s">
        <v>20</v>
      </c>
      <c r="H639" s="1" t="s">
        <v>29</v>
      </c>
      <c r="I639" s="300" t="s">
        <v>30</v>
      </c>
      <c r="J639" s="4">
        <v>4</v>
      </c>
      <c r="K639" s="4"/>
      <c r="L639" s="4"/>
      <c r="M639" s="4"/>
      <c r="N639" s="4"/>
      <c r="O639" s="4"/>
      <c r="P639" s="4" t="s">
        <v>291</v>
      </c>
      <c r="Q639" s="4" t="s">
        <v>288</v>
      </c>
      <c r="R639" s="19"/>
      <c r="S639" s="4"/>
      <c r="T639" s="5"/>
      <c r="U639" s="5" t="s">
        <v>46</v>
      </c>
      <c r="V639" s="14" t="s">
        <v>870</v>
      </c>
      <c r="W639" s="15" t="s">
        <v>869</v>
      </c>
      <c r="X639" s="688" t="s">
        <v>3135</v>
      </c>
      <c r="Y639" s="695" t="s">
        <v>3140</v>
      </c>
      <c r="Z639" s="688" t="s">
        <v>3130</v>
      </c>
    </row>
    <row r="640" spans="1:26" s="282" customFormat="1" ht="15.6">
      <c r="A640" s="290"/>
      <c r="B640" s="289"/>
      <c r="C640" s="13"/>
      <c r="D640" s="304"/>
      <c r="E640" s="4" t="s">
        <v>18</v>
      </c>
      <c r="F640" s="4" t="s">
        <v>14</v>
      </c>
      <c r="G640" s="1" t="s">
        <v>22</v>
      </c>
      <c r="H640" s="1" t="s">
        <v>28</v>
      </c>
      <c r="I640" s="1" t="s">
        <v>24</v>
      </c>
      <c r="J640" s="4">
        <v>3</v>
      </c>
      <c r="K640" s="4"/>
      <c r="L640" s="4"/>
      <c r="M640" s="4"/>
      <c r="N640" s="4"/>
      <c r="O640" s="4"/>
      <c r="P640" s="4" t="s">
        <v>291</v>
      </c>
      <c r="Q640" s="4" t="s">
        <v>288</v>
      </c>
      <c r="R640" s="19"/>
      <c r="S640" s="4"/>
      <c r="T640" s="5"/>
      <c r="U640" s="5"/>
      <c r="V640" s="14"/>
      <c r="W640" s="15"/>
      <c r="X640" s="688" t="s">
        <v>3135</v>
      </c>
      <c r="Y640" s="695" t="s">
        <v>3140</v>
      </c>
      <c r="Z640" s="688" t="s">
        <v>3130</v>
      </c>
    </row>
    <row r="641" spans="1:26" s="282" customFormat="1" ht="15.6">
      <c r="A641" s="290"/>
      <c r="B641" s="289"/>
      <c r="C641" s="13"/>
      <c r="D641" s="304"/>
      <c r="E641" s="4" t="s">
        <v>18</v>
      </c>
      <c r="F641" s="4" t="s">
        <v>15</v>
      </c>
      <c r="G641" s="1" t="s">
        <v>22</v>
      </c>
      <c r="H641" s="1" t="s">
        <v>28</v>
      </c>
      <c r="I641" s="1" t="s">
        <v>26</v>
      </c>
      <c r="J641" s="4">
        <v>3</v>
      </c>
      <c r="K641" s="4"/>
      <c r="L641" s="4"/>
      <c r="M641" s="4"/>
      <c r="N641" s="4"/>
      <c r="O641" s="4"/>
      <c r="P641" s="4" t="s">
        <v>291</v>
      </c>
      <c r="Q641" s="4" t="s">
        <v>288</v>
      </c>
      <c r="R641" s="19" t="s">
        <v>868</v>
      </c>
      <c r="S641" s="4"/>
      <c r="T641" s="5"/>
      <c r="U641" s="5"/>
      <c r="V641" s="14"/>
      <c r="W641" s="15"/>
      <c r="X641" s="688" t="s">
        <v>3135</v>
      </c>
      <c r="Y641" s="695" t="s">
        <v>3140</v>
      </c>
      <c r="Z641" s="688" t="s">
        <v>3130</v>
      </c>
    </row>
    <row r="642" spans="1:26" s="282" customFormat="1" ht="15.6">
      <c r="A642" s="290"/>
      <c r="B642" s="289"/>
      <c r="C642" s="13" t="s">
        <v>867</v>
      </c>
      <c r="D642" s="304"/>
      <c r="E642" s="4" t="s">
        <v>18</v>
      </c>
      <c r="F642" s="4" t="s">
        <v>14</v>
      </c>
      <c r="G642" s="1" t="s">
        <v>22</v>
      </c>
      <c r="H642" s="1" t="s">
        <v>28</v>
      </c>
      <c r="I642" s="1" t="s">
        <v>26</v>
      </c>
      <c r="J642" s="4">
        <v>4</v>
      </c>
      <c r="K642" s="4"/>
      <c r="L642" s="4"/>
      <c r="M642" s="4"/>
      <c r="N642" s="4"/>
      <c r="O642" s="4"/>
      <c r="P642" s="4" t="s">
        <v>291</v>
      </c>
      <c r="Q642" s="4" t="s">
        <v>288</v>
      </c>
      <c r="R642" s="19"/>
      <c r="S642" s="4"/>
      <c r="T642" s="5"/>
      <c r="U642" s="5"/>
      <c r="V642" s="14"/>
      <c r="W642" s="15"/>
      <c r="X642" s="688" t="s">
        <v>3135</v>
      </c>
      <c r="Y642" s="695" t="s">
        <v>3140</v>
      </c>
      <c r="Z642" s="688" t="s">
        <v>3130</v>
      </c>
    </row>
    <row r="643" spans="1:26" s="282" customFormat="1" ht="15.6">
      <c r="A643" s="290"/>
      <c r="B643" s="289"/>
      <c r="C643" s="13"/>
      <c r="D643" s="304"/>
      <c r="E643" s="4" t="s">
        <v>18</v>
      </c>
      <c r="F643" s="4" t="s">
        <v>15</v>
      </c>
      <c r="G643" s="1" t="s">
        <v>22</v>
      </c>
      <c r="H643" s="1" t="s">
        <v>28</v>
      </c>
      <c r="I643" s="1" t="s">
        <v>25</v>
      </c>
      <c r="J643" s="4">
        <v>4</v>
      </c>
      <c r="K643" s="4"/>
      <c r="L643" s="4"/>
      <c r="M643" s="4"/>
      <c r="N643" s="4"/>
      <c r="O643" s="4"/>
      <c r="P643" s="4" t="s">
        <v>291</v>
      </c>
      <c r="Q643" s="4" t="s">
        <v>288</v>
      </c>
      <c r="R643" s="19"/>
      <c r="S643" s="4"/>
      <c r="T643" s="5"/>
      <c r="U643" s="5"/>
      <c r="V643" s="14"/>
      <c r="W643" s="15"/>
      <c r="X643" s="688" t="s">
        <v>3135</v>
      </c>
      <c r="Y643" s="695" t="s">
        <v>3140</v>
      </c>
      <c r="Z643" s="688" t="s">
        <v>3130</v>
      </c>
    </row>
    <row r="644" spans="1:26" s="282" customFormat="1" ht="15.6">
      <c r="A644" s="290"/>
      <c r="B644" s="289"/>
      <c r="C644" s="13"/>
      <c r="D644" s="304"/>
      <c r="E644" s="4" t="s">
        <v>18</v>
      </c>
      <c r="F644" s="4" t="s">
        <v>14</v>
      </c>
      <c r="G644" s="1" t="s">
        <v>22</v>
      </c>
      <c r="H644" s="1" t="s">
        <v>28</v>
      </c>
      <c r="I644" s="1" t="s">
        <v>24</v>
      </c>
      <c r="J644" s="4">
        <v>4</v>
      </c>
      <c r="K644" s="4"/>
      <c r="L644" s="4"/>
      <c r="M644" s="4"/>
      <c r="N644" s="4"/>
      <c r="O644" s="4"/>
      <c r="P644" s="4" t="s">
        <v>291</v>
      </c>
      <c r="Q644" s="4" t="s">
        <v>288</v>
      </c>
      <c r="R644" s="19"/>
      <c r="S644" s="4"/>
      <c r="T644" s="5"/>
      <c r="U644" s="5"/>
      <c r="V644" s="14"/>
      <c r="W644" s="15"/>
      <c r="X644" s="688" t="s">
        <v>3135</v>
      </c>
      <c r="Y644" s="695" t="s">
        <v>3140</v>
      </c>
      <c r="Z644" s="688" t="s">
        <v>3130</v>
      </c>
    </row>
    <row r="645" spans="1:26" s="282" customFormat="1" ht="15.6">
      <c r="A645" s="290"/>
      <c r="B645" s="289"/>
      <c r="C645" s="13"/>
      <c r="D645" s="304"/>
      <c r="E645" s="4" t="s">
        <v>18</v>
      </c>
      <c r="F645" s="4" t="s">
        <v>14</v>
      </c>
      <c r="G645" s="1" t="s">
        <v>56</v>
      </c>
      <c r="H645" s="1" t="s">
        <v>29</v>
      </c>
      <c r="I645" s="1" t="s">
        <v>24</v>
      </c>
      <c r="J645" s="4"/>
      <c r="K645" s="4"/>
      <c r="L645" s="4"/>
      <c r="M645" s="4"/>
      <c r="N645" s="4"/>
      <c r="O645" s="4" t="s">
        <v>29</v>
      </c>
      <c r="P645" s="4" t="s">
        <v>291</v>
      </c>
      <c r="Q645" s="4" t="s">
        <v>288</v>
      </c>
      <c r="R645" s="19"/>
      <c r="S645" s="4"/>
      <c r="T645" s="5"/>
      <c r="U645" s="5"/>
      <c r="V645" s="14"/>
      <c r="W645" s="15"/>
      <c r="X645" s="688" t="s">
        <v>3135</v>
      </c>
      <c r="Y645" s="695" t="s">
        <v>3140</v>
      </c>
      <c r="Z645" s="688" t="s">
        <v>3130</v>
      </c>
    </row>
    <row r="646" spans="1:26" s="282" customFormat="1" ht="15.6">
      <c r="A646" s="290"/>
      <c r="B646" s="289"/>
      <c r="C646" s="13" t="s">
        <v>866</v>
      </c>
      <c r="D646" s="304"/>
      <c r="E646" s="4" t="s">
        <v>17</v>
      </c>
      <c r="F646" s="4" t="s">
        <v>16</v>
      </c>
      <c r="G646" s="1" t="s">
        <v>56</v>
      </c>
      <c r="H646" s="1" t="s">
        <v>304</v>
      </c>
      <c r="I646" s="1" t="s">
        <v>24</v>
      </c>
      <c r="J646" s="4"/>
      <c r="K646" s="4"/>
      <c r="L646" s="4"/>
      <c r="M646" s="4"/>
      <c r="N646" s="4"/>
      <c r="O646" s="4" t="s">
        <v>48</v>
      </c>
      <c r="P646" s="4" t="s">
        <v>287</v>
      </c>
      <c r="Q646" s="4" t="s">
        <v>289</v>
      </c>
      <c r="R646" s="19"/>
      <c r="S646" s="4"/>
      <c r="T646" s="5"/>
      <c r="U646" s="5"/>
      <c r="V646" s="14"/>
      <c r="W646" s="15"/>
      <c r="X646" s="688" t="s">
        <v>3135</v>
      </c>
      <c r="Y646" s="695" t="s">
        <v>3140</v>
      </c>
      <c r="Z646" s="688" t="s">
        <v>3130</v>
      </c>
    </row>
    <row r="647" spans="1:26" s="282" customFormat="1" ht="15.6">
      <c r="A647" s="290"/>
      <c r="B647" s="289"/>
      <c r="C647" s="13" t="s">
        <v>865</v>
      </c>
      <c r="D647" s="304"/>
      <c r="E647" s="4" t="s">
        <v>18</v>
      </c>
      <c r="F647" s="4" t="s">
        <v>14</v>
      </c>
      <c r="G647" s="1" t="s">
        <v>19</v>
      </c>
      <c r="H647" s="1" t="s">
        <v>28</v>
      </c>
      <c r="I647" s="1" t="s">
        <v>24</v>
      </c>
      <c r="J647" s="4">
        <v>4</v>
      </c>
      <c r="K647" s="4"/>
      <c r="L647" s="4"/>
      <c r="M647" s="4"/>
      <c r="N647" s="4"/>
      <c r="O647" s="4"/>
      <c r="P647" s="4" t="s">
        <v>287</v>
      </c>
      <c r="Q647" s="4" t="s">
        <v>289</v>
      </c>
      <c r="R647" s="19"/>
      <c r="S647" s="4"/>
      <c r="T647" s="5"/>
      <c r="U647" s="5"/>
      <c r="V647" s="14"/>
      <c r="W647" s="15"/>
      <c r="X647" s="688" t="s">
        <v>3135</v>
      </c>
      <c r="Y647" s="695" t="s">
        <v>3140</v>
      </c>
      <c r="Z647" s="688" t="s">
        <v>3130</v>
      </c>
    </row>
    <row r="648" spans="1:26" s="282" customFormat="1" ht="15.6">
      <c r="A648" s="290"/>
      <c r="B648" s="289"/>
      <c r="C648" s="13"/>
      <c r="D648" s="304"/>
      <c r="E648" s="4" t="s">
        <v>18</v>
      </c>
      <c r="F648" s="4" t="s">
        <v>15</v>
      </c>
      <c r="G648" s="1" t="s">
        <v>19</v>
      </c>
      <c r="H648" s="1" t="s">
        <v>28</v>
      </c>
      <c r="I648" s="1" t="s">
        <v>24</v>
      </c>
      <c r="J648" s="4">
        <v>4</v>
      </c>
      <c r="K648" s="4"/>
      <c r="L648" s="4"/>
      <c r="M648" s="4"/>
      <c r="N648" s="4"/>
      <c r="O648" s="4"/>
      <c r="P648" s="4" t="s">
        <v>287</v>
      </c>
      <c r="Q648" s="4" t="s">
        <v>289</v>
      </c>
      <c r="R648" s="19"/>
      <c r="S648" s="4"/>
      <c r="T648" s="5"/>
      <c r="U648" s="5"/>
      <c r="V648" s="14"/>
      <c r="W648" s="15"/>
      <c r="X648" s="688" t="s">
        <v>3135</v>
      </c>
      <c r="Y648" s="695" t="s">
        <v>3140</v>
      </c>
      <c r="Z648" s="688" t="s">
        <v>3130</v>
      </c>
    </row>
    <row r="649" spans="1:26" s="282" customFormat="1" ht="15.6">
      <c r="A649" s="290"/>
      <c r="B649" s="289"/>
      <c r="C649" s="13" t="s">
        <v>864</v>
      </c>
      <c r="D649" s="304"/>
      <c r="E649" s="4" t="s">
        <v>18</v>
      </c>
      <c r="F649" s="4" t="s">
        <v>16</v>
      </c>
      <c r="G649" s="1" t="s">
        <v>19</v>
      </c>
      <c r="H649" s="1" t="s">
        <v>28</v>
      </c>
      <c r="I649" s="1" t="s">
        <v>24</v>
      </c>
      <c r="J649" s="4"/>
      <c r="K649" s="4"/>
      <c r="L649" s="4"/>
      <c r="M649" s="4"/>
      <c r="N649" s="4"/>
      <c r="O649" s="4" t="s">
        <v>28</v>
      </c>
      <c r="P649" s="4" t="s">
        <v>286</v>
      </c>
      <c r="Q649" s="4" t="s">
        <v>289</v>
      </c>
      <c r="R649" s="19"/>
      <c r="S649" s="4"/>
      <c r="T649" s="5"/>
      <c r="U649" s="5"/>
      <c r="V649" s="14"/>
      <c r="W649" s="15"/>
      <c r="X649" s="688" t="s">
        <v>3135</v>
      </c>
      <c r="Y649" s="695" t="s">
        <v>3140</v>
      </c>
      <c r="Z649" s="688" t="s">
        <v>3130</v>
      </c>
    </row>
    <row r="650" spans="1:26" s="282" customFormat="1" ht="15.6">
      <c r="A650" s="290"/>
      <c r="B650" s="289"/>
      <c r="C650" s="13" t="s">
        <v>863</v>
      </c>
      <c r="D650" s="304"/>
      <c r="E650" s="4" t="s">
        <v>18</v>
      </c>
      <c r="F650" s="4" t="s">
        <v>14</v>
      </c>
      <c r="G650" s="1" t="s">
        <v>19</v>
      </c>
      <c r="H650" s="1" t="s">
        <v>28</v>
      </c>
      <c r="I650" s="1" t="s">
        <v>24</v>
      </c>
      <c r="J650" s="4">
        <v>4</v>
      </c>
      <c r="K650" s="4"/>
      <c r="L650" s="4"/>
      <c r="M650" s="4"/>
      <c r="N650" s="4"/>
      <c r="O650" s="4"/>
      <c r="P650" s="4" t="s">
        <v>286</v>
      </c>
      <c r="Q650" s="4" t="s">
        <v>289</v>
      </c>
      <c r="R650" s="19"/>
      <c r="S650" s="4"/>
      <c r="T650" s="5"/>
      <c r="U650" s="5"/>
      <c r="V650" s="14"/>
      <c r="W650" s="15"/>
      <c r="X650" s="688" t="s">
        <v>3135</v>
      </c>
      <c r="Y650" s="695" t="s">
        <v>3140</v>
      </c>
      <c r="Z650" s="688" t="s">
        <v>3130</v>
      </c>
    </row>
    <row r="651" spans="1:26" s="282" customFormat="1" ht="15.6">
      <c r="A651" s="290"/>
      <c r="B651" s="289"/>
      <c r="C651" s="13"/>
      <c r="D651" s="304"/>
      <c r="E651" s="4" t="s">
        <v>18</v>
      </c>
      <c r="F651" s="4" t="s">
        <v>15</v>
      </c>
      <c r="G651" s="1" t="s">
        <v>19</v>
      </c>
      <c r="H651" s="1" t="s">
        <v>28</v>
      </c>
      <c r="I651" s="1" t="s">
        <v>24</v>
      </c>
      <c r="J651" s="4">
        <v>4</v>
      </c>
      <c r="K651" s="4"/>
      <c r="L651" s="4"/>
      <c r="M651" s="4"/>
      <c r="N651" s="4"/>
      <c r="O651" s="4"/>
      <c r="P651" s="4" t="s">
        <v>286</v>
      </c>
      <c r="Q651" s="4" t="s">
        <v>289</v>
      </c>
      <c r="R651" s="19"/>
      <c r="S651" s="4"/>
      <c r="T651" s="5"/>
      <c r="U651" s="5"/>
      <c r="V651" s="14"/>
      <c r="W651" s="15"/>
      <c r="X651" s="688" t="s">
        <v>3135</v>
      </c>
      <c r="Y651" s="695" t="s">
        <v>3140</v>
      </c>
      <c r="Z651" s="688" t="s">
        <v>3130</v>
      </c>
    </row>
    <row r="652" spans="1:26" s="282" customFormat="1" ht="15.6">
      <c r="A652" s="290"/>
      <c r="B652" s="289"/>
      <c r="C652" s="13" t="s">
        <v>862</v>
      </c>
      <c r="D652" s="304"/>
      <c r="E652" s="4" t="s">
        <v>18</v>
      </c>
      <c r="F652" s="4" t="s">
        <v>14</v>
      </c>
      <c r="G652" s="1" t="s">
        <v>19</v>
      </c>
      <c r="H652" s="1" t="s">
        <v>28</v>
      </c>
      <c r="I652" s="1" t="s">
        <v>24</v>
      </c>
      <c r="J652" s="4">
        <v>4</v>
      </c>
      <c r="K652" s="4"/>
      <c r="L652" s="4"/>
      <c r="M652" s="4"/>
      <c r="N652" s="4"/>
      <c r="O652" s="4"/>
      <c r="P652" s="4" t="s">
        <v>286</v>
      </c>
      <c r="Q652" s="4" t="s">
        <v>289</v>
      </c>
      <c r="R652" s="19"/>
      <c r="S652" s="4"/>
      <c r="T652" s="5"/>
      <c r="U652" s="5"/>
      <c r="V652" s="14"/>
      <c r="W652" s="15"/>
      <c r="X652" s="688" t="s">
        <v>3135</v>
      </c>
      <c r="Y652" s="695" t="s">
        <v>3140</v>
      </c>
      <c r="Z652" s="688" t="s">
        <v>3130</v>
      </c>
    </row>
    <row r="653" spans="1:26" s="282" customFormat="1" ht="15.6">
      <c r="A653" s="290"/>
      <c r="B653" s="289"/>
      <c r="C653" s="13"/>
      <c r="D653" s="304"/>
      <c r="E653" s="4" t="s">
        <v>18</v>
      </c>
      <c r="F653" s="4" t="s">
        <v>15</v>
      </c>
      <c r="G653" s="1" t="s">
        <v>19</v>
      </c>
      <c r="H653" s="1" t="s">
        <v>28</v>
      </c>
      <c r="I653" s="1" t="s">
        <v>24</v>
      </c>
      <c r="J653" s="4">
        <v>4</v>
      </c>
      <c r="K653" s="4"/>
      <c r="L653" s="4"/>
      <c r="M653" s="4"/>
      <c r="N653" s="4"/>
      <c r="O653" s="4"/>
      <c r="P653" s="4" t="s">
        <v>286</v>
      </c>
      <c r="Q653" s="4" t="s">
        <v>289</v>
      </c>
      <c r="R653" s="19"/>
      <c r="S653" s="4"/>
      <c r="T653" s="5"/>
      <c r="U653" s="5"/>
      <c r="V653" s="14"/>
      <c r="W653" s="15"/>
      <c r="X653" s="688" t="s">
        <v>3135</v>
      </c>
      <c r="Y653" s="695" t="s">
        <v>3140</v>
      </c>
      <c r="Z653" s="688" t="s">
        <v>3130</v>
      </c>
    </row>
    <row r="654" spans="1:26" s="282" customFormat="1" ht="15.6">
      <c r="A654" s="290"/>
      <c r="B654" s="289"/>
      <c r="C654" s="13" t="s">
        <v>861</v>
      </c>
      <c r="D654" s="304"/>
      <c r="E654" s="4" t="s">
        <v>17</v>
      </c>
      <c r="F654" s="4" t="s">
        <v>14</v>
      </c>
      <c r="G654" s="1" t="s">
        <v>19</v>
      </c>
      <c r="H654" s="1" t="s">
        <v>28</v>
      </c>
      <c r="I654" s="1" t="s">
        <v>24</v>
      </c>
      <c r="J654" s="4">
        <v>4</v>
      </c>
      <c r="K654" s="4"/>
      <c r="L654" s="4"/>
      <c r="M654" s="4"/>
      <c r="N654" s="4"/>
      <c r="O654" s="4"/>
      <c r="P654" s="4" t="s">
        <v>286</v>
      </c>
      <c r="Q654" s="4" t="s">
        <v>289</v>
      </c>
      <c r="R654" s="19"/>
      <c r="S654" s="4"/>
      <c r="T654" s="5"/>
      <c r="U654" s="5"/>
      <c r="V654" s="14"/>
      <c r="W654" s="15"/>
      <c r="X654" s="688" t="s">
        <v>3135</v>
      </c>
      <c r="Y654" s="695" t="s">
        <v>3140</v>
      </c>
      <c r="Z654" s="688" t="s">
        <v>3130</v>
      </c>
    </row>
    <row r="655" spans="1:26" s="282" customFormat="1" ht="15.6">
      <c r="A655" s="290"/>
      <c r="B655" s="289"/>
      <c r="C655" s="13"/>
      <c r="D655" s="304"/>
      <c r="E655" s="4" t="s">
        <v>17</v>
      </c>
      <c r="F655" s="4" t="s">
        <v>15</v>
      </c>
      <c r="G655" s="1" t="s">
        <v>19</v>
      </c>
      <c r="H655" s="1" t="s">
        <v>28</v>
      </c>
      <c r="I655" s="1" t="s">
        <v>24</v>
      </c>
      <c r="J655" s="4">
        <v>4</v>
      </c>
      <c r="K655" s="4"/>
      <c r="L655" s="4"/>
      <c r="M655" s="4"/>
      <c r="N655" s="4"/>
      <c r="O655" s="4"/>
      <c r="P655" s="4" t="s">
        <v>286</v>
      </c>
      <c r="Q655" s="4" t="s">
        <v>289</v>
      </c>
      <c r="R655" s="19"/>
      <c r="S655" s="4"/>
      <c r="T655" s="5"/>
      <c r="U655" s="5"/>
      <c r="V655" s="14"/>
      <c r="W655" s="15"/>
      <c r="X655" s="688" t="s">
        <v>3135</v>
      </c>
      <c r="Y655" s="695" t="s">
        <v>3140</v>
      </c>
      <c r="Z655" s="688" t="s">
        <v>3130</v>
      </c>
    </row>
    <row r="656" spans="1:26" s="282" customFormat="1" ht="15.6">
      <c r="A656" s="290"/>
      <c r="B656" s="289"/>
      <c r="C656" s="13" t="s">
        <v>860</v>
      </c>
      <c r="D656" s="304"/>
      <c r="E656" s="4" t="s">
        <v>18</v>
      </c>
      <c r="F656" s="4" t="s">
        <v>14</v>
      </c>
      <c r="G656" s="1" t="s">
        <v>19</v>
      </c>
      <c r="H656" s="1" t="s">
        <v>28</v>
      </c>
      <c r="I656" s="1" t="s">
        <v>24</v>
      </c>
      <c r="J656" s="4">
        <v>4</v>
      </c>
      <c r="K656" s="4"/>
      <c r="L656" s="4"/>
      <c r="M656" s="4"/>
      <c r="N656" s="4"/>
      <c r="O656" s="4"/>
      <c r="P656" s="4" t="s">
        <v>286</v>
      </c>
      <c r="Q656" s="4" t="s">
        <v>290</v>
      </c>
      <c r="R656" s="19"/>
      <c r="S656" s="4"/>
      <c r="T656" s="5"/>
      <c r="U656" s="5"/>
      <c r="V656" s="14"/>
      <c r="W656" s="15"/>
      <c r="X656" s="688" t="s">
        <v>3135</v>
      </c>
      <c r="Y656" s="695" t="s">
        <v>3140</v>
      </c>
      <c r="Z656" s="688" t="s">
        <v>3130</v>
      </c>
    </row>
    <row r="657" spans="1:26" s="282" customFormat="1" ht="15.6">
      <c r="A657" s="290"/>
      <c r="B657" s="289"/>
      <c r="C657" s="13"/>
      <c r="D657" s="304"/>
      <c r="E657" s="4" t="s">
        <v>18</v>
      </c>
      <c r="F657" s="4" t="s">
        <v>15</v>
      </c>
      <c r="G657" s="1" t="s">
        <v>19</v>
      </c>
      <c r="H657" s="1" t="s">
        <v>28</v>
      </c>
      <c r="I657" s="1" t="s">
        <v>24</v>
      </c>
      <c r="J657" s="4">
        <v>4</v>
      </c>
      <c r="K657" s="4"/>
      <c r="L657" s="4"/>
      <c r="M657" s="4"/>
      <c r="N657" s="4"/>
      <c r="O657" s="4"/>
      <c r="P657" s="4" t="s">
        <v>286</v>
      </c>
      <c r="Q657" s="4" t="s">
        <v>290</v>
      </c>
      <c r="R657" s="19"/>
      <c r="S657" s="4"/>
      <c r="T657" s="5"/>
      <c r="U657" s="5"/>
      <c r="V657" s="14"/>
      <c r="W657" s="15"/>
      <c r="X657" s="688" t="s">
        <v>3135</v>
      </c>
      <c r="Y657" s="695" t="s">
        <v>3140</v>
      </c>
      <c r="Z657" s="688" t="s">
        <v>3130</v>
      </c>
    </row>
    <row r="658" spans="1:26" s="282" customFormat="1" ht="15.6">
      <c r="A658" s="290"/>
      <c r="B658" s="289"/>
      <c r="C658" s="13"/>
      <c r="D658" s="304"/>
      <c r="E658" s="4" t="s">
        <v>18</v>
      </c>
      <c r="F658" s="4" t="s">
        <v>14</v>
      </c>
      <c r="G658" s="1" t="s">
        <v>19</v>
      </c>
      <c r="H658" s="1" t="s">
        <v>28</v>
      </c>
      <c r="I658" s="1" t="s">
        <v>24</v>
      </c>
      <c r="J658" s="4">
        <v>4</v>
      </c>
      <c r="K658" s="4"/>
      <c r="L658" s="4"/>
      <c r="M658" s="4"/>
      <c r="N658" s="4"/>
      <c r="O658" s="4"/>
      <c r="P658" s="4" t="s">
        <v>286</v>
      </c>
      <c r="Q658" s="4" t="s">
        <v>290</v>
      </c>
      <c r="R658" s="19"/>
      <c r="S658" s="4"/>
      <c r="T658" s="5"/>
      <c r="U658" s="5"/>
      <c r="V658" s="14"/>
      <c r="W658" s="15"/>
      <c r="X658" s="688" t="s">
        <v>3135</v>
      </c>
      <c r="Y658" s="695" t="s">
        <v>3140</v>
      </c>
      <c r="Z658" s="688" t="s">
        <v>3130</v>
      </c>
    </row>
    <row r="659" spans="1:26" s="282" customFormat="1" ht="15.6">
      <c r="A659" s="290"/>
      <c r="B659" s="289"/>
      <c r="C659" s="13"/>
      <c r="D659" s="304"/>
      <c r="E659" s="4" t="s">
        <v>18</v>
      </c>
      <c r="F659" s="4" t="s">
        <v>15</v>
      </c>
      <c r="G659" s="1" t="s">
        <v>19</v>
      </c>
      <c r="H659" s="1" t="s">
        <v>28</v>
      </c>
      <c r="I659" s="1" t="s">
        <v>24</v>
      </c>
      <c r="J659" s="4">
        <v>4</v>
      </c>
      <c r="K659" s="4"/>
      <c r="L659" s="4"/>
      <c r="M659" s="4"/>
      <c r="N659" s="4"/>
      <c r="O659" s="4"/>
      <c r="P659" s="4" t="s">
        <v>286</v>
      </c>
      <c r="Q659" s="4" t="s">
        <v>290</v>
      </c>
      <c r="R659" s="19"/>
      <c r="S659" s="4"/>
      <c r="T659" s="5"/>
      <c r="U659" s="5"/>
      <c r="V659" s="14"/>
      <c r="W659" s="15"/>
      <c r="X659" s="688" t="s">
        <v>3135</v>
      </c>
      <c r="Y659" s="695" t="s">
        <v>3140</v>
      </c>
      <c r="Z659" s="688" t="s">
        <v>3130</v>
      </c>
    </row>
    <row r="660" spans="1:26" s="282" customFormat="1" ht="15.6">
      <c r="A660" s="290"/>
      <c r="B660" s="289"/>
      <c r="C660" s="13" t="s">
        <v>859</v>
      </c>
      <c r="D660" s="304"/>
      <c r="E660" s="4" t="s">
        <v>18</v>
      </c>
      <c r="F660" s="4" t="s">
        <v>14</v>
      </c>
      <c r="G660" s="1" t="s">
        <v>19</v>
      </c>
      <c r="H660" s="1" t="s">
        <v>28</v>
      </c>
      <c r="I660" s="1" t="s">
        <v>24</v>
      </c>
      <c r="J660" s="4">
        <v>4</v>
      </c>
      <c r="K660" s="4"/>
      <c r="L660" s="4"/>
      <c r="M660" s="4"/>
      <c r="N660" s="4"/>
      <c r="O660" s="4"/>
      <c r="P660" s="4" t="s">
        <v>286</v>
      </c>
      <c r="Q660" s="4" t="s">
        <v>290</v>
      </c>
      <c r="R660" s="19"/>
      <c r="S660" s="4"/>
      <c r="T660" s="5"/>
      <c r="U660" s="5"/>
      <c r="V660" s="14"/>
      <c r="W660" s="15"/>
      <c r="X660" s="688" t="s">
        <v>3135</v>
      </c>
      <c r="Y660" s="695" t="s">
        <v>3140</v>
      </c>
      <c r="Z660" s="688" t="s">
        <v>3130</v>
      </c>
    </row>
    <row r="661" spans="1:26" s="309" customFormat="1" ht="16.2" thickBot="1">
      <c r="A661" s="312"/>
      <c r="B661" s="311"/>
      <c r="C661" s="263"/>
      <c r="D661" s="310" t="s">
        <v>858</v>
      </c>
      <c r="E661" s="264" t="s">
        <v>18</v>
      </c>
      <c r="F661" s="264" t="s">
        <v>15</v>
      </c>
      <c r="G661" s="265" t="s">
        <v>19</v>
      </c>
      <c r="H661" s="265" t="s">
        <v>28</v>
      </c>
      <c r="I661" s="265" t="s">
        <v>24</v>
      </c>
      <c r="J661" s="264">
        <v>4</v>
      </c>
      <c r="K661" s="264"/>
      <c r="L661" s="264"/>
      <c r="M661" s="264"/>
      <c r="N661" s="264"/>
      <c r="O661" s="264"/>
      <c r="P661" s="264" t="s">
        <v>286</v>
      </c>
      <c r="Q661" s="264" t="s">
        <v>290</v>
      </c>
      <c r="R661" s="266"/>
      <c r="S661" s="264"/>
      <c r="T661" s="267"/>
      <c r="U661" s="267"/>
      <c r="V661" s="268"/>
      <c r="W661" s="269"/>
      <c r="X661" s="688" t="s">
        <v>3135</v>
      </c>
      <c r="Y661" s="695" t="s">
        <v>3140</v>
      </c>
      <c r="Z661" s="688" t="s">
        <v>3130</v>
      </c>
    </row>
    <row r="662" spans="1:26" s="305" customFormat="1" ht="15.6">
      <c r="A662" s="308"/>
      <c r="B662" s="307"/>
      <c r="C662" s="256" t="s">
        <v>857</v>
      </c>
      <c r="D662" s="306" t="s">
        <v>835</v>
      </c>
      <c r="E662" s="136" t="s">
        <v>17</v>
      </c>
      <c r="F662" s="136" t="s">
        <v>14</v>
      </c>
      <c r="G662" s="257" t="s">
        <v>19</v>
      </c>
      <c r="H662" s="257" t="s">
        <v>28</v>
      </c>
      <c r="I662" s="257" t="s">
        <v>24</v>
      </c>
      <c r="J662" s="136">
        <v>4</v>
      </c>
      <c r="K662" s="136"/>
      <c r="L662" s="136"/>
      <c r="M662" s="136"/>
      <c r="N662" s="136"/>
      <c r="O662" s="136"/>
      <c r="P662" s="136" t="s">
        <v>286</v>
      </c>
      <c r="Q662" s="136" t="s">
        <v>289</v>
      </c>
      <c r="R662" s="258"/>
      <c r="S662" s="136"/>
      <c r="T662" s="259"/>
      <c r="U662" s="259"/>
      <c r="V662" s="260"/>
      <c r="W662" s="261"/>
      <c r="X662" s="688" t="s">
        <v>3135</v>
      </c>
      <c r="Y662" s="695" t="s">
        <v>3140</v>
      </c>
      <c r="Z662" s="688" t="s">
        <v>3138</v>
      </c>
    </row>
    <row r="663" spans="1:26" s="282" customFormat="1" ht="15.6">
      <c r="A663" s="290"/>
      <c r="B663" s="289"/>
      <c r="C663" s="13"/>
      <c r="D663" s="304"/>
      <c r="E663" s="4" t="s">
        <v>17</v>
      </c>
      <c r="F663" s="4" t="s">
        <v>15</v>
      </c>
      <c r="G663" s="1" t="s">
        <v>19</v>
      </c>
      <c r="H663" s="1" t="s">
        <v>28</v>
      </c>
      <c r="I663" s="1" t="s">
        <v>24</v>
      </c>
      <c r="J663" s="4">
        <v>4</v>
      </c>
      <c r="K663" s="4"/>
      <c r="L663" s="4"/>
      <c r="M663" s="4"/>
      <c r="N663" s="4"/>
      <c r="O663" s="4"/>
      <c r="P663" s="4" t="s">
        <v>286</v>
      </c>
      <c r="Q663" s="4" t="s">
        <v>289</v>
      </c>
      <c r="R663" s="19"/>
      <c r="S663" s="4"/>
      <c r="T663" s="5"/>
      <c r="U663" s="5"/>
      <c r="V663" s="14"/>
      <c r="W663" s="15"/>
      <c r="X663" s="688" t="s">
        <v>3135</v>
      </c>
      <c r="Y663" s="695" t="s">
        <v>3140</v>
      </c>
      <c r="Z663" s="688" t="s">
        <v>3138</v>
      </c>
    </row>
    <row r="664" spans="1:26" s="282" customFormat="1" ht="15.6">
      <c r="A664" s="290"/>
      <c r="B664" s="289"/>
      <c r="C664" s="13" t="s">
        <v>856</v>
      </c>
      <c r="D664" s="304"/>
      <c r="E664" s="4" t="s">
        <v>18</v>
      </c>
      <c r="F664" s="4" t="s">
        <v>14</v>
      </c>
      <c r="G664" s="1" t="s">
        <v>19</v>
      </c>
      <c r="H664" s="1" t="s">
        <v>28</v>
      </c>
      <c r="I664" s="1" t="s">
        <v>447</v>
      </c>
      <c r="J664" s="4">
        <v>4</v>
      </c>
      <c r="K664" s="4"/>
      <c r="L664" s="4"/>
      <c r="M664" s="4"/>
      <c r="N664" s="4"/>
      <c r="O664" s="4"/>
      <c r="P664" s="4" t="s">
        <v>286</v>
      </c>
      <c r="Q664" s="4" t="s">
        <v>289</v>
      </c>
      <c r="R664" s="19"/>
      <c r="S664" s="4"/>
      <c r="T664" s="5"/>
      <c r="U664" s="5"/>
      <c r="V664" s="14"/>
      <c r="W664" s="15"/>
      <c r="X664" s="688" t="s">
        <v>3135</v>
      </c>
      <c r="Y664" s="695" t="s">
        <v>3140</v>
      </c>
      <c r="Z664" s="688" t="s">
        <v>3138</v>
      </c>
    </row>
    <row r="665" spans="1:26" s="282" customFormat="1" ht="15.6">
      <c r="A665" s="290"/>
      <c r="B665" s="289"/>
      <c r="C665" s="13"/>
      <c r="D665" s="304"/>
      <c r="E665" s="4" t="s">
        <v>18</v>
      </c>
      <c r="F665" s="4" t="s">
        <v>15</v>
      </c>
      <c r="G665" s="1" t="s">
        <v>19</v>
      </c>
      <c r="H665" s="1" t="s">
        <v>28</v>
      </c>
      <c r="I665" s="1" t="s">
        <v>24</v>
      </c>
      <c r="J665" s="4">
        <v>4</v>
      </c>
      <c r="K665" s="4"/>
      <c r="L665" s="4"/>
      <c r="M665" s="4"/>
      <c r="N665" s="4"/>
      <c r="O665" s="4"/>
      <c r="P665" s="4" t="s">
        <v>286</v>
      </c>
      <c r="Q665" s="4" t="s">
        <v>289</v>
      </c>
      <c r="R665" s="19"/>
      <c r="S665" s="4"/>
      <c r="T665" s="5"/>
      <c r="U665" s="5"/>
      <c r="V665" s="14"/>
      <c r="W665" s="15"/>
      <c r="X665" s="688" t="s">
        <v>3135</v>
      </c>
      <c r="Y665" s="695" t="s">
        <v>3140</v>
      </c>
      <c r="Z665" s="688" t="s">
        <v>3138</v>
      </c>
    </row>
    <row r="666" spans="1:26" s="282" customFormat="1" ht="15.6">
      <c r="A666" s="290"/>
      <c r="B666" s="289"/>
      <c r="C666" s="13" t="s">
        <v>855</v>
      </c>
      <c r="D666" s="304"/>
      <c r="E666" s="4" t="s">
        <v>18</v>
      </c>
      <c r="F666" s="4" t="s">
        <v>14</v>
      </c>
      <c r="G666" s="1" t="s">
        <v>19</v>
      </c>
      <c r="H666" s="1" t="s">
        <v>28</v>
      </c>
      <c r="I666" s="1" t="s">
        <v>24</v>
      </c>
      <c r="J666" s="4">
        <v>4</v>
      </c>
      <c r="K666" s="4"/>
      <c r="L666" s="4"/>
      <c r="M666" s="4"/>
      <c r="N666" s="4"/>
      <c r="O666" s="4"/>
      <c r="P666" s="4" t="s">
        <v>286</v>
      </c>
      <c r="Q666" s="4" t="s">
        <v>289</v>
      </c>
      <c r="R666" s="19"/>
      <c r="S666" s="4"/>
      <c r="T666" s="5"/>
      <c r="U666" s="5"/>
      <c r="V666" s="14"/>
      <c r="W666" s="15"/>
      <c r="X666" s="688" t="s">
        <v>3135</v>
      </c>
      <c r="Y666" s="695" t="s">
        <v>3140</v>
      </c>
      <c r="Z666" s="688" t="s">
        <v>3138</v>
      </c>
    </row>
    <row r="667" spans="1:26" s="282" customFormat="1" ht="15.6">
      <c r="A667" s="290"/>
      <c r="B667" s="289"/>
      <c r="C667" s="13"/>
      <c r="D667" s="304"/>
      <c r="E667" s="4" t="s">
        <v>18</v>
      </c>
      <c r="F667" s="4" t="s">
        <v>15</v>
      </c>
      <c r="G667" s="1" t="s">
        <v>19</v>
      </c>
      <c r="H667" s="1" t="s">
        <v>28</v>
      </c>
      <c r="I667" s="1" t="s">
        <v>445</v>
      </c>
      <c r="J667" s="4">
        <v>4</v>
      </c>
      <c r="K667" s="4"/>
      <c r="L667" s="4"/>
      <c r="M667" s="4"/>
      <c r="N667" s="4"/>
      <c r="O667" s="4"/>
      <c r="P667" s="4" t="s">
        <v>286</v>
      </c>
      <c r="Q667" s="4" t="s">
        <v>289</v>
      </c>
      <c r="R667" s="19"/>
      <c r="S667" s="4"/>
      <c r="T667" s="5"/>
      <c r="U667" s="5"/>
      <c r="V667" s="14"/>
      <c r="W667" s="15"/>
      <c r="X667" s="688" t="s">
        <v>3135</v>
      </c>
      <c r="Y667" s="695" t="s">
        <v>3140</v>
      </c>
      <c r="Z667" s="688" t="s">
        <v>3138</v>
      </c>
    </row>
    <row r="668" spans="1:26" s="282" customFormat="1" ht="15.6">
      <c r="A668" s="290"/>
      <c r="B668" s="289"/>
      <c r="C668" s="13"/>
      <c r="D668" s="304"/>
      <c r="E668" s="4" t="s">
        <v>18</v>
      </c>
      <c r="F668" s="4" t="s">
        <v>15</v>
      </c>
      <c r="G668" s="1" t="s">
        <v>19</v>
      </c>
      <c r="H668" s="1" t="s">
        <v>28</v>
      </c>
      <c r="I668" s="1" t="s">
        <v>445</v>
      </c>
      <c r="J668" s="4">
        <v>2</v>
      </c>
      <c r="K668" s="4"/>
      <c r="L668" s="4"/>
      <c r="M668" s="4"/>
      <c r="N668" s="4" t="s">
        <v>39</v>
      </c>
      <c r="O668" s="4"/>
      <c r="P668" s="4" t="s">
        <v>286</v>
      </c>
      <c r="Q668" s="4" t="s">
        <v>289</v>
      </c>
      <c r="R668" s="19"/>
      <c r="S668" s="4"/>
      <c r="T668" s="5"/>
      <c r="U668" s="5"/>
      <c r="V668" s="14"/>
      <c r="W668" s="15"/>
      <c r="X668" s="688" t="s">
        <v>3135</v>
      </c>
      <c r="Y668" s="695" t="s">
        <v>3140</v>
      </c>
      <c r="Z668" s="688" t="s">
        <v>3138</v>
      </c>
    </row>
    <row r="669" spans="1:26" s="282" customFormat="1" ht="15.6">
      <c r="A669" s="290"/>
      <c r="B669" s="289"/>
      <c r="C669" s="13" t="s">
        <v>854</v>
      </c>
      <c r="D669" s="304"/>
      <c r="E669" s="4" t="s">
        <v>17</v>
      </c>
      <c r="F669" s="4" t="s">
        <v>15</v>
      </c>
      <c r="G669" s="1" t="s">
        <v>19</v>
      </c>
      <c r="H669" s="1" t="s">
        <v>28</v>
      </c>
      <c r="I669" s="1" t="s">
        <v>24</v>
      </c>
      <c r="J669" s="4">
        <v>4</v>
      </c>
      <c r="K669" s="4"/>
      <c r="L669" s="4"/>
      <c r="M669" s="4"/>
      <c r="N669" s="4"/>
      <c r="O669" s="4"/>
      <c r="P669" s="4" t="s">
        <v>286</v>
      </c>
      <c r="Q669" s="4" t="s">
        <v>289</v>
      </c>
      <c r="R669" s="19"/>
      <c r="S669" s="4"/>
      <c r="T669" s="5"/>
      <c r="U669" s="5"/>
      <c r="V669" s="14"/>
      <c r="W669" s="15"/>
      <c r="X669" s="688" t="s">
        <v>3135</v>
      </c>
      <c r="Y669" s="695" t="s">
        <v>3140</v>
      </c>
      <c r="Z669" s="688" t="s">
        <v>3138</v>
      </c>
    </row>
    <row r="670" spans="1:26" s="282" customFormat="1" ht="15.6">
      <c r="A670" s="290"/>
      <c r="B670" s="289"/>
      <c r="C670" s="13"/>
      <c r="D670" s="304"/>
      <c r="E670" s="4" t="s">
        <v>18</v>
      </c>
      <c r="F670" s="4" t="s">
        <v>14</v>
      </c>
      <c r="G670" s="1" t="s">
        <v>19</v>
      </c>
      <c r="H670" s="1" t="s">
        <v>28</v>
      </c>
      <c r="I670" s="1" t="s">
        <v>445</v>
      </c>
      <c r="J670" s="4">
        <v>4</v>
      </c>
      <c r="K670" s="4"/>
      <c r="L670" s="4"/>
      <c r="M670" s="4"/>
      <c r="N670" s="4"/>
      <c r="O670" s="4"/>
      <c r="P670" s="4" t="s">
        <v>286</v>
      </c>
      <c r="Q670" s="4" t="s">
        <v>289</v>
      </c>
      <c r="R670" s="19"/>
      <c r="S670" s="4"/>
      <c r="T670" s="5"/>
      <c r="U670" s="5"/>
      <c r="V670" s="14"/>
      <c r="W670" s="15"/>
      <c r="X670" s="688" t="s">
        <v>3135</v>
      </c>
      <c r="Y670" s="695" t="s">
        <v>3140</v>
      </c>
      <c r="Z670" s="688" t="s">
        <v>3138</v>
      </c>
    </row>
    <row r="671" spans="1:26" s="281" customFormat="1" ht="15.6">
      <c r="A671" s="290"/>
      <c r="B671" s="289"/>
      <c r="C671" s="13" t="s">
        <v>853</v>
      </c>
      <c r="D671" s="304"/>
      <c r="E671" s="4" t="s">
        <v>17</v>
      </c>
      <c r="F671" s="4" t="s">
        <v>14</v>
      </c>
      <c r="G671" s="1" t="s">
        <v>19</v>
      </c>
      <c r="H671" s="1" t="s">
        <v>28</v>
      </c>
      <c r="I671" s="1" t="s">
        <v>24</v>
      </c>
      <c r="J671" s="4">
        <v>4</v>
      </c>
      <c r="K671" s="4"/>
      <c r="L671" s="4"/>
      <c r="M671" s="4"/>
      <c r="N671" s="4"/>
      <c r="O671" s="4"/>
      <c r="P671" s="4" t="s">
        <v>286</v>
      </c>
      <c r="Q671" s="4" t="s">
        <v>289</v>
      </c>
      <c r="R671" s="19"/>
      <c r="S671" s="4"/>
      <c r="T671" s="5"/>
      <c r="U671" s="5"/>
      <c r="V671" s="14"/>
      <c r="W671" s="15"/>
      <c r="X671" s="688" t="s">
        <v>3135</v>
      </c>
      <c r="Y671" s="695" t="s">
        <v>3140</v>
      </c>
      <c r="Z671" s="688" t="s">
        <v>3138</v>
      </c>
    </row>
    <row r="672" spans="1:26" s="281" customFormat="1" ht="15.6">
      <c r="A672" s="290"/>
      <c r="B672" s="289"/>
      <c r="C672" s="13"/>
      <c r="D672" s="304"/>
      <c r="E672" s="4" t="s">
        <v>17</v>
      </c>
      <c r="F672" s="4" t="s">
        <v>15</v>
      </c>
      <c r="G672" s="1" t="s">
        <v>19</v>
      </c>
      <c r="H672" s="1" t="s">
        <v>28</v>
      </c>
      <c r="I672" s="1" t="s">
        <v>24</v>
      </c>
      <c r="J672" s="4">
        <v>2</v>
      </c>
      <c r="K672" s="4"/>
      <c r="L672" s="4"/>
      <c r="M672" s="4"/>
      <c r="N672" s="4" t="s">
        <v>39</v>
      </c>
      <c r="O672" s="4"/>
      <c r="P672" s="4" t="s">
        <v>286</v>
      </c>
      <c r="Q672" s="4" t="s">
        <v>289</v>
      </c>
      <c r="R672" s="19"/>
      <c r="S672" s="4"/>
      <c r="T672" s="5"/>
      <c r="U672" s="5"/>
      <c r="V672" s="14"/>
      <c r="W672" s="15"/>
      <c r="X672" s="688" t="s">
        <v>3135</v>
      </c>
      <c r="Y672" s="695" t="s">
        <v>3140</v>
      </c>
      <c r="Z672" s="688" t="s">
        <v>3138</v>
      </c>
    </row>
    <row r="673" spans="1:26" s="281" customFormat="1" ht="15.6">
      <c r="A673" s="290"/>
      <c r="B673" s="289"/>
      <c r="C673" s="13"/>
      <c r="D673" s="304"/>
      <c r="E673" s="4" t="s">
        <v>18</v>
      </c>
      <c r="F673" s="4" t="s">
        <v>15</v>
      </c>
      <c r="G673" s="1" t="s">
        <v>19</v>
      </c>
      <c r="H673" s="1" t="s">
        <v>28</v>
      </c>
      <c r="I673" s="1" t="s">
        <v>447</v>
      </c>
      <c r="J673" s="4">
        <v>4</v>
      </c>
      <c r="K673" s="4"/>
      <c r="L673" s="4"/>
      <c r="M673" s="4"/>
      <c r="N673" s="4"/>
      <c r="O673" s="4"/>
      <c r="P673" s="4" t="s">
        <v>286</v>
      </c>
      <c r="Q673" s="4" t="s">
        <v>289</v>
      </c>
      <c r="R673" s="19"/>
      <c r="S673" s="4"/>
      <c r="T673" s="5"/>
      <c r="U673" s="5"/>
      <c r="V673" s="14"/>
      <c r="W673" s="15"/>
      <c r="X673" s="688" t="s">
        <v>3135</v>
      </c>
      <c r="Y673" s="695" t="s">
        <v>3140</v>
      </c>
      <c r="Z673" s="688" t="s">
        <v>3138</v>
      </c>
    </row>
    <row r="674" spans="1:26" s="281" customFormat="1" ht="15.6">
      <c r="A674" s="290"/>
      <c r="B674" s="289"/>
      <c r="C674" s="13" t="s">
        <v>852</v>
      </c>
      <c r="D674" s="304"/>
      <c r="E674" s="4" t="s">
        <v>18</v>
      </c>
      <c r="F674" s="4" t="s">
        <v>15</v>
      </c>
      <c r="G674" s="1" t="s">
        <v>19</v>
      </c>
      <c r="H674" s="1" t="s">
        <v>28</v>
      </c>
      <c r="I674" s="1" t="s">
        <v>24</v>
      </c>
      <c r="J674" s="4"/>
      <c r="K674" s="4"/>
      <c r="L674" s="4"/>
      <c r="M674" s="4"/>
      <c r="N674" s="4"/>
      <c r="O674" s="4"/>
      <c r="P674" s="4" t="s">
        <v>286</v>
      </c>
      <c r="Q674" s="4" t="s">
        <v>289</v>
      </c>
      <c r="R674" s="19" t="s">
        <v>849</v>
      </c>
      <c r="S674" s="4"/>
      <c r="T674" s="5"/>
      <c r="U674" s="5"/>
      <c r="V674" s="14"/>
      <c r="W674" s="15"/>
      <c r="X674" s="688" t="s">
        <v>3135</v>
      </c>
      <c r="Y674" s="695" t="s">
        <v>3140</v>
      </c>
      <c r="Z674" s="688" t="s">
        <v>3138</v>
      </c>
    </row>
    <row r="675" spans="1:26" s="281" customFormat="1" ht="15.6">
      <c r="A675" s="290"/>
      <c r="B675" s="289"/>
      <c r="C675" s="13" t="s">
        <v>851</v>
      </c>
      <c r="D675" s="304"/>
      <c r="E675" s="4" t="s">
        <v>18</v>
      </c>
      <c r="F675" s="4" t="s">
        <v>14</v>
      </c>
      <c r="G675" s="1" t="s">
        <v>19</v>
      </c>
      <c r="H675" s="1" t="s">
        <v>28</v>
      </c>
      <c r="I675" s="1" t="s">
        <v>24</v>
      </c>
      <c r="J675" s="4">
        <v>4</v>
      </c>
      <c r="K675" s="4"/>
      <c r="L675" s="4"/>
      <c r="M675" s="4"/>
      <c r="N675" s="4"/>
      <c r="O675" s="4"/>
      <c r="P675" s="4" t="s">
        <v>286</v>
      </c>
      <c r="Q675" s="4" t="s">
        <v>289</v>
      </c>
      <c r="R675" s="19"/>
      <c r="S675" s="4"/>
      <c r="T675" s="5"/>
      <c r="U675" s="5"/>
      <c r="V675" s="14"/>
      <c r="W675" s="15"/>
      <c r="X675" s="688" t="s">
        <v>3135</v>
      </c>
      <c r="Y675" s="695" t="s">
        <v>3140</v>
      </c>
      <c r="Z675" s="688" t="s">
        <v>3138</v>
      </c>
    </row>
    <row r="676" spans="1:26" s="281" customFormat="1" ht="15.6">
      <c r="A676" s="290"/>
      <c r="B676" s="289"/>
      <c r="C676" s="13"/>
      <c r="D676" s="304"/>
      <c r="E676" s="4" t="s">
        <v>18</v>
      </c>
      <c r="F676" s="4" t="s">
        <v>15</v>
      </c>
      <c r="G676" s="1" t="s">
        <v>19</v>
      </c>
      <c r="H676" s="1" t="s">
        <v>28</v>
      </c>
      <c r="I676" s="1" t="s">
        <v>24</v>
      </c>
      <c r="J676" s="4">
        <v>4</v>
      </c>
      <c r="K676" s="4"/>
      <c r="L676" s="4"/>
      <c r="M676" s="4"/>
      <c r="N676" s="4"/>
      <c r="O676" s="4"/>
      <c r="P676" s="4" t="s">
        <v>286</v>
      </c>
      <c r="Q676" s="4" t="s">
        <v>289</v>
      </c>
      <c r="R676" s="19"/>
      <c r="S676" s="4"/>
      <c r="T676" s="5"/>
      <c r="U676" s="5"/>
      <c r="V676" s="14"/>
      <c r="W676" s="15"/>
      <c r="X676" s="688" t="s">
        <v>3135</v>
      </c>
      <c r="Y676" s="695" t="s">
        <v>3140</v>
      </c>
      <c r="Z676" s="688" t="s">
        <v>3138</v>
      </c>
    </row>
    <row r="677" spans="1:26" s="281" customFormat="1" ht="15.6">
      <c r="A677" s="290"/>
      <c r="B677" s="289"/>
      <c r="C677" s="13" t="s">
        <v>850</v>
      </c>
      <c r="D677" s="304"/>
      <c r="E677" s="4" t="s">
        <v>18</v>
      </c>
      <c r="F677" s="4" t="s">
        <v>14</v>
      </c>
      <c r="G677" s="1" t="s">
        <v>19</v>
      </c>
      <c r="H677" s="1" t="s">
        <v>28</v>
      </c>
      <c r="I677" s="1" t="s">
        <v>24</v>
      </c>
      <c r="J677" s="4">
        <v>4</v>
      </c>
      <c r="K677" s="4"/>
      <c r="L677" s="4"/>
      <c r="M677" s="4"/>
      <c r="N677" s="4"/>
      <c r="O677" s="4"/>
      <c r="P677" s="4" t="s">
        <v>286</v>
      </c>
      <c r="Q677" s="4" t="s">
        <v>289</v>
      </c>
      <c r="R677" s="19"/>
      <c r="S677" s="4"/>
      <c r="T677" s="5"/>
      <c r="U677" s="5"/>
      <c r="V677" s="14"/>
      <c r="W677" s="15"/>
      <c r="X677" s="688" t="s">
        <v>3135</v>
      </c>
      <c r="Y677" s="695" t="s">
        <v>3140</v>
      </c>
      <c r="Z677" s="688" t="s">
        <v>3138</v>
      </c>
    </row>
    <row r="678" spans="1:26" s="281" customFormat="1" ht="15.6">
      <c r="A678" s="290"/>
      <c r="B678" s="289"/>
      <c r="C678" s="13"/>
      <c r="D678" s="304"/>
      <c r="E678" s="4" t="s">
        <v>18</v>
      </c>
      <c r="F678" s="4" t="s">
        <v>15</v>
      </c>
      <c r="G678" s="1" t="s">
        <v>19</v>
      </c>
      <c r="H678" s="1" t="s">
        <v>28</v>
      </c>
      <c r="I678" s="1" t="s">
        <v>24</v>
      </c>
      <c r="J678" s="4">
        <v>4</v>
      </c>
      <c r="K678" s="4"/>
      <c r="L678" s="4"/>
      <c r="M678" s="4"/>
      <c r="N678" s="4"/>
      <c r="O678" s="4"/>
      <c r="P678" s="4" t="s">
        <v>286</v>
      </c>
      <c r="Q678" s="4" t="s">
        <v>289</v>
      </c>
      <c r="R678" s="19"/>
      <c r="S678" s="4"/>
      <c r="T678" s="5"/>
      <c r="U678" s="5"/>
      <c r="V678" s="14"/>
      <c r="W678" s="15"/>
      <c r="X678" s="688" t="s">
        <v>3135</v>
      </c>
      <c r="Y678" s="695" t="s">
        <v>3140</v>
      </c>
      <c r="Z678" s="688" t="s">
        <v>3138</v>
      </c>
    </row>
    <row r="679" spans="1:26" s="281" customFormat="1" ht="15.6">
      <c r="A679" s="290"/>
      <c r="B679" s="289"/>
      <c r="C679" s="13" t="s">
        <v>308</v>
      </c>
      <c r="D679" s="304"/>
      <c r="E679" s="4" t="s">
        <v>18</v>
      </c>
      <c r="F679" s="4" t="s">
        <v>16</v>
      </c>
      <c r="G679" s="1" t="s">
        <v>19</v>
      </c>
      <c r="H679" s="1" t="s">
        <v>28</v>
      </c>
      <c r="I679" s="1" t="s">
        <v>24</v>
      </c>
      <c r="J679" s="4"/>
      <c r="K679" s="4"/>
      <c r="L679" s="4"/>
      <c r="M679" s="4"/>
      <c r="N679" s="4"/>
      <c r="O679" s="4"/>
      <c r="P679" s="4" t="s">
        <v>286</v>
      </c>
      <c r="Q679" s="4" t="s">
        <v>289</v>
      </c>
      <c r="R679" s="19" t="s">
        <v>849</v>
      </c>
      <c r="S679" s="4"/>
      <c r="T679" s="5"/>
      <c r="U679" s="5"/>
      <c r="V679" s="14"/>
      <c r="W679" s="15"/>
      <c r="X679" s="688" t="s">
        <v>3135</v>
      </c>
      <c r="Y679" s="695" t="s">
        <v>3140</v>
      </c>
      <c r="Z679" s="688" t="s">
        <v>3138</v>
      </c>
    </row>
    <row r="680" spans="1:26" s="281" customFormat="1" ht="15.6">
      <c r="A680" s="290"/>
      <c r="B680" s="289"/>
      <c r="C680" s="13" t="s">
        <v>848</v>
      </c>
      <c r="D680" s="304"/>
      <c r="E680" s="4" t="s">
        <v>17</v>
      </c>
      <c r="F680" s="4" t="s">
        <v>14</v>
      </c>
      <c r="G680" s="1" t="s">
        <v>19</v>
      </c>
      <c r="H680" s="1" t="s">
        <v>28</v>
      </c>
      <c r="I680" s="1" t="s">
        <v>24</v>
      </c>
      <c r="J680" s="4"/>
      <c r="K680" s="4"/>
      <c r="L680" s="4"/>
      <c r="M680" s="4"/>
      <c r="N680" s="4"/>
      <c r="O680" s="4" t="s">
        <v>28</v>
      </c>
      <c r="P680" s="4" t="s">
        <v>286</v>
      </c>
      <c r="Q680" s="4" t="s">
        <v>289</v>
      </c>
      <c r="R680" s="19"/>
      <c r="S680" s="4"/>
      <c r="T680" s="5"/>
      <c r="U680" s="5"/>
      <c r="V680" s="14"/>
      <c r="W680" s="15"/>
      <c r="X680" s="688" t="s">
        <v>3135</v>
      </c>
      <c r="Y680" s="695" t="s">
        <v>3140</v>
      </c>
      <c r="Z680" s="688" t="s">
        <v>3138</v>
      </c>
    </row>
    <row r="681" spans="1:26" s="281" customFormat="1" ht="15.6">
      <c r="A681" s="290"/>
      <c r="B681" s="289"/>
      <c r="C681" s="13"/>
      <c r="D681" s="304"/>
      <c r="E681" s="4" t="s">
        <v>18</v>
      </c>
      <c r="F681" s="4" t="s">
        <v>15</v>
      </c>
      <c r="G681" s="1" t="s">
        <v>19</v>
      </c>
      <c r="H681" s="1" t="s">
        <v>28</v>
      </c>
      <c r="I681" s="1" t="s">
        <v>24</v>
      </c>
      <c r="J681" s="4">
        <v>4</v>
      </c>
      <c r="K681" s="4"/>
      <c r="L681" s="4"/>
      <c r="M681" s="4"/>
      <c r="N681" s="4"/>
      <c r="O681" s="4"/>
      <c r="P681" s="4" t="s">
        <v>286</v>
      </c>
      <c r="Q681" s="4" t="s">
        <v>289</v>
      </c>
      <c r="R681" s="19"/>
      <c r="S681" s="4"/>
      <c r="T681" s="5"/>
      <c r="U681" s="5"/>
      <c r="V681" s="14"/>
      <c r="W681" s="15"/>
      <c r="X681" s="688" t="s">
        <v>3135</v>
      </c>
      <c r="Y681" s="695" t="s">
        <v>3140</v>
      </c>
      <c r="Z681" s="688" t="s">
        <v>3138</v>
      </c>
    </row>
    <row r="682" spans="1:26" s="281" customFormat="1" ht="15.6">
      <c r="A682" s="290"/>
      <c r="B682" s="289"/>
      <c r="C682" s="13" t="s">
        <v>310</v>
      </c>
      <c r="D682" s="304"/>
      <c r="E682" s="4" t="s">
        <v>17</v>
      </c>
      <c r="F682" s="4" t="s">
        <v>14</v>
      </c>
      <c r="G682" s="1" t="s">
        <v>19</v>
      </c>
      <c r="H682" s="1" t="s">
        <v>28</v>
      </c>
      <c r="I682" s="1" t="s">
        <v>24</v>
      </c>
      <c r="J682" s="4"/>
      <c r="K682" s="4"/>
      <c r="L682" s="4"/>
      <c r="M682" s="4"/>
      <c r="N682" s="4"/>
      <c r="O682" s="4" t="s">
        <v>28</v>
      </c>
      <c r="P682" s="4" t="s">
        <v>286</v>
      </c>
      <c r="Q682" s="4" t="s">
        <v>289</v>
      </c>
      <c r="R682" s="19"/>
      <c r="S682" s="4"/>
      <c r="T682" s="5"/>
      <c r="U682" s="5"/>
      <c r="V682" s="14"/>
      <c r="W682" s="15"/>
      <c r="X682" s="688" t="s">
        <v>3135</v>
      </c>
      <c r="Y682" s="695" t="s">
        <v>3140</v>
      </c>
      <c r="Z682" s="688" t="s">
        <v>3138</v>
      </c>
    </row>
    <row r="683" spans="1:26" s="281" customFormat="1" ht="15.6">
      <c r="A683" s="290"/>
      <c r="B683" s="289"/>
      <c r="C683" s="13"/>
      <c r="D683" s="304"/>
      <c r="E683" s="4" t="s">
        <v>17</v>
      </c>
      <c r="F683" s="4" t="s">
        <v>15</v>
      </c>
      <c r="G683" s="1" t="s">
        <v>19</v>
      </c>
      <c r="H683" s="1" t="s">
        <v>28</v>
      </c>
      <c r="I683" s="1" t="s">
        <v>24</v>
      </c>
      <c r="J683" s="4"/>
      <c r="K683" s="4"/>
      <c r="L683" s="4"/>
      <c r="M683" s="4"/>
      <c r="N683" s="4"/>
      <c r="O683" s="4" t="s">
        <v>28</v>
      </c>
      <c r="P683" s="4" t="s">
        <v>286</v>
      </c>
      <c r="Q683" s="4" t="s">
        <v>289</v>
      </c>
      <c r="R683" s="19"/>
      <c r="S683" s="4"/>
      <c r="T683" s="5"/>
      <c r="U683" s="5"/>
      <c r="V683" s="14"/>
      <c r="W683" s="15"/>
      <c r="X683" s="688" t="s">
        <v>3135</v>
      </c>
      <c r="Y683" s="695" t="s">
        <v>3140</v>
      </c>
      <c r="Z683" s="688" t="s">
        <v>3138</v>
      </c>
    </row>
    <row r="684" spans="1:26" s="281" customFormat="1" ht="15.6">
      <c r="A684" s="290"/>
      <c r="B684" s="289"/>
      <c r="C684" s="13" t="s">
        <v>309</v>
      </c>
      <c r="D684" s="304"/>
      <c r="E684" s="4" t="s">
        <v>18</v>
      </c>
      <c r="F684" s="4" t="s">
        <v>14</v>
      </c>
      <c r="G684" s="1" t="s">
        <v>19</v>
      </c>
      <c r="H684" s="1" t="s">
        <v>28</v>
      </c>
      <c r="I684" s="1" t="s">
        <v>24</v>
      </c>
      <c r="J684" s="4">
        <v>4</v>
      </c>
      <c r="K684" s="4"/>
      <c r="L684" s="4"/>
      <c r="M684" s="4"/>
      <c r="N684" s="4"/>
      <c r="O684" s="4"/>
      <c r="P684" s="4" t="s">
        <v>286</v>
      </c>
      <c r="Q684" s="4" t="s">
        <v>289</v>
      </c>
      <c r="R684" s="19"/>
      <c r="S684" s="4"/>
      <c r="T684" s="5"/>
      <c r="U684" s="5"/>
      <c r="V684" s="14"/>
      <c r="W684" s="15"/>
      <c r="X684" s="688" t="s">
        <v>3135</v>
      </c>
      <c r="Y684" s="695" t="s">
        <v>3140</v>
      </c>
      <c r="Z684" s="688" t="s">
        <v>3138</v>
      </c>
    </row>
    <row r="685" spans="1:26" s="281" customFormat="1" ht="15.6">
      <c r="A685" s="290"/>
      <c r="B685" s="289"/>
      <c r="C685" s="13"/>
      <c r="D685" s="304"/>
      <c r="E685" s="4" t="s">
        <v>18</v>
      </c>
      <c r="F685" s="4" t="s">
        <v>15</v>
      </c>
      <c r="G685" s="1" t="s">
        <v>19</v>
      </c>
      <c r="H685" s="1" t="s">
        <v>28</v>
      </c>
      <c r="I685" s="1" t="s">
        <v>24</v>
      </c>
      <c r="J685" s="4">
        <v>4</v>
      </c>
      <c r="K685" s="4"/>
      <c r="L685" s="4"/>
      <c r="M685" s="4"/>
      <c r="N685" s="4"/>
      <c r="O685" s="4"/>
      <c r="P685" s="4" t="s">
        <v>286</v>
      </c>
      <c r="Q685" s="4" t="s">
        <v>289</v>
      </c>
      <c r="R685" s="19"/>
      <c r="S685" s="4"/>
      <c r="T685" s="5"/>
      <c r="U685" s="5"/>
      <c r="V685" s="14"/>
      <c r="W685" s="15"/>
      <c r="X685" s="688" t="s">
        <v>3135</v>
      </c>
      <c r="Y685" s="695" t="s">
        <v>3140</v>
      </c>
      <c r="Z685" s="688" t="s">
        <v>3138</v>
      </c>
    </row>
    <row r="686" spans="1:26" s="281" customFormat="1" ht="15.6">
      <c r="A686" s="290"/>
      <c r="B686" s="289"/>
      <c r="C686" s="13" t="s">
        <v>311</v>
      </c>
      <c r="D686" s="304"/>
      <c r="E686" s="4" t="s">
        <v>17</v>
      </c>
      <c r="F686" s="4" t="s">
        <v>14</v>
      </c>
      <c r="G686" s="1" t="s">
        <v>19</v>
      </c>
      <c r="H686" s="1" t="s">
        <v>28</v>
      </c>
      <c r="I686" s="1" t="s">
        <v>24</v>
      </c>
      <c r="J686" s="4">
        <v>4</v>
      </c>
      <c r="K686" s="4"/>
      <c r="L686" s="4"/>
      <c r="M686" s="4"/>
      <c r="N686" s="4"/>
      <c r="O686" s="4"/>
      <c r="P686" s="4" t="s">
        <v>286</v>
      </c>
      <c r="Q686" s="4" t="s">
        <v>290</v>
      </c>
      <c r="R686" s="19"/>
      <c r="S686" s="4"/>
      <c r="T686" s="5"/>
      <c r="U686" s="5"/>
      <c r="V686" s="14"/>
      <c r="W686" s="15"/>
      <c r="X686" s="688" t="s">
        <v>3135</v>
      </c>
      <c r="Y686" s="695" t="s">
        <v>3140</v>
      </c>
      <c r="Z686" s="688" t="s">
        <v>3138</v>
      </c>
    </row>
    <row r="687" spans="1:26" s="281" customFormat="1" ht="15.6">
      <c r="A687" s="290"/>
      <c r="B687" s="289"/>
      <c r="C687" s="13"/>
      <c r="D687" s="304"/>
      <c r="E687" s="4" t="s">
        <v>17</v>
      </c>
      <c r="F687" s="4" t="s">
        <v>15</v>
      </c>
      <c r="G687" s="1" t="s">
        <v>19</v>
      </c>
      <c r="H687" s="1" t="s">
        <v>28</v>
      </c>
      <c r="I687" s="1" t="s">
        <v>24</v>
      </c>
      <c r="J687" s="4">
        <v>4</v>
      </c>
      <c r="K687" s="4"/>
      <c r="L687" s="4"/>
      <c r="M687" s="4"/>
      <c r="N687" s="4"/>
      <c r="O687" s="4"/>
      <c r="P687" s="4" t="s">
        <v>286</v>
      </c>
      <c r="Q687" s="4" t="s">
        <v>290</v>
      </c>
      <c r="R687" s="19"/>
      <c r="S687" s="4"/>
      <c r="T687" s="5"/>
      <c r="U687" s="5"/>
      <c r="V687" s="14"/>
      <c r="W687" s="15"/>
      <c r="X687" s="688" t="s">
        <v>3135</v>
      </c>
      <c r="Y687" s="695" t="s">
        <v>3140</v>
      </c>
      <c r="Z687" s="688" t="s">
        <v>3138</v>
      </c>
    </row>
    <row r="688" spans="1:26" s="281" customFormat="1" ht="15.6">
      <c r="A688" s="290"/>
      <c r="B688" s="289"/>
      <c r="C688" s="13" t="s">
        <v>312</v>
      </c>
      <c r="D688" s="304"/>
      <c r="E688" s="4" t="s">
        <v>17</v>
      </c>
      <c r="F688" s="4" t="s">
        <v>14</v>
      </c>
      <c r="G688" s="1" t="s">
        <v>19</v>
      </c>
      <c r="H688" s="1" t="s">
        <v>28</v>
      </c>
      <c r="I688" s="1" t="s">
        <v>24</v>
      </c>
      <c r="J688" s="4">
        <v>4</v>
      </c>
      <c r="K688" s="4"/>
      <c r="L688" s="4"/>
      <c r="M688" s="4"/>
      <c r="N688" s="4"/>
      <c r="O688" s="4"/>
      <c r="P688" s="4" t="s">
        <v>286</v>
      </c>
      <c r="Q688" s="4" t="s">
        <v>290</v>
      </c>
      <c r="R688" s="19"/>
      <c r="S688" s="4"/>
      <c r="T688" s="5"/>
      <c r="U688" s="5"/>
      <c r="V688" s="14"/>
      <c r="W688" s="15"/>
      <c r="X688" s="688" t="s">
        <v>3135</v>
      </c>
      <c r="Y688" s="695" t="s">
        <v>3140</v>
      </c>
      <c r="Z688" s="688" t="s">
        <v>3138</v>
      </c>
    </row>
    <row r="689" spans="1:26" s="281" customFormat="1" ht="15.6">
      <c r="A689" s="290"/>
      <c r="B689" s="289"/>
      <c r="C689" s="13"/>
      <c r="D689" s="304"/>
      <c r="E689" s="4" t="s">
        <v>17</v>
      </c>
      <c r="F689" s="4" t="s">
        <v>15</v>
      </c>
      <c r="G689" s="1" t="s">
        <v>19</v>
      </c>
      <c r="H689" s="1" t="s">
        <v>28</v>
      </c>
      <c r="I689" s="1" t="s">
        <v>24</v>
      </c>
      <c r="J689" s="4">
        <v>4</v>
      </c>
      <c r="K689" s="4"/>
      <c r="L689" s="4"/>
      <c r="M689" s="4"/>
      <c r="N689" s="4"/>
      <c r="O689" s="4"/>
      <c r="P689" s="4" t="s">
        <v>286</v>
      </c>
      <c r="Q689" s="4" t="s">
        <v>290</v>
      </c>
      <c r="R689" s="19"/>
      <c r="S689" s="4"/>
      <c r="T689" s="5"/>
      <c r="U689" s="5"/>
      <c r="V689" s="14"/>
      <c r="W689" s="15"/>
      <c r="X689" s="688" t="s">
        <v>3135</v>
      </c>
      <c r="Y689" s="695" t="s">
        <v>3140</v>
      </c>
      <c r="Z689" s="688" t="s">
        <v>3138</v>
      </c>
    </row>
    <row r="690" spans="1:26" s="281" customFormat="1" ht="15.6">
      <c r="A690" s="290"/>
      <c r="B690" s="289"/>
      <c r="C690" s="13" t="s">
        <v>313</v>
      </c>
      <c r="D690" s="304"/>
      <c r="E690" s="4" t="s">
        <v>17</v>
      </c>
      <c r="F690" s="4" t="s">
        <v>14</v>
      </c>
      <c r="G690" s="1" t="s">
        <v>19</v>
      </c>
      <c r="H690" s="1" t="s">
        <v>28</v>
      </c>
      <c r="I690" s="1" t="s">
        <v>24</v>
      </c>
      <c r="J690" s="4">
        <v>4</v>
      </c>
      <c r="K690" s="4"/>
      <c r="L690" s="4"/>
      <c r="M690" s="4"/>
      <c r="N690" s="4"/>
      <c r="O690" s="4"/>
      <c r="P690" s="4" t="s">
        <v>286</v>
      </c>
      <c r="Q690" s="4" t="s">
        <v>290</v>
      </c>
      <c r="R690" s="19"/>
      <c r="S690" s="4"/>
      <c r="T690" s="5"/>
      <c r="U690" s="5"/>
      <c r="V690" s="14"/>
      <c r="W690" s="15"/>
      <c r="X690" s="688" t="s">
        <v>3135</v>
      </c>
      <c r="Y690" s="695" t="s">
        <v>3140</v>
      </c>
      <c r="Z690" s="688" t="s">
        <v>3138</v>
      </c>
    </row>
    <row r="691" spans="1:26" s="281" customFormat="1" ht="15.6">
      <c r="A691" s="290"/>
      <c r="B691" s="289"/>
      <c r="C691" s="13"/>
      <c r="D691" s="304"/>
      <c r="E691" s="4" t="s">
        <v>17</v>
      </c>
      <c r="F691" s="4" t="s">
        <v>15</v>
      </c>
      <c r="G691" s="1" t="s">
        <v>19</v>
      </c>
      <c r="H691" s="1" t="s">
        <v>28</v>
      </c>
      <c r="I691" s="1" t="s">
        <v>24</v>
      </c>
      <c r="J691" s="4">
        <v>4</v>
      </c>
      <c r="K691" s="4"/>
      <c r="L691" s="4"/>
      <c r="M691" s="4"/>
      <c r="N691" s="4"/>
      <c r="O691" s="4"/>
      <c r="P691" s="4" t="s">
        <v>286</v>
      </c>
      <c r="Q691" s="4" t="s">
        <v>290</v>
      </c>
      <c r="R691" s="19"/>
      <c r="S691" s="4"/>
      <c r="T691" s="5"/>
      <c r="U691" s="5"/>
      <c r="V691" s="14"/>
      <c r="W691" s="15"/>
      <c r="X691" s="688" t="s">
        <v>3135</v>
      </c>
      <c r="Y691" s="695" t="s">
        <v>3140</v>
      </c>
      <c r="Z691" s="688" t="s">
        <v>3138</v>
      </c>
    </row>
    <row r="692" spans="1:26" s="281" customFormat="1" ht="15.6">
      <c r="A692" s="290"/>
      <c r="B692" s="289"/>
      <c r="C692" s="13" t="s">
        <v>314</v>
      </c>
      <c r="D692" s="304"/>
      <c r="E692" s="4" t="s">
        <v>18</v>
      </c>
      <c r="F692" s="4" t="s">
        <v>14</v>
      </c>
      <c r="G692" s="1" t="s">
        <v>19</v>
      </c>
      <c r="H692" s="1" t="s">
        <v>28</v>
      </c>
      <c r="I692" s="1" t="s">
        <v>24</v>
      </c>
      <c r="J692" s="4"/>
      <c r="K692" s="4"/>
      <c r="L692" s="4"/>
      <c r="M692" s="4"/>
      <c r="N692" s="4"/>
      <c r="O692" s="4"/>
      <c r="P692" s="4" t="s">
        <v>286</v>
      </c>
      <c r="Q692" s="4" t="s">
        <v>290</v>
      </c>
      <c r="R692" s="19"/>
      <c r="S692" s="4"/>
      <c r="T692" s="5"/>
      <c r="U692" s="5"/>
      <c r="V692" s="14"/>
      <c r="W692" s="15"/>
      <c r="X692" s="688" t="s">
        <v>3135</v>
      </c>
      <c r="Y692" s="695" t="s">
        <v>3140</v>
      </c>
      <c r="Z692" s="688" t="s">
        <v>3138</v>
      </c>
    </row>
    <row r="693" spans="1:26" s="281" customFormat="1" ht="15.6">
      <c r="A693" s="290"/>
      <c r="B693" s="289"/>
      <c r="C693" s="13"/>
      <c r="D693" s="304"/>
      <c r="E693" s="4" t="s">
        <v>18</v>
      </c>
      <c r="F693" s="4" t="s">
        <v>15</v>
      </c>
      <c r="G693" s="1" t="s">
        <v>19</v>
      </c>
      <c r="H693" s="1" t="s">
        <v>28</v>
      </c>
      <c r="I693" s="1" t="s">
        <v>24</v>
      </c>
      <c r="J693" s="4">
        <v>1</v>
      </c>
      <c r="K693" s="4"/>
      <c r="L693" s="4"/>
      <c r="M693" s="4"/>
      <c r="N693" s="4" t="s">
        <v>499</v>
      </c>
      <c r="O693" s="4"/>
      <c r="P693" s="4" t="s">
        <v>286</v>
      </c>
      <c r="Q693" s="4" t="s">
        <v>290</v>
      </c>
      <c r="R693" s="19"/>
      <c r="S693" s="4"/>
      <c r="T693" s="5"/>
      <c r="U693" s="5"/>
      <c r="V693" s="14"/>
      <c r="W693" s="15"/>
      <c r="X693" s="688" t="s">
        <v>3135</v>
      </c>
      <c r="Y693" s="695" t="s">
        <v>3140</v>
      </c>
      <c r="Z693" s="688" t="s">
        <v>3138</v>
      </c>
    </row>
    <row r="694" spans="1:26" s="281" customFormat="1" ht="15.6">
      <c r="A694" s="290"/>
      <c r="B694" s="289"/>
      <c r="C694" s="13" t="s">
        <v>315</v>
      </c>
      <c r="D694" s="304"/>
      <c r="E694" s="4" t="s">
        <v>18</v>
      </c>
      <c r="F694" s="4" t="s">
        <v>14</v>
      </c>
      <c r="G694" s="1" t="s">
        <v>19</v>
      </c>
      <c r="H694" s="1" t="s">
        <v>28</v>
      </c>
      <c r="I694" s="1" t="s">
        <v>24</v>
      </c>
      <c r="J694" s="4">
        <v>4</v>
      </c>
      <c r="K694" s="4"/>
      <c r="L694" s="4"/>
      <c r="M694" s="4"/>
      <c r="N694" s="4"/>
      <c r="O694" s="4"/>
      <c r="P694" s="4" t="s">
        <v>286</v>
      </c>
      <c r="Q694" s="4" t="s">
        <v>290</v>
      </c>
      <c r="R694" s="19"/>
      <c r="S694" s="4"/>
      <c r="T694" s="5"/>
      <c r="U694" s="5"/>
      <c r="V694" s="14"/>
      <c r="W694" s="15"/>
      <c r="X694" s="688" t="s">
        <v>3135</v>
      </c>
      <c r="Y694" s="695" t="s">
        <v>3140</v>
      </c>
      <c r="Z694" s="688" t="s">
        <v>3138</v>
      </c>
    </row>
    <row r="695" spans="1:26" s="281" customFormat="1" ht="15.6">
      <c r="A695" s="290"/>
      <c r="B695" s="289"/>
      <c r="C695" s="13"/>
      <c r="D695" s="304"/>
      <c r="E695" s="4" t="s">
        <v>17</v>
      </c>
      <c r="F695" s="4" t="s">
        <v>15</v>
      </c>
      <c r="G695" s="1" t="s">
        <v>19</v>
      </c>
      <c r="H695" s="1" t="s">
        <v>28</v>
      </c>
      <c r="I695" s="1" t="s">
        <v>24</v>
      </c>
      <c r="J695" s="4">
        <v>4</v>
      </c>
      <c r="K695" s="4"/>
      <c r="L695" s="4"/>
      <c r="M695" s="4"/>
      <c r="N695" s="4"/>
      <c r="O695" s="4"/>
      <c r="P695" s="4" t="s">
        <v>286</v>
      </c>
      <c r="Q695" s="4" t="s">
        <v>290</v>
      </c>
      <c r="R695" s="19"/>
      <c r="S695" s="4"/>
      <c r="T695" s="5"/>
      <c r="U695" s="5"/>
      <c r="V695" s="14"/>
      <c r="W695" s="15"/>
      <c r="X695" s="688" t="s">
        <v>3135</v>
      </c>
      <c r="Y695" s="695" t="s">
        <v>3140</v>
      </c>
      <c r="Z695" s="688" t="s">
        <v>3138</v>
      </c>
    </row>
    <row r="696" spans="1:26" s="281" customFormat="1" ht="15.6">
      <c r="A696" s="290"/>
      <c r="B696" s="289"/>
      <c r="C696" s="13" t="s">
        <v>316</v>
      </c>
      <c r="D696" s="304"/>
      <c r="E696" s="4" t="s">
        <v>17</v>
      </c>
      <c r="F696" s="4" t="s">
        <v>14</v>
      </c>
      <c r="G696" s="1" t="s">
        <v>19</v>
      </c>
      <c r="H696" s="1" t="s">
        <v>28</v>
      </c>
      <c r="I696" s="1" t="s">
        <v>24</v>
      </c>
      <c r="J696" s="4">
        <v>4</v>
      </c>
      <c r="K696" s="4"/>
      <c r="L696" s="4"/>
      <c r="M696" s="4"/>
      <c r="N696" s="4"/>
      <c r="O696" s="4"/>
      <c r="P696" s="4" t="s">
        <v>286</v>
      </c>
      <c r="Q696" s="4" t="s">
        <v>290</v>
      </c>
      <c r="R696" s="19"/>
      <c r="S696" s="4"/>
      <c r="T696" s="5"/>
      <c r="U696" s="5"/>
      <c r="V696" s="14"/>
      <c r="W696" s="15"/>
      <c r="X696" s="688" t="s">
        <v>3135</v>
      </c>
      <c r="Y696" s="695" t="s">
        <v>3140</v>
      </c>
      <c r="Z696" s="688" t="s">
        <v>3138</v>
      </c>
    </row>
    <row r="697" spans="1:26" s="281" customFormat="1" ht="15.6">
      <c r="A697" s="290"/>
      <c r="B697" s="289"/>
      <c r="C697" s="13"/>
      <c r="D697" s="304"/>
      <c r="E697" s="4" t="s">
        <v>17</v>
      </c>
      <c r="F697" s="4" t="s">
        <v>15</v>
      </c>
      <c r="G697" s="1" t="s">
        <v>19</v>
      </c>
      <c r="H697" s="1" t="s">
        <v>28</v>
      </c>
      <c r="I697" s="1" t="s">
        <v>24</v>
      </c>
      <c r="J697" s="4">
        <v>4</v>
      </c>
      <c r="K697" s="4"/>
      <c r="L697" s="4"/>
      <c r="M697" s="4"/>
      <c r="N697" s="4"/>
      <c r="O697" s="4"/>
      <c r="P697" s="4" t="s">
        <v>286</v>
      </c>
      <c r="Q697" s="4" t="s">
        <v>290</v>
      </c>
      <c r="R697" s="19"/>
      <c r="S697" s="4"/>
      <c r="T697" s="5"/>
      <c r="U697" s="5"/>
      <c r="V697" s="14"/>
      <c r="W697" s="15"/>
      <c r="X697" s="688" t="s">
        <v>3135</v>
      </c>
      <c r="Y697" s="695" t="s">
        <v>3140</v>
      </c>
      <c r="Z697" s="688" t="s">
        <v>3138</v>
      </c>
    </row>
    <row r="698" spans="1:26" s="281" customFormat="1" ht="15.6">
      <c r="A698" s="290"/>
      <c r="B698" s="289"/>
      <c r="C698" s="13" t="s">
        <v>317</v>
      </c>
      <c r="D698" s="304"/>
      <c r="E698" s="4" t="s">
        <v>17</v>
      </c>
      <c r="F698" s="4" t="s">
        <v>14</v>
      </c>
      <c r="G698" s="1" t="s">
        <v>19</v>
      </c>
      <c r="H698" s="1" t="s">
        <v>28</v>
      </c>
      <c r="I698" s="1" t="s">
        <v>24</v>
      </c>
      <c r="J698" s="4">
        <v>4</v>
      </c>
      <c r="K698" s="4"/>
      <c r="L698" s="4"/>
      <c r="M698" s="4"/>
      <c r="N698" s="4"/>
      <c r="O698" s="4"/>
      <c r="P698" s="4" t="s">
        <v>286</v>
      </c>
      <c r="Q698" s="4" t="s">
        <v>290</v>
      </c>
      <c r="R698" s="19"/>
      <c r="S698" s="4"/>
      <c r="T698" s="5"/>
      <c r="U698" s="5"/>
      <c r="V698" s="14"/>
      <c r="W698" s="15"/>
      <c r="X698" s="688" t="s">
        <v>3135</v>
      </c>
      <c r="Y698" s="695" t="s">
        <v>3140</v>
      </c>
      <c r="Z698" s="688" t="s">
        <v>3138</v>
      </c>
    </row>
    <row r="699" spans="1:26" s="281" customFormat="1" ht="15.6">
      <c r="A699" s="290"/>
      <c r="B699" s="289"/>
      <c r="C699" s="13"/>
      <c r="D699" s="304"/>
      <c r="E699" s="4" t="s">
        <v>17</v>
      </c>
      <c r="F699" s="4" t="s">
        <v>15</v>
      </c>
      <c r="G699" s="1" t="s">
        <v>19</v>
      </c>
      <c r="H699" s="1" t="s">
        <v>28</v>
      </c>
      <c r="I699" s="1" t="s">
        <v>24</v>
      </c>
      <c r="J699" s="4">
        <v>4</v>
      </c>
      <c r="K699" s="4"/>
      <c r="L699" s="4"/>
      <c r="M699" s="4"/>
      <c r="N699" s="4"/>
      <c r="O699" s="4"/>
      <c r="P699" s="4" t="s">
        <v>286</v>
      </c>
      <c r="Q699" s="4" t="s">
        <v>290</v>
      </c>
      <c r="R699" s="19"/>
      <c r="S699" s="4"/>
      <c r="T699" s="5"/>
      <c r="U699" s="5"/>
      <c r="V699" s="14"/>
      <c r="W699" s="15"/>
      <c r="X699" s="688" t="s">
        <v>3135</v>
      </c>
      <c r="Y699" s="695" t="s">
        <v>3140</v>
      </c>
      <c r="Z699" s="688" t="s">
        <v>3138</v>
      </c>
    </row>
    <row r="700" spans="1:26" s="281" customFormat="1" ht="15.6">
      <c r="A700" s="290"/>
      <c r="B700" s="289"/>
      <c r="C700" s="13" t="s">
        <v>318</v>
      </c>
      <c r="D700" s="304"/>
      <c r="E700" s="4" t="s">
        <v>17</v>
      </c>
      <c r="F700" s="4" t="s">
        <v>14</v>
      </c>
      <c r="G700" s="1" t="s">
        <v>19</v>
      </c>
      <c r="H700" s="1" t="s">
        <v>28</v>
      </c>
      <c r="I700" s="1" t="s">
        <v>24</v>
      </c>
      <c r="J700" s="4">
        <v>4</v>
      </c>
      <c r="K700" s="4"/>
      <c r="L700" s="4"/>
      <c r="M700" s="4"/>
      <c r="N700" s="4"/>
      <c r="O700" s="4"/>
      <c r="P700" s="4" t="s">
        <v>286</v>
      </c>
      <c r="Q700" s="4" t="s">
        <v>288</v>
      </c>
      <c r="R700" s="19"/>
      <c r="S700" s="4"/>
      <c r="T700" s="5"/>
      <c r="U700" s="5"/>
      <c r="V700" s="14"/>
      <c r="W700" s="15"/>
      <c r="X700" s="688" t="s">
        <v>3135</v>
      </c>
      <c r="Y700" s="695" t="s">
        <v>3140</v>
      </c>
      <c r="Z700" s="688" t="s">
        <v>3138</v>
      </c>
    </row>
    <row r="701" spans="1:26" s="281" customFormat="1" ht="15.6">
      <c r="A701" s="290"/>
      <c r="B701" s="289"/>
      <c r="C701" s="13"/>
      <c r="D701" s="304"/>
      <c r="E701" s="4" t="s">
        <v>17</v>
      </c>
      <c r="F701" s="4" t="s">
        <v>15</v>
      </c>
      <c r="G701" s="1" t="s">
        <v>19</v>
      </c>
      <c r="H701" s="1" t="s">
        <v>28</v>
      </c>
      <c r="I701" s="1" t="s">
        <v>24</v>
      </c>
      <c r="J701" s="4">
        <v>4</v>
      </c>
      <c r="K701" s="4"/>
      <c r="L701" s="4"/>
      <c r="M701" s="4"/>
      <c r="N701" s="4"/>
      <c r="O701" s="4"/>
      <c r="P701" s="4" t="s">
        <v>286</v>
      </c>
      <c r="Q701" s="4" t="s">
        <v>288</v>
      </c>
      <c r="R701" s="19"/>
      <c r="S701" s="4"/>
      <c r="T701" s="5"/>
      <c r="U701" s="5"/>
      <c r="V701" s="14"/>
      <c r="W701" s="15"/>
      <c r="X701" s="688" t="s">
        <v>3135</v>
      </c>
      <c r="Y701" s="695" t="s">
        <v>3140</v>
      </c>
      <c r="Z701" s="688" t="s">
        <v>3138</v>
      </c>
    </row>
    <row r="702" spans="1:26" s="281" customFormat="1" ht="24">
      <c r="A702" s="290"/>
      <c r="B702" s="289"/>
      <c r="C702" s="13" t="s">
        <v>319</v>
      </c>
      <c r="D702" s="304" t="s">
        <v>845</v>
      </c>
      <c r="E702" s="4" t="s">
        <v>17</v>
      </c>
      <c r="F702" s="4" t="s">
        <v>14</v>
      </c>
      <c r="G702" s="1" t="s">
        <v>22</v>
      </c>
      <c r="H702" s="1" t="s">
        <v>29</v>
      </c>
      <c r="I702" s="300" t="s">
        <v>30</v>
      </c>
      <c r="J702" s="4">
        <v>4</v>
      </c>
      <c r="K702" s="4"/>
      <c r="L702" s="4"/>
      <c r="M702" s="4"/>
      <c r="N702" s="4"/>
      <c r="O702" s="4"/>
      <c r="P702" s="4" t="s">
        <v>286</v>
      </c>
      <c r="Q702" s="4" t="s">
        <v>288</v>
      </c>
      <c r="R702" s="19"/>
      <c r="S702" s="4"/>
      <c r="T702" s="5"/>
      <c r="U702" s="5" t="s">
        <v>45</v>
      </c>
      <c r="V702" s="14" t="s">
        <v>845</v>
      </c>
      <c r="W702" s="15" t="s">
        <v>847</v>
      </c>
      <c r="X702" s="688" t="s">
        <v>3135</v>
      </c>
      <c r="Y702" s="695" t="s">
        <v>3140</v>
      </c>
      <c r="Z702" s="688" t="s">
        <v>3138</v>
      </c>
    </row>
    <row r="703" spans="1:26" s="281" customFormat="1" ht="24">
      <c r="A703" s="290"/>
      <c r="B703" s="289"/>
      <c r="C703" s="13"/>
      <c r="D703" s="304" t="s">
        <v>845</v>
      </c>
      <c r="E703" s="4" t="s">
        <v>17</v>
      </c>
      <c r="F703" s="4" t="s">
        <v>15</v>
      </c>
      <c r="G703" s="1" t="s">
        <v>22</v>
      </c>
      <c r="H703" s="1" t="s">
        <v>29</v>
      </c>
      <c r="I703" s="300" t="s">
        <v>30</v>
      </c>
      <c r="J703" s="4">
        <v>4</v>
      </c>
      <c r="K703" s="4"/>
      <c r="L703" s="4"/>
      <c r="M703" s="4"/>
      <c r="N703" s="4"/>
      <c r="O703" s="4"/>
      <c r="P703" s="4" t="s">
        <v>286</v>
      </c>
      <c r="Q703" s="4" t="s">
        <v>288</v>
      </c>
      <c r="R703" s="19" t="s">
        <v>846</v>
      </c>
      <c r="S703" s="4"/>
      <c r="T703" s="5"/>
      <c r="U703" s="5" t="s">
        <v>46</v>
      </c>
      <c r="V703" s="14" t="s">
        <v>845</v>
      </c>
      <c r="W703" s="15" t="s">
        <v>844</v>
      </c>
      <c r="X703" s="688" t="s">
        <v>3135</v>
      </c>
      <c r="Y703" s="695" t="s">
        <v>3140</v>
      </c>
      <c r="Z703" s="688" t="s">
        <v>3138</v>
      </c>
    </row>
    <row r="704" spans="1:26" s="281" customFormat="1" ht="15.6">
      <c r="A704" s="290"/>
      <c r="B704" s="289"/>
      <c r="C704" s="13" t="s">
        <v>320</v>
      </c>
      <c r="D704" s="304" t="s">
        <v>283</v>
      </c>
      <c r="E704" s="4" t="s">
        <v>17</v>
      </c>
      <c r="F704" s="4" t="s">
        <v>14</v>
      </c>
      <c r="G704" s="1" t="s">
        <v>19</v>
      </c>
      <c r="H704" s="1" t="s">
        <v>28</v>
      </c>
      <c r="I704" s="1" t="s">
        <v>24</v>
      </c>
      <c r="J704" s="4">
        <v>4</v>
      </c>
      <c r="K704" s="4"/>
      <c r="L704" s="4"/>
      <c r="M704" s="4"/>
      <c r="N704" s="4"/>
      <c r="O704" s="4"/>
      <c r="P704" s="4" t="s">
        <v>286</v>
      </c>
      <c r="Q704" s="4" t="s">
        <v>288</v>
      </c>
      <c r="R704" s="19"/>
      <c r="S704" s="4"/>
      <c r="T704" s="5"/>
      <c r="U704" s="5"/>
      <c r="V704" s="14" t="s">
        <v>283</v>
      </c>
      <c r="W704" s="15"/>
      <c r="X704" s="688" t="s">
        <v>3135</v>
      </c>
      <c r="Y704" s="695" t="s">
        <v>3140</v>
      </c>
      <c r="Z704" s="688" t="s">
        <v>3138</v>
      </c>
    </row>
    <row r="705" spans="1:26" s="281" customFormat="1" ht="15.6">
      <c r="A705" s="290"/>
      <c r="B705" s="289"/>
      <c r="C705" s="13"/>
      <c r="D705" s="304"/>
      <c r="E705" s="4" t="s">
        <v>17</v>
      </c>
      <c r="F705" s="4" t="s">
        <v>15</v>
      </c>
      <c r="G705" s="1" t="s">
        <v>19</v>
      </c>
      <c r="H705" s="1" t="s">
        <v>28</v>
      </c>
      <c r="I705" s="1" t="s">
        <v>24</v>
      </c>
      <c r="J705" s="4">
        <v>3</v>
      </c>
      <c r="K705" s="4"/>
      <c r="L705" s="4"/>
      <c r="M705" s="4"/>
      <c r="N705" s="4"/>
      <c r="O705" s="4"/>
      <c r="P705" s="4" t="s">
        <v>286</v>
      </c>
      <c r="Q705" s="4" t="s">
        <v>288</v>
      </c>
      <c r="R705" s="19"/>
      <c r="S705" s="4"/>
      <c r="T705" s="5"/>
      <c r="U705" s="5"/>
      <c r="V705" s="14"/>
      <c r="W705" s="15"/>
      <c r="X705" s="688" t="s">
        <v>3135</v>
      </c>
      <c r="Y705" s="695" t="s">
        <v>3140</v>
      </c>
      <c r="Z705" s="688" t="s">
        <v>3138</v>
      </c>
    </row>
    <row r="706" spans="1:26" s="281" customFormat="1" ht="15.6">
      <c r="A706" s="290"/>
      <c r="B706" s="289"/>
      <c r="C706" s="13" t="s">
        <v>321</v>
      </c>
      <c r="D706" s="304"/>
      <c r="E706" s="4" t="s">
        <v>18</v>
      </c>
      <c r="F706" s="4" t="s">
        <v>14</v>
      </c>
      <c r="G706" s="1" t="s">
        <v>19</v>
      </c>
      <c r="H706" s="1" t="s">
        <v>28</v>
      </c>
      <c r="I706" s="1" t="s">
        <v>24</v>
      </c>
      <c r="J706" s="4">
        <v>3</v>
      </c>
      <c r="K706" s="4"/>
      <c r="L706" s="4"/>
      <c r="M706" s="4"/>
      <c r="N706" s="4"/>
      <c r="O706" s="4"/>
      <c r="P706" s="4" t="s">
        <v>286</v>
      </c>
      <c r="Q706" s="4" t="s">
        <v>289</v>
      </c>
      <c r="R706" s="19"/>
      <c r="S706" s="4"/>
      <c r="T706" s="5"/>
      <c r="U706" s="5"/>
      <c r="V706" s="14"/>
      <c r="W706" s="15"/>
      <c r="X706" s="688" t="s">
        <v>3135</v>
      </c>
      <c r="Y706" s="695" t="s">
        <v>3140</v>
      </c>
      <c r="Z706" s="688" t="s">
        <v>3138</v>
      </c>
    </row>
    <row r="707" spans="1:26" s="281" customFormat="1" ht="15.6">
      <c r="A707" s="290"/>
      <c r="B707" s="289"/>
      <c r="C707" s="13"/>
      <c r="D707" s="304"/>
      <c r="E707" s="4" t="s">
        <v>18</v>
      </c>
      <c r="F707" s="4" t="s">
        <v>15</v>
      </c>
      <c r="G707" s="1" t="s">
        <v>19</v>
      </c>
      <c r="H707" s="1" t="s">
        <v>28</v>
      </c>
      <c r="I707" s="1" t="s">
        <v>24</v>
      </c>
      <c r="J707" s="4">
        <v>4</v>
      </c>
      <c r="K707" s="4"/>
      <c r="L707" s="4"/>
      <c r="M707" s="4"/>
      <c r="N707" s="4"/>
      <c r="O707" s="4"/>
      <c r="P707" s="4" t="s">
        <v>286</v>
      </c>
      <c r="Q707" s="4" t="s">
        <v>289</v>
      </c>
      <c r="R707" s="19"/>
      <c r="S707" s="4"/>
      <c r="T707" s="5"/>
      <c r="U707" s="5"/>
      <c r="V707" s="14"/>
      <c r="W707" s="15"/>
      <c r="X707" s="688" t="s">
        <v>3135</v>
      </c>
      <c r="Y707" s="695" t="s">
        <v>3140</v>
      </c>
      <c r="Z707" s="688" t="s">
        <v>3138</v>
      </c>
    </row>
    <row r="708" spans="1:26" s="281" customFormat="1" ht="15.6">
      <c r="A708" s="290"/>
      <c r="B708" s="289"/>
      <c r="C708" s="13" t="s">
        <v>322</v>
      </c>
      <c r="D708" s="304"/>
      <c r="E708" s="4" t="s">
        <v>18</v>
      </c>
      <c r="F708" s="4" t="s">
        <v>14</v>
      </c>
      <c r="G708" s="1" t="s">
        <v>19</v>
      </c>
      <c r="H708" s="1" t="s">
        <v>28</v>
      </c>
      <c r="I708" s="1" t="s">
        <v>24</v>
      </c>
      <c r="J708" s="4">
        <v>4</v>
      </c>
      <c r="K708" s="4"/>
      <c r="L708" s="4"/>
      <c r="M708" s="4"/>
      <c r="N708" s="4"/>
      <c r="O708" s="4"/>
      <c r="P708" s="4" t="s">
        <v>286</v>
      </c>
      <c r="Q708" s="4" t="s">
        <v>289</v>
      </c>
      <c r="R708" s="19"/>
      <c r="S708" s="4"/>
      <c r="T708" s="5"/>
      <c r="U708" s="5"/>
      <c r="V708" s="14"/>
      <c r="W708" s="15"/>
      <c r="X708" s="688" t="s">
        <v>3135</v>
      </c>
      <c r="Y708" s="695" t="s">
        <v>3140</v>
      </c>
      <c r="Z708" s="688" t="s">
        <v>3138</v>
      </c>
    </row>
    <row r="709" spans="1:26" s="281" customFormat="1" ht="15.6">
      <c r="A709" s="290"/>
      <c r="B709" s="289"/>
      <c r="C709" s="13"/>
      <c r="D709" s="304"/>
      <c r="E709" s="4" t="s">
        <v>18</v>
      </c>
      <c r="F709" s="4" t="s">
        <v>15</v>
      </c>
      <c r="G709" s="1" t="s">
        <v>19</v>
      </c>
      <c r="H709" s="1" t="s">
        <v>28</v>
      </c>
      <c r="I709" s="1" t="s">
        <v>24</v>
      </c>
      <c r="J709" s="4">
        <v>4</v>
      </c>
      <c r="K709" s="4"/>
      <c r="L709" s="4"/>
      <c r="M709" s="4"/>
      <c r="N709" s="4"/>
      <c r="O709" s="4"/>
      <c r="P709" s="4" t="s">
        <v>286</v>
      </c>
      <c r="Q709" s="4" t="s">
        <v>289</v>
      </c>
      <c r="R709" s="19"/>
      <c r="S709" s="4"/>
      <c r="T709" s="5"/>
      <c r="U709" s="5"/>
      <c r="V709" s="14"/>
      <c r="W709" s="15"/>
      <c r="X709" s="688" t="s">
        <v>3135</v>
      </c>
      <c r="Y709" s="695" t="s">
        <v>3140</v>
      </c>
      <c r="Z709" s="688" t="s">
        <v>3138</v>
      </c>
    </row>
    <row r="710" spans="1:26" s="281" customFormat="1" ht="15.6">
      <c r="A710" s="290"/>
      <c r="B710" s="289"/>
      <c r="C710" s="13" t="s">
        <v>323</v>
      </c>
      <c r="D710" s="304"/>
      <c r="E710" s="4" t="s">
        <v>18</v>
      </c>
      <c r="F710" s="4" t="s">
        <v>14</v>
      </c>
      <c r="G710" s="1" t="s">
        <v>19</v>
      </c>
      <c r="H710" s="1" t="s">
        <v>28</v>
      </c>
      <c r="I710" s="1" t="s">
        <v>24</v>
      </c>
      <c r="J710" s="4">
        <v>4</v>
      </c>
      <c r="K710" s="4"/>
      <c r="L710" s="4"/>
      <c r="M710" s="4"/>
      <c r="N710" s="4"/>
      <c r="O710" s="4"/>
      <c r="P710" s="4" t="s">
        <v>286</v>
      </c>
      <c r="Q710" s="4" t="s">
        <v>289</v>
      </c>
      <c r="R710" s="19"/>
      <c r="S710" s="4"/>
      <c r="T710" s="5"/>
      <c r="U710" s="5"/>
      <c r="V710" s="14"/>
      <c r="W710" s="15"/>
      <c r="X710" s="688" t="s">
        <v>3135</v>
      </c>
      <c r="Y710" s="695" t="s">
        <v>3140</v>
      </c>
      <c r="Z710" s="688" t="s">
        <v>3138</v>
      </c>
    </row>
    <row r="711" spans="1:26" s="281" customFormat="1" ht="15.6">
      <c r="A711" s="290"/>
      <c r="B711" s="289"/>
      <c r="C711" s="13"/>
      <c r="D711" s="304"/>
      <c r="E711" s="4" t="s">
        <v>18</v>
      </c>
      <c r="F711" s="4" t="s">
        <v>15</v>
      </c>
      <c r="G711" s="1" t="s">
        <v>19</v>
      </c>
      <c r="H711" s="1" t="s">
        <v>28</v>
      </c>
      <c r="I711" s="1" t="s">
        <v>24</v>
      </c>
      <c r="J711" s="4">
        <v>4</v>
      </c>
      <c r="K711" s="4"/>
      <c r="L711" s="4"/>
      <c r="M711" s="4"/>
      <c r="N711" s="4"/>
      <c r="O711" s="4"/>
      <c r="P711" s="4" t="s">
        <v>286</v>
      </c>
      <c r="Q711" s="4" t="s">
        <v>289</v>
      </c>
      <c r="R711" s="19"/>
      <c r="S711" s="4"/>
      <c r="T711" s="5"/>
      <c r="U711" s="5"/>
      <c r="V711" s="14"/>
      <c r="W711" s="15"/>
      <c r="X711" s="688" t="s">
        <v>3135</v>
      </c>
      <c r="Y711" s="695" t="s">
        <v>3140</v>
      </c>
      <c r="Z711" s="688" t="s">
        <v>3138</v>
      </c>
    </row>
    <row r="712" spans="1:26" s="281" customFormat="1" ht="15.6">
      <c r="A712" s="290"/>
      <c r="B712" s="289"/>
      <c r="C712" s="13" t="s">
        <v>324</v>
      </c>
      <c r="D712" s="304"/>
      <c r="E712" s="4" t="s">
        <v>18</v>
      </c>
      <c r="F712" s="4" t="s">
        <v>14</v>
      </c>
      <c r="G712" s="1" t="s">
        <v>19</v>
      </c>
      <c r="H712" s="1" t="s">
        <v>28</v>
      </c>
      <c r="I712" s="1" t="s">
        <v>24</v>
      </c>
      <c r="J712" s="4">
        <v>4</v>
      </c>
      <c r="K712" s="4"/>
      <c r="L712" s="4"/>
      <c r="M712" s="4"/>
      <c r="N712" s="4"/>
      <c r="O712" s="4"/>
      <c r="P712" s="4" t="s">
        <v>286</v>
      </c>
      <c r="Q712" s="4" t="s">
        <v>289</v>
      </c>
      <c r="R712" s="19"/>
      <c r="S712" s="4"/>
      <c r="T712" s="5"/>
      <c r="U712" s="5"/>
      <c r="V712" s="14"/>
      <c r="W712" s="15"/>
      <c r="X712" s="688" t="s">
        <v>3135</v>
      </c>
      <c r="Y712" s="695" t="s">
        <v>3140</v>
      </c>
      <c r="Z712" s="688" t="s">
        <v>3138</v>
      </c>
    </row>
    <row r="713" spans="1:26" s="281" customFormat="1" ht="15.6">
      <c r="A713" s="290"/>
      <c r="B713" s="289"/>
      <c r="C713" s="13"/>
      <c r="D713" s="304"/>
      <c r="E713" s="4" t="s">
        <v>18</v>
      </c>
      <c r="F713" s="4" t="s">
        <v>15</v>
      </c>
      <c r="G713" s="1" t="s">
        <v>19</v>
      </c>
      <c r="H713" s="1" t="s">
        <v>28</v>
      </c>
      <c r="I713" s="1" t="s">
        <v>24</v>
      </c>
      <c r="J713" s="4">
        <v>4</v>
      </c>
      <c r="K713" s="4"/>
      <c r="L713" s="4"/>
      <c r="M713" s="4"/>
      <c r="N713" s="4"/>
      <c r="O713" s="4"/>
      <c r="P713" s="4" t="s">
        <v>286</v>
      </c>
      <c r="Q713" s="4" t="s">
        <v>289</v>
      </c>
      <c r="R713" s="19"/>
      <c r="S713" s="4"/>
      <c r="T713" s="5"/>
      <c r="U713" s="5"/>
      <c r="V713" s="14"/>
      <c r="W713" s="15"/>
      <c r="X713" s="688" t="s">
        <v>3135</v>
      </c>
      <c r="Y713" s="695" t="s">
        <v>3140</v>
      </c>
      <c r="Z713" s="688" t="s">
        <v>3138</v>
      </c>
    </row>
    <row r="714" spans="1:26" s="281" customFormat="1" ht="15.6">
      <c r="A714" s="290"/>
      <c r="B714" s="289"/>
      <c r="C714" s="13" t="s">
        <v>325</v>
      </c>
      <c r="D714" s="304"/>
      <c r="E714" s="4" t="s">
        <v>18</v>
      </c>
      <c r="F714" s="4" t="s">
        <v>14</v>
      </c>
      <c r="G714" s="1" t="s">
        <v>19</v>
      </c>
      <c r="H714" s="1" t="s">
        <v>28</v>
      </c>
      <c r="I714" s="1" t="s">
        <v>24</v>
      </c>
      <c r="J714" s="4">
        <v>4</v>
      </c>
      <c r="K714" s="4"/>
      <c r="L714" s="4"/>
      <c r="M714" s="4"/>
      <c r="N714" s="4"/>
      <c r="O714" s="4"/>
      <c r="P714" s="4" t="s">
        <v>286</v>
      </c>
      <c r="Q714" s="4" t="s">
        <v>289</v>
      </c>
      <c r="R714" s="19"/>
      <c r="S714" s="4"/>
      <c r="T714" s="5"/>
      <c r="U714" s="5"/>
      <c r="V714" s="14"/>
      <c r="W714" s="15"/>
      <c r="X714" s="688" t="s">
        <v>3135</v>
      </c>
      <c r="Y714" s="695" t="s">
        <v>3140</v>
      </c>
      <c r="Z714" s="688" t="s">
        <v>3138</v>
      </c>
    </row>
    <row r="715" spans="1:26" s="281" customFormat="1" ht="15.6">
      <c r="A715" s="290"/>
      <c r="B715" s="289"/>
      <c r="C715" s="13"/>
      <c r="D715" s="304"/>
      <c r="E715" s="4" t="s">
        <v>18</v>
      </c>
      <c r="F715" s="4" t="s">
        <v>15</v>
      </c>
      <c r="G715" s="1" t="s">
        <v>19</v>
      </c>
      <c r="H715" s="1" t="s">
        <v>28</v>
      </c>
      <c r="I715" s="1" t="s">
        <v>24</v>
      </c>
      <c r="J715" s="4">
        <v>4</v>
      </c>
      <c r="K715" s="4"/>
      <c r="L715" s="4"/>
      <c r="M715" s="4"/>
      <c r="N715" s="4"/>
      <c r="O715" s="4"/>
      <c r="P715" s="4" t="s">
        <v>286</v>
      </c>
      <c r="Q715" s="4" t="s">
        <v>289</v>
      </c>
      <c r="R715" s="19"/>
      <c r="S715" s="4"/>
      <c r="T715" s="5"/>
      <c r="U715" s="5"/>
      <c r="V715" s="14"/>
      <c r="W715" s="15"/>
      <c r="X715" s="688" t="s">
        <v>3135</v>
      </c>
      <c r="Y715" s="695" t="s">
        <v>3140</v>
      </c>
      <c r="Z715" s="688" t="s">
        <v>3138</v>
      </c>
    </row>
    <row r="716" spans="1:26" s="281" customFormat="1" ht="15.6">
      <c r="A716" s="290"/>
      <c r="B716" s="289"/>
      <c r="C716" s="13" t="s">
        <v>326</v>
      </c>
      <c r="D716" s="304"/>
      <c r="E716" s="4" t="s">
        <v>17</v>
      </c>
      <c r="F716" s="4" t="s">
        <v>14</v>
      </c>
      <c r="G716" s="1" t="s">
        <v>19</v>
      </c>
      <c r="H716" s="1" t="s">
        <v>28</v>
      </c>
      <c r="I716" s="1" t="s">
        <v>24</v>
      </c>
      <c r="J716" s="4">
        <v>4</v>
      </c>
      <c r="K716" s="4"/>
      <c r="L716" s="4"/>
      <c r="M716" s="4"/>
      <c r="N716" s="4"/>
      <c r="O716" s="4"/>
      <c r="P716" s="4" t="s">
        <v>291</v>
      </c>
      <c r="Q716" s="4" t="s">
        <v>289</v>
      </c>
      <c r="R716" s="19"/>
      <c r="S716" s="4"/>
      <c r="T716" s="5"/>
      <c r="U716" s="5"/>
      <c r="V716" s="14"/>
      <c r="W716" s="15"/>
      <c r="X716" s="688" t="s">
        <v>3135</v>
      </c>
      <c r="Y716" s="695" t="s">
        <v>3140</v>
      </c>
      <c r="Z716" s="688" t="s">
        <v>3138</v>
      </c>
    </row>
    <row r="717" spans="1:26" s="281" customFormat="1" ht="15.6">
      <c r="A717" s="290"/>
      <c r="B717" s="289"/>
      <c r="C717" s="13"/>
      <c r="D717" s="304"/>
      <c r="E717" s="4" t="s">
        <v>17</v>
      </c>
      <c r="F717" s="4" t="s">
        <v>15</v>
      </c>
      <c r="G717" s="1" t="s">
        <v>19</v>
      </c>
      <c r="H717" s="1" t="s">
        <v>28</v>
      </c>
      <c r="I717" s="1" t="s">
        <v>24</v>
      </c>
      <c r="J717" s="4">
        <v>4</v>
      </c>
      <c r="K717" s="4"/>
      <c r="L717" s="4"/>
      <c r="M717" s="4"/>
      <c r="N717" s="4"/>
      <c r="O717" s="4"/>
      <c r="P717" s="4" t="s">
        <v>291</v>
      </c>
      <c r="Q717" s="4" t="s">
        <v>289</v>
      </c>
      <c r="R717" s="19"/>
      <c r="S717" s="4"/>
      <c r="T717" s="5"/>
      <c r="U717" s="5"/>
      <c r="V717" s="14"/>
      <c r="W717" s="15"/>
      <c r="X717" s="688" t="s">
        <v>3135</v>
      </c>
      <c r="Y717" s="695" t="s">
        <v>3140</v>
      </c>
      <c r="Z717" s="688" t="s">
        <v>3138</v>
      </c>
    </row>
    <row r="718" spans="1:26" s="281" customFormat="1" ht="15.6">
      <c r="A718" s="290"/>
      <c r="B718" s="289"/>
      <c r="C718" s="13" t="s">
        <v>327</v>
      </c>
      <c r="D718" s="304"/>
      <c r="E718" s="4" t="s">
        <v>18</v>
      </c>
      <c r="F718" s="4" t="s">
        <v>14</v>
      </c>
      <c r="G718" s="1" t="s">
        <v>22</v>
      </c>
      <c r="H718" s="1" t="s">
        <v>28</v>
      </c>
      <c r="I718" s="1" t="s">
        <v>24</v>
      </c>
      <c r="J718" s="4">
        <v>4</v>
      </c>
      <c r="K718" s="4"/>
      <c r="L718" s="4"/>
      <c r="M718" s="4"/>
      <c r="N718" s="4"/>
      <c r="O718" s="4"/>
      <c r="P718" s="4" t="s">
        <v>291</v>
      </c>
      <c r="Q718" s="4" t="s">
        <v>288</v>
      </c>
      <c r="R718" s="19"/>
      <c r="S718" s="4"/>
      <c r="T718" s="5"/>
      <c r="U718" s="5"/>
      <c r="V718" s="14"/>
      <c r="W718" s="15"/>
      <c r="X718" s="688" t="s">
        <v>3135</v>
      </c>
      <c r="Y718" s="695" t="s">
        <v>3140</v>
      </c>
      <c r="Z718" s="688" t="s">
        <v>3138</v>
      </c>
    </row>
    <row r="719" spans="1:26" s="281" customFormat="1" ht="15.6">
      <c r="A719" s="290"/>
      <c r="B719" s="289"/>
      <c r="C719" s="13"/>
      <c r="D719" s="304"/>
      <c r="E719" s="125" t="s">
        <v>18</v>
      </c>
      <c r="F719" s="125" t="s">
        <v>15</v>
      </c>
      <c r="G719" s="1" t="s">
        <v>22</v>
      </c>
      <c r="H719" s="1" t="s">
        <v>28</v>
      </c>
      <c r="I719" s="1" t="s">
        <v>24</v>
      </c>
      <c r="J719" s="4">
        <v>4</v>
      </c>
      <c r="K719" s="4"/>
      <c r="L719" s="4"/>
      <c r="M719" s="4"/>
      <c r="N719" s="4"/>
      <c r="O719" s="4"/>
      <c r="P719" s="4" t="s">
        <v>291</v>
      </c>
      <c r="Q719" s="4" t="s">
        <v>288</v>
      </c>
      <c r="R719" s="19"/>
      <c r="S719" s="4"/>
      <c r="T719" s="5"/>
      <c r="U719" s="5"/>
      <c r="V719" s="14"/>
      <c r="W719" s="15"/>
      <c r="X719" s="688" t="s">
        <v>3135</v>
      </c>
      <c r="Y719" s="695" t="s">
        <v>3140</v>
      </c>
      <c r="Z719" s="688" t="s">
        <v>3138</v>
      </c>
    </row>
    <row r="720" spans="1:26" s="281" customFormat="1" ht="15.6">
      <c r="A720" s="290"/>
      <c r="B720" s="289"/>
      <c r="C720" s="13" t="s">
        <v>328</v>
      </c>
      <c r="D720" s="304"/>
      <c r="E720" s="125" t="s">
        <v>17</v>
      </c>
      <c r="F720" s="125" t="s">
        <v>16</v>
      </c>
      <c r="G720" s="1" t="s">
        <v>843</v>
      </c>
      <c r="H720" s="1" t="s">
        <v>304</v>
      </c>
      <c r="I720" s="1" t="s">
        <v>24</v>
      </c>
      <c r="J720" s="4">
        <v>4</v>
      </c>
      <c r="K720" s="4"/>
      <c r="L720" s="4"/>
      <c r="M720" s="4"/>
      <c r="N720" s="4"/>
      <c r="O720" s="4"/>
      <c r="P720" s="4" t="s">
        <v>291</v>
      </c>
      <c r="Q720" s="4" t="s">
        <v>288</v>
      </c>
      <c r="R720" s="19"/>
      <c r="S720" s="4"/>
      <c r="T720" s="5"/>
      <c r="U720" s="5"/>
      <c r="V720" s="14"/>
      <c r="W720" s="15"/>
      <c r="X720" s="688" t="s">
        <v>3135</v>
      </c>
      <c r="Y720" s="695" t="s">
        <v>3140</v>
      </c>
      <c r="Z720" s="688" t="s">
        <v>3138</v>
      </c>
    </row>
    <row r="721" spans="1:26" s="281" customFormat="1" ht="15.6">
      <c r="A721" s="290"/>
      <c r="B721" s="289"/>
      <c r="C721" s="13"/>
      <c r="D721" s="304"/>
      <c r="E721" s="125" t="s">
        <v>18</v>
      </c>
      <c r="F721" s="125" t="s">
        <v>14</v>
      </c>
      <c r="G721" s="1" t="s">
        <v>23</v>
      </c>
      <c r="H721" s="1" t="s">
        <v>304</v>
      </c>
      <c r="I721" s="1" t="s">
        <v>24</v>
      </c>
      <c r="J721" s="4">
        <v>4</v>
      </c>
      <c r="K721" s="4"/>
      <c r="L721" s="4"/>
      <c r="M721" s="4"/>
      <c r="N721" s="4"/>
      <c r="O721" s="4"/>
      <c r="P721" s="4" t="s">
        <v>291</v>
      </c>
      <c r="Q721" s="4" t="s">
        <v>288</v>
      </c>
      <c r="R721" s="19"/>
      <c r="S721" s="4"/>
      <c r="T721" s="5"/>
      <c r="U721" s="5"/>
      <c r="V721" s="14"/>
      <c r="W721" s="15"/>
      <c r="X721" s="688" t="s">
        <v>3135</v>
      </c>
      <c r="Y721" s="695" t="s">
        <v>3140</v>
      </c>
      <c r="Z721" s="688" t="s">
        <v>3138</v>
      </c>
    </row>
    <row r="722" spans="1:26" s="281" customFormat="1" ht="15.6">
      <c r="A722" s="290"/>
      <c r="B722" s="289"/>
      <c r="C722" s="13"/>
      <c r="D722" s="304"/>
      <c r="E722" s="125" t="s">
        <v>17</v>
      </c>
      <c r="F722" s="125" t="s">
        <v>15</v>
      </c>
      <c r="G722" s="1" t="s">
        <v>22</v>
      </c>
      <c r="H722" s="1" t="s">
        <v>28</v>
      </c>
      <c r="I722" s="1" t="s">
        <v>24</v>
      </c>
      <c r="J722" s="4">
        <v>4</v>
      </c>
      <c r="K722" s="4"/>
      <c r="L722" s="4"/>
      <c r="M722" s="4"/>
      <c r="N722" s="4"/>
      <c r="O722" s="4"/>
      <c r="P722" s="4" t="s">
        <v>291</v>
      </c>
      <c r="Q722" s="4" t="s">
        <v>288</v>
      </c>
      <c r="R722" s="19"/>
      <c r="S722" s="4"/>
      <c r="T722" s="5"/>
      <c r="U722" s="5"/>
      <c r="V722" s="14"/>
      <c r="W722" s="15"/>
      <c r="X722" s="688" t="s">
        <v>3135</v>
      </c>
      <c r="Y722" s="695" t="s">
        <v>3140</v>
      </c>
      <c r="Z722" s="688" t="s">
        <v>3138</v>
      </c>
    </row>
    <row r="723" spans="1:26" s="281" customFormat="1" ht="15.6">
      <c r="A723" s="290"/>
      <c r="B723" s="289"/>
      <c r="C723" s="13" t="s">
        <v>329</v>
      </c>
      <c r="D723" s="304"/>
      <c r="E723" s="125" t="s">
        <v>17</v>
      </c>
      <c r="F723" s="125" t="s">
        <v>14</v>
      </c>
      <c r="G723" s="1" t="s">
        <v>22</v>
      </c>
      <c r="H723" s="1" t="s">
        <v>28</v>
      </c>
      <c r="I723" s="1" t="s">
        <v>25</v>
      </c>
      <c r="J723" s="4">
        <v>4</v>
      </c>
      <c r="K723" s="4"/>
      <c r="L723" s="4"/>
      <c r="M723" s="4"/>
      <c r="N723" s="4"/>
      <c r="O723" s="4"/>
      <c r="P723" s="4" t="s">
        <v>291</v>
      </c>
      <c r="Q723" s="4" t="s">
        <v>288</v>
      </c>
      <c r="R723" s="19"/>
      <c r="S723" s="4"/>
      <c r="T723" s="5"/>
      <c r="U723" s="5"/>
      <c r="V723" s="14"/>
      <c r="W723" s="15"/>
      <c r="X723" s="688" t="s">
        <v>3135</v>
      </c>
      <c r="Y723" s="695" t="s">
        <v>3140</v>
      </c>
      <c r="Z723" s="688" t="s">
        <v>3138</v>
      </c>
    </row>
    <row r="724" spans="1:26" s="281" customFormat="1" ht="15.6">
      <c r="A724" s="290"/>
      <c r="B724" s="289"/>
      <c r="C724" s="13"/>
      <c r="D724" s="304"/>
      <c r="E724" s="125" t="s">
        <v>17</v>
      </c>
      <c r="F724" s="125" t="s">
        <v>15</v>
      </c>
      <c r="G724" s="1" t="s">
        <v>22</v>
      </c>
      <c r="H724" s="1" t="s">
        <v>28</v>
      </c>
      <c r="I724" s="1" t="s">
        <v>26</v>
      </c>
      <c r="J724" s="4">
        <v>4</v>
      </c>
      <c r="K724" s="4"/>
      <c r="L724" s="4"/>
      <c r="M724" s="4"/>
      <c r="N724" s="4"/>
      <c r="O724" s="4"/>
      <c r="P724" s="4" t="s">
        <v>291</v>
      </c>
      <c r="Q724" s="4" t="s">
        <v>288</v>
      </c>
      <c r="R724" s="19"/>
      <c r="S724" s="4"/>
      <c r="T724" s="5"/>
      <c r="U724" s="5"/>
      <c r="V724" s="14"/>
      <c r="W724" s="15"/>
      <c r="X724" s="688" t="s">
        <v>3135</v>
      </c>
      <c r="Y724" s="695" t="s">
        <v>3140</v>
      </c>
      <c r="Z724" s="688" t="s">
        <v>3138</v>
      </c>
    </row>
    <row r="725" spans="1:26" s="281" customFormat="1" ht="15.6">
      <c r="A725" s="290"/>
      <c r="B725" s="289"/>
      <c r="C725" s="13"/>
      <c r="D725" s="304"/>
      <c r="E725" s="125" t="s">
        <v>17</v>
      </c>
      <c r="F725" s="125" t="s">
        <v>15</v>
      </c>
      <c r="G725" s="1" t="s">
        <v>23</v>
      </c>
      <c r="H725" s="1" t="s">
        <v>28</v>
      </c>
      <c r="I725" s="1" t="s">
        <v>24</v>
      </c>
      <c r="J725" s="4">
        <v>4</v>
      </c>
      <c r="K725" s="4"/>
      <c r="L725" s="4"/>
      <c r="M725" s="4"/>
      <c r="N725" s="4"/>
      <c r="O725" s="4"/>
      <c r="P725" s="4" t="s">
        <v>291</v>
      </c>
      <c r="Q725" s="4" t="s">
        <v>288</v>
      </c>
      <c r="R725" s="19"/>
      <c r="S725" s="4"/>
      <c r="T725" s="5"/>
      <c r="U725" s="5"/>
      <c r="V725" s="14"/>
      <c r="W725" s="15"/>
      <c r="X725" s="688" t="s">
        <v>3135</v>
      </c>
      <c r="Y725" s="695" t="s">
        <v>3140</v>
      </c>
      <c r="Z725" s="688" t="s">
        <v>3138</v>
      </c>
    </row>
    <row r="726" spans="1:26" s="281" customFormat="1" ht="15.6">
      <c r="A726" s="290"/>
      <c r="B726" s="289"/>
      <c r="C726" s="13" t="s">
        <v>842</v>
      </c>
      <c r="D726" s="304"/>
      <c r="E726" s="125" t="s">
        <v>17</v>
      </c>
      <c r="F726" s="125" t="s">
        <v>14</v>
      </c>
      <c r="G726" s="1" t="s">
        <v>19</v>
      </c>
      <c r="H726" s="1" t="s">
        <v>28</v>
      </c>
      <c r="I726" s="1" t="s">
        <v>24</v>
      </c>
      <c r="J726" s="4">
        <v>4</v>
      </c>
      <c r="K726" s="4"/>
      <c r="L726" s="4"/>
      <c r="M726" s="4"/>
      <c r="N726" s="4"/>
      <c r="O726" s="4"/>
      <c r="P726" s="4" t="s">
        <v>291</v>
      </c>
      <c r="Q726" s="4" t="s">
        <v>288</v>
      </c>
      <c r="R726" s="19"/>
      <c r="S726" s="4"/>
      <c r="T726" s="5"/>
      <c r="U726" s="5"/>
      <c r="V726" s="14"/>
      <c r="W726" s="15"/>
      <c r="X726" s="688" t="s">
        <v>3135</v>
      </c>
      <c r="Y726" s="695" t="s">
        <v>3140</v>
      </c>
      <c r="Z726" s="688" t="s">
        <v>3138</v>
      </c>
    </row>
    <row r="727" spans="1:26" s="281" customFormat="1" ht="27.6">
      <c r="A727" s="290"/>
      <c r="B727" s="289"/>
      <c r="C727" s="13"/>
      <c r="D727" s="304"/>
      <c r="E727" s="125" t="s">
        <v>17</v>
      </c>
      <c r="F727" s="125" t="s">
        <v>15</v>
      </c>
      <c r="G727" s="1" t="s">
        <v>19</v>
      </c>
      <c r="H727" s="1" t="s">
        <v>28</v>
      </c>
      <c r="I727" s="1" t="s">
        <v>841</v>
      </c>
      <c r="J727" s="4">
        <v>4</v>
      </c>
      <c r="K727" s="4"/>
      <c r="L727" s="4"/>
      <c r="M727" s="4"/>
      <c r="N727" s="4"/>
      <c r="O727" s="4"/>
      <c r="P727" s="4" t="s">
        <v>291</v>
      </c>
      <c r="Q727" s="4" t="s">
        <v>288</v>
      </c>
      <c r="R727" s="19"/>
      <c r="S727" s="4"/>
      <c r="T727" s="5"/>
      <c r="U727" s="5"/>
      <c r="V727" s="14"/>
      <c r="W727" s="15"/>
      <c r="X727" s="688" t="s">
        <v>3135</v>
      </c>
      <c r="Y727" s="695" t="s">
        <v>3140</v>
      </c>
      <c r="Z727" s="688" t="s">
        <v>3138</v>
      </c>
    </row>
    <row r="728" spans="1:26" s="281" customFormat="1" ht="15.6">
      <c r="A728" s="290"/>
      <c r="B728" s="289"/>
      <c r="C728" s="13"/>
      <c r="D728" s="304"/>
      <c r="E728" s="125" t="s">
        <v>18</v>
      </c>
      <c r="F728" s="125" t="s">
        <v>14</v>
      </c>
      <c r="G728" s="1" t="s">
        <v>23</v>
      </c>
      <c r="H728" s="1" t="s">
        <v>304</v>
      </c>
      <c r="I728" s="1" t="s">
        <v>24</v>
      </c>
      <c r="J728" s="4">
        <v>1</v>
      </c>
      <c r="K728" s="4"/>
      <c r="L728" s="4"/>
      <c r="M728" s="4"/>
      <c r="N728" s="4"/>
      <c r="O728" s="4"/>
      <c r="P728" s="4" t="s">
        <v>291</v>
      </c>
      <c r="Q728" s="4" t="s">
        <v>288</v>
      </c>
      <c r="R728" s="19" t="s">
        <v>840</v>
      </c>
      <c r="S728" s="4"/>
      <c r="T728" s="5"/>
      <c r="U728" s="5"/>
      <c r="V728" s="14"/>
      <c r="W728" s="15"/>
      <c r="X728" s="688" t="s">
        <v>3135</v>
      </c>
      <c r="Y728" s="695" t="s">
        <v>3140</v>
      </c>
      <c r="Z728" s="688" t="s">
        <v>3138</v>
      </c>
    </row>
    <row r="729" spans="1:26" s="281" customFormat="1" ht="24">
      <c r="A729" s="290"/>
      <c r="B729" s="289"/>
      <c r="C729" s="13"/>
      <c r="D729" s="304" t="s">
        <v>838</v>
      </c>
      <c r="E729" s="125" t="s">
        <v>17</v>
      </c>
      <c r="F729" s="125" t="s">
        <v>14</v>
      </c>
      <c r="G729" s="1" t="s">
        <v>56</v>
      </c>
      <c r="H729" s="1" t="s">
        <v>29</v>
      </c>
      <c r="I729" s="300" t="s">
        <v>30</v>
      </c>
      <c r="J729" s="4">
        <v>4</v>
      </c>
      <c r="K729" s="4"/>
      <c r="L729" s="4"/>
      <c r="M729" s="4"/>
      <c r="N729" s="4"/>
      <c r="O729" s="4"/>
      <c r="P729" s="4" t="s">
        <v>291</v>
      </c>
      <c r="Q729" s="4" t="s">
        <v>288</v>
      </c>
      <c r="R729" s="19"/>
      <c r="S729" s="4"/>
      <c r="T729" s="5"/>
      <c r="U729" s="5" t="s">
        <v>46</v>
      </c>
      <c r="V729" s="14" t="s">
        <v>838</v>
      </c>
      <c r="W729" s="15" t="s">
        <v>839</v>
      </c>
      <c r="X729" s="688" t="s">
        <v>3135</v>
      </c>
      <c r="Y729" s="695" t="s">
        <v>3140</v>
      </c>
      <c r="Z729" s="688" t="s">
        <v>3138</v>
      </c>
    </row>
    <row r="730" spans="1:26" s="281" customFormat="1" ht="15.6">
      <c r="A730" s="290"/>
      <c r="B730" s="289"/>
      <c r="C730" s="13"/>
      <c r="D730" s="304" t="s">
        <v>838</v>
      </c>
      <c r="E730" s="125" t="s">
        <v>17</v>
      </c>
      <c r="F730" s="125" t="s">
        <v>15</v>
      </c>
      <c r="G730" s="1" t="s">
        <v>20</v>
      </c>
      <c r="H730" s="1" t="s">
        <v>29</v>
      </c>
      <c r="I730" s="300" t="s">
        <v>30</v>
      </c>
      <c r="J730" s="4">
        <v>4</v>
      </c>
      <c r="K730" s="4"/>
      <c r="L730" s="4"/>
      <c r="M730" s="4"/>
      <c r="N730" s="4"/>
      <c r="O730" s="4"/>
      <c r="P730" s="4" t="s">
        <v>291</v>
      </c>
      <c r="Q730" s="4" t="s">
        <v>288</v>
      </c>
      <c r="R730" s="19"/>
      <c r="S730" s="4"/>
      <c r="T730" s="5"/>
      <c r="U730" s="5" t="s">
        <v>45</v>
      </c>
      <c r="V730" s="14" t="s">
        <v>838</v>
      </c>
      <c r="W730" s="15" t="s">
        <v>837</v>
      </c>
      <c r="X730" s="688" t="s">
        <v>3135</v>
      </c>
      <c r="Y730" s="695" t="s">
        <v>3140</v>
      </c>
      <c r="Z730" s="688" t="s">
        <v>3138</v>
      </c>
    </row>
    <row r="731" spans="1:26" s="281" customFormat="1" ht="15.6">
      <c r="A731" s="290"/>
      <c r="B731" s="289"/>
      <c r="C731" s="13"/>
      <c r="D731" s="304"/>
      <c r="E731" s="125" t="s">
        <v>18</v>
      </c>
      <c r="F731" s="125" t="s">
        <v>16</v>
      </c>
      <c r="G731" s="1" t="s">
        <v>57</v>
      </c>
      <c r="H731" s="1" t="s">
        <v>61</v>
      </c>
      <c r="I731" s="1" t="s">
        <v>783</v>
      </c>
      <c r="J731" s="4">
        <v>4</v>
      </c>
      <c r="K731" s="4"/>
      <c r="L731" s="4"/>
      <c r="M731" s="4"/>
      <c r="N731" s="4"/>
      <c r="O731" s="4"/>
      <c r="P731" s="4" t="s">
        <v>291</v>
      </c>
      <c r="Q731" s="4" t="s">
        <v>288</v>
      </c>
      <c r="R731" s="19" t="s">
        <v>836</v>
      </c>
      <c r="S731" s="4"/>
      <c r="T731" s="5"/>
      <c r="U731" s="5"/>
      <c r="V731" s="14"/>
      <c r="W731" s="15"/>
      <c r="X731" s="688" t="s">
        <v>3135</v>
      </c>
      <c r="Y731" s="695" t="s">
        <v>3140</v>
      </c>
      <c r="Z731" s="688" t="s">
        <v>3138</v>
      </c>
    </row>
    <row r="732" spans="1:26" s="281" customFormat="1" ht="15.6">
      <c r="A732" s="290"/>
      <c r="B732" s="289"/>
      <c r="C732" s="13"/>
      <c r="D732" s="304"/>
      <c r="E732" s="125" t="s">
        <v>18</v>
      </c>
      <c r="F732" s="125" t="s">
        <v>16</v>
      </c>
      <c r="G732" s="1" t="s">
        <v>57</v>
      </c>
      <c r="H732" s="1" t="s">
        <v>61</v>
      </c>
      <c r="I732" s="1" t="s">
        <v>783</v>
      </c>
      <c r="J732" s="4">
        <v>4</v>
      </c>
      <c r="K732" s="4"/>
      <c r="L732" s="4"/>
      <c r="M732" s="4"/>
      <c r="N732" s="4"/>
      <c r="O732" s="4"/>
      <c r="P732" s="4" t="s">
        <v>291</v>
      </c>
      <c r="Q732" s="4" t="s">
        <v>288</v>
      </c>
      <c r="R732" s="19" t="s">
        <v>835</v>
      </c>
      <c r="S732" s="4"/>
      <c r="T732" s="5"/>
      <c r="U732" s="5"/>
      <c r="V732" s="14"/>
      <c r="W732" s="15"/>
      <c r="X732" s="688" t="s">
        <v>3135</v>
      </c>
      <c r="Y732" s="695" t="s">
        <v>3140</v>
      </c>
      <c r="Z732" s="688" t="s">
        <v>3138</v>
      </c>
    </row>
    <row r="733" spans="1:26" s="281" customFormat="1" ht="15.6">
      <c r="A733" s="290"/>
      <c r="B733" s="289"/>
      <c r="C733" s="13" t="s">
        <v>330</v>
      </c>
      <c r="D733" s="304"/>
      <c r="E733" s="125" t="s">
        <v>18</v>
      </c>
      <c r="F733" s="125" t="s">
        <v>14</v>
      </c>
      <c r="G733" s="1" t="s">
        <v>20</v>
      </c>
      <c r="H733" s="1" t="s">
        <v>304</v>
      </c>
      <c r="I733" s="1" t="s">
        <v>24</v>
      </c>
      <c r="J733" s="4">
        <v>4</v>
      </c>
      <c r="K733" s="4"/>
      <c r="L733" s="4"/>
      <c r="M733" s="4"/>
      <c r="N733" s="4"/>
      <c r="O733" s="4"/>
      <c r="P733" s="4" t="s">
        <v>291</v>
      </c>
      <c r="Q733" s="4" t="s">
        <v>288</v>
      </c>
      <c r="R733" s="19"/>
      <c r="S733" s="4"/>
      <c r="T733" s="5"/>
      <c r="U733" s="5"/>
      <c r="V733" s="14"/>
      <c r="W733" s="15"/>
      <c r="X733" s="688" t="s">
        <v>3135</v>
      </c>
      <c r="Y733" s="695" t="s">
        <v>3140</v>
      </c>
      <c r="Z733" s="688" t="s">
        <v>3138</v>
      </c>
    </row>
    <row r="734" spans="1:26" s="281" customFormat="1" ht="15.6">
      <c r="A734" s="290"/>
      <c r="B734" s="289"/>
      <c r="C734" s="13" t="s">
        <v>331</v>
      </c>
      <c r="D734" s="304"/>
      <c r="E734" s="125" t="s">
        <v>17</v>
      </c>
      <c r="F734" s="125" t="s">
        <v>14</v>
      </c>
      <c r="G734" s="1" t="s">
        <v>22</v>
      </c>
      <c r="H734" s="1" t="s">
        <v>28</v>
      </c>
      <c r="I734" s="1" t="s">
        <v>24</v>
      </c>
      <c r="J734" s="4">
        <v>4</v>
      </c>
      <c r="K734" s="4"/>
      <c r="L734" s="4"/>
      <c r="M734" s="4"/>
      <c r="N734" s="4"/>
      <c r="O734" s="4"/>
      <c r="P734" s="4" t="s">
        <v>291</v>
      </c>
      <c r="Q734" s="4" t="s">
        <v>288</v>
      </c>
      <c r="R734" s="19"/>
      <c r="S734" s="4"/>
      <c r="T734" s="5"/>
      <c r="U734" s="5"/>
      <c r="V734" s="14"/>
      <c r="W734" s="15"/>
      <c r="X734" s="688" t="s">
        <v>3135</v>
      </c>
      <c r="Y734" s="695" t="s">
        <v>3140</v>
      </c>
      <c r="Z734" s="688" t="s">
        <v>3138</v>
      </c>
    </row>
    <row r="735" spans="1:26" s="281" customFormat="1" ht="15.6">
      <c r="A735" s="290"/>
      <c r="B735" s="289"/>
      <c r="C735" s="13"/>
      <c r="D735" s="304"/>
      <c r="E735" s="125" t="s">
        <v>17</v>
      </c>
      <c r="F735" s="125" t="s">
        <v>15</v>
      </c>
      <c r="G735" s="1" t="s">
        <v>22</v>
      </c>
      <c r="H735" s="1" t="s">
        <v>28</v>
      </c>
      <c r="I735" s="1" t="s">
        <v>24</v>
      </c>
      <c r="J735" s="4">
        <v>4</v>
      </c>
      <c r="K735" s="4"/>
      <c r="L735" s="4"/>
      <c r="M735" s="4"/>
      <c r="N735" s="4"/>
      <c r="O735" s="4"/>
      <c r="P735" s="4" t="s">
        <v>291</v>
      </c>
      <c r="Q735" s="4" t="s">
        <v>288</v>
      </c>
      <c r="R735" s="19"/>
      <c r="S735" s="4"/>
      <c r="T735" s="5"/>
      <c r="U735" s="5"/>
      <c r="V735" s="14"/>
      <c r="W735" s="15"/>
      <c r="X735" s="688" t="s">
        <v>3135</v>
      </c>
      <c r="Y735" s="695" t="s">
        <v>3140</v>
      </c>
      <c r="Z735" s="688" t="s">
        <v>3138</v>
      </c>
    </row>
    <row r="736" spans="1:26" s="281" customFormat="1" ht="15.6">
      <c r="A736" s="290"/>
      <c r="B736" s="289"/>
      <c r="C736" s="13" t="s">
        <v>334</v>
      </c>
      <c r="D736" s="304"/>
      <c r="E736" s="125" t="s">
        <v>17</v>
      </c>
      <c r="F736" s="125" t="s">
        <v>14</v>
      </c>
      <c r="G736" s="1" t="s">
        <v>22</v>
      </c>
      <c r="H736" s="1" t="s">
        <v>28</v>
      </c>
      <c r="I736" s="1" t="s">
        <v>24</v>
      </c>
      <c r="J736" s="4">
        <v>4</v>
      </c>
      <c r="K736" s="4"/>
      <c r="L736" s="4"/>
      <c r="M736" s="4"/>
      <c r="N736" s="4"/>
      <c r="O736" s="4"/>
      <c r="P736" s="4" t="s">
        <v>291</v>
      </c>
      <c r="Q736" s="4" t="s">
        <v>288</v>
      </c>
      <c r="R736" s="19"/>
      <c r="S736" s="4"/>
      <c r="T736" s="5"/>
      <c r="U736" s="5"/>
      <c r="V736" s="14"/>
      <c r="W736" s="15"/>
      <c r="X736" s="688" t="s">
        <v>3135</v>
      </c>
      <c r="Y736" s="695" t="s">
        <v>3140</v>
      </c>
      <c r="Z736" s="688" t="s">
        <v>3138</v>
      </c>
    </row>
    <row r="737" spans="1:26" s="281" customFormat="1" ht="15.6">
      <c r="A737" s="290"/>
      <c r="B737" s="289"/>
      <c r="C737" s="13"/>
      <c r="D737" s="304"/>
      <c r="E737" s="125" t="s">
        <v>17</v>
      </c>
      <c r="F737" s="125" t="s">
        <v>15</v>
      </c>
      <c r="G737" s="1" t="s">
        <v>22</v>
      </c>
      <c r="H737" s="1" t="s">
        <v>28</v>
      </c>
      <c r="I737" s="1" t="s">
        <v>24</v>
      </c>
      <c r="J737" s="4">
        <v>4</v>
      </c>
      <c r="K737" s="4"/>
      <c r="L737" s="4"/>
      <c r="M737" s="4"/>
      <c r="N737" s="4"/>
      <c r="O737" s="4"/>
      <c r="P737" s="4" t="s">
        <v>291</v>
      </c>
      <c r="Q737" s="4" t="s">
        <v>288</v>
      </c>
      <c r="R737" s="19"/>
      <c r="S737" s="4"/>
      <c r="T737" s="5"/>
      <c r="U737" s="5"/>
      <c r="V737" s="14"/>
      <c r="W737" s="15"/>
      <c r="X737" s="688" t="s">
        <v>3135</v>
      </c>
      <c r="Y737" s="695" t="s">
        <v>3140</v>
      </c>
      <c r="Z737" s="688" t="s">
        <v>3138</v>
      </c>
    </row>
    <row r="738" spans="1:26" s="281" customFormat="1" ht="15.6">
      <c r="A738" s="290"/>
      <c r="B738" s="289"/>
      <c r="C738" s="13" t="s">
        <v>335</v>
      </c>
      <c r="D738" s="304"/>
      <c r="E738" s="125" t="s">
        <v>17</v>
      </c>
      <c r="F738" s="125" t="s">
        <v>15</v>
      </c>
      <c r="G738" s="1" t="s">
        <v>22</v>
      </c>
      <c r="H738" s="1" t="s">
        <v>28</v>
      </c>
      <c r="I738" s="1" t="s">
        <v>24</v>
      </c>
      <c r="J738" s="4">
        <v>4</v>
      </c>
      <c r="K738" s="4"/>
      <c r="L738" s="4"/>
      <c r="M738" s="4"/>
      <c r="N738" s="4"/>
      <c r="O738" s="4"/>
      <c r="P738" s="4" t="s">
        <v>291</v>
      </c>
      <c r="Q738" s="4" t="s">
        <v>288</v>
      </c>
      <c r="R738" s="19"/>
      <c r="S738" s="4"/>
      <c r="T738" s="5"/>
      <c r="U738" s="5"/>
      <c r="V738" s="14"/>
      <c r="W738" s="15"/>
      <c r="X738" s="688" t="s">
        <v>3135</v>
      </c>
      <c r="Y738" s="695" t="s">
        <v>3140</v>
      </c>
      <c r="Z738" s="688" t="s">
        <v>3138</v>
      </c>
    </row>
    <row r="739" spans="1:26" s="281" customFormat="1" ht="15.6">
      <c r="A739" s="290"/>
      <c r="B739" s="289"/>
      <c r="C739" s="13"/>
      <c r="D739" s="304"/>
      <c r="E739" s="125" t="s">
        <v>18</v>
      </c>
      <c r="F739" s="125" t="s">
        <v>14</v>
      </c>
      <c r="G739" s="1" t="s">
        <v>22</v>
      </c>
      <c r="H739" s="1" t="s">
        <v>28</v>
      </c>
      <c r="I739" s="1" t="s">
        <v>26</v>
      </c>
      <c r="J739" s="4">
        <v>4</v>
      </c>
      <c r="K739" s="4"/>
      <c r="L739" s="4"/>
      <c r="M739" s="4"/>
      <c r="N739" s="4"/>
      <c r="O739" s="4"/>
      <c r="P739" s="4" t="s">
        <v>291</v>
      </c>
      <c r="Q739" s="4" t="s">
        <v>288</v>
      </c>
      <c r="R739" s="19"/>
      <c r="S739" s="4"/>
      <c r="T739" s="5"/>
      <c r="U739" s="5"/>
      <c r="V739" s="14"/>
      <c r="W739" s="15"/>
      <c r="X739" s="688" t="s">
        <v>3135</v>
      </c>
      <c r="Y739" s="695" t="s">
        <v>3140</v>
      </c>
      <c r="Z739" s="688" t="s">
        <v>3138</v>
      </c>
    </row>
    <row r="740" spans="1:26" s="281" customFormat="1" ht="15.6">
      <c r="A740" s="290"/>
      <c r="B740" s="289"/>
      <c r="C740" s="13"/>
      <c r="D740" s="304"/>
      <c r="E740" s="125" t="s">
        <v>18</v>
      </c>
      <c r="F740" s="125" t="s">
        <v>15</v>
      </c>
      <c r="G740" s="1" t="s">
        <v>22</v>
      </c>
      <c r="H740" s="1" t="s">
        <v>28</v>
      </c>
      <c r="I740" s="1" t="s">
        <v>25</v>
      </c>
      <c r="J740" s="4">
        <v>4</v>
      </c>
      <c r="K740" s="4"/>
      <c r="L740" s="4"/>
      <c r="M740" s="4"/>
      <c r="N740" s="4"/>
      <c r="O740" s="4"/>
      <c r="P740" s="4" t="s">
        <v>291</v>
      </c>
      <c r="Q740" s="4" t="s">
        <v>288</v>
      </c>
      <c r="R740" s="19"/>
      <c r="S740" s="4"/>
      <c r="T740" s="5"/>
      <c r="U740" s="5"/>
      <c r="V740" s="14"/>
      <c r="W740" s="15"/>
      <c r="X740" s="688" t="s">
        <v>3135</v>
      </c>
      <c r="Y740" s="695" t="s">
        <v>3140</v>
      </c>
      <c r="Z740" s="688" t="s">
        <v>3138</v>
      </c>
    </row>
    <row r="741" spans="1:26" s="281" customFormat="1" ht="15.6">
      <c r="A741" s="290"/>
      <c r="B741" s="289"/>
      <c r="C741" s="13" t="s">
        <v>333</v>
      </c>
      <c r="D741" s="304"/>
      <c r="E741" s="125" t="s">
        <v>17</v>
      </c>
      <c r="F741" s="125" t="s">
        <v>14</v>
      </c>
      <c r="G741" s="1" t="s">
        <v>22</v>
      </c>
      <c r="H741" s="1" t="s">
        <v>28</v>
      </c>
      <c r="I741" s="1" t="s">
        <v>24</v>
      </c>
      <c r="J741" s="4">
        <v>4</v>
      </c>
      <c r="K741" s="4"/>
      <c r="L741" s="4"/>
      <c r="M741" s="4"/>
      <c r="N741" s="4"/>
      <c r="O741" s="4"/>
      <c r="P741" s="4" t="s">
        <v>286</v>
      </c>
      <c r="Q741" s="4" t="s">
        <v>288</v>
      </c>
      <c r="R741" s="19"/>
      <c r="S741" s="4"/>
      <c r="T741" s="5"/>
      <c r="U741" s="5"/>
      <c r="V741" s="14"/>
      <c r="W741" s="15"/>
      <c r="X741" s="688" t="s">
        <v>3135</v>
      </c>
      <c r="Y741" s="695" t="s">
        <v>3140</v>
      </c>
      <c r="Z741" s="688" t="s">
        <v>3138</v>
      </c>
    </row>
    <row r="742" spans="1:26" s="281" customFormat="1" ht="15.6">
      <c r="A742" s="290"/>
      <c r="B742" s="289"/>
      <c r="C742" s="13"/>
      <c r="D742" s="304"/>
      <c r="E742" s="125" t="s">
        <v>17</v>
      </c>
      <c r="F742" s="125" t="s">
        <v>15</v>
      </c>
      <c r="G742" s="1" t="s">
        <v>22</v>
      </c>
      <c r="H742" s="1" t="s">
        <v>28</v>
      </c>
      <c r="I742" s="1" t="s">
        <v>24</v>
      </c>
      <c r="J742" s="4">
        <v>4</v>
      </c>
      <c r="K742" s="4"/>
      <c r="L742" s="4"/>
      <c r="M742" s="4"/>
      <c r="N742" s="4"/>
      <c r="O742" s="4"/>
      <c r="P742" s="4" t="s">
        <v>286</v>
      </c>
      <c r="Q742" s="4" t="s">
        <v>288</v>
      </c>
      <c r="R742" s="19"/>
      <c r="S742" s="4"/>
      <c r="T742" s="5"/>
      <c r="U742" s="5"/>
      <c r="V742" s="14"/>
      <c r="W742" s="15"/>
      <c r="X742" s="688" t="s">
        <v>3135</v>
      </c>
      <c r="Y742" s="695" t="s">
        <v>3140</v>
      </c>
      <c r="Z742" s="688" t="s">
        <v>3138</v>
      </c>
    </row>
    <row r="743" spans="1:26" s="281" customFormat="1" ht="15.6">
      <c r="A743" s="290"/>
      <c r="B743" s="289"/>
      <c r="C743" s="13" t="s">
        <v>336</v>
      </c>
      <c r="D743" s="304"/>
      <c r="E743" s="125" t="s">
        <v>17</v>
      </c>
      <c r="F743" s="125" t="s">
        <v>14</v>
      </c>
      <c r="G743" s="1" t="s">
        <v>22</v>
      </c>
      <c r="H743" s="1" t="s">
        <v>28</v>
      </c>
      <c r="I743" s="1" t="s">
        <v>24</v>
      </c>
      <c r="J743" s="4">
        <v>4</v>
      </c>
      <c r="K743" s="4"/>
      <c r="L743" s="4"/>
      <c r="M743" s="4"/>
      <c r="N743" s="4"/>
      <c r="O743" s="4"/>
      <c r="P743" s="4" t="s">
        <v>286</v>
      </c>
      <c r="Q743" s="4" t="s">
        <v>289</v>
      </c>
      <c r="R743" s="19"/>
      <c r="S743" s="4"/>
      <c r="T743" s="5"/>
      <c r="U743" s="5"/>
      <c r="V743" s="14"/>
      <c r="W743" s="15"/>
      <c r="X743" s="688" t="s">
        <v>3135</v>
      </c>
      <c r="Y743" s="695" t="s">
        <v>3140</v>
      </c>
      <c r="Z743" s="688" t="s">
        <v>3138</v>
      </c>
    </row>
    <row r="744" spans="1:26" s="281" customFormat="1" ht="15.6">
      <c r="A744" s="290"/>
      <c r="B744" s="289"/>
      <c r="C744" s="13"/>
      <c r="D744" s="304"/>
      <c r="E744" s="125" t="s">
        <v>17</v>
      </c>
      <c r="F744" s="125" t="s">
        <v>15</v>
      </c>
      <c r="G744" s="1" t="s">
        <v>22</v>
      </c>
      <c r="H744" s="1" t="s">
        <v>28</v>
      </c>
      <c r="I744" s="1" t="s">
        <v>24</v>
      </c>
      <c r="J744" s="4">
        <v>2</v>
      </c>
      <c r="K744" s="4"/>
      <c r="L744" s="4"/>
      <c r="M744" s="4"/>
      <c r="N744" s="4" t="s">
        <v>39</v>
      </c>
      <c r="O744" s="4"/>
      <c r="P744" s="4" t="s">
        <v>286</v>
      </c>
      <c r="Q744" s="4" t="s">
        <v>289</v>
      </c>
      <c r="R744" s="19"/>
      <c r="S744" s="4"/>
      <c r="T744" s="5"/>
      <c r="U744" s="5"/>
      <c r="V744" s="14"/>
      <c r="W744" s="15"/>
      <c r="X744" s="688" t="s">
        <v>3135</v>
      </c>
      <c r="Y744" s="695" t="s">
        <v>3140</v>
      </c>
      <c r="Z744" s="688" t="s">
        <v>3138</v>
      </c>
    </row>
    <row r="745" spans="1:26" s="281" customFormat="1" ht="15.6">
      <c r="A745" s="290"/>
      <c r="B745" s="289"/>
      <c r="C745" s="13" t="s">
        <v>337</v>
      </c>
      <c r="D745" s="304"/>
      <c r="E745" s="125" t="s">
        <v>17</v>
      </c>
      <c r="F745" s="125" t="s">
        <v>14</v>
      </c>
      <c r="G745" s="1" t="s">
        <v>22</v>
      </c>
      <c r="H745" s="1" t="s">
        <v>28</v>
      </c>
      <c r="I745" s="1" t="s">
        <v>24</v>
      </c>
      <c r="J745" s="4">
        <v>4</v>
      </c>
      <c r="K745" s="4"/>
      <c r="L745" s="4"/>
      <c r="M745" s="4"/>
      <c r="N745" s="4"/>
      <c r="O745" s="4"/>
      <c r="P745" s="4" t="s">
        <v>286</v>
      </c>
      <c r="Q745" s="4" t="s">
        <v>289</v>
      </c>
      <c r="R745" s="19"/>
      <c r="S745" s="4"/>
      <c r="T745" s="5"/>
      <c r="U745" s="5"/>
      <c r="V745" s="14"/>
      <c r="W745" s="15"/>
      <c r="X745" s="688" t="s">
        <v>3135</v>
      </c>
      <c r="Y745" s="695" t="s">
        <v>3140</v>
      </c>
      <c r="Z745" s="688" t="s">
        <v>3138</v>
      </c>
    </row>
    <row r="746" spans="1:26" s="281" customFormat="1" ht="15.6">
      <c r="A746" s="290"/>
      <c r="B746" s="289"/>
      <c r="C746" s="13"/>
      <c r="D746" s="304"/>
      <c r="E746" s="125" t="s">
        <v>17</v>
      </c>
      <c r="F746" s="125" t="s">
        <v>15</v>
      </c>
      <c r="G746" s="1" t="s">
        <v>22</v>
      </c>
      <c r="H746" s="1" t="s">
        <v>28</v>
      </c>
      <c r="I746" s="1" t="s">
        <v>24</v>
      </c>
      <c r="J746" s="4">
        <v>4</v>
      </c>
      <c r="K746" s="4"/>
      <c r="L746" s="4"/>
      <c r="M746" s="4"/>
      <c r="N746" s="4"/>
      <c r="O746" s="4"/>
      <c r="P746" s="4" t="s">
        <v>286</v>
      </c>
      <c r="Q746" s="4" t="s">
        <v>289</v>
      </c>
      <c r="R746" s="19"/>
      <c r="S746" s="4"/>
      <c r="T746" s="5"/>
      <c r="U746" s="5"/>
      <c r="V746" s="14"/>
      <c r="W746" s="15"/>
      <c r="X746" s="688" t="s">
        <v>3135</v>
      </c>
      <c r="Y746" s="695" t="s">
        <v>3140</v>
      </c>
      <c r="Z746" s="688" t="s">
        <v>3138</v>
      </c>
    </row>
    <row r="747" spans="1:26" s="281" customFormat="1" ht="15.6">
      <c r="A747" s="290"/>
      <c r="B747" s="289"/>
      <c r="C747" s="13" t="s">
        <v>834</v>
      </c>
      <c r="D747" s="304"/>
      <c r="E747" s="125" t="s">
        <v>17</v>
      </c>
      <c r="F747" s="125" t="s">
        <v>14</v>
      </c>
      <c r="G747" s="1" t="s">
        <v>22</v>
      </c>
      <c r="H747" s="1" t="s">
        <v>28</v>
      </c>
      <c r="I747" s="1" t="s">
        <v>24</v>
      </c>
      <c r="J747" s="4">
        <v>4</v>
      </c>
      <c r="K747" s="4"/>
      <c r="L747" s="4"/>
      <c r="M747" s="4"/>
      <c r="N747" s="4"/>
      <c r="O747" s="4"/>
      <c r="P747" s="4" t="s">
        <v>286</v>
      </c>
      <c r="Q747" s="4" t="s">
        <v>289</v>
      </c>
      <c r="R747" s="19"/>
      <c r="S747" s="4"/>
      <c r="T747" s="5"/>
      <c r="U747" s="5"/>
      <c r="V747" s="14"/>
      <c r="W747" s="15"/>
      <c r="X747" s="688" t="s">
        <v>3135</v>
      </c>
      <c r="Y747" s="695" t="s">
        <v>3140</v>
      </c>
      <c r="Z747" s="688" t="s">
        <v>3138</v>
      </c>
    </row>
    <row r="748" spans="1:26" s="281" customFormat="1" ht="15.6">
      <c r="A748" s="290"/>
      <c r="B748" s="289"/>
      <c r="C748" s="13"/>
      <c r="D748" s="304"/>
      <c r="E748" s="125" t="s">
        <v>17</v>
      </c>
      <c r="F748" s="125" t="s">
        <v>15</v>
      </c>
      <c r="G748" s="1" t="s">
        <v>22</v>
      </c>
      <c r="H748" s="1" t="s">
        <v>28</v>
      </c>
      <c r="I748" s="1" t="s">
        <v>24</v>
      </c>
      <c r="J748" s="4">
        <v>4</v>
      </c>
      <c r="K748" s="4"/>
      <c r="L748" s="4"/>
      <c r="M748" s="4"/>
      <c r="N748" s="4"/>
      <c r="O748" s="4"/>
      <c r="P748" s="4" t="s">
        <v>286</v>
      </c>
      <c r="Q748" s="4" t="s">
        <v>289</v>
      </c>
      <c r="R748" s="19"/>
      <c r="S748" s="4"/>
      <c r="T748" s="5"/>
      <c r="U748" s="5"/>
      <c r="V748" s="14"/>
      <c r="W748" s="15"/>
      <c r="X748" s="688" t="s">
        <v>3135</v>
      </c>
      <c r="Y748" s="695" t="s">
        <v>3140</v>
      </c>
      <c r="Z748" s="688" t="s">
        <v>3138</v>
      </c>
    </row>
    <row r="749" spans="1:26" s="281" customFormat="1" ht="15.6">
      <c r="A749" s="290"/>
      <c r="B749" s="289"/>
      <c r="C749" s="13"/>
      <c r="D749" s="304"/>
      <c r="E749" s="125" t="s">
        <v>17</v>
      </c>
      <c r="F749" s="125" t="s">
        <v>14</v>
      </c>
      <c r="G749" s="1" t="s">
        <v>22</v>
      </c>
      <c r="H749" s="1" t="s">
        <v>28</v>
      </c>
      <c r="I749" s="1" t="s">
        <v>24</v>
      </c>
      <c r="J749" s="4">
        <v>4</v>
      </c>
      <c r="K749" s="4"/>
      <c r="L749" s="4"/>
      <c r="M749" s="4"/>
      <c r="N749" s="4"/>
      <c r="O749" s="4"/>
      <c r="P749" s="4" t="s">
        <v>286</v>
      </c>
      <c r="Q749" s="4" t="s">
        <v>289</v>
      </c>
      <c r="R749" s="19"/>
      <c r="S749" s="4"/>
      <c r="T749" s="5"/>
      <c r="U749" s="5"/>
      <c r="V749" s="14"/>
      <c r="W749" s="15"/>
      <c r="X749" s="688" t="s">
        <v>3135</v>
      </c>
      <c r="Y749" s="695" t="s">
        <v>3140</v>
      </c>
      <c r="Z749" s="688" t="s">
        <v>3138</v>
      </c>
    </row>
    <row r="750" spans="1:26" s="281" customFormat="1" ht="15.6">
      <c r="A750" s="290"/>
      <c r="B750" s="289"/>
      <c r="C750" s="13" t="s">
        <v>338</v>
      </c>
      <c r="D750" s="304"/>
      <c r="E750" s="125" t="s">
        <v>18</v>
      </c>
      <c r="F750" s="125" t="s">
        <v>14</v>
      </c>
      <c r="G750" s="1" t="s">
        <v>22</v>
      </c>
      <c r="H750" s="1" t="s">
        <v>28</v>
      </c>
      <c r="I750" s="1" t="s">
        <v>24</v>
      </c>
      <c r="J750" s="4">
        <v>4</v>
      </c>
      <c r="K750" s="4"/>
      <c r="L750" s="4"/>
      <c r="M750" s="4"/>
      <c r="N750" s="4"/>
      <c r="O750" s="4"/>
      <c r="P750" s="4" t="s">
        <v>286</v>
      </c>
      <c r="Q750" s="4" t="s">
        <v>289</v>
      </c>
      <c r="R750" s="19"/>
      <c r="S750" s="4"/>
      <c r="T750" s="5"/>
      <c r="U750" s="5"/>
      <c r="V750" s="14"/>
      <c r="W750" s="15"/>
      <c r="X750" s="688" t="s">
        <v>3135</v>
      </c>
      <c r="Y750" s="695" t="s">
        <v>3140</v>
      </c>
      <c r="Z750" s="688" t="s">
        <v>3138</v>
      </c>
    </row>
    <row r="751" spans="1:26" s="281" customFormat="1" ht="15.6">
      <c r="A751" s="290"/>
      <c r="B751" s="289"/>
      <c r="C751" s="13"/>
      <c r="D751" s="304"/>
      <c r="E751" s="125" t="s">
        <v>18</v>
      </c>
      <c r="F751" s="125" t="s">
        <v>15</v>
      </c>
      <c r="G751" s="1" t="s">
        <v>22</v>
      </c>
      <c r="H751" s="1" t="s">
        <v>28</v>
      </c>
      <c r="I751" s="1" t="s">
        <v>24</v>
      </c>
      <c r="J751" s="4">
        <v>4</v>
      </c>
      <c r="K751" s="4"/>
      <c r="L751" s="4"/>
      <c r="M751" s="4"/>
      <c r="N751" s="4"/>
      <c r="O751" s="4"/>
      <c r="P751" s="4" t="s">
        <v>286</v>
      </c>
      <c r="Q751" s="4" t="s">
        <v>289</v>
      </c>
      <c r="R751" s="19"/>
      <c r="S751" s="4"/>
      <c r="T751" s="5"/>
      <c r="U751" s="5"/>
      <c r="V751" s="14"/>
      <c r="W751" s="15"/>
      <c r="X751" s="688" t="s">
        <v>3135</v>
      </c>
      <c r="Y751" s="695" t="s">
        <v>3140</v>
      </c>
      <c r="Z751" s="688" t="s">
        <v>3138</v>
      </c>
    </row>
    <row r="752" spans="1:26" s="281" customFormat="1" ht="15.6">
      <c r="A752" s="290"/>
      <c r="B752" s="289"/>
      <c r="C752" s="13" t="s">
        <v>339</v>
      </c>
      <c r="D752" s="304"/>
      <c r="E752" s="125" t="s">
        <v>17</v>
      </c>
      <c r="F752" s="125" t="s">
        <v>14</v>
      </c>
      <c r="G752" s="1" t="s">
        <v>22</v>
      </c>
      <c r="H752" s="1" t="s">
        <v>28</v>
      </c>
      <c r="I752" s="1" t="s">
        <v>24</v>
      </c>
      <c r="J752" s="4">
        <v>4</v>
      </c>
      <c r="K752" s="4"/>
      <c r="L752" s="4"/>
      <c r="M752" s="4"/>
      <c r="N752" s="4"/>
      <c r="O752" s="4"/>
      <c r="P752" s="4" t="s">
        <v>286</v>
      </c>
      <c r="Q752" s="4" t="s">
        <v>290</v>
      </c>
      <c r="R752" s="19"/>
      <c r="S752" s="4"/>
      <c r="T752" s="5"/>
      <c r="U752" s="5"/>
      <c r="V752" s="14"/>
      <c r="W752" s="15"/>
      <c r="X752" s="688" t="s">
        <v>3135</v>
      </c>
      <c r="Y752" s="695" t="s">
        <v>3140</v>
      </c>
      <c r="Z752" s="688" t="s">
        <v>3138</v>
      </c>
    </row>
    <row r="753" spans="1:26" s="281" customFormat="1" ht="15.6">
      <c r="A753" s="290"/>
      <c r="B753" s="289"/>
      <c r="C753" s="13"/>
      <c r="D753" s="304"/>
      <c r="E753" s="125" t="s">
        <v>17</v>
      </c>
      <c r="F753" s="125" t="s">
        <v>15</v>
      </c>
      <c r="G753" s="1" t="s">
        <v>22</v>
      </c>
      <c r="H753" s="1" t="s">
        <v>28</v>
      </c>
      <c r="I753" s="1" t="s">
        <v>24</v>
      </c>
      <c r="J753" s="4">
        <v>3</v>
      </c>
      <c r="K753" s="4"/>
      <c r="L753" s="4"/>
      <c r="M753" s="4"/>
      <c r="N753" s="4"/>
      <c r="O753" s="4"/>
      <c r="P753" s="4" t="s">
        <v>286</v>
      </c>
      <c r="Q753" s="4" t="s">
        <v>290</v>
      </c>
      <c r="R753" s="19"/>
      <c r="S753" s="4"/>
      <c r="T753" s="5"/>
      <c r="U753" s="5"/>
      <c r="V753" s="14"/>
      <c r="W753" s="15"/>
      <c r="X753" s="688" t="s">
        <v>3135</v>
      </c>
      <c r="Y753" s="695" t="s">
        <v>3140</v>
      </c>
      <c r="Z753" s="688" t="s">
        <v>3138</v>
      </c>
    </row>
    <row r="754" spans="1:26" s="281" customFormat="1" ht="15.6">
      <c r="A754" s="290"/>
      <c r="B754" s="289"/>
      <c r="C754" s="13" t="s">
        <v>340</v>
      </c>
      <c r="D754" s="304"/>
      <c r="E754" s="125" t="s">
        <v>17</v>
      </c>
      <c r="F754" s="125" t="s">
        <v>14</v>
      </c>
      <c r="G754" s="1" t="s">
        <v>22</v>
      </c>
      <c r="H754" s="1" t="s">
        <v>28</v>
      </c>
      <c r="I754" s="1" t="s">
        <v>24</v>
      </c>
      <c r="J754" s="4">
        <v>4</v>
      </c>
      <c r="K754" s="4"/>
      <c r="L754" s="4"/>
      <c r="M754" s="4"/>
      <c r="N754" s="4"/>
      <c r="O754" s="4" t="s">
        <v>28</v>
      </c>
      <c r="P754" s="4" t="s">
        <v>286</v>
      </c>
      <c r="Q754" s="4" t="s">
        <v>290</v>
      </c>
      <c r="R754" s="19"/>
      <c r="S754" s="4"/>
      <c r="T754" s="5"/>
      <c r="U754" s="5"/>
      <c r="V754" s="14"/>
      <c r="W754" s="15"/>
      <c r="X754" s="688" t="s">
        <v>3135</v>
      </c>
      <c r="Y754" s="695" t="s">
        <v>3140</v>
      </c>
      <c r="Z754" s="688" t="s">
        <v>3138</v>
      </c>
    </row>
    <row r="755" spans="1:26" s="281" customFormat="1" ht="15.6">
      <c r="A755" s="290"/>
      <c r="B755" s="289"/>
      <c r="C755" s="13"/>
      <c r="D755" s="304"/>
      <c r="E755" s="125" t="s">
        <v>18</v>
      </c>
      <c r="F755" s="125" t="s">
        <v>15</v>
      </c>
      <c r="G755" s="1" t="s">
        <v>22</v>
      </c>
      <c r="H755" s="1" t="s">
        <v>28</v>
      </c>
      <c r="I755" s="1" t="s">
        <v>24</v>
      </c>
      <c r="J755" s="4">
        <v>4</v>
      </c>
      <c r="K755" s="4"/>
      <c r="L755" s="4"/>
      <c r="M755" s="4"/>
      <c r="N755" s="4"/>
      <c r="O755" s="4" t="s">
        <v>28</v>
      </c>
      <c r="P755" s="4" t="s">
        <v>286</v>
      </c>
      <c r="Q755" s="4" t="s">
        <v>290</v>
      </c>
      <c r="R755" s="19"/>
      <c r="S755" s="4"/>
      <c r="T755" s="5"/>
      <c r="U755" s="5"/>
      <c r="V755" s="14"/>
      <c r="W755" s="15"/>
      <c r="X755" s="688" t="s">
        <v>3135</v>
      </c>
      <c r="Y755" s="695" t="s">
        <v>3140</v>
      </c>
      <c r="Z755" s="688" t="s">
        <v>3138</v>
      </c>
    </row>
    <row r="756" spans="1:26" s="281" customFormat="1" ht="15.6">
      <c r="A756" s="290"/>
      <c r="B756" s="289"/>
      <c r="C756" s="13" t="s">
        <v>341</v>
      </c>
      <c r="D756" s="304"/>
      <c r="E756" s="125" t="s">
        <v>18</v>
      </c>
      <c r="F756" s="125" t="s">
        <v>15</v>
      </c>
      <c r="G756" s="1" t="s">
        <v>22</v>
      </c>
      <c r="H756" s="1" t="s">
        <v>28</v>
      </c>
      <c r="I756" s="1" t="s">
        <v>24</v>
      </c>
      <c r="J756" s="4">
        <v>4</v>
      </c>
      <c r="K756" s="4"/>
      <c r="L756" s="4"/>
      <c r="M756" s="4"/>
      <c r="N756" s="4"/>
      <c r="O756" s="4"/>
      <c r="P756" s="4" t="s">
        <v>286</v>
      </c>
      <c r="Q756" s="4" t="s">
        <v>290</v>
      </c>
      <c r="R756" s="19" t="s">
        <v>833</v>
      </c>
      <c r="S756" s="4"/>
      <c r="T756" s="5"/>
      <c r="U756" s="5"/>
      <c r="V756" s="14"/>
      <c r="W756" s="15"/>
      <c r="X756" s="688" t="s">
        <v>3135</v>
      </c>
      <c r="Y756" s="695" t="s">
        <v>3140</v>
      </c>
      <c r="Z756" s="688" t="s">
        <v>3138</v>
      </c>
    </row>
    <row r="757" spans="1:26" s="281" customFormat="1" ht="15.6">
      <c r="A757" s="290"/>
      <c r="B757" s="289"/>
      <c r="C757" s="13"/>
      <c r="D757" s="304"/>
      <c r="E757" s="125" t="s">
        <v>17</v>
      </c>
      <c r="F757" s="125" t="s">
        <v>15</v>
      </c>
      <c r="G757" s="1" t="s">
        <v>22</v>
      </c>
      <c r="H757" s="1" t="s">
        <v>28</v>
      </c>
      <c r="I757" s="1" t="s">
        <v>24</v>
      </c>
      <c r="J757" s="4">
        <v>4</v>
      </c>
      <c r="K757" s="4"/>
      <c r="L757" s="4"/>
      <c r="M757" s="4"/>
      <c r="N757" s="4"/>
      <c r="O757" s="4"/>
      <c r="P757" s="4" t="s">
        <v>286</v>
      </c>
      <c r="Q757" s="4" t="s">
        <v>290</v>
      </c>
      <c r="R757" s="19"/>
      <c r="S757" s="4"/>
      <c r="T757" s="5"/>
      <c r="U757" s="5"/>
      <c r="V757" s="14"/>
      <c r="W757" s="15"/>
      <c r="X757" s="688" t="s">
        <v>3135</v>
      </c>
      <c r="Y757" s="695" t="s">
        <v>3140</v>
      </c>
      <c r="Z757" s="688" t="s">
        <v>3138</v>
      </c>
    </row>
    <row r="758" spans="1:26" s="281" customFormat="1" ht="15.6">
      <c r="A758" s="290"/>
      <c r="B758" s="289"/>
      <c r="C758" s="13" t="s">
        <v>342</v>
      </c>
      <c r="D758" s="304"/>
      <c r="E758" s="125" t="s">
        <v>18</v>
      </c>
      <c r="F758" s="125" t="s">
        <v>14</v>
      </c>
      <c r="G758" s="1" t="s">
        <v>19</v>
      </c>
      <c r="H758" s="1" t="s">
        <v>28</v>
      </c>
      <c r="I758" s="1" t="s">
        <v>24</v>
      </c>
      <c r="J758" s="4">
        <v>4</v>
      </c>
      <c r="K758" s="4"/>
      <c r="L758" s="4"/>
      <c r="M758" s="4"/>
      <c r="N758" s="4"/>
      <c r="O758" s="4"/>
      <c r="P758" s="4" t="s">
        <v>286</v>
      </c>
      <c r="Q758" s="4" t="s">
        <v>290</v>
      </c>
      <c r="R758" s="19"/>
      <c r="S758" s="4"/>
      <c r="T758" s="5"/>
      <c r="U758" s="5"/>
      <c r="V758" s="14"/>
      <c r="W758" s="15"/>
      <c r="X758" s="688" t="s">
        <v>3135</v>
      </c>
      <c r="Y758" s="695" t="s">
        <v>3140</v>
      </c>
      <c r="Z758" s="688" t="s">
        <v>3138</v>
      </c>
    </row>
    <row r="759" spans="1:26" s="281" customFormat="1" ht="15.6">
      <c r="A759" s="290"/>
      <c r="B759" s="289"/>
      <c r="C759" s="13"/>
      <c r="D759" s="304"/>
      <c r="E759" s="125" t="s">
        <v>18</v>
      </c>
      <c r="F759" s="125" t="s">
        <v>15</v>
      </c>
      <c r="G759" s="1" t="s">
        <v>19</v>
      </c>
      <c r="H759" s="1" t="s">
        <v>28</v>
      </c>
      <c r="I759" s="1" t="s">
        <v>24</v>
      </c>
      <c r="J759" s="4">
        <v>4</v>
      </c>
      <c r="K759" s="4"/>
      <c r="L759" s="4"/>
      <c r="M759" s="4"/>
      <c r="N759" s="4"/>
      <c r="O759" s="4"/>
      <c r="P759" s="4" t="s">
        <v>286</v>
      </c>
      <c r="Q759" s="4" t="s">
        <v>290</v>
      </c>
      <c r="R759" s="19"/>
      <c r="S759" s="4"/>
      <c r="T759" s="5"/>
      <c r="U759" s="5"/>
      <c r="V759" s="14"/>
      <c r="W759" s="15"/>
      <c r="X759" s="688" t="s">
        <v>3135</v>
      </c>
      <c r="Y759" s="695" t="s">
        <v>3140</v>
      </c>
      <c r="Z759" s="688" t="s">
        <v>3138</v>
      </c>
    </row>
    <row r="760" spans="1:26" s="281" customFormat="1" ht="15.6">
      <c r="A760" s="290"/>
      <c r="B760" s="289"/>
      <c r="C760" s="13" t="s">
        <v>343</v>
      </c>
      <c r="D760" s="304"/>
      <c r="E760" s="125" t="s">
        <v>18</v>
      </c>
      <c r="F760" s="125" t="s">
        <v>14</v>
      </c>
      <c r="G760" s="1" t="s">
        <v>19</v>
      </c>
      <c r="H760" s="1" t="s">
        <v>28</v>
      </c>
      <c r="I760" s="1" t="s">
        <v>24</v>
      </c>
      <c r="J760" s="4">
        <v>4</v>
      </c>
      <c r="K760" s="4"/>
      <c r="L760" s="4"/>
      <c r="M760" s="4"/>
      <c r="N760" s="4"/>
      <c r="O760" s="4"/>
      <c r="P760" s="4" t="s">
        <v>286</v>
      </c>
      <c r="Q760" s="4" t="s">
        <v>290</v>
      </c>
      <c r="R760" s="19"/>
      <c r="S760" s="4"/>
      <c r="T760" s="5"/>
      <c r="U760" s="5"/>
      <c r="V760" s="14"/>
      <c r="W760" s="15"/>
      <c r="X760" s="688" t="s">
        <v>3135</v>
      </c>
      <c r="Y760" s="695" t="s">
        <v>3140</v>
      </c>
      <c r="Z760" s="688" t="s">
        <v>3138</v>
      </c>
    </row>
    <row r="761" spans="1:26" s="281" customFormat="1" ht="15.6">
      <c r="A761" s="290"/>
      <c r="B761" s="289"/>
      <c r="C761" s="13" t="s">
        <v>344</v>
      </c>
      <c r="D761" s="304"/>
      <c r="E761" s="125" t="s">
        <v>17</v>
      </c>
      <c r="F761" s="125" t="s">
        <v>14</v>
      </c>
      <c r="G761" s="1" t="s">
        <v>19</v>
      </c>
      <c r="H761" s="1" t="s">
        <v>28</v>
      </c>
      <c r="I761" s="1" t="s">
        <v>445</v>
      </c>
      <c r="J761" s="4">
        <v>4</v>
      </c>
      <c r="K761" s="4"/>
      <c r="L761" s="4"/>
      <c r="M761" s="4"/>
      <c r="N761" s="4"/>
      <c r="O761" s="4"/>
      <c r="P761" s="4" t="s">
        <v>286</v>
      </c>
      <c r="Q761" s="4" t="s">
        <v>290</v>
      </c>
      <c r="R761" s="19"/>
      <c r="S761" s="4"/>
      <c r="T761" s="5"/>
      <c r="U761" s="5"/>
      <c r="V761" s="14"/>
      <c r="W761" s="15"/>
      <c r="X761" s="688" t="s">
        <v>3135</v>
      </c>
      <c r="Y761" s="695" t="s">
        <v>3140</v>
      </c>
      <c r="Z761" s="688" t="s">
        <v>3138</v>
      </c>
    </row>
    <row r="762" spans="1:26" s="281" customFormat="1" ht="15.6">
      <c r="A762" s="290"/>
      <c r="B762" s="289"/>
      <c r="C762" s="13"/>
      <c r="D762" s="304"/>
      <c r="E762" s="125" t="s">
        <v>17</v>
      </c>
      <c r="F762" s="125" t="s">
        <v>15</v>
      </c>
      <c r="G762" s="1" t="s">
        <v>19</v>
      </c>
      <c r="H762" s="1" t="s">
        <v>28</v>
      </c>
      <c r="I762" s="1" t="s">
        <v>24</v>
      </c>
      <c r="J762" s="4">
        <v>4</v>
      </c>
      <c r="K762" s="4"/>
      <c r="L762" s="4"/>
      <c r="M762" s="4"/>
      <c r="N762" s="4"/>
      <c r="O762" s="4"/>
      <c r="P762" s="4" t="s">
        <v>286</v>
      </c>
      <c r="Q762" s="4" t="s">
        <v>290</v>
      </c>
      <c r="R762" s="19"/>
      <c r="S762" s="4"/>
      <c r="T762" s="5"/>
      <c r="U762" s="5"/>
      <c r="V762" s="14"/>
      <c r="W762" s="15"/>
      <c r="X762" s="688" t="s">
        <v>3135</v>
      </c>
      <c r="Y762" s="695" t="s">
        <v>3140</v>
      </c>
      <c r="Z762" s="688" t="s">
        <v>3138</v>
      </c>
    </row>
    <row r="763" spans="1:26" s="281" customFormat="1" ht="15.6">
      <c r="A763" s="290"/>
      <c r="B763" s="289"/>
      <c r="C763" s="13"/>
      <c r="D763" s="304"/>
      <c r="E763" s="125" t="s">
        <v>17</v>
      </c>
      <c r="F763" s="125" t="s">
        <v>15</v>
      </c>
      <c r="G763" s="1" t="s">
        <v>19</v>
      </c>
      <c r="H763" s="1" t="s">
        <v>28</v>
      </c>
      <c r="I763" s="1" t="s">
        <v>26</v>
      </c>
      <c r="J763" s="4">
        <v>4</v>
      </c>
      <c r="K763" s="4"/>
      <c r="L763" s="4"/>
      <c r="M763" s="4"/>
      <c r="N763" s="4"/>
      <c r="O763" s="4"/>
      <c r="P763" s="4" t="s">
        <v>286</v>
      </c>
      <c r="Q763" s="4" t="s">
        <v>290</v>
      </c>
      <c r="R763" s="19"/>
      <c r="S763" s="4"/>
      <c r="T763" s="5"/>
      <c r="U763" s="5"/>
      <c r="V763" s="14"/>
      <c r="W763" s="15"/>
      <c r="X763" s="688" t="s">
        <v>3135</v>
      </c>
      <c r="Y763" s="695" t="s">
        <v>3140</v>
      </c>
      <c r="Z763" s="688" t="s">
        <v>3138</v>
      </c>
    </row>
    <row r="764" spans="1:26" s="281" customFormat="1" ht="15.6">
      <c r="A764" s="290"/>
      <c r="B764" s="289"/>
      <c r="C764" s="13" t="s">
        <v>345</v>
      </c>
      <c r="D764" s="304"/>
      <c r="E764" s="125" t="s">
        <v>18</v>
      </c>
      <c r="F764" s="125" t="s">
        <v>14</v>
      </c>
      <c r="G764" s="1" t="s">
        <v>19</v>
      </c>
      <c r="H764" s="1" t="s">
        <v>28</v>
      </c>
      <c r="I764" s="1" t="s">
        <v>24</v>
      </c>
      <c r="J764" s="4">
        <v>3</v>
      </c>
      <c r="K764" s="4"/>
      <c r="L764" s="4"/>
      <c r="M764" s="4"/>
      <c r="N764" s="4"/>
      <c r="O764" s="4"/>
      <c r="P764" s="4" t="s">
        <v>286</v>
      </c>
      <c r="Q764" s="4" t="s">
        <v>290</v>
      </c>
      <c r="R764" s="19"/>
      <c r="S764" s="4"/>
      <c r="T764" s="5"/>
      <c r="U764" s="5"/>
      <c r="V764" s="14"/>
      <c r="W764" s="15"/>
      <c r="X764" s="688" t="s">
        <v>3135</v>
      </c>
      <c r="Y764" s="695" t="s">
        <v>3140</v>
      </c>
      <c r="Z764" s="688" t="s">
        <v>3138</v>
      </c>
    </row>
    <row r="765" spans="1:26" s="281" customFormat="1" ht="15.6">
      <c r="A765" s="290"/>
      <c r="B765" s="289"/>
      <c r="C765" s="13" t="s">
        <v>346</v>
      </c>
      <c r="D765" s="304"/>
      <c r="E765" s="125" t="s">
        <v>18</v>
      </c>
      <c r="F765" s="125" t="s">
        <v>14</v>
      </c>
      <c r="G765" s="1" t="s">
        <v>19</v>
      </c>
      <c r="H765" s="1" t="s">
        <v>28</v>
      </c>
      <c r="I765" s="1" t="s">
        <v>24</v>
      </c>
      <c r="J765" s="4">
        <v>4</v>
      </c>
      <c r="K765" s="4"/>
      <c r="L765" s="4"/>
      <c r="M765" s="4"/>
      <c r="N765" s="4"/>
      <c r="O765" s="4"/>
      <c r="P765" s="4" t="s">
        <v>286</v>
      </c>
      <c r="Q765" s="4" t="s">
        <v>290</v>
      </c>
      <c r="R765" s="19"/>
      <c r="S765" s="4"/>
      <c r="T765" s="5"/>
      <c r="U765" s="5"/>
      <c r="V765" s="14"/>
      <c r="W765" s="15"/>
      <c r="X765" s="688" t="s">
        <v>3135</v>
      </c>
      <c r="Y765" s="695" t="s">
        <v>3140</v>
      </c>
      <c r="Z765" s="688" t="s">
        <v>3138</v>
      </c>
    </row>
    <row r="766" spans="1:26" s="281" customFormat="1" ht="15.6">
      <c r="A766" s="290"/>
      <c r="B766" s="289"/>
      <c r="C766" s="13"/>
      <c r="D766" s="304"/>
      <c r="E766" s="125" t="s">
        <v>18</v>
      </c>
      <c r="F766" s="125" t="s">
        <v>15</v>
      </c>
      <c r="G766" s="1" t="s">
        <v>19</v>
      </c>
      <c r="H766" s="1" t="s">
        <v>28</v>
      </c>
      <c r="I766" s="1" t="s">
        <v>24</v>
      </c>
      <c r="J766" s="4">
        <v>4</v>
      </c>
      <c r="K766" s="4"/>
      <c r="L766" s="4"/>
      <c r="M766" s="4"/>
      <c r="N766" s="4"/>
      <c r="O766" s="4"/>
      <c r="P766" s="4" t="s">
        <v>286</v>
      </c>
      <c r="Q766" s="4" t="s">
        <v>290</v>
      </c>
      <c r="R766" s="19"/>
      <c r="S766" s="4"/>
      <c r="T766" s="5"/>
      <c r="U766" s="5"/>
      <c r="V766" s="14"/>
      <c r="W766" s="15"/>
      <c r="X766" s="688" t="s">
        <v>3135</v>
      </c>
      <c r="Y766" s="695" t="s">
        <v>3140</v>
      </c>
      <c r="Z766" s="688" t="s">
        <v>3138</v>
      </c>
    </row>
    <row r="767" spans="1:26" s="281" customFormat="1" ht="15.6">
      <c r="A767" s="290"/>
      <c r="B767" s="289"/>
      <c r="C767" s="13" t="s">
        <v>347</v>
      </c>
      <c r="D767" s="304"/>
      <c r="E767" s="125" t="s">
        <v>18</v>
      </c>
      <c r="F767" s="125" t="s">
        <v>14</v>
      </c>
      <c r="G767" s="1" t="s">
        <v>19</v>
      </c>
      <c r="H767" s="1" t="s">
        <v>28</v>
      </c>
      <c r="I767" s="1" t="s">
        <v>26</v>
      </c>
      <c r="J767" s="4">
        <v>4</v>
      </c>
      <c r="K767" s="4"/>
      <c r="L767" s="4"/>
      <c r="M767" s="4"/>
      <c r="N767" s="4"/>
      <c r="O767" s="4"/>
      <c r="P767" s="4" t="s">
        <v>286</v>
      </c>
      <c r="Q767" s="4" t="s">
        <v>290</v>
      </c>
      <c r="R767" s="19"/>
      <c r="S767" s="4"/>
      <c r="T767" s="5"/>
      <c r="U767" s="5"/>
      <c r="V767" s="14"/>
      <c r="W767" s="15"/>
      <c r="X767" s="688" t="s">
        <v>3135</v>
      </c>
      <c r="Y767" s="695" t="s">
        <v>3140</v>
      </c>
      <c r="Z767" s="688" t="s">
        <v>3138</v>
      </c>
    </row>
    <row r="768" spans="1:26" s="281" customFormat="1" ht="15.6">
      <c r="A768" s="290"/>
      <c r="B768" s="289"/>
      <c r="C768" s="13"/>
      <c r="D768" s="304"/>
      <c r="E768" s="125" t="s">
        <v>18</v>
      </c>
      <c r="F768" s="125" t="s">
        <v>15</v>
      </c>
      <c r="G768" s="1" t="s">
        <v>19</v>
      </c>
      <c r="H768" s="1" t="s">
        <v>28</v>
      </c>
      <c r="I768" s="1" t="s">
        <v>25</v>
      </c>
      <c r="J768" s="4">
        <v>4</v>
      </c>
      <c r="K768" s="4"/>
      <c r="L768" s="4"/>
      <c r="M768" s="4"/>
      <c r="N768" s="4"/>
      <c r="O768" s="4"/>
      <c r="P768" s="4" t="s">
        <v>286</v>
      </c>
      <c r="Q768" s="4" t="s">
        <v>290</v>
      </c>
      <c r="R768" s="19"/>
      <c r="S768" s="4"/>
      <c r="T768" s="5"/>
      <c r="U768" s="5"/>
      <c r="V768" s="14"/>
      <c r="W768" s="15"/>
      <c r="X768" s="688" t="s">
        <v>3135</v>
      </c>
      <c r="Y768" s="695" t="s">
        <v>3140</v>
      </c>
      <c r="Z768" s="688" t="s">
        <v>3138</v>
      </c>
    </row>
    <row r="769" spans="1:26" s="281" customFormat="1" ht="15.6">
      <c r="A769" s="290"/>
      <c r="B769" s="289"/>
      <c r="C769" s="13"/>
      <c r="D769" s="304"/>
      <c r="E769" s="125" t="s">
        <v>18</v>
      </c>
      <c r="F769" s="125" t="s">
        <v>14</v>
      </c>
      <c r="G769" s="1" t="s">
        <v>19</v>
      </c>
      <c r="H769" s="1" t="s">
        <v>28</v>
      </c>
      <c r="I769" s="1" t="s">
        <v>24</v>
      </c>
      <c r="J769" s="4">
        <v>3</v>
      </c>
      <c r="K769" s="4"/>
      <c r="L769" s="4"/>
      <c r="M769" s="4"/>
      <c r="N769" s="4"/>
      <c r="O769" s="4"/>
      <c r="P769" s="4" t="s">
        <v>286</v>
      </c>
      <c r="Q769" s="4" t="s">
        <v>290</v>
      </c>
      <c r="R769" s="19"/>
      <c r="S769" s="4"/>
      <c r="T769" s="5"/>
      <c r="U769" s="5"/>
      <c r="V769" s="14"/>
      <c r="W769" s="15"/>
      <c r="X769" s="688" t="s">
        <v>3135</v>
      </c>
      <c r="Y769" s="695" t="s">
        <v>3140</v>
      </c>
      <c r="Z769" s="688" t="s">
        <v>3138</v>
      </c>
    </row>
    <row r="770" spans="1:26" s="281" customFormat="1" ht="15.6">
      <c r="A770" s="290"/>
      <c r="B770" s="289"/>
      <c r="C770" s="13" t="s">
        <v>349</v>
      </c>
      <c r="D770" s="304"/>
      <c r="E770" s="125" t="s">
        <v>18</v>
      </c>
      <c r="F770" s="125" t="s">
        <v>14</v>
      </c>
      <c r="G770" s="1" t="s">
        <v>19</v>
      </c>
      <c r="H770" s="1" t="s">
        <v>28</v>
      </c>
      <c r="I770" s="1" t="s">
        <v>24</v>
      </c>
      <c r="J770" s="4">
        <v>4</v>
      </c>
      <c r="K770" s="4"/>
      <c r="L770" s="4"/>
      <c r="M770" s="4"/>
      <c r="N770" s="4"/>
      <c r="O770" s="4"/>
      <c r="P770" s="4" t="s">
        <v>287</v>
      </c>
      <c r="Q770" s="4" t="s">
        <v>290</v>
      </c>
      <c r="R770" s="19"/>
      <c r="S770" s="4"/>
      <c r="T770" s="5"/>
      <c r="U770" s="5"/>
      <c r="V770" s="14"/>
      <c r="W770" s="15"/>
      <c r="X770" s="688" t="s">
        <v>3135</v>
      </c>
      <c r="Y770" s="695" t="s">
        <v>3140</v>
      </c>
      <c r="Z770" s="688" t="s">
        <v>3138</v>
      </c>
    </row>
    <row r="771" spans="1:26" s="281" customFormat="1" ht="15.6">
      <c r="A771" s="290"/>
      <c r="B771" s="289"/>
      <c r="C771" s="13"/>
      <c r="D771" s="304"/>
      <c r="E771" s="125" t="s">
        <v>18</v>
      </c>
      <c r="F771" s="125" t="s">
        <v>15</v>
      </c>
      <c r="G771" s="1" t="s">
        <v>19</v>
      </c>
      <c r="H771" s="1" t="s">
        <v>28</v>
      </c>
      <c r="I771" s="1" t="s">
        <v>24</v>
      </c>
      <c r="J771" s="4">
        <v>4</v>
      </c>
      <c r="K771" s="4"/>
      <c r="L771" s="4"/>
      <c r="M771" s="4"/>
      <c r="N771" s="4"/>
      <c r="O771" s="4"/>
      <c r="P771" s="4" t="s">
        <v>287</v>
      </c>
      <c r="Q771" s="4" t="s">
        <v>290</v>
      </c>
      <c r="R771" s="19"/>
      <c r="S771" s="4"/>
      <c r="T771" s="5"/>
      <c r="U771" s="5"/>
      <c r="V771" s="14"/>
      <c r="W771" s="15"/>
      <c r="X771" s="688" t="s">
        <v>3135</v>
      </c>
      <c r="Y771" s="695" t="s">
        <v>3140</v>
      </c>
      <c r="Z771" s="688" t="s">
        <v>3138</v>
      </c>
    </row>
    <row r="772" spans="1:26" s="281" customFormat="1" ht="15.6">
      <c r="A772" s="290"/>
      <c r="B772" s="289"/>
      <c r="C772" s="13" t="s">
        <v>350</v>
      </c>
      <c r="D772" s="304"/>
      <c r="E772" s="125" t="s">
        <v>18</v>
      </c>
      <c r="F772" s="125" t="s">
        <v>15</v>
      </c>
      <c r="G772" s="1" t="s">
        <v>19</v>
      </c>
      <c r="H772" s="1" t="s">
        <v>28</v>
      </c>
      <c r="I772" s="1" t="s">
        <v>24</v>
      </c>
      <c r="J772" s="4">
        <v>4</v>
      </c>
      <c r="K772" s="4"/>
      <c r="L772" s="4"/>
      <c r="M772" s="4"/>
      <c r="N772" s="4"/>
      <c r="O772" s="4"/>
      <c r="P772" s="4" t="s">
        <v>286</v>
      </c>
      <c r="Q772" s="4" t="s">
        <v>290</v>
      </c>
      <c r="R772" s="19"/>
      <c r="S772" s="4"/>
      <c r="T772" s="5"/>
      <c r="U772" s="5"/>
      <c r="V772" s="14"/>
      <c r="W772" s="15"/>
      <c r="X772" s="688" t="s">
        <v>3135</v>
      </c>
      <c r="Y772" s="695" t="s">
        <v>3140</v>
      </c>
      <c r="Z772" s="688" t="s">
        <v>3138</v>
      </c>
    </row>
    <row r="773" spans="1:26" s="281" customFormat="1" ht="15.6">
      <c r="A773" s="290"/>
      <c r="B773" s="289"/>
      <c r="C773" s="13"/>
      <c r="D773" s="304"/>
      <c r="E773" s="125" t="s">
        <v>17</v>
      </c>
      <c r="F773" s="125" t="s">
        <v>14</v>
      </c>
      <c r="G773" s="1" t="s">
        <v>19</v>
      </c>
      <c r="H773" s="1" t="s">
        <v>28</v>
      </c>
      <c r="I773" s="1" t="s">
        <v>24</v>
      </c>
      <c r="J773" s="4">
        <v>4</v>
      </c>
      <c r="K773" s="4"/>
      <c r="L773" s="4"/>
      <c r="M773" s="4"/>
      <c r="N773" s="4"/>
      <c r="O773" s="4"/>
      <c r="P773" s="4" t="s">
        <v>286</v>
      </c>
      <c r="Q773" s="4" t="s">
        <v>290</v>
      </c>
      <c r="R773" s="19"/>
      <c r="S773" s="4"/>
      <c r="T773" s="5"/>
      <c r="U773" s="5"/>
      <c r="V773" s="14"/>
      <c r="W773" s="15"/>
      <c r="X773" s="688" t="s">
        <v>3135</v>
      </c>
      <c r="Y773" s="695" t="s">
        <v>3140</v>
      </c>
      <c r="Z773" s="688" t="s">
        <v>3138</v>
      </c>
    </row>
    <row r="774" spans="1:26" s="281" customFormat="1" ht="15.6">
      <c r="A774" s="290"/>
      <c r="B774" s="289"/>
      <c r="C774" s="13" t="s">
        <v>351</v>
      </c>
      <c r="D774" s="304"/>
      <c r="E774" s="125" t="s">
        <v>17</v>
      </c>
      <c r="F774" s="125" t="s">
        <v>14</v>
      </c>
      <c r="G774" s="1" t="s">
        <v>19</v>
      </c>
      <c r="H774" s="1" t="s">
        <v>28</v>
      </c>
      <c r="I774" s="1" t="s">
        <v>24</v>
      </c>
      <c r="J774" s="4">
        <v>4</v>
      </c>
      <c r="K774" s="4"/>
      <c r="L774" s="4"/>
      <c r="M774" s="4"/>
      <c r="N774" s="4"/>
      <c r="O774" s="4"/>
      <c r="P774" s="4" t="s">
        <v>286</v>
      </c>
      <c r="Q774" s="4" t="s">
        <v>290</v>
      </c>
      <c r="R774" s="19"/>
      <c r="S774" s="4"/>
      <c r="T774" s="5"/>
      <c r="U774" s="5"/>
      <c r="V774" s="14"/>
      <c r="W774" s="15"/>
      <c r="X774" s="688" t="s">
        <v>3135</v>
      </c>
      <c r="Y774" s="695" t="s">
        <v>3140</v>
      </c>
      <c r="Z774" s="688" t="s">
        <v>3138</v>
      </c>
    </row>
    <row r="775" spans="1:26" s="281" customFormat="1" ht="15.6">
      <c r="A775" s="290"/>
      <c r="B775" s="289"/>
      <c r="C775" s="13"/>
      <c r="D775" s="304"/>
      <c r="E775" s="125" t="s">
        <v>17</v>
      </c>
      <c r="F775" s="125" t="s">
        <v>15</v>
      </c>
      <c r="G775" s="1" t="s">
        <v>19</v>
      </c>
      <c r="H775" s="1" t="s">
        <v>28</v>
      </c>
      <c r="I775" s="1" t="s">
        <v>24</v>
      </c>
      <c r="J775" s="4">
        <v>4</v>
      </c>
      <c r="K775" s="4"/>
      <c r="L775" s="4"/>
      <c r="M775" s="4"/>
      <c r="N775" s="4"/>
      <c r="O775" s="4"/>
      <c r="P775" s="4" t="s">
        <v>286</v>
      </c>
      <c r="Q775" s="4" t="s">
        <v>290</v>
      </c>
      <c r="R775" s="19"/>
      <c r="S775" s="4"/>
      <c r="T775" s="5"/>
      <c r="U775" s="5"/>
      <c r="V775" s="14"/>
      <c r="W775" s="15"/>
      <c r="X775" s="688" t="s">
        <v>3135</v>
      </c>
      <c r="Y775" s="695" t="s">
        <v>3140</v>
      </c>
      <c r="Z775" s="688" t="s">
        <v>3138</v>
      </c>
    </row>
    <row r="776" spans="1:26" s="281" customFormat="1" ht="15.6">
      <c r="A776" s="290"/>
      <c r="B776" s="289"/>
      <c r="C776" s="13" t="s">
        <v>352</v>
      </c>
      <c r="D776" s="304"/>
      <c r="E776" s="125" t="s">
        <v>17</v>
      </c>
      <c r="F776" s="125" t="s">
        <v>14</v>
      </c>
      <c r="G776" s="1" t="s">
        <v>19</v>
      </c>
      <c r="H776" s="1" t="s">
        <v>28</v>
      </c>
      <c r="I776" s="1" t="s">
        <v>24</v>
      </c>
      <c r="J776" s="4">
        <v>4</v>
      </c>
      <c r="K776" s="4"/>
      <c r="L776" s="4"/>
      <c r="M776" s="4"/>
      <c r="N776" s="4"/>
      <c r="O776" s="4"/>
      <c r="P776" s="4" t="s">
        <v>286</v>
      </c>
      <c r="Q776" s="4" t="s">
        <v>290</v>
      </c>
      <c r="R776" s="19"/>
      <c r="S776" s="4"/>
      <c r="T776" s="5"/>
      <c r="U776" s="5"/>
      <c r="V776" s="14"/>
      <c r="W776" s="15"/>
      <c r="X776" s="688" t="s">
        <v>3135</v>
      </c>
      <c r="Y776" s="695" t="s">
        <v>3140</v>
      </c>
      <c r="Z776" s="688" t="s">
        <v>3138</v>
      </c>
    </row>
    <row r="777" spans="1:26" s="281" customFormat="1" ht="15.6">
      <c r="A777" s="290"/>
      <c r="B777" s="289"/>
      <c r="C777" s="13"/>
      <c r="D777" s="304"/>
      <c r="E777" s="125" t="s">
        <v>17</v>
      </c>
      <c r="F777" s="125" t="s">
        <v>15</v>
      </c>
      <c r="G777" s="1" t="s">
        <v>19</v>
      </c>
      <c r="H777" s="1" t="s">
        <v>28</v>
      </c>
      <c r="I777" s="1" t="s">
        <v>24</v>
      </c>
      <c r="J777" s="4">
        <v>4</v>
      </c>
      <c r="K777" s="4"/>
      <c r="L777" s="4"/>
      <c r="M777" s="4"/>
      <c r="N777" s="4"/>
      <c r="O777" s="4"/>
      <c r="P777" s="4" t="s">
        <v>286</v>
      </c>
      <c r="Q777" s="4" t="s">
        <v>290</v>
      </c>
      <c r="R777" s="19"/>
      <c r="S777" s="4"/>
      <c r="T777" s="5"/>
      <c r="U777" s="5"/>
      <c r="V777" s="14"/>
      <c r="W777" s="15"/>
      <c r="X777" s="688" t="s">
        <v>3135</v>
      </c>
      <c r="Y777" s="695" t="s">
        <v>3140</v>
      </c>
      <c r="Z777" s="688" t="s">
        <v>3138</v>
      </c>
    </row>
    <row r="778" spans="1:26" s="281" customFormat="1" ht="15.6">
      <c r="A778" s="290"/>
      <c r="B778" s="289"/>
      <c r="C778" s="13" t="s">
        <v>353</v>
      </c>
      <c r="D778" s="304"/>
      <c r="E778" s="125" t="s">
        <v>17</v>
      </c>
      <c r="F778" s="125" t="s">
        <v>14</v>
      </c>
      <c r="G778" s="1" t="s">
        <v>19</v>
      </c>
      <c r="H778" s="1" t="s">
        <v>28</v>
      </c>
      <c r="I778" s="1" t="s">
        <v>24</v>
      </c>
      <c r="J778" s="4">
        <v>4</v>
      </c>
      <c r="K778" s="4"/>
      <c r="L778" s="4"/>
      <c r="M778" s="4"/>
      <c r="N778" s="4"/>
      <c r="O778" s="4"/>
      <c r="P778" s="4" t="s">
        <v>286</v>
      </c>
      <c r="Q778" s="4" t="s">
        <v>290</v>
      </c>
      <c r="R778" s="19"/>
      <c r="S778" s="4"/>
      <c r="T778" s="5"/>
      <c r="U778" s="5"/>
      <c r="V778" s="14"/>
      <c r="W778" s="15"/>
      <c r="X778" s="688" t="s">
        <v>3135</v>
      </c>
      <c r="Y778" s="695" t="s">
        <v>3140</v>
      </c>
      <c r="Z778" s="688" t="s">
        <v>3138</v>
      </c>
    </row>
    <row r="779" spans="1:26" s="281" customFormat="1" ht="15.6">
      <c r="A779" s="290"/>
      <c r="B779" s="289"/>
      <c r="C779" s="13"/>
      <c r="D779" s="304"/>
      <c r="E779" s="125" t="s">
        <v>17</v>
      </c>
      <c r="F779" s="125" t="s">
        <v>15</v>
      </c>
      <c r="G779" s="1" t="s">
        <v>19</v>
      </c>
      <c r="H779" s="1" t="s">
        <v>28</v>
      </c>
      <c r="I779" s="1" t="s">
        <v>24</v>
      </c>
      <c r="J779" s="4">
        <v>3</v>
      </c>
      <c r="K779" s="4"/>
      <c r="L779" s="4"/>
      <c r="M779" s="4"/>
      <c r="N779" s="4"/>
      <c r="O779" s="4"/>
      <c r="P779" s="4" t="s">
        <v>286</v>
      </c>
      <c r="Q779" s="4" t="s">
        <v>290</v>
      </c>
      <c r="R779" s="19"/>
      <c r="S779" s="4"/>
      <c r="T779" s="5"/>
      <c r="U779" s="5"/>
      <c r="V779" s="14"/>
      <c r="W779" s="15"/>
      <c r="X779" s="688" t="s">
        <v>3135</v>
      </c>
      <c r="Y779" s="695" t="s">
        <v>3140</v>
      </c>
      <c r="Z779" s="688" t="s">
        <v>3138</v>
      </c>
    </row>
    <row r="780" spans="1:26" s="281" customFormat="1" ht="15.6">
      <c r="A780" s="290"/>
      <c r="B780" s="289"/>
      <c r="C780" s="13"/>
      <c r="D780" s="304"/>
      <c r="E780" s="125" t="s">
        <v>17</v>
      </c>
      <c r="F780" s="125" t="s">
        <v>14</v>
      </c>
      <c r="G780" s="1" t="s">
        <v>19</v>
      </c>
      <c r="H780" s="1" t="s">
        <v>28</v>
      </c>
      <c r="I780" s="1" t="s">
        <v>24</v>
      </c>
      <c r="J780" s="4">
        <v>4</v>
      </c>
      <c r="K780" s="4"/>
      <c r="L780" s="4"/>
      <c r="M780" s="4"/>
      <c r="N780" s="4"/>
      <c r="O780" s="4"/>
      <c r="P780" s="4" t="s">
        <v>286</v>
      </c>
      <c r="Q780" s="4" t="s">
        <v>290</v>
      </c>
      <c r="R780" s="19"/>
      <c r="S780" s="4"/>
      <c r="T780" s="5"/>
      <c r="U780" s="5"/>
      <c r="V780" s="14"/>
      <c r="W780" s="15"/>
      <c r="X780" s="688" t="s">
        <v>3135</v>
      </c>
      <c r="Y780" s="695" t="s">
        <v>3140</v>
      </c>
      <c r="Z780" s="688" t="s">
        <v>3138</v>
      </c>
    </row>
    <row r="781" spans="1:26" s="281" customFormat="1" ht="15.6">
      <c r="A781" s="290"/>
      <c r="B781" s="289"/>
      <c r="C781" s="13"/>
      <c r="D781" s="304"/>
      <c r="E781" s="125" t="s">
        <v>17</v>
      </c>
      <c r="F781" s="125" t="s">
        <v>15</v>
      </c>
      <c r="G781" s="1" t="s">
        <v>19</v>
      </c>
      <c r="H781" s="1" t="s">
        <v>28</v>
      </c>
      <c r="I781" s="1" t="s">
        <v>24</v>
      </c>
      <c r="J781" s="4">
        <v>4</v>
      </c>
      <c r="K781" s="4"/>
      <c r="L781" s="4"/>
      <c r="M781" s="4"/>
      <c r="N781" s="4"/>
      <c r="O781" s="4"/>
      <c r="P781" s="4" t="s">
        <v>286</v>
      </c>
      <c r="Q781" s="4" t="s">
        <v>290</v>
      </c>
      <c r="R781" s="19"/>
      <c r="S781" s="4"/>
      <c r="T781" s="5"/>
      <c r="U781" s="5"/>
      <c r="V781" s="14"/>
      <c r="W781" s="15"/>
      <c r="X781" s="688" t="s">
        <v>3135</v>
      </c>
      <c r="Y781" s="695" t="s">
        <v>3140</v>
      </c>
      <c r="Z781" s="688" t="s">
        <v>3138</v>
      </c>
    </row>
    <row r="782" spans="1:26" s="281" customFormat="1" ht="15.6">
      <c r="A782" s="290"/>
      <c r="B782" s="289"/>
      <c r="C782" s="13" t="s">
        <v>355</v>
      </c>
      <c r="D782" s="304"/>
      <c r="E782" s="125" t="s">
        <v>18</v>
      </c>
      <c r="F782" s="125" t="s">
        <v>16</v>
      </c>
      <c r="G782" s="1"/>
      <c r="H782" s="1"/>
      <c r="I782" s="1"/>
      <c r="J782" s="4"/>
      <c r="K782" s="4"/>
      <c r="L782" s="4"/>
      <c r="M782" s="4"/>
      <c r="N782" s="4"/>
      <c r="O782" s="4"/>
      <c r="P782" s="4" t="s">
        <v>286</v>
      </c>
      <c r="Q782" s="4" t="s">
        <v>290</v>
      </c>
      <c r="R782" s="19" t="s">
        <v>832</v>
      </c>
      <c r="S782" s="4"/>
      <c r="T782" s="5"/>
      <c r="U782" s="5"/>
      <c r="V782" s="14"/>
      <c r="W782" s="15"/>
      <c r="X782" s="688" t="s">
        <v>3135</v>
      </c>
      <c r="Y782" s="695" t="s">
        <v>3140</v>
      </c>
      <c r="Z782" s="688" t="s">
        <v>3138</v>
      </c>
    </row>
    <row r="783" spans="1:26" s="281" customFormat="1" ht="15.6">
      <c r="A783" s="290"/>
      <c r="B783" s="289"/>
      <c r="C783" s="13"/>
      <c r="D783" s="304"/>
      <c r="E783" s="125" t="s">
        <v>17</v>
      </c>
      <c r="F783" s="125" t="s">
        <v>15</v>
      </c>
      <c r="G783" s="1" t="s">
        <v>19</v>
      </c>
      <c r="H783" s="1" t="s">
        <v>28</v>
      </c>
      <c r="I783" s="1" t="s">
        <v>24</v>
      </c>
      <c r="J783" s="4">
        <v>4</v>
      </c>
      <c r="K783" s="4"/>
      <c r="L783" s="4"/>
      <c r="M783" s="4"/>
      <c r="N783" s="4"/>
      <c r="O783" s="4"/>
      <c r="P783" s="4" t="s">
        <v>286</v>
      </c>
      <c r="Q783" s="4" t="s">
        <v>290</v>
      </c>
      <c r="R783" s="19"/>
      <c r="S783" s="4"/>
      <c r="T783" s="5"/>
      <c r="U783" s="5"/>
      <c r="V783" s="14"/>
      <c r="W783" s="15"/>
      <c r="X783" s="688" t="s">
        <v>3135</v>
      </c>
      <c r="Y783" s="695" t="s">
        <v>3140</v>
      </c>
      <c r="Z783" s="688" t="s">
        <v>3138</v>
      </c>
    </row>
    <row r="784" spans="1:26" s="281" customFormat="1" ht="15.6">
      <c r="A784" s="290"/>
      <c r="B784" s="289"/>
      <c r="C784" s="13" t="s">
        <v>356</v>
      </c>
      <c r="D784" s="304"/>
      <c r="E784" s="125" t="s">
        <v>18</v>
      </c>
      <c r="F784" s="125" t="s">
        <v>14</v>
      </c>
      <c r="G784" s="1" t="s">
        <v>19</v>
      </c>
      <c r="H784" s="1" t="s">
        <v>28</v>
      </c>
      <c r="I784" s="1" t="s">
        <v>24</v>
      </c>
      <c r="J784" s="4">
        <v>4</v>
      </c>
      <c r="K784" s="4"/>
      <c r="L784" s="4"/>
      <c r="M784" s="4"/>
      <c r="N784" s="4"/>
      <c r="O784" s="4"/>
      <c r="P784" s="4" t="s">
        <v>286</v>
      </c>
      <c r="Q784" s="4" t="s">
        <v>290</v>
      </c>
      <c r="R784" s="19"/>
      <c r="S784" s="4"/>
      <c r="T784" s="5"/>
      <c r="U784" s="5"/>
      <c r="V784" s="14"/>
      <c r="W784" s="15"/>
      <c r="X784" s="688" t="s">
        <v>3135</v>
      </c>
      <c r="Y784" s="695" t="s">
        <v>3140</v>
      </c>
      <c r="Z784" s="688" t="s">
        <v>3138</v>
      </c>
    </row>
    <row r="785" spans="1:26" s="281" customFormat="1" ht="15.6">
      <c r="A785" s="290"/>
      <c r="B785" s="289"/>
      <c r="C785" s="13"/>
      <c r="D785" s="304"/>
      <c r="E785" s="125" t="s">
        <v>18</v>
      </c>
      <c r="F785" s="125" t="s">
        <v>15</v>
      </c>
      <c r="G785" s="1" t="s">
        <v>19</v>
      </c>
      <c r="H785" s="1" t="s">
        <v>28</v>
      </c>
      <c r="I785" s="1" t="s">
        <v>24</v>
      </c>
      <c r="J785" s="4">
        <v>4</v>
      </c>
      <c r="K785" s="4"/>
      <c r="L785" s="4"/>
      <c r="M785" s="4"/>
      <c r="N785" s="4"/>
      <c r="O785" s="4"/>
      <c r="P785" s="4" t="s">
        <v>286</v>
      </c>
      <c r="Q785" s="4" t="s">
        <v>290</v>
      </c>
      <c r="R785" s="19"/>
      <c r="S785" s="4"/>
      <c r="T785" s="5"/>
      <c r="U785" s="5"/>
      <c r="V785" s="14"/>
      <c r="W785" s="15"/>
      <c r="X785" s="688" t="s">
        <v>3135</v>
      </c>
      <c r="Y785" s="695" t="s">
        <v>3140</v>
      </c>
      <c r="Z785" s="688" t="s">
        <v>3138</v>
      </c>
    </row>
    <row r="786" spans="1:26" s="281" customFormat="1" ht="15.6">
      <c r="A786" s="290"/>
      <c r="B786" s="289"/>
      <c r="C786" s="13" t="s">
        <v>357</v>
      </c>
      <c r="D786" s="304"/>
      <c r="E786" s="125" t="s">
        <v>18</v>
      </c>
      <c r="F786" s="125" t="s">
        <v>14</v>
      </c>
      <c r="G786" s="1" t="s">
        <v>19</v>
      </c>
      <c r="H786" s="1" t="s">
        <v>28</v>
      </c>
      <c r="I786" s="1" t="s">
        <v>24</v>
      </c>
      <c r="J786" s="4">
        <v>4</v>
      </c>
      <c r="K786" s="4"/>
      <c r="L786" s="4"/>
      <c r="M786" s="4"/>
      <c r="N786" s="4"/>
      <c r="O786" s="4"/>
      <c r="P786" s="4" t="s">
        <v>286</v>
      </c>
      <c r="Q786" s="4" t="s">
        <v>290</v>
      </c>
      <c r="R786" s="19"/>
      <c r="S786" s="4"/>
      <c r="T786" s="5"/>
      <c r="U786" s="5"/>
      <c r="V786" s="14"/>
      <c r="W786" s="15"/>
      <c r="X786" s="688" t="s">
        <v>3135</v>
      </c>
      <c r="Y786" s="695" t="s">
        <v>3140</v>
      </c>
      <c r="Z786" s="688" t="s">
        <v>3138</v>
      </c>
    </row>
    <row r="787" spans="1:26" s="281" customFormat="1" ht="15.6">
      <c r="A787" s="290"/>
      <c r="B787" s="289"/>
      <c r="C787" s="13"/>
      <c r="D787" s="304"/>
      <c r="E787" s="125" t="s">
        <v>18</v>
      </c>
      <c r="F787" s="125" t="s">
        <v>15</v>
      </c>
      <c r="G787" s="1" t="s">
        <v>19</v>
      </c>
      <c r="H787" s="1" t="s">
        <v>28</v>
      </c>
      <c r="I787" s="1" t="s">
        <v>24</v>
      </c>
      <c r="J787" s="4">
        <v>4</v>
      </c>
      <c r="K787" s="4"/>
      <c r="L787" s="4"/>
      <c r="M787" s="4"/>
      <c r="N787" s="4"/>
      <c r="O787" s="4"/>
      <c r="P787" s="4" t="s">
        <v>286</v>
      </c>
      <c r="Q787" s="4" t="s">
        <v>290</v>
      </c>
      <c r="R787" s="19"/>
      <c r="S787" s="4"/>
      <c r="T787" s="5"/>
      <c r="U787" s="5"/>
      <c r="V787" s="14"/>
      <c r="W787" s="15"/>
      <c r="X787" s="688" t="s">
        <v>3135</v>
      </c>
      <c r="Y787" s="695" t="s">
        <v>3140</v>
      </c>
      <c r="Z787" s="688" t="s">
        <v>3138</v>
      </c>
    </row>
    <row r="788" spans="1:26" s="281" customFormat="1" ht="15.6">
      <c r="A788" s="290"/>
      <c r="B788" s="289"/>
      <c r="C788" s="13" t="s">
        <v>358</v>
      </c>
      <c r="D788" s="304"/>
      <c r="E788" s="125" t="s">
        <v>18</v>
      </c>
      <c r="F788" s="125" t="s">
        <v>14</v>
      </c>
      <c r="G788" s="1" t="s">
        <v>19</v>
      </c>
      <c r="H788" s="1" t="s">
        <v>28</v>
      </c>
      <c r="I788" s="1" t="s">
        <v>24</v>
      </c>
      <c r="J788" s="4">
        <v>4</v>
      </c>
      <c r="K788" s="4"/>
      <c r="L788" s="4"/>
      <c r="M788" s="4"/>
      <c r="N788" s="4"/>
      <c r="O788" s="4"/>
      <c r="P788" s="4" t="s">
        <v>286</v>
      </c>
      <c r="Q788" s="4" t="s">
        <v>290</v>
      </c>
      <c r="R788" s="19"/>
      <c r="S788" s="4"/>
      <c r="T788" s="5"/>
      <c r="U788" s="5"/>
      <c r="V788" s="14"/>
      <c r="W788" s="15"/>
      <c r="X788" s="688" t="s">
        <v>3135</v>
      </c>
      <c r="Y788" s="695" t="s">
        <v>3140</v>
      </c>
      <c r="Z788" s="688" t="s">
        <v>3138</v>
      </c>
    </row>
    <row r="789" spans="1:26" s="281" customFormat="1" ht="15.6">
      <c r="A789" s="290"/>
      <c r="B789" s="289"/>
      <c r="C789" s="13"/>
      <c r="D789" s="304"/>
      <c r="E789" s="125" t="s">
        <v>18</v>
      </c>
      <c r="F789" s="125" t="s">
        <v>15</v>
      </c>
      <c r="G789" s="1" t="s">
        <v>19</v>
      </c>
      <c r="H789" s="1" t="s">
        <v>28</v>
      </c>
      <c r="I789" s="1" t="s">
        <v>24</v>
      </c>
      <c r="J789" s="4">
        <v>4</v>
      </c>
      <c r="K789" s="4"/>
      <c r="L789" s="4"/>
      <c r="M789" s="4"/>
      <c r="N789" s="4"/>
      <c r="O789" s="4"/>
      <c r="P789" s="4" t="s">
        <v>286</v>
      </c>
      <c r="Q789" s="4" t="s">
        <v>290</v>
      </c>
      <c r="R789" s="19"/>
      <c r="S789" s="4"/>
      <c r="T789" s="5"/>
      <c r="U789" s="5"/>
      <c r="V789" s="14"/>
      <c r="W789" s="15"/>
      <c r="X789" s="688" t="s">
        <v>3135</v>
      </c>
      <c r="Y789" s="695" t="s">
        <v>3140</v>
      </c>
      <c r="Z789" s="688" t="s">
        <v>3138</v>
      </c>
    </row>
    <row r="790" spans="1:26" s="281" customFormat="1" ht="15.6">
      <c r="A790" s="290"/>
      <c r="B790" s="289"/>
      <c r="C790" s="13"/>
      <c r="D790" s="304"/>
      <c r="E790" s="125" t="s">
        <v>17</v>
      </c>
      <c r="F790" s="125" t="s">
        <v>14</v>
      </c>
      <c r="G790" s="1" t="s">
        <v>19</v>
      </c>
      <c r="H790" s="1" t="s">
        <v>28</v>
      </c>
      <c r="I790" s="1" t="s">
        <v>24</v>
      </c>
      <c r="J790" s="4">
        <v>4</v>
      </c>
      <c r="K790" s="4"/>
      <c r="L790" s="4"/>
      <c r="M790" s="4"/>
      <c r="N790" s="4"/>
      <c r="O790" s="4"/>
      <c r="P790" s="4" t="s">
        <v>286</v>
      </c>
      <c r="Q790" s="4" t="s">
        <v>290</v>
      </c>
      <c r="R790" s="19"/>
      <c r="S790" s="4"/>
      <c r="T790" s="5"/>
      <c r="U790" s="5"/>
      <c r="V790" s="14"/>
      <c r="W790" s="15"/>
      <c r="X790" s="688" t="s">
        <v>3135</v>
      </c>
      <c r="Y790" s="695" t="s">
        <v>3140</v>
      </c>
      <c r="Z790" s="688" t="s">
        <v>3138</v>
      </c>
    </row>
    <row r="791" spans="1:26" s="281" customFormat="1" ht="15.6">
      <c r="A791" s="290"/>
      <c r="B791" s="289"/>
      <c r="C791" s="13" t="s">
        <v>359</v>
      </c>
      <c r="D791" s="304"/>
      <c r="E791" s="125" t="s">
        <v>18</v>
      </c>
      <c r="F791" s="125" t="s">
        <v>15</v>
      </c>
      <c r="G791" s="1" t="s">
        <v>19</v>
      </c>
      <c r="H791" s="1" t="s">
        <v>28</v>
      </c>
      <c r="I791" s="1" t="s">
        <v>24</v>
      </c>
      <c r="J791" s="4">
        <v>4</v>
      </c>
      <c r="K791" s="4"/>
      <c r="L791" s="4"/>
      <c r="M791" s="4"/>
      <c r="N791" s="4"/>
      <c r="O791" s="4"/>
      <c r="P791" s="4" t="s">
        <v>286</v>
      </c>
      <c r="Q791" s="4" t="s">
        <v>290</v>
      </c>
      <c r="R791" s="19"/>
      <c r="S791" s="4"/>
      <c r="T791" s="5"/>
      <c r="U791" s="5"/>
      <c r="V791" s="14"/>
      <c r="W791" s="15"/>
      <c r="X791" s="688" t="s">
        <v>3135</v>
      </c>
      <c r="Y791" s="695" t="s">
        <v>3140</v>
      </c>
      <c r="Z791" s="688" t="s">
        <v>3138</v>
      </c>
    </row>
    <row r="792" spans="1:26" s="281" customFormat="1" ht="15.6">
      <c r="A792" s="290"/>
      <c r="B792" s="289"/>
      <c r="C792" s="13" t="s">
        <v>360</v>
      </c>
      <c r="D792" s="304"/>
      <c r="E792" s="125" t="s">
        <v>17</v>
      </c>
      <c r="F792" s="125" t="s">
        <v>14</v>
      </c>
      <c r="G792" s="1" t="s">
        <v>19</v>
      </c>
      <c r="H792" s="1" t="s">
        <v>28</v>
      </c>
      <c r="I792" s="1" t="s">
        <v>445</v>
      </c>
      <c r="J792" s="4">
        <v>4</v>
      </c>
      <c r="K792" s="4"/>
      <c r="L792" s="4"/>
      <c r="M792" s="4"/>
      <c r="N792" s="4"/>
      <c r="O792" s="4"/>
      <c r="P792" s="4" t="s">
        <v>286</v>
      </c>
      <c r="Q792" s="4" t="s">
        <v>290</v>
      </c>
      <c r="R792" s="19"/>
      <c r="S792" s="4"/>
      <c r="T792" s="5"/>
      <c r="U792" s="5"/>
      <c r="V792" s="14"/>
      <c r="W792" s="15"/>
      <c r="X792" s="688" t="s">
        <v>3135</v>
      </c>
      <c r="Y792" s="695" t="s">
        <v>3140</v>
      </c>
      <c r="Z792" s="688" t="s">
        <v>3138</v>
      </c>
    </row>
    <row r="793" spans="1:26" s="281" customFormat="1" ht="15.6">
      <c r="A793" s="290"/>
      <c r="B793" s="289"/>
      <c r="C793" s="13"/>
      <c r="D793" s="304"/>
      <c r="E793" s="125" t="s">
        <v>17</v>
      </c>
      <c r="F793" s="125" t="s">
        <v>15</v>
      </c>
      <c r="G793" s="1" t="s">
        <v>19</v>
      </c>
      <c r="H793" s="1" t="s">
        <v>28</v>
      </c>
      <c r="I793" s="1" t="s">
        <v>24</v>
      </c>
      <c r="J793" s="4">
        <v>4</v>
      </c>
      <c r="K793" s="4"/>
      <c r="L793" s="4"/>
      <c r="M793" s="4"/>
      <c r="N793" s="4"/>
      <c r="O793" s="4"/>
      <c r="P793" s="4" t="s">
        <v>286</v>
      </c>
      <c r="Q793" s="4" t="s">
        <v>290</v>
      </c>
      <c r="R793" s="19"/>
      <c r="S793" s="4"/>
      <c r="T793" s="5"/>
      <c r="U793" s="5"/>
      <c r="V793" s="14"/>
      <c r="W793" s="15"/>
      <c r="X793" s="688" t="s">
        <v>3135</v>
      </c>
      <c r="Y793" s="695" t="s">
        <v>3140</v>
      </c>
      <c r="Z793" s="688" t="s">
        <v>3138</v>
      </c>
    </row>
    <row r="794" spans="1:26" s="281" customFormat="1" ht="15.6">
      <c r="A794" s="290"/>
      <c r="B794" s="289"/>
      <c r="C794" s="13"/>
      <c r="D794" s="304"/>
      <c r="E794" s="125" t="s">
        <v>17</v>
      </c>
      <c r="F794" s="125" t="s">
        <v>14</v>
      </c>
      <c r="G794" s="1" t="s">
        <v>19</v>
      </c>
      <c r="H794" s="1" t="s">
        <v>28</v>
      </c>
      <c r="I794" s="1" t="s">
        <v>25</v>
      </c>
      <c r="J794" s="4">
        <v>4</v>
      </c>
      <c r="K794" s="4"/>
      <c r="L794" s="4"/>
      <c r="M794" s="4"/>
      <c r="N794" s="4"/>
      <c r="O794" s="4"/>
      <c r="P794" s="4" t="s">
        <v>286</v>
      </c>
      <c r="Q794" s="4" t="s">
        <v>290</v>
      </c>
      <c r="R794" s="19"/>
      <c r="S794" s="4"/>
      <c r="T794" s="5"/>
      <c r="U794" s="5"/>
      <c r="V794" s="14"/>
      <c r="W794" s="15"/>
      <c r="X794" s="688" t="s">
        <v>3135</v>
      </c>
      <c r="Y794" s="695" t="s">
        <v>3140</v>
      </c>
      <c r="Z794" s="688" t="s">
        <v>3138</v>
      </c>
    </row>
    <row r="795" spans="1:26" s="281" customFormat="1" ht="15.6">
      <c r="A795" s="290"/>
      <c r="B795" s="289"/>
      <c r="C795" s="13"/>
      <c r="D795" s="304"/>
      <c r="E795" s="125" t="s">
        <v>17</v>
      </c>
      <c r="F795" s="125" t="s">
        <v>15</v>
      </c>
      <c r="G795" s="1" t="s">
        <v>19</v>
      </c>
      <c r="H795" s="1" t="s">
        <v>28</v>
      </c>
      <c r="I795" s="1" t="s">
        <v>26</v>
      </c>
      <c r="J795" s="4">
        <v>4</v>
      </c>
      <c r="K795" s="4"/>
      <c r="L795" s="4"/>
      <c r="M795" s="4"/>
      <c r="N795" s="4"/>
      <c r="O795" s="4"/>
      <c r="P795" s="4" t="s">
        <v>286</v>
      </c>
      <c r="Q795" s="4" t="s">
        <v>290</v>
      </c>
      <c r="R795" s="19"/>
      <c r="S795" s="4"/>
      <c r="T795" s="5"/>
      <c r="U795" s="5"/>
      <c r="V795" s="14"/>
      <c r="W795" s="15"/>
      <c r="X795" s="688" t="s">
        <v>3135</v>
      </c>
      <c r="Y795" s="695" t="s">
        <v>3140</v>
      </c>
      <c r="Z795" s="688" t="s">
        <v>3138</v>
      </c>
    </row>
    <row r="796" spans="1:26" s="281" customFormat="1" ht="15.6">
      <c r="A796" s="290"/>
      <c r="B796" s="289"/>
      <c r="C796" s="13" t="s">
        <v>361</v>
      </c>
      <c r="D796" s="304"/>
      <c r="E796" s="125" t="s">
        <v>17</v>
      </c>
      <c r="F796" s="125" t="s">
        <v>15</v>
      </c>
      <c r="G796" s="1" t="s">
        <v>19</v>
      </c>
      <c r="H796" s="1" t="s">
        <v>28</v>
      </c>
      <c r="I796" s="1" t="s">
        <v>24</v>
      </c>
      <c r="J796" s="4">
        <v>4</v>
      </c>
      <c r="K796" s="4"/>
      <c r="L796" s="4"/>
      <c r="M796" s="4"/>
      <c r="N796" s="4"/>
      <c r="O796" s="4"/>
      <c r="P796" s="4" t="s">
        <v>286</v>
      </c>
      <c r="Q796" s="4" t="s">
        <v>290</v>
      </c>
      <c r="R796" s="19"/>
      <c r="S796" s="4"/>
      <c r="T796" s="5"/>
      <c r="U796" s="5"/>
      <c r="V796" s="14"/>
      <c r="W796" s="15"/>
      <c r="X796" s="688" t="s">
        <v>3135</v>
      </c>
      <c r="Y796" s="695" t="s">
        <v>3140</v>
      </c>
      <c r="Z796" s="688" t="s">
        <v>3138</v>
      </c>
    </row>
    <row r="797" spans="1:26" s="281" customFormat="1" ht="15.6">
      <c r="A797" s="290"/>
      <c r="B797" s="289"/>
      <c r="C797" s="13"/>
      <c r="D797" s="304"/>
      <c r="E797" s="125" t="s">
        <v>17</v>
      </c>
      <c r="F797" s="125" t="s">
        <v>15</v>
      </c>
      <c r="G797" s="1" t="s">
        <v>19</v>
      </c>
      <c r="H797" s="1" t="s">
        <v>28</v>
      </c>
      <c r="I797" s="1" t="s">
        <v>24</v>
      </c>
      <c r="J797" s="4">
        <v>4</v>
      </c>
      <c r="K797" s="4"/>
      <c r="L797" s="4"/>
      <c r="M797" s="4"/>
      <c r="N797" s="4"/>
      <c r="O797" s="4"/>
      <c r="P797" s="4" t="s">
        <v>286</v>
      </c>
      <c r="Q797" s="4" t="s">
        <v>290</v>
      </c>
      <c r="R797" s="19"/>
      <c r="S797" s="4"/>
      <c r="T797" s="5"/>
      <c r="U797" s="5"/>
      <c r="V797" s="14"/>
      <c r="W797" s="15"/>
      <c r="X797" s="688" t="s">
        <v>3135</v>
      </c>
      <c r="Y797" s="695" t="s">
        <v>3140</v>
      </c>
      <c r="Z797" s="688" t="s">
        <v>3138</v>
      </c>
    </row>
    <row r="798" spans="1:26" s="281" customFormat="1" ht="15.6">
      <c r="A798" s="290"/>
      <c r="B798" s="289"/>
      <c r="C798" s="13"/>
      <c r="D798" s="304"/>
      <c r="E798" s="125" t="s">
        <v>17</v>
      </c>
      <c r="F798" s="125" t="s">
        <v>15</v>
      </c>
      <c r="G798" s="1" t="s">
        <v>19</v>
      </c>
      <c r="H798" s="1" t="s">
        <v>28</v>
      </c>
      <c r="I798" s="1" t="s">
        <v>24</v>
      </c>
      <c r="J798" s="4">
        <v>4</v>
      </c>
      <c r="K798" s="4"/>
      <c r="L798" s="4"/>
      <c r="M798" s="4"/>
      <c r="N798" s="4"/>
      <c r="O798" s="4"/>
      <c r="P798" s="4" t="s">
        <v>286</v>
      </c>
      <c r="Q798" s="4" t="s">
        <v>290</v>
      </c>
      <c r="R798" s="19"/>
      <c r="S798" s="4"/>
      <c r="T798" s="5"/>
      <c r="U798" s="5"/>
      <c r="V798" s="14"/>
      <c r="W798" s="15"/>
      <c r="X798" s="688" t="s">
        <v>3135</v>
      </c>
      <c r="Y798" s="695" t="s">
        <v>3140</v>
      </c>
      <c r="Z798" s="688" t="s">
        <v>3138</v>
      </c>
    </row>
    <row r="799" spans="1:26" s="281" customFormat="1" ht="15.6">
      <c r="A799" s="290"/>
      <c r="B799" s="289"/>
      <c r="C799" s="13"/>
      <c r="D799" s="304"/>
      <c r="E799" s="303" t="s">
        <v>17</v>
      </c>
      <c r="F799" s="303" t="s">
        <v>15</v>
      </c>
      <c r="G799" s="1" t="s">
        <v>19</v>
      </c>
      <c r="H799" s="1" t="s">
        <v>28</v>
      </c>
      <c r="I799" s="1" t="s">
        <v>24</v>
      </c>
      <c r="J799" s="4">
        <v>4</v>
      </c>
      <c r="K799" s="4"/>
      <c r="L799" s="4"/>
      <c r="M799" s="4"/>
      <c r="N799" s="4"/>
      <c r="O799" s="4"/>
      <c r="P799" s="4" t="s">
        <v>286</v>
      </c>
      <c r="Q799" s="4" t="s">
        <v>290</v>
      </c>
      <c r="R799" s="19"/>
      <c r="S799" s="4"/>
      <c r="T799" s="5"/>
      <c r="U799" s="5"/>
      <c r="V799" s="14"/>
      <c r="W799" s="15"/>
      <c r="X799" s="688" t="s">
        <v>3135</v>
      </c>
      <c r="Y799" s="695" t="s">
        <v>3140</v>
      </c>
      <c r="Z799" s="688" t="s">
        <v>3138</v>
      </c>
    </row>
    <row r="800" spans="1:26" s="281" customFormat="1" ht="15.6">
      <c r="A800" s="290"/>
      <c r="B800" s="289"/>
      <c r="C800" s="289" t="s">
        <v>361</v>
      </c>
      <c r="D800" s="288"/>
      <c r="E800" s="286" t="s">
        <v>17</v>
      </c>
      <c r="F800" s="286" t="s">
        <v>14</v>
      </c>
      <c r="G800" s="300" t="s">
        <v>19</v>
      </c>
      <c r="H800" s="300" t="s">
        <v>28</v>
      </c>
      <c r="I800" s="300" t="s">
        <v>24</v>
      </c>
      <c r="J800" s="299">
        <v>4</v>
      </c>
      <c r="K800" s="286"/>
      <c r="L800" s="286"/>
      <c r="M800" s="286"/>
      <c r="N800" s="286"/>
      <c r="O800" s="286"/>
      <c r="P800" s="286" t="s">
        <v>287</v>
      </c>
      <c r="Q800" s="4" t="s">
        <v>290</v>
      </c>
      <c r="R800" s="287"/>
      <c r="S800" s="286"/>
      <c r="T800" s="285"/>
      <c r="U800" s="285"/>
      <c r="V800" s="284"/>
      <c r="W800" s="283"/>
      <c r="X800" s="688" t="s">
        <v>3135</v>
      </c>
      <c r="Y800" s="695" t="s">
        <v>3140</v>
      </c>
      <c r="Z800" s="688" t="s">
        <v>3138</v>
      </c>
    </row>
    <row r="801" spans="1:26" s="281" customFormat="1" ht="15.6">
      <c r="A801" s="290"/>
      <c r="B801" s="289"/>
      <c r="C801" s="289"/>
      <c r="D801" s="288"/>
      <c r="E801" s="286" t="s">
        <v>18</v>
      </c>
      <c r="F801" s="286" t="s">
        <v>15</v>
      </c>
      <c r="G801" s="300" t="s">
        <v>19</v>
      </c>
      <c r="H801" s="300" t="s">
        <v>28</v>
      </c>
      <c r="I801" s="300" t="s">
        <v>24</v>
      </c>
      <c r="J801" s="299">
        <v>4</v>
      </c>
      <c r="K801" s="286"/>
      <c r="L801" s="286"/>
      <c r="M801" s="286"/>
      <c r="N801" s="286"/>
      <c r="O801" s="286"/>
      <c r="P801" s="286" t="s">
        <v>287</v>
      </c>
      <c r="Q801" s="4" t="s">
        <v>290</v>
      </c>
      <c r="R801" s="287"/>
      <c r="S801" s="286"/>
      <c r="T801" s="285"/>
      <c r="U801" s="285"/>
      <c r="V801" s="284"/>
      <c r="W801" s="283"/>
      <c r="X801" s="688" t="s">
        <v>3135</v>
      </c>
      <c r="Y801" s="695" t="s">
        <v>3140</v>
      </c>
      <c r="Z801" s="688" t="s">
        <v>3138</v>
      </c>
    </row>
    <row r="802" spans="1:26" s="281" customFormat="1" ht="15.6">
      <c r="A802" s="290"/>
      <c r="B802" s="289"/>
      <c r="C802" s="289" t="s">
        <v>362</v>
      </c>
      <c r="D802" s="288"/>
      <c r="E802" s="286" t="s">
        <v>18</v>
      </c>
      <c r="F802" s="286" t="s">
        <v>16</v>
      </c>
      <c r="G802" s="300" t="s">
        <v>19</v>
      </c>
      <c r="H802" s="300" t="s">
        <v>28</v>
      </c>
      <c r="I802" s="300" t="s">
        <v>24</v>
      </c>
      <c r="J802" s="299">
        <v>3</v>
      </c>
      <c r="K802" s="286"/>
      <c r="L802" s="286"/>
      <c r="M802" s="286"/>
      <c r="N802" s="286"/>
      <c r="O802" s="286"/>
      <c r="P802" s="286" t="s">
        <v>286</v>
      </c>
      <c r="Q802" s="4" t="s">
        <v>290</v>
      </c>
      <c r="R802" s="287"/>
      <c r="S802" s="286"/>
      <c r="T802" s="285"/>
      <c r="U802" s="285"/>
      <c r="V802" s="284"/>
      <c r="W802" s="283"/>
      <c r="X802" s="688" t="s">
        <v>3135</v>
      </c>
      <c r="Y802" s="695" t="s">
        <v>3140</v>
      </c>
      <c r="Z802" s="688" t="s">
        <v>3138</v>
      </c>
    </row>
    <row r="803" spans="1:26" s="281" customFormat="1" ht="15.6">
      <c r="A803" s="290"/>
      <c r="B803" s="289"/>
      <c r="C803" s="289" t="s">
        <v>363</v>
      </c>
      <c r="D803" s="288"/>
      <c r="E803" s="286" t="s">
        <v>18</v>
      </c>
      <c r="F803" s="286" t="s">
        <v>14</v>
      </c>
      <c r="G803" s="300" t="s">
        <v>19</v>
      </c>
      <c r="H803" s="300" t="s">
        <v>28</v>
      </c>
      <c r="I803" s="300" t="s">
        <v>26</v>
      </c>
      <c r="J803" s="299">
        <v>4</v>
      </c>
      <c r="K803" s="286"/>
      <c r="L803" s="286"/>
      <c r="M803" s="286"/>
      <c r="N803" s="286"/>
      <c r="O803" s="286"/>
      <c r="P803" s="286" t="s">
        <v>286</v>
      </c>
      <c r="Q803" s="4" t="s">
        <v>290</v>
      </c>
      <c r="R803" s="287"/>
      <c r="S803" s="286"/>
      <c r="T803" s="285"/>
      <c r="U803" s="285"/>
      <c r="V803" s="284"/>
      <c r="W803" s="283"/>
      <c r="X803" s="688" t="s">
        <v>3135</v>
      </c>
      <c r="Y803" s="695" t="s">
        <v>3140</v>
      </c>
      <c r="Z803" s="688" t="s">
        <v>3138</v>
      </c>
    </row>
    <row r="804" spans="1:26" s="281" customFormat="1" ht="15.6">
      <c r="A804" s="290"/>
      <c r="B804" s="289"/>
      <c r="C804" s="289"/>
      <c r="D804" s="288"/>
      <c r="E804" s="286" t="s">
        <v>18</v>
      </c>
      <c r="F804" s="286" t="s">
        <v>15</v>
      </c>
      <c r="G804" s="1" t="s">
        <v>19</v>
      </c>
      <c r="H804" s="1" t="s">
        <v>28</v>
      </c>
      <c r="I804" s="1" t="s">
        <v>445</v>
      </c>
      <c r="J804" s="4">
        <v>4</v>
      </c>
      <c r="K804" s="286"/>
      <c r="L804" s="286"/>
      <c r="M804" s="286"/>
      <c r="N804" s="286"/>
      <c r="O804" s="286"/>
      <c r="P804" s="286" t="s">
        <v>286</v>
      </c>
      <c r="Q804" s="4" t="s">
        <v>290</v>
      </c>
      <c r="R804" s="287"/>
      <c r="S804" s="286"/>
      <c r="T804" s="285"/>
      <c r="U804" s="285"/>
      <c r="V804" s="284"/>
      <c r="W804" s="283"/>
      <c r="X804" s="688" t="s">
        <v>3135</v>
      </c>
      <c r="Y804" s="695" t="s">
        <v>3140</v>
      </c>
      <c r="Z804" s="688" t="s">
        <v>3138</v>
      </c>
    </row>
    <row r="805" spans="1:26" s="281" customFormat="1" ht="15.6">
      <c r="A805" s="290"/>
      <c r="B805" s="289"/>
      <c r="C805" s="289" t="s">
        <v>364</v>
      </c>
      <c r="D805" s="288"/>
      <c r="E805" s="286" t="s">
        <v>18</v>
      </c>
      <c r="F805" s="286" t="s">
        <v>14</v>
      </c>
      <c r="G805" s="1" t="s">
        <v>19</v>
      </c>
      <c r="H805" s="1" t="s">
        <v>28</v>
      </c>
      <c r="I805" s="1" t="s">
        <v>24</v>
      </c>
      <c r="J805" s="4">
        <v>4</v>
      </c>
      <c r="K805" s="286"/>
      <c r="L805" s="286"/>
      <c r="M805" s="286"/>
      <c r="N805" s="286"/>
      <c r="O805" s="286"/>
      <c r="P805" s="286" t="s">
        <v>286</v>
      </c>
      <c r="Q805" s="4" t="s">
        <v>290</v>
      </c>
      <c r="R805" s="287"/>
      <c r="S805" s="286"/>
      <c r="T805" s="285"/>
      <c r="U805" s="285"/>
      <c r="V805" s="284"/>
      <c r="W805" s="283"/>
      <c r="X805" s="688" t="s">
        <v>3135</v>
      </c>
      <c r="Y805" s="695" t="s">
        <v>3140</v>
      </c>
      <c r="Z805" s="688" t="s">
        <v>3138</v>
      </c>
    </row>
    <row r="806" spans="1:26" s="281" customFormat="1" ht="15.6">
      <c r="A806" s="290"/>
      <c r="B806" s="289"/>
      <c r="C806" s="289"/>
      <c r="D806" s="288"/>
      <c r="E806" s="286" t="s">
        <v>18</v>
      </c>
      <c r="F806" s="286" t="s">
        <v>15</v>
      </c>
      <c r="G806" s="1" t="s">
        <v>19</v>
      </c>
      <c r="H806" s="1" t="s">
        <v>28</v>
      </c>
      <c r="I806" s="1" t="s">
        <v>24</v>
      </c>
      <c r="J806" s="4">
        <v>4</v>
      </c>
      <c r="K806" s="286"/>
      <c r="L806" s="286"/>
      <c r="M806" s="286"/>
      <c r="N806" s="286"/>
      <c r="O806" s="286"/>
      <c r="P806" s="286" t="s">
        <v>286</v>
      </c>
      <c r="Q806" s="4" t="s">
        <v>290</v>
      </c>
      <c r="R806" s="287"/>
      <c r="S806" s="286"/>
      <c r="T806" s="285"/>
      <c r="U806" s="285"/>
      <c r="V806" s="284"/>
      <c r="W806" s="283"/>
      <c r="X806" s="688" t="s">
        <v>3135</v>
      </c>
      <c r="Y806" s="695" t="s">
        <v>3140</v>
      </c>
      <c r="Z806" s="688" t="s">
        <v>3138</v>
      </c>
    </row>
    <row r="807" spans="1:26" s="281" customFormat="1" ht="15.6">
      <c r="A807" s="290"/>
      <c r="B807" s="289"/>
      <c r="C807" s="289" t="s">
        <v>365</v>
      </c>
      <c r="D807" s="288"/>
      <c r="E807" s="286" t="s">
        <v>18</v>
      </c>
      <c r="F807" s="286" t="s">
        <v>14</v>
      </c>
      <c r="G807" s="1" t="s">
        <v>19</v>
      </c>
      <c r="H807" s="1" t="s">
        <v>28</v>
      </c>
      <c r="I807" s="1" t="s">
        <v>24</v>
      </c>
      <c r="J807" s="4">
        <v>4</v>
      </c>
      <c r="K807" s="286"/>
      <c r="L807" s="286"/>
      <c r="M807" s="286"/>
      <c r="N807" s="286"/>
      <c r="O807" s="286"/>
      <c r="P807" s="286" t="s">
        <v>286</v>
      </c>
      <c r="Q807" s="4" t="s">
        <v>290</v>
      </c>
      <c r="R807" s="287"/>
      <c r="S807" s="286"/>
      <c r="T807" s="285"/>
      <c r="U807" s="285"/>
      <c r="V807" s="284"/>
      <c r="W807" s="283"/>
      <c r="X807" s="688" t="s">
        <v>3135</v>
      </c>
      <c r="Y807" s="695" t="s">
        <v>3140</v>
      </c>
      <c r="Z807" s="688" t="s">
        <v>3138</v>
      </c>
    </row>
    <row r="808" spans="1:26" s="281" customFormat="1" ht="15.6">
      <c r="A808" s="290"/>
      <c r="B808" s="289"/>
      <c r="C808" s="289"/>
      <c r="D808" s="288"/>
      <c r="E808" s="286" t="s">
        <v>18</v>
      </c>
      <c r="F808" s="286" t="s">
        <v>15</v>
      </c>
      <c r="G808" s="1" t="s">
        <v>19</v>
      </c>
      <c r="H808" s="1" t="s">
        <v>28</v>
      </c>
      <c r="I808" s="1" t="s">
        <v>24</v>
      </c>
      <c r="J808" s="4">
        <v>4</v>
      </c>
      <c r="K808" s="286"/>
      <c r="L808" s="286"/>
      <c r="M808" s="286"/>
      <c r="N808" s="286"/>
      <c r="O808" s="286"/>
      <c r="P808" s="286" t="s">
        <v>286</v>
      </c>
      <c r="Q808" s="4" t="s">
        <v>290</v>
      </c>
      <c r="R808" s="287"/>
      <c r="S808" s="286"/>
      <c r="T808" s="285"/>
      <c r="U808" s="285"/>
      <c r="V808" s="284"/>
      <c r="W808" s="283"/>
      <c r="X808" s="688" t="s">
        <v>3135</v>
      </c>
      <c r="Y808" s="695" t="s">
        <v>3140</v>
      </c>
      <c r="Z808" s="688" t="s">
        <v>3138</v>
      </c>
    </row>
    <row r="809" spans="1:26" s="281" customFormat="1" ht="15.6">
      <c r="A809" s="290"/>
      <c r="B809" s="289"/>
      <c r="C809" s="289" t="s">
        <v>367</v>
      </c>
      <c r="D809" s="288"/>
      <c r="E809" s="286" t="s">
        <v>18</v>
      </c>
      <c r="F809" s="286" t="s">
        <v>14</v>
      </c>
      <c r="G809" s="1" t="s">
        <v>19</v>
      </c>
      <c r="H809" s="1" t="s">
        <v>28</v>
      </c>
      <c r="I809" s="1" t="s">
        <v>24</v>
      </c>
      <c r="J809" s="4">
        <v>4</v>
      </c>
      <c r="K809" s="286"/>
      <c r="L809" s="286"/>
      <c r="M809" s="286"/>
      <c r="N809" s="286"/>
      <c r="O809" s="286"/>
      <c r="P809" s="286" t="s">
        <v>286</v>
      </c>
      <c r="Q809" s="4" t="s">
        <v>290</v>
      </c>
      <c r="R809" s="287"/>
      <c r="S809" s="286"/>
      <c r="T809" s="285"/>
      <c r="U809" s="285"/>
      <c r="V809" s="284"/>
      <c r="W809" s="283"/>
      <c r="X809" s="688" t="s">
        <v>3135</v>
      </c>
      <c r="Y809" s="695" t="s">
        <v>3140</v>
      </c>
      <c r="Z809" s="688" t="s">
        <v>3138</v>
      </c>
    </row>
    <row r="810" spans="1:26" s="281" customFormat="1" ht="15.6">
      <c r="A810" s="290"/>
      <c r="B810" s="289"/>
      <c r="C810" s="289"/>
      <c r="D810" s="288"/>
      <c r="E810" s="286" t="s">
        <v>18</v>
      </c>
      <c r="F810" s="286" t="s">
        <v>15</v>
      </c>
      <c r="G810" s="1" t="s">
        <v>19</v>
      </c>
      <c r="H810" s="1" t="s">
        <v>28</v>
      </c>
      <c r="I810" s="1" t="s">
        <v>24</v>
      </c>
      <c r="J810" s="4">
        <v>4</v>
      </c>
      <c r="K810" s="286"/>
      <c r="L810" s="286"/>
      <c r="M810" s="286"/>
      <c r="N810" s="286"/>
      <c r="O810" s="286"/>
      <c r="P810" s="286" t="s">
        <v>286</v>
      </c>
      <c r="Q810" s="4" t="s">
        <v>290</v>
      </c>
      <c r="R810" s="287"/>
      <c r="S810" s="286"/>
      <c r="T810" s="285"/>
      <c r="U810" s="285"/>
      <c r="V810" s="284"/>
      <c r="W810" s="283"/>
      <c r="X810" s="688" t="s">
        <v>3135</v>
      </c>
      <c r="Y810" s="695" t="s">
        <v>3140</v>
      </c>
      <c r="Z810" s="688" t="s">
        <v>3138</v>
      </c>
    </row>
    <row r="811" spans="1:26" s="281" customFormat="1" ht="15.6">
      <c r="A811" s="290"/>
      <c r="B811" s="289"/>
      <c r="C811" s="289" t="s">
        <v>366</v>
      </c>
      <c r="D811" s="288"/>
      <c r="E811" s="286" t="s">
        <v>17</v>
      </c>
      <c r="F811" s="286" t="s">
        <v>14</v>
      </c>
      <c r="G811" s="1" t="s">
        <v>19</v>
      </c>
      <c r="H811" s="1" t="s">
        <v>28</v>
      </c>
      <c r="I811" s="1" t="s">
        <v>24</v>
      </c>
      <c r="J811" s="4">
        <v>4</v>
      </c>
      <c r="K811" s="286"/>
      <c r="L811" s="286"/>
      <c r="M811" s="286"/>
      <c r="N811" s="286"/>
      <c r="O811" s="286"/>
      <c r="P811" s="286" t="s">
        <v>286</v>
      </c>
      <c r="Q811" s="4" t="s">
        <v>290</v>
      </c>
      <c r="R811" s="287"/>
      <c r="S811" s="286"/>
      <c r="T811" s="285"/>
      <c r="U811" s="285"/>
      <c r="V811" s="284"/>
      <c r="W811" s="283"/>
      <c r="X811" s="688" t="s">
        <v>3135</v>
      </c>
      <c r="Y811" s="695" t="s">
        <v>3140</v>
      </c>
      <c r="Z811" s="688" t="s">
        <v>3138</v>
      </c>
    </row>
    <row r="812" spans="1:26" s="281" customFormat="1" ht="15.6">
      <c r="A812" s="290"/>
      <c r="B812" s="289"/>
      <c r="C812" s="289"/>
      <c r="D812" s="288"/>
      <c r="E812" s="286" t="s">
        <v>18</v>
      </c>
      <c r="F812" s="286" t="s">
        <v>15</v>
      </c>
      <c r="G812" s="1" t="s">
        <v>19</v>
      </c>
      <c r="H812" s="1" t="s">
        <v>28</v>
      </c>
      <c r="I812" s="1" t="s">
        <v>24</v>
      </c>
      <c r="J812" s="4">
        <v>4</v>
      </c>
      <c r="K812" s="286"/>
      <c r="L812" s="286"/>
      <c r="M812" s="286"/>
      <c r="N812" s="286"/>
      <c r="O812" s="286"/>
      <c r="P812" s="286" t="s">
        <v>286</v>
      </c>
      <c r="Q812" s="4" t="s">
        <v>290</v>
      </c>
      <c r="R812" s="287"/>
      <c r="S812" s="286"/>
      <c r="T812" s="285"/>
      <c r="U812" s="285"/>
      <c r="V812" s="284"/>
      <c r="W812" s="283"/>
      <c r="X812" s="688" t="s">
        <v>3135</v>
      </c>
      <c r="Y812" s="695" t="s">
        <v>3140</v>
      </c>
      <c r="Z812" s="688" t="s">
        <v>3138</v>
      </c>
    </row>
    <row r="813" spans="1:26" s="281" customFormat="1" ht="15.6">
      <c r="A813" s="290"/>
      <c r="B813" s="289"/>
      <c r="C813" s="289" t="s">
        <v>368</v>
      </c>
      <c r="D813" s="288"/>
      <c r="E813" s="286" t="s">
        <v>17</v>
      </c>
      <c r="F813" s="286" t="s">
        <v>14</v>
      </c>
      <c r="G813" s="1" t="s">
        <v>19</v>
      </c>
      <c r="H813" s="1" t="s">
        <v>28</v>
      </c>
      <c r="I813" s="1" t="s">
        <v>445</v>
      </c>
      <c r="J813" s="4">
        <v>4</v>
      </c>
      <c r="K813" s="286"/>
      <c r="L813" s="286"/>
      <c r="M813" s="286"/>
      <c r="N813" s="286"/>
      <c r="O813" s="286"/>
      <c r="P813" s="286" t="s">
        <v>286</v>
      </c>
      <c r="Q813" s="4" t="s">
        <v>290</v>
      </c>
      <c r="R813" s="287"/>
      <c r="S813" s="286"/>
      <c r="T813" s="285"/>
      <c r="U813" s="285"/>
      <c r="V813" s="284"/>
      <c r="W813" s="283"/>
      <c r="X813" s="688" t="s">
        <v>3135</v>
      </c>
      <c r="Y813" s="695" t="s">
        <v>3140</v>
      </c>
      <c r="Z813" s="688" t="s">
        <v>3138</v>
      </c>
    </row>
    <row r="814" spans="1:26" s="281" customFormat="1" ht="15.6">
      <c r="A814" s="290"/>
      <c r="B814" s="289"/>
      <c r="C814" s="289"/>
      <c r="D814" s="288"/>
      <c r="E814" s="286" t="s">
        <v>17</v>
      </c>
      <c r="F814" s="286" t="s">
        <v>15</v>
      </c>
      <c r="G814" s="1" t="s">
        <v>19</v>
      </c>
      <c r="H814" s="1" t="s">
        <v>28</v>
      </c>
      <c r="I814" s="1" t="s">
        <v>24</v>
      </c>
      <c r="J814" s="4">
        <v>4</v>
      </c>
      <c r="K814" s="286"/>
      <c r="L814" s="286"/>
      <c r="M814" s="286"/>
      <c r="N814" s="286"/>
      <c r="O814" s="286"/>
      <c r="P814" s="286" t="s">
        <v>286</v>
      </c>
      <c r="Q814" s="4" t="s">
        <v>290</v>
      </c>
      <c r="R814" s="287"/>
      <c r="S814" s="286"/>
      <c r="T814" s="285"/>
      <c r="U814" s="285"/>
      <c r="V814" s="284"/>
      <c r="W814" s="283"/>
      <c r="X814" s="688" t="s">
        <v>3135</v>
      </c>
      <c r="Y814" s="695" t="s">
        <v>3140</v>
      </c>
      <c r="Z814" s="688" t="s">
        <v>3138</v>
      </c>
    </row>
    <row r="815" spans="1:26" s="281" customFormat="1" ht="27.6">
      <c r="A815" s="290"/>
      <c r="B815" s="289"/>
      <c r="C815" s="289"/>
      <c r="D815" s="288"/>
      <c r="E815" s="286" t="s">
        <v>17</v>
      </c>
      <c r="F815" s="286" t="s">
        <v>14</v>
      </c>
      <c r="G815" s="1" t="s">
        <v>19</v>
      </c>
      <c r="H815" s="1" t="s">
        <v>28</v>
      </c>
      <c r="I815" s="1" t="s">
        <v>831</v>
      </c>
      <c r="J815" s="4">
        <v>4</v>
      </c>
      <c r="K815" s="286"/>
      <c r="L815" s="286"/>
      <c r="M815" s="286"/>
      <c r="N815" s="286"/>
      <c r="O815" s="679" t="s">
        <v>30</v>
      </c>
      <c r="P815" s="286" t="s">
        <v>286</v>
      </c>
      <c r="Q815" s="4" t="s">
        <v>290</v>
      </c>
      <c r="R815" s="287" t="s">
        <v>830</v>
      </c>
      <c r="S815" s="286"/>
      <c r="T815" s="285"/>
      <c r="U815" s="285"/>
      <c r="V815" s="677"/>
      <c r="W815" s="678"/>
      <c r="X815" s="688" t="s">
        <v>3135</v>
      </c>
      <c r="Y815" s="695" t="s">
        <v>3140</v>
      </c>
      <c r="Z815" s="688" t="s">
        <v>3138</v>
      </c>
    </row>
    <row r="816" spans="1:26" s="281" customFormat="1" ht="15.6">
      <c r="A816" s="290"/>
      <c r="B816" s="289"/>
      <c r="C816" s="289" t="s">
        <v>369</v>
      </c>
      <c r="D816" s="288"/>
      <c r="E816" s="286" t="s">
        <v>18</v>
      </c>
      <c r="F816" s="286" t="s">
        <v>14</v>
      </c>
      <c r="G816" s="1" t="s">
        <v>19</v>
      </c>
      <c r="H816" s="1" t="s">
        <v>28</v>
      </c>
      <c r="I816" s="1" t="s">
        <v>655</v>
      </c>
      <c r="J816" s="4">
        <v>4</v>
      </c>
      <c r="K816" s="286"/>
      <c r="L816" s="286"/>
      <c r="M816" s="286"/>
      <c r="N816" s="286"/>
      <c r="O816" s="286"/>
      <c r="P816" s="301" t="s">
        <v>444</v>
      </c>
      <c r="Q816" s="4" t="s">
        <v>290</v>
      </c>
      <c r="R816" s="287"/>
      <c r="S816" s="286"/>
      <c r="T816" s="285"/>
      <c r="U816" s="285"/>
      <c r="V816" s="284"/>
      <c r="W816" s="283"/>
      <c r="X816" s="688" t="s">
        <v>3135</v>
      </c>
      <c r="Y816" s="695" t="s">
        <v>3140</v>
      </c>
      <c r="Z816" s="688" t="s">
        <v>3138</v>
      </c>
    </row>
    <row r="817" spans="1:26" s="281" customFormat="1" ht="15.6">
      <c r="A817" s="290"/>
      <c r="B817" s="289"/>
      <c r="C817" s="289" t="s">
        <v>370</v>
      </c>
      <c r="D817" s="288"/>
      <c r="E817" s="286" t="s">
        <v>18</v>
      </c>
      <c r="F817" s="286" t="s">
        <v>14</v>
      </c>
      <c r="G817" s="1" t="s">
        <v>19</v>
      </c>
      <c r="H817" s="1" t="s">
        <v>28</v>
      </c>
      <c r="I817" s="1" t="s">
        <v>655</v>
      </c>
      <c r="J817" s="4">
        <v>4</v>
      </c>
      <c r="K817" s="286"/>
      <c r="L817" s="286"/>
      <c r="M817" s="286"/>
      <c r="N817" s="286"/>
      <c r="O817" s="286"/>
      <c r="P817" s="301" t="s">
        <v>444</v>
      </c>
      <c r="Q817" s="4" t="s">
        <v>290</v>
      </c>
      <c r="R817" s="287"/>
      <c r="S817" s="286"/>
      <c r="T817" s="285"/>
      <c r="U817" s="285"/>
      <c r="V817" s="284"/>
      <c r="W817" s="283"/>
      <c r="X817" s="688" t="s">
        <v>3135</v>
      </c>
      <c r="Y817" s="695" t="s">
        <v>3140</v>
      </c>
      <c r="Z817" s="688" t="s">
        <v>3138</v>
      </c>
    </row>
    <row r="818" spans="1:26" s="281" customFormat="1" ht="15.6">
      <c r="A818" s="290"/>
      <c r="B818" s="289"/>
      <c r="C818" s="289" t="s">
        <v>371</v>
      </c>
      <c r="D818" s="288"/>
      <c r="E818" s="286" t="s">
        <v>17</v>
      </c>
      <c r="F818" s="286" t="s">
        <v>14</v>
      </c>
      <c r="G818" s="1" t="s">
        <v>19</v>
      </c>
      <c r="H818" s="1" t="s">
        <v>28</v>
      </c>
      <c r="I818" s="1" t="s">
        <v>655</v>
      </c>
      <c r="J818" s="4">
        <v>4</v>
      </c>
      <c r="K818" s="286"/>
      <c r="L818" s="286"/>
      <c r="M818" s="286"/>
      <c r="N818" s="286"/>
      <c r="O818" s="286"/>
      <c r="P818" s="301" t="s">
        <v>444</v>
      </c>
      <c r="Q818" s="4" t="s">
        <v>290</v>
      </c>
      <c r="R818" s="287"/>
      <c r="S818" s="286"/>
      <c r="T818" s="285"/>
      <c r="U818" s="285"/>
      <c r="V818" s="284"/>
      <c r="W818" s="283"/>
      <c r="X818" s="688" t="s">
        <v>3135</v>
      </c>
      <c r="Y818" s="695" t="s">
        <v>3140</v>
      </c>
      <c r="Z818" s="688" t="s">
        <v>3138</v>
      </c>
    </row>
    <row r="819" spans="1:26" s="281" customFormat="1" ht="15.6">
      <c r="A819" s="290"/>
      <c r="B819" s="289"/>
      <c r="C819" s="289"/>
      <c r="D819" s="288"/>
      <c r="E819" s="286" t="s">
        <v>17</v>
      </c>
      <c r="F819" s="286" t="s">
        <v>15</v>
      </c>
      <c r="G819" s="1" t="s">
        <v>19</v>
      </c>
      <c r="H819" s="1" t="s">
        <v>28</v>
      </c>
      <c r="I819" s="1" t="s">
        <v>447</v>
      </c>
      <c r="J819" s="4">
        <v>4</v>
      </c>
      <c r="K819" s="286"/>
      <c r="L819" s="286"/>
      <c r="M819" s="286"/>
      <c r="N819" s="286"/>
      <c r="O819" s="286"/>
      <c r="P819" s="301" t="s">
        <v>444</v>
      </c>
      <c r="Q819" s="4" t="s">
        <v>290</v>
      </c>
      <c r="R819" s="287"/>
      <c r="S819" s="286"/>
      <c r="T819" s="285"/>
      <c r="U819" s="285"/>
      <c r="V819" s="284"/>
      <c r="W819" s="283"/>
      <c r="X819" s="688" t="s">
        <v>3135</v>
      </c>
      <c r="Y819" s="695" t="s">
        <v>3140</v>
      </c>
      <c r="Z819" s="688" t="s">
        <v>3138</v>
      </c>
    </row>
    <row r="820" spans="1:26" s="281" customFormat="1" ht="15.6">
      <c r="A820" s="290"/>
      <c r="B820" s="289"/>
      <c r="C820" s="289"/>
      <c r="D820" s="288"/>
      <c r="E820" s="286" t="s">
        <v>17</v>
      </c>
      <c r="F820" s="286" t="s">
        <v>15</v>
      </c>
      <c r="G820" s="1" t="s">
        <v>19</v>
      </c>
      <c r="H820" s="1" t="s">
        <v>28</v>
      </c>
      <c r="I820" s="1" t="s">
        <v>24</v>
      </c>
      <c r="J820" s="4">
        <v>4</v>
      </c>
      <c r="K820" s="286"/>
      <c r="L820" s="286"/>
      <c r="M820" s="286"/>
      <c r="N820" s="286"/>
      <c r="O820" s="286"/>
      <c r="P820" s="301" t="s">
        <v>444</v>
      </c>
      <c r="Q820" s="4" t="s">
        <v>290</v>
      </c>
      <c r="R820" s="287"/>
      <c r="S820" s="286"/>
      <c r="T820" s="285"/>
      <c r="U820" s="285"/>
      <c r="V820" s="284"/>
      <c r="W820" s="283"/>
      <c r="X820" s="688" t="s">
        <v>3135</v>
      </c>
      <c r="Y820" s="695" t="s">
        <v>3140</v>
      </c>
      <c r="Z820" s="688" t="s">
        <v>3138</v>
      </c>
    </row>
    <row r="821" spans="1:26" s="281" customFormat="1" ht="15.6">
      <c r="A821" s="290"/>
      <c r="B821" s="289"/>
      <c r="C821" s="289" t="s">
        <v>372</v>
      </c>
      <c r="D821" s="288"/>
      <c r="E821" s="286" t="s">
        <v>17</v>
      </c>
      <c r="F821" s="286" t="s">
        <v>14</v>
      </c>
      <c r="G821" s="1" t="s">
        <v>19</v>
      </c>
      <c r="H821" s="1" t="s">
        <v>28</v>
      </c>
      <c r="I821" s="1" t="s">
        <v>24</v>
      </c>
      <c r="J821" s="4">
        <v>4</v>
      </c>
      <c r="K821" s="286"/>
      <c r="L821" s="286"/>
      <c r="M821" s="286"/>
      <c r="N821" s="286"/>
      <c r="O821" s="286"/>
      <c r="P821" s="301" t="s">
        <v>444</v>
      </c>
      <c r="Q821" s="4" t="s">
        <v>290</v>
      </c>
      <c r="R821" s="287"/>
      <c r="S821" s="286"/>
      <c r="T821" s="285"/>
      <c r="U821" s="285"/>
      <c r="V821" s="284"/>
      <c r="W821" s="283"/>
      <c r="X821" s="688" t="s">
        <v>3135</v>
      </c>
      <c r="Y821" s="695" t="s">
        <v>3140</v>
      </c>
      <c r="Z821" s="688" t="s">
        <v>3138</v>
      </c>
    </row>
    <row r="822" spans="1:26" s="281" customFormat="1" ht="15.6">
      <c r="A822" s="290"/>
      <c r="B822" s="289"/>
      <c r="C822" s="289"/>
      <c r="D822" s="288"/>
      <c r="E822" s="286" t="s">
        <v>17</v>
      </c>
      <c r="F822" s="286" t="s">
        <v>15</v>
      </c>
      <c r="G822" s="300" t="s">
        <v>19</v>
      </c>
      <c r="H822" s="300" t="s">
        <v>28</v>
      </c>
      <c r="I822" s="300" t="s">
        <v>24</v>
      </c>
      <c r="J822" s="299">
        <v>4</v>
      </c>
      <c r="K822" s="286"/>
      <c r="L822" s="286"/>
      <c r="M822" s="286"/>
      <c r="N822" s="286"/>
      <c r="O822" s="286"/>
      <c r="P822" s="301" t="s">
        <v>444</v>
      </c>
      <c r="Q822" s="4" t="s">
        <v>290</v>
      </c>
      <c r="R822" s="287"/>
      <c r="S822" s="286"/>
      <c r="T822" s="285"/>
      <c r="U822" s="285"/>
      <c r="V822" s="284"/>
      <c r="W822" s="283"/>
      <c r="X822" s="688" t="s">
        <v>3135</v>
      </c>
      <c r="Y822" s="695" t="s">
        <v>3140</v>
      </c>
      <c r="Z822" s="688" t="s">
        <v>3138</v>
      </c>
    </row>
    <row r="823" spans="1:26" s="281" customFormat="1" ht="15.6">
      <c r="A823" s="290"/>
      <c r="B823" s="289"/>
      <c r="C823" s="289" t="s">
        <v>373</v>
      </c>
      <c r="D823" s="288"/>
      <c r="E823" s="286" t="s">
        <v>18</v>
      </c>
      <c r="F823" s="286" t="s">
        <v>14</v>
      </c>
      <c r="G823" s="1" t="s">
        <v>19</v>
      </c>
      <c r="H823" s="1" t="s">
        <v>28</v>
      </c>
      <c r="I823" s="1" t="s">
        <v>24</v>
      </c>
      <c r="J823" s="4">
        <v>4</v>
      </c>
      <c r="K823" s="286"/>
      <c r="L823" s="286"/>
      <c r="M823" s="286"/>
      <c r="N823" s="286"/>
      <c r="O823" s="286"/>
      <c r="P823" s="302" t="s">
        <v>826</v>
      </c>
      <c r="Q823" s="4" t="s">
        <v>290</v>
      </c>
      <c r="R823" s="287"/>
      <c r="S823" s="286"/>
      <c r="T823" s="285"/>
      <c r="U823" s="285"/>
      <c r="V823" s="284"/>
      <c r="W823" s="283"/>
      <c r="X823" s="688" t="s">
        <v>3135</v>
      </c>
      <c r="Y823" s="695" t="s">
        <v>3140</v>
      </c>
      <c r="Z823" s="688" t="s">
        <v>3138</v>
      </c>
    </row>
    <row r="824" spans="1:26" s="281" customFormat="1" ht="15.6">
      <c r="A824" s="290"/>
      <c r="B824" s="289"/>
      <c r="C824" s="289"/>
      <c r="D824" s="288"/>
      <c r="E824" s="286" t="s">
        <v>18</v>
      </c>
      <c r="F824" s="286" t="s">
        <v>14</v>
      </c>
      <c r="G824" s="300" t="s">
        <v>19</v>
      </c>
      <c r="H824" s="300" t="s">
        <v>28</v>
      </c>
      <c r="I824" s="300" t="s">
        <v>24</v>
      </c>
      <c r="J824" s="299">
        <v>4</v>
      </c>
      <c r="K824" s="286"/>
      <c r="L824" s="286"/>
      <c r="M824" s="286"/>
      <c r="N824" s="286"/>
      <c r="O824" s="286"/>
      <c r="P824" s="302" t="s">
        <v>826</v>
      </c>
      <c r="Q824" s="4" t="s">
        <v>290</v>
      </c>
      <c r="R824" s="287"/>
      <c r="S824" s="286"/>
      <c r="T824" s="285"/>
      <c r="U824" s="285"/>
      <c r="V824" s="284"/>
      <c r="W824" s="283"/>
      <c r="X824" s="688" t="s">
        <v>3135</v>
      </c>
      <c r="Y824" s="695" t="s">
        <v>3140</v>
      </c>
      <c r="Z824" s="688" t="s">
        <v>3138</v>
      </c>
    </row>
    <row r="825" spans="1:26" s="281" customFormat="1" ht="15.6">
      <c r="A825" s="290"/>
      <c r="B825" s="289"/>
      <c r="C825" s="289"/>
      <c r="D825" s="288"/>
      <c r="E825" s="286" t="s">
        <v>18</v>
      </c>
      <c r="F825" s="286" t="s">
        <v>15</v>
      </c>
      <c r="G825" s="1" t="s">
        <v>19</v>
      </c>
      <c r="H825" s="1" t="s">
        <v>28</v>
      </c>
      <c r="I825" s="1" t="s">
        <v>24</v>
      </c>
      <c r="J825" s="4">
        <v>4</v>
      </c>
      <c r="K825" s="286"/>
      <c r="L825" s="286"/>
      <c r="M825" s="286"/>
      <c r="N825" s="286"/>
      <c r="O825" s="286"/>
      <c r="P825" s="302" t="s">
        <v>826</v>
      </c>
      <c r="Q825" s="4" t="s">
        <v>290</v>
      </c>
      <c r="R825" s="287"/>
      <c r="S825" s="286"/>
      <c r="T825" s="285"/>
      <c r="U825" s="285"/>
      <c r="V825" s="284"/>
      <c r="W825" s="283"/>
      <c r="X825" s="688" t="s">
        <v>3135</v>
      </c>
      <c r="Y825" s="695" t="s">
        <v>3140</v>
      </c>
      <c r="Z825" s="688" t="s">
        <v>3138</v>
      </c>
    </row>
    <row r="826" spans="1:26" s="281" customFormat="1" ht="15.6">
      <c r="A826" s="290"/>
      <c r="B826" s="289"/>
      <c r="C826" s="289" t="s">
        <v>374</v>
      </c>
      <c r="D826" s="288"/>
      <c r="E826" s="286" t="s">
        <v>17</v>
      </c>
      <c r="F826" s="286" t="s">
        <v>14</v>
      </c>
      <c r="G826" s="300" t="s">
        <v>19</v>
      </c>
      <c r="H826" s="300" t="s">
        <v>28</v>
      </c>
      <c r="I826" s="300" t="s">
        <v>24</v>
      </c>
      <c r="J826" s="299">
        <v>4</v>
      </c>
      <c r="K826" s="286"/>
      <c r="L826" s="286"/>
      <c r="M826" s="286"/>
      <c r="N826" s="286"/>
      <c r="O826" s="286"/>
      <c r="P826" s="302" t="s">
        <v>826</v>
      </c>
      <c r="Q826" s="4" t="s">
        <v>290</v>
      </c>
      <c r="R826" s="287"/>
      <c r="S826" s="286"/>
      <c r="T826" s="285"/>
      <c r="U826" s="285"/>
      <c r="V826" s="284"/>
      <c r="W826" s="283"/>
      <c r="X826" s="688" t="s">
        <v>3135</v>
      </c>
      <c r="Y826" s="695" t="s">
        <v>3140</v>
      </c>
      <c r="Z826" s="688" t="s">
        <v>3138</v>
      </c>
    </row>
    <row r="827" spans="1:26" s="281" customFormat="1" ht="15.6">
      <c r="A827" s="290"/>
      <c r="B827" s="289"/>
      <c r="C827" s="289" t="s">
        <v>829</v>
      </c>
      <c r="D827" s="288"/>
      <c r="E827" s="286" t="s">
        <v>18</v>
      </c>
      <c r="F827" s="286" t="s">
        <v>14</v>
      </c>
      <c r="G827" s="1" t="s">
        <v>19</v>
      </c>
      <c r="H827" s="1" t="s">
        <v>28</v>
      </c>
      <c r="I827" s="1" t="s">
        <v>26</v>
      </c>
      <c r="J827" s="4">
        <v>4</v>
      </c>
      <c r="K827" s="286"/>
      <c r="L827" s="286"/>
      <c r="M827" s="286"/>
      <c r="N827" s="286"/>
      <c r="O827" s="286"/>
      <c r="P827" s="302" t="s">
        <v>826</v>
      </c>
      <c r="Q827" s="4" t="s">
        <v>290</v>
      </c>
      <c r="R827" s="287"/>
      <c r="S827" s="286"/>
      <c r="T827" s="285"/>
      <c r="U827" s="285"/>
      <c r="V827" s="284"/>
      <c r="W827" s="283"/>
      <c r="X827" s="688" t="s">
        <v>3135</v>
      </c>
      <c r="Y827" s="695" t="s">
        <v>3140</v>
      </c>
      <c r="Z827" s="688" t="s">
        <v>3138</v>
      </c>
    </row>
    <row r="828" spans="1:26" s="281" customFormat="1" ht="15.6">
      <c r="A828" s="290"/>
      <c r="B828" s="289"/>
      <c r="C828" s="289"/>
      <c r="D828" s="288"/>
      <c r="E828" s="286" t="s">
        <v>18</v>
      </c>
      <c r="F828" s="286" t="s">
        <v>15</v>
      </c>
      <c r="G828" s="300" t="s">
        <v>19</v>
      </c>
      <c r="H828" s="300" t="s">
        <v>28</v>
      </c>
      <c r="I828" s="300" t="s">
        <v>25</v>
      </c>
      <c r="J828" s="299">
        <v>4</v>
      </c>
      <c r="K828" s="286"/>
      <c r="L828" s="286"/>
      <c r="M828" s="286"/>
      <c r="N828" s="286"/>
      <c r="O828" s="286"/>
      <c r="P828" s="302" t="s">
        <v>826</v>
      </c>
      <c r="Q828" s="4" t="s">
        <v>290</v>
      </c>
      <c r="R828" s="287"/>
      <c r="S828" s="286"/>
      <c r="T828" s="285"/>
      <c r="U828" s="285"/>
      <c r="V828" s="284"/>
      <c r="W828" s="283"/>
      <c r="X828" s="688" t="s">
        <v>3135</v>
      </c>
      <c r="Y828" s="695" t="s">
        <v>3140</v>
      </c>
      <c r="Z828" s="688" t="s">
        <v>3138</v>
      </c>
    </row>
    <row r="829" spans="1:26" s="281" customFormat="1" ht="15.6">
      <c r="A829" s="290"/>
      <c r="B829" s="289"/>
      <c r="C829" s="289"/>
      <c r="D829" s="288"/>
      <c r="E829" s="286" t="s">
        <v>18</v>
      </c>
      <c r="F829" s="286" t="s">
        <v>15</v>
      </c>
      <c r="G829" s="1" t="s">
        <v>19</v>
      </c>
      <c r="H829" s="1" t="s">
        <v>28</v>
      </c>
      <c r="I829" s="1" t="s">
        <v>24</v>
      </c>
      <c r="J829" s="4">
        <v>4</v>
      </c>
      <c r="K829" s="286"/>
      <c r="L829" s="286"/>
      <c r="M829" s="286"/>
      <c r="N829" s="286"/>
      <c r="O829" s="286"/>
      <c r="P829" s="302" t="s">
        <v>826</v>
      </c>
      <c r="Q829" s="4" t="s">
        <v>290</v>
      </c>
      <c r="R829" s="287"/>
      <c r="S829" s="286"/>
      <c r="T829" s="285"/>
      <c r="U829" s="285"/>
      <c r="V829" s="284"/>
      <c r="W829" s="283"/>
      <c r="X829" s="688" t="s">
        <v>3135</v>
      </c>
      <c r="Y829" s="695" t="s">
        <v>3140</v>
      </c>
      <c r="Z829" s="688" t="s">
        <v>3138</v>
      </c>
    </row>
    <row r="830" spans="1:26" s="281" customFormat="1" ht="15.6">
      <c r="A830" s="290"/>
      <c r="B830" s="289"/>
      <c r="C830" s="289" t="s">
        <v>828</v>
      </c>
      <c r="D830" s="288"/>
      <c r="E830" s="286" t="s">
        <v>17</v>
      </c>
      <c r="F830" s="286" t="s">
        <v>14</v>
      </c>
      <c r="G830" s="300" t="s">
        <v>19</v>
      </c>
      <c r="H830" s="300" t="s">
        <v>28</v>
      </c>
      <c r="I830" s="300" t="s">
        <v>445</v>
      </c>
      <c r="J830" s="299">
        <v>4</v>
      </c>
      <c r="K830" s="286"/>
      <c r="L830" s="286"/>
      <c r="M830" s="286"/>
      <c r="N830" s="286"/>
      <c r="O830" s="286"/>
      <c r="P830" s="302" t="s">
        <v>826</v>
      </c>
      <c r="Q830" s="4" t="s">
        <v>290</v>
      </c>
      <c r="R830" s="287"/>
      <c r="S830" s="286"/>
      <c r="T830" s="285"/>
      <c r="U830" s="285"/>
      <c r="V830" s="284"/>
      <c r="W830" s="283"/>
      <c r="X830" s="688" t="s">
        <v>3135</v>
      </c>
      <c r="Y830" s="695" t="s">
        <v>3140</v>
      </c>
      <c r="Z830" s="688" t="s">
        <v>3138</v>
      </c>
    </row>
    <row r="831" spans="1:26" s="281" customFormat="1" ht="15.6">
      <c r="A831" s="290"/>
      <c r="B831" s="289"/>
      <c r="C831" s="289"/>
      <c r="D831" s="288"/>
      <c r="E831" s="286" t="s">
        <v>17</v>
      </c>
      <c r="F831" s="286" t="s">
        <v>15</v>
      </c>
      <c r="G831" s="1" t="s">
        <v>19</v>
      </c>
      <c r="H831" s="1" t="s">
        <v>28</v>
      </c>
      <c r="I831" s="1" t="s">
        <v>24</v>
      </c>
      <c r="J831" s="4">
        <v>4</v>
      </c>
      <c r="K831" s="286"/>
      <c r="L831" s="286"/>
      <c r="M831" s="286"/>
      <c r="N831" s="286"/>
      <c r="O831" s="286"/>
      <c r="P831" s="302" t="s">
        <v>826</v>
      </c>
      <c r="Q831" s="4" t="s">
        <v>290</v>
      </c>
      <c r="R831" s="287"/>
      <c r="S831" s="286"/>
      <c r="T831" s="285"/>
      <c r="U831" s="285"/>
      <c r="V831" s="284"/>
      <c r="W831" s="283"/>
      <c r="X831" s="688" t="s">
        <v>3135</v>
      </c>
      <c r="Y831" s="695" t="s">
        <v>3140</v>
      </c>
      <c r="Z831" s="688" t="s">
        <v>3138</v>
      </c>
    </row>
    <row r="832" spans="1:26" s="281" customFormat="1" ht="15.6">
      <c r="A832" s="290"/>
      <c r="B832" s="289"/>
      <c r="C832" s="289" t="s">
        <v>827</v>
      </c>
      <c r="D832" s="288"/>
      <c r="E832" s="286" t="s">
        <v>17</v>
      </c>
      <c r="F832" s="286" t="s">
        <v>14</v>
      </c>
      <c r="G832" s="300" t="s">
        <v>19</v>
      </c>
      <c r="H832" s="300" t="s">
        <v>28</v>
      </c>
      <c r="I832" s="300" t="s">
        <v>24</v>
      </c>
      <c r="J832" s="299">
        <v>4</v>
      </c>
      <c r="K832" s="286"/>
      <c r="L832" s="286"/>
      <c r="M832" s="286"/>
      <c r="N832" s="286"/>
      <c r="O832" s="286"/>
      <c r="P832" s="302" t="s">
        <v>826</v>
      </c>
      <c r="Q832" s="4" t="s">
        <v>290</v>
      </c>
      <c r="R832" s="287"/>
      <c r="S832" s="286"/>
      <c r="T832" s="285"/>
      <c r="U832" s="285"/>
      <c r="V832" s="284"/>
      <c r="W832" s="283"/>
      <c r="X832" s="688" t="s">
        <v>3135</v>
      </c>
      <c r="Y832" s="695" t="s">
        <v>3140</v>
      </c>
      <c r="Z832" s="688" t="s">
        <v>3138</v>
      </c>
    </row>
    <row r="833" spans="1:26" s="281" customFormat="1" ht="15.6">
      <c r="A833" s="290"/>
      <c r="B833" s="289"/>
      <c r="C833" s="289"/>
      <c r="D833" s="288"/>
      <c r="E833" s="286" t="s">
        <v>17</v>
      </c>
      <c r="F833" s="286" t="s">
        <v>15</v>
      </c>
      <c r="G833" s="1" t="s">
        <v>19</v>
      </c>
      <c r="H833" s="1" t="s">
        <v>28</v>
      </c>
      <c r="I833" s="1" t="s">
        <v>447</v>
      </c>
      <c r="J833" s="4">
        <v>4</v>
      </c>
      <c r="K833" s="286"/>
      <c r="L833" s="286"/>
      <c r="M833" s="286"/>
      <c r="N833" s="286"/>
      <c r="O833" s="286"/>
      <c r="P833" s="302" t="s">
        <v>826</v>
      </c>
      <c r="Q833" s="4" t="s">
        <v>290</v>
      </c>
      <c r="R833" s="287" t="s">
        <v>825</v>
      </c>
      <c r="S833" s="286"/>
      <c r="T833" s="285"/>
      <c r="U833" s="285"/>
      <c r="V833" s="284"/>
      <c r="W833" s="283"/>
      <c r="X833" s="688" t="s">
        <v>3135</v>
      </c>
      <c r="Y833" s="695" t="s">
        <v>3140</v>
      </c>
      <c r="Z833" s="688" t="s">
        <v>3138</v>
      </c>
    </row>
    <row r="834" spans="1:26" s="281" customFormat="1" ht="15.6">
      <c r="A834" s="290"/>
      <c r="B834" s="289"/>
      <c r="C834" s="289" t="s">
        <v>824</v>
      </c>
      <c r="D834" s="288"/>
      <c r="E834" s="286" t="s">
        <v>17</v>
      </c>
      <c r="F834" s="286" t="s">
        <v>14</v>
      </c>
      <c r="G834" s="300" t="s">
        <v>19</v>
      </c>
      <c r="H834" s="300" t="s">
        <v>28</v>
      </c>
      <c r="I834" s="300" t="s">
        <v>24</v>
      </c>
      <c r="J834" s="299">
        <v>4</v>
      </c>
      <c r="K834" s="286"/>
      <c r="L834" s="286"/>
      <c r="M834" s="286"/>
      <c r="N834" s="286"/>
      <c r="O834" s="286"/>
      <c r="P834" s="301" t="s">
        <v>444</v>
      </c>
      <c r="Q834" s="4" t="s">
        <v>290</v>
      </c>
      <c r="R834" s="287"/>
      <c r="S834" s="286"/>
      <c r="T834" s="285"/>
      <c r="U834" s="285"/>
      <c r="V834" s="284"/>
      <c r="W834" s="283"/>
      <c r="X834" s="688" t="s">
        <v>3135</v>
      </c>
      <c r="Y834" s="695" t="s">
        <v>3140</v>
      </c>
      <c r="Z834" s="688" t="s">
        <v>3138</v>
      </c>
    </row>
    <row r="835" spans="1:26" s="281" customFormat="1" ht="15.6">
      <c r="A835" s="290"/>
      <c r="B835" s="289"/>
      <c r="C835" s="289"/>
      <c r="D835" s="288"/>
      <c r="E835" s="286" t="s">
        <v>17</v>
      </c>
      <c r="F835" s="286" t="s">
        <v>15</v>
      </c>
      <c r="G835" s="1" t="s">
        <v>19</v>
      </c>
      <c r="H835" s="1" t="s">
        <v>28</v>
      </c>
      <c r="I835" s="1" t="s">
        <v>445</v>
      </c>
      <c r="J835" s="4">
        <v>4</v>
      </c>
      <c r="K835" s="286"/>
      <c r="L835" s="286"/>
      <c r="M835" s="286"/>
      <c r="N835" s="286"/>
      <c r="O835" s="286"/>
      <c r="P835" s="301" t="s">
        <v>444</v>
      </c>
      <c r="Q835" s="4" t="s">
        <v>290</v>
      </c>
      <c r="R835" s="287"/>
      <c r="S835" s="286"/>
      <c r="T835" s="285"/>
      <c r="U835" s="285"/>
      <c r="V835" s="284"/>
      <c r="W835" s="283"/>
      <c r="X835" s="688" t="s">
        <v>3135</v>
      </c>
      <c r="Y835" s="695" t="s">
        <v>3140</v>
      </c>
      <c r="Z835" s="688" t="s">
        <v>3138</v>
      </c>
    </row>
    <row r="836" spans="1:26" s="281" customFormat="1" ht="15.6">
      <c r="A836" s="290"/>
      <c r="B836" s="289"/>
      <c r="C836" s="289" t="s">
        <v>332</v>
      </c>
      <c r="D836" s="288"/>
      <c r="E836" s="286" t="s">
        <v>18</v>
      </c>
      <c r="F836" s="286" t="s">
        <v>15</v>
      </c>
      <c r="G836" s="300" t="s">
        <v>19</v>
      </c>
      <c r="H836" s="300" t="s">
        <v>28</v>
      </c>
      <c r="I836" s="300" t="s">
        <v>25</v>
      </c>
      <c r="J836" s="299"/>
      <c r="K836" s="286"/>
      <c r="L836" s="286"/>
      <c r="M836" s="286"/>
      <c r="N836" s="286"/>
      <c r="O836" s="286" t="s">
        <v>28</v>
      </c>
      <c r="P836" s="301" t="s">
        <v>444</v>
      </c>
      <c r="Q836" s="4" t="s">
        <v>290</v>
      </c>
      <c r="R836" s="287"/>
      <c r="S836" s="286"/>
      <c r="T836" s="285"/>
      <c r="U836" s="285"/>
      <c r="V836" s="284"/>
      <c r="W836" s="283"/>
      <c r="X836" s="688" t="s">
        <v>3135</v>
      </c>
      <c r="Y836" s="695" t="s">
        <v>3140</v>
      </c>
      <c r="Z836" s="688" t="s">
        <v>3138</v>
      </c>
    </row>
    <row r="837" spans="1:26" s="281" customFormat="1" ht="15.6">
      <c r="A837" s="290"/>
      <c r="B837" s="289"/>
      <c r="C837" s="289"/>
      <c r="D837" s="288"/>
      <c r="E837" s="286" t="s">
        <v>17</v>
      </c>
      <c r="F837" s="286" t="s">
        <v>14</v>
      </c>
      <c r="G837" s="1" t="s">
        <v>19</v>
      </c>
      <c r="H837" s="1" t="s">
        <v>28</v>
      </c>
      <c r="I837" s="1" t="s">
        <v>24</v>
      </c>
      <c r="J837" s="4">
        <v>3</v>
      </c>
      <c r="K837" s="286"/>
      <c r="L837" s="286"/>
      <c r="M837" s="286"/>
      <c r="N837" s="286"/>
      <c r="O837" s="286"/>
      <c r="P837" s="286" t="s">
        <v>286</v>
      </c>
      <c r="Q837" s="4" t="s">
        <v>290</v>
      </c>
      <c r="R837" s="287"/>
      <c r="S837" s="286"/>
      <c r="T837" s="285"/>
      <c r="U837" s="285"/>
      <c r="V837" s="284"/>
      <c r="W837" s="283"/>
      <c r="X837" s="688" t="s">
        <v>3135</v>
      </c>
      <c r="Y837" s="695" t="s">
        <v>3140</v>
      </c>
      <c r="Z837" s="688" t="s">
        <v>3138</v>
      </c>
    </row>
    <row r="838" spans="1:26" s="281" customFormat="1" ht="15.6">
      <c r="A838" s="290"/>
      <c r="B838" s="289"/>
      <c r="C838" s="289"/>
      <c r="D838" s="288"/>
      <c r="E838" s="286" t="s">
        <v>17</v>
      </c>
      <c r="F838" s="286" t="s">
        <v>15</v>
      </c>
      <c r="G838" s="300" t="s">
        <v>19</v>
      </c>
      <c r="H838" s="300" t="s">
        <v>28</v>
      </c>
      <c r="I838" s="300" t="s">
        <v>24</v>
      </c>
      <c r="J838" s="299">
        <v>4</v>
      </c>
      <c r="K838" s="286"/>
      <c r="L838" s="286"/>
      <c r="M838" s="286"/>
      <c r="N838" s="286"/>
      <c r="O838" s="286"/>
      <c r="P838" s="286" t="s">
        <v>286</v>
      </c>
      <c r="Q838" s="4" t="s">
        <v>290</v>
      </c>
      <c r="R838" s="287"/>
      <c r="S838" s="286"/>
      <c r="T838" s="285"/>
      <c r="U838" s="285"/>
      <c r="V838" s="284"/>
      <c r="W838" s="283"/>
      <c r="X838" s="688" t="s">
        <v>3135</v>
      </c>
      <c r="Y838" s="695" t="s">
        <v>3140</v>
      </c>
      <c r="Z838" s="688" t="s">
        <v>3138</v>
      </c>
    </row>
    <row r="839" spans="1:26" s="281" customFormat="1" ht="15.6">
      <c r="A839" s="290"/>
      <c r="B839" s="289"/>
      <c r="C839" s="289" t="s">
        <v>823</v>
      </c>
      <c r="D839" s="288"/>
      <c r="E839" s="286" t="s">
        <v>17</v>
      </c>
      <c r="F839" s="286" t="s">
        <v>14</v>
      </c>
      <c r="G839" s="1" t="s">
        <v>19</v>
      </c>
      <c r="H839" s="1" t="s">
        <v>28</v>
      </c>
      <c r="I839" s="1" t="s">
        <v>24</v>
      </c>
      <c r="J839" s="4">
        <v>4</v>
      </c>
      <c r="K839" s="286"/>
      <c r="L839" s="286"/>
      <c r="M839" s="286"/>
      <c r="N839" s="286"/>
      <c r="O839" s="286"/>
      <c r="P839" s="286" t="s">
        <v>286</v>
      </c>
      <c r="Q839" s="4" t="s">
        <v>290</v>
      </c>
      <c r="R839" s="287"/>
      <c r="S839" s="286"/>
      <c r="T839" s="285"/>
      <c r="U839" s="285"/>
      <c r="V839" s="284"/>
      <c r="W839" s="283"/>
      <c r="X839" s="688" t="s">
        <v>3135</v>
      </c>
      <c r="Y839" s="695" t="s">
        <v>3140</v>
      </c>
      <c r="Z839" s="688" t="s">
        <v>3138</v>
      </c>
    </row>
    <row r="840" spans="1:26" s="281" customFormat="1" ht="15.6">
      <c r="A840" s="290"/>
      <c r="B840" s="289"/>
      <c r="C840" s="289"/>
      <c r="D840" s="288"/>
      <c r="E840" s="286" t="s">
        <v>17</v>
      </c>
      <c r="F840" s="286" t="s">
        <v>15</v>
      </c>
      <c r="G840" s="300" t="s">
        <v>19</v>
      </c>
      <c r="H840" s="300" t="s">
        <v>28</v>
      </c>
      <c r="I840" s="300" t="s">
        <v>24</v>
      </c>
      <c r="J840" s="299">
        <v>4</v>
      </c>
      <c r="K840" s="286"/>
      <c r="L840" s="286"/>
      <c r="M840" s="286"/>
      <c r="N840" s="286"/>
      <c r="O840" s="286"/>
      <c r="P840" s="286" t="s">
        <v>286</v>
      </c>
      <c r="Q840" s="4" t="s">
        <v>290</v>
      </c>
      <c r="R840" s="287"/>
      <c r="S840" s="286"/>
      <c r="T840" s="285"/>
      <c r="U840" s="285"/>
      <c r="V840" s="284"/>
      <c r="W840" s="283"/>
      <c r="X840" s="688" t="s">
        <v>3135</v>
      </c>
      <c r="Y840" s="695" t="s">
        <v>3140</v>
      </c>
      <c r="Z840" s="688" t="s">
        <v>3138</v>
      </c>
    </row>
    <row r="841" spans="1:26" s="281" customFormat="1" ht="15.6">
      <c r="A841" s="290"/>
      <c r="B841" s="289"/>
      <c r="C841" s="289" t="s">
        <v>822</v>
      </c>
      <c r="D841" s="288"/>
      <c r="E841" s="286" t="s">
        <v>18</v>
      </c>
      <c r="F841" s="286" t="s">
        <v>14</v>
      </c>
      <c r="G841" s="1" t="s">
        <v>19</v>
      </c>
      <c r="H841" s="1" t="s">
        <v>28</v>
      </c>
      <c r="I841" s="1" t="s">
        <v>24</v>
      </c>
      <c r="J841" s="4">
        <v>4</v>
      </c>
      <c r="K841" s="286"/>
      <c r="L841" s="286"/>
      <c r="M841" s="286"/>
      <c r="N841" s="286"/>
      <c r="O841" s="286"/>
      <c r="P841" s="286" t="s">
        <v>286</v>
      </c>
      <c r="Q841" s="4" t="s">
        <v>290</v>
      </c>
      <c r="R841" s="287"/>
      <c r="S841" s="286"/>
      <c r="T841" s="285"/>
      <c r="U841" s="285"/>
      <c r="V841" s="284"/>
      <c r="W841" s="283"/>
      <c r="X841" s="688" t="s">
        <v>3135</v>
      </c>
      <c r="Y841" s="695" t="s">
        <v>3140</v>
      </c>
      <c r="Z841" s="688" t="s">
        <v>3138</v>
      </c>
    </row>
    <row r="842" spans="1:26" s="281" customFormat="1" ht="15.6">
      <c r="A842" s="290"/>
      <c r="B842" s="289"/>
      <c r="C842" s="289"/>
      <c r="D842" s="288"/>
      <c r="E842" s="286" t="s">
        <v>18</v>
      </c>
      <c r="F842" s="286" t="s">
        <v>15</v>
      </c>
      <c r="G842" s="1" t="s">
        <v>19</v>
      </c>
      <c r="H842" s="1" t="s">
        <v>28</v>
      </c>
      <c r="I842" s="1" t="s">
        <v>24</v>
      </c>
      <c r="J842" s="4">
        <v>4</v>
      </c>
      <c r="K842" s="286"/>
      <c r="L842" s="286"/>
      <c r="M842" s="286"/>
      <c r="N842" s="286"/>
      <c r="O842" s="286"/>
      <c r="P842" s="286" t="s">
        <v>286</v>
      </c>
      <c r="Q842" s="4" t="s">
        <v>290</v>
      </c>
      <c r="R842" s="287"/>
      <c r="S842" s="286"/>
      <c r="T842" s="285"/>
      <c r="U842" s="285"/>
      <c r="V842" s="284"/>
      <c r="W842" s="283"/>
      <c r="X842" s="688" t="s">
        <v>3135</v>
      </c>
      <c r="Y842" s="695" t="s">
        <v>3140</v>
      </c>
      <c r="Z842" s="688" t="s">
        <v>3138</v>
      </c>
    </row>
    <row r="843" spans="1:26" s="281" customFormat="1" ht="15.6">
      <c r="A843" s="290"/>
      <c r="B843" s="289"/>
      <c r="C843" s="289" t="s">
        <v>821</v>
      </c>
      <c r="D843" s="288"/>
      <c r="E843" s="286" t="s">
        <v>17</v>
      </c>
      <c r="F843" s="286" t="s">
        <v>15</v>
      </c>
      <c r="G843" s="1" t="s">
        <v>19</v>
      </c>
      <c r="H843" s="1" t="s">
        <v>28</v>
      </c>
      <c r="I843" s="1" t="s">
        <v>24</v>
      </c>
      <c r="J843" s="4">
        <v>4</v>
      </c>
      <c r="K843" s="286"/>
      <c r="L843" s="286"/>
      <c r="M843" s="286"/>
      <c r="N843" s="286"/>
      <c r="O843" s="286"/>
      <c r="P843" s="286" t="s">
        <v>286</v>
      </c>
      <c r="Q843" s="4" t="s">
        <v>290</v>
      </c>
      <c r="R843" s="287"/>
      <c r="S843" s="286"/>
      <c r="T843" s="285"/>
      <c r="U843" s="285"/>
      <c r="V843" s="284"/>
      <c r="W843" s="283"/>
      <c r="X843" s="688" t="s">
        <v>3135</v>
      </c>
      <c r="Y843" s="695" t="s">
        <v>3140</v>
      </c>
      <c r="Z843" s="688" t="s">
        <v>3138</v>
      </c>
    </row>
    <row r="844" spans="1:26" s="281" customFormat="1" ht="15.6">
      <c r="A844" s="290"/>
      <c r="B844" s="289"/>
      <c r="C844" s="289"/>
      <c r="D844" s="288"/>
      <c r="E844" s="286" t="s">
        <v>18</v>
      </c>
      <c r="F844" s="286" t="s">
        <v>14</v>
      </c>
      <c r="G844" s="1" t="s">
        <v>19</v>
      </c>
      <c r="H844" s="1" t="s">
        <v>28</v>
      </c>
      <c r="I844" s="1" t="s">
        <v>25</v>
      </c>
      <c r="J844" s="4"/>
      <c r="K844" s="286"/>
      <c r="L844" s="286"/>
      <c r="M844" s="286"/>
      <c r="N844" s="286"/>
      <c r="O844" s="286" t="s">
        <v>28</v>
      </c>
      <c r="P844" s="286" t="s">
        <v>286</v>
      </c>
      <c r="Q844" s="4" t="s">
        <v>290</v>
      </c>
      <c r="R844" s="287"/>
      <c r="S844" s="286"/>
      <c r="T844" s="285"/>
      <c r="U844" s="285"/>
      <c r="V844" s="284"/>
      <c r="W844" s="283"/>
      <c r="X844" s="688" t="s">
        <v>3135</v>
      </c>
      <c r="Y844" s="695" t="s">
        <v>3140</v>
      </c>
      <c r="Z844" s="688" t="s">
        <v>3138</v>
      </c>
    </row>
    <row r="845" spans="1:26" s="281" customFormat="1" ht="27.6">
      <c r="A845" s="290"/>
      <c r="B845" s="289"/>
      <c r="C845" s="289" t="s">
        <v>820</v>
      </c>
      <c r="D845" s="288"/>
      <c r="E845" s="286" t="s">
        <v>17</v>
      </c>
      <c r="F845" s="286" t="s">
        <v>15</v>
      </c>
      <c r="G845" s="1" t="s">
        <v>19</v>
      </c>
      <c r="H845" s="1" t="s">
        <v>28</v>
      </c>
      <c r="I845" s="1" t="s">
        <v>819</v>
      </c>
      <c r="J845" s="4">
        <v>4</v>
      </c>
      <c r="K845" s="286"/>
      <c r="L845" s="286"/>
      <c r="M845" s="286"/>
      <c r="N845" s="286"/>
      <c r="O845" s="286"/>
      <c r="P845" s="286" t="s">
        <v>291</v>
      </c>
      <c r="Q845" s="286" t="s">
        <v>288</v>
      </c>
      <c r="R845" s="287"/>
      <c r="S845" s="286"/>
      <c r="T845" s="285"/>
      <c r="U845" s="285"/>
      <c r="V845" s="284"/>
      <c r="W845" s="283"/>
      <c r="X845" s="688" t="s">
        <v>3135</v>
      </c>
      <c r="Y845" s="695" t="s">
        <v>3140</v>
      </c>
      <c r="Z845" s="688" t="s">
        <v>3138</v>
      </c>
    </row>
    <row r="846" spans="1:26" s="281" customFormat="1" ht="15.6">
      <c r="A846" s="290"/>
      <c r="B846" s="289"/>
      <c r="C846" s="289"/>
      <c r="D846" s="288"/>
      <c r="E846" s="286" t="s">
        <v>18</v>
      </c>
      <c r="F846" s="286" t="s">
        <v>14</v>
      </c>
      <c r="G846" s="1" t="s">
        <v>19</v>
      </c>
      <c r="H846" s="1" t="s">
        <v>28</v>
      </c>
      <c r="I846" s="1" t="s">
        <v>24</v>
      </c>
      <c r="J846" s="4"/>
      <c r="K846" s="286"/>
      <c r="L846" s="286"/>
      <c r="M846" s="286"/>
      <c r="N846" s="286"/>
      <c r="O846" s="286" t="s">
        <v>28</v>
      </c>
      <c r="P846" s="286" t="s">
        <v>291</v>
      </c>
      <c r="Q846" s="286" t="s">
        <v>288</v>
      </c>
      <c r="R846" s="287"/>
      <c r="S846" s="286"/>
      <c r="T846" s="285"/>
      <c r="U846" s="285"/>
      <c r="V846" s="284"/>
      <c r="W846" s="283"/>
      <c r="X846" s="688" t="s">
        <v>3135</v>
      </c>
      <c r="Y846" s="695" t="s">
        <v>3140</v>
      </c>
      <c r="Z846" s="688" t="s">
        <v>3138</v>
      </c>
    </row>
    <row r="847" spans="1:26" s="281" customFormat="1" ht="15.6">
      <c r="A847" s="290"/>
      <c r="B847" s="289"/>
      <c r="C847" s="289" t="s">
        <v>818</v>
      </c>
      <c r="D847" s="288"/>
      <c r="E847" s="286" t="s">
        <v>18</v>
      </c>
      <c r="F847" s="286" t="s">
        <v>15</v>
      </c>
      <c r="G847" s="1" t="s">
        <v>19</v>
      </c>
      <c r="H847" s="1" t="s">
        <v>28</v>
      </c>
      <c r="I847" s="1" t="s">
        <v>24</v>
      </c>
      <c r="J847" s="4"/>
      <c r="K847" s="286"/>
      <c r="L847" s="286"/>
      <c r="M847" s="286"/>
      <c r="N847" s="286"/>
      <c r="O847" s="286" t="s">
        <v>28</v>
      </c>
      <c r="P847" s="286" t="s">
        <v>291</v>
      </c>
      <c r="Q847" s="286" t="s">
        <v>288</v>
      </c>
      <c r="R847" s="287"/>
      <c r="S847" s="286"/>
      <c r="T847" s="285"/>
      <c r="U847" s="285"/>
      <c r="V847" s="284"/>
      <c r="W847" s="283"/>
      <c r="X847" s="688" t="s">
        <v>3135</v>
      </c>
      <c r="Y847" s="695" t="s">
        <v>3140</v>
      </c>
      <c r="Z847" s="688" t="s">
        <v>3138</v>
      </c>
    </row>
    <row r="848" spans="1:26" s="281" customFormat="1" ht="15.6">
      <c r="A848" s="290"/>
      <c r="B848" s="289"/>
      <c r="C848" s="289"/>
      <c r="D848" s="288"/>
      <c r="E848" s="286" t="s">
        <v>18</v>
      </c>
      <c r="F848" s="286" t="s">
        <v>16</v>
      </c>
      <c r="G848" s="1" t="s">
        <v>19</v>
      </c>
      <c r="H848" s="1" t="s">
        <v>28</v>
      </c>
      <c r="I848" s="1" t="s">
        <v>24</v>
      </c>
      <c r="J848" s="4"/>
      <c r="K848" s="286"/>
      <c r="L848" s="286"/>
      <c r="M848" s="286"/>
      <c r="N848" s="286"/>
      <c r="O848" s="286" t="s">
        <v>28</v>
      </c>
      <c r="P848" s="286" t="s">
        <v>291</v>
      </c>
      <c r="Q848" s="286" t="s">
        <v>288</v>
      </c>
      <c r="R848" s="287"/>
      <c r="S848" s="286"/>
      <c r="T848" s="285"/>
      <c r="U848" s="285"/>
      <c r="V848" s="284"/>
      <c r="W848" s="283"/>
      <c r="X848" s="688" t="s">
        <v>3135</v>
      </c>
      <c r="Y848" s="695" t="s">
        <v>3140</v>
      </c>
      <c r="Z848" s="688" t="s">
        <v>3138</v>
      </c>
    </row>
    <row r="849" spans="1:26" s="281" customFormat="1" ht="15.6">
      <c r="A849" s="290"/>
      <c r="B849" s="289"/>
      <c r="C849" s="289" t="s">
        <v>817</v>
      </c>
      <c r="D849" s="288" t="s">
        <v>815</v>
      </c>
      <c r="E849" s="286" t="s">
        <v>17</v>
      </c>
      <c r="F849" s="286" t="s">
        <v>14</v>
      </c>
      <c r="G849" s="300" t="s">
        <v>22</v>
      </c>
      <c r="H849" s="300" t="s">
        <v>29</v>
      </c>
      <c r="I849" s="300" t="s">
        <v>30</v>
      </c>
      <c r="J849" s="299">
        <v>4</v>
      </c>
      <c r="K849" s="286"/>
      <c r="L849" s="286"/>
      <c r="M849" s="286"/>
      <c r="N849" s="286"/>
      <c r="O849" s="286"/>
      <c r="P849" s="286" t="s">
        <v>291</v>
      </c>
      <c r="Q849" s="286" t="s">
        <v>288</v>
      </c>
      <c r="R849" s="287"/>
      <c r="S849" s="286"/>
      <c r="T849" s="285"/>
      <c r="U849" s="285" t="s">
        <v>45</v>
      </c>
      <c r="V849" s="284" t="s">
        <v>815</v>
      </c>
      <c r="W849" s="283" t="s">
        <v>816</v>
      </c>
      <c r="X849" s="688" t="s">
        <v>3135</v>
      </c>
      <c r="Y849" s="695" t="s">
        <v>3140</v>
      </c>
      <c r="Z849" s="688" t="s">
        <v>3138</v>
      </c>
    </row>
    <row r="850" spans="1:26" s="281" customFormat="1" ht="24">
      <c r="A850" s="290"/>
      <c r="B850" s="289"/>
      <c r="C850" s="289"/>
      <c r="D850" s="288" t="s">
        <v>815</v>
      </c>
      <c r="E850" s="286" t="s">
        <v>17</v>
      </c>
      <c r="F850" s="286" t="s">
        <v>15</v>
      </c>
      <c r="G850" s="300" t="s">
        <v>22</v>
      </c>
      <c r="H850" s="300" t="s">
        <v>29</v>
      </c>
      <c r="I850" s="300" t="s">
        <v>30</v>
      </c>
      <c r="J850" s="299">
        <v>4</v>
      </c>
      <c r="K850" s="286"/>
      <c r="L850" s="286"/>
      <c r="M850" s="286"/>
      <c r="N850" s="286"/>
      <c r="O850" s="286"/>
      <c r="P850" s="286" t="s">
        <v>291</v>
      </c>
      <c r="Q850" s="286" t="s">
        <v>288</v>
      </c>
      <c r="R850" s="287"/>
      <c r="S850" s="286"/>
      <c r="T850" s="285"/>
      <c r="U850" s="285" t="s">
        <v>46</v>
      </c>
      <c r="V850" s="284" t="s">
        <v>815</v>
      </c>
      <c r="W850" s="283" t="s">
        <v>814</v>
      </c>
      <c r="X850" s="688" t="s">
        <v>3135</v>
      </c>
      <c r="Y850" s="695" t="s">
        <v>3140</v>
      </c>
      <c r="Z850" s="688" t="s">
        <v>3138</v>
      </c>
    </row>
    <row r="851" spans="1:26" s="281" customFormat="1" ht="15.6">
      <c r="A851" s="290"/>
      <c r="B851" s="289"/>
      <c r="C851" s="289" t="s">
        <v>813</v>
      </c>
      <c r="D851" s="288"/>
      <c r="E851" s="286" t="s">
        <v>17</v>
      </c>
      <c r="F851" s="286" t="s">
        <v>14</v>
      </c>
      <c r="G851" s="1" t="s">
        <v>22</v>
      </c>
      <c r="H851" s="1" t="s">
        <v>28</v>
      </c>
      <c r="I851" s="1" t="s">
        <v>24</v>
      </c>
      <c r="J851" s="4">
        <v>4</v>
      </c>
      <c r="K851" s="286"/>
      <c r="L851" s="286"/>
      <c r="M851" s="286"/>
      <c r="N851" s="286"/>
      <c r="O851" s="286"/>
      <c r="P851" s="286" t="s">
        <v>291</v>
      </c>
      <c r="Q851" s="286" t="s">
        <v>288</v>
      </c>
      <c r="R851" s="287"/>
      <c r="S851" s="286"/>
      <c r="T851" s="285"/>
      <c r="U851" s="285"/>
      <c r="V851" s="284"/>
      <c r="W851" s="283"/>
      <c r="X851" s="688" t="s">
        <v>3135</v>
      </c>
      <c r="Y851" s="695" t="s">
        <v>3140</v>
      </c>
      <c r="Z851" s="688" t="s">
        <v>3138</v>
      </c>
    </row>
    <row r="852" spans="1:26" s="281" customFormat="1" ht="15.6">
      <c r="A852" s="290"/>
      <c r="B852" s="289"/>
      <c r="C852" s="289"/>
      <c r="D852" s="288"/>
      <c r="E852" s="286" t="s">
        <v>17</v>
      </c>
      <c r="F852" s="286" t="s">
        <v>15</v>
      </c>
      <c r="G852" s="1" t="s">
        <v>22</v>
      </c>
      <c r="H852" s="1" t="s">
        <v>28</v>
      </c>
      <c r="I852" s="1" t="s">
        <v>24</v>
      </c>
      <c r="J852" s="4">
        <v>4</v>
      </c>
      <c r="K852" s="286"/>
      <c r="L852" s="286"/>
      <c r="M852" s="286"/>
      <c r="N852" s="286"/>
      <c r="O852" s="286"/>
      <c r="P852" s="286" t="s">
        <v>291</v>
      </c>
      <c r="Q852" s="286" t="s">
        <v>288</v>
      </c>
      <c r="R852" s="287"/>
      <c r="S852" s="286"/>
      <c r="T852" s="285"/>
      <c r="U852" s="285"/>
      <c r="V852" s="284"/>
      <c r="W852" s="283"/>
      <c r="X852" s="688" t="s">
        <v>3135</v>
      </c>
      <c r="Y852" s="695" t="s">
        <v>3140</v>
      </c>
      <c r="Z852" s="688" t="s">
        <v>3138</v>
      </c>
    </row>
    <row r="853" spans="1:26" s="281" customFormat="1" ht="15.6">
      <c r="A853" s="290"/>
      <c r="B853" s="289"/>
      <c r="C853" s="289" t="s">
        <v>812</v>
      </c>
      <c r="D853" s="288"/>
      <c r="E853" s="286" t="s">
        <v>17</v>
      </c>
      <c r="F853" s="286" t="s">
        <v>14</v>
      </c>
      <c r="G853" s="1" t="s">
        <v>19</v>
      </c>
      <c r="H853" s="1" t="s">
        <v>28</v>
      </c>
      <c r="I853" s="1" t="s">
        <v>24</v>
      </c>
      <c r="J853" s="4">
        <v>4</v>
      </c>
      <c r="K853" s="286"/>
      <c r="L853" s="286"/>
      <c r="M853" s="286"/>
      <c r="N853" s="286"/>
      <c r="O853" s="286"/>
      <c r="P853" s="286" t="s">
        <v>291</v>
      </c>
      <c r="Q853" s="286" t="s">
        <v>288</v>
      </c>
      <c r="R853" s="287"/>
      <c r="S853" s="286"/>
      <c r="T853" s="285"/>
      <c r="U853" s="285"/>
      <c r="V853" s="284"/>
      <c r="W853" s="283"/>
      <c r="X853" s="688" t="s">
        <v>3135</v>
      </c>
      <c r="Y853" s="695" t="s">
        <v>3140</v>
      </c>
      <c r="Z853" s="688" t="s">
        <v>3138</v>
      </c>
    </row>
    <row r="854" spans="1:26" s="281" customFormat="1" ht="15.6">
      <c r="A854" s="290"/>
      <c r="B854" s="289"/>
      <c r="C854" s="289" t="s">
        <v>811</v>
      </c>
      <c r="D854" s="288"/>
      <c r="E854" s="286" t="s">
        <v>17</v>
      </c>
      <c r="F854" s="286" t="s">
        <v>16</v>
      </c>
      <c r="G854" s="1" t="s">
        <v>20</v>
      </c>
      <c r="H854" s="1" t="s">
        <v>304</v>
      </c>
      <c r="I854" s="1" t="s">
        <v>24</v>
      </c>
      <c r="J854" s="4">
        <v>3</v>
      </c>
      <c r="K854" s="286"/>
      <c r="L854" s="286"/>
      <c r="M854" s="286"/>
      <c r="N854" s="286"/>
      <c r="O854" s="286"/>
      <c r="P854" s="286" t="s">
        <v>291</v>
      </c>
      <c r="Q854" s="286" t="s">
        <v>288</v>
      </c>
      <c r="R854" s="287"/>
      <c r="S854" s="286"/>
      <c r="T854" s="285"/>
      <c r="U854" s="285"/>
      <c r="V854" s="284"/>
      <c r="W854" s="283"/>
      <c r="X854" s="688" t="s">
        <v>3135</v>
      </c>
      <c r="Y854" s="695" t="s">
        <v>3140</v>
      </c>
      <c r="Z854" s="688" t="s">
        <v>3138</v>
      </c>
    </row>
    <row r="855" spans="1:26" s="281" customFormat="1" ht="15.6">
      <c r="A855" s="290"/>
      <c r="B855" s="289"/>
      <c r="C855" s="289"/>
      <c r="D855" s="288"/>
      <c r="E855" s="286" t="s">
        <v>17</v>
      </c>
      <c r="F855" s="286" t="s">
        <v>15</v>
      </c>
      <c r="G855" s="1" t="s">
        <v>262</v>
      </c>
      <c r="H855" s="1" t="s">
        <v>28</v>
      </c>
      <c r="I855" s="1" t="s">
        <v>24</v>
      </c>
      <c r="J855" s="4">
        <v>4</v>
      </c>
      <c r="K855" s="286"/>
      <c r="L855" s="286"/>
      <c r="M855" s="286"/>
      <c r="N855" s="286"/>
      <c r="O855" s="286"/>
      <c r="P855" s="286" t="s">
        <v>291</v>
      </c>
      <c r="Q855" s="286" t="s">
        <v>288</v>
      </c>
      <c r="R855" s="287"/>
      <c r="S855" s="286"/>
      <c r="T855" s="285"/>
      <c r="U855" s="285"/>
      <c r="V855" s="284"/>
      <c r="W855" s="283"/>
      <c r="X855" s="688" t="s">
        <v>3135</v>
      </c>
      <c r="Y855" s="695" t="s">
        <v>3140</v>
      </c>
      <c r="Z855" s="688" t="s">
        <v>3138</v>
      </c>
    </row>
    <row r="856" spans="1:26" s="281" customFormat="1" ht="15.6">
      <c r="A856" s="290"/>
      <c r="B856" s="289"/>
      <c r="C856" s="289"/>
      <c r="D856" s="288"/>
      <c r="E856" s="286" t="s">
        <v>18</v>
      </c>
      <c r="F856" s="286" t="s">
        <v>14</v>
      </c>
      <c r="G856" s="1" t="s">
        <v>22</v>
      </c>
      <c r="H856" s="1" t="s">
        <v>28</v>
      </c>
      <c r="I856" s="1" t="s">
        <v>26</v>
      </c>
      <c r="J856" s="4">
        <v>4</v>
      </c>
      <c r="K856" s="286"/>
      <c r="L856" s="286"/>
      <c r="M856" s="286"/>
      <c r="N856" s="286"/>
      <c r="O856" s="286"/>
      <c r="P856" s="286" t="s">
        <v>291</v>
      </c>
      <c r="Q856" s="286" t="s">
        <v>288</v>
      </c>
      <c r="R856" s="287" t="s">
        <v>810</v>
      </c>
      <c r="S856" s="286"/>
      <c r="T856" s="285"/>
      <c r="U856" s="285"/>
      <c r="V856" s="284"/>
      <c r="W856" s="283"/>
      <c r="X856" s="688" t="s">
        <v>3135</v>
      </c>
      <c r="Y856" s="695" t="s">
        <v>3140</v>
      </c>
      <c r="Z856" s="688" t="s">
        <v>3138</v>
      </c>
    </row>
    <row r="857" spans="1:26" s="281" customFormat="1" ht="15.6">
      <c r="A857" s="290"/>
      <c r="B857" s="289"/>
      <c r="C857" s="289"/>
      <c r="D857" s="288"/>
      <c r="E857" s="286" t="s">
        <v>18</v>
      </c>
      <c r="F857" s="286" t="s">
        <v>15</v>
      </c>
      <c r="G857" s="1" t="s">
        <v>22</v>
      </c>
      <c r="H857" s="1" t="s">
        <v>28</v>
      </c>
      <c r="I857" s="1" t="s">
        <v>25</v>
      </c>
      <c r="J857" s="4">
        <v>4</v>
      </c>
      <c r="K857" s="286"/>
      <c r="L857" s="286"/>
      <c r="M857" s="286"/>
      <c r="N857" s="286"/>
      <c r="O857" s="286"/>
      <c r="P857" s="286" t="s">
        <v>291</v>
      </c>
      <c r="Q857" s="286" t="s">
        <v>288</v>
      </c>
      <c r="R857" s="287"/>
      <c r="S857" s="286"/>
      <c r="T857" s="285"/>
      <c r="U857" s="285"/>
      <c r="V857" s="284"/>
      <c r="W857" s="283"/>
      <c r="X857" s="688" t="s">
        <v>3135</v>
      </c>
      <c r="Y857" s="695" t="s">
        <v>3140</v>
      </c>
      <c r="Z857" s="688" t="s">
        <v>3138</v>
      </c>
    </row>
    <row r="858" spans="1:26" s="281" customFormat="1" ht="15.6">
      <c r="A858" s="290"/>
      <c r="B858" s="289"/>
      <c r="C858" s="289" t="s">
        <v>809</v>
      </c>
      <c r="D858" s="288"/>
      <c r="E858" s="286" t="s">
        <v>18</v>
      </c>
      <c r="F858" s="286" t="s">
        <v>14</v>
      </c>
      <c r="G858" s="1" t="s">
        <v>21</v>
      </c>
      <c r="H858" s="1" t="s">
        <v>28</v>
      </c>
      <c r="I858" s="1" t="s">
        <v>24</v>
      </c>
      <c r="J858" s="4">
        <v>3</v>
      </c>
      <c r="K858" s="286"/>
      <c r="L858" s="286"/>
      <c r="M858" s="286"/>
      <c r="N858" s="286"/>
      <c r="O858" s="286"/>
      <c r="P858" s="286" t="s">
        <v>291</v>
      </c>
      <c r="Q858" s="286" t="s">
        <v>288</v>
      </c>
      <c r="R858" s="287"/>
      <c r="S858" s="286"/>
      <c r="T858" s="285"/>
      <c r="U858" s="285"/>
      <c r="V858" s="284"/>
      <c r="W858" s="283"/>
      <c r="X858" s="688" t="s">
        <v>3135</v>
      </c>
      <c r="Y858" s="695" t="s">
        <v>3140</v>
      </c>
      <c r="Z858" s="688" t="s">
        <v>3138</v>
      </c>
    </row>
    <row r="859" spans="1:26" s="281" customFormat="1" ht="15.6">
      <c r="A859" s="290"/>
      <c r="B859" s="289"/>
      <c r="C859" s="289"/>
      <c r="D859" s="288"/>
      <c r="E859" s="286" t="s">
        <v>18</v>
      </c>
      <c r="F859" s="286" t="s">
        <v>15</v>
      </c>
      <c r="G859" s="1" t="s">
        <v>21</v>
      </c>
      <c r="H859" s="1" t="s">
        <v>28</v>
      </c>
      <c r="I859" s="1" t="s">
        <v>24</v>
      </c>
      <c r="J859" s="4">
        <v>3</v>
      </c>
      <c r="K859" s="286"/>
      <c r="L859" s="286"/>
      <c r="M859" s="286"/>
      <c r="N859" s="286"/>
      <c r="O859" s="286"/>
      <c r="P859" s="286" t="s">
        <v>291</v>
      </c>
      <c r="Q859" s="286" t="s">
        <v>288</v>
      </c>
      <c r="R859" s="287"/>
      <c r="S859" s="286"/>
      <c r="T859" s="285"/>
      <c r="U859" s="285"/>
      <c r="V859" s="284"/>
      <c r="W859" s="283"/>
      <c r="X859" s="688" t="s">
        <v>3135</v>
      </c>
      <c r="Y859" s="695" t="s">
        <v>3140</v>
      </c>
      <c r="Z859" s="688" t="s">
        <v>3138</v>
      </c>
    </row>
    <row r="860" spans="1:26" s="281" customFormat="1" ht="15.6">
      <c r="A860" s="290"/>
      <c r="B860" s="289"/>
      <c r="C860" s="289" t="s">
        <v>808</v>
      </c>
      <c r="D860" s="288"/>
      <c r="E860" s="286" t="s">
        <v>17</v>
      </c>
      <c r="F860" s="286" t="s">
        <v>14</v>
      </c>
      <c r="G860" s="1" t="s">
        <v>19</v>
      </c>
      <c r="H860" s="1" t="s">
        <v>28</v>
      </c>
      <c r="I860" s="1" t="s">
        <v>24</v>
      </c>
      <c r="J860" s="4">
        <v>4</v>
      </c>
      <c r="K860" s="286"/>
      <c r="L860" s="286"/>
      <c r="M860" s="286"/>
      <c r="N860" s="286"/>
      <c r="O860" s="286"/>
      <c r="P860" s="286" t="s">
        <v>291</v>
      </c>
      <c r="Q860" s="286" t="s">
        <v>288</v>
      </c>
      <c r="R860" s="287"/>
      <c r="S860" s="286"/>
      <c r="T860" s="285"/>
      <c r="U860" s="285"/>
      <c r="V860" s="284"/>
      <c r="W860" s="283"/>
      <c r="X860" s="688" t="s">
        <v>3135</v>
      </c>
      <c r="Y860" s="695" t="s">
        <v>3140</v>
      </c>
      <c r="Z860" s="688" t="s">
        <v>3138</v>
      </c>
    </row>
    <row r="861" spans="1:26" s="281" customFormat="1" ht="15.6">
      <c r="A861" s="290"/>
      <c r="B861" s="289"/>
      <c r="C861" s="289"/>
      <c r="D861" s="288"/>
      <c r="E861" s="286" t="s">
        <v>17</v>
      </c>
      <c r="F861" s="286" t="s">
        <v>15</v>
      </c>
      <c r="G861" s="1" t="s">
        <v>19</v>
      </c>
      <c r="H861" s="1" t="s">
        <v>28</v>
      </c>
      <c r="I861" s="1" t="s">
        <v>24</v>
      </c>
      <c r="J861" s="4">
        <v>4</v>
      </c>
      <c r="K861" s="286"/>
      <c r="L861" s="286"/>
      <c r="M861" s="286"/>
      <c r="N861" s="286"/>
      <c r="O861" s="286"/>
      <c r="P861" s="286" t="s">
        <v>291</v>
      </c>
      <c r="Q861" s="286" t="s">
        <v>288</v>
      </c>
      <c r="R861" s="287"/>
      <c r="S861" s="286"/>
      <c r="T861" s="285"/>
      <c r="U861" s="285"/>
      <c r="V861" s="284"/>
      <c r="W861" s="283"/>
      <c r="X861" s="688" t="s">
        <v>3135</v>
      </c>
      <c r="Y861" s="695" t="s">
        <v>3140</v>
      </c>
      <c r="Z861" s="688" t="s">
        <v>3138</v>
      </c>
    </row>
    <row r="862" spans="1:26" s="281" customFormat="1" ht="15.6">
      <c r="A862" s="290"/>
      <c r="B862" s="289"/>
      <c r="C862" s="289" t="s">
        <v>807</v>
      </c>
      <c r="D862" s="288"/>
      <c r="E862" s="286" t="s">
        <v>17</v>
      </c>
      <c r="F862" s="286" t="s">
        <v>14</v>
      </c>
      <c r="G862" s="1" t="s">
        <v>19</v>
      </c>
      <c r="H862" s="1" t="s">
        <v>28</v>
      </c>
      <c r="I862" s="1" t="s">
        <v>24</v>
      </c>
      <c r="J862" s="4">
        <v>2</v>
      </c>
      <c r="K862" s="286"/>
      <c r="L862" s="286"/>
      <c r="M862" s="286"/>
      <c r="N862" s="286"/>
      <c r="O862" s="286"/>
      <c r="P862" s="286" t="s">
        <v>291</v>
      </c>
      <c r="Q862" s="286" t="s">
        <v>288</v>
      </c>
      <c r="R862" s="287"/>
      <c r="S862" s="286"/>
      <c r="T862" s="285"/>
      <c r="U862" s="285"/>
      <c r="V862" s="284"/>
      <c r="W862" s="283"/>
      <c r="X862" s="688" t="s">
        <v>3135</v>
      </c>
      <c r="Y862" s="695" t="s">
        <v>3140</v>
      </c>
      <c r="Z862" s="688" t="s">
        <v>3138</v>
      </c>
    </row>
    <row r="863" spans="1:26" s="281" customFormat="1" ht="15.6">
      <c r="A863" s="290"/>
      <c r="B863" s="289"/>
      <c r="C863" s="289"/>
      <c r="D863" s="288"/>
      <c r="E863" s="286" t="s">
        <v>17</v>
      </c>
      <c r="F863" s="286" t="s">
        <v>15</v>
      </c>
      <c r="G863" s="1" t="s">
        <v>19</v>
      </c>
      <c r="H863" s="1" t="s">
        <v>28</v>
      </c>
      <c r="I863" s="1" t="s">
        <v>24</v>
      </c>
      <c r="J863" s="4">
        <v>2</v>
      </c>
      <c r="K863" s="286"/>
      <c r="L863" s="286"/>
      <c r="M863" s="286"/>
      <c r="N863" s="286"/>
      <c r="O863" s="286"/>
      <c r="P863" s="286" t="s">
        <v>291</v>
      </c>
      <c r="Q863" s="286" t="s">
        <v>288</v>
      </c>
      <c r="R863" s="287"/>
      <c r="S863" s="286"/>
      <c r="T863" s="285"/>
      <c r="U863" s="285"/>
      <c r="V863" s="284"/>
      <c r="W863" s="283"/>
      <c r="X863" s="688" t="s">
        <v>3135</v>
      </c>
      <c r="Y863" s="695" t="s">
        <v>3140</v>
      </c>
      <c r="Z863" s="688" t="s">
        <v>3138</v>
      </c>
    </row>
    <row r="864" spans="1:26" s="281" customFormat="1" ht="15.6">
      <c r="A864" s="290"/>
      <c r="B864" s="289"/>
      <c r="C864" s="289" t="s">
        <v>806</v>
      </c>
      <c r="D864" s="288"/>
      <c r="E864" s="286" t="s">
        <v>17</v>
      </c>
      <c r="F864" s="286" t="s">
        <v>14</v>
      </c>
      <c r="G864" s="1" t="s">
        <v>19</v>
      </c>
      <c r="H864" s="1" t="s">
        <v>28</v>
      </c>
      <c r="I864" s="1" t="s">
        <v>24</v>
      </c>
      <c r="J864" s="4">
        <v>3</v>
      </c>
      <c r="K864" s="286"/>
      <c r="L864" s="286"/>
      <c r="M864" s="286"/>
      <c r="N864" s="286"/>
      <c r="O864" s="286"/>
      <c r="P864" s="286" t="s">
        <v>291</v>
      </c>
      <c r="Q864" s="286" t="s">
        <v>288</v>
      </c>
      <c r="R864" s="287"/>
      <c r="S864" s="286"/>
      <c r="T864" s="285"/>
      <c r="U864" s="285"/>
      <c r="V864" s="284"/>
      <c r="W864" s="283"/>
      <c r="X864" s="688" t="s">
        <v>3135</v>
      </c>
      <c r="Y864" s="695" t="s">
        <v>3140</v>
      </c>
      <c r="Z864" s="688" t="s">
        <v>3138</v>
      </c>
    </row>
    <row r="865" spans="1:26" s="281" customFormat="1" ht="15.6">
      <c r="A865" s="290"/>
      <c r="B865" s="289"/>
      <c r="C865" s="289"/>
      <c r="D865" s="288"/>
      <c r="E865" s="286" t="s">
        <v>17</v>
      </c>
      <c r="F865" s="286" t="s">
        <v>15</v>
      </c>
      <c r="G865" s="1" t="s">
        <v>19</v>
      </c>
      <c r="H865" s="1" t="s">
        <v>28</v>
      </c>
      <c r="I865" s="1" t="s">
        <v>447</v>
      </c>
      <c r="J865" s="4">
        <v>3</v>
      </c>
      <c r="K865" s="286"/>
      <c r="L865" s="286"/>
      <c r="M865" s="286"/>
      <c r="N865" s="286"/>
      <c r="O865" s="286"/>
      <c r="P865" s="286" t="s">
        <v>291</v>
      </c>
      <c r="Q865" s="286" t="s">
        <v>288</v>
      </c>
      <c r="R865" s="287"/>
      <c r="S865" s="286"/>
      <c r="T865" s="285"/>
      <c r="U865" s="285"/>
      <c r="V865" s="284"/>
      <c r="W865" s="283"/>
      <c r="X865" s="688" t="s">
        <v>3135</v>
      </c>
      <c r="Y865" s="695" t="s">
        <v>3140</v>
      </c>
      <c r="Z865" s="688" t="s">
        <v>3138</v>
      </c>
    </row>
    <row r="866" spans="1:26" s="281" customFormat="1" ht="15.6">
      <c r="A866" s="290"/>
      <c r="B866" s="289"/>
      <c r="C866" s="289" t="s">
        <v>805</v>
      </c>
      <c r="D866" s="288"/>
      <c r="E866" s="286" t="s">
        <v>18</v>
      </c>
      <c r="F866" s="286" t="s">
        <v>14</v>
      </c>
      <c r="G866" s="1" t="s">
        <v>19</v>
      </c>
      <c r="H866" s="1" t="s">
        <v>28</v>
      </c>
      <c r="I866" s="1" t="s">
        <v>24</v>
      </c>
      <c r="J866" s="4">
        <v>4</v>
      </c>
      <c r="K866" s="286"/>
      <c r="L866" s="286"/>
      <c r="M866" s="286"/>
      <c r="N866" s="286"/>
      <c r="O866" s="286"/>
      <c r="P866" s="286" t="s">
        <v>291</v>
      </c>
      <c r="Q866" s="286" t="s">
        <v>288</v>
      </c>
      <c r="R866" s="287"/>
      <c r="S866" s="286"/>
      <c r="T866" s="285"/>
      <c r="U866" s="285"/>
      <c r="V866" s="284"/>
      <c r="W866" s="283"/>
      <c r="X866" s="688" t="s">
        <v>3135</v>
      </c>
      <c r="Y866" s="695" t="s">
        <v>3140</v>
      </c>
      <c r="Z866" s="688" t="s">
        <v>3138</v>
      </c>
    </row>
    <row r="867" spans="1:26" s="281" customFormat="1" ht="15.6">
      <c r="A867" s="290"/>
      <c r="B867" s="289"/>
      <c r="C867" s="289"/>
      <c r="D867" s="288"/>
      <c r="E867" s="286" t="s">
        <v>18</v>
      </c>
      <c r="F867" s="286" t="s">
        <v>15</v>
      </c>
      <c r="G867" s="1" t="s">
        <v>19</v>
      </c>
      <c r="H867" s="1" t="s">
        <v>28</v>
      </c>
      <c r="I867" s="1" t="s">
        <v>24</v>
      </c>
      <c r="J867" s="4">
        <v>4</v>
      </c>
      <c r="K867" s="286"/>
      <c r="L867" s="286"/>
      <c r="M867" s="286"/>
      <c r="N867" s="286"/>
      <c r="O867" s="286"/>
      <c r="P867" s="286" t="s">
        <v>291</v>
      </c>
      <c r="Q867" s="286" t="s">
        <v>288</v>
      </c>
      <c r="R867" s="287"/>
      <c r="S867" s="286"/>
      <c r="T867" s="285"/>
      <c r="U867" s="285"/>
      <c r="V867" s="284"/>
      <c r="W867" s="283"/>
      <c r="X867" s="688" t="s">
        <v>3135</v>
      </c>
      <c r="Y867" s="695" t="s">
        <v>3140</v>
      </c>
      <c r="Z867" s="688" t="s">
        <v>3138</v>
      </c>
    </row>
    <row r="868" spans="1:26" s="281" customFormat="1" ht="15.6">
      <c r="A868" s="290"/>
      <c r="B868" s="289"/>
      <c r="C868" s="289" t="s">
        <v>804</v>
      </c>
      <c r="D868" s="288"/>
      <c r="E868" s="286" t="s">
        <v>17</v>
      </c>
      <c r="F868" s="286" t="s">
        <v>15</v>
      </c>
      <c r="G868" s="1" t="s">
        <v>19</v>
      </c>
      <c r="H868" s="1" t="s">
        <v>28</v>
      </c>
      <c r="I868" s="1" t="s">
        <v>24</v>
      </c>
      <c r="J868" s="4">
        <v>3</v>
      </c>
      <c r="K868" s="286"/>
      <c r="L868" s="286"/>
      <c r="M868" s="286"/>
      <c r="N868" s="286"/>
      <c r="O868" s="286"/>
      <c r="P868" s="286" t="s">
        <v>291</v>
      </c>
      <c r="Q868" s="286" t="s">
        <v>288</v>
      </c>
      <c r="R868" s="287"/>
      <c r="S868" s="286"/>
      <c r="T868" s="285"/>
      <c r="U868" s="285"/>
      <c r="V868" s="284"/>
      <c r="W868" s="283"/>
      <c r="X868" s="688" t="s">
        <v>3135</v>
      </c>
      <c r="Y868" s="695" t="s">
        <v>3140</v>
      </c>
      <c r="Z868" s="688" t="s">
        <v>3138</v>
      </c>
    </row>
    <row r="869" spans="1:26" s="281" customFormat="1" ht="15.6">
      <c r="A869" s="290"/>
      <c r="B869" s="289"/>
      <c r="C869" s="289" t="s">
        <v>803</v>
      </c>
      <c r="D869" s="288"/>
      <c r="E869" s="286" t="s">
        <v>17</v>
      </c>
      <c r="F869" s="286" t="s">
        <v>14</v>
      </c>
      <c r="G869" s="1" t="s">
        <v>19</v>
      </c>
      <c r="H869" s="1" t="s">
        <v>28</v>
      </c>
      <c r="I869" s="1" t="s">
        <v>447</v>
      </c>
      <c r="J869" s="4">
        <v>4</v>
      </c>
      <c r="K869" s="286"/>
      <c r="L869" s="286"/>
      <c r="M869" s="286"/>
      <c r="N869" s="286"/>
      <c r="O869" s="286"/>
      <c r="P869" s="286" t="s">
        <v>291</v>
      </c>
      <c r="Q869" s="286" t="s">
        <v>288</v>
      </c>
      <c r="R869" s="287"/>
      <c r="S869" s="286"/>
      <c r="T869" s="285"/>
      <c r="U869" s="285"/>
      <c r="V869" s="284"/>
      <c r="W869" s="283"/>
      <c r="X869" s="688" t="s">
        <v>3135</v>
      </c>
      <c r="Y869" s="695" t="s">
        <v>3140</v>
      </c>
      <c r="Z869" s="688" t="s">
        <v>3138</v>
      </c>
    </row>
    <row r="870" spans="1:26" s="281" customFormat="1" ht="15.6">
      <c r="A870" s="290"/>
      <c r="B870" s="289"/>
      <c r="C870" s="289"/>
      <c r="D870" s="288"/>
      <c r="E870" s="286" t="s">
        <v>18</v>
      </c>
      <c r="F870" s="286" t="s">
        <v>15</v>
      </c>
      <c r="G870" s="1" t="s">
        <v>19</v>
      </c>
      <c r="H870" s="1" t="s">
        <v>28</v>
      </c>
      <c r="I870" s="1" t="s">
        <v>24</v>
      </c>
      <c r="J870" s="4">
        <v>4</v>
      </c>
      <c r="K870" s="286"/>
      <c r="L870" s="286"/>
      <c r="M870" s="286"/>
      <c r="N870" s="286"/>
      <c r="O870" s="286"/>
      <c r="P870" s="286" t="s">
        <v>291</v>
      </c>
      <c r="Q870" s="286" t="s">
        <v>288</v>
      </c>
      <c r="R870" s="287"/>
      <c r="S870" s="286"/>
      <c r="T870" s="285"/>
      <c r="U870" s="285"/>
      <c r="V870" s="284"/>
      <c r="W870" s="283"/>
      <c r="X870" s="688" t="s">
        <v>3135</v>
      </c>
      <c r="Y870" s="695" t="s">
        <v>3140</v>
      </c>
      <c r="Z870" s="688" t="s">
        <v>3138</v>
      </c>
    </row>
    <row r="871" spans="1:26" s="281" customFormat="1" ht="27.6">
      <c r="A871" s="290"/>
      <c r="B871" s="289"/>
      <c r="C871" s="289" t="s">
        <v>802</v>
      </c>
      <c r="D871" s="288"/>
      <c r="E871" s="286" t="s">
        <v>18</v>
      </c>
      <c r="F871" s="286" t="s">
        <v>14</v>
      </c>
      <c r="G871" s="1" t="s">
        <v>776</v>
      </c>
      <c r="H871" s="1" t="s">
        <v>28</v>
      </c>
      <c r="I871" s="1" t="s">
        <v>26</v>
      </c>
      <c r="J871" s="4">
        <v>4</v>
      </c>
      <c r="K871" s="286"/>
      <c r="L871" s="286"/>
      <c r="M871" s="286"/>
      <c r="N871" s="286"/>
      <c r="O871" s="286"/>
      <c r="P871" s="286" t="s">
        <v>291</v>
      </c>
      <c r="Q871" s="286" t="s">
        <v>288</v>
      </c>
      <c r="R871" s="287"/>
      <c r="S871" s="286"/>
      <c r="T871" s="285"/>
      <c r="U871" s="285"/>
      <c r="V871" s="284"/>
      <c r="W871" s="283"/>
      <c r="X871" s="688" t="s">
        <v>3135</v>
      </c>
      <c r="Y871" s="695" t="s">
        <v>3140</v>
      </c>
      <c r="Z871" s="688" t="s">
        <v>3138</v>
      </c>
    </row>
    <row r="872" spans="1:26" s="281" customFormat="1" ht="27.6">
      <c r="A872" s="290"/>
      <c r="B872" s="289"/>
      <c r="C872" s="289" t="s">
        <v>801</v>
      </c>
      <c r="D872" s="288"/>
      <c r="E872" s="286" t="s">
        <v>18</v>
      </c>
      <c r="F872" s="286" t="s">
        <v>14</v>
      </c>
      <c r="G872" s="1" t="s">
        <v>776</v>
      </c>
      <c r="H872" s="1" t="s">
        <v>28</v>
      </c>
      <c r="I872" s="1" t="s">
        <v>24</v>
      </c>
      <c r="J872" s="4">
        <v>4</v>
      </c>
      <c r="K872" s="286" t="s">
        <v>33</v>
      </c>
      <c r="L872" s="286"/>
      <c r="M872" s="286"/>
      <c r="N872" s="286"/>
      <c r="O872" s="286"/>
      <c r="P872" s="286" t="s">
        <v>291</v>
      </c>
      <c r="Q872" s="286" t="s">
        <v>288</v>
      </c>
      <c r="R872" s="287"/>
      <c r="S872" s="286"/>
      <c r="T872" s="285"/>
      <c r="U872" s="285"/>
      <c r="V872" s="284"/>
      <c r="W872" s="283"/>
      <c r="X872" s="688" t="s">
        <v>3135</v>
      </c>
      <c r="Y872" s="695" t="s">
        <v>3140</v>
      </c>
      <c r="Z872" s="688" t="s">
        <v>3138</v>
      </c>
    </row>
    <row r="873" spans="1:26" s="281" customFormat="1" ht="27.6">
      <c r="A873" s="290"/>
      <c r="B873" s="289"/>
      <c r="C873" s="289"/>
      <c r="D873" s="288"/>
      <c r="E873" s="286" t="s">
        <v>18</v>
      </c>
      <c r="F873" s="286" t="s">
        <v>15</v>
      </c>
      <c r="G873" s="1" t="s">
        <v>776</v>
      </c>
      <c r="H873" s="1" t="s">
        <v>28</v>
      </c>
      <c r="I873" s="1" t="s">
        <v>445</v>
      </c>
      <c r="J873" s="4">
        <v>4</v>
      </c>
      <c r="K873" s="286" t="s">
        <v>33</v>
      </c>
      <c r="L873" s="286"/>
      <c r="M873" s="286"/>
      <c r="N873" s="286"/>
      <c r="O873" s="286"/>
      <c r="P873" s="286" t="s">
        <v>291</v>
      </c>
      <c r="Q873" s="286" t="s">
        <v>288</v>
      </c>
      <c r="R873" s="287"/>
      <c r="S873" s="286"/>
      <c r="T873" s="285"/>
      <c r="U873" s="285"/>
      <c r="V873" s="284"/>
      <c r="W873" s="283"/>
      <c r="X873" s="688" t="s">
        <v>3135</v>
      </c>
      <c r="Y873" s="695" t="s">
        <v>3140</v>
      </c>
      <c r="Z873" s="688" t="s">
        <v>3138</v>
      </c>
    </row>
    <row r="874" spans="1:26" s="281" customFormat="1" ht="15.6">
      <c r="A874" s="290"/>
      <c r="B874" s="289"/>
      <c r="C874" s="289" t="s">
        <v>800</v>
      </c>
      <c r="D874" s="288"/>
      <c r="E874" s="286" t="s">
        <v>18</v>
      </c>
      <c r="F874" s="286" t="s">
        <v>14</v>
      </c>
      <c r="G874" s="1" t="s">
        <v>19</v>
      </c>
      <c r="H874" s="1" t="s">
        <v>28</v>
      </c>
      <c r="I874" s="1" t="s">
        <v>24</v>
      </c>
      <c r="J874" s="4">
        <v>4</v>
      </c>
      <c r="K874" s="286" t="s">
        <v>33</v>
      </c>
      <c r="L874" s="286"/>
      <c r="M874" s="286"/>
      <c r="N874" s="286"/>
      <c r="O874" s="286"/>
      <c r="P874" s="286" t="s">
        <v>291</v>
      </c>
      <c r="Q874" s="286" t="s">
        <v>288</v>
      </c>
      <c r="R874" s="287"/>
      <c r="S874" s="286"/>
      <c r="T874" s="285"/>
      <c r="U874" s="285"/>
      <c r="V874" s="284"/>
      <c r="W874" s="283"/>
      <c r="X874" s="688" t="s">
        <v>3135</v>
      </c>
      <c r="Y874" s="695" t="s">
        <v>3140</v>
      </c>
      <c r="Z874" s="688" t="s">
        <v>3138</v>
      </c>
    </row>
    <row r="875" spans="1:26" s="281" customFormat="1" ht="15.6">
      <c r="A875" s="290"/>
      <c r="B875" s="289"/>
      <c r="C875" s="289"/>
      <c r="D875" s="288"/>
      <c r="E875" s="286" t="s">
        <v>18</v>
      </c>
      <c r="F875" s="286" t="s">
        <v>15</v>
      </c>
      <c r="G875" s="1" t="s">
        <v>19</v>
      </c>
      <c r="H875" s="1" t="s">
        <v>28</v>
      </c>
      <c r="I875" s="1" t="s">
        <v>24</v>
      </c>
      <c r="J875" s="4">
        <v>4</v>
      </c>
      <c r="K875" s="286" t="s">
        <v>33</v>
      </c>
      <c r="L875" s="286"/>
      <c r="M875" s="286"/>
      <c r="N875" s="286"/>
      <c r="O875" s="286"/>
      <c r="P875" s="286" t="s">
        <v>291</v>
      </c>
      <c r="Q875" s="286" t="s">
        <v>288</v>
      </c>
      <c r="R875" s="287"/>
      <c r="S875" s="286"/>
      <c r="T875" s="285"/>
      <c r="U875" s="285"/>
      <c r="V875" s="284"/>
      <c r="W875" s="283"/>
      <c r="X875" s="688" t="s">
        <v>3135</v>
      </c>
      <c r="Y875" s="695" t="s">
        <v>3140</v>
      </c>
      <c r="Z875" s="688" t="s">
        <v>3138</v>
      </c>
    </row>
    <row r="876" spans="1:26" s="281" customFormat="1" ht="15.6">
      <c r="A876" s="290"/>
      <c r="B876" s="289"/>
      <c r="C876" s="289" t="s">
        <v>799</v>
      </c>
      <c r="D876" s="288"/>
      <c r="E876" s="286" t="s">
        <v>18</v>
      </c>
      <c r="F876" s="286" t="s">
        <v>14</v>
      </c>
      <c r="G876" s="1" t="s">
        <v>19</v>
      </c>
      <c r="H876" s="1" t="s">
        <v>28</v>
      </c>
      <c r="I876" s="1" t="s">
        <v>447</v>
      </c>
      <c r="J876" s="4">
        <v>4</v>
      </c>
      <c r="K876" s="286" t="s">
        <v>33</v>
      </c>
      <c r="L876" s="286"/>
      <c r="M876" s="286"/>
      <c r="N876" s="286"/>
      <c r="O876" s="286"/>
      <c r="P876" s="286" t="s">
        <v>291</v>
      </c>
      <c r="Q876" s="286" t="s">
        <v>288</v>
      </c>
      <c r="R876" s="287"/>
      <c r="S876" s="286"/>
      <c r="T876" s="285"/>
      <c r="U876" s="285"/>
      <c r="V876" s="284"/>
      <c r="W876" s="283"/>
      <c r="X876" s="688" t="s">
        <v>3135</v>
      </c>
      <c r="Y876" s="695" t="s">
        <v>3140</v>
      </c>
      <c r="Z876" s="688" t="s">
        <v>3138</v>
      </c>
    </row>
    <row r="877" spans="1:26" s="281" customFormat="1" ht="15.6">
      <c r="A877" s="290"/>
      <c r="B877" s="289"/>
      <c r="C877" s="289"/>
      <c r="D877" s="288"/>
      <c r="E877" s="286" t="s">
        <v>18</v>
      </c>
      <c r="F877" s="286" t="s">
        <v>15</v>
      </c>
      <c r="G877" s="1" t="s">
        <v>19</v>
      </c>
      <c r="H877" s="1" t="s">
        <v>28</v>
      </c>
      <c r="I877" s="1" t="s">
        <v>24</v>
      </c>
      <c r="J877" s="4">
        <v>3</v>
      </c>
      <c r="K877" s="286" t="s">
        <v>33</v>
      </c>
      <c r="L877" s="286"/>
      <c r="M877" s="286"/>
      <c r="N877" s="286"/>
      <c r="O877" s="286"/>
      <c r="P877" s="286" t="s">
        <v>291</v>
      </c>
      <c r="Q877" s="286" t="s">
        <v>288</v>
      </c>
      <c r="R877" s="287" t="s">
        <v>798</v>
      </c>
      <c r="S877" s="286"/>
      <c r="T877" s="285"/>
      <c r="U877" s="285"/>
      <c r="V877" s="284"/>
      <c r="W877" s="283"/>
      <c r="X877" s="688" t="s">
        <v>3135</v>
      </c>
      <c r="Y877" s="695" t="s">
        <v>3140</v>
      </c>
      <c r="Z877" s="688" t="s">
        <v>3138</v>
      </c>
    </row>
    <row r="878" spans="1:26" s="281" customFormat="1" ht="15.6">
      <c r="A878" s="290"/>
      <c r="B878" s="289"/>
      <c r="C878" s="289"/>
      <c r="D878" s="288"/>
      <c r="E878" s="286" t="s">
        <v>18</v>
      </c>
      <c r="F878" s="286" t="s">
        <v>16</v>
      </c>
      <c r="G878" s="1" t="s">
        <v>20</v>
      </c>
      <c r="H878" s="1" t="s">
        <v>304</v>
      </c>
      <c r="I878" s="1" t="s">
        <v>24</v>
      </c>
      <c r="J878" s="4">
        <v>4</v>
      </c>
      <c r="K878" s="286"/>
      <c r="L878" s="286"/>
      <c r="M878" s="286"/>
      <c r="N878" s="286"/>
      <c r="O878" s="286"/>
      <c r="P878" s="286" t="s">
        <v>291</v>
      </c>
      <c r="Q878" s="286" t="s">
        <v>288</v>
      </c>
      <c r="R878" s="287"/>
      <c r="S878" s="286"/>
      <c r="T878" s="285"/>
      <c r="U878" s="285"/>
      <c r="V878" s="284"/>
      <c r="W878" s="283"/>
      <c r="X878" s="688" t="s">
        <v>3135</v>
      </c>
      <c r="Y878" s="695" t="s">
        <v>3140</v>
      </c>
      <c r="Z878" s="688" t="s">
        <v>3138</v>
      </c>
    </row>
    <row r="879" spans="1:26" s="281" customFormat="1" ht="15.6">
      <c r="A879" s="290"/>
      <c r="B879" s="289"/>
      <c r="C879" s="289"/>
      <c r="D879" s="288" t="s">
        <v>795</v>
      </c>
      <c r="E879" s="286" t="s">
        <v>18</v>
      </c>
      <c r="F879" s="286" t="s">
        <v>14</v>
      </c>
      <c r="G879" s="1" t="s">
        <v>22</v>
      </c>
      <c r="H879" s="1" t="s">
        <v>29</v>
      </c>
      <c r="I879" s="1" t="s">
        <v>30</v>
      </c>
      <c r="J879" s="4">
        <v>1</v>
      </c>
      <c r="K879" s="286"/>
      <c r="L879" s="286"/>
      <c r="M879" s="286"/>
      <c r="N879" s="286"/>
      <c r="O879" s="286"/>
      <c r="P879" s="286" t="s">
        <v>291</v>
      </c>
      <c r="Q879" s="286" t="s">
        <v>288</v>
      </c>
      <c r="R879" s="287" t="s">
        <v>796</v>
      </c>
      <c r="S879" s="286"/>
      <c r="T879" s="285"/>
      <c r="U879" s="285" t="s">
        <v>46</v>
      </c>
      <c r="V879" s="284" t="s">
        <v>795</v>
      </c>
      <c r="W879" s="283" t="s">
        <v>797</v>
      </c>
      <c r="X879" s="688" t="s">
        <v>3135</v>
      </c>
      <c r="Y879" s="695" t="s">
        <v>3140</v>
      </c>
      <c r="Z879" s="688" t="s">
        <v>3138</v>
      </c>
    </row>
    <row r="880" spans="1:26" s="281" customFormat="1" ht="15.6">
      <c r="A880" s="290"/>
      <c r="B880" s="289"/>
      <c r="C880" s="289"/>
      <c r="D880" s="288" t="s">
        <v>795</v>
      </c>
      <c r="E880" s="286" t="s">
        <v>18</v>
      </c>
      <c r="F880" s="286" t="s">
        <v>15</v>
      </c>
      <c r="G880" s="1" t="s">
        <v>22</v>
      </c>
      <c r="H880" s="1" t="s">
        <v>29</v>
      </c>
      <c r="I880" s="1" t="s">
        <v>30</v>
      </c>
      <c r="J880" s="4">
        <v>1</v>
      </c>
      <c r="K880" s="286"/>
      <c r="L880" s="286"/>
      <c r="M880" s="286"/>
      <c r="N880" s="286"/>
      <c r="O880" s="286"/>
      <c r="P880" s="286" t="s">
        <v>291</v>
      </c>
      <c r="Q880" s="286" t="s">
        <v>288</v>
      </c>
      <c r="R880" s="287" t="s">
        <v>796</v>
      </c>
      <c r="S880" s="286"/>
      <c r="T880" s="285"/>
      <c r="U880" s="285" t="s">
        <v>46</v>
      </c>
      <c r="V880" s="284" t="s">
        <v>795</v>
      </c>
      <c r="W880" s="283" t="s">
        <v>794</v>
      </c>
      <c r="X880" s="688" t="s">
        <v>3135</v>
      </c>
      <c r="Y880" s="695" t="s">
        <v>3140</v>
      </c>
      <c r="Z880" s="688" t="s">
        <v>3138</v>
      </c>
    </row>
    <row r="881" spans="1:26" s="281" customFormat="1" ht="15.6">
      <c r="A881" s="290"/>
      <c r="B881" s="289"/>
      <c r="C881" s="289" t="s">
        <v>793</v>
      </c>
      <c r="D881" s="288"/>
      <c r="E881" s="286" t="s">
        <v>17</v>
      </c>
      <c r="F881" s="286" t="s">
        <v>16</v>
      </c>
      <c r="G881" s="1" t="s">
        <v>20</v>
      </c>
      <c r="H881" s="1" t="s">
        <v>304</v>
      </c>
      <c r="I881" s="1" t="s">
        <v>24</v>
      </c>
      <c r="J881" s="4">
        <v>4</v>
      </c>
      <c r="K881" s="286"/>
      <c r="L881" s="286"/>
      <c r="M881" s="286"/>
      <c r="N881" s="286"/>
      <c r="O881" s="286"/>
      <c r="P881" s="286" t="s">
        <v>291</v>
      </c>
      <c r="Q881" s="286" t="s">
        <v>288</v>
      </c>
      <c r="R881" s="287"/>
      <c r="S881" s="286"/>
      <c r="T881" s="285"/>
      <c r="U881" s="285"/>
      <c r="V881" s="284"/>
      <c r="W881" s="283"/>
      <c r="X881" s="688" t="s">
        <v>3135</v>
      </c>
      <c r="Y881" s="695" t="s">
        <v>3140</v>
      </c>
      <c r="Z881" s="688" t="s">
        <v>3138</v>
      </c>
    </row>
    <row r="882" spans="1:26" s="281" customFormat="1" ht="15.6">
      <c r="A882" s="290"/>
      <c r="B882" s="289"/>
      <c r="C882" s="289"/>
      <c r="D882" s="288"/>
      <c r="E882" s="286" t="s">
        <v>17</v>
      </c>
      <c r="F882" s="286" t="s">
        <v>16</v>
      </c>
      <c r="G882" s="1" t="s">
        <v>20</v>
      </c>
      <c r="H882" s="1" t="s">
        <v>304</v>
      </c>
      <c r="I882" s="1" t="s">
        <v>24</v>
      </c>
      <c r="J882" s="4">
        <v>4</v>
      </c>
      <c r="K882" s="286"/>
      <c r="L882" s="286"/>
      <c r="M882" s="286"/>
      <c r="N882" s="286"/>
      <c r="O882" s="286"/>
      <c r="P882" s="286" t="s">
        <v>291</v>
      </c>
      <c r="Q882" s="286" t="s">
        <v>288</v>
      </c>
      <c r="R882" s="287"/>
      <c r="S882" s="286"/>
      <c r="T882" s="285"/>
      <c r="U882" s="285"/>
      <c r="V882" s="284"/>
      <c r="W882" s="283"/>
      <c r="X882" s="688" t="s">
        <v>3135</v>
      </c>
      <c r="Y882" s="695" t="s">
        <v>3140</v>
      </c>
      <c r="Z882" s="688" t="s">
        <v>3138</v>
      </c>
    </row>
    <row r="883" spans="1:26" s="281" customFormat="1" ht="15.6">
      <c r="A883" s="290"/>
      <c r="B883" s="289"/>
      <c r="C883" s="289" t="s">
        <v>792</v>
      </c>
      <c r="D883" s="288"/>
      <c r="E883" s="286" t="s">
        <v>17</v>
      </c>
      <c r="F883" s="286" t="s">
        <v>16</v>
      </c>
      <c r="G883" s="1" t="s">
        <v>20</v>
      </c>
      <c r="H883" s="1" t="s">
        <v>304</v>
      </c>
      <c r="I883" s="1" t="s">
        <v>24</v>
      </c>
      <c r="J883" s="4">
        <v>2</v>
      </c>
      <c r="K883" s="286"/>
      <c r="L883" s="286"/>
      <c r="M883" s="286"/>
      <c r="N883" s="286"/>
      <c r="O883" s="286"/>
      <c r="P883" s="286" t="s">
        <v>291</v>
      </c>
      <c r="Q883" s="286" t="s">
        <v>288</v>
      </c>
      <c r="R883" s="287" t="s">
        <v>791</v>
      </c>
      <c r="S883" s="286"/>
      <c r="T883" s="285"/>
      <c r="U883" s="285"/>
      <c r="V883" s="284"/>
      <c r="W883" s="283"/>
      <c r="X883" s="688" t="s">
        <v>3135</v>
      </c>
      <c r="Y883" s="695" t="s">
        <v>3140</v>
      </c>
      <c r="Z883" s="688" t="s">
        <v>3138</v>
      </c>
    </row>
    <row r="884" spans="1:26" s="281" customFormat="1" ht="15.6">
      <c r="A884" s="290"/>
      <c r="B884" s="289"/>
      <c r="C884" s="289"/>
      <c r="D884" s="288"/>
      <c r="E884" s="286" t="s">
        <v>17</v>
      </c>
      <c r="F884" s="286" t="s">
        <v>16</v>
      </c>
      <c r="G884" s="1" t="s">
        <v>57</v>
      </c>
      <c r="H884" s="1" t="s">
        <v>61</v>
      </c>
      <c r="I884" s="1" t="s">
        <v>783</v>
      </c>
      <c r="J884" s="4">
        <v>4</v>
      </c>
      <c r="K884" s="286"/>
      <c r="L884" s="286"/>
      <c r="M884" s="286"/>
      <c r="N884" s="286"/>
      <c r="O884" s="286"/>
      <c r="P884" s="286" t="s">
        <v>291</v>
      </c>
      <c r="Q884" s="286" t="s">
        <v>288</v>
      </c>
      <c r="R884" s="287" t="s">
        <v>790</v>
      </c>
      <c r="S884" s="286"/>
      <c r="T884" s="285"/>
      <c r="U884" s="285"/>
      <c r="V884" s="284"/>
      <c r="W884" s="283"/>
      <c r="X884" s="688" t="s">
        <v>3135</v>
      </c>
      <c r="Y884" s="695" t="s">
        <v>3140</v>
      </c>
      <c r="Z884" s="688" t="s">
        <v>3138</v>
      </c>
    </row>
    <row r="885" spans="1:26" s="281" customFormat="1" ht="15.6">
      <c r="A885" s="290"/>
      <c r="B885" s="289"/>
      <c r="C885" s="289"/>
      <c r="D885" s="288"/>
      <c r="E885" s="286" t="s">
        <v>17</v>
      </c>
      <c r="F885" s="286" t="s">
        <v>16</v>
      </c>
      <c r="G885" s="1" t="s">
        <v>57</v>
      </c>
      <c r="H885" s="1" t="s">
        <v>61</v>
      </c>
      <c r="I885" s="1" t="s">
        <v>783</v>
      </c>
      <c r="J885" s="4">
        <v>4</v>
      </c>
      <c r="K885" s="286"/>
      <c r="L885" s="286"/>
      <c r="M885" s="286"/>
      <c r="N885" s="286"/>
      <c r="O885" s="286"/>
      <c r="P885" s="286" t="s">
        <v>291</v>
      </c>
      <c r="Q885" s="286" t="s">
        <v>288</v>
      </c>
      <c r="R885" s="287" t="s">
        <v>789</v>
      </c>
      <c r="S885" s="286"/>
      <c r="T885" s="285"/>
      <c r="U885" s="285"/>
      <c r="V885" s="284"/>
      <c r="W885" s="283"/>
      <c r="X885" s="688" t="s">
        <v>3135</v>
      </c>
      <c r="Y885" s="695" t="s">
        <v>3140</v>
      </c>
      <c r="Z885" s="688" t="s">
        <v>3138</v>
      </c>
    </row>
    <row r="886" spans="1:26" s="281" customFormat="1" ht="15.6">
      <c r="A886" s="290"/>
      <c r="B886" s="289"/>
      <c r="C886" s="289" t="s">
        <v>788</v>
      </c>
      <c r="D886" s="288"/>
      <c r="E886" s="286" t="s">
        <v>18</v>
      </c>
      <c r="F886" s="286" t="s">
        <v>14</v>
      </c>
      <c r="G886" s="1" t="s">
        <v>23</v>
      </c>
      <c r="H886" s="1" t="s">
        <v>304</v>
      </c>
      <c r="I886" s="1" t="s">
        <v>24</v>
      </c>
      <c r="J886" s="4"/>
      <c r="K886" s="286"/>
      <c r="L886" s="286"/>
      <c r="M886" s="286"/>
      <c r="N886" s="286"/>
      <c r="O886" s="286" t="s">
        <v>48</v>
      </c>
      <c r="P886" s="286" t="s">
        <v>291</v>
      </c>
      <c r="Q886" s="286" t="s">
        <v>288</v>
      </c>
      <c r="R886" s="287"/>
      <c r="S886" s="286"/>
      <c r="T886" s="285"/>
      <c r="U886" s="285"/>
      <c r="V886" s="284"/>
      <c r="W886" s="283"/>
      <c r="X886" s="688" t="s">
        <v>3135</v>
      </c>
      <c r="Y886" s="695" t="s">
        <v>3140</v>
      </c>
      <c r="Z886" s="688" t="s">
        <v>3138</v>
      </c>
    </row>
    <row r="887" spans="1:26" s="281" customFormat="1" ht="15.6">
      <c r="A887" s="290"/>
      <c r="B887" s="289"/>
      <c r="C887" s="289"/>
      <c r="D887" s="288"/>
      <c r="E887" s="286" t="s">
        <v>18</v>
      </c>
      <c r="F887" s="286" t="s">
        <v>15</v>
      </c>
      <c r="G887" s="1" t="s">
        <v>23</v>
      </c>
      <c r="H887" s="1" t="s">
        <v>304</v>
      </c>
      <c r="I887" s="1" t="s">
        <v>24</v>
      </c>
      <c r="J887" s="4"/>
      <c r="K887" s="286"/>
      <c r="L887" s="286"/>
      <c r="M887" s="286"/>
      <c r="N887" s="286"/>
      <c r="O887" s="286" t="s">
        <v>48</v>
      </c>
      <c r="P887" s="286" t="s">
        <v>291</v>
      </c>
      <c r="Q887" s="286" t="s">
        <v>288</v>
      </c>
      <c r="R887" s="287"/>
      <c r="S887" s="286"/>
      <c r="T887" s="285"/>
      <c r="U887" s="285"/>
      <c r="V887" s="284"/>
      <c r="W887" s="283"/>
      <c r="X887" s="688" t="s">
        <v>3135</v>
      </c>
      <c r="Y887" s="695" t="s">
        <v>3140</v>
      </c>
      <c r="Z887" s="688" t="s">
        <v>3138</v>
      </c>
    </row>
    <row r="888" spans="1:26" s="281" customFormat="1" ht="15.6">
      <c r="A888" s="290"/>
      <c r="B888" s="289"/>
      <c r="C888" s="289"/>
      <c r="D888" s="288"/>
      <c r="E888" s="286" t="s">
        <v>17</v>
      </c>
      <c r="F888" s="286" t="s">
        <v>16</v>
      </c>
      <c r="G888" s="1" t="s">
        <v>57</v>
      </c>
      <c r="H888" s="1" t="s">
        <v>61</v>
      </c>
      <c r="I888" s="1" t="s">
        <v>783</v>
      </c>
      <c r="J888" s="4">
        <v>4</v>
      </c>
      <c r="K888" s="286"/>
      <c r="L888" s="286"/>
      <c r="M888" s="286"/>
      <c r="N888" s="286"/>
      <c r="O888" s="286"/>
      <c r="P888" s="286" t="s">
        <v>291</v>
      </c>
      <c r="Q888" s="286" t="s">
        <v>288</v>
      </c>
      <c r="R888" s="287" t="s">
        <v>787</v>
      </c>
      <c r="S888" s="286"/>
      <c r="T888" s="285"/>
      <c r="U888" s="285"/>
      <c r="V888" s="284"/>
      <c r="W888" s="283"/>
      <c r="X888" s="688" t="s">
        <v>3135</v>
      </c>
      <c r="Y888" s="695" t="s">
        <v>3140</v>
      </c>
      <c r="Z888" s="688" t="s">
        <v>3138</v>
      </c>
    </row>
    <row r="889" spans="1:26" s="281" customFormat="1" ht="15.6">
      <c r="A889" s="290"/>
      <c r="B889" s="289"/>
      <c r="C889" s="289"/>
      <c r="D889" s="288"/>
      <c r="E889" s="286" t="s">
        <v>18</v>
      </c>
      <c r="F889" s="286" t="s">
        <v>14</v>
      </c>
      <c r="G889" s="1" t="s">
        <v>56</v>
      </c>
      <c r="H889" s="1" t="s">
        <v>29</v>
      </c>
      <c r="I889" s="1" t="s">
        <v>24</v>
      </c>
      <c r="J889" s="4"/>
      <c r="K889" s="286"/>
      <c r="L889" s="286"/>
      <c r="M889" s="286"/>
      <c r="N889" s="286"/>
      <c r="O889" s="286" t="s">
        <v>29</v>
      </c>
      <c r="P889" s="286" t="s">
        <v>291</v>
      </c>
      <c r="Q889" s="286" t="s">
        <v>288</v>
      </c>
      <c r="R889" s="287" t="s">
        <v>786</v>
      </c>
      <c r="S889" s="286"/>
      <c r="T889" s="285"/>
      <c r="U889" s="285"/>
      <c r="V889" s="284"/>
      <c r="W889" s="283"/>
      <c r="X889" s="688" t="s">
        <v>3135</v>
      </c>
      <c r="Y889" s="695" t="s">
        <v>3140</v>
      </c>
      <c r="Z889" s="688" t="s">
        <v>3138</v>
      </c>
    </row>
    <row r="890" spans="1:26" s="281" customFormat="1" ht="15.6">
      <c r="A890" s="290"/>
      <c r="B890" s="289"/>
      <c r="C890" s="289"/>
      <c r="D890" s="288"/>
      <c r="E890" s="286" t="s">
        <v>18</v>
      </c>
      <c r="F890" s="286" t="s">
        <v>15</v>
      </c>
      <c r="G890" s="1" t="s">
        <v>56</v>
      </c>
      <c r="H890" s="1" t="s">
        <v>29</v>
      </c>
      <c r="I890" s="1" t="s">
        <v>24</v>
      </c>
      <c r="J890" s="4"/>
      <c r="K890" s="286"/>
      <c r="L890" s="286"/>
      <c r="M890" s="286"/>
      <c r="N890" s="286"/>
      <c r="O890" s="286" t="s">
        <v>29</v>
      </c>
      <c r="P890" s="286" t="s">
        <v>291</v>
      </c>
      <c r="Q890" s="286" t="s">
        <v>288</v>
      </c>
      <c r="R890" s="287"/>
      <c r="S890" s="286"/>
      <c r="T890" s="285"/>
      <c r="U890" s="285"/>
      <c r="V890" s="284"/>
      <c r="W890" s="283"/>
      <c r="X890" s="688" t="s">
        <v>3135</v>
      </c>
      <c r="Y890" s="695" t="s">
        <v>3140</v>
      </c>
      <c r="Z890" s="688" t="s">
        <v>3138</v>
      </c>
    </row>
    <row r="891" spans="1:26" s="281" customFormat="1" ht="15.6">
      <c r="A891" s="290"/>
      <c r="B891" s="289"/>
      <c r="C891" s="289" t="s">
        <v>785</v>
      </c>
      <c r="D891" s="288"/>
      <c r="E891" s="286" t="s">
        <v>17</v>
      </c>
      <c r="F891" s="286" t="s">
        <v>14</v>
      </c>
      <c r="G891" s="1" t="s">
        <v>19</v>
      </c>
      <c r="H891" s="1" t="s">
        <v>28</v>
      </c>
      <c r="I891" s="1" t="s">
        <v>25</v>
      </c>
      <c r="J891" s="4">
        <v>4</v>
      </c>
      <c r="K891" s="286"/>
      <c r="L891" s="286"/>
      <c r="M891" s="286"/>
      <c r="N891" s="286"/>
      <c r="O891" s="286"/>
      <c r="P891" s="286" t="s">
        <v>291</v>
      </c>
      <c r="Q891" s="286" t="s">
        <v>288</v>
      </c>
      <c r="R891" s="287"/>
      <c r="S891" s="286"/>
      <c r="T891" s="285"/>
      <c r="U891" s="285"/>
      <c r="V891" s="284"/>
      <c r="W891" s="283"/>
      <c r="X891" s="688" t="s">
        <v>3135</v>
      </c>
      <c r="Y891" s="695" t="s">
        <v>3140</v>
      </c>
      <c r="Z891" s="688" t="s">
        <v>3138</v>
      </c>
    </row>
    <row r="892" spans="1:26" s="281" customFormat="1" ht="15.6">
      <c r="A892" s="290"/>
      <c r="B892" s="289"/>
      <c r="C892" s="289"/>
      <c r="D892" s="288"/>
      <c r="E892" s="286" t="s">
        <v>17</v>
      </c>
      <c r="F892" s="286" t="s">
        <v>15</v>
      </c>
      <c r="G892" s="1" t="s">
        <v>19</v>
      </c>
      <c r="H892" s="1" t="s">
        <v>28</v>
      </c>
      <c r="I892" s="1" t="s">
        <v>26</v>
      </c>
      <c r="J892" s="4">
        <v>4</v>
      </c>
      <c r="K892" s="286"/>
      <c r="L892" s="286"/>
      <c r="M892" s="286"/>
      <c r="N892" s="286"/>
      <c r="O892" s="286"/>
      <c r="P892" s="286" t="s">
        <v>291</v>
      </c>
      <c r="Q892" s="286" t="s">
        <v>288</v>
      </c>
      <c r="R892" s="287"/>
      <c r="S892" s="286"/>
      <c r="T892" s="285"/>
      <c r="U892" s="285"/>
      <c r="V892" s="284"/>
      <c r="W892" s="283"/>
      <c r="X892" s="688" t="s">
        <v>3135</v>
      </c>
      <c r="Y892" s="695" t="s">
        <v>3140</v>
      </c>
      <c r="Z892" s="688" t="s">
        <v>3138</v>
      </c>
    </row>
    <row r="893" spans="1:26" s="281" customFormat="1" ht="15.6">
      <c r="A893" s="290"/>
      <c r="B893" s="289"/>
      <c r="C893" s="289" t="s">
        <v>784</v>
      </c>
      <c r="D893" s="288"/>
      <c r="E893" s="286" t="s">
        <v>18</v>
      </c>
      <c r="F893" s="286" t="s">
        <v>14</v>
      </c>
      <c r="G893" s="1" t="s">
        <v>21</v>
      </c>
      <c r="H893" s="1" t="s">
        <v>28</v>
      </c>
      <c r="I893" s="1" t="s">
        <v>24</v>
      </c>
      <c r="J893" s="4">
        <v>4</v>
      </c>
      <c r="K893" s="286"/>
      <c r="L893" s="286"/>
      <c r="M893" s="286"/>
      <c r="N893" s="286"/>
      <c r="O893" s="286"/>
      <c r="P893" s="286" t="s">
        <v>291</v>
      </c>
      <c r="Q893" s="286" t="s">
        <v>288</v>
      </c>
      <c r="R893" s="287"/>
      <c r="S893" s="286"/>
      <c r="T893" s="285"/>
      <c r="U893" s="285"/>
      <c r="V893" s="284"/>
      <c r="W893" s="283"/>
      <c r="X893" s="688" t="s">
        <v>3135</v>
      </c>
      <c r="Y893" s="695" t="s">
        <v>3140</v>
      </c>
      <c r="Z893" s="688" t="s">
        <v>3138</v>
      </c>
    </row>
    <row r="894" spans="1:26" s="281" customFormat="1" ht="15.6">
      <c r="A894" s="290"/>
      <c r="B894" s="289"/>
      <c r="C894" s="289"/>
      <c r="D894" s="288"/>
      <c r="E894" s="286" t="s">
        <v>18</v>
      </c>
      <c r="F894" s="286" t="s">
        <v>15</v>
      </c>
      <c r="G894" s="1" t="s">
        <v>21</v>
      </c>
      <c r="H894" s="1" t="s">
        <v>28</v>
      </c>
      <c r="I894" s="1" t="s">
        <v>24</v>
      </c>
      <c r="J894" s="4">
        <v>4</v>
      </c>
      <c r="K894" s="286"/>
      <c r="L894" s="286"/>
      <c r="M894" s="286"/>
      <c r="N894" s="286"/>
      <c r="O894" s="286"/>
      <c r="P894" s="286" t="s">
        <v>291</v>
      </c>
      <c r="Q894" s="286" t="s">
        <v>288</v>
      </c>
      <c r="R894" s="287"/>
      <c r="S894" s="286"/>
      <c r="T894" s="285"/>
      <c r="U894" s="285"/>
      <c r="V894" s="284"/>
      <c r="W894" s="283"/>
      <c r="X894" s="688" t="s">
        <v>3135</v>
      </c>
      <c r="Y894" s="695" t="s">
        <v>3140</v>
      </c>
      <c r="Z894" s="688" t="s">
        <v>3138</v>
      </c>
    </row>
    <row r="895" spans="1:26" s="281" customFormat="1" ht="15.6">
      <c r="A895" s="290"/>
      <c r="B895" s="289"/>
      <c r="C895" s="289"/>
      <c r="D895" s="288"/>
      <c r="E895" s="286" t="s">
        <v>18</v>
      </c>
      <c r="F895" s="286" t="s">
        <v>16</v>
      </c>
      <c r="G895" s="1" t="s">
        <v>57</v>
      </c>
      <c r="H895" s="1" t="s">
        <v>61</v>
      </c>
      <c r="I895" s="1" t="s">
        <v>783</v>
      </c>
      <c r="J895" s="4">
        <v>4</v>
      </c>
      <c r="K895" s="286"/>
      <c r="L895" s="286"/>
      <c r="M895" s="286"/>
      <c r="N895" s="286"/>
      <c r="O895" s="286"/>
      <c r="P895" s="286" t="s">
        <v>291</v>
      </c>
      <c r="Q895" s="286" t="s">
        <v>288</v>
      </c>
      <c r="R895" s="287"/>
      <c r="S895" s="286"/>
      <c r="T895" s="285"/>
      <c r="U895" s="285"/>
      <c r="V895" s="284"/>
      <c r="W895" s="283"/>
      <c r="X895" s="688" t="s">
        <v>3135</v>
      </c>
      <c r="Y895" s="695" t="s">
        <v>3140</v>
      </c>
      <c r="Z895" s="688" t="s">
        <v>3138</v>
      </c>
    </row>
    <row r="896" spans="1:26" s="281" customFormat="1" ht="15.6">
      <c r="A896" s="290"/>
      <c r="B896" s="289"/>
      <c r="C896" s="289" t="s">
        <v>782</v>
      </c>
      <c r="D896" s="288"/>
      <c r="E896" s="286" t="s">
        <v>18</v>
      </c>
      <c r="F896" s="286" t="s">
        <v>14</v>
      </c>
      <c r="G896" s="1" t="s">
        <v>22</v>
      </c>
      <c r="H896" s="1" t="s">
        <v>28</v>
      </c>
      <c r="I896" s="1" t="s">
        <v>26</v>
      </c>
      <c r="J896" s="4">
        <v>4</v>
      </c>
      <c r="K896" s="286"/>
      <c r="L896" s="286"/>
      <c r="M896" s="286"/>
      <c r="N896" s="286"/>
      <c r="O896" s="286"/>
      <c r="P896" s="286" t="s">
        <v>291</v>
      </c>
      <c r="Q896" s="286" t="s">
        <v>288</v>
      </c>
      <c r="R896" s="287"/>
      <c r="S896" s="286"/>
      <c r="T896" s="285"/>
      <c r="U896" s="285"/>
      <c r="V896" s="284"/>
      <c r="W896" s="283"/>
      <c r="X896" s="688" t="s">
        <v>3135</v>
      </c>
      <c r="Y896" s="695" t="s">
        <v>3140</v>
      </c>
      <c r="Z896" s="688" t="s">
        <v>3138</v>
      </c>
    </row>
    <row r="897" spans="1:26" s="281" customFormat="1" ht="15.6">
      <c r="A897" s="290"/>
      <c r="B897" s="289"/>
      <c r="C897" s="289"/>
      <c r="D897" s="288"/>
      <c r="E897" s="286" t="s">
        <v>18</v>
      </c>
      <c r="F897" s="286" t="s">
        <v>15</v>
      </c>
      <c r="G897" s="1" t="s">
        <v>22</v>
      </c>
      <c r="H897" s="1" t="s">
        <v>28</v>
      </c>
      <c r="I897" s="1" t="s">
        <v>25</v>
      </c>
      <c r="J897" s="4">
        <v>4</v>
      </c>
      <c r="K897" s="286"/>
      <c r="L897" s="286"/>
      <c r="M897" s="286"/>
      <c r="N897" s="286"/>
      <c r="O897" s="286"/>
      <c r="P897" s="286" t="s">
        <v>291</v>
      </c>
      <c r="Q897" s="286" t="s">
        <v>288</v>
      </c>
      <c r="R897" s="287"/>
      <c r="S897" s="286"/>
      <c r="T897" s="285"/>
      <c r="U897" s="285"/>
      <c r="V897" s="284"/>
      <c r="W897" s="283"/>
      <c r="X897" s="688" t="s">
        <v>3135</v>
      </c>
      <c r="Y897" s="695" t="s">
        <v>3140</v>
      </c>
      <c r="Z897" s="688" t="s">
        <v>3138</v>
      </c>
    </row>
    <row r="898" spans="1:26" s="281" customFormat="1" ht="15.6">
      <c r="A898" s="290"/>
      <c r="B898" s="289"/>
      <c r="C898" s="289" t="s">
        <v>781</v>
      </c>
      <c r="D898" s="288"/>
      <c r="E898" s="286" t="s">
        <v>18</v>
      </c>
      <c r="F898" s="286" t="s">
        <v>14</v>
      </c>
      <c r="G898" s="1" t="s">
        <v>22</v>
      </c>
      <c r="H898" s="1" t="s">
        <v>28</v>
      </c>
      <c r="I898" s="1" t="s">
        <v>24</v>
      </c>
      <c r="J898" s="4">
        <v>4</v>
      </c>
      <c r="K898" s="286"/>
      <c r="L898" s="286"/>
      <c r="M898" s="286"/>
      <c r="N898" s="286"/>
      <c r="O898" s="286"/>
      <c r="P898" s="286" t="s">
        <v>291</v>
      </c>
      <c r="Q898" s="286" t="s">
        <v>288</v>
      </c>
      <c r="R898" s="287"/>
      <c r="S898" s="286"/>
      <c r="T898" s="285"/>
      <c r="U898" s="285"/>
      <c r="V898" s="284"/>
      <c r="W898" s="283"/>
      <c r="X898" s="688" t="s">
        <v>3135</v>
      </c>
      <c r="Y898" s="695" t="s">
        <v>3140</v>
      </c>
      <c r="Z898" s="688" t="s">
        <v>3138</v>
      </c>
    </row>
    <row r="899" spans="1:26" s="281" customFormat="1" ht="15.6">
      <c r="A899" s="290"/>
      <c r="B899" s="289"/>
      <c r="C899" s="289"/>
      <c r="D899" s="288"/>
      <c r="E899" s="286" t="s">
        <v>18</v>
      </c>
      <c r="F899" s="286" t="s">
        <v>15</v>
      </c>
      <c r="G899" s="1" t="s">
        <v>22</v>
      </c>
      <c r="H899" s="1" t="s">
        <v>28</v>
      </c>
      <c r="I899" s="1" t="s">
        <v>24</v>
      </c>
      <c r="J899" s="4">
        <v>4</v>
      </c>
      <c r="K899" s="286"/>
      <c r="L899" s="286"/>
      <c r="M899" s="286"/>
      <c r="N899" s="286"/>
      <c r="O899" s="286"/>
      <c r="P899" s="286" t="s">
        <v>291</v>
      </c>
      <c r="Q899" s="286" t="s">
        <v>288</v>
      </c>
      <c r="R899" s="287"/>
      <c r="S899" s="286"/>
      <c r="T899" s="285"/>
      <c r="U899" s="285"/>
      <c r="V899" s="284"/>
      <c r="W899" s="283"/>
      <c r="X899" s="688" t="s">
        <v>3135</v>
      </c>
      <c r="Y899" s="695" t="s">
        <v>3140</v>
      </c>
      <c r="Z899" s="688" t="s">
        <v>3138</v>
      </c>
    </row>
    <row r="900" spans="1:26" s="281" customFormat="1" ht="15.6">
      <c r="A900" s="290"/>
      <c r="B900" s="289"/>
      <c r="C900" s="289" t="s">
        <v>780</v>
      </c>
      <c r="D900" s="288"/>
      <c r="E900" s="286" t="s">
        <v>18</v>
      </c>
      <c r="F900" s="286" t="s">
        <v>14</v>
      </c>
      <c r="G900" s="1" t="s">
        <v>22</v>
      </c>
      <c r="H900" s="1" t="s">
        <v>28</v>
      </c>
      <c r="I900" s="1" t="s">
        <v>24</v>
      </c>
      <c r="J900" s="4">
        <v>4</v>
      </c>
      <c r="K900" s="286"/>
      <c r="L900" s="286"/>
      <c r="M900" s="286"/>
      <c r="N900" s="286"/>
      <c r="O900" s="286"/>
      <c r="P900" s="286" t="s">
        <v>291</v>
      </c>
      <c r="Q900" s="286" t="s">
        <v>288</v>
      </c>
      <c r="R900" s="287"/>
      <c r="S900" s="286"/>
      <c r="T900" s="285"/>
      <c r="U900" s="285"/>
      <c r="V900" s="284"/>
      <c r="W900" s="283"/>
      <c r="X900" s="688" t="s">
        <v>3135</v>
      </c>
      <c r="Y900" s="695" t="s">
        <v>3140</v>
      </c>
      <c r="Z900" s="688" t="s">
        <v>3138</v>
      </c>
    </row>
    <row r="901" spans="1:26" s="281" customFormat="1" ht="15.6">
      <c r="A901" s="290"/>
      <c r="B901" s="289"/>
      <c r="C901" s="289"/>
      <c r="D901" s="288"/>
      <c r="E901" s="286" t="s">
        <v>18</v>
      </c>
      <c r="F901" s="286" t="s">
        <v>15</v>
      </c>
      <c r="G901" s="1" t="s">
        <v>22</v>
      </c>
      <c r="H901" s="1" t="s">
        <v>28</v>
      </c>
      <c r="I901" s="1" t="s">
        <v>24</v>
      </c>
      <c r="J901" s="4">
        <v>4</v>
      </c>
      <c r="K901" s="286"/>
      <c r="L901" s="286"/>
      <c r="M901" s="286"/>
      <c r="N901" s="286"/>
      <c r="O901" s="286"/>
      <c r="P901" s="286" t="s">
        <v>291</v>
      </c>
      <c r="Q901" s="286" t="s">
        <v>288</v>
      </c>
      <c r="R901" s="287"/>
      <c r="S901" s="286"/>
      <c r="T901" s="285"/>
      <c r="U901" s="285"/>
      <c r="V901" s="284"/>
      <c r="W901" s="283"/>
      <c r="X901" s="688" t="s">
        <v>3135</v>
      </c>
      <c r="Y901" s="695" t="s">
        <v>3140</v>
      </c>
      <c r="Z901" s="688" t="s">
        <v>3138</v>
      </c>
    </row>
    <row r="902" spans="1:26" s="281" customFormat="1" ht="15.6">
      <c r="A902" s="290"/>
      <c r="B902" s="289"/>
      <c r="C902" s="289" t="s">
        <v>779</v>
      </c>
      <c r="D902" s="288"/>
      <c r="E902" s="286" t="s">
        <v>18</v>
      </c>
      <c r="F902" s="286" t="s">
        <v>14</v>
      </c>
      <c r="G902" s="1" t="s">
        <v>22</v>
      </c>
      <c r="H902" s="1" t="s">
        <v>28</v>
      </c>
      <c r="I902" s="1" t="s">
        <v>24</v>
      </c>
      <c r="J902" s="4">
        <v>4</v>
      </c>
      <c r="K902" s="286"/>
      <c r="L902" s="286"/>
      <c r="M902" s="286"/>
      <c r="N902" s="286"/>
      <c r="O902" s="286"/>
      <c r="P902" s="286" t="s">
        <v>291</v>
      </c>
      <c r="Q902" s="286" t="s">
        <v>288</v>
      </c>
      <c r="R902" s="287"/>
      <c r="S902" s="286"/>
      <c r="T902" s="285"/>
      <c r="U902" s="285"/>
      <c r="V902" s="284"/>
      <c r="W902" s="283"/>
      <c r="X902" s="688" t="s">
        <v>3135</v>
      </c>
      <c r="Y902" s="695" t="s">
        <v>3140</v>
      </c>
      <c r="Z902" s="688" t="s">
        <v>3138</v>
      </c>
    </row>
    <row r="903" spans="1:26" s="281" customFormat="1" ht="15.6">
      <c r="A903" s="290"/>
      <c r="B903" s="289"/>
      <c r="C903" s="289"/>
      <c r="D903" s="288"/>
      <c r="E903" s="286" t="s">
        <v>18</v>
      </c>
      <c r="F903" s="286" t="s">
        <v>15</v>
      </c>
      <c r="G903" s="1" t="s">
        <v>22</v>
      </c>
      <c r="H903" s="1" t="s">
        <v>28</v>
      </c>
      <c r="I903" s="1" t="s">
        <v>24</v>
      </c>
      <c r="J903" s="4">
        <v>4</v>
      </c>
      <c r="K903" s="286"/>
      <c r="L903" s="286"/>
      <c r="M903" s="286"/>
      <c r="N903" s="286"/>
      <c r="O903" s="286"/>
      <c r="P903" s="286" t="s">
        <v>291</v>
      </c>
      <c r="Q903" s="286" t="s">
        <v>288</v>
      </c>
      <c r="R903" s="287"/>
      <c r="S903" s="286"/>
      <c r="T903" s="285"/>
      <c r="U903" s="285"/>
      <c r="V903" s="284"/>
      <c r="W903" s="283"/>
      <c r="X903" s="688" t="s">
        <v>3135</v>
      </c>
      <c r="Y903" s="695" t="s">
        <v>3140</v>
      </c>
      <c r="Z903" s="688" t="s">
        <v>3138</v>
      </c>
    </row>
    <row r="904" spans="1:26" s="281" customFormat="1" ht="15.6">
      <c r="A904" s="290"/>
      <c r="B904" s="289"/>
      <c r="C904" s="289" t="s">
        <v>778</v>
      </c>
      <c r="D904" s="288"/>
      <c r="E904" s="286" t="s">
        <v>18</v>
      </c>
      <c r="F904" s="286" t="s">
        <v>14</v>
      </c>
      <c r="G904" s="1" t="s">
        <v>22</v>
      </c>
      <c r="H904" s="1" t="s">
        <v>28</v>
      </c>
      <c r="I904" s="1" t="s">
        <v>445</v>
      </c>
      <c r="J904" s="4">
        <v>4</v>
      </c>
      <c r="K904" s="286"/>
      <c r="L904" s="286"/>
      <c r="M904" s="286"/>
      <c r="N904" s="286"/>
      <c r="O904" s="286"/>
      <c r="P904" s="286" t="s">
        <v>291</v>
      </c>
      <c r="Q904" s="286" t="s">
        <v>288</v>
      </c>
      <c r="R904" s="287"/>
      <c r="S904" s="286"/>
      <c r="T904" s="285"/>
      <c r="U904" s="285"/>
      <c r="V904" s="284"/>
      <c r="W904" s="283"/>
      <c r="X904" s="688" t="s">
        <v>3135</v>
      </c>
      <c r="Y904" s="695" t="s">
        <v>3140</v>
      </c>
      <c r="Z904" s="688" t="s">
        <v>3138</v>
      </c>
    </row>
    <row r="905" spans="1:26" s="281" customFormat="1" ht="15.6">
      <c r="A905" s="290"/>
      <c r="B905" s="289"/>
      <c r="C905" s="289"/>
      <c r="D905" s="288"/>
      <c r="E905" s="286" t="s">
        <v>18</v>
      </c>
      <c r="F905" s="286" t="s">
        <v>15</v>
      </c>
      <c r="G905" s="1" t="s">
        <v>22</v>
      </c>
      <c r="H905" s="1" t="s">
        <v>28</v>
      </c>
      <c r="I905" s="1" t="s">
        <v>24</v>
      </c>
      <c r="J905" s="4">
        <v>4</v>
      </c>
      <c r="K905" s="286"/>
      <c r="L905" s="286"/>
      <c r="M905" s="286"/>
      <c r="N905" s="286"/>
      <c r="O905" s="286"/>
      <c r="P905" s="286" t="s">
        <v>291</v>
      </c>
      <c r="Q905" s="286" t="s">
        <v>288</v>
      </c>
      <c r="R905" s="287"/>
      <c r="S905" s="286"/>
      <c r="T905" s="285"/>
      <c r="U905" s="285"/>
      <c r="V905" s="284"/>
      <c r="W905" s="283"/>
      <c r="X905" s="688" t="s">
        <v>3135</v>
      </c>
      <c r="Y905" s="695" t="s">
        <v>3140</v>
      </c>
      <c r="Z905" s="688" t="s">
        <v>3138</v>
      </c>
    </row>
    <row r="906" spans="1:26" s="281" customFormat="1" ht="27.6">
      <c r="A906" s="290"/>
      <c r="B906" s="289"/>
      <c r="C906" s="289" t="s">
        <v>777</v>
      </c>
      <c r="D906" s="288"/>
      <c r="E906" s="286" t="s">
        <v>18</v>
      </c>
      <c r="F906" s="286" t="s">
        <v>14</v>
      </c>
      <c r="G906" s="1" t="s">
        <v>776</v>
      </c>
      <c r="H906" s="1" t="s">
        <v>28</v>
      </c>
      <c r="I906" s="1" t="s">
        <v>24</v>
      </c>
      <c r="J906" s="4">
        <v>4</v>
      </c>
      <c r="K906" s="286"/>
      <c r="L906" s="286"/>
      <c r="M906" s="286"/>
      <c r="N906" s="286"/>
      <c r="O906" s="286"/>
      <c r="P906" s="286" t="s">
        <v>291</v>
      </c>
      <c r="Q906" s="286" t="s">
        <v>288</v>
      </c>
      <c r="R906" s="287"/>
      <c r="S906" s="286"/>
      <c r="T906" s="285"/>
      <c r="U906" s="285"/>
      <c r="V906" s="284"/>
      <c r="W906" s="283"/>
      <c r="X906" s="688" t="s">
        <v>3135</v>
      </c>
      <c r="Y906" s="695" t="s">
        <v>3140</v>
      </c>
      <c r="Z906" s="688" t="s">
        <v>3138</v>
      </c>
    </row>
    <row r="907" spans="1:26" s="281" customFormat="1" ht="27.6">
      <c r="A907" s="290"/>
      <c r="B907" s="289"/>
      <c r="C907" s="289"/>
      <c r="D907" s="288"/>
      <c r="E907" s="286" t="s">
        <v>18</v>
      </c>
      <c r="F907" s="286" t="s">
        <v>15</v>
      </c>
      <c r="G907" s="1" t="s">
        <v>776</v>
      </c>
      <c r="H907" s="1" t="s">
        <v>28</v>
      </c>
      <c r="I907" s="1" t="s">
        <v>24</v>
      </c>
      <c r="J907" s="4">
        <v>4</v>
      </c>
      <c r="K907" s="286"/>
      <c r="L907" s="286"/>
      <c r="M907" s="286"/>
      <c r="N907" s="286"/>
      <c r="O907" s="286"/>
      <c r="P907" s="286" t="s">
        <v>291</v>
      </c>
      <c r="Q907" s="286" t="s">
        <v>288</v>
      </c>
      <c r="R907" s="287"/>
      <c r="S907" s="286"/>
      <c r="T907" s="285"/>
      <c r="U907" s="285"/>
      <c r="V907" s="284"/>
      <c r="W907" s="283"/>
      <c r="X907" s="688" t="s">
        <v>3135</v>
      </c>
      <c r="Y907" s="695" t="s">
        <v>3140</v>
      </c>
      <c r="Z907" s="688" t="s">
        <v>3138</v>
      </c>
    </row>
    <row r="908" spans="1:26" s="281" customFormat="1" ht="15.6">
      <c r="A908" s="290"/>
      <c r="B908" s="289"/>
      <c r="C908" s="289" t="s">
        <v>775</v>
      </c>
      <c r="D908" s="288"/>
      <c r="E908" s="286" t="s">
        <v>18</v>
      </c>
      <c r="F908" s="286" t="s">
        <v>14</v>
      </c>
      <c r="G908" s="1" t="s">
        <v>22</v>
      </c>
      <c r="H908" s="1" t="s">
        <v>28</v>
      </c>
      <c r="I908" s="1" t="s">
        <v>24</v>
      </c>
      <c r="J908" s="4">
        <v>4</v>
      </c>
      <c r="K908" s="286"/>
      <c r="L908" s="286"/>
      <c r="M908" s="286"/>
      <c r="N908" s="286"/>
      <c r="O908" s="286"/>
      <c r="P908" s="286" t="s">
        <v>291</v>
      </c>
      <c r="Q908" s="286" t="s">
        <v>288</v>
      </c>
      <c r="R908" s="287"/>
      <c r="S908" s="286"/>
      <c r="T908" s="285"/>
      <c r="U908" s="285"/>
      <c r="V908" s="284"/>
      <c r="W908" s="283"/>
      <c r="X908" s="688" t="s">
        <v>3135</v>
      </c>
      <c r="Y908" s="695" t="s">
        <v>3140</v>
      </c>
      <c r="Z908" s="688" t="s">
        <v>3138</v>
      </c>
    </row>
    <row r="909" spans="1:26" s="281" customFormat="1" ht="15.6">
      <c r="A909" s="290"/>
      <c r="B909" s="289"/>
      <c r="C909" s="289"/>
      <c r="D909" s="288"/>
      <c r="E909" s="286" t="s">
        <v>18</v>
      </c>
      <c r="F909" s="286" t="s">
        <v>15</v>
      </c>
      <c r="G909" s="1" t="s">
        <v>22</v>
      </c>
      <c r="H909" s="1" t="s">
        <v>28</v>
      </c>
      <c r="I909" s="1" t="s">
        <v>24</v>
      </c>
      <c r="J909" s="4">
        <v>4</v>
      </c>
      <c r="K909" s="286"/>
      <c r="L909" s="286"/>
      <c r="M909" s="286"/>
      <c r="N909" s="286"/>
      <c r="O909" s="286"/>
      <c r="P909" s="286" t="s">
        <v>291</v>
      </c>
      <c r="Q909" s="286" t="s">
        <v>288</v>
      </c>
      <c r="R909" s="287"/>
      <c r="S909" s="286"/>
      <c r="T909" s="285"/>
      <c r="U909" s="285"/>
      <c r="V909" s="284"/>
      <c r="W909" s="283"/>
      <c r="X909" s="688" t="s">
        <v>3135</v>
      </c>
      <c r="Y909" s="695" t="s">
        <v>3140</v>
      </c>
      <c r="Z909" s="688" t="s">
        <v>3138</v>
      </c>
    </row>
    <row r="910" spans="1:26" s="281" customFormat="1" ht="15.6">
      <c r="A910" s="290"/>
      <c r="B910" s="289"/>
      <c r="C910" s="289" t="s">
        <v>774</v>
      </c>
      <c r="D910" s="288"/>
      <c r="E910" s="286" t="s">
        <v>18</v>
      </c>
      <c r="F910" s="286" t="s">
        <v>14</v>
      </c>
      <c r="G910" s="1" t="s">
        <v>19</v>
      </c>
      <c r="H910" s="1" t="s">
        <v>28</v>
      </c>
      <c r="I910" s="1" t="s">
        <v>24</v>
      </c>
      <c r="J910" s="4">
        <v>4</v>
      </c>
      <c r="K910" s="286"/>
      <c r="L910" s="286"/>
      <c r="M910" s="286"/>
      <c r="N910" s="286"/>
      <c r="O910" s="286"/>
      <c r="P910" s="286" t="s">
        <v>291</v>
      </c>
      <c r="Q910" s="286" t="s">
        <v>288</v>
      </c>
      <c r="R910" s="287"/>
      <c r="S910" s="286"/>
      <c r="T910" s="285"/>
      <c r="U910" s="285"/>
      <c r="V910" s="284"/>
      <c r="W910" s="283"/>
      <c r="X910" s="688" t="s">
        <v>3135</v>
      </c>
      <c r="Y910" s="695" t="s">
        <v>3140</v>
      </c>
      <c r="Z910" s="688" t="s">
        <v>3138</v>
      </c>
    </row>
    <row r="911" spans="1:26" s="281" customFormat="1" ht="15.6">
      <c r="A911" s="290"/>
      <c r="B911" s="289"/>
      <c r="C911" s="289"/>
      <c r="D911" s="288"/>
      <c r="E911" s="286" t="s">
        <v>18</v>
      </c>
      <c r="F911" s="286" t="s">
        <v>15</v>
      </c>
      <c r="G911" s="1" t="s">
        <v>19</v>
      </c>
      <c r="H911" s="1" t="s">
        <v>28</v>
      </c>
      <c r="I911" s="1" t="s">
        <v>24</v>
      </c>
      <c r="J911" s="4">
        <v>4</v>
      </c>
      <c r="K911" s="286"/>
      <c r="L911" s="286"/>
      <c r="M911" s="286"/>
      <c r="N911" s="286"/>
      <c r="O911" s="286"/>
      <c r="P911" s="286" t="s">
        <v>291</v>
      </c>
      <c r="Q911" s="286" t="s">
        <v>288</v>
      </c>
      <c r="R911" s="287"/>
      <c r="S911" s="286"/>
      <c r="T911" s="285"/>
      <c r="U911" s="285"/>
      <c r="V911" s="284"/>
      <c r="W911" s="283"/>
      <c r="X911" s="688" t="s">
        <v>3135</v>
      </c>
      <c r="Y911" s="695" t="s">
        <v>3140</v>
      </c>
      <c r="Z911" s="688" t="s">
        <v>3138</v>
      </c>
    </row>
    <row r="912" spans="1:26" s="281" customFormat="1" ht="15.6">
      <c r="A912" s="290"/>
      <c r="B912" s="289"/>
      <c r="C912" s="289" t="s">
        <v>773</v>
      </c>
      <c r="D912" s="288"/>
      <c r="E912" s="286" t="s">
        <v>18</v>
      </c>
      <c r="F912" s="286" t="s">
        <v>14</v>
      </c>
      <c r="G912" s="1" t="s">
        <v>19</v>
      </c>
      <c r="H912" s="1" t="s">
        <v>28</v>
      </c>
      <c r="I912" s="1" t="s">
        <v>24</v>
      </c>
      <c r="J912" s="4">
        <v>4</v>
      </c>
      <c r="K912" s="286"/>
      <c r="L912" s="286"/>
      <c r="M912" s="286"/>
      <c r="N912" s="286"/>
      <c r="O912" s="286"/>
      <c r="P912" s="286" t="s">
        <v>286</v>
      </c>
      <c r="Q912" s="286" t="s">
        <v>289</v>
      </c>
      <c r="R912" s="287"/>
      <c r="S912" s="286"/>
      <c r="T912" s="285"/>
      <c r="U912" s="285"/>
      <c r="V912" s="284"/>
      <c r="W912" s="283"/>
      <c r="X912" s="688" t="s">
        <v>3135</v>
      </c>
      <c r="Y912" s="695" t="s">
        <v>3140</v>
      </c>
      <c r="Z912" s="688" t="s">
        <v>3138</v>
      </c>
    </row>
    <row r="913" spans="1:16384" s="281" customFormat="1" ht="15.6">
      <c r="A913" s="290"/>
      <c r="B913" s="289"/>
      <c r="C913" s="289"/>
      <c r="D913" s="288"/>
      <c r="E913" s="286" t="s">
        <v>18</v>
      </c>
      <c r="F913" s="286" t="s">
        <v>15</v>
      </c>
      <c r="G913" s="1" t="s">
        <v>19</v>
      </c>
      <c r="H913" s="1" t="s">
        <v>28</v>
      </c>
      <c r="I913" s="1" t="s">
        <v>24</v>
      </c>
      <c r="J913" s="4">
        <v>4</v>
      </c>
      <c r="K913" s="286"/>
      <c r="L913" s="286"/>
      <c r="M913" s="286"/>
      <c r="N913" s="286"/>
      <c r="O913" s="286"/>
      <c r="P913" s="286" t="s">
        <v>286</v>
      </c>
      <c r="Q913" s="286" t="s">
        <v>289</v>
      </c>
      <c r="R913" s="287"/>
      <c r="S913" s="286"/>
      <c r="T913" s="285"/>
      <c r="U913" s="285"/>
      <c r="V913" s="284"/>
      <c r="W913" s="283"/>
      <c r="X913" s="688" t="s">
        <v>3135</v>
      </c>
      <c r="Y913" s="695" t="s">
        <v>3140</v>
      </c>
      <c r="Z913" s="688" t="s">
        <v>3138</v>
      </c>
    </row>
    <row r="914" spans="1:16384" s="281" customFormat="1" ht="15.6">
      <c r="A914" s="290"/>
      <c r="B914" s="289"/>
      <c r="C914" s="289" t="s">
        <v>772</v>
      </c>
      <c r="D914" s="288"/>
      <c r="E914" s="286" t="s">
        <v>18</v>
      </c>
      <c r="F914" s="286" t="s">
        <v>14</v>
      </c>
      <c r="G914" s="1" t="s">
        <v>19</v>
      </c>
      <c r="H914" s="1" t="s">
        <v>28</v>
      </c>
      <c r="I914" s="1" t="s">
        <v>24</v>
      </c>
      <c r="J914" s="4">
        <v>4</v>
      </c>
      <c r="K914" s="286"/>
      <c r="L914" s="286"/>
      <c r="M914" s="286"/>
      <c r="N914" s="286"/>
      <c r="O914" s="286"/>
      <c r="P914" s="286" t="s">
        <v>286</v>
      </c>
      <c r="Q914" s="286" t="s">
        <v>289</v>
      </c>
      <c r="R914" s="287"/>
      <c r="S914" s="286"/>
      <c r="T914" s="285"/>
      <c r="U914" s="285"/>
      <c r="V914" s="284"/>
      <c r="W914" s="283"/>
      <c r="X914" s="688" t="s">
        <v>3135</v>
      </c>
      <c r="Y914" s="695" t="s">
        <v>3140</v>
      </c>
      <c r="Z914" s="688" t="s">
        <v>3138</v>
      </c>
    </row>
    <row r="915" spans="1:16384" s="281" customFormat="1" ht="15.6">
      <c r="A915" s="290"/>
      <c r="B915" s="289"/>
      <c r="C915" s="289"/>
      <c r="D915" s="288"/>
      <c r="E915" s="286" t="s">
        <v>18</v>
      </c>
      <c r="F915" s="286" t="s">
        <v>15</v>
      </c>
      <c r="G915" s="1" t="s">
        <v>19</v>
      </c>
      <c r="H915" s="1" t="s">
        <v>28</v>
      </c>
      <c r="I915" s="1" t="s">
        <v>24</v>
      </c>
      <c r="J915" s="4">
        <v>4</v>
      </c>
      <c r="K915" s="286"/>
      <c r="L915" s="286"/>
      <c r="M915" s="286"/>
      <c r="N915" s="286"/>
      <c r="O915" s="286"/>
      <c r="P915" s="286" t="s">
        <v>286</v>
      </c>
      <c r="Q915" s="286" t="s">
        <v>289</v>
      </c>
      <c r="R915" s="287"/>
      <c r="S915" s="286"/>
      <c r="T915" s="285"/>
      <c r="U915" s="285"/>
      <c r="V915" s="284"/>
      <c r="W915" s="283"/>
      <c r="X915" s="688" t="s">
        <v>3135</v>
      </c>
      <c r="Y915" s="695" t="s">
        <v>3140</v>
      </c>
      <c r="Z915" s="688" t="s">
        <v>3138</v>
      </c>
    </row>
    <row r="916" spans="1:16384" s="281" customFormat="1" ht="15.6">
      <c r="A916" s="290"/>
      <c r="B916" s="289"/>
      <c r="C916" s="289" t="s">
        <v>771</v>
      </c>
      <c r="D916" s="288"/>
      <c r="E916" s="286" t="s">
        <v>18</v>
      </c>
      <c r="F916" s="286" t="s">
        <v>14</v>
      </c>
      <c r="G916" s="1" t="s">
        <v>19</v>
      </c>
      <c r="H916" s="1" t="s">
        <v>28</v>
      </c>
      <c r="I916" s="1" t="s">
        <v>24</v>
      </c>
      <c r="J916" s="4">
        <v>4</v>
      </c>
      <c r="K916" s="286"/>
      <c r="L916" s="286"/>
      <c r="M916" s="286"/>
      <c r="N916" s="286"/>
      <c r="O916" s="286"/>
      <c r="P916" s="286" t="s">
        <v>286</v>
      </c>
      <c r="Q916" s="286" t="s">
        <v>289</v>
      </c>
      <c r="R916" s="287"/>
      <c r="S916" s="286"/>
      <c r="T916" s="285"/>
      <c r="U916" s="285"/>
      <c r="V916" s="284"/>
      <c r="W916" s="283"/>
      <c r="X916" s="688" t="s">
        <v>3135</v>
      </c>
      <c r="Y916" s="695" t="s">
        <v>3140</v>
      </c>
      <c r="Z916" s="688" t="s">
        <v>3138</v>
      </c>
    </row>
    <row r="917" spans="1:16384" s="281" customFormat="1" ht="15.6">
      <c r="A917" s="290"/>
      <c r="B917" s="289"/>
      <c r="C917" s="289"/>
      <c r="D917" s="288"/>
      <c r="E917" s="286" t="s">
        <v>18</v>
      </c>
      <c r="F917" s="286" t="s">
        <v>15</v>
      </c>
      <c r="G917" s="1" t="s">
        <v>19</v>
      </c>
      <c r="H917" s="1" t="s">
        <v>28</v>
      </c>
      <c r="I917" s="1" t="s">
        <v>24</v>
      </c>
      <c r="J917" s="4">
        <v>4</v>
      </c>
      <c r="K917" s="286"/>
      <c r="L917" s="286"/>
      <c r="M917" s="286"/>
      <c r="N917" s="286"/>
      <c r="O917" s="286"/>
      <c r="P917" s="286" t="s">
        <v>286</v>
      </c>
      <c r="Q917" s="286" t="s">
        <v>289</v>
      </c>
      <c r="R917" s="287"/>
      <c r="S917" s="286"/>
      <c r="T917" s="285"/>
      <c r="U917" s="285"/>
      <c r="V917" s="284"/>
      <c r="W917" s="283"/>
      <c r="X917" s="688" t="s">
        <v>3135</v>
      </c>
      <c r="Y917" s="695" t="s">
        <v>3140</v>
      </c>
      <c r="Z917" s="688" t="s">
        <v>3138</v>
      </c>
    </row>
    <row r="918" spans="1:16384" s="281" customFormat="1" ht="15.6">
      <c r="A918" s="290"/>
      <c r="B918" s="289"/>
      <c r="C918" s="289" t="s">
        <v>770</v>
      </c>
      <c r="D918" s="288"/>
      <c r="E918" s="286" t="s">
        <v>17</v>
      </c>
      <c r="F918" s="286" t="s">
        <v>15</v>
      </c>
      <c r="G918" s="1" t="s">
        <v>19</v>
      </c>
      <c r="H918" s="1" t="s">
        <v>28</v>
      </c>
      <c r="I918" s="1" t="s">
        <v>24</v>
      </c>
      <c r="J918" s="4">
        <v>4</v>
      </c>
      <c r="K918" s="286"/>
      <c r="L918" s="286"/>
      <c r="M918" s="286"/>
      <c r="N918" s="286"/>
      <c r="O918" s="286"/>
      <c r="P918" s="286" t="s">
        <v>286</v>
      </c>
      <c r="Q918" s="286" t="s">
        <v>290</v>
      </c>
      <c r="R918" s="287"/>
      <c r="S918" s="286"/>
      <c r="T918" s="285"/>
      <c r="U918" s="285"/>
      <c r="V918" s="284"/>
      <c r="W918" s="283"/>
      <c r="X918" s="688" t="s">
        <v>3135</v>
      </c>
      <c r="Y918" s="695" t="s">
        <v>3140</v>
      </c>
      <c r="Z918" s="688" t="s">
        <v>3138</v>
      </c>
    </row>
    <row r="919" spans="1:16384" s="281" customFormat="1" ht="15.6">
      <c r="A919" s="290"/>
      <c r="B919" s="289"/>
      <c r="C919" s="289"/>
      <c r="D919" s="288"/>
      <c r="E919" s="286" t="s">
        <v>18</v>
      </c>
      <c r="F919" s="286" t="s">
        <v>14</v>
      </c>
      <c r="G919" s="1" t="s">
        <v>19</v>
      </c>
      <c r="H919" s="1" t="s">
        <v>28</v>
      </c>
      <c r="I919" s="1" t="s">
        <v>24</v>
      </c>
      <c r="J919" s="4">
        <v>4</v>
      </c>
      <c r="K919" s="286"/>
      <c r="L919" s="286"/>
      <c r="M919" s="286"/>
      <c r="N919" s="286"/>
      <c r="O919" s="286"/>
      <c r="P919" s="286" t="s">
        <v>286</v>
      </c>
      <c r="Q919" s="286" t="s">
        <v>290</v>
      </c>
      <c r="R919" s="287"/>
      <c r="S919" s="286"/>
      <c r="T919" s="285"/>
      <c r="U919" s="285"/>
      <c r="V919" s="284"/>
      <c r="W919" s="283"/>
      <c r="X919" s="688" t="s">
        <v>3135</v>
      </c>
      <c r="Y919" s="695" t="s">
        <v>3140</v>
      </c>
      <c r="Z919" s="688" t="s">
        <v>3138</v>
      </c>
    </row>
    <row r="920" spans="1:16384" s="281" customFormat="1" ht="15.6">
      <c r="A920" s="290"/>
      <c r="B920" s="289"/>
      <c r="C920" s="289" t="s">
        <v>769</v>
      </c>
      <c r="D920" s="288"/>
      <c r="E920" s="286" t="s">
        <v>17</v>
      </c>
      <c r="F920" s="286" t="s">
        <v>14</v>
      </c>
      <c r="G920" s="1" t="s">
        <v>19</v>
      </c>
      <c r="H920" s="1" t="s">
        <v>28</v>
      </c>
      <c r="I920" s="1" t="s">
        <v>24</v>
      </c>
      <c r="J920" s="4">
        <v>4</v>
      </c>
      <c r="K920" s="286"/>
      <c r="L920" s="286"/>
      <c r="M920" s="286"/>
      <c r="N920" s="286"/>
      <c r="O920" s="286"/>
      <c r="P920" s="286" t="s">
        <v>286</v>
      </c>
      <c r="Q920" s="286" t="s">
        <v>290</v>
      </c>
      <c r="R920" s="287"/>
      <c r="S920" s="286"/>
      <c r="T920" s="285"/>
      <c r="U920" s="285"/>
      <c r="V920" s="284"/>
      <c r="W920" s="283"/>
      <c r="X920" s="688" t="s">
        <v>3135</v>
      </c>
      <c r="Y920" s="695" t="s">
        <v>3140</v>
      </c>
      <c r="Z920" s="688" t="s">
        <v>3138</v>
      </c>
    </row>
    <row r="921" spans="1:16384" s="281" customFormat="1" ht="15.6">
      <c r="A921" s="290"/>
      <c r="B921" s="289"/>
      <c r="C921" s="289" t="s">
        <v>768</v>
      </c>
      <c r="D921" s="288"/>
      <c r="E921" s="286" t="s">
        <v>18</v>
      </c>
      <c r="F921" s="286" t="s">
        <v>15</v>
      </c>
      <c r="G921" s="1" t="s">
        <v>19</v>
      </c>
      <c r="H921" s="1" t="s">
        <v>28</v>
      </c>
      <c r="I921" s="1" t="s">
        <v>24</v>
      </c>
      <c r="J921" s="4">
        <v>1</v>
      </c>
      <c r="K921" s="286"/>
      <c r="L921" s="286"/>
      <c r="M921" s="286"/>
      <c r="N921" s="286"/>
      <c r="O921" s="286"/>
      <c r="P921" s="286" t="s">
        <v>286</v>
      </c>
      <c r="Q921" s="286" t="s">
        <v>290</v>
      </c>
      <c r="R921" s="287" t="s">
        <v>767</v>
      </c>
      <c r="S921" s="286"/>
      <c r="T921" s="285"/>
      <c r="U921" s="285"/>
      <c r="V921" s="284"/>
      <c r="W921" s="283"/>
      <c r="X921" s="688" t="s">
        <v>3135</v>
      </c>
      <c r="Y921" s="695" t="s">
        <v>3140</v>
      </c>
      <c r="Z921" s="688" t="s">
        <v>3138</v>
      </c>
    </row>
    <row r="922" spans="1:16384" s="281" customFormat="1" ht="15.6">
      <c r="A922" s="290"/>
      <c r="B922" s="289"/>
      <c r="C922" s="289"/>
      <c r="D922" s="288"/>
      <c r="E922" s="286" t="s">
        <v>18</v>
      </c>
      <c r="F922" s="286" t="s">
        <v>14</v>
      </c>
      <c r="G922" s="1" t="s">
        <v>19</v>
      </c>
      <c r="H922" s="1" t="s">
        <v>28</v>
      </c>
      <c r="I922" s="1" t="s">
        <v>24</v>
      </c>
      <c r="J922" s="4">
        <v>4</v>
      </c>
      <c r="K922" s="286"/>
      <c r="L922" s="286"/>
      <c r="M922" s="286"/>
      <c r="N922" s="286"/>
      <c r="O922" s="286"/>
      <c r="P922" s="286" t="s">
        <v>286</v>
      </c>
      <c r="Q922" s="286" t="s">
        <v>290</v>
      </c>
      <c r="R922" s="287"/>
      <c r="S922" s="286"/>
      <c r="T922" s="285"/>
      <c r="U922" s="285"/>
      <c r="V922" s="284"/>
      <c r="W922" s="283"/>
      <c r="X922" s="688" t="s">
        <v>3135</v>
      </c>
      <c r="Y922" s="695" t="s">
        <v>3140</v>
      </c>
      <c r="Z922" s="688" t="s">
        <v>3138</v>
      </c>
    </row>
    <row r="923" spans="1:16384" s="281" customFormat="1" ht="15.6">
      <c r="A923" s="290"/>
      <c r="B923" s="289"/>
      <c r="C923" s="289" t="s">
        <v>766</v>
      </c>
      <c r="D923" s="288"/>
      <c r="E923" s="286" t="s">
        <v>18</v>
      </c>
      <c r="F923" s="286" t="s">
        <v>14</v>
      </c>
      <c r="G923" s="1" t="s">
        <v>19</v>
      </c>
      <c r="H923" s="1" t="s">
        <v>28</v>
      </c>
      <c r="I923" s="1" t="s">
        <v>24</v>
      </c>
      <c r="J923" s="4">
        <v>4</v>
      </c>
      <c r="K923" s="286"/>
      <c r="L923" s="286"/>
      <c r="M923" s="286"/>
      <c r="N923" s="286"/>
      <c r="O923" s="286"/>
      <c r="P923" s="286" t="s">
        <v>286</v>
      </c>
      <c r="Q923" s="286" t="s">
        <v>290</v>
      </c>
      <c r="R923" s="287"/>
      <c r="S923" s="286"/>
      <c r="T923" s="285"/>
      <c r="U923" s="285"/>
      <c r="V923" s="284"/>
      <c r="W923" s="283"/>
      <c r="X923" s="688" t="s">
        <v>3135</v>
      </c>
      <c r="Y923" s="695" t="s">
        <v>3140</v>
      </c>
      <c r="Z923" s="688" t="s">
        <v>3138</v>
      </c>
    </row>
    <row r="924" spans="1:16384" s="281" customFormat="1" ht="15.6">
      <c r="A924" s="290"/>
      <c r="B924" s="289"/>
      <c r="C924" s="289" t="s">
        <v>765</v>
      </c>
      <c r="D924" s="288"/>
      <c r="E924" s="286" t="s">
        <v>17</v>
      </c>
      <c r="F924" s="286" t="s">
        <v>14</v>
      </c>
      <c r="G924" s="1" t="s">
        <v>19</v>
      </c>
      <c r="H924" s="1" t="s">
        <v>28</v>
      </c>
      <c r="I924" s="1" t="s">
        <v>24</v>
      </c>
      <c r="J924" s="4">
        <v>4</v>
      </c>
      <c r="K924" s="286"/>
      <c r="L924" s="286"/>
      <c r="M924" s="286"/>
      <c r="N924" s="286"/>
      <c r="O924" s="286"/>
      <c r="P924" s="286" t="s">
        <v>286</v>
      </c>
      <c r="Q924" s="286" t="s">
        <v>290</v>
      </c>
      <c r="R924" s="287"/>
      <c r="S924" s="286"/>
      <c r="T924" s="285"/>
      <c r="U924" s="285"/>
      <c r="V924" s="284"/>
      <c r="W924" s="283"/>
      <c r="X924" s="688" t="s">
        <v>3135</v>
      </c>
      <c r="Y924" s="695" t="s">
        <v>3140</v>
      </c>
      <c r="Z924" s="688" t="s">
        <v>3138</v>
      </c>
    </row>
    <row r="925" spans="1:16384" s="281" customFormat="1" ht="15.6">
      <c r="A925" s="298"/>
      <c r="B925" s="297"/>
      <c r="C925" s="297"/>
      <c r="D925" s="296"/>
      <c r="E925" s="294" t="s">
        <v>17</v>
      </c>
      <c r="F925" s="294" t="s">
        <v>15</v>
      </c>
      <c r="G925" s="126" t="s">
        <v>19</v>
      </c>
      <c r="H925" s="126" t="s">
        <v>28</v>
      </c>
      <c r="I925" s="126" t="s">
        <v>24</v>
      </c>
      <c r="J925" s="125">
        <v>4</v>
      </c>
      <c r="K925" s="294"/>
      <c r="L925" s="294"/>
      <c r="M925" s="294"/>
      <c r="N925" s="294"/>
      <c r="O925" s="294"/>
      <c r="P925" s="286" t="s">
        <v>286</v>
      </c>
      <c r="Q925" s="286" t="s">
        <v>290</v>
      </c>
      <c r="R925" s="295"/>
      <c r="S925" s="294"/>
      <c r="T925" s="293"/>
      <c r="U925" s="293"/>
      <c r="V925" s="292"/>
      <c r="W925" s="291"/>
      <c r="X925" s="688" t="s">
        <v>3135</v>
      </c>
      <c r="Y925" s="695" t="s">
        <v>3140</v>
      </c>
      <c r="Z925" s="688" t="s">
        <v>3138</v>
      </c>
    </row>
    <row r="926" spans="1:16384" s="282" customFormat="1" ht="15.6">
      <c r="A926" s="290"/>
      <c r="B926" s="289"/>
      <c r="C926" s="289" t="s">
        <v>764</v>
      </c>
      <c r="D926" s="288" t="s">
        <v>763</v>
      </c>
      <c r="E926" s="286" t="s">
        <v>18</v>
      </c>
      <c r="F926" s="286" t="s">
        <v>15</v>
      </c>
      <c r="G926" s="8" t="s">
        <v>19</v>
      </c>
      <c r="H926" s="8" t="s">
        <v>28</v>
      </c>
      <c r="I926" s="8" t="s">
        <v>24</v>
      </c>
      <c r="J926" s="9">
        <v>4</v>
      </c>
      <c r="K926" s="286"/>
      <c r="L926" s="286"/>
      <c r="M926" s="286"/>
      <c r="N926" s="286"/>
      <c r="O926" s="286"/>
      <c r="P926" s="286" t="s">
        <v>286</v>
      </c>
      <c r="Q926" s="286" t="s">
        <v>290</v>
      </c>
      <c r="R926" s="287"/>
      <c r="S926" s="286"/>
      <c r="T926" s="285"/>
      <c r="U926" s="285"/>
      <c r="V926" s="284"/>
      <c r="W926" s="283"/>
      <c r="X926" s="688" t="s">
        <v>3135</v>
      </c>
      <c r="Y926" s="695" t="s">
        <v>3140</v>
      </c>
      <c r="Z926" s="688" t="s">
        <v>3138</v>
      </c>
    </row>
    <row r="927" spans="1:16384" s="281" customFormat="1" ht="13.8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  <c r="IU927" s="12"/>
      <c r="IV927" s="12"/>
      <c r="IW927" s="12"/>
      <c r="IX927" s="12"/>
      <c r="IY927" s="12"/>
      <c r="IZ927" s="12"/>
      <c r="JA927" s="12"/>
      <c r="JB927" s="12"/>
      <c r="JC927" s="12"/>
      <c r="JD927" s="12"/>
      <c r="JE927" s="12"/>
      <c r="JF927" s="12"/>
      <c r="JG927" s="12"/>
      <c r="JH927" s="12"/>
      <c r="JI927" s="12"/>
      <c r="JJ927" s="12"/>
      <c r="JK927" s="12"/>
      <c r="JL927" s="12"/>
      <c r="JM927" s="12"/>
      <c r="JN927" s="12"/>
      <c r="JO927" s="12"/>
      <c r="JP927" s="12"/>
      <c r="JQ927" s="12"/>
      <c r="JR927" s="12"/>
      <c r="JS927" s="12"/>
      <c r="JT927" s="12"/>
      <c r="JU927" s="12"/>
      <c r="JV927" s="12"/>
      <c r="JW927" s="12"/>
      <c r="JX927" s="12"/>
      <c r="JY927" s="12"/>
      <c r="JZ927" s="12"/>
      <c r="KA927" s="12"/>
      <c r="KB927" s="12"/>
      <c r="KC927" s="12"/>
      <c r="KD927" s="12"/>
      <c r="KE927" s="12"/>
      <c r="KF927" s="12"/>
      <c r="KG927" s="12"/>
      <c r="KH927" s="12"/>
      <c r="KI927" s="12"/>
      <c r="KJ927" s="12"/>
      <c r="KK927" s="12"/>
      <c r="KL927" s="12"/>
      <c r="KM927" s="12"/>
      <c r="KN927" s="12"/>
      <c r="KO927" s="12"/>
      <c r="KP927" s="12"/>
      <c r="KQ927" s="12"/>
      <c r="KR927" s="12"/>
      <c r="KS927" s="12"/>
      <c r="KT927" s="12"/>
      <c r="KU927" s="12"/>
      <c r="KV927" s="12"/>
      <c r="KW927" s="12"/>
      <c r="KX927" s="12"/>
      <c r="KY927" s="12"/>
      <c r="KZ927" s="12"/>
      <c r="LA927" s="12"/>
      <c r="LB927" s="12"/>
      <c r="LC927" s="12"/>
      <c r="LD927" s="12"/>
      <c r="LE927" s="12"/>
      <c r="LF927" s="12"/>
      <c r="LG927" s="12"/>
      <c r="LH927" s="12"/>
      <c r="LI927" s="12"/>
      <c r="LJ927" s="12"/>
      <c r="LK927" s="12"/>
      <c r="LL927" s="12"/>
      <c r="LM927" s="12"/>
      <c r="LN927" s="12"/>
      <c r="LO927" s="12"/>
      <c r="LP927" s="12"/>
      <c r="LQ927" s="12"/>
      <c r="LR927" s="12"/>
      <c r="LS927" s="12"/>
      <c r="LT927" s="12"/>
      <c r="LU927" s="12"/>
      <c r="LV927" s="12"/>
      <c r="LW927" s="12"/>
      <c r="LX927" s="12"/>
      <c r="LY927" s="12"/>
      <c r="LZ927" s="12"/>
      <c r="MA927" s="12"/>
      <c r="MB927" s="12"/>
      <c r="MC927" s="12"/>
      <c r="MD927" s="12"/>
      <c r="ME927" s="12"/>
      <c r="MF927" s="12"/>
      <c r="MG927" s="12"/>
      <c r="MH927" s="12"/>
      <c r="MI927" s="12"/>
      <c r="MJ927" s="12"/>
      <c r="MK927" s="12"/>
      <c r="ML927" s="12"/>
      <c r="MM927" s="12"/>
      <c r="MN927" s="12"/>
      <c r="MO927" s="12"/>
      <c r="MP927" s="12"/>
      <c r="MQ927" s="12"/>
      <c r="MR927" s="12"/>
      <c r="MS927" s="12"/>
      <c r="MT927" s="12"/>
      <c r="MU927" s="12"/>
      <c r="MV927" s="12"/>
      <c r="MW927" s="12"/>
      <c r="MX927" s="12"/>
      <c r="MY927" s="12"/>
      <c r="MZ927" s="12"/>
      <c r="NA927" s="12"/>
      <c r="NB927" s="12"/>
      <c r="NC927" s="12"/>
      <c r="ND927" s="12"/>
      <c r="NE927" s="12"/>
      <c r="NF927" s="12"/>
      <c r="NG927" s="12"/>
      <c r="NH927" s="12"/>
      <c r="NI927" s="12"/>
      <c r="NJ927" s="12"/>
      <c r="NK927" s="12"/>
      <c r="NL927" s="12"/>
      <c r="NM927" s="12"/>
      <c r="NN927" s="12"/>
      <c r="NO927" s="12"/>
      <c r="NP927" s="12"/>
      <c r="NQ927" s="12"/>
      <c r="NR927" s="12"/>
      <c r="NS927" s="12"/>
      <c r="NT927" s="12"/>
      <c r="NU927" s="12"/>
      <c r="NV927" s="12"/>
      <c r="NW927" s="12"/>
      <c r="NX927" s="12"/>
      <c r="NY927" s="12"/>
      <c r="NZ927" s="12"/>
      <c r="OA927" s="12"/>
      <c r="OB927" s="12"/>
      <c r="OC927" s="12"/>
      <c r="OD927" s="12"/>
      <c r="OE927" s="12"/>
      <c r="OF927" s="12"/>
      <c r="OG927" s="12"/>
      <c r="OH927" s="12"/>
      <c r="OI927" s="12"/>
      <c r="OJ927" s="12"/>
      <c r="OK927" s="12"/>
      <c r="OL927" s="12"/>
      <c r="OM927" s="12"/>
      <c r="ON927" s="12"/>
      <c r="OO927" s="12"/>
      <c r="OP927" s="12"/>
      <c r="OQ927" s="12"/>
      <c r="OR927" s="12"/>
      <c r="OS927" s="12"/>
      <c r="OT927" s="12"/>
      <c r="OU927" s="12"/>
      <c r="OV927" s="12"/>
      <c r="OW927" s="12"/>
      <c r="OX927" s="12"/>
      <c r="OY927" s="12"/>
      <c r="OZ927" s="12"/>
      <c r="PA927" s="12"/>
      <c r="PB927" s="12"/>
      <c r="PC927" s="12"/>
      <c r="PD927" s="12"/>
      <c r="PE927" s="12"/>
      <c r="PF927" s="12"/>
      <c r="PG927" s="12"/>
      <c r="PH927" s="12"/>
      <c r="PI927" s="12"/>
      <c r="PJ927" s="12"/>
      <c r="PK927" s="12"/>
      <c r="PL927" s="12"/>
      <c r="PM927" s="12"/>
      <c r="PN927" s="12"/>
      <c r="PO927" s="12"/>
      <c r="PP927" s="12"/>
      <c r="PQ927" s="12"/>
      <c r="PR927" s="12"/>
      <c r="PS927" s="12"/>
      <c r="PT927" s="12"/>
      <c r="PU927" s="12"/>
      <c r="PV927" s="12"/>
      <c r="PW927" s="12"/>
      <c r="PX927" s="12"/>
      <c r="PY927" s="12"/>
      <c r="PZ927" s="12"/>
      <c r="QA927" s="12"/>
      <c r="QB927" s="12"/>
      <c r="QC927" s="12"/>
      <c r="QD927" s="12"/>
      <c r="QE927" s="12"/>
      <c r="QF927" s="12"/>
      <c r="QG927" s="12"/>
      <c r="QH927" s="12"/>
      <c r="QI927" s="12"/>
      <c r="QJ927" s="12"/>
      <c r="QK927" s="12"/>
      <c r="QL927" s="12"/>
      <c r="QM927" s="12"/>
      <c r="QN927" s="12"/>
      <c r="QO927" s="12"/>
      <c r="QP927" s="12"/>
      <c r="QQ927" s="12"/>
      <c r="QR927" s="12"/>
      <c r="QS927" s="12"/>
      <c r="QT927" s="12"/>
      <c r="QU927" s="12"/>
      <c r="QV927" s="12"/>
      <c r="QW927" s="12"/>
      <c r="QX927" s="12"/>
      <c r="QY927" s="12"/>
      <c r="QZ927" s="12"/>
      <c r="RA927" s="12"/>
      <c r="RB927" s="12"/>
      <c r="RC927" s="12"/>
      <c r="RD927" s="12"/>
      <c r="RE927" s="12"/>
      <c r="RF927" s="12"/>
      <c r="RG927" s="12"/>
      <c r="RH927" s="12"/>
      <c r="RI927" s="12"/>
      <c r="RJ927" s="12"/>
      <c r="RK927" s="12"/>
      <c r="RL927" s="12"/>
      <c r="RM927" s="12"/>
      <c r="RN927" s="12"/>
      <c r="RO927" s="12"/>
      <c r="RP927" s="12"/>
      <c r="RQ927" s="12"/>
      <c r="RR927" s="12"/>
      <c r="RS927" s="12"/>
      <c r="RT927" s="12"/>
      <c r="RU927" s="12"/>
      <c r="RV927" s="12"/>
      <c r="RW927" s="12"/>
      <c r="RX927" s="12"/>
      <c r="RY927" s="12"/>
      <c r="RZ927" s="12"/>
      <c r="SA927" s="12"/>
      <c r="SB927" s="12"/>
      <c r="SC927" s="12"/>
      <c r="SD927" s="12"/>
      <c r="SE927" s="12"/>
      <c r="SF927" s="12"/>
      <c r="SG927" s="12"/>
      <c r="SH927" s="12"/>
      <c r="SI927" s="12"/>
      <c r="SJ927" s="12"/>
      <c r="SK927" s="12"/>
      <c r="SL927" s="12"/>
      <c r="SM927" s="12"/>
      <c r="SN927" s="12"/>
      <c r="SO927" s="12"/>
      <c r="SP927" s="12"/>
      <c r="SQ927" s="12"/>
      <c r="SR927" s="12"/>
      <c r="SS927" s="12"/>
      <c r="ST927" s="12"/>
      <c r="SU927" s="12"/>
      <c r="SV927" s="12"/>
      <c r="SW927" s="12"/>
      <c r="SX927" s="12"/>
      <c r="SY927" s="12"/>
      <c r="SZ927" s="12"/>
      <c r="TA927" s="12"/>
      <c r="TB927" s="12"/>
      <c r="TC927" s="12"/>
      <c r="TD927" s="12"/>
      <c r="TE927" s="12"/>
      <c r="TF927" s="12"/>
      <c r="TG927" s="12"/>
      <c r="TH927" s="12"/>
      <c r="TI927" s="12"/>
      <c r="TJ927" s="12"/>
      <c r="TK927" s="12"/>
      <c r="TL927" s="12"/>
      <c r="TM927" s="12"/>
      <c r="TN927" s="12"/>
      <c r="TO927" s="12"/>
      <c r="TP927" s="12"/>
      <c r="TQ927" s="12"/>
      <c r="TR927" s="12"/>
      <c r="TS927" s="12"/>
      <c r="TT927" s="12"/>
      <c r="TU927" s="12"/>
      <c r="TV927" s="12"/>
      <c r="TW927" s="12"/>
      <c r="TX927" s="12"/>
      <c r="TY927" s="12"/>
      <c r="TZ927" s="12"/>
      <c r="UA927" s="12"/>
      <c r="UB927" s="12"/>
      <c r="UC927" s="12"/>
      <c r="UD927" s="12"/>
      <c r="UE927" s="12"/>
      <c r="UF927" s="12"/>
      <c r="UG927" s="12"/>
      <c r="UH927" s="12"/>
      <c r="UI927" s="12"/>
      <c r="UJ927" s="12"/>
      <c r="UK927" s="12"/>
      <c r="UL927" s="12"/>
      <c r="UM927" s="12"/>
      <c r="UN927" s="12"/>
      <c r="UO927" s="12"/>
      <c r="UP927" s="12"/>
      <c r="UQ927" s="12"/>
      <c r="UR927" s="12"/>
      <c r="US927" s="12"/>
      <c r="UT927" s="12"/>
      <c r="UU927" s="12"/>
      <c r="UV927" s="12"/>
      <c r="UW927" s="12"/>
      <c r="UX927" s="12"/>
      <c r="UY927" s="12"/>
      <c r="UZ927" s="12"/>
      <c r="VA927" s="12"/>
      <c r="VB927" s="12"/>
      <c r="VC927" s="12"/>
      <c r="VD927" s="12"/>
      <c r="VE927" s="12"/>
      <c r="VF927" s="12"/>
      <c r="VG927" s="12"/>
      <c r="VH927" s="12"/>
      <c r="VI927" s="12"/>
      <c r="VJ927" s="12"/>
      <c r="VK927" s="12"/>
      <c r="VL927" s="12"/>
      <c r="VM927" s="12"/>
      <c r="VN927" s="12"/>
      <c r="VO927" s="12"/>
      <c r="VP927" s="12"/>
      <c r="VQ927" s="12"/>
      <c r="VR927" s="12"/>
      <c r="VS927" s="12"/>
      <c r="VT927" s="12"/>
      <c r="VU927" s="12"/>
      <c r="VV927" s="12"/>
      <c r="VW927" s="12"/>
      <c r="VX927" s="12"/>
      <c r="VY927" s="12"/>
      <c r="VZ927" s="12"/>
      <c r="WA927" s="12"/>
      <c r="WB927" s="12"/>
      <c r="WC927" s="12"/>
      <c r="WD927" s="12"/>
      <c r="WE927" s="12"/>
      <c r="WF927" s="12"/>
      <c r="WG927" s="12"/>
      <c r="WH927" s="12"/>
      <c r="WI927" s="12"/>
      <c r="WJ927" s="12"/>
      <c r="WK927" s="12"/>
      <c r="WL927" s="12"/>
      <c r="WM927" s="12"/>
      <c r="WN927" s="12"/>
      <c r="WO927" s="12"/>
      <c r="WP927" s="12"/>
      <c r="WQ927" s="12"/>
      <c r="WR927" s="12"/>
      <c r="WS927" s="12"/>
      <c r="WT927" s="12"/>
      <c r="WU927" s="12"/>
      <c r="WV927" s="12"/>
      <c r="WW927" s="12"/>
      <c r="WX927" s="12"/>
      <c r="WY927" s="12"/>
      <c r="WZ927" s="12"/>
      <c r="XA927" s="12"/>
      <c r="XB927" s="12"/>
      <c r="XC927" s="12"/>
      <c r="XD927" s="12"/>
      <c r="XE927" s="12"/>
      <c r="XF927" s="12"/>
      <c r="XG927" s="12"/>
      <c r="XH927" s="12"/>
      <c r="XI927" s="12"/>
      <c r="XJ927" s="12"/>
      <c r="XK927" s="12"/>
      <c r="XL927" s="12"/>
      <c r="XM927" s="12"/>
      <c r="XN927" s="12"/>
      <c r="XO927" s="12"/>
      <c r="XP927" s="12"/>
      <c r="XQ927" s="12"/>
      <c r="XR927" s="12"/>
      <c r="XS927" s="12"/>
      <c r="XT927" s="12"/>
      <c r="XU927" s="12"/>
      <c r="XV927" s="12"/>
      <c r="XW927" s="12"/>
      <c r="XX927" s="12"/>
      <c r="XY927" s="12"/>
      <c r="XZ927" s="12"/>
      <c r="YA927" s="12"/>
      <c r="YB927" s="12"/>
      <c r="YC927" s="12"/>
      <c r="YD927" s="12"/>
      <c r="YE927" s="12"/>
      <c r="YF927" s="12"/>
      <c r="YG927" s="12"/>
      <c r="YH927" s="12"/>
      <c r="YI927" s="12"/>
      <c r="YJ927" s="12"/>
      <c r="YK927" s="12"/>
      <c r="YL927" s="12"/>
      <c r="YM927" s="12"/>
      <c r="YN927" s="12"/>
      <c r="YO927" s="12"/>
      <c r="YP927" s="12"/>
      <c r="YQ927" s="12"/>
      <c r="YR927" s="12"/>
      <c r="YS927" s="12"/>
      <c r="YT927" s="12"/>
      <c r="YU927" s="12"/>
      <c r="YV927" s="12"/>
      <c r="YW927" s="12"/>
      <c r="YX927" s="12"/>
      <c r="YY927" s="12"/>
      <c r="YZ927" s="12"/>
      <c r="ZA927" s="12"/>
      <c r="ZB927" s="12"/>
      <c r="ZC927" s="12"/>
      <c r="ZD927" s="12"/>
      <c r="ZE927" s="12"/>
      <c r="ZF927" s="12"/>
      <c r="ZG927" s="12"/>
      <c r="ZH927" s="12"/>
      <c r="ZI927" s="12"/>
      <c r="ZJ927" s="12"/>
      <c r="ZK927" s="12"/>
      <c r="ZL927" s="12"/>
      <c r="ZM927" s="12"/>
      <c r="ZN927" s="12"/>
      <c r="ZO927" s="12"/>
      <c r="ZP927" s="12"/>
      <c r="ZQ927" s="12"/>
      <c r="ZR927" s="12"/>
      <c r="ZS927" s="12"/>
      <c r="ZT927" s="12"/>
      <c r="ZU927" s="12"/>
      <c r="ZV927" s="12"/>
      <c r="ZW927" s="12"/>
      <c r="ZX927" s="12"/>
      <c r="ZY927" s="12"/>
      <c r="ZZ927" s="12"/>
      <c r="AAA927" s="12"/>
      <c r="AAB927" s="12"/>
      <c r="AAC927" s="12"/>
      <c r="AAD927" s="12"/>
      <c r="AAE927" s="12"/>
      <c r="AAF927" s="12"/>
      <c r="AAG927" s="12"/>
      <c r="AAH927" s="12"/>
      <c r="AAI927" s="12"/>
      <c r="AAJ927" s="12"/>
      <c r="AAK927" s="12"/>
      <c r="AAL927" s="12"/>
      <c r="AAM927" s="12"/>
      <c r="AAN927" s="12"/>
      <c r="AAO927" s="12"/>
      <c r="AAP927" s="12"/>
      <c r="AAQ927" s="12"/>
      <c r="AAR927" s="12"/>
      <c r="AAS927" s="12"/>
      <c r="AAT927" s="12"/>
      <c r="AAU927" s="12"/>
      <c r="AAV927" s="12"/>
      <c r="AAW927" s="12"/>
      <c r="AAX927" s="12"/>
      <c r="AAY927" s="12"/>
      <c r="AAZ927" s="12"/>
      <c r="ABA927" s="12"/>
      <c r="ABB927" s="12"/>
      <c r="ABC927" s="12"/>
      <c r="ABD927" s="12"/>
      <c r="ABE927" s="12"/>
      <c r="ABF927" s="12"/>
      <c r="ABG927" s="12"/>
      <c r="ABH927" s="12"/>
      <c r="ABI927" s="12"/>
      <c r="ABJ927" s="12"/>
      <c r="ABK927" s="12"/>
      <c r="ABL927" s="12"/>
      <c r="ABM927" s="12"/>
      <c r="ABN927" s="12"/>
      <c r="ABO927" s="12"/>
      <c r="ABP927" s="12"/>
      <c r="ABQ927" s="12"/>
      <c r="ABR927" s="12"/>
      <c r="ABS927" s="12"/>
      <c r="ABT927" s="12"/>
      <c r="ABU927" s="12"/>
      <c r="ABV927" s="12"/>
      <c r="ABW927" s="12"/>
      <c r="ABX927" s="12"/>
      <c r="ABY927" s="12"/>
      <c r="ABZ927" s="12"/>
      <c r="ACA927" s="12"/>
      <c r="ACB927" s="12"/>
      <c r="ACC927" s="12"/>
      <c r="ACD927" s="12"/>
      <c r="ACE927" s="12"/>
      <c r="ACF927" s="12"/>
      <c r="ACG927" s="12"/>
      <c r="ACH927" s="12"/>
      <c r="ACI927" s="12"/>
      <c r="ACJ927" s="12"/>
      <c r="ACK927" s="12"/>
      <c r="ACL927" s="12"/>
      <c r="ACM927" s="12"/>
      <c r="ACN927" s="12"/>
      <c r="ACO927" s="12"/>
      <c r="ACP927" s="12"/>
      <c r="ACQ927" s="12"/>
      <c r="ACR927" s="12"/>
      <c r="ACS927" s="12"/>
      <c r="ACT927" s="12"/>
      <c r="ACU927" s="12"/>
      <c r="ACV927" s="12"/>
      <c r="ACW927" s="12"/>
      <c r="ACX927" s="12"/>
      <c r="ACY927" s="12"/>
      <c r="ACZ927" s="12"/>
      <c r="ADA927" s="12"/>
      <c r="ADB927" s="12"/>
      <c r="ADC927" s="12"/>
      <c r="ADD927" s="12"/>
      <c r="ADE927" s="12"/>
      <c r="ADF927" s="12"/>
      <c r="ADG927" s="12"/>
      <c r="ADH927" s="12"/>
      <c r="ADI927" s="12"/>
      <c r="ADJ927" s="12"/>
      <c r="ADK927" s="12"/>
      <c r="ADL927" s="12"/>
      <c r="ADM927" s="12"/>
      <c r="ADN927" s="12"/>
      <c r="ADO927" s="12"/>
      <c r="ADP927" s="12"/>
      <c r="ADQ927" s="12"/>
      <c r="ADR927" s="12"/>
      <c r="ADS927" s="12"/>
      <c r="ADT927" s="12"/>
      <c r="ADU927" s="12"/>
      <c r="ADV927" s="12"/>
      <c r="ADW927" s="12"/>
      <c r="ADX927" s="12"/>
      <c r="ADY927" s="12"/>
      <c r="ADZ927" s="12"/>
      <c r="AEA927" s="12"/>
      <c r="AEB927" s="12"/>
      <c r="AEC927" s="12"/>
      <c r="AED927" s="12"/>
      <c r="AEE927" s="12"/>
      <c r="AEF927" s="12"/>
      <c r="AEG927" s="12"/>
      <c r="AEH927" s="12"/>
      <c r="AEI927" s="12"/>
      <c r="AEJ927" s="12"/>
      <c r="AEK927" s="12"/>
      <c r="AEL927" s="12"/>
      <c r="AEM927" s="12"/>
      <c r="AEN927" s="12"/>
      <c r="AEO927" s="12"/>
      <c r="AEP927" s="12"/>
      <c r="AEQ927" s="12"/>
      <c r="AER927" s="12"/>
      <c r="AES927" s="12"/>
      <c r="AET927" s="12"/>
      <c r="AEU927" s="12"/>
      <c r="AEV927" s="12"/>
      <c r="AEW927" s="12"/>
      <c r="AEX927" s="12"/>
      <c r="AEY927" s="12"/>
      <c r="AEZ927" s="12"/>
      <c r="AFA927" s="12"/>
      <c r="AFB927" s="12"/>
      <c r="AFC927" s="12"/>
      <c r="AFD927" s="12"/>
      <c r="AFE927" s="12"/>
      <c r="AFF927" s="12"/>
      <c r="AFG927" s="12"/>
      <c r="AFH927" s="12"/>
      <c r="AFI927" s="12"/>
      <c r="AFJ927" s="12"/>
      <c r="AFK927" s="12"/>
      <c r="AFL927" s="12"/>
      <c r="AFM927" s="12"/>
      <c r="AFN927" s="12"/>
      <c r="AFO927" s="12"/>
      <c r="AFP927" s="12"/>
      <c r="AFQ927" s="12"/>
      <c r="AFR927" s="12"/>
      <c r="AFS927" s="12"/>
      <c r="AFT927" s="12"/>
      <c r="AFU927" s="12"/>
      <c r="AFV927" s="12"/>
      <c r="AFW927" s="12"/>
      <c r="AFX927" s="12"/>
      <c r="AFY927" s="12"/>
      <c r="AFZ927" s="12"/>
      <c r="AGA927" s="12"/>
      <c r="AGB927" s="12"/>
      <c r="AGC927" s="12"/>
      <c r="AGD927" s="12"/>
      <c r="AGE927" s="12"/>
      <c r="AGF927" s="12"/>
      <c r="AGG927" s="12"/>
      <c r="AGH927" s="12"/>
      <c r="AGI927" s="12"/>
      <c r="AGJ927" s="12"/>
      <c r="AGK927" s="12"/>
      <c r="AGL927" s="12"/>
      <c r="AGM927" s="12"/>
      <c r="AGN927" s="12"/>
      <c r="AGO927" s="12"/>
      <c r="AGP927" s="12"/>
      <c r="AGQ927" s="12"/>
      <c r="AGR927" s="12"/>
      <c r="AGS927" s="12"/>
      <c r="AGT927" s="12"/>
      <c r="AGU927" s="12"/>
      <c r="AGV927" s="12"/>
      <c r="AGW927" s="12"/>
      <c r="AGX927" s="12"/>
      <c r="AGY927" s="12"/>
      <c r="AGZ927" s="12"/>
      <c r="AHA927" s="12"/>
      <c r="AHB927" s="12"/>
      <c r="AHC927" s="12"/>
      <c r="AHD927" s="12"/>
      <c r="AHE927" s="12"/>
      <c r="AHF927" s="12"/>
      <c r="AHG927" s="12"/>
      <c r="AHH927" s="12"/>
      <c r="AHI927" s="12"/>
      <c r="AHJ927" s="12"/>
      <c r="AHK927" s="12"/>
      <c r="AHL927" s="12"/>
      <c r="AHM927" s="12"/>
      <c r="AHN927" s="12"/>
      <c r="AHO927" s="12"/>
      <c r="AHP927" s="12"/>
      <c r="AHQ927" s="12"/>
      <c r="AHR927" s="12"/>
      <c r="AHS927" s="12"/>
      <c r="AHT927" s="12"/>
      <c r="AHU927" s="12"/>
      <c r="AHV927" s="12"/>
      <c r="AHW927" s="12"/>
      <c r="AHX927" s="12"/>
      <c r="AHY927" s="12"/>
      <c r="AHZ927" s="12"/>
      <c r="AIA927" s="12"/>
      <c r="AIB927" s="12"/>
      <c r="AIC927" s="12"/>
      <c r="AID927" s="12"/>
      <c r="AIE927" s="12"/>
      <c r="AIF927" s="12"/>
      <c r="AIG927" s="12"/>
      <c r="AIH927" s="12"/>
      <c r="AII927" s="12"/>
      <c r="AIJ927" s="12"/>
      <c r="AIK927" s="12"/>
      <c r="AIL927" s="12"/>
      <c r="AIM927" s="12"/>
      <c r="AIN927" s="12"/>
      <c r="AIO927" s="12"/>
      <c r="AIP927" s="12"/>
      <c r="AIQ927" s="12"/>
      <c r="AIR927" s="12"/>
      <c r="AIS927" s="12"/>
      <c r="AIT927" s="12"/>
      <c r="AIU927" s="12"/>
      <c r="AIV927" s="12"/>
      <c r="AIW927" s="12"/>
      <c r="AIX927" s="12"/>
      <c r="AIY927" s="12"/>
      <c r="AIZ927" s="12"/>
      <c r="AJA927" s="12"/>
      <c r="AJB927" s="12"/>
      <c r="AJC927" s="12"/>
      <c r="AJD927" s="12"/>
      <c r="AJE927" s="12"/>
      <c r="AJF927" s="12"/>
      <c r="AJG927" s="12"/>
      <c r="AJH927" s="12"/>
      <c r="AJI927" s="12"/>
      <c r="AJJ927" s="12"/>
      <c r="AJK927" s="12"/>
      <c r="AJL927" s="12"/>
      <c r="AJM927" s="12"/>
      <c r="AJN927" s="12"/>
      <c r="AJO927" s="12"/>
      <c r="AJP927" s="12"/>
      <c r="AJQ927" s="12"/>
      <c r="AJR927" s="12"/>
      <c r="AJS927" s="12"/>
      <c r="AJT927" s="12"/>
      <c r="AJU927" s="12"/>
      <c r="AJV927" s="12"/>
      <c r="AJW927" s="12"/>
      <c r="AJX927" s="12"/>
      <c r="AJY927" s="12"/>
      <c r="AJZ927" s="12"/>
      <c r="AKA927" s="12"/>
      <c r="AKB927" s="12"/>
      <c r="AKC927" s="12"/>
      <c r="AKD927" s="12"/>
      <c r="AKE927" s="12"/>
      <c r="AKF927" s="12"/>
      <c r="AKG927" s="12"/>
      <c r="AKH927" s="12"/>
      <c r="AKI927" s="12"/>
      <c r="AKJ927" s="12"/>
      <c r="AKK927" s="12"/>
      <c r="AKL927" s="12"/>
      <c r="AKM927" s="12"/>
      <c r="AKN927" s="12"/>
      <c r="AKO927" s="12"/>
      <c r="AKP927" s="12"/>
      <c r="AKQ927" s="12"/>
      <c r="AKR927" s="12"/>
      <c r="AKS927" s="12"/>
      <c r="AKT927" s="12"/>
      <c r="AKU927" s="12"/>
      <c r="AKV927" s="12"/>
      <c r="AKW927" s="12"/>
      <c r="AKX927" s="12"/>
      <c r="AKY927" s="12"/>
      <c r="AKZ927" s="12"/>
      <c r="ALA927" s="12"/>
      <c r="ALB927" s="12"/>
      <c r="ALC927" s="12"/>
      <c r="ALD927" s="12"/>
      <c r="ALE927" s="12"/>
      <c r="ALF927" s="12"/>
      <c r="ALG927" s="12"/>
      <c r="ALH927" s="12"/>
      <c r="ALI927" s="12"/>
      <c r="ALJ927" s="12"/>
      <c r="ALK927" s="12"/>
      <c r="ALL927" s="12"/>
      <c r="ALM927" s="12"/>
      <c r="ALN927" s="12"/>
      <c r="ALO927" s="12"/>
      <c r="ALP927" s="12"/>
      <c r="ALQ927" s="12"/>
      <c r="ALR927" s="12"/>
      <c r="ALS927" s="12"/>
      <c r="ALT927" s="12"/>
      <c r="ALU927" s="12"/>
      <c r="ALV927" s="12"/>
      <c r="ALW927" s="12"/>
      <c r="ALX927" s="12"/>
      <c r="ALY927" s="12"/>
      <c r="ALZ927" s="12"/>
      <c r="AMA927" s="12"/>
      <c r="AMB927" s="12"/>
      <c r="AMC927" s="12"/>
      <c r="AMD927" s="12"/>
      <c r="AME927" s="12"/>
      <c r="AMF927" s="12"/>
      <c r="AMG927" s="12"/>
      <c r="AMH927" s="12"/>
      <c r="AMI927" s="12"/>
      <c r="AMJ927" s="12"/>
      <c r="AMK927" s="12"/>
      <c r="AML927" s="12"/>
      <c r="AMM927" s="12"/>
      <c r="AMN927" s="12"/>
      <c r="AMO927" s="12"/>
      <c r="AMP927" s="12"/>
      <c r="AMQ927" s="12"/>
      <c r="AMR927" s="12"/>
      <c r="AMS927" s="12"/>
      <c r="AMT927" s="12"/>
      <c r="AMU927" s="12"/>
      <c r="AMV927" s="12"/>
      <c r="AMW927" s="12"/>
      <c r="AMX927" s="12"/>
      <c r="AMY927" s="12"/>
      <c r="AMZ927" s="12"/>
      <c r="ANA927" s="12"/>
      <c r="ANB927" s="12"/>
      <c r="ANC927" s="12"/>
      <c r="AND927" s="12"/>
      <c r="ANE927" s="12"/>
      <c r="ANF927" s="12"/>
      <c r="ANG927" s="12"/>
      <c r="ANH927" s="12"/>
      <c r="ANI927" s="12"/>
      <c r="ANJ927" s="12"/>
      <c r="ANK927" s="12"/>
      <c r="ANL927" s="12"/>
      <c r="ANM927" s="12"/>
      <c r="ANN927" s="12"/>
      <c r="ANO927" s="12"/>
      <c r="ANP927" s="12"/>
      <c r="ANQ927" s="12"/>
      <c r="ANR927" s="12"/>
      <c r="ANS927" s="12"/>
      <c r="ANT927" s="12"/>
      <c r="ANU927" s="12"/>
      <c r="ANV927" s="12"/>
      <c r="ANW927" s="12"/>
      <c r="ANX927" s="12"/>
      <c r="ANY927" s="12"/>
      <c r="ANZ927" s="12"/>
      <c r="AOA927" s="12"/>
      <c r="AOB927" s="12"/>
      <c r="AOC927" s="12"/>
      <c r="AOD927" s="12"/>
      <c r="AOE927" s="12"/>
      <c r="AOF927" s="12"/>
      <c r="AOG927" s="12"/>
      <c r="AOH927" s="12"/>
      <c r="AOI927" s="12"/>
      <c r="AOJ927" s="12"/>
      <c r="AOK927" s="12"/>
      <c r="AOL927" s="12"/>
      <c r="AOM927" s="12"/>
      <c r="AON927" s="12"/>
      <c r="AOO927" s="12"/>
      <c r="AOP927" s="12"/>
      <c r="AOQ927" s="12"/>
      <c r="AOR927" s="12"/>
      <c r="AOS927" s="12"/>
      <c r="AOT927" s="12"/>
      <c r="AOU927" s="12"/>
      <c r="AOV927" s="12"/>
      <c r="AOW927" s="12"/>
      <c r="AOX927" s="12"/>
      <c r="AOY927" s="12"/>
      <c r="AOZ927" s="12"/>
      <c r="APA927" s="12"/>
      <c r="APB927" s="12"/>
      <c r="APC927" s="12"/>
      <c r="APD927" s="12"/>
      <c r="APE927" s="12"/>
      <c r="APF927" s="12"/>
      <c r="APG927" s="12"/>
      <c r="APH927" s="12"/>
      <c r="API927" s="12"/>
      <c r="APJ927" s="12"/>
      <c r="APK927" s="12"/>
      <c r="APL927" s="12"/>
      <c r="APM927" s="12"/>
      <c r="APN927" s="12"/>
      <c r="APO927" s="12"/>
      <c r="APP927" s="12"/>
      <c r="APQ927" s="12"/>
      <c r="APR927" s="12"/>
      <c r="APS927" s="12"/>
      <c r="APT927" s="12"/>
      <c r="APU927" s="12"/>
      <c r="APV927" s="12"/>
      <c r="APW927" s="12"/>
      <c r="APX927" s="12"/>
      <c r="APY927" s="12"/>
      <c r="APZ927" s="12"/>
      <c r="AQA927" s="12"/>
      <c r="AQB927" s="12"/>
      <c r="AQC927" s="12"/>
      <c r="AQD927" s="12"/>
      <c r="AQE927" s="12"/>
      <c r="AQF927" s="12"/>
      <c r="AQG927" s="12"/>
      <c r="AQH927" s="12"/>
      <c r="AQI927" s="12"/>
      <c r="AQJ927" s="12"/>
      <c r="AQK927" s="12"/>
      <c r="AQL927" s="12"/>
      <c r="AQM927" s="12"/>
      <c r="AQN927" s="12"/>
      <c r="AQO927" s="12"/>
      <c r="AQP927" s="12"/>
      <c r="AQQ927" s="12"/>
      <c r="AQR927" s="12"/>
      <c r="AQS927" s="12"/>
      <c r="AQT927" s="12"/>
      <c r="AQU927" s="12"/>
      <c r="AQV927" s="12"/>
      <c r="AQW927" s="12"/>
      <c r="AQX927" s="12"/>
      <c r="AQY927" s="12"/>
      <c r="AQZ927" s="12"/>
      <c r="ARA927" s="12"/>
      <c r="ARB927" s="12"/>
      <c r="ARC927" s="12"/>
      <c r="ARD927" s="12"/>
      <c r="ARE927" s="12"/>
      <c r="ARF927" s="12"/>
      <c r="ARG927" s="12"/>
      <c r="ARH927" s="12"/>
      <c r="ARI927" s="12"/>
      <c r="ARJ927" s="12"/>
      <c r="ARK927" s="12"/>
      <c r="ARL927" s="12"/>
      <c r="ARM927" s="12"/>
      <c r="ARN927" s="12"/>
      <c r="ARO927" s="12"/>
      <c r="ARP927" s="12"/>
      <c r="ARQ927" s="12"/>
      <c r="ARR927" s="12"/>
      <c r="ARS927" s="12"/>
      <c r="ART927" s="12"/>
      <c r="ARU927" s="12"/>
      <c r="ARV927" s="12"/>
      <c r="ARW927" s="12"/>
      <c r="ARX927" s="12"/>
      <c r="ARY927" s="12"/>
      <c r="ARZ927" s="12"/>
      <c r="ASA927" s="12"/>
      <c r="ASB927" s="12"/>
      <c r="ASC927" s="12"/>
      <c r="ASD927" s="12"/>
      <c r="ASE927" s="12"/>
      <c r="ASF927" s="12"/>
      <c r="ASG927" s="12"/>
      <c r="ASH927" s="12"/>
      <c r="ASI927" s="12"/>
      <c r="ASJ927" s="12"/>
      <c r="ASK927" s="12"/>
      <c r="ASL927" s="12"/>
      <c r="ASM927" s="12"/>
      <c r="ASN927" s="12"/>
      <c r="ASO927" s="12"/>
      <c r="ASP927" s="12"/>
      <c r="ASQ927" s="12"/>
      <c r="ASR927" s="12"/>
      <c r="ASS927" s="12"/>
      <c r="AST927" s="12"/>
      <c r="ASU927" s="12"/>
      <c r="ASV927" s="12"/>
      <c r="ASW927" s="12"/>
      <c r="ASX927" s="12"/>
      <c r="ASY927" s="12"/>
      <c r="ASZ927" s="12"/>
      <c r="ATA927" s="12"/>
      <c r="ATB927" s="12"/>
      <c r="ATC927" s="12"/>
      <c r="ATD927" s="12"/>
      <c r="ATE927" s="12"/>
      <c r="ATF927" s="12"/>
      <c r="ATG927" s="12"/>
      <c r="ATH927" s="12"/>
      <c r="ATI927" s="12"/>
      <c r="ATJ927" s="12"/>
      <c r="ATK927" s="12"/>
      <c r="ATL927" s="12"/>
      <c r="ATM927" s="12"/>
      <c r="ATN927" s="12"/>
      <c r="ATO927" s="12"/>
      <c r="ATP927" s="12"/>
      <c r="ATQ927" s="12"/>
      <c r="ATR927" s="12"/>
      <c r="ATS927" s="12"/>
      <c r="ATT927" s="12"/>
      <c r="ATU927" s="12"/>
      <c r="ATV927" s="12"/>
      <c r="ATW927" s="12"/>
      <c r="ATX927" s="12"/>
      <c r="ATY927" s="12"/>
      <c r="ATZ927" s="12"/>
      <c r="AUA927" s="12"/>
      <c r="AUB927" s="12"/>
      <c r="AUC927" s="12"/>
      <c r="AUD927" s="12"/>
      <c r="AUE927" s="12"/>
      <c r="AUF927" s="12"/>
      <c r="AUG927" s="12"/>
      <c r="AUH927" s="12"/>
      <c r="AUI927" s="12"/>
      <c r="AUJ927" s="12"/>
      <c r="AUK927" s="12"/>
      <c r="AUL927" s="12"/>
      <c r="AUM927" s="12"/>
      <c r="AUN927" s="12"/>
      <c r="AUO927" s="12"/>
      <c r="AUP927" s="12"/>
      <c r="AUQ927" s="12"/>
      <c r="AUR927" s="12"/>
      <c r="AUS927" s="12"/>
      <c r="AUT927" s="12"/>
      <c r="AUU927" s="12"/>
      <c r="AUV927" s="12"/>
      <c r="AUW927" s="12"/>
      <c r="AUX927" s="12"/>
      <c r="AUY927" s="12"/>
      <c r="AUZ927" s="12"/>
      <c r="AVA927" s="12"/>
      <c r="AVB927" s="12"/>
      <c r="AVC927" s="12"/>
      <c r="AVD927" s="12"/>
      <c r="AVE927" s="12"/>
      <c r="AVF927" s="12"/>
      <c r="AVG927" s="12"/>
      <c r="AVH927" s="12"/>
      <c r="AVI927" s="12"/>
      <c r="AVJ927" s="12"/>
      <c r="AVK927" s="12"/>
      <c r="AVL927" s="12"/>
      <c r="AVM927" s="12"/>
      <c r="AVN927" s="12"/>
      <c r="AVO927" s="12"/>
      <c r="AVP927" s="12"/>
      <c r="AVQ927" s="12"/>
      <c r="AVR927" s="12"/>
      <c r="AVS927" s="12"/>
      <c r="AVT927" s="12"/>
      <c r="AVU927" s="12"/>
      <c r="AVV927" s="12"/>
      <c r="AVW927" s="12"/>
      <c r="AVX927" s="12"/>
      <c r="AVY927" s="12"/>
      <c r="AVZ927" s="12"/>
      <c r="AWA927" s="12"/>
      <c r="AWB927" s="12"/>
      <c r="AWC927" s="12"/>
      <c r="AWD927" s="12"/>
      <c r="AWE927" s="12"/>
      <c r="AWF927" s="12"/>
      <c r="AWG927" s="12"/>
      <c r="AWH927" s="12"/>
      <c r="AWI927" s="12"/>
      <c r="AWJ927" s="12"/>
      <c r="AWK927" s="12"/>
      <c r="AWL927" s="12"/>
      <c r="AWM927" s="12"/>
      <c r="AWN927" s="12"/>
      <c r="AWO927" s="12"/>
      <c r="AWP927" s="12"/>
      <c r="AWQ927" s="12"/>
      <c r="AWR927" s="12"/>
      <c r="AWS927" s="12"/>
      <c r="AWT927" s="12"/>
      <c r="AWU927" s="12"/>
      <c r="AWV927" s="12"/>
      <c r="AWW927" s="12"/>
      <c r="AWX927" s="12"/>
      <c r="AWY927" s="12"/>
      <c r="AWZ927" s="12"/>
      <c r="AXA927" s="12"/>
      <c r="AXB927" s="12"/>
      <c r="AXC927" s="12"/>
      <c r="AXD927" s="12"/>
      <c r="AXE927" s="12"/>
      <c r="AXF927" s="12"/>
      <c r="AXG927" s="12"/>
      <c r="AXH927" s="12"/>
      <c r="AXI927" s="12"/>
      <c r="AXJ927" s="12"/>
      <c r="AXK927" s="12"/>
      <c r="AXL927" s="12"/>
      <c r="AXM927" s="12"/>
      <c r="AXN927" s="12"/>
      <c r="AXO927" s="12"/>
      <c r="AXP927" s="12"/>
      <c r="AXQ927" s="12"/>
      <c r="AXR927" s="12"/>
      <c r="AXS927" s="12"/>
      <c r="AXT927" s="12"/>
      <c r="AXU927" s="12"/>
      <c r="AXV927" s="12"/>
      <c r="AXW927" s="12"/>
      <c r="AXX927" s="12"/>
      <c r="AXY927" s="12"/>
      <c r="AXZ927" s="12"/>
      <c r="AYA927" s="12"/>
      <c r="AYB927" s="12"/>
      <c r="AYC927" s="12"/>
      <c r="AYD927" s="12"/>
      <c r="AYE927" s="12"/>
      <c r="AYF927" s="12"/>
      <c r="AYG927" s="12"/>
      <c r="AYH927" s="12"/>
      <c r="AYI927" s="12"/>
      <c r="AYJ927" s="12"/>
      <c r="AYK927" s="12"/>
      <c r="AYL927" s="12"/>
      <c r="AYM927" s="12"/>
      <c r="AYN927" s="12"/>
      <c r="AYO927" s="12"/>
      <c r="AYP927" s="12"/>
      <c r="AYQ927" s="12"/>
      <c r="AYR927" s="12"/>
      <c r="AYS927" s="12"/>
      <c r="AYT927" s="12"/>
      <c r="AYU927" s="12"/>
      <c r="AYV927" s="12"/>
      <c r="AYW927" s="12"/>
      <c r="AYX927" s="12"/>
      <c r="AYY927" s="12"/>
      <c r="AYZ927" s="12"/>
      <c r="AZA927" s="12"/>
      <c r="AZB927" s="12"/>
      <c r="AZC927" s="12"/>
      <c r="AZD927" s="12"/>
      <c r="AZE927" s="12"/>
      <c r="AZF927" s="12"/>
      <c r="AZG927" s="12"/>
      <c r="AZH927" s="12"/>
      <c r="AZI927" s="12"/>
      <c r="AZJ927" s="12"/>
      <c r="AZK927" s="12"/>
      <c r="AZL927" s="12"/>
      <c r="AZM927" s="12"/>
      <c r="AZN927" s="12"/>
      <c r="AZO927" s="12"/>
      <c r="AZP927" s="12"/>
      <c r="AZQ927" s="12"/>
      <c r="AZR927" s="12"/>
      <c r="AZS927" s="12"/>
      <c r="AZT927" s="12"/>
      <c r="AZU927" s="12"/>
      <c r="AZV927" s="12"/>
      <c r="AZW927" s="12"/>
      <c r="AZX927" s="12"/>
      <c r="AZY927" s="12"/>
      <c r="AZZ927" s="12"/>
      <c r="BAA927" s="12"/>
      <c r="BAB927" s="12"/>
      <c r="BAC927" s="12"/>
      <c r="BAD927" s="12"/>
      <c r="BAE927" s="12"/>
      <c r="BAF927" s="12"/>
      <c r="BAG927" s="12"/>
      <c r="BAH927" s="12"/>
      <c r="BAI927" s="12"/>
      <c r="BAJ927" s="12"/>
      <c r="BAK927" s="12"/>
      <c r="BAL927" s="12"/>
      <c r="BAM927" s="12"/>
      <c r="BAN927" s="12"/>
      <c r="BAO927" s="12"/>
      <c r="BAP927" s="12"/>
      <c r="BAQ927" s="12"/>
      <c r="BAR927" s="12"/>
      <c r="BAS927" s="12"/>
      <c r="BAT927" s="12"/>
      <c r="BAU927" s="12"/>
      <c r="BAV927" s="12"/>
      <c r="BAW927" s="12"/>
      <c r="BAX927" s="12"/>
      <c r="BAY927" s="12"/>
      <c r="BAZ927" s="12"/>
      <c r="BBA927" s="12"/>
      <c r="BBB927" s="12"/>
      <c r="BBC927" s="12"/>
      <c r="BBD927" s="12"/>
      <c r="BBE927" s="12"/>
      <c r="BBF927" s="12"/>
      <c r="BBG927" s="12"/>
      <c r="BBH927" s="12"/>
      <c r="BBI927" s="12"/>
      <c r="BBJ927" s="12"/>
      <c r="BBK927" s="12"/>
      <c r="BBL927" s="12"/>
      <c r="BBM927" s="12"/>
      <c r="BBN927" s="12"/>
      <c r="BBO927" s="12"/>
      <c r="BBP927" s="12"/>
      <c r="BBQ927" s="12"/>
      <c r="BBR927" s="12"/>
      <c r="BBS927" s="12"/>
      <c r="BBT927" s="12"/>
      <c r="BBU927" s="12"/>
      <c r="BBV927" s="12"/>
      <c r="BBW927" s="12"/>
      <c r="BBX927" s="12"/>
      <c r="BBY927" s="12"/>
      <c r="BBZ927" s="12"/>
      <c r="BCA927" s="12"/>
      <c r="BCB927" s="12"/>
      <c r="BCC927" s="12"/>
      <c r="BCD927" s="12"/>
      <c r="BCE927" s="12"/>
      <c r="BCF927" s="12"/>
      <c r="BCG927" s="12"/>
      <c r="BCH927" s="12"/>
      <c r="BCI927" s="12"/>
      <c r="BCJ927" s="12"/>
      <c r="BCK927" s="12"/>
      <c r="BCL927" s="12"/>
      <c r="BCM927" s="12"/>
      <c r="BCN927" s="12"/>
      <c r="BCO927" s="12"/>
      <c r="BCP927" s="12"/>
      <c r="BCQ927" s="12"/>
      <c r="BCR927" s="12"/>
      <c r="BCS927" s="12"/>
      <c r="BCT927" s="12"/>
      <c r="BCU927" s="12"/>
      <c r="BCV927" s="12"/>
      <c r="BCW927" s="12"/>
      <c r="BCX927" s="12"/>
      <c r="BCY927" s="12"/>
      <c r="BCZ927" s="12"/>
      <c r="BDA927" s="12"/>
      <c r="BDB927" s="12"/>
      <c r="BDC927" s="12"/>
      <c r="BDD927" s="12"/>
      <c r="BDE927" s="12"/>
      <c r="BDF927" s="12"/>
      <c r="BDG927" s="12"/>
      <c r="BDH927" s="12"/>
      <c r="BDI927" s="12"/>
      <c r="BDJ927" s="12"/>
      <c r="BDK927" s="12"/>
      <c r="BDL927" s="12"/>
      <c r="BDM927" s="12"/>
      <c r="BDN927" s="12"/>
      <c r="BDO927" s="12"/>
      <c r="BDP927" s="12"/>
      <c r="BDQ927" s="12"/>
      <c r="BDR927" s="12"/>
      <c r="BDS927" s="12"/>
      <c r="BDT927" s="12"/>
      <c r="BDU927" s="12"/>
      <c r="BDV927" s="12"/>
      <c r="BDW927" s="12"/>
      <c r="BDX927" s="12"/>
      <c r="BDY927" s="12"/>
      <c r="BDZ927" s="12"/>
      <c r="BEA927" s="12"/>
      <c r="BEB927" s="12"/>
      <c r="BEC927" s="12"/>
      <c r="BED927" s="12"/>
      <c r="BEE927" s="12"/>
      <c r="BEF927" s="12"/>
      <c r="BEG927" s="12"/>
      <c r="BEH927" s="12"/>
      <c r="BEI927" s="12"/>
      <c r="BEJ927" s="12"/>
      <c r="BEK927" s="12"/>
      <c r="BEL927" s="12"/>
      <c r="BEM927" s="12"/>
      <c r="BEN927" s="12"/>
      <c r="BEO927" s="12"/>
      <c r="BEP927" s="12"/>
      <c r="BEQ927" s="12"/>
      <c r="BER927" s="12"/>
      <c r="BES927" s="12"/>
      <c r="BET927" s="12"/>
      <c r="BEU927" s="12"/>
      <c r="BEV927" s="12"/>
      <c r="BEW927" s="12"/>
      <c r="BEX927" s="12"/>
      <c r="BEY927" s="12"/>
      <c r="BEZ927" s="12"/>
      <c r="BFA927" s="12"/>
      <c r="BFB927" s="12"/>
      <c r="BFC927" s="12"/>
      <c r="BFD927" s="12"/>
      <c r="BFE927" s="12"/>
      <c r="BFF927" s="12"/>
      <c r="BFG927" s="12"/>
      <c r="BFH927" s="12"/>
      <c r="BFI927" s="12"/>
      <c r="BFJ927" s="12"/>
      <c r="BFK927" s="12"/>
      <c r="BFL927" s="12"/>
      <c r="BFM927" s="12"/>
      <c r="BFN927" s="12"/>
      <c r="BFO927" s="12"/>
      <c r="BFP927" s="12"/>
      <c r="BFQ927" s="12"/>
      <c r="BFR927" s="12"/>
      <c r="BFS927" s="12"/>
      <c r="BFT927" s="12"/>
      <c r="BFU927" s="12"/>
      <c r="BFV927" s="12"/>
      <c r="BFW927" s="12"/>
      <c r="BFX927" s="12"/>
      <c r="BFY927" s="12"/>
      <c r="BFZ927" s="12"/>
      <c r="BGA927" s="12"/>
      <c r="BGB927" s="12"/>
      <c r="BGC927" s="12"/>
      <c r="BGD927" s="12"/>
      <c r="BGE927" s="12"/>
      <c r="BGF927" s="12"/>
      <c r="BGG927" s="12"/>
      <c r="BGH927" s="12"/>
      <c r="BGI927" s="12"/>
      <c r="BGJ927" s="12"/>
      <c r="BGK927" s="12"/>
      <c r="BGL927" s="12"/>
      <c r="BGM927" s="12"/>
      <c r="BGN927" s="12"/>
      <c r="BGO927" s="12"/>
      <c r="BGP927" s="12"/>
      <c r="BGQ927" s="12"/>
      <c r="BGR927" s="12"/>
      <c r="BGS927" s="12"/>
      <c r="BGT927" s="12"/>
      <c r="BGU927" s="12"/>
      <c r="BGV927" s="12"/>
      <c r="BGW927" s="12"/>
      <c r="BGX927" s="12"/>
      <c r="BGY927" s="12"/>
      <c r="BGZ927" s="12"/>
      <c r="BHA927" s="12"/>
      <c r="BHB927" s="12"/>
      <c r="BHC927" s="12"/>
      <c r="BHD927" s="12"/>
      <c r="BHE927" s="12"/>
      <c r="BHF927" s="12"/>
      <c r="BHG927" s="12"/>
      <c r="BHH927" s="12"/>
      <c r="BHI927" s="12"/>
      <c r="BHJ927" s="12"/>
      <c r="BHK927" s="12"/>
      <c r="BHL927" s="12"/>
      <c r="BHM927" s="12"/>
      <c r="BHN927" s="12"/>
      <c r="BHO927" s="12"/>
      <c r="BHP927" s="12"/>
      <c r="BHQ927" s="12"/>
      <c r="BHR927" s="12"/>
      <c r="BHS927" s="12"/>
      <c r="BHT927" s="12"/>
      <c r="BHU927" s="12"/>
      <c r="BHV927" s="12"/>
      <c r="BHW927" s="12"/>
      <c r="BHX927" s="12"/>
      <c r="BHY927" s="12"/>
      <c r="BHZ927" s="12"/>
      <c r="BIA927" s="12"/>
      <c r="BIB927" s="12"/>
      <c r="BIC927" s="12"/>
      <c r="BID927" s="12"/>
      <c r="BIE927" s="12"/>
      <c r="BIF927" s="12"/>
      <c r="BIG927" s="12"/>
      <c r="BIH927" s="12"/>
      <c r="BII927" s="12"/>
      <c r="BIJ927" s="12"/>
      <c r="BIK927" s="12"/>
      <c r="BIL927" s="12"/>
      <c r="BIM927" s="12"/>
      <c r="BIN927" s="12"/>
      <c r="BIO927" s="12"/>
      <c r="BIP927" s="12"/>
      <c r="BIQ927" s="12"/>
      <c r="BIR927" s="12"/>
      <c r="BIS927" s="12"/>
      <c r="BIT927" s="12"/>
      <c r="BIU927" s="12"/>
      <c r="BIV927" s="12"/>
      <c r="BIW927" s="12"/>
      <c r="BIX927" s="12"/>
      <c r="BIY927" s="12"/>
      <c r="BIZ927" s="12"/>
      <c r="BJA927" s="12"/>
      <c r="BJB927" s="12"/>
      <c r="BJC927" s="12"/>
      <c r="BJD927" s="12"/>
      <c r="BJE927" s="12"/>
      <c r="BJF927" s="12"/>
      <c r="BJG927" s="12"/>
      <c r="BJH927" s="12"/>
      <c r="BJI927" s="12"/>
      <c r="BJJ927" s="12"/>
      <c r="BJK927" s="12"/>
      <c r="BJL927" s="12"/>
      <c r="BJM927" s="12"/>
      <c r="BJN927" s="12"/>
      <c r="BJO927" s="12"/>
      <c r="BJP927" s="12"/>
      <c r="BJQ927" s="12"/>
      <c r="BJR927" s="12"/>
      <c r="BJS927" s="12"/>
      <c r="BJT927" s="12"/>
      <c r="BJU927" s="12"/>
      <c r="BJV927" s="12"/>
      <c r="BJW927" s="12"/>
      <c r="BJX927" s="12"/>
      <c r="BJY927" s="12"/>
      <c r="BJZ927" s="12"/>
      <c r="BKA927" s="12"/>
      <c r="BKB927" s="12"/>
      <c r="BKC927" s="12"/>
      <c r="BKD927" s="12"/>
      <c r="BKE927" s="12"/>
      <c r="BKF927" s="12"/>
      <c r="BKG927" s="12"/>
      <c r="BKH927" s="12"/>
      <c r="BKI927" s="12"/>
      <c r="BKJ927" s="12"/>
      <c r="BKK927" s="12"/>
      <c r="BKL927" s="12"/>
      <c r="BKM927" s="12"/>
      <c r="BKN927" s="12"/>
      <c r="BKO927" s="12"/>
      <c r="BKP927" s="12"/>
      <c r="BKQ927" s="12"/>
      <c r="BKR927" s="12"/>
      <c r="BKS927" s="12"/>
      <c r="BKT927" s="12"/>
      <c r="BKU927" s="12"/>
      <c r="BKV927" s="12"/>
      <c r="BKW927" s="12"/>
      <c r="BKX927" s="12"/>
      <c r="BKY927" s="12"/>
      <c r="BKZ927" s="12"/>
      <c r="BLA927" s="12"/>
      <c r="BLB927" s="12"/>
      <c r="BLC927" s="12"/>
      <c r="BLD927" s="12"/>
      <c r="BLE927" s="12"/>
      <c r="BLF927" s="12"/>
      <c r="BLG927" s="12"/>
      <c r="BLH927" s="12"/>
      <c r="BLI927" s="12"/>
      <c r="BLJ927" s="12"/>
      <c r="BLK927" s="12"/>
      <c r="BLL927" s="12"/>
      <c r="BLM927" s="12"/>
      <c r="BLN927" s="12"/>
      <c r="BLO927" s="12"/>
      <c r="BLP927" s="12"/>
      <c r="BLQ927" s="12"/>
      <c r="BLR927" s="12"/>
      <c r="BLS927" s="12"/>
      <c r="BLT927" s="12"/>
      <c r="BLU927" s="12"/>
      <c r="BLV927" s="12"/>
      <c r="BLW927" s="12"/>
      <c r="BLX927" s="12"/>
      <c r="BLY927" s="12"/>
      <c r="BLZ927" s="12"/>
      <c r="BMA927" s="12"/>
      <c r="BMB927" s="12"/>
      <c r="BMC927" s="12"/>
      <c r="BMD927" s="12"/>
      <c r="BME927" s="12"/>
      <c r="BMF927" s="12"/>
      <c r="BMG927" s="12"/>
      <c r="BMH927" s="12"/>
      <c r="BMI927" s="12"/>
      <c r="BMJ927" s="12"/>
      <c r="BMK927" s="12"/>
      <c r="BML927" s="12"/>
      <c r="BMM927" s="12"/>
      <c r="BMN927" s="12"/>
      <c r="BMO927" s="12"/>
      <c r="BMP927" s="12"/>
      <c r="BMQ927" s="12"/>
      <c r="BMR927" s="12"/>
      <c r="BMS927" s="12"/>
      <c r="BMT927" s="12"/>
      <c r="BMU927" s="12"/>
      <c r="BMV927" s="12"/>
      <c r="BMW927" s="12"/>
      <c r="BMX927" s="12"/>
      <c r="BMY927" s="12"/>
      <c r="BMZ927" s="12"/>
      <c r="BNA927" s="12"/>
      <c r="BNB927" s="12"/>
      <c r="BNC927" s="12"/>
      <c r="BND927" s="12"/>
      <c r="BNE927" s="12"/>
      <c r="BNF927" s="12"/>
      <c r="BNG927" s="12"/>
      <c r="BNH927" s="12"/>
      <c r="BNI927" s="12"/>
      <c r="BNJ927" s="12"/>
      <c r="BNK927" s="12"/>
      <c r="BNL927" s="12"/>
      <c r="BNM927" s="12"/>
      <c r="BNN927" s="12"/>
      <c r="BNO927" s="12"/>
      <c r="BNP927" s="12"/>
      <c r="BNQ927" s="12"/>
      <c r="BNR927" s="12"/>
      <c r="BNS927" s="12"/>
      <c r="BNT927" s="12"/>
      <c r="BNU927" s="12"/>
      <c r="BNV927" s="12"/>
      <c r="BNW927" s="12"/>
      <c r="BNX927" s="12"/>
      <c r="BNY927" s="12"/>
      <c r="BNZ927" s="12"/>
      <c r="BOA927" s="12"/>
      <c r="BOB927" s="12"/>
      <c r="BOC927" s="12"/>
      <c r="BOD927" s="12"/>
      <c r="BOE927" s="12"/>
      <c r="BOF927" s="12"/>
      <c r="BOG927" s="12"/>
      <c r="BOH927" s="12"/>
      <c r="BOI927" s="12"/>
      <c r="BOJ927" s="12"/>
      <c r="BOK927" s="12"/>
      <c r="BOL927" s="12"/>
      <c r="BOM927" s="12"/>
      <c r="BON927" s="12"/>
      <c r="BOO927" s="12"/>
      <c r="BOP927" s="12"/>
      <c r="BOQ927" s="12"/>
      <c r="BOR927" s="12"/>
      <c r="BOS927" s="12"/>
      <c r="BOT927" s="12"/>
      <c r="BOU927" s="12"/>
      <c r="BOV927" s="12"/>
      <c r="BOW927" s="12"/>
      <c r="BOX927" s="12"/>
      <c r="BOY927" s="12"/>
      <c r="BOZ927" s="12"/>
      <c r="BPA927" s="12"/>
      <c r="BPB927" s="12"/>
      <c r="BPC927" s="12"/>
      <c r="BPD927" s="12"/>
      <c r="BPE927" s="12"/>
      <c r="BPF927" s="12"/>
      <c r="BPG927" s="12"/>
      <c r="BPH927" s="12"/>
      <c r="BPI927" s="12"/>
      <c r="BPJ927" s="12"/>
      <c r="BPK927" s="12"/>
      <c r="BPL927" s="12"/>
      <c r="BPM927" s="12"/>
      <c r="BPN927" s="12"/>
      <c r="BPO927" s="12"/>
      <c r="BPP927" s="12"/>
      <c r="BPQ927" s="12"/>
      <c r="BPR927" s="12"/>
      <c r="BPS927" s="12"/>
      <c r="BPT927" s="12"/>
      <c r="BPU927" s="12"/>
      <c r="BPV927" s="12"/>
      <c r="BPW927" s="12"/>
      <c r="BPX927" s="12"/>
      <c r="BPY927" s="12"/>
      <c r="BPZ927" s="12"/>
      <c r="BQA927" s="12"/>
      <c r="BQB927" s="12"/>
      <c r="BQC927" s="12"/>
      <c r="BQD927" s="12"/>
      <c r="BQE927" s="12"/>
      <c r="BQF927" s="12"/>
      <c r="BQG927" s="12"/>
      <c r="BQH927" s="12"/>
      <c r="BQI927" s="12"/>
      <c r="BQJ927" s="12"/>
      <c r="BQK927" s="12"/>
      <c r="BQL927" s="12"/>
      <c r="BQM927" s="12"/>
      <c r="BQN927" s="12"/>
      <c r="BQO927" s="12"/>
      <c r="BQP927" s="12"/>
      <c r="BQQ927" s="12"/>
      <c r="BQR927" s="12"/>
      <c r="BQS927" s="12"/>
      <c r="BQT927" s="12"/>
      <c r="BQU927" s="12"/>
      <c r="BQV927" s="12"/>
      <c r="BQW927" s="12"/>
      <c r="BQX927" s="12"/>
      <c r="BQY927" s="12"/>
      <c r="BQZ927" s="12"/>
      <c r="BRA927" s="12"/>
      <c r="BRB927" s="12"/>
      <c r="BRC927" s="12"/>
      <c r="BRD927" s="12"/>
      <c r="BRE927" s="12"/>
      <c r="BRF927" s="12"/>
      <c r="BRG927" s="12"/>
      <c r="BRH927" s="12"/>
      <c r="BRI927" s="12"/>
      <c r="BRJ927" s="12"/>
      <c r="BRK927" s="12"/>
      <c r="BRL927" s="12"/>
      <c r="BRM927" s="12"/>
      <c r="BRN927" s="12"/>
      <c r="BRO927" s="12"/>
      <c r="BRP927" s="12"/>
      <c r="BRQ927" s="12"/>
      <c r="BRR927" s="12"/>
      <c r="BRS927" s="12"/>
      <c r="BRT927" s="12"/>
      <c r="BRU927" s="12"/>
      <c r="BRV927" s="12"/>
      <c r="BRW927" s="12"/>
      <c r="BRX927" s="12"/>
      <c r="BRY927" s="12"/>
      <c r="BRZ927" s="12"/>
      <c r="BSA927" s="12"/>
      <c r="BSB927" s="12"/>
      <c r="BSC927" s="12"/>
      <c r="BSD927" s="12"/>
      <c r="BSE927" s="12"/>
      <c r="BSF927" s="12"/>
      <c r="BSG927" s="12"/>
      <c r="BSH927" s="12"/>
      <c r="BSI927" s="12"/>
      <c r="BSJ927" s="12"/>
      <c r="BSK927" s="12"/>
      <c r="BSL927" s="12"/>
      <c r="BSM927" s="12"/>
      <c r="BSN927" s="12"/>
      <c r="BSO927" s="12"/>
      <c r="BSP927" s="12"/>
      <c r="BSQ927" s="12"/>
      <c r="BSR927" s="12"/>
      <c r="BSS927" s="12"/>
      <c r="BST927" s="12"/>
      <c r="BSU927" s="12"/>
      <c r="BSV927" s="12"/>
      <c r="BSW927" s="12"/>
      <c r="BSX927" s="12"/>
      <c r="BSY927" s="12"/>
      <c r="BSZ927" s="12"/>
      <c r="BTA927" s="12"/>
      <c r="BTB927" s="12"/>
      <c r="BTC927" s="12"/>
      <c r="BTD927" s="12"/>
      <c r="BTE927" s="12"/>
      <c r="BTF927" s="12"/>
      <c r="BTG927" s="12"/>
      <c r="BTH927" s="12"/>
      <c r="BTI927" s="12"/>
      <c r="BTJ927" s="12"/>
      <c r="BTK927" s="12"/>
      <c r="BTL927" s="12"/>
      <c r="BTM927" s="12"/>
      <c r="BTN927" s="12"/>
      <c r="BTO927" s="12"/>
      <c r="BTP927" s="12"/>
      <c r="BTQ927" s="12"/>
      <c r="BTR927" s="12"/>
      <c r="BTS927" s="12"/>
      <c r="BTT927" s="12"/>
      <c r="BTU927" s="12"/>
      <c r="BTV927" s="12"/>
      <c r="BTW927" s="12"/>
      <c r="BTX927" s="12"/>
      <c r="BTY927" s="12"/>
      <c r="BTZ927" s="12"/>
      <c r="BUA927" s="12"/>
      <c r="BUB927" s="12"/>
      <c r="BUC927" s="12"/>
      <c r="BUD927" s="12"/>
      <c r="BUE927" s="12"/>
      <c r="BUF927" s="12"/>
      <c r="BUG927" s="12"/>
      <c r="BUH927" s="12"/>
      <c r="BUI927" s="12"/>
      <c r="BUJ927" s="12"/>
      <c r="BUK927" s="12"/>
      <c r="BUL927" s="12"/>
      <c r="BUM927" s="12"/>
      <c r="BUN927" s="12"/>
      <c r="BUO927" s="12"/>
      <c r="BUP927" s="12"/>
      <c r="BUQ927" s="12"/>
      <c r="BUR927" s="12"/>
      <c r="BUS927" s="12"/>
      <c r="BUT927" s="12"/>
      <c r="BUU927" s="12"/>
      <c r="BUV927" s="12"/>
      <c r="BUW927" s="12"/>
      <c r="BUX927" s="12"/>
      <c r="BUY927" s="12"/>
      <c r="BUZ927" s="12"/>
      <c r="BVA927" s="12"/>
      <c r="BVB927" s="12"/>
      <c r="BVC927" s="12"/>
      <c r="BVD927" s="12"/>
      <c r="BVE927" s="12"/>
      <c r="BVF927" s="12"/>
      <c r="BVG927" s="12"/>
      <c r="BVH927" s="12"/>
      <c r="BVI927" s="12"/>
      <c r="BVJ927" s="12"/>
      <c r="BVK927" s="12"/>
      <c r="BVL927" s="12"/>
      <c r="BVM927" s="12"/>
      <c r="BVN927" s="12"/>
      <c r="BVO927" s="12"/>
      <c r="BVP927" s="12"/>
      <c r="BVQ927" s="12"/>
      <c r="BVR927" s="12"/>
      <c r="BVS927" s="12"/>
      <c r="BVT927" s="12"/>
      <c r="BVU927" s="12"/>
      <c r="BVV927" s="12"/>
      <c r="BVW927" s="12"/>
      <c r="BVX927" s="12"/>
      <c r="BVY927" s="12"/>
      <c r="BVZ927" s="12"/>
      <c r="BWA927" s="12"/>
      <c r="BWB927" s="12"/>
      <c r="BWC927" s="12"/>
      <c r="BWD927" s="12"/>
      <c r="BWE927" s="12"/>
      <c r="BWF927" s="12"/>
      <c r="BWG927" s="12"/>
      <c r="BWH927" s="12"/>
      <c r="BWI927" s="12"/>
      <c r="BWJ927" s="12"/>
      <c r="BWK927" s="12"/>
      <c r="BWL927" s="12"/>
      <c r="BWM927" s="12"/>
      <c r="BWN927" s="12"/>
      <c r="BWO927" s="12"/>
      <c r="BWP927" s="12"/>
      <c r="BWQ927" s="12"/>
      <c r="BWR927" s="12"/>
      <c r="BWS927" s="12"/>
      <c r="BWT927" s="12"/>
      <c r="BWU927" s="12"/>
      <c r="BWV927" s="12"/>
      <c r="BWW927" s="12"/>
      <c r="BWX927" s="12"/>
      <c r="BWY927" s="12"/>
      <c r="BWZ927" s="12"/>
      <c r="BXA927" s="12"/>
      <c r="BXB927" s="12"/>
      <c r="BXC927" s="12"/>
      <c r="BXD927" s="12"/>
      <c r="BXE927" s="12"/>
      <c r="BXF927" s="12"/>
      <c r="BXG927" s="12"/>
      <c r="BXH927" s="12"/>
      <c r="BXI927" s="12"/>
      <c r="BXJ927" s="12"/>
      <c r="BXK927" s="12"/>
      <c r="BXL927" s="12"/>
      <c r="BXM927" s="12"/>
      <c r="BXN927" s="12"/>
      <c r="BXO927" s="12"/>
      <c r="BXP927" s="12"/>
      <c r="BXQ927" s="12"/>
      <c r="BXR927" s="12"/>
      <c r="BXS927" s="12"/>
      <c r="BXT927" s="12"/>
      <c r="BXU927" s="12"/>
      <c r="BXV927" s="12"/>
      <c r="BXW927" s="12"/>
      <c r="BXX927" s="12"/>
      <c r="BXY927" s="12"/>
      <c r="BXZ927" s="12"/>
      <c r="BYA927" s="12"/>
      <c r="BYB927" s="12"/>
      <c r="BYC927" s="12"/>
      <c r="BYD927" s="12"/>
      <c r="BYE927" s="12"/>
      <c r="BYF927" s="12"/>
      <c r="BYG927" s="12"/>
      <c r="BYH927" s="12"/>
      <c r="BYI927" s="12"/>
      <c r="BYJ927" s="12"/>
      <c r="BYK927" s="12"/>
      <c r="BYL927" s="12"/>
      <c r="BYM927" s="12"/>
      <c r="BYN927" s="12"/>
      <c r="BYO927" s="12"/>
      <c r="BYP927" s="12"/>
      <c r="BYQ927" s="12"/>
      <c r="BYR927" s="12"/>
      <c r="BYS927" s="12"/>
      <c r="BYT927" s="12"/>
      <c r="BYU927" s="12"/>
      <c r="BYV927" s="12"/>
      <c r="BYW927" s="12"/>
      <c r="BYX927" s="12"/>
      <c r="BYY927" s="12"/>
      <c r="BYZ927" s="12"/>
      <c r="BZA927" s="12"/>
      <c r="BZB927" s="12"/>
      <c r="BZC927" s="12"/>
      <c r="BZD927" s="12"/>
      <c r="BZE927" s="12"/>
      <c r="BZF927" s="12"/>
      <c r="BZG927" s="12"/>
      <c r="BZH927" s="12"/>
      <c r="BZI927" s="12"/>
      <c r="BZJ927" s="12"/>
      <c r="BZK927" s="12"/>
      <c r="BZL927" s="12"/>
      <c r="BZM927" s="12"/>
      <c r="BZN927" s="12"/>
      <c r="BZO927" s="12"/>
      <c r="BZP927" s="12"/>
      <c r="BZQ927" s="12"/>
      <c r="BZR927" s="12"/>
      <c r="BZS927" s="12"/>
      <c r="BZT927" s="12"/>
      <c r="BZU927" s="12"/>
      <c r="BZV927" s="12"/>
      <c r="BZW927" s="12"/>
      <c r="BZX927" s="12"/>
      <c r="BZY927" s="12"/>
      <c r="BZZ927" s="12"/>
      <c r="CAA927" s="12"/>
      <c r="CAB927" s="12"/>
      <c r="CAC927" s="12"/>
      <c r="CAD927" s="12"/>
      <c r="CAE927" s="12"/>
      <c r="CAF927" s="12"/>
      <c r="CAG927" s="12"/>
      <c r="CAH927" s="12"/>
      <c r="CAI927" s="12"/>
      <c r="CAJ927" s="12"/>
      <c r="CAK927" s="12"/>
      <c r="CAL927" s="12"/>
      <c r="CAM927" s="12"/>
      <c r="CAN927" s="12"/>
      <c r="CAO927" s="12"/>
      <c r="CAP927" s="12"/>
      <c r="CAQ927" s="12"/>
      <c r="CAR927" s="12"/>
      <c r="CAS927" s="12"/>
      <c r="CAT927" s="12"/>
      <c r="CAU927" s="12"/>
      <c r="CAV927" s="12"/>
      <c r="CAW927" s="12"/>
      <c r="CAX927" s="12"/>
      <c r="CAY927" s="12"/>
      <c r="CAZ927" s="12"/>
      <c r="CBA927" s="12"/>
      <c r="CBB927" s="12"/>
      <c r="CBC927" s="12"/>
      <c r="CBD927" s="12"/>
      <c r="CBE927" s="12"/>
      <c r="CBF927" s="12"/>
      <c r="CBG927" s="12"/>
      <c r="CBH927" s="12"/>
      <c r="CBI927" s="12"/>
      <c r="CBJ927" s="12"/>
      <c r="CBK927" s="12"/>
      <c r="CBL927" s="12"/>
      <c r="CBM927" s="12"/>
      <c r="CBN927" s="12"/>
      <c r="CBO927" s="12"/>
      <c r="CBP927" s="12"/>
      <c r="CBQ927" s="12"/>
      <c r="CBR927" s="12"/>
      <c r="CBS927" s="12"/>
      <c r="CBT927" s="12"/>
      <c r="CBU927" s="12"/>
      <c r="CBV927" s="12"/>
      <c r="CBW927" s="12"/>
      <c r="CBX927" s="12"/>
      <c r="CBY927" s="12"/>
      <c r="CBZ927" s="12"/>
      <c r="CCA927" s="12"/>
      <c r="CCB927" s="12"/>
      <c r="CCC927" s="12"/>
      <c r="CCD927" s="12"/>
      <c r="CCE927" s="12"/>
      <c r="CCF927" s="12"/>
      <c r="CCG927" s="12"/>
      <c r="CCH927" s="12"/>
      <c r="CCI927" s="12"/>
      <c r="CCJ927" s="12"/>
      <c r="CCK927" s="12"/>
      <c r="CCL927" s="12"/>
      <c r="CCM927" s="12"/>
      <c r="CCN927" s="12"/>
      <c r="CCO927" s="12"/>
      <c r="CCP927" s="12"/>
      <c r="CCQ927" s="12"/>
      <c r="CCR927" s="12"/>
      <c r="CCS927" s="12"/>
      <c r="CCT927" s="12"/>
      <c r="CCU927" s="12"/>
      <c r="CCV927" s="12"/>
      <c r="CCW927" s="12"/>
      <c r="CCX927" s="12"/>
      <c r="CCY927" s="12"/>
      <c r="CCZ927" s="12"/>
      <c r="CDA927" s="12"/>
      <c r="CDB927" s="12"/>
      <c r="CDC927" s="12"/>
      <c r="CDD927" s="12"/>
      <c r="CDE927" s="12"/>
      <c r="CDF927" s="12"/>
      <c r="CDG927" s="12"/>
      <c r="CDH927" s="12"/>
      <c r="CDI927" s="12"/>
      <c r="CDJ927" s="12"/>
      <c r="CDK927" s="12"/>
      <c r="CDL927" s="12"/>
      <c r="CDM927" s="12"/>
      <c r="CDN927" s="12"/>
      <c r="CDO927" s="12"/>
      <c r="CDP927" s="12"/>
      <c r="CDQ927" s="12"/>
      <c r="CDR927" s="12"/>
      <c r="CDS927" s="12"/>
      <c r="CDT927" s="12"/>
      <c r="CDU927" s="12"/>
      <c r="CDV927" s="12"/>
      <c r="CDW927" s="12"/>
      <c r="CDX927" s="12"/>
      <c r="CDY927" s="12"/>
      <c r="CDZ927" s="12"/>
      <c r="CEA927" s="12"/>
      <c r="CEB927" s="12"/>
      <c r="CEC927" s="12"/>
      <c r="CED927" s="12"/>
      <c r="CEE927" s="12"/>
      <c r="CEF927" s="12"/>
      <c r="CEG927" s="12"/>
      <c r="CEH927" s="12"/>
      <c r="CEI927" s="12"/>
      <c r="CEJ927" s="12"/>
      <c r="CEK927" s="12"/>
      <c r="CEL927" s="12"/>
      <c r="CEM927" s="12"/>
      <c r="CEN927" s="12"/>
      <c r="CEO927" s="12"/>
      <c r="CEP927" s="12"/>
      <c r="CEQ927" s="12"/>
      <c r="CER927" s="12"/>
      <c r="CES927" s="12"/>
      <c r="CET927" s="12"/>
      <c r="CEU927" s="12"/>
      <c r="CEV927" s="12"/>
      <c r="CEW927" s="12"/>
      <c r="CEX927" s="12"/>
      <c r="CEY927" s="12"/>
      <c r="CEZ927" s="12"/>
      <c r="CFA927" s="12"/>
      <c r="CFB927" s="12"/>
      <c r="CFC927" s="12"/>
      <c r="CFD927" s="12"/>
      <c r="CFE927" s="12"/>
      <c r="CFF927" s="12"/>
      <c r="CFG927" s="12"/>
      <c r="CFH927" s="12"/>
      <c r="CFI927" s="12"/>
      <c r="CFJ927" s="12"/>
      <c r="CFK927" s="12"/>
      <c r="CFL927" s="12"/>
      <c r="CFM927" s="12"/>
      <c r="CFN927" s="12"/>
      <c r="CFO927" s="12"/>
      <c r="CFP927" s="12"/>
      <c r="CFQ927" s="12"/>
      <c r="CFR927" s="12"/>
      <c r="CFS927" s="12"/>
      <c r="CFT927" s="12"/>
      <c r="CFU927" s="12"/>
      <c r="CFV927" s="12"/>
      <c r="CFW927" s="12"/>
      <c r="CFX927" s="12"/>
      <c r="CFY927" s="12"/>
      <c r="CFZ927" s="12"/>
      <c r="CGA927" s="12"/>
      <c r="CGB927" s="12"/>
      <c r="CGC927" s="12"/>
      <c r="CGD927" s="12"/>
      <c r="CGE927" s="12"/>
      <c r="CGF927" s="12"/>
      <c r="CGG927" s="12"/>
      <c r="CGH927" s="12"/>
      <c r="CGI927" s="12"/>
      <c r="CGJ927" s="12"/>
      <c r="CGK927" s="12"/>
      <c r="CGL927" s="12"/>
      <c r="CGM927" s="12"/>
      <c r="CGN927" s="12"/>
      <c r="CGO927" s="12"/>
      <c r="CGP927" s="12"/>
      <c r="CGQ927" s="12"/>
      <c r="CGR927" s="12"/>
      <c r="CGS927" s="12"/>
      <c r="CGT927" s="12"/>
      <c r="CGU927" s="12"/>
      <c r="CGV927" s="12"/>
      <c r="CGW927" s="12"/>
      <c r="CGX927" s="12"/>
      <c r="CGY927" s="12"/>
      <c r="CGZ927" s="12"/>
      <c r="CHA927" s="12"/>
      <c r="CHB927" s="12"/>
      <c r="CHC927" s="12"/>
      <c r="CHD927" s="12"/>
      <c r="CHE927" s="12"/>
      <c r="CHF927" s="12"/>
      <c r="CHG927" s="12"/>
      <c r="CHH927" s="12"/>
      <c r="CHI927" s="12"/>
      <c r="CHJ927" s="12"/>
      <c r="CHK927" s="12"/>
      <c r="CHL927" s="12"/>
      <c r="CHM927" s="12"/>
      <c r="CHN927" s="12"/>
      <c r="CHO927" s="12"/>
      <c r="CHP927" s="12"/>
      <c r="CHQ927" s="12"/>
      <c r="CHR927" s="12"/>
      <c r="CHS927" s="12"/>
      <c r="CHT927" s="12"/>
      <c r="CHU927" s="12"/>
      <c r="CHV927" s="12"/>
      <c r="CHW927" s="12"/>
      <c r="CHX927" s="12"/>
      <c r="CHY927" s="12"/>
      <c r="CHZ927" s="12"/>
      <c r="CIA927" s="12"/>
      <c r="CIB927" s="12"/>
      <c r="CIC927" s="12"/>
      <c r="CID927" s="12"/>
      <c r="CIE927" s="12"/>
      <c r="CIF927" s="12"/>
      <c r="CIG927" s="12"/>
      <c r="CIH927" s="12"/>
      <c r="CII927" s="12"/>
      <c r="CIJ927" s="12"/>
      <c r="CIK927" s="12"/>
      <c r="CIL927" s="12"/>
      <c r="CIM927" s="12"/>
      <c r="CIN927" s="12"/>
      <c r="CIO927" s="12"/>
      <c r="CIP927" s="12"/>
      <c r="CIQ927" s="12"/>
      <c r="CIR927" s="12"/>
      <c r="CIS927" s="12"/>
      <c r="CIT927" s="12"/>
      <c r="CIU927" s="12"/>
      <c r="CIV927" s="12"/>
      <c r="CIW927" s="12"/>
      <c r="CIX927" s="12"/>
      <c r="CIY927" s="12"/>
      <c r="CIZ927" s="12"/>
      <c r="CJA927" s="12"/>
      <c r="CJB927" s="12"/>
      <c r="CJC927" s="12"/>
      <c r="CJD927" s="12"/>
      <c r="CJE927" s="12"/>
      <c r="CJF927" s="12"/>
      <c r="CJG927" s="12"/>
      <c r="CJH927" s="12"/>
      <c r="CJI927" s="12"/>
      <c r="CJJ927" s="12"/>
      <c r="CJK927" s="12"/>
      <c r="CJL927" s="12"/>
      <c r="CJM927" s="12"/>
      <c r="CJN927" s="12"/>
      <c r="CJO927" s="12"/>
      <c r="CJP927" s="12"/>
      <c r="CJQ927" s="12"/>
      <c r="CJR927" s="12"/>
      <c r="CJS927" s="12"/>
      <c r="CJT927" s="12"/>
      <c r="CJU927" s="12"/>
      <c r="CJV927" s="12"/>
      <c r="CJW927" s="12"/>
      <c r="CJX927" s="12"/>
      <c r="CJY927" s="12"/>
      <c r="CJZ927" s="12"/>
      <c r="CKA927" s="12"/>
      <c r="CKB927" s="12"/>
      <c r="CKC927" s="12"/>
      <c r="CKD927" s="12"/>
      <c r="CKE927" s="12"/>
      <c r="CKF927" s="12"/>
      <c r="CKG927" s="12"/>
      <c r="CKH927" s="12"/>
      <c r="CKI927" s="12"/>
      <c r="CKJ927" s="12"/>
      <c r="CKK927" s="12"/>
      <c r="CKL927" s="12"/>
      <c r="CKM927" s="12"/>
      <c r="CKN927" s="12"/>
      <c r="CKO927" s="12"/>
      <c r="CKP927" s="12"/>
      <c r="CKQ927" s="12"/>
      <c r="CKR927" s="12"/>
      <c r="CKS927" s="12"/>
      <c r="CKT927" s="12"/>
      <c r="CKU927" s="12"/>
      <c r="CKV927" s="12"/>
      <c r="CKW927" s="12"/>
      <c r="CKX927" s="12"/>
      <c r="CKY927" s="12"/>
      <c r="CKZ927" s="12"/>
      <c r="CLA927" s="12"/>
      <c r="CLB927" s="12"/>
      <c r="CLC927" s="12"/>
      <c r="CLD927" s="12"/>
      <c r="CLE927" s="12"/>
      <c r="CLF927" s="12"/>
      <c r="CLG927" s="12"/>
      <c r="CLH927" s="12"/>
      <c r="CLI927" s="12"/>
      <c r="CLJ927" s="12"/>
      <c r="CLK927" s="12"/>
      <c r="CLL927" s="12"/>
      <c r="CLM927" s="12"/>
      <c r="CLN927" s="12"/>
      <c r="CLO927" s="12"/>
      <c r="CLP927" s="12"/>
      <c r="CLQ927" s="12"/>
      <c r="CLR927" s="12"/>
      <c r="CLS927" s="12"/>
      <c r="CLT927" s="12"/>
      <c r="CLU927" s="12"/>
      <c r="CLV927" s="12"/>
      <c r="CLW927" s="12"/>
      <c r="CLX927" s="12"/>
      <c r="CLY927" s="12"/>
      <c r="CLZ927" s="12"/>
      <c r="CMA927" s="12"/>
      <c r="CMB927" s="12"/>
      <c r="CMC927" s="12"/>
      <c r="CMD927" s="12"/>
      <c r="CME927" s="12"/>
      <c r="CMF927" s="12"/>
      <c r="CMG927" s="12"/>
      <c r="CMH927" s="12"/>
      <c r="CMI927" s="12"/>
      <c r="CMJ927" s="12"/>
      <c r="CMK927" s="12"/>
      <c r="CML927" s="12"/>
      <c r="CMM927" s="12"/>
      <c r="CMN927" s="12"/>
      <c r="CMO927" s="12"/>
      <c r="CMP927" s="12"/>
      <c r="CMQ927" s="12"/>
      <c r="CMR927" s="12"/>
      <c r="CMS927" s="12"/>
      <c r="CMT927" s="12"/>
      <c r="CMU927" s="12"/>
      <c r="CMV927" s="12"/>
      <c r="CMW927" s="12"/>
      <c r="CMX927" s="12"/>
      <c r="CMY927" s="12"/>
      <c r="CMZ927" s="12"/>
      <c r="CNA927" s="12"/>
      <c r="CNB927" s="12"/>
      <c r="CNC927" s="12"/>
      <c r="CND927" s="12"/>
      <c r="CNE927" s="12"/>
      <c r="CNF927" s="12"/>
      <c r="CNG927" s="12"/>
      <c r="CNH927" s="12"/>
      <c r="CNI927" s="12"/>
      <c r="CNJ927" s="12"/>
      <c r="CNK927" s="12"/>
      <c r="CNL927" s="12"/>
      <c r="CNM927" s="12"/>
      <c r="CNN927" s="12"/>
      <c r="CNO927" s="12"/>
      <c r="CNP927" s="12"/>
      <c r="CNQ927" s="12"/>
      <c r="CNR927" s="12"/>
      <c r="CNS927" s="12"/>
      <c r="CNT927" s="12"/>
      <c r="CNU927" s="12"/>
      <c r="CNV927" s="12"/>
      <c r="CNW927" s="12"/>
      <c r="CNX927" s="12"/>
      <c r="CNY927" s="12"/>
      <c r="CNZ927" s="12"/>
      <c r="COA927" s="12"/>
      <c r="COB927" s="12"/>
      <c r="COC927" s="12"/>
      <c r="COD927" s="12"/>
      <c r="COE927" s="12"/>
      <c r="COF927" s="12"/>
      <c r="COG927" s="12"/>
      <c r="COH927" s="12"/>
      <c r="COI927" s="12"/>
      <c r="COJ927" s="12"/>
      <c r="COK927" s="12"/>
      <c r="COL927" s="12"/>
      <c r="COM927" s="12"/>
      <c r="CON927" s="12"/>
      <c r="COO927" s="12"/>
      <c r="COP927" s="12"/>
      <c r="COQ927" s="12"/>
      <c r="COR927" s="12"/>
      <c r="COS927" s="12"/>
      <c r="COT927" s="12"/>
      <c r="COU927" s="12"/>
      <c r="COV927" s="12"/>
      <c r="COW927" s="12"/>
      <c r="COX927" s="12"/>
      <c r="COY927" s="12"/>
      <c r="COZ927" s="12"/>
      <c r="CPA927" s="12"/>
      <c r="CPB927" s="12"/>
      <c r="CPC927" s="12"/>
      <c r="CPD927" s="12"/>
      <c r="CPE927" s="12"/>
      <c r="CPF927" s="12"/>
      <c r="CPG927" s="12"/>
      <c r="CPH927" s="12"/>
      <c r="CPI927" s="12"/>
      <c r="CPJ927" s="12"/>
      <c r="CPK927" s="12"/>
      <c r="CPL927" s="12"/>
      <c r="CPM927" s="12"/>
      <c r="CPN927" s="12"/>
      <c r="CPO927" s="12"/>
      <c r="CPP927" s="12"/>
      <c r="CPQ927" s="12"/>
      <c r="CPR927" s="12"/>
      <c r="CPS927" s="12"/>
      <c r="CPT927" s="12"/>
      <c r="CPU927" s="12"/>
      <c r="CPV927" s="12"/>
      <c r="CPW927" s="12"/>
      <c r="CPX927" s="12"/>
      <c r="CPY927" s="12"/>
      <c r="CPZ927" s="12"/>
      <c r="CQA927" s="12"/>
      <c r="CQB927" s="12"/>
      <c r="CQC927" s="12"/>
      <c r="CQD927" s="12"/>
      <c r="CQE927" s="12"/>
      <c r="CQF927" s="12"/>
      <c r="CQG927" s="12"/>
      <c r="CQH927" s="12"/>
      <c r="CQI927" s="12"/>
      <c r="CQJ927" s="12"/>
      <c r="CQK927" s="12"/>
      <c r="CQL927" s="12"/>
      <c r="CQM927" s="12"/>
      <c r="CQN927" s="12"/>
      <c r="CQO927" s="12"/>
      <c r="CQP927" s="12"/>
      <c r="CQQ927" s="12"/>
      <c r="CQR927" s="12"/>
      <c r="CQS927" s="12"/>
      <c r="CQT927" s="12"/>
      <c r="CQU927" s="12"/>
      <c r="CQV927" s="12"/>
      <c r="CQW927" s="12"/>
      <c r="CQX927" s="12"/>
      <c r="CQY927" s="12"/>
      <c r="CQZ927" s="12"/>
      <c r="CRA927" s="12"/>
      <c r="CRB927" s="12"/>
      <c r="CRC927" s="12"/>
      <c r="CRD927" s="12"/>
      <c r="CRE927" s="12"/>
      <c r="CRF927" s="12"/>
      <c r="CRG927" s="12"/>
      <c r="CRH927" s="12"/>
      <c r="CRI927" s="12"/>
      <c r="CRJ927" s="12"/>
      <c r="CRK927" s="12"/>
      <c r="CRL927" s="12"/>
      <c r="CRM927" s="12"/>
      <c r="CRN927" s="12"/>
      <c r="CRO927" s="12"/>
      <c r="CRP927" s="12"/>
      <c r="CRQ927" s="12"/>
      <c r="CRR927" s="12"/>
      <c r="CRS927" s="12"/>
      <c r="CRT927" s="12"/>
      <c r="CRU927" s="12"/>
      <c r="CRV927" s="12"/>
      <c r="CRW927" s="12"/>
      <c r="CRX927" s="12"/>
      <c r="CRY927" s="12"/>
      <c r="CRZ927" s="12"/>
      <c r="CSA927" s="12"/>
      <c r="CSB927" s="12"/>
      <c r="CSC927" s="12"/>
      <c r="CSD927" s="12"/>
      <c r="CSE927" s="12"/>
      <c r="CSF927" s="12"/>
      <c r="CSG927" s="12"/>
      <c r="CSH927" s="12"/>
      <c r="CSI927" s="12"/>
      <c r="CSJ927" s="12"/>
      <c r="CSK927" s="12"/>
      <c r="CSL927" s="12"/>
      <c r="CSM927" s="12"/>
      <c r="CSN927" s="12"/>
      <c r="CSO927" s="12"/>
      <c r="CSP927" s="12"/>
      <c r="CSQ927" s="12"/>
      <c r="CSR927" s="12"/>
      <c r="CSS927" s="12"/>
      <c r="CST927" s="12"/>
      <c r="CSU927" s="12"/>
      <c r="CSV927" s="12"/>
      <c r="CSW927" s="12"/>
      <c r="CSX927" s="12"/>
      <c r="CSY927" s="12"/>
      <c r="CSZ927" s="12"/>
      <c r="CTA927" s="12"/>
      <c r="CTB927" s="12"/>
      <c r="CTC927" s="12"/>
      <c r="CTD927" s="12"/>
      <c r="CTE927" s="12"/>
      <c r="CTF927" s="12"/>
      <c r="CTG927" s="12"/>
      <c r="CTH927" s="12"/>
      <c r="CTI927" s="12"/>
      <c r="CTJ927" s="12"/>
      <c r="CTK927" s="12"/>
      <c r="CTL927" s="12"/>
      <c r="CTM927" s="12"/>
      <c r="CTN927" s="12"/>
      <c r="CTO927" s="12"/>
      <c r="CTP927" s="12"/>
      <c r="CTQ927" s="12"/>
      <c r="CTR927" s="12"/>
      <c r="CTS927" s="12"/>
      <c r="CTT927" s="12"/>
      <c r="CTU927" s="12"/>
      <c r="CTV927" s="12"/>
      <c r="CTW927" s="12"/>
      <c r="CTX927" s="12"/>
      <c r="CTY927" s="12"/>
      <c r="CTZ927" s="12"/>
      <c r="CUA927" s="12"/>
      <c r="CUB927" s="12"/>
      <c r="CUC927" s="12"/>
      <c r="CUD927" s="12"/>
      <c r="CUE927" s="12"/>
      <c r="CUF927" s="12"/>
      <c r="CUG927" s="12"/>
      <c r="CUH927" s="12"/>
      <c r="CUI927" s="12"/>
      <c r="CUJ927" s="12"/>
      <c r="CUK927" s="12"/>
      <c r="CUL927" s="12"/>
      <c r="CUM927" s="12"/>
      <c r="CUN927" s="12"/>
      <c r="CUO927" s="12"/>
      <c r="CUP927" s="12"/>
      <c r="CUQ927" s="12"/>
      <c r="CUR927" s="12"/>
      <c r="CUS927" s="12"/>
      <c r="CUT927" s="12"/>
      <c r="CUU927" s="12"/>
      <c r="CUV927" s="12"/>
      <c r="CUW927" s="12"/>
      <c r="CUX927" s="12"/>
      <c r="CUY927" s="12"/>
      <c r="CUZ927" s="12"/>
      <c r="CVA927" s="12"/>
      <c r="CVB927" s="12"/>
      <c r="CVC927" s="12"/>
      <c r="CVD927" s="12"/>
      <c r="CVE927" s="12"/>
      <c r="CVF927" s="12"/>
      <c r="CVG927" s="12"/>
      <c r="CVH927" s="12"/>
      <c r="CVI927" s="12"/>
      <c r="CVJ927" s="12"/>
      <c r="CVK927" s="12"/>
      <c r="CVL927" s="12"/>
      <c r="CVM927" s="12"/>
      <c r="CVN927" s="12"/>
      <c r="CVO927" s="12"/>
      <c r="CVP927" s="12"/>
      <c r="CVQ927" s="12"/>
      <c r="CVR927" s="12"/>
      <c r="CVS927" s="12"/>
      <c r="CVT927" s="12"/>
      <c r="CVU927" s="12"/>
      <c r="CVV927" s="12"/>
      <c r="CVW927" s="12"/>
      <c r="CVX927" s="12"/>
      <c r="CVY927" s="12"/>
      <c r="CVZ927" s="12"/>
      <c r="CWA927" s="12"/>
      <c r="CWB927" s="12"/>
      <c r="CWC927" s="12"/>
      <c r="CWD927" s="12"/>
      <c r="CWE927" s="12"/>
      <c r="CWF927" s="12"/>
      <c r="CWG927" s="12"/>
      <c r="CWH927" s="12"/>
      <c r="CWI927" s="12"/>
      <c r="CWJ927" s="12"/>
      <c r="CWK927" s="12"/>
      <c r="CWL927" s="12"/>
      <c r="CWM927" s="12"/>
      <c r="CWN927" s="12"/>
      <c r="CWO927" s="12"/>
      <c r="CWP927" s="12"/>
      <c r="CWQ927" s="12"/>
      <c r="CWR927" s="12"/>
      <c r="CWS927" s="12"/>
      <c r="CWT927" s="12"/>
      <c r="CWU927" s="12"/>
      <c r="CWV927" s="12"/>
      <c r="CWW927" s="12"/>
      <c r="CWX927" s="12"/>
      <c r="CWY927" s="12"/>
      <c r="CWZ927" s="12"/>
      <c r="CXA927" s="12"/>
      <c r="CXB927" s="12"/>
      <c r="CXC927" s="12"/>
      <c r="CXD927" s="12"/>
      <c r="CXE927" s="12"/>
      <c r="CXF927" s="12"/>
      <c r="CXG927" s="12"/>
      <c r="CXH927" s="12"/>
      <c r="CXI927" s="12"/>
      <c r="CXJ927" s="12"/>
      <c r="CXK927" s="12"/>
      <c r="CXL927" s="12"/>
      <c r="CXM927" s="12"/>
      <c r="CXN927" s="12"/>
      <c r="CXO927" s="12"/>
      <c r="CXP927" s="12"/>
      <c r="CXQ927" s="12"/>
      <c r="CXR927" s="12"/>
      <c r="CXS927" s="12"/>
      <c r="CXT927" s="12"/>
      <c r="CXU927" s="12"/>
      <c r="CXV927" s="12"/>
      <c r="CXW927" s="12"/>
      <c r="CXX927" s="12"/>
      <c r="CXY927" s="12"/>
      <c r="CXZ927" s="12"/>
      <c r="CYA927" s="12"/>
      <c r="CYB927" s="12"/>
      <c r="CYC927" s="12"/>
      <c r="CYD927" s="12"/>
      <c r="CYE927" s="12"/>
      <c r="CYF927" s="12"/>
      <c r="CYG927" s="12"/>
      <c r="CYH927" s="12"/>
      <c r="CYI927" s="12"/>
      <c r="CYJ927" s="12"/>
      <c r="CYK927" s="12"/>
      <c r="CYL927" s="12"/>
      <c r="CYM927" s="12"/>
      <c r="CYN927" s="12"/>
      <c r="CYO927" s="12"/>
      <c r="CYP927" s="12"/>
      <c r="CYQ927" s="12"/>
      <c r="CYR927" s="12"/>
      <c r="CYS927" s="12"/>
      <c r="CYT927" s="12"/>
      <c r="CYU927" s="12"/>
      <c r="CYV927" s="12"/>
      <c r="CYW927" s="12"/>
      <c r="CYX927" s="12"/>
      <c r="CYY927" s="12"/>
      <c r="CYZ927" s="12"/>
      <c r="CZA927" s="12"/>
      <c r="CZB927" s="12"/>
      <c r="CZC927" s="12"/>
      <c r="CZD927" s="12"/>
      <c r="CZE927" s="12"/>
      <c r="CZF927" s="12"/>
      <c r="CZG927" s="12"/>
      <c r="CZH927" s="12"/>
      <c r="CZI927" s="12"/>
      <c r="CZJ927" s="12"/>
      <c r="CZK927" s="12"/>
      <c r="CZL927" s="12"/>
      <c r="CZM927" s="12"/>
      <c r="CZN927" s="12"/>
      <c r="CZO927" s="12"/>
      <c r="CZP927" s="12"/>
      <c r="CZQ927" s="12"/>
      <c r="CZR927" s="12"/>
      <c r="CZS927" s="12"/>
      <c r="CZT927" s="12"/>
      <c r="CZU927" s="12"/>
      <c r="CZV927" s="12"/>
      <c r="CZW927" s="12"/>
      <c r="CZX927" s="12"/>
      <c r="CZY927" s="12"/>
      <c r="CZZ927" s="12"/>
      <c r="DAA927" s="12"/>
      <c r="DAB927" s="12"/>
      <c r="DAC927" s="12"/>
      <c r="DAD927" s="12"/>
      <c r="DAE927" s="12"/>
      <c r="DAF927" s="12"/>
      <c r="DAG927" s="12"/>
      <c r="DAH927" s="12"/>
      <c r="DAI927" s="12"/>
      <c r="DAJ927" s="12"/>
      <c r="DAK927" s="12"/>
      <c r="DAL927" s="12"/>
      <c r="DAM927" s="12"/>
      <c r="DAN927" s="12"/>
      <c r="DAO927" s="12"/>
      <c r="DAP927" s="12"/>
      <c r="DAQ927" s="12"/>
      <c r="DAR927" s="12"/>
      <c r="DAS927" s="12"/>
      <c r="DAT927" s="12"/>
      <c r="DAU927" s="12"/>
      <c r="DAV927" s="12"/>
      <c r="DAW927" s="12"/>
      <c r="DAX927" s="12"/>
      <c r="DAY927" s="12"/>
      <c r="DAZ927" s="12"/>
      <c r="DBA927" s="12"/>
      <c r="DBB927" s="12"/>
      <c r="DBC927" s="12"/>
      <c r="DBD927" s="12"/>
      <c r="DBE927" s="12"/>
      <c r="DBF927" s="12"/>
      <c r="DBG927" s="12"/>
      <c r="DBH927" s="12"/>
      <c r="DBI927" s="12"/>
      <c r="DBJ927" s="12"/>
      <c r="DBK927" s="12"/>
      <c r="DBL927" s="12"/>
      <c r="DBM927" s="12"/>
      <c r="DBN927" s="12"/>
      <c r="DBO927" s="12"/>
      <c r="DBP927" s="12"/>
      <c r="DBQ927" s="12"/>
      <c r="DBR927" s="12"/>
      <c r="DBS927" s="12"/>
      <c r="DBT927" s="12"/>
      <c r="DBU927" s="12"/>
      <c r="DBV927" s="12"/>
      <c r="DBW927" s="12"/>
      <c r="DBX927" s="12"/>
      <c r="DBY927" s="12"/>
      <c r="DBZ927" s="12"/>
      <c r="DCA927" s="12"/>
      <c r="DCB927" s="12"/>
      <c r="DCC927" s="12"/>
      <c r="DCD927" s="12"/>
      <c r="DCE927" s="12"/>
      <c r="DCF927" s="12"/>
      <c r="DCG927" s="12"/>
      <c r="DCH927" s="12"/>
      <c r="DCI927" s="12"/>
      <c r="DCJ927" s="12"/>
      <c r="DCK927" s="12"/>
      <c r="DCL927" s="12"/>
      <c r="DCM927" s="12"/>
      <c r="DCN927" s="12"/>
      <c r="DCO927" s="12"/>
      <c r="DCP927" s="12"/>
      <c r="DCQ927" s="12"/>
      <c r="DCR927" s="12"/>
      <c r="DCS927" s="12"/>
      <c r="DCT927" s="12"/>
      <c r="DCU927" s="12"/>
      <c r="DCV927" s="12"/>
      <c r="DCW927" s="12"/>
      <c r="DCX927" s="12"/>
      <c r="DCY927" s="12"/>
      <c r="DCZ927" s="12"/>
      <c r="DDA927" s="12"/>
      <c r="DDB927" s="12"/>
      <c r="DDC927" s="12"/>
      <c r="DDD927" s="12"/>
      <c r="DDE927" s="12"/>
      <c r="DDF927" s="12"/>
      <c r="DDG927" s="12"/>
      <c r="DDH927" s="12"/>
      <c r="DDI927" s="12"/>
      <c r="DDJ927" s="12"/>
      <c r="DDK927" s="12"/>
      <c r="DDL927" s="12"/>
      <c r="DDM927" s="12"/>
      <c r="DDN927" s="12"/>
      <c r="DDO927" s="12"/>
      <c r="DDP927" s="12"/>
      <c r="DDQ927" s="12"/>
      <c r="DDR927" s="12"/>
      <c r="DDS927" s="12"/>
      <c r="DDT927" s="12"/>
      <c r="DDU927" s="12"/>
      <c r="DDV927" s="12"/>
      <c r="DDW927" s="12"/>
      <c r="DDX927" s="12"/>
      <c r="DDY927" s="12"/>
      <c r="DDZ927" s="12"/>
      <c r="DEA927" s="12"/>
      <c r="DEB927" s="12"/>
      <c r="DEC927" s="12"/>
      <c r="DED927" s="12"/>
      <c r="DEE927" s="12"/>
      <c r="DEF927" s="12"/>
      <c r="DEG927" s="12"/>
      <c r="DEH927" s="12"/>
      <c r="DEI927" s="12"/>
      <c r="DEJ927" s="12"/>
      <c r="DEK927" s="12"/>
      <c r="DEL927" s="12"/>
      <c r="DEM927" s="12"/>
      <c r="DEN927" s="12"/>
      <c r="DEO927" s="12"/>
      <c r="DEP927" s="12"/>
      <c r="DEQ927" s="12"/>
      <c r="DER927" s="12"/>
      <c r="DES927" s="12"/>
      <c r="DET927" s="12"/>
      <c r="DEU927" s="12"/>
      <c r="DEV927" s="12"/>
      <c r="DEW927" s="12"/>
      <c r="DEX927" s="12"/>
      <c r="DEY927" s="12"/>
      <c r="DEZ927" s="12"/>
      <c r="DFA927" s="12"/>
      <c r="DFB927" s="12"/>
      <c r="DFC927" s="12"/>
      <c r="DFD927" s="12"/>
      <c r="DFE927" s="12"/>
      <c r="DFF927" s="12"/>
      <c r="DFG927" s="12"/>
      <c r="DFH927" s="12"/>
      <c r="DFI927" s="12"/>
      <c r="DFJ927" s="12"/>
      <c r="DFK927" s="12"/>
      <c r="DFL927" s="12"/>
      <c r="DFM927" s="12"/>
      <c r="DFN927" s="12"/>
      <c r="DFO927" s="12"/>
      <c r="DFP927" s="12"/>
      <c r="DFQ927" s="12"/>
      <c r="DFR927" s="12"/>
      <c r="DFS927" s="12"/>
      <c r="DFT927" s="12"/>
      <c r="DFU927" s="12"/>
      <c r="DFV927" s="12"/>
      <c r="DFW927" s="12"/>
      <c r="DFX927" s="12"/>
      <c r="DFY927" s="12"/>
      <c r="DFZ927" s="12"/>
      <c r="DGA927" s="12"/>
      <c r="DGB927" s="12"/>
      <c r="DGC927" s="12"/>
      <c r="DGD927" s="12"/>
      <c r="DGE927" s="12"/>
      <c r="DGF927" s="12"/>
      <c r="DGG927" s="12"/>
      <c r="DGH927" s="12"/>
      <c r="DGI927" s="12"/>
      <c r="DGJ927" s="12"/>
      <c r="DGK927" s="12"/>
      <c r="DGL927" s="12"/>
      <c r="DGM927" s="12"/>
      <c r="DGN927" s="12"/>
      <c r="DGO927" s="12"/>
      <c r="DGP927" s="12"/>
      <c r="DGQ927" s="12"/>
      <c r="DGR927" s="12"/>
      <c r="DGS927" s="12"/>
      <c r="DGT927" s="12"/>
      <c r="DGU927" s="12"/>
      <c r="DGV927" s="12"/>
      <c r="DGW927" s="12"/>
      <c r="DGX927" s="12"/>
      <c r="DGY927" s="12"/>
      <c r="DGZ927" s="12"/>
      <c r="DHA927" s="12"/>
      <c r="DHB927" s="12"/>
      <c r="DHC927" s="12"/>
      <c r="DHD927" s="12"/>
      <c r="DHE927" s="12"/>
      <c r="DHF927" s="12"/>
      <c r="DHG927" s="12"/>
      <c r="DHH927" s="12"/>
      <c r="DHI927" s="12"/>
      <c r="DHJ927" s="12"/>
      <c r="DHK927" s="12"/>
      <c r="DHL927" s="12"/>
      <c r="DHM927" s="12"/>
      <c r="DHN927" s="12"/>
      <c r="DHO927" s="12"/>
      <c r="DHP927" s="12"/>
      <c r="DHQ927" s="12"/>
      <c r="DHR927" s="12"/>
      <c r="DHS927" s="12"/>
      <c r="DHT927" s="12"/>
      <c r="DHU927" s="12"/>
      <c r="DHV927" s="12"/>
      <c r="DHW927" s="12"/>
      <c r="DHX927" s="12"/>
      <c r="DHY927" s="12"/>
      <c r="DHZ927" s="12"/>
      <c r="DIA927" s="12"/>
      <c r="DIB927" s="12"/>
      <c r="DIC927" s="12"/>
      <c r="DID927" s="12"/>
      <c r="DIE927" s="12"/>
      <c r="DIF927" s="12"/>
      <c r="DIG927" s="12"/>
      <c r="DIH927" s="12"/>
      <c r="DII927" s="12"/>
      <c r="DIJ927" s="12"/>
      <c r="DIK927" s="12"/>
      <c r="DIL927" s="12"/>
      <c r="DIM927" s="12"/>
      <c r="DIN927" s="12"/>
      <c r="DIO927" s="12"/>
      <c r="DIP927" s="12"/>
      <c r="DIQ927" s="12"/>
      <c r="DIR927" s="12"/>
      <c r="DIS927" s="12"/>
      <c r="DIT927" s="12"/>
      <c r="DIU927" s="12"/>
      <c r="DIV927" s="12"/>
      <c r="DIW927" s="12"/>
      <c r="DIX927" s="12"/>
      <c r="DIY927" s="12"/>
      <c r="DIZ927" s="12"/>
      <c r="DJA927" s="12"/>
      <c r="DJB927" s="12"/>
      <c r="DJC927" s="12"/>
      <c r="DJD927" s="12"/>
      <c r="DJE927" s="12"/>
      <c r="DJF927" s="12"/>
      <c r="DJG927" s="12"/>
      <c r="DJH927" s="12"/>
      <c r="DJI927" s="12"/>
      <c r="DJJ927" s="12"/>
      <c r="DJK927" s="12"/>
      <c r="DJL927" s="12"/>
      <c r="DJM927" s="12"/>
      <c r="DJN927" s="12"/>
      <c r="DJO927" s="12"/>
      <c r="DJP927" s="12"/>
      <c r="DJQ927" s="12"/>
      <c r="DJR927" s="12"/>
      <c r="DJS927" s="12"/>
      <c r="DJT927" s="12"/>
      <c r="DJU927" s="12"/>
      <c r="DJV927" s="12"/>
      <c r="DJW927" s="12"/>
      <c r="DJX927" s="12"/>
      <c r="DJY927" s="12"/>
      <c r="DJZ927" s="12"/>
      <c r="DKA927" s="12"/>
      <c r="DKB927" s="12"/>
      <c r="DKC927" s="12"/>
      <c r="DKD927" s="12"/>
      <c r="DKE927" s="12"/>
      <c r="DKF927" s="12"/>
      <c r="DKG927" s="12"/>
      <c r="DKH927" s="12"/>
      <c r="DKI927" s="12"/>
      <c r="DKJ927" s="12"/>
      <c r="DKK927" s="12"/>
      <c r="DKL927" s="12"/>
      <c r="DKM927" s="12"/>
      <c r="DKN927" s="12"/>
      <c r="DKO927" s="12"/>
      <c r="DKP927" s="12"/>
      <c r="DKQ927" s="12"/>
      <c r="DKR927" s="12"/>
      <c r="DKS927" s="12"/>
      <c r="DKT927" s="12"/>
      <c r="DKU927" s="12"/>
      <c r="DKV927" s="12"/>
      <c r="DKW927" s="12"/>
      <c r="DKX927" s="12"/>
      <c r="DKY927" s="12"/>
      <c r="DKZ927" s="12"/>
      <c r="DLA927" s="12"/>
      <c r="DLB927" s="12"/>
      <c r="DLC927" s="12"/>
      <c r="DLD927" s="12"/>
      <c r="DLE927" s="12"/>
      <c r="DLF927" s="12"/>
      <c r="DLG927" s="12"/>
      <c r="DLH927" s="12"/>
      <c r="DLI927" s="12"/>
      <c r="DLJ927" s="12"/>
      <c r="DLK927" s="12"/>
      <c r="DLL927" s="12"/>
      <c r="DLM927" s="12"/>
      <c r="DLN927" s="12"/>
      <c r="DLO927" s="12"/>
      <c r="DLP927" s="12"/>
      <c r="DLQ927" s="12"/>
      <c r="DLR927" s="12"/>
      <c r="DLS927" s="12"/>
      <c r="DLT927" s="12"/>
      <c r="DLU927" s="12"/>
      <c r="DLV927" s="12"/>
      <c r="DLW927" s="12"/>
      <c r="DLX927" s="12"/>
      <c r="DLY927" s="12"/>
      <c r="DLZ927" s="12"/>
      <c r="DMA927" s="12"/>
      <c r="DMB927" s="12"/>
      <c r="DMC927" s="12"/>
      <c r="DMD927" s="12"/>
      <c r="DME927" s="12"/>
      <c r="DMF927" s="12"/>
      <c r="DMG927" s="12"/>
      <c r="DMH927" s="12"/>
      <c r="DMI927" s="12"/>
      <c r="DMJ927" s="12"/>
      <c r="DMK927" s="12"/>
      <c r="DML927" s="12"/>
      <c r="DMM927" s="12"/>
      <c r="DMN927" s="12"/>
      <c r="DMO927" s="12"/>
      <c r="DMP927" s="12"/>
      <c r="DMQ927" s="12"/>
      <c r="DMR927" s="12"/>
      <c r="DMS927" s="12"/>
      <c r="DMT927" s="12"/>
      <c r="DMU927" s="12"/>
      <c r="DMV927" s="12"/>
      <c r="DMW927" s="12"/>
      <c r="DMX927" s="12"/>
      <c r="DMY927" s="12"/>
      <c r="DMZ927" s="12"/>
      <c r="DNA927" s="12"/>
      <c r="DNB927" s="12"/>
      <c r="DNC927" s="12"/>
      <c r="DND927" s="12"/>
      <c r="DNE927" s="12"/>
      <c r="DNF927" s="12"/>
      <c r="DNG927" s="12"/>
      <c r="DNH927" s="12"/>
      <c r="DNI927" s="12"/>
      <c r="DNJ927" s="12"/>
      <c r="DNK927" s="12"/>
      <c r="DNL927" s="12"/>
      <c r="DNM927" s="12"/>
      <c r="DNN927" s="12"/>
      <c r="DNO927" s="12"/>
      <c r="DNP927" s="12"/>
      <c r="DNQ927" s="12"/>
      <c r="DNR927" s="12"/>
      <c r="DNS927" s="12"/>
      <c r="DNT927" s="12"/>
      <c r="DNU927" s="12"/>
      <c r="DNV927" s="12"/>
      <c r="DNW927" s="12"/>
      <c r="DNX927" s="12"/>
      <c r="DNY927" s="12"/>
      <c r="DNZ927" s="12"/>
      <c r="DOA927" s="12"/>
      <c r="DOB927" s="12"/>
      <c r="DOC927" s="12"/>
      <c r="DOD927" s="12"/>
      <c r="DOE927" s="12"/>
      <c r="DOF927" s="12"/>
      <c r="DOG927" s="12"/>
      <c r="DOH927" s="12"/>
      <c r="DOI927" s="12"/>
      <c r="DOJ927" s="12"/>
      <c r="DOK927" s="12"/>
      <c r="DOL927" s="12"/>
      <c r="DOM927" s="12"/>
      <c r="DON927" s="12"/>
      <c r="DOO927" s="12"/>
      <c r="DOP927" s="12"/>
      <c r="DOQ927" s="12"/>
      <c r="DOR927" s="12"/>
      <c r="DOS927" s="12"/>
      <c r="DOT927" s="12"/>
      <c r="DOU927" s="12"/>
      <c r="DOV927" s="12"/>
      <c r="DOW927" s="12"/>
      <c r="DOX927" s="12"/>
      <c r="DOY927" s="12"/>
      <c r="DOZ927" s="12"/>
      <c r="DPA927" s="12"/>
      <c r="DPB927" s="12"/>
      <c r="DPC927" s="12"/>
      <c r="DPD927" s="12"/>
      <c r="DPE927" s="12"/>
      <c r="DPF927" s="12"/>
      <c r="DPG927" s="12"/>
      <c r="DPH927" s="12"/>
      <c r="DPI927" s="12"/>
      <c r="DPJ927" s="12"/>
      <c r="DPK927" s="12"/>
      <c r="DPL927" s="12"/>
      <c r="DPM927" s="12"/>
      <c r="DPN927" s="12"/>
      <c r="DPO927" s="12"/>
      <c r="DPP927" s="12"/>
      <c r="DPQ927" s="12"/>
      <c r="DPR927" s="12"/>
      <c r="DPS927" s="12"/>
      <c r="DPT927" s="12"/>
      <c r="DPU927" s="12"/>
      <c r="DPV927" s="12"/>
      <c r="DPW927" s="12"/>
      <c r="DPX927" s="12"/>
      <c r="DPY927" s="12"/>
      <c r="DPZ927" s="12"/>
      <c r="DQA927" s="12"/>
      <c r="DQB927" s="12"/>
      <c r="DQC927" s="12"/>
      <c r="DQD927" s="12"/>
      <c r="DQE927" s="12"/>
      <c r="DQF927" s="12"/>
      <c r="DQG927" s="12"/>
      <c r="DQH927" s="12"/>
      <c r="DQI927" s="12"/>
      <c r="DQJ927" s="12"/>
      <c r="DQK927" s="12"/>
      <c r="DQL927" s="12"/>
      <c r="DQM927" s="12"/>
      <c r="DQN927" s="12"/>
      <c r="DQO927" s="12"/>
      <c r="DQP927" s="12"/>
      <c r="DQQ927" s="12"/>
      <c r="DQR927" s="12"/>
      <c r="DQS927" s="12"/>
      <c r="DQT927" s="12"/>
      <c r="DQU927" s="12"/>
      <c r="DQV927" s="12"/>
      <c r="DQW927" s="12"/>
      <c r="DQX927" s="12"/>
      <c r="DQY927" s="12"/>
      <c r="DQZ927" s="12"/>
      <c r="DRA927" s="12"/>
      <c r="DRB927" s="12"/>
      <c r="DRC927" s="12"/>
      <c r="DRD927" s="12"/>
      <c r="DRE927" s="12"/>
      <c r="DRF927" s="12"/>
      <c r="DRG927" s="12"/>
      <c r="DRH927" s="12"/>
      <c r="DRI927" s="12"/>
      <c r="DRJ927" s="12"/>
      <c r="DRK927" s="12"/>
      <c r="DRL927" s="12"/>
      <c r="DRM927" s="12"/>
      <c r="DRN927" s="12"/>
      <c r="DRO927" s="12"/>
      <c r="DRP927" s="12"/>
      <c r="DRQ927" s="12"/>
      <c r="DRR927" s="12"/>
      <c r="DRS927" s="12"/>
      <c r="DRT927" s="12"/>
      <c r="DRU927" s="12"/>
      <c r="DRV927" s="12"/>
      <c r="DRW927" s="12"/>
      <c r="DRX927" s="12"/>
      <c r="DRY927" s="12"/>
      <c r="DRZ927" s="12"/>
      <c r="DSA927" s="12"/>
      <c r="DSB927" s="12"/>
      <c r="DSC927" s="12"/>
      <c r="DSD927" s="12"/>
      <c r="DSE927" s="12"/>
      <c r="DSF927" s="12"/>
      <c r="DSG927" s="12"/>
      <c r="DSH927" s="12"/>
      <c r="DSI927" s="12"/>
      <c r="DSJ927" s="12"/>
      <c r="DSK927" s="12"/>
      <c r="DSL927" s="12"/>
      <c r="DSM927" s="12"/>
      <c r="DSN927" s="12"/>
      <c r="DSO927" s="12"/>
      <c r="DSP927" s="12"/>
      <c r="DSQ927" s="12"/>
      <c r="DSR927" s="12"/>
      <c r="DSS927" s="12"/>
      <c r="DST927" s="12"/>
      <c r="DSU927" s="12"/>
      <c r="DSV927" s="12"/>
      <c r="DSW927" s="12"/>
      <c r="DSX927" s="12"/>
      <c r="DSY927" s="12"/>
      <c r="DSZ927" s="12"/>
      <c r="DTA927" s="12"/>
      <c r="DTB927" s="12"/>
      <c r="DTC927" s="12"/>
      <c r="DTD927" s="12"/>
      <c r="DTE927" s="12"/>
      <c r="DTF927" s="12"/>
      <c r="DTG927" s="12"/>
      <c r="DTH927" s="12"/>
      <c r="DTI927" s="12"/>
      <c r="DTJ927" s="12"/>
      <c r="DTK927" s="12"/>
      <c r="DTL927" s="12"/>
      <c r="DTM927" s="12"/>
      <c r="DTN927" s="12"/>
      <c r="DTO927" s="12"/>
      <c r="DTP927" s="12"/>
      <c r="DTQ927" s="12"/>
      <c r="DTR927" s="12"/>
      <c r="DTS927" s="12"/>
      <c r="DTT927" s="12"/>
      <c r="DTU927" s="12"/>
      <c r="DTV927" s="12"/>
      <c r="DTW927" s="12"/>
      <c r="DTX927" s="12"/>
      <c r="DTY927" s="12"/>
      <c r="DTZ927" s="12"/>
      <c r="DUA927" s="12"/>
      <c r="DUB927" s="12"/>
      <c r="DUC927" s="12"/>
      <c r="DUD927" s="12"/>
      <c r="DUE927" s="12"/>
      <c r="DUF927" s="12"/>
      <c r="DUG927" s="12"/>
      <c r="DUH927" s="12"/>
      <c r="DUI927" s="12"/>
      <c r="DUJ927" s="12"/>
      <c r="DUK927" s="12"/>
      <c r="DUL927" s="12"/>
      <c r="DUM927" s="12"/>
      <c r="DUN927" s="12"/>
      <c r="DUO927" s="12"/>
      <c r="DUP927" s="12"/>
      <c r="DUQ927" s="12"/>
      <c r="DUR927" s="12"/>
      <c r="DUS927" s="12"/>
      <c r="DUT927" s="12"/>
      <c r="DUU927" s="12"/>
      <c r="DUV927" s="12"/>
      <c r="DUW927" s="12"/>
      <c r="DUX927" s="12"/>
      <c r="DUY927" s="12"/>
      <c r="DUZ927" s="12"/>
      <c r="DVA927" s="12"/>
      <c r="DVB927" s="12"/>
      <c r="DVC927" s="12"/>
      <c r="DVD927" s="12"/>
      <c r="DVE927" s="12"/>
      <c r="DVF927" s="12"/>
      <c r="DVG927" s="12"/>
      <c r="DVH927" s="12"/>
      <c r="DVI927" s="12"/>
      <c r="DVJ927" s="12"/>
      <c r="DVK927" s="12"/>
      <c r="DVL927" s="12"/>
      <c r="DVM927" s="12"/>
      <c r="DVN927" s="12"/>
      <c r="DVO927" s="12"/>
      <c r="DVP927" s="12"/>
      <c r="DVQ927" s="12"/>
      <c r="DVR927" s="12"/>
      <c r="DVS927" s="12"/>
      <c r="DVT927" s="12"/>
      <c r="DVU927" s="12"/>
      <c r="DVV927" s="12"/>
      <c r="DVW927" s="12"/>
      <c r="DVX927" s="12"/>
      <c r="DVY927" s="12"/>
      <c r="DVZ927" s="12"/>
      <c r="DWA927" s="12"/>
      <c r="DWB927" s="12"/>
      <c r="DWC927" s="12"/>
      <c r="DWD927" s="12"/>
      <c r="DWE927" s="12"/>
      <c r="DWF927" s="12"/>
      <c r="DWG927" s="12"/>
      <c r="DWH927" s="12"/>
      <c r="DWI927" s="12"/>
      <c r="DWJ927" s="12"/>
      <c r="DWK927" s="12"/>
      <c r="DWL927" s="12"/>
      <c r="DWM927" s="12"/>
      <c r="DWN927" s="12"/>
      <c r="DWO927" s="12"/>
      <c r="DWP927" s="12"/>
      <c r="DWQ927" s="12"/>
      <c r="DWR927" s="12"/>
      <c r="DWS927" s="12"/>
      <c r="DWT927" s="12"/>
      <c r="DWU927" s="12"/>
      <c r="DWV927" s="12"/>
      <c r="DWW927" s="12"/>
      <c r="DWX927" s="12"/>
      <c r="DWY927" s="12"/>
      <c r="DWZ927" s="12"/>
      <c r="DXA927" s="12"/>
      <c r="DXB927" s="12"/>
      <c r="DXC927" s="12"/>
      <c r="DXD927" s="12"/>
      <c r="DXE927" s="12"/>
      <c r="DXF927" s="12"/>
      <c r="DXG927" s="12"/>
      <c r="DXH927" s="12"/>
      <c r="DXI927" s="12"/>
      <c r="DXJ927" s="12"/>
      <c r="DXK927" s="12"/>
      <c r="DXL927" s="12"/>
      <c r="DXM927" s="12"/>
      <c r="DXN927" s="12"/>
      <c r="DXO927" s="12"/>
      <c r="DXP927" s="12"/>
      <c r="DXQ927" s="12"/>
      <c r="DXR927" s="12"/>
      <c r="DXS927" s="12"/>
      <c r="DXT927" s="12"/>
      <c r="DXU927" s="12"/>
      <c r="DXV927" s="12"/>
      <c r="DXW927" s="12"/>
      <c r="DXX927" s="12"/>
      <c r="DXY927" s="12"/>
      <c r="DXZ927" s="12"/>
      <c r="DYA927" s="12"/>
      <c r="DYB927" s="12"/>
      <c r="DYC927" s="12"/>
      <c r="DYD927" s="12"/>
      <c r="DYE927" s="12"/>
      <c r="DYF927" s="12"/>
      <c r="DYG927" s="12"/>
      <c r="DYH927" s="12"/>
      <c r="DYI927" s="12"/>
      <c r="DYJ927" s="12"/>
      <c r="DYK927" s="12"/>
      <c r="DYL927" s="12"/>
      <c r="DYM927" s="12"/>
      <c r="DYN927" s="12"/>
      <c r="DYO927" s="12"/>
      <c r="DYP927" s="12"/>
      <c r="DYQ927" s="12"/>
      <c r="DYR927" s="12"/>
      <c r="DYS927" s="12"/>
      <c r="DYT927" s="12"/>
      <c r="DYU927" s="12"/>
      <c r="DYV927" s="12"/>
      <c r="DYW927" s="12"/>
      <c r="DYX927" s="12"/>
      <c r="DYY927" s="12"/>
      <c r="DYZ927" s="12"/>
      <c r="DZA927" s="12"/>
      <c r="DZB927" s="12"/>
      <c r="DZC927" s="12"/>
      <c r="DZD927" s="12"/>
      <c r="DZE927" s="12"/>
      <c r="DZF927" s="12"/>
      <c r="DZG927" s="12"/>
      <c r="DZH927" s="12"/>
      <c r="DZI927" s="12"/>
      <c r="DZJ927" s="12"/>
      <c r="DZK927" s="12"/>
      <c r="DZL927" s="12"/>
      <c r="DZM927" s="12"/>
      <c r="DZN927" s="12"/>
      <c r="DZO927" s="12"/>
      <c r="DZP927" s="12"/>
      <c r="DZQ927" s="12"/>
      <c r="DZR927" s="12"/>
      <c r="DZS927" s="12"/>
      <c r="DZT927" s="12"/>
      <c r="DZU927" s="12"/>
      <c r="DZV927" s="12"/>
      <c r="DZW927" s="12"/>
      <c r="DZX927" s="12"/>
      <c r="DZY927" s="12"/>
      <c r="DZZ927" s="12"/>
      <c r="EAA927" s="12"/>
      <c r="EAB927" s="12"/>
      <c r="EAC927" s="12"/>
      <c r="EAD927" s="12"/>
      <c r="EAE927" s="12"/>
      <c r="EAF927" s="12"/>
      <c r="EAG927" s="12"/>
      <c r="EAH927" s="12"/>
      <c r="EAI927" s="12"/>
      <c r="EAJ927" s="12"/>
      <c r="EAK927" s="12"/>
      <c r="EAL927" s="12"/>
      <c r="EAM927" s="12"/>
      <c r="EAN927" s="12"/>
      <c r="EAO927" s="12"/>
      <c r="EAP927" s="12"/>
      <c r="EAQ927" s="12"/>
      <c r="EAR927" s="12"/>
      <c r="EAS927" s="12"/>
      <c r="EAT927" s="12"/>
      <c r="EAU927" s="12"/>
      <c r="EAV927" s="12"/>
      <c r="EAW927" s="12"/>
      <c r="EAX927" s="12"/>
      <c r="EAY927" s="12"/>
      <c r="EAZ927" s="12"/>
      <c r="EBA927" s="12"/>
      <c r="EBB927" s="12"/>
      <c r="EBC927" s="12"/>
      <c r="EBD927" s="12"/>
      <c r="EBE927" s="12"/>
      <c r="EBF927" s="12"/>
      <c r="EBG927" s="12"/>
      <c r="EBH927" s="12"/>
      <c r="EBI927" s="12"/>
      <c r="EBJ927" s="12"/>
      <c r="EBK927" s="12"/>
      <c r="EBL927" s="12"/>
      <c r="EBM927" s="12"/>
      <c r="EBN927" s="12"/>
      <c r="EBO927" s="12"/>
      <c r="EBP927" s="12"/>
      <c r="EBQ927" s="12"/>
      <c r="EBR927" s="12"/>
      <c r="EBS927" s="12"/>
      <c r="EBT927" s="12"/>
      <c r="EBU927" s="12"/>
      <c r="EBV927" s="12"/>
      <c r="EBW927" s="12"/>
      <c r="EBX927" s="12"/>
      <c r="EBY927" s="12"/>
      <c r="EBZ927" s="12"/>
      <c r="ECA927" s="12"/>
      <c r="ECB927" s="12"/>
      <c r="ECC927" s="12"/>
      <c r="ECD927" s="12"/>
      <c r="ECE927" s="12"/>
      <c r="ECF927" s="12"/>
      <c r="ECG927" s="12"/>
      <c r="ECH927" s="12"/>
      <c r="ECI927" s="12"/>
      <c r="ECJ927" s="12"/>
      <c r="ECK927" s="12"/>
      <c r="ECL927" s="12"/>
      <c r="ECM927" s="12"/>
      <c r="ECN927" s="12"/>
      <c r="ECO927" s="12"/>
      <c r="ECP927" s="12"/>
      <c r="ECQ927" s="12"/>
      <c r="ECR927" s="12"/>
      <c r="ECS927" s="12"/>
      <c r="ECT927" s="12"/>
      <c r="ECU927" s="12"/>
      <c r="ECV927" s="12"/>
      <c r="ECW927" s="12"/>
      <c r="ECX927" s="12"/>
      <c r="ECY927" s="12"/>
      <c r="ECZ927" s="12"/>
      <c r="EDA927" s="12"/>
      <c r="EDB927" s="12"/>
      <c r="EDC927" s="12"/>
      <c r="EDD927" s="12"/>
      <c r="EDE927" s="12"/>
      <c r="EDF927" s="12"/>
      <c r="EDG927" s="12"/>
      <c r="EDH927" s="12"/>
      <c r="EDI927" s="12"/>
      <c r="EDJ927" s="12"/>
      <c r="EDK927" s="12"/>
      <c r="EDL927" s="12"/>
      <c r="EDM927" s="12"/>
      <c r="EDN927" s="12"/>
      <c r="EDO927" s="12"/>
      <c r="EDP927" s="12"/>
      <c r="EDQ927" s="12"/>
      <c r="EDR927" s="12"/>
      <c r="EDS927" s="12"/>
      <c r="EDT927" s="12"/>
      <c r="EDU927" s="12"/>
      <c r="EDV927" s="12"/>
      <c r="EDW927" s="12"/>
      <c r="EDX927" s="12"/>
      <c r="EDY927" s="12"/>
      <c r="EDZ927" s="12"/>
      <c r="EEA927" s="12"/>
      <c r="EEB927" s="12"/>
      <c r="EEC927" s="12"/>
      <c r="EED927" s="12"/>
      <c r="EEE927" s="12"/>
      <c r="EEF927" s="12"/>
      <c r="EEG927" s="12"/>
      <c r="EEH927" s="12"/>
      <c r="EEI927" s="12"/>
      <c r="EEJ927" s="12"/>
      <c r="EEK927" s="12"/>
      <c r="EEL927" s="12"/>
      <c r="EEM927" s="12"/>
      <c r="EEN927" s="12"/>
      <c r="EEO927" s="12"/>
      <c r="EEP927" s="12"/>
      <c r="EEQ927" s="12"/>
      <c r="EER927" s="12"/>
      <c r="EES927" s="12"/>
      <c r="EET927" s="12"/>
      <c r="EEU927" s="12"/>
      <c r="EEV927" s="12"/>
      <c r="EEW927" s="12"/>
      <c r="EEX927" s="12"/>
      <c r="EEY927" s="12"/>
      <c r="EEZ927" s="12"/>
      <c r="EFA927" s="12"/>
      <c r="EFB927" s="12"/>
      <c r="EFC927" s="12"/>
      <c r="EFD927" s="12"/>
      <c r="EFE927" s="12"/>
      <c r="EFF927" s="12"/>
      <c r="EFG927" s="12"/>
      <c r="EFH927" s="12"/>
      <c r="EFI927" s="12"/>
      <c r="EFJ927" s="12"/>
      <c r="EFK927" s="12"/>
      <c r="EFL927" s="12"/>
      <c r="EFM927" s="12"/>
      <c r="EFN927" s="12"/>
      <c r="EFO927" s="12"/>
      <c r="EFP927" s="12"/>
      <c r="EFQ927" s="12"/>
      <c r="EFR927" s="12"/>
      <c r="EFS927" s="12"/>
      <c r="EFT927" s="12"/>
      <c r="EFU927" s="12"/>
      <c r="EFV927" s="12"/>
      <c r="EFW927" s="12"/>
      <c r="EFX927" s="12"/>
      <c r="EFY927" s="12"/>
      <c r="EFZ927" s="12"/>
      <c r="EGA927" s="12"/>
      <c r="EGB927" s="12"/>
      <c r="EGC927" s="12"/>
      <c r="EGD927" s="12"/>
      <c r="EGE927" s="12"/>
      <c r="EGF927" s="12"/>
      <c r="EGG927" s="12"/>
      <c r="EGH927" s="12"/>
      <c r="EGI927" s="12"/>
      <c r="EGJ927" s="12"/>
      <c r="EGK927" s="12"/>
      <c r="EGL927" s="12"/>
      <c r="EGM927" s="12"/>
      <c r="EGN927" s="12"/>
      <c r="EGO927" s="12"/>
      <c r="EGP927" s="12"/>
      <c r="EGQ927" s="12"/>
      <c r="EGR927" s="12"/>
      <c r="EGS927" s="12"/>
      <c r="EGT927" s="12"/>
      <c r="EGU927" s="12"/>
      <c r="EGV927" s="12"/>
      <c r="EGW927" s="12"/>
      <c r="EGX927" s="12"/>
      <c r="EGY927" s="12"/>
      <c r="EGZ927" s="12"/>
      <c r="EHA927" s="12"/>
      <c r="EHB927" s="12"/>
      <c r="EHC927" s="12"/>
      <c r="EHD927" s="12"/>
      <c r="EHE927" s="12"/>
      <c r="EHF927" s="12"/>
      <c r="EHG927" s="12"/>
      <c r="EHH927" s="12"/>
      <c r="EHI927" s="12"/>
      <c r="EHJ927" s="12"/>
      <c r="EHK927" s="12"/>
      <c r="EHL927" s="12"/>
      <c r="EHM927" s="12"/>
      <c r="EHN927" s="12"/>
      <c r="EHO927" s="12"/>
      <c r="EHP927" s="12"/>
      <c r="EHQ927" s="12"/>
      <c r="EHR927" s="12"/>
      <c r="EHS927" s="12"/>
      <c r="EHT927" s="12"/>
      <c r="EHU927" s="12"/>
      <c r="EHV927" s="12"/>
      <c r="EHW927" s="12"/>
      <c r="EHX927" s="12"/>
      <c r="EHY927" s="12"/>
      <c r="EHZ927" s="12"/>
      <c r="EIA927" s="12"/>
      <c r="EIB927" s="12"/>
      <c r="EIC927" s="12"/>
      <c r="EID927" s="12"/>
      <c r="EIE927" s="12"/>
      <c r="EIF927" s="12"/>
      <c r="EIG927" s="12"/>
      <c r="EIH927" s="12"/>
      <c r="EII927" s="12"/>
      <c r="EIJ927" s="12"/>
      <c r="EIK927" s="12"/>
      <c r="EIL927" s="12"/>
      <c r="EIM927" s="12"/>
      <c r="EIN927" s="12"/>
      <c r="EIO927" s="12"/>
      <c r="EIP927" s="12"/>
      <c r="EIQ927" s="12"/>
      <c r="EIR927" s="12"/>
      <c r="EIS927" s="12"/>
      <c r="EIT927" s="12"/>
      <c r="EIU927" s="12"/>
      <c r="EIV927" s="12"/>
      <c r="EIW927" s="12"/>
      <c r="EIX927" s="12"/>
      <c r="EIY927" s="12"/>
      <c r="EIZ927" s="12"/>
      <c r="EJA927" s="12"/>
      <c r="EJB927" s="12"/>
      <c r="EJC927" s="12"/>
      <c r="EJD927" s="12"/>
      <c r="EJE927" s="12"/>
      <c r="EJF927" s="12"/>
      <c r="EJG927" s="12"/>
      <c r="EJH927" s="12"/>
      <c r="EJI927" s="12"/>
      <c r="EJJ927" s="12"/>
      <c r="EJK927" s="12"/>
      <c r="EJL927" s="12"/>
      <c r="EJM927" s="12"/>
      <c r="EJN927" s="12"/>
      <c r="EJO927" s="12"/>
      <c r="EJP927" s="12"/>
      <c r="EJQ927" s="12"/>
      <c r="EJR927" s="12"/>
      <c r="EJS927" s="12"/>
      <c r="EJT927" s="12"/>
      <c r="EJU927" s="12"/>
      <c r="EJV927" s="12"/>
      <c r="EJW927" s="12"/>
      <c r="EJX927" s="12"/>
      <c r="EJY927" s="12"/>
      <c r="EJZ927" s="12"/>
      <c r="EKA927" s="12"/>
      <c r="EKB927" s="12"/>
      <c r="EKC927" s="12"/>
      <c r="EKD927" s="12"/>
      <c r="EKE927" s="12"/>
      <c r="EKF927" s="12"/>
      <c r="EKG927" s="12"/>
      <c r="EKH927" s="12"/>
      <c r="EKI927" s="12"/>
      <c r="EKJ927" s="12"/>
      <c r="EKK927" s="12"/>
      <c r="EKL927" s="12"/>
      <c r="EKM927" s="12"/>
      <c r="EKN927" s="12"/>
      <c r="EKO927" s="12"/>
      <c r="EKP927" s="12"/>
      <c r="EKQ927" s="12"/>
      <c r="EKR927" s="12"/>
      <c r="EKS927" s="12"/>
      <c r="EKT927" s="12"/>
      <c r="EKU927" s="12"/>
      <c r="EKV927" s="12"/>
      <c r="EKW927" s="12"/>
      <c r="EKX927" s="12"/>
      <c r="EKY927" s="12"/>
      <c r="EKZ927" s="12"/>
      <c r="ELA927" s="12"/>
      <c r="ELB927" s="12"/>
      <c r="ELC927" s="12"/>
      <c r="ELD927" s="12"/>
      <c r="ELE927" s="12"/>
      <c r="ELF927" s="12"/>
      <c r="ELG927" s="12"/>
      <c r="ELH927" s="12"/>
      <c r="ELI927" s="12"/>
      <c r="ELJ927" s="12"/>
      <c r="ELK927" s="12"/>
      <c r="ELL927" s="12"/>
      <c r="ELM927" s="12"/>
      <c r="ELN927" s="12"/>
      <c r="ELO927" s="12"/>
      <c r="ELP927" s="12"/>
      <c r="ELQ927" s="12"/>
      <c r="ELR927" s="12"/>
      <c r="ELS927" s="12"/>
      <c r="ELT927" s="12"/>
      <c r="ELU927" s="12"/>
      <c r="ELV927" s="12"/>
      <c r="ELW927" s="12"/>
      <c r="ELX927" s="12"/>
      <c r="ELY927" s="12"/>
      <c r="ELZ927" s="12"/>
      <c r="EMA927" s="12"/>
      <c r="EMB927" s="12"/>
      <c r="EMC927" s="12"/>
      <c r="EMD927" s="12"/>
      <c r="EME927" s="12"/>
      <c r="EMF927" s="12"/>
      <c r="EMG927" s="12"/>
      <c r="EMH927" s="12"/>
      <c r="EMI927" s="12"/>
      <c r="EMJ927" s="12"/>
      <c r="EMK927" s="12"/>
      <c r="EML927" s="12"/>
      <c r="EMM927" s="12"/>
      <c r="EMN927" s="12"/>
      <c r="EMO927" s="12"/>
      <c r="EMP927" s="12"/>
      <c r="EMQ927" s="12"/>
      <c r="EMR927" s="12"/>
      <c r="EMS927" s="12"/>
      <c r="EMT927" s="12"/>
      <c r="EMU927" s="12"/>
      <c r="EMV927" s="12"/>
      <c r="EMW927" s="12"/>
      <c r="EMX927" s="12"/>
      <c r="EMY927" s="12"/>
      <c r="EMZ927" s="12"/>
      <c r="ENA927" s="12"/>
      <c r="ENB927" s="12"/>
      <c r="ENC927" s="12"/>
      <c r="END927" s="12"/>
      <c r="ENE927" s="12"/>
      <c r="ENF927" s="12"/>
      <c r="ENG927" s="12"/>
      <c r="ENH927" s="12"/>
      <c r="ENI927" s="12"/>
      <c r="ENJ927" s="12"/>
      <c r="ENK927" s="12"/>
      <c r="ENL927" s="12"/>
      <c r="ENM927" s="12"/>
      <c r="ENN927" s="12"/>
      <c r="ENO927" s="12"/>
      <c r="ENP927" s="12"/>
      <c r="ENQ927" s="12"/>
      <c r="ENR927" s="12"/>
      <c r="ENS927" s="12"/>
      <c r="ENT927" s="12"/>
      <c r="ENU927" s="12"/>
      <c r="ENV927" s="12"/>
      <c r="ENW927" s="12"/>
      <c r="ENX927" s="12"/>
      <c r="ENY927" s="12"/>
      <c r="ENZ927" s="12"/>
      <c r="EOA927" s="12"/>
      <c r="EOB927" s="12"/>
      <c r="EOC927" s="12"/>
      <c r="EOD927" s="12"/>
      <c r="EOE927" s="12"/>
      <c r="EOF927" s="12"/>
      <c r="EOG927" s="12"/>
      <c r="EOH927" s="12"/>
      <c r="EOI927" s="12"/>
      <c r="EOJ927" s="12"/>
      <c r="EOK927" s="12"/>
      <c r="EOL927" s="12"/>
      <c r="EOM927" s="12"/>
      <c r="EON927" s="12"/>
      <c r="EOO927" s="12"/>
      <c r="EOP927" s="12"/>
      <c r="EOQ927" s="12"/>
      <c r="EOR927" s="12"/>
      <c r="EOS927" s="12"/>
      <c r="EOT927" s="12"/>
      <c r="EOU927" s="12"/>
      <c r="EOV927" s="12"/>
      <c r="EOW927" s="12"/>
      <c r="EOX927" s="12"/>
      <c r="EOY927" s="12"/>
      <c r="EOZ927" s="12"/>
      <c r="EPA927" s="12"/>
      <c r="EPB927" s="12"/>
      <c r="EPC927" s="12"/>
      <c r="EPD927" s="12"/>
      <c r="EPE927" s="12"/>
      <c r="EPF927" s="12"/>
      <c r="EPG927" s="12"/>
      <c r="EPH927" s="12"/>
      <c r="EPI927" s="12"/>
      <c r="EPJ927" s="12"/>
      <c r="EPK927" s="12"/>
      <c r="EPL927" s="12"/>
      <c r="EPM927" s="12"/>
      <c r="EPN927" s="12"/>
      <c r="EPO927" s="12"/>
      <c r="EPP927" s="12"/>
      <c r="EPQ927" s="12"/>
      <c r="EPR927" s="12"/>
      <c r="EPS927" s="12"/>
      <c r="EPT927" s="12"/>
      <c r="EPU927" s="12"/>
      <c r="EPV927" s="12"/>
      <c r="EPW927" s="12"/>
      <c r="EPX927" s="12"/>
      <c r="EPY927" s="12"/>
      <c r="EPZ927" s="12"/>
      <c r="EQA927" s="12"/>
      <c r="EQB927" s="12"/>
      <c r="EQC927" s="12"/>
      <c r="EQD927" s="12"/>
      <c r="EQE927" s="12"/>
      <c r="EQF927" s="12"/>
      <c r="EQG927" s="12"/>
      <c r="EQH927" s="12"/>
      <c r="EQI927" s="12"/>
      <c r="EQJ927" s="12"/>
      <c r="EQK927" s="12"/>
      <c r="EQL927" s="12"/>
      <c r="EQM927" s="12"/>
      <c r="EQN927" s="12"/>
      <c r="EQO927" s="12"/>
      <c r="EQP927" s="12"/>
      <c r="EQQ927" s="12"/>
      <c r="EQR927" s="12"/>
      <c r="EQS927" s="12"/>
      <c r="EQT927" s="12"/>
      <c r="EQU927" s="12"/>
      <c r="EQV927" s="12"/>
      <c r="EQW927" s="12"/>
      <c r="EQX927" s="12"/>
      <c r="EQY927" s="12"/>
      <c r="EQZ927" s="12"/>
      <c r="ERA927" s="12"/>
      <c r="ERB927" s="12"/>
      <c r="ERC927" s="12"/>
      <c r="ERD927" s="12"/>
      <c r="ERE927" s="12"/>
      <c r="ERF927" s="12"/>
      <c r="ERG927" s="12"/>
      <c r="ERH927" s="12"/>
      <c r="ERI927" s="12"/>
      <c r="ERJ927" s="12"/>
      <c r="ERK927" s="12"/>
      <c r="ERL927" s="12"/>
      <c r="ERM927" s="12"/>
      <c r="ERN927" s="12"/>
      <c r="ERO927" s="12"/>
      <c r="ERP927" s="12"/>
      <c r="ERQ927" s="12"/>
      <c r="ERR927" s="12"/>
      <c r="ERS927" s="12"/>
      <c r="ERT927" s="12"/>
      <c r="ERU927" s="12"/>
      <c r="ERV927" s="12"/>
      <c r="ERW927" s="12"/>
      <c r="ERX927" s="12"/>
      <c r="ERY927" s="12"/>
      <c r="ERZ927" s="12"/>
      <c r="ESA927" s="12"/>
      <c r="ESB927" s="12"/>
      <c r="ESC927" s="12"/>
      <c r="ESD927" s="12"/>
      <c r="ESE927" s="12"/>
      <c r="ESF927" s="12"/>
      <c r="ESG927" s="12"/>
      <c r="ESH927" s="12"/>
      <c r="ESI927" s="12"/>
      <c r="ESJ927" s="12"/>
      <c r="ESK927" s="12"/>
      <c r="ESL927" s="12"/>
      <c r="ESM927" s="12"/>
      <c r="ESN927" s="12"/>
      <c r="ESO927" s="12"/>
      <c r="ESP927" s="12"/>
      <c r="ESQ927" s="12"/>
      <c r="ESR927" s="12"/>
      <c r="ESS927" s="12"/>
      <c r="EST927" s="12"/>
      <c r="ESU927" s="12"/>
      <c r="ESV927" s="12"/>
      <c r="ESW927" s="12"/>
      <c r="ESX927" s="12"/>
      <c r="ESY927" s="12"/>
      <c r="ESZ927" s="12"/>
      <c r="ETA927" s="12"/>
      <c r="ETB927" s="12"/>
      <c r="ETC927" s="12"/>
      <c r="ETD927" s="12"/>
      <c r="ETE927" s="12"/>
      <c r="ETF927" s="12"/>
      <c r="ETG927" s="12"/>
      <c r="ETH927" s="12"/>
      <c r="ETI927" s="12"/>
      <c r="ETJ927" s="12"/>
      <c r="ETK927" s="12"/>
      <c r="ETL927" s="12"/>
      <c r="ETM927" s="12"/>
      <c r="ETN927" s="12"/>
      <c r="ETO927" s="12"/>
      <c r="ETP927" s="12"/>
      <c r="ETQ927" s="12"/>
      <c r="ETR927" s="12"/>
      <c r="ETS927" s="12"/>
      <c r="ETT927" s="12"/>
      <c r="ETU927" s="12"/>
      <c r="ETV927" s="12"/>
      <c r="ETW927" s="12"/>
      <c r="ETX927" s="12"/>
      <c r="ETY927" s="12"/>
      <c r="ETZ927" s="12"/>
      <c r="EUA927" s="12"/>
      <c r="EUB927" s="12"/>
      <c r="EUC927" s="12"/>
      <c r="EUD927" s="12"/>
      <c r="EUE927" s="12"/>
      <c r="EUF927" s="12"/>
      <c r="EUG927" s="12"/>
      <c r="EUH927" s="12"/>
      <c r="EUI927" s="12"/>
      <c r="EUJ927" s="12"/>
      <c r="EUK927" s="12"/>
      <c r="EUL927" s="12"/>
      <c r="EUM927" s="12"/>
      <c r="EUN927" s="12"/>
      <c r="EUO927" s="12"/>
      <c r="EUP927" s="12"/>
      <c r="EUQ927" s="12"/>
      <c r="EUR927" s="12"/>
      <c r="EUS927" s="12"/>
      <c r="EUT927" s="12"/>
      <c r="EUU927" s="12"/>
      <c r="EUV927" s="12"/>
      <c r="EUW927" s="12"/>
      <c r="EUX927" s="12"/>
      <c r="EUY927" s="12"/>
      <c r="EUZ927" s="12"/>
      <c r="EVA927" s="12"/>
      <c r="EVB927" s="12"/>
      <c r="EVC927" s="12"/>
      <c r="EVD927" s="12"/>
      <c r="EVE927" s="12"/>
      <c r="EVF927" s="12"/>
      <c r="EVG927" s="12"/>
      <c r="EVH927" s="12"/>
      <c r="EVI927" s="12"/>
      <c r="EVJ927" s="12"/>
      <c r="EVK927" s="12"/>
      <c r="EVL927" s="12"/>
      <c r="EVM927" s="12"/>
      <c r="EVN927" s="12"/>
      <c r="EVO927" s="12"/>
      <c r="EVP927" s="12"/>
      <c r="EVQ927" s="12"/>
      <c r="EVR927" s="12"/>
      <c r="EVS927" s="12"/>
      <c r="EVT927" s="12"/>
      <c r="EVU927" s="12"/>
      <c r="EVV927" s="12"/>
      <c r="EVW927" s="12"/>
      <c r="EVX927" s="12"/>
      <c r="EVY927" s="12"/>
      <c r="EVZ927" s="12"/>
      <c r="EWA927" s="12"/>
      <c r="EWB927" s="12"/>
      <c r="EWC927" s="12"/>
      <c r="EWD927" s="12"/>
      <c r="EWE927" s="12"/>
      <c r="EWF927" s="12"/>
      <c r="EWG927" s="12"/>
      <c r="EWH927" s="12"/>
      <c r="EWI927" s="12"/>
      <c r="EWJ927" s="12"/>
      <c r="EWK927" s="12"/>
      <c r="EWL927" s="12"/>
      <c r="EWM927" s="12"/>
      <c r="EWN927" s="12"/>
      <c r="EWO927" s="12"/>
      <c r="EWP927" s="12"/>
      <c r="EWQ927" s="12"/>
      <c r="EWR927" s="12"/>
      <c r="EWS927" s="12"/>
      <c r="EWT927" s="12"/>
      <c r="EWU927" s="12"/>
      <c r="EWV927" s="12"/>
      <c r="EWW927" s="12"/>
      <c r="EWX927" s="12"/>
      <c r="EWY927" s="12"/>
      <c r="EWZ927" s="12"/>
      <c r="EXA927" s="12"/>
      <c r="EXB927" s="12"/>
      <c r="EXC927" s="12"/>
      <c r="EXD927" s="12"/>
      <c r="EXE927" s="12"/>
      <c r="EXF927" s="12"/>
      <c r="EXG927" s="12"/>
      <c r="EXH927" s="12"/>
      <c r="EXI927" s="12"/>
      <c r="EXJ927" s="12"/>
      <c r="EXK927" s="12"/>
      <c r="EXL927" s="12"/>
      <c r="EXM927" s="12"/>
      <c r="EXN927" s="12"/>
      <c r="EXO927" s="12"/>
      <c r="EXP927" s="12"/>
      <c r="EXQ927" s="12"/>
      <c r="EXR927" s="12"/>
      <c r="EXS927" s="12"/>
      <c r="EXT927" s="12"/>
      <c r="EXU927" s="12"/>
      <c r="EXV927" s="12"/>
      <c r="EXW927" s="12"/>
      <c r="EXX927" s="12"/>
      <c r="EXY927" s="12"/>
      <c r="EXZ927" s="12"/>
      <c r="EYA927" s="12"/>
      <c r="EYB927" s="12"/>
      <c r="EYC927" s="12"/>
      <c r="EYD927" s="12"/>
      <c r="EYE927" s="12"/>
      <c r="EYF927" s="12"/>
      <c r="EYG927" s="12"/>
      <c r="EYH927" s="12"/>
      <c r="EYI927" s="12"/>
      <c r="EYJ927" s="12"/>
      <c r="EYK927" s="12"/>
      <c r="EYL927" s="12"/>
      <c r="EYM927" s="12"/>
      <c r="EYN927" s="12"/>
      <c r="EYO927" s="12"/>
      <c r="EYP927" s="12"/>
      <c r="EYQ927" s="12"/>
      <c r="EYR927" s="12"/>
      <c r="EYS927" s="12"/>
      <c r="EYT927" s="12"/>
      <c r="EYU927" s="12"/>
      <c r="EYV927" s="12"/>
      <c r="EYW927" s="12"/>
      <c r="EYX927" s="12"/>
      <c r="EYY927" s="12"/>
      <c r="EYZ927" s="12"/>
      <c r="EZA927" s="12"/>
      <c r="EZB927" s="12"/>
      <c r="EZC927" s="12"/>
      <c r="EZD927" s="12"/>
      <c r="EZE927" s="12"/>
      <c r="EZF927" s="12"/>
      <c r="EZG927" s="12"/>
      <c r="EZH927" s="12"/>
      <c r="EZI927" s="12"/>
      <c r="EZJ927" s="12"/>
      <c r="EZK927" s="12"/>
      <c r="EZL927" s="12"/>
      <c r="EZM927" s="12"/>
      <c r="EZN927" s="12"/>
      <c r="EZO927" s="12"/>
      <c r="EZP927" s="12"/>
      <c r="EZQ927" s="12"/>
      <c r="EZR927" s="12"/>
      <c r="EZS927" s="12"/>
      <c r="EZT927" s="12"/>
      <c r="EZU927" s="12"/>
      <c r="EZV927" s="12"/>
      <c r="EZW927" s="12"/>
      <c r="EZX927" s="12"/>
      <c r="EZY927" s="12"/>
      <c r="EZZ927" s="12"/>
      <c r="FAA927" s="12"/>
      <c r="FAB927" s="12"/>
      <c r="FAC927" s="12"/>
      <c r="FAD927" s="12"/>
      <c r="FAE927" s="12"/>
      <c r="FAF927" s="12"/>
      <c r="FAG927" s="12"/>
      <c r="FAH927" s="12"/>
      <c r="FAI927" s="12"/>
      <c r="FAJ927" s="12"/>
      <c r="FAK927" s="12"/>
      <c r="FAL927" s="12"/>
      <c r="FAM927" s="12"/>
      <c r="FAN927" s="12"/>
      <c r="FAO927" s="12"/>
      <c r="FAP927" s="12"/>
      <c r="FAQ927" s="12"/>
      <c r="FAR927" s="12"/>
      <c r="FAS927" s="12"/>
      <c r="FAT927" s="12"/>
      <c r="FAU927" s="12"/>
      <c r="FAV927" s="12"/>
      <c r="FAW927" s="12"/>
      <c r="FAX927" s="12"/>
      <c r="FAY927" s="12"/>
      <c r="FAZ927" s="12"/>
      <c r="FBA927" s="12"/>
      <c r="FBB927" s="12"/>
      <c r="FBC927" s="12"/>
      <c r="FBD927" s="12"/>
      <c r="FBE927" s="12"/>
      <c r="FBF927" s="12"/>
      <c r="FBG927" s="12"/>
      <c r="FBH927" s="12"/>
      <c r="FBI927" s="12"/>
      <c r="FBJ927" s="12"/>
      <c r="FBK927" s="12"/>
      <c r="FBL927" s="12"/>
      <c r="FBM927" s="12"/>
      <c r="FBN927" s="12"/>
      <c r="FBO927" s="12"/>
      <c r="FBP927" s="12"/>
      <c r="FBQ927" s="12"/>
      <c r="FBR927" s="12"/>
      <c r="FBS927" s="12"/>
      <c r="FBT927" s="12"/>
      <c r="FBU927" s="12"/>
      <c r="FBV927" s="12"/>
      <c r="FBW927" s="12"/>
      <c r="FBX927" s="12"/>
      <c r="FBY927" s="12"/>
      <c r="FBZ927" s="12"/>
      <c r="FCA927" s="12"/>
      <c r="FCB927" s="12"/>
      <c r="FCC927" s="12"/>
      <c r="FCD927" s="12"/>
      <c r="FCE927" s="12"/>
      <c r="FCF927" s="12"/>
      <c r="FCG927" s="12"/>
      <c r="FCH927" s="12"/>
      <c r="FCI927" s="12"/>
      <c r="FCJ927" s="12"/>
      <c r="FCK927" s="12"/>
      <c r="FCL927" s="12"/>
      <c r="FCM927" s="12"/>
      <c r="FCN927" s="12"/>
      <c r="FCO927" s="12"/>
      <c r="FCP927" s="12"/>
      <c r="FCQ927" s="12"/>
      <c r="FCR927" s="12"/>
      <c r="FCS927" s="12"/>
      <c r="FCT927" s="12"/>
      <c r="FCU927" s="12"/>
      <c r="FCV927" s="12"/>
      <c r="FCW927" s="12"/>
      <c r="FCX927" s="12"/>
      <c r="FCY927" s="12"/>
      <c r="FCZ927" s="12"/>
      <c r="FDA927" s="12"/>
      <c r="FDB927" s="12"/>
      <c r="FDC927" s="12"/>
      <c r="FDD927" s="12"/>
      <c r="FDE927" s="12"/>
      <c r="FDF927" s="12"/>
      <c r="FDG927" s="12"/>
      <c r="FDH927" s="12"/>
      <c r="FDI927" s="12"/>
      <c r="FDJ927" s="12"/>
      <c r="FDK927" s="12"/>
      <c r="FDL927" s="12"/>
      <c r="FDM927" s="12"/>
      <c r="FDN927" s="12"/>
      <c r="FDO927" s="12"/>
      <c r="FDP927" s="12"/>
      <c r="FDQ927" s="12"/>
      <c r="FDR927" s="12"/>
      <c r="FDS927" s="12"/>
      <c r="FDT927" s="12"/>
      <c r="FDU927" s="12"/>
      <c r="FDV927" s="12"/>
      <c r="FDW927" s="12"/>
      <c r="FDX927" s="12"/>
      <c r="FDY927" s="12"/>
      <c r="FDZ927" s="12"/>
      <c r="FEA927" s="12"/>
      <c r="FEB927" s="12"/>
      <c r="FEC927" s="12"/>
      <c r="FED927" s="12"/>
      <c r="FEE927" s="12"/>
      <c r="FEF927" s="12"/>
      <c r="FEG927" s="12"/>
      <c r="FEH927" s="12"/>
      <c r="FEI927" s="12"/>
      <c r="FEJ927" s="12"/>
      <c r="FEK927" s="12"/>
      <c r="FEL927" s="12"/>
      <c r="FEM927" s="12"/>
      <c r="FEN927" s="12"/>
      <c r="FEO927" s="12"/>
      <c r="FEP927" s="12"/>
      <c r="FEQ927" s="12"/>
      <c r="FER927" s="12"/>
      <c r="FES927" s="12"/>
      <c r="FET927" s="12"/>
      <c r="FEU927" s="12"/>
      <c r="FEV927" s="12"/>
      <c r="FEW927" s="12"/>
      <c r="FEX927" s="12"/>
      <c r="FEY927" s="12"/>
      <c r="FEZ927" s="12"/>
      <c r="FFA927" s="12"/>
      <c r="FFB927" s="12"/>
      <c r="FFC927" s="12"/>
      <c r="FFD927" s="12"/>
      <c r="FFE927" s="12"/>
      <c r="FFF927" s="12"/>
      <c r="FFG927" s="12"/>
      <c r="FFH927" s="12"/>
      <c r="FFI927" s="12"/>
      <c r="FFJ927" s="12"/>
      <c r="FFK927" s="12"/>
      <c r="FFL927" s="12"/>
      <c r="FFM927" s="12"/>
      <c r="FFN927" s="12"/>
      <c r="FFO927" s="12"/>
      <c r="FFP927" s="12"/>
      <c r="FFQ927" s="12"/>
      <c r="FFR927" s="12"/>
      <c r="FFS927" s="12"/>
      <c r="FFT927" s="12"/>
      <c r="FFU927" s="12"/>
      <c r="FFV927" s="12"/>
      <c r="FFW927" s="12"/>
      <c r="FFX927" s="12"/>
      <c r="FFY927" s="12"/>
      <c r="FFZ927" s="12"/>
      <c r="FGA927" s="12"/>
      <c r="FGB927" s="12"/>
      <c r="FGC927" s="12"/>
      <c r="FGD927" s="12"/>
      <c r="FGE927" s="12"/>
      <c r="FGF927" s="12"/>
      <c r="FGG927" s="12"/>
      <c r="FGH927" s="12"/>
      <c r="FGI927" s="12"/>
      <c r="FGJ927" s="12"/>
      <c r="FGK927" s="12"/>
      <c r="FGL927" s="12"/>
      <c r="FGM927" s="12"/>
      <c r="FGN927" s="12"/>
      <c r="FGO927" s="12"/>
      <c r="FGP927" s="12"/>
      <c r="FGQ927" s="12"/>
      <c r="FGR927" s="12"/>
      <c r="FGS927" s="12"/>
      <c r="FGT927" s="12"/>
      <c r="FGU927" s="12"/>
      <c r="FGV927" s="12"/>
      <c r="FGW927" s="12"/>
      <c r="FGX927" s="12"/>
      <c r="FGY927" s="12"/>
      <c r="FGZ927" s="12"/>
      <c r="FHA927" s="12"/>
      <c r="FHB927" s="12"/>
      <c r="FHC927" s="12"/>
      <c r="FHD927" s="12"/>
      <c r="FHE927" s="12"/>
      <c r="FHF927" s="12"/>
      <c r="FHG927" s="12"/>
      <c r="FHH927" s="12"/>
      <c r="FHI927" s="12"/>
      <c r="FHJ927" s="12"/>
      <c r="FHK927" s="12"/>
      <c r="FHL927" s="12"/>
      <c r="FHM927" s="12"/>
      <c r="FHN927" s="12"/>
      <c r="FHO927" s="12"/>
      <c r="FHP927" s="12"/>
      <c r="FHQ927" s="12"/>
      <c r="FHR927" s="12"/>
      <c r="FHS927" s="12"/>
      <c r="FHT927" s="12"/>
      <c r="FHU927" s="12"/>
      <c r="FHV927" s="12"/>
      <c r="FHW927" s="12"/>
      <c r="FHX927" s="12"/>
      <c r="FHY927" s="12"/>
      <c r="FHZ927" s="12"/>
      <c r="FIA927" s="12"/>
      <c r="FIB927" s="12"/>
      <c r="FIC927" s="12"/>
      <c r="FID927" s="12"/>
      <c r="FIE927" s="12"/>
      <c r="FIF927" s="12"/>
      <c r="FIG927" s="12"/>
      <c r="FIH927" s="12"/>
      <c r="FII927" s="12"/>
      <c r="FIJ927" s="12"/>
      <c r="FIK927" s="12"/>
      <c r="FIL927" s="12"/>
      <c r="FIM927" s="12"/>
      <c r="FIN927" s="12"/>
      <c r="FIO927" s="12"/>
      <c r="FIP927" s="12"/>
      <c r="FIQ927" s="12"/>
      <c r="FIR927" s="12"/>
      <c r="FIS927" s="12"/>
      <c r="FIT927" s="12"/>
      <c r="FIU927" s="12"/>
      <c r="FIV927" s="12"/>
      <c r="FIW927" s="12"/>
      <c r="FIX927" s="12"/>
      <c r="FIY927" s="12"/>
      <c r="FIZ927" s="12"/>
      <c r="FJA927" s="12"/>
      <c r="FJB927" s="12"/>
      <c r="FJC927" s="12"/>
      <c r="FJD927" s="12"/>
      <c r="FJE927" s="12"/>
      <c r="FJF927" s="12"/>
      <c r="FJG927" s="12"/>
      <c r="FJH927" s="12"/>
      <c r="FJI927" s="12"/>
      <c r="FJJ927" s="12"/>
      <c r="FJK927" s="12"/>
      <c r="FJL927" s="12"/>
      <c r="FJM927" s="12"/>
      <c r="FJN927" s="12"/>
      <c r="FJO927" s="12"/>
      <c r="FJP927" s="12"/>
      <c r="FJQ927" s="12"/>
      <c r="FJR927" s="12"/>
      <c r="FJS927" s="12"/>
      <c r="FJT927" s="12"/>
      <c r="FJU927" s="12"/>
      <c r="FJV927" s="12"/>
      <c r="FJW927" s="12"/>
      <c r="FJX927" s="12"/>
      <c r="FJY927" s="12"/>
      <c r="FJZ927" s="12"/>
      <c r="FKA927" s="12"/>
      <c r="FKB927" s="12"/>
      <c r="FKC927" s="12"/>
      <c r="FKD927" s="12"/>
      <c r="FKE927" s="12"/>
      <c r="FKF927" s="12"/>
      <c r="FKG927" s="12"/>
      <c r="FKH927" s="12"/>
      <c r="FKI927" s="12"/>
      <c r="FKJ927" s="12"/>
      <c r="FKK927" s="12"/>
      <c r="FKL927" s="12"/>
      <c r="FKM927" s="12"/>
      <c r="FKN927" s="12"/>
      <c r="FKO927" s="12"/>
      <c r="FKP927" s="12"/>
      <c r="FKQ927" s="12"/>
      <c r="FKR927" s="12"/>
      <c r="FKS927" s="12"/>
      <c r="FKT927" s="12"/>
      <c r="FKU927" s="12"/>
      <c r="FKV927" s="12"/>
      <c r="FKW927" s="12"/>
      <c r="FKX927" s="12"/>
      <c r="FKY927" s="12"/>
      <c r="FKZ927" s="12"/>
      <c r="FLA927" s="12"/>
      <c r="FLB927" s="12"/>
      <c r="FLC927" s="12"/>
      <c r="FLD927" s="12"/>
      <c r="FLE927" s="12"/>
      <c r="FLF927" s="12"/>
      <c r="FLG927" s="12"/>
      <c r="FLH927" s="12"/>
      <c r="FLI927" s="12"/>
      <c r="FLJ927" s="12"/>
      <c r="FLK927" s="12"/>
      <c r="FLL927" s="12"/>
      <c r="FLM927" s="12"/>
      <c r="FLN927" s="12"/>
      <c r="FLO927" s="12"/>
      <c r="FLP927" s="12"/>
      <c r="FLQ927" s="12"/>
      <c r="FLR927" s="12"/>
      <c r="FLS927" s="12"/>
      <c r="FLT927" s="12"/>
      <c r="FLU927" s="12"/>
      <c r="FLV927" s="12"/>
      <c r="FLW927" s="12"/>
      <c r="FLX927" s="12"/>
      <c r="FLY927" s="12"/>
      <c r="FLZ927" s="12"/>
      <c r="FMA927" s="12"/>
      <c r="FMB927" s="12"/>
      <c r="FMC927" s="12"/>
      <c r="FMD927" s="12"/>
      <c r="FME927" s="12"/>
      <c r="FMF927" s="12"/>
      <c r="FMG927" s="12"/>
      <c r="FMH927" s="12"/>
      <c r="FMI927" s="12"/>
      <c r="FMJ927" s="12"/>
      <c r="FMK927" s="12"/>
      <c r="FML927" s="12"/>
      <c r="FMM927" s="12"/>
      <c r="FMN927" s="12"/>
      <c r="FMO927" s="12"/>
      <c r="FMP927" s="12"/>
      <c r="FMQ927" s="12"/>
      <c r="FMR927" s="12"/>
      <c r="FMS927" s="12"/>
      <c r="FMT927" s="12"/>
      <c r="FMU927" s="12"/>
      <c r="FMV927" s="12"/>
      <c r="FMW927" s="12"/>
      <c r="FMX927" s="12"/>
      <c r="FMY927" s="12"/>
      <c r="FMZ927" s="12"/>
      <c r="FNA927" s="12"/>
      <c r="FNB927" s="12"/>
      <c r="FNC927" s="12"/>
      <c r="FND927" s="12"/>
      <c r="FNE927" s="12"/>
      <c r="FNF927" s="12"/>
      <c r="FNG927" s="12"/>
      <c r="FNH927" s="12"/>
      <c r="FNI927" s="12"/>
      <c r="FNJ927" s="12"/>
      <c r="FNK927" s="12"/>
      <c r="FNL927" s="12"/>
      <c r="FNM927" s="12"/>
      <c r="FNN927" s="12"/>
      <c r="FNO927" s="12"/>
      <c r="FNP927" s="12"/>
      <c r="FNQ927" s="12"/>
      <c r="FNR927" s="12"/>
      <c r="FNS927" s="12"/>
      <c r="FNT927" s="12"/>
      <c r="FNU927" s="12"/>
      <c r="FNV927" s="12"/>
      <c r="FNW927" s="12"/>
      <c r="FNX927" s="12"/>
      <c r="FNY927" s="12"/>
      <c r="FNZ927" s="12"/>
      <c r="FOA927" s="12"/>
      <c r="FOB927" s="12"/>
      <c r="FOC927" s="12"/>
      <c r="FOD927" s="12"/>
      <c r="FOE927" s="12"/>
      <c r="FOF927" s="12"/>
      <c r="FOG927" s="12"/>
      <c r="FOH927" s="12"/>
      <c r="FOI927" s="12"/>
      <c r="FOJ927" s="12"/>
      <c r="FOK927" s="12"/>
      <c r="FOL927" s="12"/>
      <c r="FOM927" s="12"/>
      <c r="FON927" s="12"/>
      <c r="FOO927" s="12"/>
      <c r="FOP927" s="12"/>
      <c r="FOQ927" s="12"/>
      <c r="FOR927" s="12"/>
      <c r="FOS927" s="12"/>
      <c r="FOT927" s="12"/>
      <c r="FOU927" s="12"/>
      <c r="FOV927" s="12"/>
      <c r="FOW927" s="12"/>
      <c r="FOX927" s="12"/>
      <c r="FOY927" s="12"/>
      <c r="FOZ927" s="12"/>
      <c r="FPA927" s="12"/>
      <c r="FPB927" s="12"/>
      <c r="FPC927" s="12"/>
      <c r="FPD927" s="12"/>
      <c r="FPE927" s="12"/>
      <c r="FPF927" s="12"/>
      <c r="FPG927" s="12"/>
      <c r="FPH927" s="12"/>
      <c r="FPI927" s="12"/>
      <c r="FPJ927" s="12"/>
      <c r="FPK927" s="12"/>
      <c r="FPL927" s="12"/>
      <c r="FPM927" s="12"/>
      <c r="FPN927" s="12"/>
      <c r="FPO927" s="12"/>
      <c r="FPP927" s="12"/>
      <c r="FPQ927" s="12"/>
      <c r="FPR927" s="12"/>
      <c r="FPS927" s="12"/>
      <c r="FPT927" s="12"/>
      <c r="FPU927" s="12"/>
      <c r="FPV927" s="12"/>
      <c r="FPW927" s="12"/>
      <c r="FPX927" s="12"/>
      <c r="FPY927" s="12"/>
      <c r="FPZ927" s="12"/>
      <c r="FQA927" s="12"/>
      <c r="FQB927" s="12"/>
      <c r="FQC927" s="12"/>
      <c r="FQD927" s="12"/>
      <c r="FQE927" s="12"/>
      <c r="FQF927" s="12"/>
      <c r="FQG927" s="12"/>
      <c r="FQH927" s="12"/>
      <c r="FQI927" s="12"/>
      <c r="FQJ927" s="12"/>
      <c r="FQK927" s="12"/>
      <c r="FQL927" s="12"/>
      <c r="FQM927" s="12"/>
      <c r="FQN927" s="12"/>
      <c r="FQO927" s="12"/>
      <c r="FQP927" s="12"/>
      <c r="FQQ927" s="12"/>
      <c r="FQR927" s="12"/>
      <c r="FQS927" s="12"/>
      <c r="FQT927" s="12"/>
      <c r="FQU927" s="12"/>
      <c r="FQV927" s="12"/>
      <c r="FQW927" s="12"/>
      <c r="FQX927" s="12"/>
      <c r="FQY927" s="12"/>
      <c r="FQZ927" s="12"/>
      <c r="FRA927" s="12"/>
      <c r="FRB927" s="12"/>
      <c r="FRC927" s="12"/>
      <c r="FRD927" s="12"/>
      <c r="FRE927" s="12"/>
      <c r="FRF927" s="12"/>
      <c r="FRG927" s="12"/>
      <c r="FRH927" s="12"/>
      <c r="FRI927" s="12"/>
      <c r="FRJ927" s="12"/>
      <c r="FRK927" s="12"/>
      <c r="FRL927" s="12"/>
      <c r="FRM927" s="12"/>
      <c r="FRN927" s="12"/>
      <c r="FRO927" s="12"/>
      <c r="FRP927" s="12"/>
      <c r="FRQ927" s="12"/>
      <c r="FRR927" s="12"/>
      <c r="FRS927" s="12"/>
      <c r="FRT927" s="12"/>
      <c r="FRU927" s="12"/>
      <c r="FRV927" s="12"/>
      <c r="FRW927" s="12"/>
      <c r="FRX927" s="12"/>
      <c r="FRY927" s="12"/>
      <c r="FRZ927" s="12"/>
      <c r="FSA927" s="12"/>
      <c r="FSB927" s="12"/>
      <c r="FSC927" s="12"/>
      <c r="FSD927" s="12"/>
      <c r="FSE927" s="12"/>
      <c r="FSF927" s="12"/>
      <c r="FSG927" s="12"/>
      <c r="FSH927" s="12"/>
      <c r="FSI927" s="12"/>
      <c r="FSJ927" s="12"/>
      <c r="FSK927" s="12"/>
      <c r="FSL927" s="12"/>
      <c r="FSM927" s="12"/>
      <c r="FSN927" s="12"/>
      <c r="FSO927" s="12"/>
      <c r="FSP927" s="12"/>
      <c r="FSQ927" s="12"/>
      <c r="FSR927" s="12"/>
      <c r="FSS927" s="12"/>
      <c r="FST927" s="12"/>
      <c r="FSU927" s="12"/>
      <c r="FSV927" s="12"/>
      <c r="FSW927" s="12"/>
      <c r="FSX927" s="12"/>
      <c r="FSY927" s="12"/>
      <c r="FSZ927" s="12"/>
      <c r="FTA927" s="12"/>
      <c r="FTB927" s="12"/>
      <c r="FTC927" s="12"/>
      <c r="FTD927" s="12"/>
      <c r="FTE927" s="12"/>
      <c r="FTF927" s="12"/>
      <c r="FTG927" s="12"/>
      <c r="FTH927" s="12"/>
      <c r="FTI927" s="12"/>
      <c r="FTJ927" s="12"/>
      <c r="FTK927" s="12"/>
      <c r="FTL927" s="12"/>
      <c r="FTM927" s="12"/>
      <c r="FTN927" s="12"/>
      <c r="FTO927" s="12"/>
      <c r="FTP927" s="12"/>
      <c r="FTQ927" s="12"/>
      <c r="FTR927" s="12"/>
      <c r="FTS927" s="12"/>
      <c r="FTT927" s="12"/>
      <c r="FTU927" s="12"/>
      <c r="FTV927" s="12"/>
      <c r="FTW927" s="12"/>
      <c r="FTX927" s="12"/>
      <c r="FTY927" s="12"/>
      <c r="FTZ927" s="12"/>
      <c r="FUA927" s="12"/>
      <c r="FUB927" s="12"/>
      <c r="FUC927" s="12"/>
      <c r="FUD927" s="12"/>
      <c r="FUE927" s="12"/>
      <c r="FUF927" s="12"/>
      <c r="FUG927" s="12"/>
      <c r="FUH927" s="12"/>
      <c r="FUI927" s="12"/>
      <c r="FUJ927" s="12"/>
      <c r="FUK927" s="12"/>
      <c r="FUL927" s="12"/>
      <c r="FUM927" s="12"/>
      <c r="FUN927" s="12"/>
      <c r="FUO927" s="12"/>
      <c r="FUP927" s="12"/>
      <c r="FUQ927" s="12"/>
      <c r="FUR927" s="12"/>
      <c r="FUS927" s="12"/>
      <c r="FUT927" s="12"/>
      <c r="FUU927" s="12"/>
      <c r="FUV927" s="12"/>
      <c r="FUW927" s="12"/>
      <c r="FUX927" s="12"/>
      <c r="FUY927" s="12"/>
      <c r="FUZ927" s="12"/>
      <c r="FVA927" s="12"/>
      <c r="FVB927" s="12"/>
      <c r="FVC927" s="12"/>
      <c r="FVD927" s="12"/>
      <c r="FVE927" s="12"/>
      <c r="FVF927" s="12"/>
      <c r="FVG927" s="12"/>
      <c r="FVH927" s="12"/>
      <c r="FVI927" s="12"/>
      <c r="FVJ927" s="12"/>
      <c r="FVK927" s="12"/>
      <c r="FVL927" s="12"/>
      <c r="FVM927" s="12"/>
      <c r="FVN927" s="12"/>
      <c r="FVO927" s="12"/>
      <c r="FVP927" s="12"/>
      <c r="FVQ927" s="12"/>
      <c r="FVR927" s="12"/>
      <c r="FVS927" s="12"/>
      <c r="FVT927" s="12"/>
      <c r="FVU927" s="12"/>
      <c r="FVV927" s="12"/>
      <c r="FVW927" s="12"/>
      <c r="FVX927" s="12"/>
      <c r="FVY927" s="12"/>
      <c r="FVZ927" s="12"/>
      <c r="FWA927" s="12"/>
      <c r="FWB927" s="12"/>
      <c r="FWC927" s="12"/>
      <c r="FWD927" s="12"/>
      <c r="FWE927" s="12"/>
      <c r="FWF927" s="12"/>
      <c r="FWG927" s="12"/>
      <c r="FWH927" s="12"/>
      <c r="FWI927" s="12"/>
      <c r="FWJ927" s="12"/>
      <c r="FWK927" s="12"/>
      <c r="FWL927" s="12"/>
      <c r="FWM927" s="12"/>
      <c r="FWN927" s="12"/>
      <c r="FWO927" s="12"/>
      <c r="FWP927" s="12"/>
      <c r="FWQ927" s="12"/>
      <c r="FWR927" s="12"/>
      <c r="FWS927" s="12"/>
      <c r="FWT927" s="12"/>
      <c r="FWU927" s="12"/>
      <c r="FWV927" s="12"/>
      <c r="FWW927" s="12"/>
      <c r="FWX927" s="12"/>
      <c r="FWY927" s="12"/>
      <c r="FWZ927" s="12"/>
      <c r="FXA927" s="12"/>
      <c r="FXB927" s="12"/>
      <c r="FXC927" s="12"/>
      <c r="FXD927" s="12"/>
      <c r="FXE927" s="12"/>
      <c r="FXF927" s="12"/>
      <c r="FXG927" s="12"/>
      <c r="FXH927" s="12"/>
      <c r="FXI927" s="12"/>
      <c r="FXJ927" s="12"/>
      <c r="FXK927" s="12"/>
      <c r="FXL927" s="12"/>
      <c r="FXM927" s="12"/>
      <c r="FXN927" s="12"/>
      <c r="FXO927" s="12"/>
      <c r="FXP927" s="12"/>
      <c r="FXQ927" s="12"/>
      <c r="FXR927" s="12"/>
      <c r="FXS927" s="12"/>
      <c r="FXT927" s="12"/>
      <c r="FXU927" s="12"/>
      <c r="FXV927" s="12"/>
      <c r="FXW927" s="12"/>
      <c r="FXX927" s="12"/>
      <c r="FXY927" s="12"/>
      <c r="FXZ927" s="12"/>
      <c r="FYA927" s="12"/>
      <c r="FYB927" s="12"/>
      <c r="FYC927" s="12"/>
      <c r="FYD927" s="12"/>
      <c r="FYE927" s="12"/>
      <c r="FYF927" s="12"/>
      <c r="FYG927" s="12"/>
      <c r="FYH927" s="12"/>
      <c r="FYI927" s="12"/>
      <c r="FYJ927" s="12"/>
      <c r="FYK927" s="12"/>
      <c r="FYL927" s="12"/>
      <c r="FYM927" s="12"/>
      <c r="FYN927" s="12"/>
      <c r="FYO927" s="12"/>
      <c r="FYP927" s="12"/>
      <c r="FYQ927" s="12"/>
      <c r="FYR927" s="12"/>
      <c r="FYS927" s="12"/>
      <c r="FYT927" s="12"/>
      <c r="FYU927" s="12"/>
      <c r="FYV927" s="12"/>
      <c r="FYW927" s="12"/>
      <c r="FYX927" s="12"/>
      <c r="FYY927" s="12"/>
      <c r="FYZ927" s="12"/>
      <c r="FZA927" s="12"/>
      <c r="FZB927" s="12"/>
      <c r="FZC927" s="12"/>
      <c r="FZD927" s="12"/>
      <c r="FZE927" s="12"/>
      <c r="FZF927" s="12"/>
      <c r="FZG927" s="12"/>
      <c r="FZH927" s="12"/>
      <c r="FZI927" s="12"/>
      <c r="FZJ927" s="12"/>
      <c r="FZK927" s="12"/>
      <c r="FZL927" s="12"/>
      <c r="FZM927" s="12"/>
      <c r="FZN927" s="12"/>
      <c r="FZO927" s="12"/>
      <c r="FZP927" s="12"/>
      <c r="FZQ927" s="12"/>
      <c r="FZR927" s="12"/>
      <c r="FZS927" s="12"/>
      <c r="FZT927" s="12"/>
      <c r="FZU927" s="12"/>
      <c r="FZV927" s="12"/>
      <c r="FZW927" s="12"/>
      <c r="FZX927" s="12"/>
      <c r="FZY927" s="12"/>
      <c r="FZZ927" s="12"/>
      <c r="GAA927" s="12"/>
      <c r="GAB927" s="12"/>
      <c r="GAC927" s="12"/>
      <c r="GAD927" s="12"/>
      <c r="GAE927" s="12"/>
      <c r="GAF927" s="12"/>
      <c r="GAG927" s="12"/>
      <c r="GAH927" s="12"/>
      <c r="GAI927" s="12"/>
      <c r="GAJ927" s="12"/>
      <c r="GAK927" s="12"/>
      <c r="GAL927" s="12"/>
      <c r="GAM927" s="12"/>
      <c r="GAN927" s="12"/>
      <c r="GAO927" s="12"/>
      <c r="GAP927" s="12"/>
      <c r="GAQ927" s="12"/>
      <c r="GAR927" s="12"/>
      <c r="GAS927" s="12"/>
      <c r="GAT927" s="12"/>
      <c r="GAU927" s="12"/>
      <c r="GAV927" s="12"/>
      <c r="GAW927" s="12"/>
      <c r="GAX927" s="12"/>
      <c r="GAY927" s="12"/>
      <c r="GAZ927" s="12"/>
      <c r="GBA927" s="12"/>
      <c r="GBB927" s="12"/>
      <c r="GBC927" s="12"/>
      <c r="GBD927" s="12"/>
      <c r="GBE927" s="12"/>
      <c r="GBF927" s="12"/>
      <c r="GBG927" s="12"/>
      <c r="GBH927" s="12"/>
      <c r="GBI927" s="12"/>
      <c r="GBJ927" s="12"/>
      <c r="GBK927" s="12"/>
      <c r="GBL927" s="12"/>
      <c r="GBM927" s="12"/>
      <c r="GBN927" s="12"/>
      <c r="GBO927" s="12"/>
      <c r="GBP927" s="12"/>
      <c r="GBQ927" s="12"/>
      <c r="GBR927" s="12"/>
      <c r="GBS927" s="12"/>
      <c r="GBT927" s="12"/>
      <c r="GBU927" s="12"/>
      <c r="GBV927" s="12"/>
      <c r="GBW927" s="12"/>
      <c r="GBX927" s="12"/>
      <c r="GBY927" s="12"/>
      <c r="GBZ927" s="12"/>
      <c r="GCA927" s="12"/>
      <c r="GCB927" s="12"/>
      <c r="GCC927" s="12"/>
      <c r="GCD927" s="12"/>
      <c r="GCE927" s="12"/>
      <c r="GCF927" s="12"/>
      <c r="GCG927" s="12"/>
      <c r="GCH927" s="12"/>
      <c r="GCI927" s="12"/>
      <c r="GCJ927" s="12"/>
      <c r="GCK927" s="12"/>
      <c r="GCL927" s="12"/>
      <c r="GCM927" s="12"/>
      <c r="GCN927" s="12"/>
      <c r="GCO927" s="12"/>
      <c r="GCP927" s="12"/>
      <c r="GCQ927" s="12"/>
      <c r="GCR927" s="12"/>
      <c r="GCS927" s="12"/>
      <c r="GCT927" s="12"/>
      <c r="GCU927" s="12"/>
      <c r="GCV927" s="12"/>
      <c r="GCW927" s="12"/>
      <c r="GCX927" s="12"/>
      <c r="GCY927" s="12"/>
      <c r="GCZ927" s="12"/>
      <c r="GDA927" s="12"/>
      <c r="GDB927" s="12"/>
      <c r="GDC927" s="12"/>
      <c r="GDD927" s="12"/>
      <c r="GDE927" s="12"/>
      <c r="GDF927" s="12"/>
      <c r="GDG927" s="12"/>
      <c r="GDH927" s="12"/>
      <c r="GDI927" s="12"/>
      <c r="GDJ927" s="12"/>
      <c r="GDK927" s="12"/>
      <c r="GDL927" s="12"/>
      <c r="GDM927" s="12"/>
      <c r="GDN927" s="12"/>
      <c r="GDO927" s="12"/>
      <c r="GDP927" s="12"/>
      <c r="GDQ927" s="12"/>
      <c r="GDR927" s="12"/>
      <c r="GDS927" s="12"/>
      <c r="GDT927" s="12"/>
      <c r="GDU927" s="12"/>
      <c r="GDV927" s="12"/>
      <c r="GDW927" s="12"/>
      <c r="GDX927" s="12"/>
      <c r="GDY927" s="12"/>
      <c r="GDZ927" s="12"/>
      <c r="GEA927" s="12"/>
      <c r="GEB927" s="12"/>
      <c r="GEC927" s="12"/>
      <c r="GED927" s="12"/>
      <c r="GEE927" s="12"/>
      <c r="GEF927" s="12"/>
      <c r="GEG927" s="12"/>
      <c r="GEH927" s="12"/>
      <c r="GEI927" s="12"/>
      <c r="GEJ927" s="12"/>
      <c r="GEK927" s="12"/>
      <c r="GEL927" s="12"/>
      <c r="GEM927" s="12"/>
      <c r="GEN927" s="12"/>
      <c r="GEO927" s="12"/>
      <c r="GEP927" s="12"/>
      <c r="GEQ927" s="12"/>
      <c r="GER927" s="12"/>
      <c r="GES927" s="12"/>
      <c r="GET927" s="12"/>
      <c r="GEU927" s="12"/>
      <c r="GEV927" s="12"/>
      <c r="GEW927" s="12"/>
      <c r="GEX927" s="12"/>
      <c r="GEY927" s="12"/>
      <c r="GEZ927" s="12"/>
      <c r="GFA927" s="12"/>
      <c r="GFB927" s="12"/>
      <c r="GFC927" s="12"/>
      <c r="GFD927" s="12"/>
      <c r="GFE927" s="12"/>
      <c r="GFF927" s="12"/>
      <c r="GFG927" s="12"/>
      <c r="GFH927" s="12"/>
      <c r="GFI927" s="12"/>
      <c r="GFJ927" s="12"/>
      <c r="GFK927" s="12"/>
      <c r="GFL927" s="12"/>
      <c r="GFM927" s="12"/>
      <c r="GFN927" s="12"/>
      <c r="GFO927" s="12"/>
      <c r="GFP927" s="12"/>
      <c r="GFQ927" s="12"/>
      <c r="GFR927" s="12"/>
      <c r="GFS927" s="12"/>
      <c r="GFT927" s="12"/>
      <c r="GFU927" s="12"/>
      <c r="GFV927" s="12"/>
      <c r="GFW927" s="12"/>
      <c r="GFX927" s="12"/>
      <c r="GFY927" s="12"/>
      <c r="GFZ927" s="12"/>
      <c r="GGA927" s="12"/>
      <c r="GGB927" s="12"/>
      <c r="GGC927" s="12"/>
      <c r="GGD927" s="12"/>
      <c r="GGE927" s="12"/>
      <c r="GGF927" s="12"/>
      <c r="GGG927" s="12"/>
      <c r="GGH927" s="12"/>
      <c r="GGI927" s="12"/>
      <c r="GGJ927" s="12"/>
      <c r="GGK927" s="12"/>
      <c r="GGL927" s="12"/>
      <c r="GGM927" s="12"/>
      <c r="GGN927" s="12"/>
      <c r="GGO927" s="12"/>
      <c r="GGP927" s="12"/>
      <c r="GGQ927" s="12"/>
      <c r="GGR927" s="12"/>
      <c r="GGS927" s="12"/>
      <c r="GGT927" s="12"/>
      <c r="GGU927" s="12"/>
      <c r="GGV927" s="12"/>
      <c r="GGW927" s="12"/>
      <c r="GGX927" s="12"/>
      <c r="GGY927" s="12"/>
      <c r="GGZ927" s="12"/>
      <c r="GHA927" s="12"/>
      <c r="GHB927" s="12"/>
      <c r="GHC927" s="12"/>
      <c r="GHD927" s="12"/>
      <c r="GHE927" s="12"/>
      <c r="GHF927" s="12"/>
      <c r="GHG927" s="12"/>
      <c r="GHH927" s="12"/>
      <c r="GHI927" s="12"/>
      <c r="GHJ927" s="12"/>
      <c r="GHK927" s="12"/>
      <c r="GHL927" s="12"/>
      <c r="GHM927" s="12"/>
      <c r="GHN927" s="12"/>
      <c r="GHO927" s="12"/>
      <c r="GHP927" s="12"/>
      <c r="GHQ927" s="12"/>
      <c r="GHR927" s="12"/>
      <c r="GHS927" s="12"/>
      <c r="GHT927" s="12"/>
      <c r="GHU927" s="12"/>
      <c r="GHV927" s="12"/>
      <c r="GHW927" s="12"/>
      <c r="GHX927" s="12"/>
      <c r="GHY927" s="12"/>
      <c r="GHZ927" s="12"/>
      <c r="GIA927" s="12"/>
      <c r="GIB927" s="12"/>
      <c r="GIC927" s="12"/>
      <c r="GID927" s="12"/>
      <c r="GIE927" s="12"/>
      <c r="GIF927" s="12"/>
      <c r="GIG927" s="12"/>
      <c r="GIH927" s="12"/>
      <c r="GII927" s="12"/>
      <c r="GIJ927" s="12"/>
      <c r="GIK927" s="12"/>
      <c r="GIL927" s="12"/>
      <c r="GIM927" s="12"/>
      <c r="GIN927" s="12"/>
      <c r="GIO927" s="12"/>
      <c r="GIP927" s="12"/>
      <c r="GIQ927" s="12"/>
      <c r="GIR927" s="12"/>
      <c r="GIS927" s="12"/>
      <c r="GIT927" s="12"/>
      <c r="GIU927" s="12"/>
      <c r="GIV927" s="12"/>
      <c r="GIW927" s="12"/>
      <c r="GIX927" s="12"/>
      <c r="GIY927" s="12"/>
      <c r="GIZ927" s="12"/>
      <c r="GJA927" s="12"/>
      <c r="GJB927" s="12"/>
      <c r="GJC927" s="12"/>
      <c r="GJD927" s="12"/>
      <c r="GJE927" s="12"/>
      <c r="GJF927" s="12"/>
      <c r="GJG927" s="12"/>
      <c r="GJH927" s="12"/>
      <c r="GJI927" s="12"/>
      <c r="GJJ927" s="12"/>
      <c r="GJK927" s="12"/>
      <c r="GJL927" s="12"/>
      <c r="GJM927" s="12"/>
      <c r="GJN927" s="12"/>
      <c r="GJO927" s="12"/>
      <c r="GJP927" s="12"/>
      <c r="GJQ927" s="12"/>
      <c r="GJR927" s="12"/>
      <c r="GJS927" s="12"/>
      <c r="GJT927" s="12"/>
      <c r="GJU927" s="12"/>
      <c r="GJV927" s="12"/>
      <c r="GJW927" s="12"/>
      <c r="GJX927" s="12"/>
      <c r="GJY927" s="12"/>
      <c r="GJZ927" s="12"/>
      <c r="GKA927" s="12"/>
      <c r="GKB927" s="12"/>
      <c r="GKC927" s="12"/>
      <c r="GKD927" s="12"/>
      <c r="GKE927" s="12"/>
      <c r="GKF927" s="12"/>
      <c r="GKG927" s="12"/>
      <c r="GKH927" s="12"/>
      <c r="GKI927" s="12"/>
      <c r="GKJ927" s="12"/>
      <c r="GKK927" s="12"/>
      <c r="GKL927" s="12"/>
      <c r="GKM927" s="12"/>
      <c r="GKN927" s="12"/>
      <c r="GKO927" s="12"/>
      <c r="GKP927" s="12"/>
      <c r="GKQ927" s="12"/>
      <c r="GKR927" s="12"/>
      <c r="GKS927" s="12"/>
      <c r="GKT927" s="12"/>
      <c r="GKU927" s="12"/>
      <c r="GKV927" s="12"/>
      <c r="GKW927" s="12"/>
      <c r="GKX927" s="12"/>
      <c r="GKY927" s="12"/>
      <c r="GKZ927" s="12"/>
      <c r="GLA927" s="12"/>
      <c r="GLB927" s="12"/>
      <c r="GLC927" s="12"/>
      <c r="GLD927" s="12"/>
      <c r="GLE927" s="12"/>
      <c r="GLF927" s="12"/>
      <c r="GLG927" s="12"/>
      <c r="GLH927" s="12"/>
      <c r="GLI927" s="12"/>
      <c r="GLJ927" s="12"/>
      <c r="GLK927" s="12"/>
      <c r="GLL927" s="12"/>
      <c r="GLM927" s="12"/>
      <c r="GLN927" s="12"/>
      <c r="GLO927" s="12"/>
      <c r="GLP927" s="12"/>
      <c r="GLQ927" s="12"/>
      <c r="GLR927" s="12"/>
      <c r="GLS927" s="12"/>
      <c r="GLT927" s="12"/>
      <c r="GLU927" s="12"/>
      <c r="GLV927" s="12"/>
      <c r="GLW927" s="12"/>
      <c r="GLX927" s="12"/>
      <c r="GLY927" s="12"/>
      <c r="GLZ927" s="12"/>
      <c r="GMA927" s="12"/>
      <c r="GMB927" s="12"/>
      <c r="GMC927" s="12"/>
      <c r="GMD927" s="12"/>
      <c r="GME927" s="12"/>
      <c r="GMF927" s="12"/>
      <c r="GMG927" s="12"/>
      <c r="GMH927" s="12"/>
      <c r="GMI927" s="12"/>
      <c r="GMJ927" s="12"/>
      <c r="GMK927" s="12"/>
      <c r="GML927" s="12"/>
      <c r="GMM927" s="12"/>
      <c r="GMN927" s="12"/>
      <c r="GMO927" s="12"/>
      <c r="GMP927" s="12"/>
      <c r="GMQ927" s="12"/>
      <c r="GMR927" s="12"/>
      <c r="GMS927" s="12"/>
      <c r="GMT927" s="12"/>
      <c r="GMU927" s="12"/>
      <c r="GMV927" s="12"/>
      <c r="GMW927" s="12"/>
      <c r="GMX927" s="12"/>
      <c r="GMY927" s="12"/>
      <c r="GMZ927" s="12"/>
      <c r="GNA927" s="12"/>
      <c r="GNB927" s="12"/>
      <c r="GNC927" s="12"/>
      <c r="GND927" s="12"/>
      <c r="GNE927" s="12"/>
      <c r="GNF927" s="12"/>
      <c r="GNG927" s="12"/>
      <c r="GNH927" s="12"/>
      <c r="GNI927" s="12"/>
      <c r="GNJ927" s="12"/>
      <c r="GNK927" s="12"/>
      <c r="GNL927" s="12"/>
      <c r="GNM927" s="12"/>
      <c r="GNN927" s="12"/>
      <c r="GNO927" s="12"/>
      <c r="GNP927" s="12"/>
      <c r="GNQ927" s="12"/>
      <c r="GNR927" s="12"/>
      <c r="GNS927" s="12"/>
      <c r="GNT927" s="12"/>
      <c r="GNU927" s="12"/>
      <c r="GNV927" s="12"/>
      <c r="GNW927" s="12"/>
      <c r="GNX927" s="12"/>
      <c r="GNY927" s="12"/>
      <c r="GNZ927" s="12"/>
      <c r="GOA927" s="12"/>
      <c r="GOB927" s="12"/>
      <c r="GOC927" s="12"/>
      <c r="GOD927" s="12"/>
      <c r="GOE927" s="12"/>
      <c r="GOF927" s="12"/>
      <c r="GOG927" s="12"/>
      <c r="GOH927" s="12"/>
      <c r="GOI927" s="12"/>
      <c r="GOJ927" s="12"/>
      <c r="GOK927" s="12"/>
      <c r="GOL927" s="12"/>
      <c r="GOM927" s="12"/>
      <c r="GON927" s="12"/>
      <c r="GOO927" s="12"/>
      <c r="GOP927" s="12"/>
      <c r="GOQ927" s="12"/>
      <c r="GOR927" s="12"/>
      <c r="GOS927" s="12"/>
      <c r="GOT927" s="12"/>
      <c r="GOU927" s="12"/>
      <c r="GOV927" s="12"/>
      <c r="GOW927" s="12"/>
      <c r="GOX927" s="12"/>
      <c r="GOY927" s="12"/>
      <c r="GOZ927" s="12"/>
      <c r="GPA927" s="12"/>
      <c r="GPB927" s="12"/>
      <c r="GPC927" s="12"/>
      <c r="GPD927" s="12"/>
      <c r="GPE927" s="12"/>
      <c r="GPF927" s="12"/>
      <c r="GPG927" s="12"/>
      <c r="GPH927" s="12"/>
      <c r="GPI927" s="12"/>
      <c r="GPJ927" s="12"/>
      <c r="GPK927" s="12"/>
      <c r="GPL927" s="12"/>
      <c r="GPM927" s="12"/>
      <c r="GPN927" s="12"/>
      <c r="GPO927" s="12"/>
      <c r="GPP927" s="12"/>
      <c r="GPQ927" s="12"/>
      <c r="GPR927" s="12"/>
      <c r="GPS927" s="12"/>
      <c r="GPT927" s="12"/>
      <c r="GPU927" s="12"/>
      <c r="GPV927" s="12"/>
      <c r="GPW927" s="12"/>
      <c r="GPX927" s="12"/>
      <c r="GPY927" s="12"/>
      <c r="GPZ927" s="12"/>
      <c r="GQA927" s="12"/>
      <c r="GQB927" s="12"/>
      <c r="GQC927" s="12"/>
      <c r="GQD927" s="12"/>
      <c r="GQE927" s="12"/>
      <c r="GQF927" s="12"/>
      <c r="GQG927" s="12"/>
      <c r="GQH927" s="12"/>
      <c r="GQI927" s="12"/>
      <c r="GQJ927" s="12"/>
      <c r="GQK927" s="12"/>
      <c r="GQL927" s="12"/>
      <c r="GQM927" s="12"/>
      <c r="GQN927" s="12"/>
      <c r="GQO927" s="12"/>
      <c r="GQP927" s="12"/>
      <c r="GQQ927" s="12"/>
      <c r="GQR927" s="12"/>
      <c r="GQS927" s="12"/>
      <c r="GQT927" s="12"/>
      <c r="GQU927" s="12"/>
      <c r="GQV927" s="12"/>
      <c r="GQW927" s="12"/>
      <c r="GQX927" s="12"/>
      <c r="GQY927" s="12"/>
      <c r="GQZ927" s="12"/>
      <c r="GRA927" s="12"/>
      <c r="GRB927" s="12"/>
      <c r="GRC927" s="12"/>
      <c r="GRD927" s="12"/>
      <c r="GRE927" s="12"/>
      <c r="GRF927" s="12"/>
      <c r="GRG927" s="12"/>
      <c r="GRH927" s="12"/>
      <c r="GRI927" s="12"/>
      <c r="GRJ927" s="12"/>
      <c r="GRK927" s="12"/>
      <c r="GRL927" s="12"/>
      <c r="GRM927" s="12"/>
      <c r="GRN927" s="12"/>
      <c r="GRO927" s="12"/>
      <c r="GRP927" s="12"/>
      <c r="GRQ927" s="12"/>
      <c r="GRR927" s="12"/>
      <c r="GRS927" s="12"/>
      <c r="GRT927" s="12"/>
      <c r="GRU927" s="12"/>
      <c r="GRV927" s="12"/>
      <c r="GRW927" s="12"/>
      <c r="GRX927" s="12"/>
      <c r="GRY927" s="12"/>
      <c r="GRZ927" s="12"/>
      <c r="GSA927" s="12"/>
      <c r="GSB927" s="12"/>
      <c r="GSC927" s="12"/>
      <c r="GSD927" s="12"/>
      <c r="GSE927" s="12"/>
      <c r="GSF927" s="12"/>
      <c r="GSG927" s="12"/>
      <c r="GSH927" s="12"/>
      <c r="GSI927" s="12"/>
      <c r="GSJ927" s="12"/>
      <c r="GSK927" s="12"/>
      <c r="GSL927" s="12"/>
      <c r="GSM927" s="12"/>
      <c r="GSN927" s="12"/>
      <c r="GSO927" s="12"/>
      <c r="GSP927" s="12"/>
      <c r="GSQ927" s="12"/>
      <c r="GSR927" s="12"/>
      <c r="GSS927" s="12"/>
      <c r="GST927" s="12"/>
      <c r="GSU927" s="12"/>
      <c r="GSV927" s="12"/>
      <c r="GSW927" s="12"/>
      <c r="GSX927" s="12"/>
      <c r="GSY927" s="12"/>
      <c r="GSZ927" s="12"/>
      <c r="GTA927" s="12"/>
      <c r="GTB927" s="12"/>
      <c r="GTC927" s="12"/>
      <c r="GTD927" s="12"/>
      <c r="GTE927" s="12"/>
      <c r="GTF927" s="12"/>
      <c r="GTG927" s="12"/>
      <c r="GTH927" s="12"/>
      <c r="GTI927" s="12"/>
      <c r="GTJ927" s="12"/>
      <c r="GTK927" s="12"/>
      <c r="GTL927" s="12"/>
      <c r="GTM927" s="12"/>
      <c r="GTN927" s="12"/>
      <c r="GTO927" s="12"/>
      <c r="GTP927" s="12"/>
      <c r="GTQ927" s="12"/>
      <c r="GTR927" s="12"/>
      <c r="GTS927" s="12"/>
      <c r="GTT927" s="12"/>
      <c r="GTU927" s="12"/>
      <c r="GTV927" s="12"/>
      <c r="GTW927" s="12"/>
      <c r="GTX927" s="12"/>
      <c r="GTY927" s="12"/>
      <c r="GTZ927" s="12"/>
      <c r="GUA927" s="12"/>
      <c r="GUB927" s="12"/>
      <c r="GUC927" s="12"/>
      <c r="GUD927" s="12"/>
      <c r="GUE927" s="12"/>
      <c r="GUF927" s="12"/>
      <c r="GUG927" s="12"/>
      <c r="GUH927" s="12"/>
      <c r="GUI927" s="12"/>
      <c r="GUJ927" s="12"/>
      <c r="GUK927" s="12"/>
      <c r="GUL927" s="12"/>
      <c r="GUM927" s="12"/>
      <c r="GUN927" s="12"/>
      <c r="GUO927" s="12"/>
      <c r="GUP927" s="12"/>
      <c r="GUQ927" s="12"/>
      <c r="GUR927" s="12"/>
      <c r="GUS927" s="12"/>
      <c r="GUT927" s="12"/>
      <c r="GUU927" s="12"/>
      <c r="GUV927" s="12"/>
      <c r="GUW927" s="12"/>
      <c r="GUX927" s="12"/>
      <c r="GUY927" s="12"/>
      <c r="GUZ927" s="12"/>
      <c r="GVA927" s="12"/>
      <c r="GVB927" s="12"/>
      <c r="GVC927" s="12"/>
      <c r="GVD927" s="12"/>
      <c r="GVE927" s="12"/>
      <c r="GVF927" s="12"/>
      <c r="GVG927" s="12"/>
      <c r="GVH927" s="12"/>
      <c r="GVI927" s="12"/>
      <c r="GVJ927" s="12"/>
      <c r="GVK927" s="12"/>
      <c r="GVL927" s="12"/>
      <c r="GVM927" s="12"/>
      <c r="GVN927" s="12"/>
      <c r="GVO927" s="12"/>
      <c r="GVP927" s="12"/>
      <c r="GVQ927" s="12"/>
      <c r="GVR927" s="12"/>
      <c r="GVS927" s="12"/>
      <c r="GVT927" s="12"/>
      <c r="GVU927" s="12"/>
      <c r="GVV927" s="12"/>
      <c r="GVW927" s="12"/>
      <c r="GVX927" s="12"/>
      <c r="GVY927" s="12"/>
      <c r="GVZ927" s="12"/>
      <c r="GWA927" s="12"/>
      <c r="GWB927" s="12"/>
      <c r="GWC927" s="12"/>
      <c r="GWD927" s="12"/>
      <c r="GWE927" s="12"/>
      <c r="GWF927" s="12"/>
      <c r="GWG927" s="12"/>
      <c r="GWH927" s="12"/>
      <c r="GWI927" s="12"/>
      <c r="GWJ927" s="12"/>
      <c r="GWK927" s="12"/>
      <c r="GWL927" s="12"/>
      <c r="GWM927" s="12"/>
      <c r="GWN927" s="12"/>
      <c r="GWO927" s="12"/>
      <c r="GWP927" s="12"/>
      <c r="GWQ927" s="12"/>
      <c r="GWR927" s="12"/>
      <c r="GWS927" s="12"/>
      <c r="GWT927" s="12"/>
      <c r="GWU927" s="12"/>
      <c r="GWV927" s="12"/>
      <c r="GWW927" s="12"/>
      <c r="GWX927" s="12"/>
      <c r="GWY927" s="12"/>
      <c r="GWZ927" s="12"/>
      <c r="GXA927" s="12"/>
      <c r="GXB927" s="12"/>
      <c r="GXC927" s="12"/>
      <c r="GXD927" s="12"/>
      <c r="GXE927" s="12"/>
      <c r="GXF927" s="12"/>
      <c r="GXG927" s="12"/>
      <c r="GXH927" s="12"/>
      <c r="GXI927" s="12"/>
      <c r="GXJ927" s="12"/>
      <c r="GXK927" s="12"/>
      <c r="GXL927" s="12"/>
      <c r="GXM927" s="12"/>
      <c r="GXN927" s="12"/>
      <c r="GXO927" s="12"/>
      <c r="GXP927" s="12"/>
      <c r="GXQ927" s="12"/>
      <c r="GXR927" s="12"/>
      <c r="GXS927" s="12"/>
      <c r="GXT927" s="12"/>
      <c r="GXU927" s="12"/>
      <c r="GXV927" s="12"/>
      <c r="GXW927" s="12"/>
      <c r="GXX927" s="12"/>
      <c r="GXY927" s="12"/>
      <c r="GXZ927" s="12"/>
      <c r="GYA927" s="12"/>
      <c r="GYB927" s="12"/>
      <c r="GYC927" s="12"/>
      <c r="GYD927" s="12"/>
      <c r="GYE927" s="12"/>
      <c r="GYF927" s="12"/>
      <c r="GYG927" s="12"/>
      <c r="GYH927" s="12"/>
      <c r="GYI927" s="12"/>
      <c r="GYJ927" s="12"/>
      <c r="GYK927" s="12"/>
      <c r="GYL927" s="12"/>
      <c r="GYM927" s="12"/>
      <c r="GYN927" s="12"/>
      <c r="GYO927" s="12"/>
      <c r="GYP927" s="12"/>
      <c r="GYQ927" s="12"/>
      <c r="GYR927" s="12"/>
      <c r="GYS927" s="12"/>
      <c r="GYT927" s="12"/>
      <c r="GYU927" s="12"/>
      <c r="GYV927" s="12"/>
      <c r="GYW927" s="12"/>
      <c r="GYX927" s="12"/>
      <c r="GYY927" s="12"/>
      <c r="GYZ927" s="12"/>
      <c r="GZA927" s="12"/>
      <c r="GZB927" s="12"/>
      <c r="GZC927" s="12"/>
      <c r="GZD927" s="12"/>
      <c r="GZE927" s="12"/>
      <c r="GZF927" s="12"/>
      <c r="GZG927" s="12"/>
      <c r="GZH927" s="12"/>
      <c r="GZI927" s="12"/>
      <c r="GZJ927" s="12"/>
      <c r="GZK927" s="12"/>
      <c r="GZL927" s="12"/>
      <c r="GZM927" s="12"/>
      <c r="GZN927" s="12"/>
      <c r="GZO927" s="12"/>
      <c r="GZP927" s="12"/>
      <c r="GZQ927" s="12"/>
      <c r="GZR927" s="12"/>
      <c r="GZS927" s="12"/>
      <c r="GZT927" s="12"/>
      <c r="GZU927" s="12"/>
      <c r="GZV927" s="12"/>
      <c r="GZW927" s="12"/>
      <c r="GZX927" s="12"/>
      <c r="GZY927" s="12"/>
      <c r="GZZ927" s="12"/>
      <c r="HAA927" s="12"/>
      <c r="HAB927" s="12"/>
      <c r="HAC927" s="12"/>
      <c r="HAD927" s="12"/>
      <c r="HAE927" s="12"/>
      <c r="HAF927" s="12"/>
      <c r="HAG927" s="12"/>
      <c r="HAH927" s="12"/>
      <c r="HAI927" s="12"/>
      <c r="HAJ927" s="12"/>
      <c r="HAK927" s="12"/>
      <c r="HAL927" s="12"/>
      <c r="HAM927" s="12"/>
      <c r="HAN927" s="12"/>
      <c r="HAO927" s="12"/>
      <c r="HAP927" s="12"/>
      <c r="HAQ927" s="12"/>
      <c r="HAR927" s="12"/>
      <c r="HAS927" s="12"/>
      <c r="HAT927" s="12"/>
      <c r="HAU927" s="12"/>
      <c r="HAV927" s="12"/>
      <c r="HAW927" s="12"/>
      <c r="HAX927" s="12"/>
      <c r="HAY927" s="12"/>
      <c r="HAZ927" s="12"/>
      <c r="HBA927" s="12"/>
      <c r="HBB927" s="12"/>
      <c r="HBC927" s="12"/>
      <c r="HBD927" s="12"/>
      <c r="HBE927" s="12"/>
      <c r="HBF927" s="12"/>
      <c r="HBG927" s="12"/>
      <c r="HBH927" s="12"/>
      <c r="HBI927" s="12"/>
      <c r="HBJ927" s="12"/>
      <c r="HBK927" s="12"/>
      <c r="HBL927" s="12"/>
      <c r="HBM927" s="12"/>
      <c r="HBN927" s="12"/>
      <c r="HBO927" s="12"/>
      <c r="HBP927" s="12"/>
      <c r="HBQ927" s="12"/>
      <c r="HBR927" s="12"/>
      <c r="HBS927" s="12"/>
      <c r="HBT927" s="12"/>
      <c r="HBU927" s="12"/>
      <c r="HBV927" s="12"/>
      <c r="HBW927" s="12"/>
      <c r="HBX927" s="12"/>
      <c r="HBY927" s="12"/>
      <c r="HBZ927" s="12"/>
      <c r="HCA927" s="12"/>
      <c r="HCB927" s="12"/>
      <c r="HCC927" s="12"/>
      <c r="HCD927" s="12"/>
      <c r="HCE927" s="12"/>
      <c r="HCF927" s="12"/>
      <c r="HCG927" s="12"/>
      <c r="HCH927" s="12"/>
      <c r="HCI927" s="12"/>
      <c r="HCJ927" s="12"/>
      <c r="HCK927" s="12"/>
      <c r="HCL927" s="12"/>
      <c r="HCM927" s="12"/>
      <c r="HCN927" s="12"/>
      <c r="HCO927" s="12"/>
      <c r="HCP927" s="12"/>
      <c r="HCQ927" s="12"/>
      <c r="HCR927" s="12"/>
      <c r="HCS927" s="12"/>
      <c r="HCT927" s="12"/>
      <c r="HCU927" s="12"/>
      <c r="HCV927" s="12"/>
      <c r="HCW927" s="12"/>
      <c r="HCX927" s="12"/>
      <c r="HCY927" s="12"/>
      <c r="HCZ927" s="12"/>
      <c r="HDA927" s="12"/>
      <c r="HDB927" s="12"/>
      <c r="HDC927" s="12"/>
      <c r="HDD927" s="12"/>
      <c r="HDE927" s="12"/>
      <c r="HDF927" s="12"/>
      <c r="HDG927" s="12"/>
      <c r="HDH927" s="12"/>
      <c r="HDI927" s="12"/>
      <c r="HDJ927" s="12"/>
      <c r="HDK927" s="12"/>
      <c r="HDL927" s="12"/>
      <c r="HDM927" s="12"/>
      <c r="HDN927" s="12"/>
      <c r="HDO927" s="12"/>
      <c r="HDP927" s="12"/>
      <c r="HDQ927" s="12"/>
      <c r="HDR927" s="12"/>
      <c r="HDS927" s="12"/>
      <c r="HDT927" s="12"/>
      <c r="HDU927" s="12"/>
      <c r="HDV927" s="12"/>
      <c r="HDW927" s="12"/>
      <c r="HDX927" s="12"/>
      <c r="HDY927" s="12"/>
      <c r="HDZ927" s="12"/>
      <c r="HEA927" s="12"/>
      <c r="HEB927" s="12"/>
      <c r="HEC927" s="12"/>
      <c r="HED927" s="12"/>
      <c r="HEE927" s="12"/>
      <c r="HEF927" s="12"/>
      <c r="HEG927" s="12"/>
      <c r="HEH927" s="12"/>
      <c r="HEI927" s="12"/>
      <c r="HEJ927" s="12"/>
      <c r="HEK927" s="12"/>
      <c r="HEL927" s="12"/>
      <c r="HEM927" s="12"/>
      <c r="HEN927" s="12"/>
      <c r="HEO927" s="12"/>
      <c r="HEP927" s="12"/>
      <c r="HEQ927" s="12"/>
      <c r="HER927" s="12"/>
      <c r="HES927" s="12"/>
      <c r="HET927" s="12"/>
      <c r="HEU927" s="12"/>
      <c r="HEV927" s="12"/>
      <c r="HEW927" s="12"/>
      <c r="HEX927" s="12"/>
      <c r="HEY927" s="12"/>
      <c r="HEZ927" s="12"/>
      <c r="HFA927" s="12"/>
      <c r="HFB927" s="12"/>
      <c r="HFC927" s="12"/>
      <c r="HFD927" s="12"/>
      <c r="HFE927" s="12"/>
      <c r="HFF927" s="12"/>
      <c r="HFG927" s="12"/>
      <c r="HFH927" s="12"/>
      <c r="HFI927" s="12"/>
      <c r="HFJ927" s="12"/>
      <c r="HFK927" s="12"/>
      <c r="HFL927" s="12"/>
      <c r="HFM927" s="12"/>
      <c r="HFN927" s="12"/>
      <c r="HFO927" s="12"/>
      <c r="HFP927" s="12"/>
      <c r="HFQ927" s="12"/>
      <c r="HFR927" s="12"/>
      <c r="HFS927" s="12"/>
      <c r="HFT927" s="12"/>
      <c r="HFU927" s="12"/>
      <c r="HFV927" s="12"/>
      <c r="HFW927" s="12"/>
      <c r="HFX927" s="12"/>
      <c r="HFY927" s="12"/>
      <c r="HFZ927" s="12"/>
      <c r="HGA927" s="12"/>
      <c r="HGB927" s="12"/>
      <c r="HGC927" s="12"/>
      <c r="HGD927" s="12"/>
      <c r="HGE927" s="12"/>
      <c r="HGF927" s="12"/>
      <c r="HGG927" s="12"/>
      <c r="HGH927" s="12"/>
      <c r="HGI927" s="12"/>
      <c r="HGJ927" s="12"/>
      <c r="HGK927" s="12"/>
      <c r="HGL927" s="12"/>
      <c r="HGM927" s="12"/>
      <c r="HGN927" s="12"/>
      <c r="HGO927" s="12"/>
      <c r="HGP927" s="12"/>
      <c r="HGQ927" s="12"/>
      <c r="HGR927" s="12"/>
      <c r="HGS927" s="12"/>
      <c r="HGT927" s="12"/>
      <c r="HGU927" s="12"/>
      <c r="HGV927" s="12"/>
      <c r="HGW927" s="12"/>
      <c r="HGX927" s="12"/>
      <c r="HGY927" s="12"/>
      <c r="HGZ927" s="12"/>
      <c r="HHA927" s="12"/>
      <c r="HHB927" s="12"/>
      <c r="HHC927" s="12"/>
      <c r="HHD927" s="12"/>
      <c r="HHE927" s="12"/>
      <c r="HHF927" s="12"/>
      <c r="HHG927" s="12"/>
      <c r="HHH927" s="12"/>
      <c r="HHI927" s="12"/>
      <c r="HHJ927" s="12"/>
      <c r="HHK927" s="12"/>
      <c r="HHL927" s="12"/>
      <c r="HHM927" s="12"/>
      <c r="HHN927" s="12"/>
      <c r="HHO927" s="12"/>
      <c r="HHP927" s="12"/>
      <c r="HHQ927" s="12"/>
      <c r="HHR927" s="12"/>
      <c r="HHS927" s="12"/>
      <c r="HHT927" s="12"/>
      <c r="HHU927" s="12"/>
      <c r="HHV927" s="12"/>
      <c r="HHW927" s="12"/>
      <c r="HHX927" s="12"/>
      <c r="HHY927" s="12"/>
      <c r="HHZ927" s="12"/>
      <c r="HIA927" s="12"/>
      <c r="HIB927" s="12"/>
      <c r="HIC927" s="12"/>
      <c r="HID927" s="12"/>
      <c r="HIE927" s="12"/>
      <c r="HIF927" s="12"/>
      <c r="HIG927" s="12"/>
      <c r="HIH927" s="12"/>
      <c r="HII927" s="12"/>
      <c r="HIJ927" s="12"/>
      <c r="HIK927" s="12"/>
      <c r="HIL927" s="12"/>
      <c r="HIM927" s="12"/>
      <c r="HIN927" s="12"/>
      <c r="HIO927" s="12"/>
      <c r="HIP927" s="12"/>
      <c r="HIQ927" s="12"/>
      <c r="HIR927" s="12"/>
      <c r="HIS927" s="12"/>
      <c r="HIT927" s="12"/>
      <c r="HIU927" s="12"/>
      <c r="HIV927" s="12"/>
      <c r="HIW927" s="12"/>
      <c r="HIX927" s="12"/>
      <c r="HIY927" s="12"/>
      <c r="HIZ927" s="12"/>
      <c r="HJA927" s="12"/>
      <c r="HJB927" s="12"/>
      <c r="HJC927" s="12"/>
      <c r="HJD927" s="12"/>
      <c r="HJE927" s="12"/>
      <c r="HJF927" s="12"/>
      <c r="HJG927" s="12"/>
      <c r="HJH927" s="12"/>
      <c r="HJI927" s="12"/>
      <c r="HJJ927" s="12"/>
      <c r="HJK927" s="12"/>
      <c r="HJL927" s="12"/>
      <c r="HJM927" s="12"/>
      <c r="HJN927" s="12"/>
      <c r="HJO927" s="12"/>
      <c r="HJP927" s="12"/>
      <c r="HJQ927" s="12"/>
      <c r="HJR927" s="12"/>
      <c r="HJS927" s="12"/>
      <c r="HJT927" s="12"/>
      <c r="HJU927" s="12"/>
      <c r="HJV927" s="12"/>
      <c r="HJW927" s="12"/>
      <c r="HJX927" s="12"/>
      <c r="HJY927" s="12"/>
      <c r="HJZ927" s="12"/>
      <c r="HKA927" s="12"/>
      <c r="HKB927" s="12"/>
      <c r="HKC927" s="12"/>
      <c r="HKD927" s="12"/>
      <c r="HKE927" s="12"/>
      <c r="HKF927" s="12"/>
      <c r="HKG927" s="12"/>
      <c r="HKH927" s="12"/>
      <c r="HKI927" s="12"/>
      <c r="HKJ927" s="12"/>
      <c r="HKK927" s="12"/>
      <c r="HKL927" s="12"/>
      <c r="HKM927" s="12"/>
      <c r="HKN927" s="12"/>
      <c r="HKO927" s="12"/>
      <c r="HKP927" s="12"/>
      <c r="HKQ927" s="12"/>
      <c r="HKR927" s="12"/>
      <c r="HKS927" s="12"/>
      <c r="HKT927" s="12"/>
      <c r="HKU927" s="12"/>
      <c r="HKV927" s="12"/>
      <c r="HKW927" s="12"/>
      <c r="HKX927" s="12"/>
      <c r="HKY927" s="12"/>
      <c r="HKZ927" s="12"/>
      <c r="HLA927" s="12"/>
      <c r="HLB927" s="12"/>
      <c r="HLC927" s="12"/>
      <c r="HLD927" s="12"/>
      <c r="HLE927" s="12"/>
      <c r="HLF927" s="12"/>
      <c r="HLG927" s="12"/>
      <c r="HLH927" s="12"/>
      <c r="HLI927" s="12"/>
      <c r="HLJ927" s="12"/>
      <c r="HLK927" s="12"/>
      <c r="HLL927" s="12"/>
      <c r="HLM927" s="12"/>
      <c r="HLN927" s="12"/>
      <c r="HLO927" s="12"/>
      <c r="HLP927" s="12"/>
      <c r="HLQ927" s="12"/>
      <c r="HLR927" s="12"/>
      <c r="HLS927" s="12"/>
      <c r="HLT927" s="12"/>
      <c r="HLU927" s="12"/>
      <c r="HLV927" s="12"/>
      <c r="HLW927" s="12"/>
      <c r="HLX927" s="12"/>
      <c r="HLY927" s="12"/>
      <c r="HLZ927" s="12"/>
      <c r="HMA927" s="12"/>
      <c r="HMB927" s="12"/>
      <c r="HMC927" s="12"/>
      <c r="HMD927" s="12"/>
      <c r="HME927" s="12"/>
      <c r="HMF927" s="12"/>
      <c r="HMG927" s="12"/>
      <c r="HMH927" s="12"/>
      <c r="HMI927" s="12"/>
      <c r="HMJ927" s="12"/>
      <c r="HMK927" s="12"/>
      <c r="HML927" s="12"/>
      <c r="HMM927" s="12"/>
      <c r="HMN927" s="12"/>
      <c r="HMO927" s="12"/>
      <c r="HMP927" s="12"/>
      <c r="HMQ927" s="12"/>
      <c r="HMR927" s="12"/>
      <c r="HMS927" s="12"/>
      <c r="HMT927" s="12"/>
      <c r="HMU927" s="12"/>
      <c r="HMV927" s="12"/>
      <c r="HMW927" s="12"/>
      <c r="HMX927" s="12"/>
      <c r="HMY927" s="12"/>
      <c r="HMZ927" s="12"/>
      <c r="HNA927" s="12"/>
      <c r="HNB927" s="12"/>
      <c r="HNC927" s="12"/>
      <c r="HND927" s="12"/>
      <c r="HNE927" s="12"/>
      <c r="HNF927" s="12"/>
      <c r="HNG927" s="12"/>
      <c r="HNH927" s="12"/>
      <c r="HNI927" s="12"/>
      <c r="HNJ927" s="12"/>
      <c r="HNK927" s="12"/>
      <c r="HNL927" s="12"/>
      <c r="HNM927" s="12"/>
      <c r="HNN927" s="12"/>
      <c r="HNO927" s="12"/>
      <c r="HNP927" s="12"/>
      <c r="HNQ927" s="12"/>
      <c r="HNR927" s="12"/>
      <c r="HNS927" s="12"/>
      <c r="HNT927" s="12"/>
      <c r="HNU927" s="12"/>
      <c r="HNV927" s="12"/>
      <c r="HNW927" s="12"/>
      <c r="HNX927" s="12"/>
      <c r="HNY927" s="12"/>
      <c r="HNZ927" s="12"/>
      <c r="HOA927" s="12"/>
      <c r="HOB927" s="12"/>
      <c r="HOC927" s="12"/>
      <c r="HOD927" s="12"/>
      <c r="HOE927" s="12"/>
      <c r="HOF927" s="12"/>
      <c r="HOG927" s="12"/>
      <c r="HOH927" s="12"/>
      <c r="HOI927" s="12"/>
      <c r="HOJ927" s="12"/>
      <c r="HOK927" s="12"/>
      <c r="HOL927" s="12"/>
      <c r="HOM927" s="12"/>
      <c r="HON927" s="12"/>
      <c r="HOO927" s="12"/>
      <c r="HOP927" s="12"/>
      <c r="HOQ927" s="12"/>
      <c r="HOR927" s="12"/>
      <c r="HOS927" s="12"/>
      <c r="HOT927" s="12"/>
      <c r="HOU927" s="12"/>
      <c r="HOV927" s="12"/>
      <c r="HOW927" s="12"/>
      <c r="HOX927" s="12"/>
      <c r="HOY927" s="12"/>
      <c r="HOZ927" s="12"/>
      <c r="HPA927" s="12"/>
      <c r="HPB927" s="12"/>
      <c r="HPC927" s="12"/>
      <c r="HPD927" s="12"/>
      <c r="HPE927" s="12"/>
      <c r="HPF927" s="12"/>
      <c r="HPG927" s="12"/>
      <c r="HPH927" s="12"/>
      <c r="HPI927" s="12"/>
      <c r="HPJ927" s="12"/>
      <c r="HPK927" s="12"/>
      <c r="HPL927" s="12"/>
      <c r="HPM927" s="12"/>
      <c r="HPN927" s="12"/>
      <c r="HPO927" s="12"/>
      <c r="HPP927" s="12"/>
      <c r="HPQ927" s="12"/>
      <c r="HPR927" s="12"/>
      <c r="HPS927" s="12"/>
      <c r="HPT927" s="12"/>
      <c r="HPU927" s="12"/>
      <c r="HPV927" s="12"/>
      <c r="HPW927" s="12"/>
      <c r="HPX927" s="12"/>
      <c r="HPY927" s="12"/>
      <c r="HPZ927" s="12"/>
      <c r="HQA927" s="12"/>
      <c r="HQB927" s="12"/>
      <c r="HQC927" s="12"/>
      <c r="HQD927" s="12"/>
      <c r="HQE927" s="12"/>
      <c r="HQF927" s="12"/>
      <c r="HQG927" s="12"/>
      <c r="HQH927" s="12"/>
      <c r="HQI927" s="12"/>
      <c r="HQJ927" s="12"/>
      <c r="HQK927" s="12"/>
      <c r="HQL927" s="12"/>
      <c r="HQM927" s="12"/>
      <c r="HQN927" s="12"/>
      <c r="HQO927" s="12"/>
      <c r="HQP927" s="12"/>
      <c r="HQQ927" s="12"/>
      <c r="HQR927" s="12"/>
      <c r="HQS927" s="12"/>
      <c r="HQT927" s="12"/>
      <c r="HQU927" s="12"/>
      <c r="HQV927" s="12"/>
      <c r="HQW927" s="12"/>
      <c r="HQX927" s="12"/>
      <c r="HQY927" s="12"/>
      <c r="HQZ927" s="12"/>
      <c r="HRA927" s="12"/>
      <c r="HRB927" s="12"/>
      <c r="HRC927" s="12"/>
      <c r="HRD927" s="12"/>
      <c r="HRE927" s="12"/>
      <c r="HRF927" s="12"/>
      <c r="HRG927" s="12"/>
      <c r="HRH927" s="12"/>
      <c r="HRI927" s="12"/>
      <c r="HRJ927" s="12"/>
      <c r="HRK927" s="12"/>
      <c r="HRL927" s="12"/>
      <c r="HRM927" s="12"/>
      <c r="HRN927" s="12"/>
      <c r="HRO927" s="12"/>
      <c r="HRP927" s="12"/>
      <c r="HRQ927" s="12"/>
      <c r="HRR927" s="12"/>
      <c r="HRS927" s="12"/>
      <c r="HRT927" s="12"/>
      <c r="HRU927" s="12"/>
      <c r="HRV927" s="12"/>
      <c r="HRW927" s="12"/>
      <c r="HRX927" s="12"/>
      <c r="HRY927" s="12"/>
      <c r="HRZ927" s="12"/>
      <c r="HSA927" s="12"/>
      <c r="HSB927" s="12"/>
      <c r="HSC927" s="12"/>
      <c r="HSD927" s="12"/>
      <c r="HSE927" s="12"/>
      <c r="HSF927" s="12"/>
      <c r="HSG927" s="12"/>
      <c r="HSH927" s="12"/>
      <c r="HSI927" s="12"/>
      <c r="HSJ927" s="12"/>
      <c r="HSK927" s="12"/>
      <c r="HSL927" s="12"/>
      <c r="HSM927" s="12"/>
      <c r="HSN927" s="12"/>
      <c r="HSO927" s="12"/>
      <c r="HSP927" s="12"/>
      <c r="HSQ927" s="12"/>
      <c r="HSR927" s="12"/>
      <c r="HSS927" s="12"/>
      <c r="HST927" s="12"/>
      <c r="HSU927" s="12"/>
      <c r="HSV927" s="12"/>
      <c r="HSW927" s="12"/>
      <c r="HSX927" s="12"/>
      <c r="HSY927" s="12"/>
      <c r="HSZ927" s="12"/>
      <c r="HTA927" s="12"/>
      <c r="HTB927" s="12"/>
      <c r="HTC927" s="12"/>
      <c r="HTD927" s="12"/>
      <c r="HTE927" s="12"/>
      <c r="HTF927" s="12"/>
      <c r="HTG927" s="12"/>
      <c r="HTH927" s="12"/>
      <c r="HTI927" s="12"/>
      <c r="HTJ927" s="12"/>
      <c r="HTK927" s="12"/>
      <c r="HTL927" s="12"/>
      <c r="HTM927" s="12"/>
      <c r="HTN927" s="12"/>
      <c r="HTO927" s="12"/>
      <c r="HTP927" s="12"/>
      <c r="HTQ927" s="12"/>
      <c r="HTR927" s="12"/>
      <c r="HTS927" s="12"/>
      <c r="HTT927" s="12"/>
      <c r="HTU927" s="12"/>
      <c r="HTV927" s="12"/>
      <c r="HTW927" s="12"/>
      <c r="HTX927" s="12"/>
      <c r="HTY927" s="12"/>
      <c r="HTZ927" s="12"/>
      <c r="HUA927" s="12"/>
      <c r="HUB927" s="12"/>
      <c r="HUC927" s="12"/>
      <c r="HUD927" s="12"/>
      <c r="HUE927" s="12"/>
      <c r="HUF927" s="12"/>
      <c r="HUG927" s="12"/>
      <c r="HUH927" s="12"/>
      <c r="HUI927" s="12"/>
      <c r="HUJ927" s="12"/>
      <c r="HUK927" s="12"/>
      <c r="HUL927" s="12"/>
      <c r="HUM927" s="12"/>
      <c r="HUN927" s="12"/>
      <c r="HUO927" s="12"/>
      <c r="HUP927" s="12"/>
      <c r="HUQ927" s="12"/>
      <c r="HUR927" s="12"/>
      <c r="HUS927" s="12"/>
      <c r="HUT927" s="12"/>
      <c r="HUU927" s="12"/>
      <c r="HUV927" s="12"/>
      <c r="HUW927" s="12"/>
      <c r="HUX927" s="12"/>
      <c r="HUY927" s="12"/>
      <c r="HUZ927" s="12"/>
      <c r="HVA927" s="12"/>
      <c r="HVB927" s="12"/>
      <c r="HVC927" s="12"/>
      <c r="HVD927" s="12"/>
      <c r="HVE927" s="12"/>
      <c r="HVF927" s="12"/>
      <c r="HVG927" s="12"/>
      <c r="HVH927" s="12"/>
      <c r="HVI927" s="12"/>
      <c r="HVJ927" s="12"/>
      <c r="HVK927" s="12"/>
      <c r="HVL927" s="12"/>
      <c r="HVM927" s="12"/>
      <c r="HVN927" s="12"/>
      <c r="HVO927" s="12"/>
      <c r="HVP927" s="12"/>
      <c r="HVQ927" s="12"/>
      <c r="HVR927" s="12"/>
      <c r="HVS927" s="12"/>
      <c r="HVT927" s="12"/>
      <c r="HVU927" s="12"/>
      <c r="HVV927" s="12"/>
      <c r="HVW927" s="12"/>
      <c r="HVX927" s="12"/>
      <c r="HVY927" s="12"/>
      <c r="HVZ927" s="12"/>
      <c r="HWA927" s="12"/>
      <c r="HWB927" s="12"/>
      <c r="HWC927" s="12"/>
      <c r="HWD927" s="12"/>
      <c r="HWE927" s="12"/>
      <c r="HWF927" s="12"/>
      <c r="HWG927" s="12"/>
      <c r="HWH927" s="12"/>
      <c r="HWI927" s="12"/>
      <c r="HWJ927" s="12"/>
      <c r="HWK927" s="12"/>
      <c r="HWL927" s="12"/>
      <c r="HWM927" s="12"/>
      <c r="HWN927" s="12"/>
      <c r="HWO927" s="12"/>
      <c r="HWP927" s="12"/>
      <c r="HWQ927" s="12"/>
      <c r="HWR927" s="12"/>
      <c r="HWS927" s="12"/>
      <c r="HWT927" s="12"/>
      <c r="HWU927" s="12"/>
      <c r="HWV927" s="12"/>
      <c r="HWW927" s="12"/>
      <c r="HWX927" s="12"/>
      <c r="HWY927" s="12"/>
      <c r="HWZ927" s="12"/>
      <c r="HXA927" s="12"/>
      <c r="HXB927" s="12"/>
      <c r="HXC927" s="12"/>
      <c r="HXD927" s="12"/>
      <c r="HXE927" s="12"/>
      <c r="HXF927" s="12"/>
      <c r="HXG927" s="12"/>
      <c r="HXH927" s="12"/>
      <c r="HXI927" s="12"/>
      <c r="HXJ927" s="12"/>
      <c r="HXK927" s="12"/>
      <c r="HXL927" s="12"/>
      <c r="HXM927" s="12"/>
      <c r="HXN927" s="12"/>
      <c r="HXO927" s="12"/>
      <c r="HXP927" s="12"/>
      <c r="HXQ927" s="12"/>
      <c r="HXR927" s="12"/>
      <c r="HXS927" s="12"/>
      <c r="HXT927" s="12"/>
      <c r="HXU927" s="12"/>
      <c r="HXV927" s="12"/>
      <c r="HXW927" s="12"/>
      <c r="HXX927" s="12"/>
      <c r="HXY927" s="12"/>
      <c r="HXZ927" s="12"/>
      <c r="HYA927" s="12"/>
      <c r="HYB927" s="12"/>
      <c r="HYC927" s="12"/>
      <c r="HYD927" s="12"/>
      <c r="HYE927" s="12"/>
      <c r="HYF927" s="12"/>
      <c r="HYG927" s="12"/>
      <c r="HYH927" s="12"/>
      <c r="HYI927" s="12"/>
      <c r="HYJ927" s="12"/>
      <c r="HYK927" s="12"/>
      <c r="HYL927" s="12"/>
      <c r="HYM927" s="12"/>
      <c r="HYN927" s="12"/>
      <c r="HYO927" s="12"/>
      <c r="HYP927" s="12"/>
      <c r="HYQ927" s="12"/>
      <c r="HYR927" s="12"/>
      <c r="HYS927" s="12"/>
      <c r="HYT927" s="12"/>
      <c r="HYU927" s="12"/>
      <c r="HYV927" s="12"/>
      <c r="HYW927" s="12"/>
      <c r="HYX927" s="12"/>
      <c r="HYY927" s="12"/>
      <c r="HYZ927" s="12"/>
      <c r="HZA927" s="12"/>
      <c r="HZB927" s="12"/>
      <c r="HZC927" s="12"/>
      <c r="HZD927" s="12"/>
      <c r="HZE927" s="12"/>
      <c r="HZF927" s="12"/>
      <c r="HZG927" s="12"/>
      <c r="HZH927" s="12"/>
      <c r="HZI927" s="12"/>
      <c r="HZJ927" s="12"/>
      <c r="HZK927" s="12"/>
      <c r="HZL927" s="12"/>
      <c r="HZM927" s="12"/>
      <c r="HZN927" s="12"/>
      <c r="HZO927" s="12"/>
      <c r="HZP927" s="12"/>
      <c r="HZQ927" s="12"/>
      <c r="HZR927" s="12"/>
      <c r="HZS927" s="12"/>
      <c r="HZT927" s="12"/>
      <c r="HZU927" s="12"/>
      <c r="HZV927" s="12"/>
      <c r="HZW927" s="12"/>
      <c r="HZX927" s="12"/>
      <c r="HZY927" s="12"/>
      <c r="HZZ927" s="12"/>
      <c r="IAA927" s="12"/>
      <c r="IAB927" s="12"/>
      <c r="IAC927" s="12"/>
      <c r="IAD927" s="12"/>
      <c r="IAE927" s="12"/>
      <c r="IAF927" s="12"/>
      <c r="IAG927" s="12"/>
      <c r="IAH927" s="12"/>
      <c r="IAI927" s="12"/>
      <c r="IAJ927" s="12"/>
      <c r="IAK927" s="12"/>
      <c r="IAL927" s="12"/>
      <c r="IAM927" s="12"/>
      <c r="IAN927" s="12"/>
      <c r="IAO927" s="12"/>
      <c r="IAP927" s="12"/>
      <c r="IAQ927" s="12"/>
      <c r="IAR927" s="12"/>
      <c r="IAS927" s="12"/>
      <c r="IAT927" s="12"/>
      <c r="IAU927" s="12"/>
      <c r="IAV927" s="12"/>
      <c r="IAW927" s="12"/>
      <c r="IAX927" s="12"/>
      <c r="IAY927" s="12"/>
      <c r="IAZ927" s="12"/>
      <c r="IBA927" s="12"/>
      <c r="IBB927" s="12"/>
      <c r="IBC927" s="12"/>
      <c r="IBD927" s="12"/>
      <c r="IBE927" s="12"/>
      <c r="IBF927" s="12"/>
      <c r="IBG927" s="12"/>
      <c r="IBH927" s="12"/>
      <c r="IBI927" s="12"/>
      <c r="IBJ927" s="12"/>
      <c r="IBK927" s="12"/>
      <c r="IBL927" s="12"/>
      <c r="IBM927" s="12"/>
      <c r="IBN927" s="12"/>
      <c r="IBO927" s="12"/>
      <c r="IBP927" s="12"/>
      <c r="IBQ927" s="12"/>
      <c r="IBR927" s="12"/>
      <c r="IBS927" s="12"/>
      <c r="IBT927" s="12"/>
      <c r="IBU927" s="12"/>
      <c r="IBV927" s="12"/>
      <c r="IBW927" s="12"/>
      <c r="IBX927" s="12"/>
      <c r="IBY927" s="12"/>
      <c r="IBZ927" s="12"/>
      <c r="ICA927" s="12"/>
      <c r="ICB927" s="12"/>
      <c r="ICC927" s="12"/>
      <c r="ICD927" s="12"/>
      <c r="ICE927" s="12"/>
      <c r="ICF927" s="12"/>
      <c r="ICG927" s="12"/>
      <c r="ICH927" s="12"/>
      <c r="ICI927" s="12"/>
      <c r="ICJ927" s="12"/>
      <c r="ICK927" s="12"/>
      <c r="ICL927" s="12"/>
      <c r="ICM927" s="12"/>
      <c r="ICN927" s="12"/>
      <c r="ICO927" s="12"/>
      <c r="ICP927" s="12"/>
      <c r="ICQ927" s="12"/>
      <c r="ICR927" s="12"/>
      <c r="ICS927" s="12"/>
      <c r="ICT927" s="12"/>
      <c r="ICU927" s="12"/>
      <c r="ICV927" s="12"/>
      <c r="ICW927" s="12"/>
      <c r="ICX927" s="12"/>
      <c r="ICY927" s="12"/>
      <c r="ICZ927" s="12"/>
      <c r="IDA927" s="12"/>
      <c r="IDB927" s="12"/>
      <c r="IDC927" s="12"/>
      <c r="IDD927" s="12"/>
      <c r="IDE927" s="12"/>
      <c r="IDF927" s="12"/>
      <c r="IDG927" s="12"/>
      <c r="IDH927" s="12"/>
      <c r="IDI927" s="12"/>
      <c r="IDJ927" s="12"/>
      <c r="IDK927" s="12"/>
      <c r="IDL927" s="12"/>
      <c r="IDM927" s="12"/>
      <c r="IDN927" s="12"/>
      <c r="IDO927" s="12"/>
      <c r="IDP927" s="12"/>
      <c r="IDQ927" s="12"/>
      <c r="IDR927" s="12"/>
      <c r="IDS927" s="12"/>
      <c r="IDT927" s="12"/>
      <c r="IDU927" s="12"/>
      <c r="IDV927" s="12"/>
      <c r="IDW927" s="12"/>
      <c r="IDX927" s="12"/>
      <c r="IDY927" s="12"/>
      <c r="IDZ927" s="12"/>
      <c r="IEA927" s="12"/>
      <c r="IEB927" s="12"/>
      <c r="IEC927" s="12"/>
      <c r="IED927" s="12"/>
      <c r="IEE927" s="12"/>
      <c r="IEF927" s="12"/>
      <c r="IEG927" s="12"/>
      <c r="IEH927" s="12"/>
      <c r="IEI927" s="12"/>
      <c r="IEJ927" s="12"/>
      <c r="IEK927" s="12"/>
      <c r="IEL927" s="12"/>
      <c r="IEM927" s="12"/>
      <c r="IEN927" s="12"/>
      <c r="IEO927" s="12"/>
      <c r="IEP927" s="12"/>
      <c r="IEQ927" s="12"/>
      <c r="IER927" s="12"/>
      <c r="IES927" s="12"/>
      <c r="IET927" s="12"/>
      <c r="IEU927" s="12"/>
      <c r="IEV927" s="12"/>
      <c r="IEW927" s="12"/>
      <c r="IEX927" s="12"/>
      <c r="IEY927" s="12"/>
      <c r="IEZ927" s="12"/>
      <c r="IFA927" s="12"/>
      <c r="IFB927" s="12"/>
      <c r="IFC927" s="12"/>
      <c r="IFD927" s="12"/>
      <c r="IFE927" s="12"/>
      <c r="IFF927" s="12"/>
      <c r="IFG927" s="12"/>
      <c r="IFH927" s="12"/>
      <c r="IFI927" s="12"/>
      <c r="IFJ927" s="12"/>
      <c r="IFK927" s="12"/>
      <c r="IFL927" s="12"/>
      <c r="IFM927" s="12"/>
      <c r="IFN927" s="12"/>
      <c r="IFO927" s="12"/>
      <c r="IFP927" s="12"/>
      <c r="IFQ927" s="12"/>
      <c r="IFR927" s="12"/>
      <c r="IFS927" s="12"/>
      <c r="IFT927" s="12"/>
      <c r="IFU927" s="12"/>
      <c r="IFV927" s="12"/>
      <c r="IFW927" s="12"/>
      <c r="IFX927" s="12"/>
      <c r="IFY927" s="12"/>
      <c r="IFZ927" s="12"/>
      <c r="IGA927" s="12"/>
      <c r="IGB927" s="12"/>
      <c r="IGC927" s="12"/>
      <c r="IGD927" s="12"/>
      <c r="IGE927" s="12"/>
      <c r="IGF927" s="12"/>
      <c r="IGG927" s="12"/>
      <c r="IGH927" s="12"/>
      <c r="IGI927" s="12"/>
      <c r="IGJ927" s="12"/>
      <c r="IGK927" s="12"/>
      <c r="IGL927" s="12"/>
      <c r="IGM927" s="12"/>
      <c r="IGN927" s="12"/>
      <c r="IGO927" s="12"/>
      <c r="IGP927" s="12"/>
      <c r="IGQ927" s="12"/>
      <c r="IGR927" s="12"/>
      <c r="IGS927" s="12"/>
      <c r="IGT927" s="12"/>
      <c r="IGU927" s="12"/>
      <c r="IGV927" s="12"/>
      <c r="IGW927" s="12"/>
      <c r="IGX927" s="12"/>
      <c r="IGY927" s="12"/>
      <c r="IGZ927" s="12"/>
      <c r="IHA927" s="12"/>
      <c r="IHB927" s="12"/>
      <c r="IHC927" s="12"/>
      <c r="IHD927" s="12"/>
      <c r="IHE927" s="12"/>
      <c r="IHF927" s="12"/>
      <c r="IHG927" s="12"/>
      <c r="IHH927" s="12"/>
      <c r="IHI927" s="12"/>
      <c r="IHJ927" s="12"/>
      <c r="IHK927" s="12"/>
      <c r="IHL927" s="12"/>
      <c r="IHM927" s="12"/>
      <c r="IHN927" s="12"/>
      <c r="IHO927" s="12"/>
      <c r="IHP927" s="12"/>
      <c r="IHQ927" s="12"/>
      <c r="IHR927" s="12"/>
      <c r="IHS927" s="12"/>
      <c r="IHT927" s="12"/>
      <c r="IHU927" s="12"/>
      <c r="IHV927" s="12"/>
      <c r="IHW927" s="12"/>
      <c r="IHX927" s="12"/>
      <c r="IHY927" s="12"/>
      <c r="IHZ927" s="12"/>
      <c r="IIA927" s="12"/>
      <c r="IIB927" s="12"/>
      <c r="IIC927" s="12"/>
      <c r="IID927" s="12"/>
      <c r="IIE927" s="12"/>
      <c r="IIF927" s="12"/>
      <c r="IIG927" s="12"/>
      <c r="IIH927" s="12"/>
      <c r="III927" s="12"/>
      <c r="IIJ927" s="12"/>
      <c r="IIK927" s="12"/>
      <c r="IIL927" s="12"/>
      <c r="IIM927" s="12"/>
      <c r="IIN927" s="12"/>
      <c r="IIO927" s="12"/>
      <c r="IIP927" s="12"/>
      <c r="IIQ927" s="12"/>
      <c r="IIR927" s="12"/>
      <c r="IIS927" s="12"/>
      <c r="IIT927" s="12"/>
      <c r="IIU927" s="12"/>
      <c r="IIV927" s="12"/>
      <c r="IIW927" s="12"/>
      <c r="IIX927" s="12"/>
      <c r="IIY927" s="12"/>
      <c r="IIZ927" s="12"/>
      <c r="IJA927" s="12"/>
      <c r="IJB927" s="12"/>
      <c r="IJC927" s="12"/>
      <c r="IJD927" s="12"/>
      <c r="IJE927" s="12"/>
      <c r="IJF927" s="12"/>
      <c r="IJG927" s="12"/>
      <c r="IJH927" s="12"/>
      <c r="IJI927" s="12"/>
      <c r="IJJ927" s="12"/>
      <c r="IJK927" s="12"/>
      <c r="IJL927" s="12"/>
      <c r="IJM927" s="12"/>
      <c r="IJN927" s="12"/>
      <c r="IJO927" s="12"/>
      <c r="IJP927" s="12"/>
      <c r="IJQ927" s="12"/>
      <c r="IJR927" s="12"/>
      <c r="IJS927" s="12"/>
      <c r="IJT927" s="12"/>
      <c r="IJU927" s="12"/>
      <c r="IJV927" s="12"/>
      <c r="IJW927" s="12"/>
      <c r="IJX927" s="12"/>
      <c r="IJY927" s="12"/>
      <c r="IJZ927" s="12"/>
      <c r="IKA927" s="12"/>
      <c r="IKB927" s="12"/>
      <c r="IKC927" s="12"/>
      <c r="IKD927" s="12"/>
      <c r="IKE927" s="12"/>
      <c r="IKF927" s="12"/>
      <c r="IKG927" s="12"/>
      <c r="IKH927" s="12"/>
      <c r="IKI927" s="12"/>
      <c r="IKJ927" s="12"/>
      <c r="IKK927" s="12"/>
      <c r="IKL927" s="12"/>
      <c r="IKM927" s="12"/>
      <c r="IKN927" s="12"/>
      <c r="IKO927" s="12"/>
      <c r="IKP927" s="12"/>
      <c r="IKQ927" s="12"/>
      <c r="IKR927" s="12"/>
      <c r="IKS927" s="12"/>
      <c r="IKT927" s="12"/>
      <c r="IKU927" s="12"/>
      <c r="IKV927" s="12"/>
      <c r="IKW927" s="12"/>
      <c r="IKX927" s="12"/>
      <c r="IKY927" s="12"/>
      <c r="IKZ927" s="12"/>
      <c r="ILA927" s="12"/>
      <c r="ILB927" s="12"/>
      <c r="ILC927" s="12"/>
      <c r="ILD927" s="12"/>
      <c r="ILE927" s="12"/>
      <c r="ILF927" s="12"/>
      <c r="ILG927" s="12"/>
      <c r="ILH927" s="12"/>
      <c r="ILI927" s="12"/>
      <c r="ILJ927" s="12"/>
      <c r="ILK927" s="12"/>
      <c r="ILL927" s="12"/>
      <c r="ILM927" s="12"/>
      <c r="ILN927" s="12"/>
      <c r="ILO927" s="12"/>
      <c r="ILP927" s="12"/>
      <c r="ILQ927" s="12"/>
      <c r="ILR927" s="12"/>
      <c r="ILS927" s="12"/>
      <c r="ILT927" s="12"/>
      <c r="ILU927" s="12"/>
      <c r="ILV927" s="12"/>
      <c r="ILW927" s="12"/>
      <c r="ILX927" s="12"/>
      <c r="ILY927" s="12"/>
      <c r="ILZ927" s="12"/>
      <c r="IMA927" s="12"/>
      <c r="IMB927" s="12"/>
      <c r="IMC927" s="12"/>
      <c r="IMD927" s="12"/>
      <c r="IME927" s="12"/>
      <c r="IMF927" s="12"/>
      <c r="IMG927" s="12"/>
      <c r="IMH927" s="12"/>
      <c r="IMI927" s="12"/>
      <c r="IMJ927" s="12"/>
      <c r="IMK927" s="12"/>
      <c r="IML927" s="12"/>
      <c r="IMM927" s="12"/>
      <c r="IMN927" s="12"/>
      <c r="IMO927" s="12"/>
      <c r="IMP927" s="12"/>
      <c r="IMQ927" s="12"/>
      <c r="IMR927" s="12"/>
      <c r="IMS927" s="12"/>
      <c r="IMT927" s="12"/>
      <c r="IMU927" s="12"/>
      <c r="IMV927" s="12"/>
      <c r="IMW927" s="12"/>
      <c r="IMX927" s="12"/>
      <c r="IMY927" s="12"/>
      <c r="IMZ927" s="12"/>
      <c r="INA927" s="12"/>
      <c r="INB927" s="12"/>
      <c r="INC927" s="12"/>
      <c r="IND927" s="12"/>
      <c r="INE927" s="12"/>
      <c r="INF927" s="12"/>
      <c r="ING927" s="12"/>
      <c r="INH927" s="12"/>
      <c r="INI927" s="12"/>
      <c r="INJ927" s="12"/>
      <c r="INK927" s="12"/>
      <c r="INL927" s="12"/>
      <c r="INM927" s="12"/>
      <c r="INN927" s="12"/>
      <c r="INO927" s="12"/>
      <c r="INP927" s="12"/>
      <c r="INQ927" s="12"/>
      <c r="INR927" s="12"/>
      <c r="INS927" s="12"/>
      <c r="INT927" s="12"/>
      <c r="INU927" s="12"/>
      <c r="INV927" s="12"/>
      <c r="INW927" s="12"/>
      <c r="INX927" s="12"/>
      <c r="INY927" s="12"/>
      <c r="INZ927" s="12"/>
      <c r="IOA927" s="12"/>
      <c r="IOB927" s="12"/>
      <c r="IOC927" s="12"/>
      <c r="IOD927" s="12"/>
      <c r="IOE927" s="12"/>
      <c r="IOF927" s="12"/>
      <c r="IOG927" s="12"/>
      <c r="IOH927" s="12"/>
      <c r="IOI927" s="12"/>
      <c r="IOJ927" s="12"/>
      <c r="IOK927" s="12"/>
      <c r="IOL927" s="12"/>
      <c r="IOM927" s="12"/>
      <c r="ION927" s="12"/>
      <c r="IOO927" s="12"/>
      <c r="IOP927" s="12"/>
      <c r="IOQ927" s="12"/>
      <c r="IOR927" s="12"/>
      <c r="IOS927" s="12"/>
      <c r="IOT927" s="12"/>
      <c r="IOU927" s="12"/>
      <c r="IOV927" s="12"/>
      <c r="IOW927" s="12"/>
      <c r="IOX927" s="12"/>
      <c r="IOY927" s="12"/>
      <c r="IOZ927" s="12"/>
      <c r="IPA927" s="12"/>
      <c r="IPB927" s="12"/>
      <c r="IPC927" s="12"/>
      <c r="IPD927" s="12"/>
      <c r="IPE927" s="12"/>
      <c r="IPF927" s="12"/>
      <c r="IPG927" s="12"/>
      <c r="IPH927" s="12"/>
      <c r="IPI927" s="12"/>
      <c r="IPJ927" s="12"/>
      <c r="IPK927" s="12"/>
      <c r="IPL927" s="12"/>
      <c r="IPM927" s="12"/>
      <c r="IPN927" s="12"/>
      <c r="IPO927" s="12"/>
      <c r="IPP927" s="12"/>
      <c r="IPQ927" s="12"/>
      <c r="IPR927" s="12"/>
      <c r="IPS927" s="12"/>
      <c r="IPT927" s="12"/>
      <c r="IPU927" s="12"/>
      <c r="IPV927" s="12"/>
      <c r="IPW927" s="12"/>
      <c r="IPX927" s="12"/>
      <c r="IPY927" s="12"/>
      <c r="IPZ927" s="12"/>
      <c r="IQA927" s="12"/>
      <c r="IQB927" s="12"/>
      <c r="IQC927" s="12"/>
      <c r="IQD927" s="12"/>
      <c r="IQE927" s="12"/>
      <c r="IQF927" s="12"/>
      <c r="IQG927" s="12"/>
      <c r="IQH927" s="12"/>
      <c r="IQI927" s="12"/>
      <c r="IQJ927" s="12"/>
      <c r="IQK927" s="12"/>
      <c r="IQL927" s="12"/>
      <c r="IQM927" s="12"/>
      <c r="IQN927" s="12"/>
      <c r="IQO927" s="12"/>
      <c r="IQP927" s="12"/>
      <c r="IQQ927" s="12"/>
      <c r="IQR927" s="12"/>
      <c r="IQS927" s="12"/>
      <c r="IQT927" s="12"/>
      <c r="IQU927" s="12"/>
      <c r="IQV927" s="12"/>
      <c r="IQW927" s="12"/>
      <c r="IQX927" s="12"/>
      <c r="IQY927" s="12"/>
      <c r="IQZ927" s="12"/>
      <c r="IRA927" s="12"/>
      <c r="IRB927" s="12"/>
      <c r="IRC927" s="12"/>
      <c r="IRD927" s="12"/>
      <c r="IRE927" s="12"/>
      <c r="IRF927" s="12"/>
      <c r="IRG927" s="12"/>
      <c r="IRH927" s="12"/>
      <c r="IRI927" s="12"/>
      <c r="IRJ927" s="12"/>
      <c r="IRK927" s="12"/>
      <c r="IRL927" s="12"/>
      <c r="IRM927" s="12"/>
      <c r="IRN927" s="12"/>
      <c r="IRO927" s="12"/>
      <c r="IRP927" s="12"/>
      <c r="IRQ927" s="12"/>
      <c r="IRR927" s="12"/>
      <c r="IRS927" s="12"/>
      <c r="IRT927" s="12"/>
      <c r="IRU927" s="12"/>
      <c r="IRV927" s="12"/>
      <c r="IRW927" s="12"/>
      <c r="IRX927" s="12"/>
      <c r="IRY927" s="12"/>
      <c r="IRZ927" s="12"/>
      <c r="ISA927" s="12"/>
      <c r="ISB927" s="12"/>
      <c r="ISC927" s="12"/>
      <c r="ISD927" s="12"/>
      <c r="ISE927" s="12"/>
      <c r="ISF927" s="12"/>
      <c r="ISG927" s="12"/>
      <c r="ISH927" s="12"/>
      <c r="ISI927" s="12"/>
      <c r="ISJ927" s="12"/>
      <c r="ISK927" s="12"/>
      <c r="ISL927" s="12"/>
      <c r="ISM927" s="12"/>
      <c r="ISN927" s="12"/>
      <c r="ISO927" s="12"/>
      <c r="ISP927" s="12"/>
      <c r="ISQ927" s="12"/>
      <c r="ISR927" s="12"/>
      <c r="ISS927" s="12"/>
      <c r="IST927" s="12"/>
      <c r="ISU927" s="12"/>
      <c r="ISV927" s="12"/>
      <c r="ISW927" s="12"/>
      <c r="ISX927" s="12"/>
      <c r="ISY927" s="12"/>
      <c r="ISZ927" s="12"/>
      <c r="ITA927" s="12"/>
      <c r="ITB927" s="12"/>
      <c r="ITC927" s="12"/>
      <c r="ITD927" s="12"/>
      <c r="ITE927" s="12"/>
      <c r="ITF927" s="12"/>
      <c r="ITG927" s="12"/>
      <c r="ITH927" s="12"/>
      <c r="ITI927" s="12"/>
      <c r="ITJ927" s="12"/>
      <c r="ITK927" s="12"/>
      <c r="ITL927" s="12"/>
      <c r="ITM927" s="12"/>
      <c r="ITN927" s="12"/>
      <c r="ITO927" s="12"/>
      <c r="ITP927" s="12"/>
      <c r="ITQ927" s="12"/>
      <c r="ITR927" s="12"/>
      <c r="ITS927" s="12"/>
      <c r="ITT927" s="12"/>
      <c r="ITU927" s="12"/>
      <c r="ITV927" s="12"/>
      <c r="ITW927" s="12"/>
      <c r="ITX927" s="12"/>
      <c r="ITY927" s="12"/>
      <c r="ITZ927" s="12"/>
      <c r="IUA927" s="12"/>
      <c r="IUB927" s="12"/>
      <c r="IUC927" s="12"/>
      <c r="IUD927" s="12"/>
      <c r="IUE927" s="12"/>
      <c r="IUF927" s="12"/>
      <c r="IUG927" s="12"/>
      <c r="IUH927" s="12"/>
      <c r="IUI927" s="12"/>
      <c r="IUJ927" s="12"/>
      <c r="IUK927" s="12"/>
      <c r="IUL927" s="12"/>
      <c r="IUM927" s="12"/>
      <c r="IUN927" s="12"/>
      <c r="IUO927" s="12"/>
      <c r="IUP927" s="12"/>
      <c r="IUQ927" s="12"/>
      <c r="IUR927" s="12"/>
      <c r="IUS927" s="12"/>
      <c r="IUT927" s="12"/>
      <c r="IUU927" s="12"/>
      <c r="IUV927" s="12"/>
      <c r="IUW927" s="12"/>
      <c r="IUX927" s="12"/>
      <c r="IUY927" s="12"/>
      <c r="IUZ927" s="12"/>
      <c r="IVA927" s="12"/>
      <c r="IVB927" s="12"/>
      <c r="IVC927" s="12"/>
      <c r="IVD927" s="12"/>
      <c r="IVE927" s="12"/>
      <c r="IVF927" s="12"/>
      <c r="IVG927" s="12"/>
      <c r="IVH927" s="12"/>
      <c r="IVI927" s="12"/>
      <c r="IVJ927" s="12"/>
      <c r="IVK927" s="12"/>
      <c r="IVL927" s="12"/>
      <c r="IVM927" s="12"/>
      <c r="IVN927" s="12"/>
      <c r="IVO927" s="12"/>
      <c r="IVP927" s="12"/>
      <c r="IVQ927" s="12"/>
      <c r="IVR927" s="12"/>
      <c r="IVS927" s="12"/>
      <c r="IVT927" s="12"/>
      <c r="IVU927" s="12"/>
      <c r="IVV927" s="12"/>
      <c r="IVW927" s="12"/>
      <c r="IVX927" s="12"/>
      <c r="IVY927" s="12"/>
      <c r="IVZ927" s="12"/>
      <c r="IWA927" s="12"/>
      <c r="IWB927" s="12"/>
      <c r="IWC927" s="12"/>
      <c r="IWD927" s="12"/>
      <c r="IWE927" s="12"/>
      <c r="IWF927" s="12"/>
      <c r="IWG927" s="12"/>
      <c r="IWH927" s="12"/>
      <c r="IWI927" s="12"/>
      <c r="IWJ927" s="12"/>
      <c r="IWK927" s="12"/>
      <c r="IWL927" s="12"/>
      <c r="IWM927" s="12"/>
      <c r="IWN927" s="12"/>
      <c r="IWO927" s="12"/>
      <c r="IWP927" s="12"/>
      <c r="IWQ927" s="12"/>
      <c r="IWR927" s="12"/>
      <c r="IWS927" s="12"/>
      <c r="IWT927" s="12"/>
      <c r="IWU927" s="12"/>
      <c r="IWV927" s="12"/>
      <c r="IWW927" s="12"/>
      <c r="IWX927" s="12"/>
      <c r="IWY927" s="12"/>
      <c r="IWZ927" s="12"/>
      <c r="IXA927" s="12"/>
      <c r="IXB927" s="12"/>
      <c r="IXC927" s="12"/>
      <c r="IXD927" s="12"/>
      <c r="IXE927" s="12"/>
      <c r="IXF927" s="12"/>
      <c r="IXG927" s="12"/>
      <c r="IXH927" s="12"/>
      <c r="IXI927" s="12"/>
      <c r="IXJ927" s="12"/>
      <c r="IXK927" s="12"/>
      <c r="IXL927" s="12"/>
      <c r="IXM927" s="12"/>
      <c r="IXN927" s="12"/>
      <c r="IXO927" s="12"/>
      <c r="IXP927" s="12"/>
      <c r="IXQ927" s="12"/>
      <c r="IXR927" s="12"/>
      <c r="IXS927" s="12"/>
      <c r="IXT927" s="12"/>
      <c r="IXU927" s="12"/>
      <c r="IXV927" s="12"/>
      <c r="IXW927" s="12"/>
      <c r="IXX927" s="12"/>
      <c r="IXY927" s="12"/>
      <c r="IXZ927" s="12"/>
      <c r="IYA927" s="12"/>
      <c r="IYB927" s="12"/>
      <c r="IYC927" s="12"/>
      <c r="IYD927" s="12"/>
      <c r="IYE927" s="12"/>
      <c r="IYF927" s="12"/>
      <c r="IYG927" s="12"/>
      <c r="IYH927" s="12"/>
      <c r="IYI927" s="12"/>
      <c r="IYJ927" s="12"/>
      <c r="IYK927" s="12"/>
      <c r="IYL927" s="12"/>
      <c r="IYM927" s="12"/>
      <c r="IYN927" s="12"/>
      <c r="IYO927" s="12"/>
      <c r="IYP927" s="12"/>
      <c r="IYQ927" s="12"/>
      <c r="IYR927" s="12"/>
      <c r="IYS927" s="12"/>
      <c r="IYT927" s="12"/>
      <c r="IYU927" s="12"/>
      <c r="IYV927" s="12"/>
      <c r="IYW927" s="12"/>
      <c r="IYX927" s="12"/>
      <c r="IYY927" s="12"/>
      <c r="IYZ927" s="12"/>
      <c r="IZA927" s="12"/>
      <c r="IZB927" s="12"/>
      <c r="IZC927" s="12"/>
      <c r="IZD927" s="12"/>
      <c r="IZE927" s="12"/>
      <c r="IZF927" s="12"/>
      <c r="IZG927" s="12"/>
      <c r="IZH927" s="12"/>
      <c r="IZI927" s="12"/>
      <c r="IZJ927" s="12"/>
      <c r="IZK927" s="12"/>
      <c r="IZL927" s="12"/>
      <c r="IZM927" s="12"/>
      <c r="IZN927" s="12"/>
      <c r="IZO927" s="12"/>
      <c r="IZP927" s="12"/>
      <c r="IZQ927" s="12"/>
      <c r="IZR927" s="12"/>
      <c r="IZS927" s="12"/>
      <c r="IZT927" s="12"/>
      <c r="IZU927" s="12"/>
      <c r="IZV927" s="12"/>
      <c r="IZW927" s="12"/>
      <c r="IZX927" s="12"/>
      <c r="IZY927" s="12"/>
      <c r="IZZ927" s="12"/>
      <c r="JAA927" s="12"/>
      <c r="JAB927" s="12"/>
      <c r="JAC927" s="12"/>
      <c r="JAD927" s="12"/>
      <c r="JAE927" s="12"/>
      <c r="JAF927" s="12"/>
      <c r="JAG927" s="12"/>
      <c r="JAH927" s="12"/>
      <c r="JAI927" s="12"/>
      <c r="JAJ927" s="12"/>
      <c r="JAK927" s="12"/>
      <c r="JAL927" s="12"/>
      <c r="JAM927" s="12"/>
      <c r="JAN927" s="12"/>
      <c r="JAO927" s="12"/>
      <c r="JAP927" s="12"/>
      <c r="JAQ927" s="12"/>
      <c r="JAR927" s="12"/>
      <c r="JAS927" s="12"/>
      <c r="JAT927" s="12"/>
      <c r="JAU927" s="12"/>
      <c r="JAV927" s="12"/>
      <c r="JAW927" s="12"/>
      <c r="JAX927" s="12"/>
      <c r="JAY927" s="12"/>
      <c r="JAZ927" s="12"/>
      <c r="JBA927" s="12"/>
      <c r="JBB927" s="12"/>
      <c r="JBC927" s="12"/>
      <c r="JBD927" s="12"/>
      <c r="JBE927" s="12"/>
      <c r="JBF927" s="12"/>
      <c r="JBG927" s="12"/>
      <c r="JBH927" s="12"/>
      <c r="JBI927" s="12"/>
      <c r="JBJ927" s="12"/>
      <c r="JBK927" s="12"/>
      <c r="JBL927" s="12"/>
      <c r="JBM927" s="12"/>
      <c r="JBN927" s="12"/>
      <c r="JBO927" s="12"/>
      <c r="JBP927" s="12"/>
      <c r="JBQ927" s="12"/>
      <c r="JBR927" s="12"/>
      <c r="JBS927" s="12"/>
      <c r="JBT927" s="12"/>
      <c r="JBU927" s="12"/>
      <c r="JBV927" s="12"/>
      <c r="JBW927" s="12"/>
      <c r="JBX927" s="12"/>
      <c r="JBY927" s="12"/>
      <c r="JBZ927" s="12"/>
      <c r="JCA927" s="12"/>
      <c r="JCB927" s="12"/>
      <c r="JCC927" s="12"/>
      <c r="JCD927" s="12"/>
      <c r="JCE927" s="12"/>
      <c r="JCF927" s="12"/>
      <c r="JCG927" s="12"/>
      <c r="JCH927" s="12"/>
      <c r="JCI927" s="12"/>
      <c r="JCJ927" s="12"/>
      <c r="JCK927" s="12"/>
      <c r="JCL927" s="12"/>
      <c r="JCM927" s="12"/>
      <c r="JCN927" s="12"/>
      <c r="JCO927" s="12"/>
      <c r="JCP927" s="12"/>
      <c r="JCQ927" s="12"/>
      <c r="JCR927" s="12"/>
      <c r="JCS927" s="12"/>
      <c r="JCT927" s="12"/>
      <c r="JCU927" s="12"/>
      <c r="JCV927" s="12"/>
      <c r="JCW927" s="12"/>
      <c r="JCX927" s="12"/>
      <c r="JCY927" s="12"/>
      <c r="JCZ927" s="12"/>
      <c r="JDA927" s="12"/>
      <c r="JDB927" s="12"/>
      <c r="JDC927" s="12"/>
      <c r="JDD927" s="12"/>
      <c r="JDE927" s="12"/>
      <c r="JDF927" s="12"/>
      <c r="JDG927" s="12"/>
      <c r="JDH927" s="12"/>
      <c r="JDI927" s="12"/>
      <c r="JDJ927" s="12"/>
      <c r="JDK927" s="12"/>
      <c r="JDL927" s="12"/>
      <c r="JDM927" s="12"/>
      <c r="JDN927" s="12"/>
      <c r="JDO927" s="12"/>
      <c r="JDP927" s="12"/>
      <c r="JDQ927" s="12"/>
      <c r="JDR927" s="12"/>
      <c r="JDS927" s="12"/>
      <c r="JDT927" s="12"/>
      <c r="JDU927" s="12"/>
      <c r="JDV927" s="12"/>
      <c r="JDW927" s="12"/>
      <c r="JDX927" s="12"/>
      <c r="JDY927" s="12"/>
      <c r="JDZ927" s="12"/>
      <c r="JEA927" s="12"/>
      <c r="JEB927" s="12"/>
      <c r="JEC927" s="12"/>
      <c r="JED927" s="12"/>
      <c r="JEE927" s="12"/>
      <c r="JEF927" s="12"/>
      <c r="JEG927" s="12"/>
      <c r="JEH927" s="12"/>
      <c r="JEI927" s="12"/>
      <c r="JEJ927" s="12"/>
      <c r="JEK927" s="12"/>
      <c r="JEL927" s="12"/>
      <c r="JEM927" s="12"/>
      <c r="JEN927" s="12"/>
      <c r="JEO927" s="12"/>
      <c r="JEP927" s="12"/>
      <c r="JEQ927" s="12"/>
      <c r="JER927" s="12"/>
      <c r="JES927" s="12"/>
      <c r="JET927" s="12"/>
      <c r="JEU927" s="12"/>
      <c r="JEV927" s="12"/>
      <c r="JEW927" s="12"/>
      <c r="JEX927" s="12"/>
      <c r="JEY927" s="12"/>
      <c r="JEZ927" s="12"/>
      <c r="JFA927" s="12"/>
      <c r="JFB927" s="12"/>
      <c r="JFC927" s="12"/>
      <c r="JFD927" s="12"/>
      <c r="JFE927" s="12"/>
      <c r="JFF927" s="12"/>
      <c r="JFG927" s="12"/>
      <c r="JFH927" s="12"/>
      <c r="JFI927" s="12"/>
      <c r="JFJ927" s="12"/>
      <c r="JFK927" s="12"/>
      <c r="JFL927" s="12"/>
      <c r="JFM927" s="12"/>
      <c r="JFN927" s="12"/>
      <c r="JFO927" s="12"/>
      <c r="JFP927" s="12"/>
      <c r="JFQ927" s="12"/>
      <c r="JFR927" s="12"/>
      <c r="JFS927" s="12"/>
      <c r="JFT927" s="12"/>
      <c r="JFU927" s="12"/>
      <c r="JFV927" s="12"/>
      <c r="JFW927" s="12"/>
      <c r="JFX927" s="12"/>
      <c r="JFY927" s="12"/>
      <c r="JFZ927" s="12"/>
      <c r="JGA927" s="12"/>
      <c r="JGB927" s="12"/>
      <c r="JGC927" s="12"/>
      <c r="JGD927" s="12"/>
      <c r="JGE927" s="12"/>
      <c r="JGF927" s="12"/>
      <c r="JGG927" s="12"/>
      <c r="JGH927" s="12"/>
      <c r="JGI927" s="12"/>
      <c r="JGJ927" s="12"/>
      <c r="JGK927" s="12"/>
      <c r="JGL927" s="12"/>
      <c r="JGM927" s="12"/>
      <c r="JGN927" s="12"/>
      <c r="JGO927" s="12"/>
      <c r="JGP927" s="12"/>
      <c r="JGQ927" s="12"/>
      <c r="JGR927" s="12"/>
      <c r="JGS927" s="12"/>
      <c r="JGT927" s="12"/>
      <c r="JGU927" s="12"/>
      <c r="JGV927" s="12"/>
      <c r="JGW927" s="12"/>
      <c r="JGX927" s="12"/>
      <c r="JGY927" s="12"/>
      <c r="JGZ927" s="12"/>
      <c r="JHA927" s="12"/>
      <c r="JHB927" s="12"/>
      <c r="JHC927" s="12"/>
      <c r="JHD927" s="12"/>
      <c r="JHE927" s="12"/>
      <c r="JHF927" s="12"/>
      <c r="JHG927" s="12"/>
      <c r="JHH927" s="12"/>
      <c r="JHI927" s="12"/>
      <c r="JHJ927" s="12"/>
      <c r="JHK927" s="12"/>
      <c r="JHL927" s="12"/>
      <c r="JHM927" s="12"/>
      <c r="JHN927" s="12"/>
      <c r="JHO927" s="12"/>
      <c r="JHP927" s="12"/>
      <c r="JHQ927" s="12"/>
      <c r="JHR927" s="12"/>
      <c r="JHS927" s="12"/>
      <c r="JHT927" s="12"/>
      <c r="JHU927" s="12"/>
      <c r="JHV927" s="12"/>
      <c r="JHW927" s="12"/>
      <c r="JHX927" s="12"/>
      <c r="JHY927" s="12"/>
      <c r="JHZ927" s="12"/>
      <c r="JIA927" s="12"/>
      <c r="JIB927" s="12"/>
      <c r="JIC927" s="12"/>
      <c r="JID927" s="12"/>
      <c r="JIE927" s="12"/>
      <c r="JIF927" s="12"/>
      <c r="JIG927" s="12"/>
      <c r="JIH927" s="12"/>
      <c r="JII927" s="12"/>
      <c r="JIJ927" s="12"/>
      <c r="JIK927" s="12"/>
      <c r="JIL927" s="12"/>
      <c r="JIM927" s="12"/>
      <c r="JIN927" s="12"/>
      <c r="JIO927" s="12"/>
      <c r="JIP927" s="12"/>
      <c r="JIQ927" s="12"/>
      <c r="JIR927" s="12"/>
      <c r="JIS927" s="12"/>
      <c r="JIT927" s="12"/>
      <c r="JIU927" s="12"/>
      <c r="JIV927" s="12"/>
      <c r="JIW927" s="12"/>
      <c r="JIX927" s="12"/>
      <c r="JIY927" s="12"/>
      <c r="JIZ927" s="12"/>
      <c r="JJA927" s="12"/>
      <c r="JJB927" s="12"/>
      <c r="JJC927" s="12"/>
      <c r="JJD927" s="12"/>
      <c r="JJE927" s="12"/>
      <c r="JJF927" s="12"/>
      <c r="JJG927" s="12"/>
      <c r="JJH927" s="12"/>
      <c r="JJI927" s="12"/>
      <c r="JJJ927" s="12"/>
      <c r="JJK927" s="12"/>
      <c r="JJL927" s="12"/>
      <c r="JJM927" s="12"/>
      <c r="JJN927" s="12"/>
      <c r="JJO927" s="12"/>
      <c r="JJP927" s="12"/>
      <c r="JJQ927" s="12"/>
      <c r="JJR927" s="12"/>
      <c r="JJS927" s="12"/>
      <c r="JJT927" s="12"/>
      <c r="JJU927" s="12"/>
      <c r="JJV927" s="12"/>
      <c r="JJW927" s="12"/>
      <c r="JJX927" s="12"/>
      <c r="JJY927" s="12"/>
      <c r="JJZ927" s="12"/>
      <c r="JKA927" s="12"/>
      <c r="JKB927" s="12"/>
      <c r="JKC927" s="12"/>
      <c r="JKD927" s="12"/>
      <c r="JKE927" s="12"/>
      <c r="JKF927" s="12"/>
      <c r="JKG927" s="12"/>
      <c r="JKH927" s="12"/>
      <c r="JKI927" s="12"/>
      <c r="JKJ927" s="12"/>
      <c r="JKK927" s="12"/>
      <c r="JKL927" s="12"/>
      <c r="JKM927" s="12"/>
      <c r="JKN927" s="12"/>
      <c r="JKO927" s="12"/>
      <c r="JKP927" s="12"/>
      <c r="JKQ927" s="12"/>
      <c r="JKR927" s="12"/>
      <c r="JKS927" s="12"/>
      <c r="JKT927" s="12"/>
      <c r="JKU927" s="12"/>
      <c r="JKV927" s="12"/>
      <c r="JKW927" s="12"/>
      <c r="JKX927" s="12"/>
      <c r="JKY927" s="12"/>
      <c r="JKZ927" s="12"/>
      <c r="JLA927" s="12"/>
      <c r="JLB927" s="12"/>
      <c r="JLC927" s="12"/>
      <c r="JLD927" s="12"/>
      <c r="JLE927" s="12"/>
      <c r="JLF927" s="12"/>
      <c r="JLG927" s="12"/>
      <c r="JLH927" s="12"/>
      <c r="JLI927" s="12"/>
      <c r="JLJ927" s="12"/>
      <c r="JLK927" s="12"/>
      <c r="JLL927" s="12"/>
      <c r="JLM927" s="12"/>
      <c r="JLN927" s="12"/>
      <c r="JLO927" s="12"/>
      <c r="JLP927" s="12"/>
      <c r="JLQ927" s="12"/>
      <c r="JLR927" s="12"/>
      <c r="JLS927" s="12"/>
      <c r="JLT927" s="12"/>
      <c r="JLU927" s="12"/>
      <c r="JLV927" s="12"/>
      <c r="JLW927" s="12"/>
      <c r="JLX927" s="12"/>
      <c r="JLY927" s="12"/>
      <c r="JLZ927" s="12"/>
      <c r="JMA927" s="12"/>
      <c r="JMB927" s="12"/>
      <c r="JMC927" s="12"/>
      <c r="JMD927" s="12"/>
      <c r="JME927" s="12"/>
      <c r="JMF927" s="12"/>
      <c r="JMG927" s="12"/>
      <c r="JMH927" s="12"/>
      <c r="JMI927" s="12"/>
      <c r="JMJ927" s="12"/>
      <c r="JMK927" s="12"/>
      <c r="JML927" s="12"/>
      <c r="JMM927" s="12"/>
      <c r="JMN927" s="12"/>
      <c r="JMO927" s="12"/>
      <c r="JMP927" s="12"/>
      <c r="JMQ927" s="12"/>
      <c r="JMR927" s="12"/>
      <c r="JMS927" s="12"/>
      <c r="JMT927" s="12"/>
      <c r="JMU927" s="12"/>
      <c r="JMV927" s="12"/>
      <c r="JMW927" s="12"/>
      <c r="JMX927" s="12"/>
      <c r="JMY927" s="12"/>
      <c r="JMZ927" s="12"/>
      <c r="JNA927" s="12"/>
      <c r="JNB927" s="12"/>
      <c r="JNC927" s="12"/>
      <c r="JND927" s="12"/>
      <c r="JNE927" s="12"/>
      <c r="JNF927" s="12"/>
      <c r="JNG927" s="12"/>
      <c r="JNH927" s="12"/>
      <c r="JNI927" s="12"/>
      <c r="JNJ927" s="12"/>
      <c r="JNK927" s="12"/>
      <c r="JNL927" s="12"/>
      <c r="JNM927" s="12"/>
      <c r="JNN927" s="12"/>
      <c r="JNO927" s="12"/>
      <c r="JNP927" s="12"/>
      <c r="JNQ927" s="12"/>
      <c r="JNR927" s="12"/>
      <c r="JNS927" s="12"/>
      <c r="JNT927" s="12"/>
      <c r="JNU927" s="12"/>
      <c r="JNV927" s="12"/>
      <c r="JNW927" s="12"/>
      <c r="JNX927" s="12"/>
      <c r="JNY927" s="12"/>
      <c r="JNZ927" s="12"/>
      <c r="JOA927" s="12"/>
      <c r="JOB927" s="12"/>
      <c r="JOC927" s="12"/>
      <c r="JOD927" s="12"/>
      <c r="JOE927" s="12"/>
      <c r="JOF927" s="12"/>
      <c r="JOG927" s="12"/>
      <c r="JOH927" s="12"/>
      <c r="JOI927" s="12"/>
      <c r="JOJ927" s="12"/>
      <c r="JOK927" s="12"/>
      <c r="JOL927" s="12"/>
      <c r="JOM927" s="12"/>
      <c r="JON927" s="12"/>
      <c r="JOO927" s="12"/>
      <c r="JOP927" s="12"/>
      <c r="JOQ927" s="12"/>
      <c r="JOR927" s="12"/>
      <c r="JOS927" s="12"/>
      <c r="JOT927" s="12"/>
      <c r="JOU927" s="12"/>
      <c r="JOV927" s="12"/>
      <c r="JOW927" s="12"/>
      <c r="JOX927" s="12"/>
      <c r="JOY927" s="12"/>
      <c r="JOZ927" s="12"/>
      <c r="JPA927" s="12"/>
      <c r="JPB927" s="12"/>
      <c r="JPC927" s="12"/>
      <c r="JPD927" s="12"/>
      <c r="JPE927" s="12"/>
      <c r="JPF927" s="12"/>
      <c r="JPG927" s="12"/>
      <c r="JPH927" s="12"/>
      <c r="JPI927" s="12"/>
      <c r="JPJ927" s="12"/>
      <c r="JPK927" s="12"/>
      <c r="JPL927" s="12"/>
      <c r="JPM927" s="12"/>
      <c r="JPN927" s="12"/>
      <c r="JPO927" s="12"/>
      <c r="JPP927" s="12"/>
      <c r="JPQ927" s="12"/>
      <c r="JPR927" s="12"/>
      <c r="JPS927" s="12"/>
      <c r="JPT927" s="12"/>
      <c r="JPU927" s="12"/>
      <c r="JPV927" s="12"/>
      <c r="JPW927" s="12"/>
      <c r="JPX927" s="12"/>
      <c r="JPY927" s="12"/>
      <c r="JPZ927" s="12"/>
      <c r="JQA927" s="12"/>
      <c r="JQB927" s="12"/>
      <c r="JQC927" s="12"/>
      <c r="JQD927" s="12"/>
      <c r="JQE927" s="12"/>
      <c r="JQF927" s="12"/>
      <c r="JQG927" s="12"/>
      <c r="JQH927" s="12"/>
      <c r="JQI927" s="12"/>
      <c r="JQJ927" s="12"/>
      <c r="JQK927" s="12"/>
      <c r="JQL927" s="12"/>
      <c r="JQM927" s="12"/>
      <c r="JQN927" s="12"/>
      <c r="JQO927" s="12"/>
      <c r="JQP927" s="12"/>
      <c r="JQQ927" s="12"/>
      <c r="JQR927" s="12"/>
      <c r="JQS927" s="12"/>
      <c r="JQT927" s="12"/>
      <c r="JQU927" s="12"/>
      <c r="JQV927" s="12"/>
      <c r="JQW927" s="12"/>
      <c r="JQX927" s="12"/>
      <c r="JQY927" s="12"/>
      <c r="JQZ927" s="12"/>
      <c r="JRA927" s="12"/>
      <c r="JRB927" s="12"/>
      <c r="JRC927" s="12"/>
      <c r="JRD927" s="12"/>
      <c r="JRE927" s="12"/>
      <c r="JRF927" s="12"/>
      <c r="JRG927" s="12"/>
      <c r="JRH927" s="12"/>
      <c r="JRI927" s="12"/>
      <c r="JRJ927" s="12"/>
      <c r="JRK927" s="12"/>
      <c r="JRL927" s="12"/>
      <c r="JRM927" s="12"/>
      <c r="JRN927" s="12"/>
      <c r="JRO927" s="12"/>
      <c r="JRP927" s="12"/>
      <c r="JRQ927" s="12"/>
      <c r="JRR927" s="12"/>
      <c r="JRS927" s="12"/>
      <c r="JRT927" s="12"/>
      <c r="JRU927" s="12"/>
      <c r="JRV927" s="12"/>
      <c r="JRW927" s="12"/>
      <c r="JRX927" s="12"/>
      <c r="JRY927" s="12"/>
      <c r="JRZ927" s="12"/>
      <c r="JSA927" s="12"/>
      <c r="JSB927" s="12"/>
      <c r="JSC927" s="12"/>
      <c r="JSD927" s="12"/>
      <c r="JSE927" s="12"/>
      <c r="JSF927" s="12"/>
      <c r="JSG927" s="12"/>
      <c r="JSH927" s="12"/>
      <c r="JSI927" s="12"/>
      <c r="JSJ927" s="12"/>
      <c r="JSK927" s="12"/>
      <c r="JSL927" s="12"/>
      <c r="JSM927" s="12"/>
      <c r="JSN927" s="12"/>
      <c r="JSO927" s="12"/>
      <c r="JSP927" s="12"/>
      <c r="JSQ927" s="12"/>
      <c r="JSR927" s="12"/>
      <c r="JSS927" s="12"/>
      <c r="JST927" s="12"/>
      <c r="JSU927" s="12"/>
      <c r="JSV927" s="12"/>
      <c r="JSW927" s="12"/>
      <c r="JSX927" s="12"/>
      <c r="JSY927" s="12"/>
      <c r="JSZ927" s="12"/>
      <c r="JTA927" s="12"/>
      <c r="JTB927" s="12"/>
      <c r="JTC927" s="12"/>
      <c r="JTD927" s="12"/>
      <c r="JTE927" s="12"/>
      <c r="JTF927" s="12"/>
      <c r="JTG927" s="12"/>
      <c r="JTH927" s="12"/>
      <c r="JTI927" s="12"/>
      <c r="JTJ927" s="12"/>
      <c r="JTK927" s="12"/>
      <c r="JTL927" s="12"/>
      <c r="JTM927" s="12"/>
      <c r="JTN927" s="12"/>
      <c r="JTO927" s="12"/>
      <c r="JTP927" s="12"/>
      <c r="JTQ927" s="12"/>
      <c r="JTR927" s="12"/>
      <c r="JTS927" s="12"/>
      <c r="JTT927" s="12"/>
      <c r="JTU927" s="12"/>
      <c r="JTV927" s="12"/>
      <c r="JTW927" s="12"/>
      <c r="JTX927" s="12"/>
      <c r="JTY927" s="12"/>
      <c r="JTZ927" s="12"/>
      <c r="JUA927" s="12"/>
      <c r="JUB927" s="12"/>
      <c r="JUC927" s="12"/>
      <c r="JUD927" s="12"/>
      <c r="JUE927" s="12"/>
      <c r="JUF927" s="12"/>
      <c r="JUG927" s="12"/>
      <c r="JUH927" s="12"/>
      <c r="JUI927" s="12"/>
      <c r="JUJ927" s="12"/>
      <c r="JUK927" s="12"/>
      <c r="JUL927" s="12"/>
      <c r="JUM927" s="12"/>
      <c r="JUN927" s="12"/>
      <c r="JUO927" s="12"/>
      <c r="JUP927" s="12"/>
      <c r="JUQ927" s="12"/>
      <c r="JUR927" s="12"/>
      <c r="JUS927" s="12"/>
      <c r="JUT927" s="12"/>
      <c r="JUU927" s="12"/>
      <c r="JUV927" s="12"/>
      <c r="JUW927" s="12"/>
      <c r="JUX927" s="12"/>
      <c r="JUY927" s="12"/>
      <c r="JUZ927" s="12"/>
      <c r="JVA927" s="12"/>
      <c r="JVB927" s="12"/>
      <c r="JVC927" s="12"/>
      <c r="JVD927" s="12"/>
      <c r="JVE927" s="12"/>
      <c r="JVF927" s="12"/>
      <c r="JVG927" s="12"/>
      <c r="JVH927" s="12"/>
      <c r="JVI927" s="12"/>
      <c r="JVJ927" s="12"/>
      <c r="JVK927" s="12"/>
      <c r="JVL927" s="12"/>
      <c r="JVM927" s="12"/>
      <c r="JVN927" s="12"/>
      <c r="JVO927" s="12"/>
      <c r="JVP927" s="12"/>
      <c r="JVQ927" s="12"/>
      <c r="JVR927" s="12"/>
      <c r="JVS927" s="12"/>
      <c r="JVT927" s="12"/>
      <c r="JVU927" s="12"/>
      <c r="JVV927" s="12"/>
      <c r="JVW927" s="12"/>
      <c r="JVX927" s="12"/>
      <c r="JVY927" s="12"/>
      <c r="JVZ927" s="12"/>
      <c r="JWA927" s="12"/>
      <c r="JWB927" s="12"/>
      <c r="JWC927" s="12"/>
      <c r="JWD927" s="12"/>
      <c r="JWE927" s="12"/>
      <c r="JWF927" s="12"/>
      <c r="JWG927" s="12"/>
      <c r="JWH927" s="12"/>
      <c r="JWI927" s="12"/>
      <c r="JWJ927" s="12"/>
      <c r="JWK927" s="12"/>
      <c r="JWL927" s="12"/>
      <c r="JWM927" s="12"/>
      <c r="JWN927" s="12"/>
      <c r="JWO927" s="12"/>
      <c r="JWP927" s="12"/>
      <c r="JWQ927" s="12"/>
      <c r="JWR927" s="12"/>
      <c r="JWS927" s="12"/>
      <c r="JWT927" s="12"/>
      <c r="JWU927" s="12"/>
      <c r="JWV927" s="12"/>
      <c r="JWW927" s="12"/>
      <c r="JWX927" s="12"/>
      <c r="JWY927" s="12"/>
      <c r="JWZ927" s="12"/>
      <c r="JXA927" s="12"/>
      <c r="JXB927" s="12"/>
      <c r="JXC927" s="12"/>
      <c r="JXD927" s="12"/>
      <c r="JXE927" s="12"/>
      <c r="JXF927" s="12"/>
      <c r="JXG927" s="12"/>
      <c r="JXH927" s="12"/>
      <c r="JXI927" s="12"/>
      <c r="JXJ927" s="12"/>
      <c r="JXK927" s="12"/>
      <c r="JXL927" s="12"/>
      <c r="JXM927" s="12"/>
      <c r="JXN927" s="12"/>
      <c r="JXO927" s="12"/>
      <c r="JXP927" s="12"/>
      <c r="JXQ927" s="12"/>
      <c r="JXR927" s="12"/>
      <c r="JXS927" s="12"/>
      <c r="JXT927" s="12"/>
      <c r="JXU927" s="12"/>
      <c r="JXV927" s="12"/>
      <c r="JXW927" s="12"/>
      <c r="JXX927" s="12"/>
      <c r="JXY927" s="12"/>
      <c r="JXZ927" s="12"/>
      <c r="JYA927" s="12"/>
      <c r="JYB927" s="12"/>
      <c r="JYC927" s="12"/>
      <c r="JYD927" s="12"/>
      <c r="JYE927" s="12"/>
      <c r="JYF927" s="12"/>
      <c r="JYG927" s="12"/>
      <c r="JYH927" s="12"/>
      <c r="JYI927" s="12"/>
      <c r="JYJ927" s="12"/>
      <c r="JYK927" s="12"/>
      <c r="JYL927" s="12"/>
      <c r="JYM927" s="12"/>
      <c r="JYN927" s="12"/>
      <c r="JYO927" s="12"/>
      <c r="JYP927" s="12"/>
      <c r="JYQ927" s="12"/>
      <c r="JYR927" s="12"/>
      <c r="JYS927" s="12"/>
      <c r="JYT927" s="12"/>
      <c r="JYU927" s="12"/>
      <c r="JYV927" s="12"/>
      <c r="JYW927" s="12"/>
      <c r="JYX927" s="12"/>
      <c r="JYY927" s="12"/>
      <c r="JYZ927" s="12"/>
      <c r="JZA927" s="12"/>
      <c r="JZB927" s="12"/>
      <c r="JZC927" s="12"/>
      <c r="JZD927" s="12"/>
      <c r="JZE927" s="12"/>
      <c r="JZF927" s="12"/>
      <c r="JZG927" s="12"/>
      <c r="JZH927" s="12"/>
      <c r="JZI927" s="12"/>
      <c r="JZJ927" s="12"/>
      <c r="JZK927" s="12"/>
      <c r="JZL927" s="12"/>
      <c r="JZM927" s="12"/>
      <c r="JZN927" s="12"/>
      <c r="JZO927" s="12"/>
      <c r="JZP927" s="12"/>
      <c r="JZQ927" s="12"/>
      <c r="JZR927" s="12"/>
      <c r="JZS927" s="12"/>
      <c r="JZT927" s="12"/>
      <c r="JZU927" s="12"/>
      <c r="JZV927" s="12"/>
      <c r="JZW927" s="12"/>
      <c r="JZX927" s="12"/>
      <c r="JZY927" s="12"/>
      <c r="JZZ927" s="12"/>
      <c r="KAA927" s="12"/>
      <c r="KAB927" s="12"/>
      <c r="KAC927" s="12"/>
      <c r="KAD927" s="12"/>
      <c r="KAE927" s="12"/>
      <c r="KAF927" s="12"/>
      <c r="KAG927" s="12"/>
      <c r="KAH927" s="12"/>
      <c r="KAI927" s="12"/>
      <c r="KAJ927" s="12"/>
      <c r="KAK927" s="12"/>
      <c r="KAL927" s="12"/>
      <c r="KAM927" s="12"/>
      <c r="KAN927" s="12"/>
      <c r="KAO927" s="12"/>
      <c r="KAP927" s="12"/>
      <c r="KAQ927" s="12"/>
      <c r="KAR927" s="12"/>
      <c r="KAS927" s="12"/>
      <c r="KAT927" s="12"/>
      <c r="KAU927" s="12"/>
      <c r="KAV927" s="12"/>
      <c r="KAW927" s="12"/>
      <c r="KAX927" s="12"/>
      <c r="KAY927" s="12"/>
      <c r="KAZ927" s="12"/>
      <c r="KBA927" s="12"/>
      <c r="KBB927" s="12"/>
      <c r="KBC927" s="12"/>
      <c r="KBD927" s="12"/>
      <c r="KBE927" s="12"/>
      <c r="KBF927" s="12"/>
      <c r="KBG927" s="12"/>
      <c r="KBH927" s="12"/>
      <c r="KBI927" s="12"/>
      <c r="KBJ927" s="12"/>
      <c r="KBK927" s="12"/>
      <c r="KBL927" s="12"/>
      <c r="KBM927" s="12"/>
      <c r="KBN927" s="12"/>
      <c r="KBO927" s="12"/>
      <c r="KBP927" s="12"/>
      <c r="KBQ927" s="12"/>
      <c r="KBR927" s="12"/>
      <c r="KBS927" s="12"/>
      <c r="KBT927" s="12"/>
      <c r="KBU927" s="12"/>
      <c r="KBV927" s="12"/>
      <c r="KBW927" s="12"/>
      <c r="KBX927" s="12"/>
      <c r="KBY927" s="12"/>
      <c r="KBZ927" s="12"/>
      <c r="KCA927" s="12"/>
      <c r="KCB927" s="12"/>
      <c r="KCC927" s="12"/>
      <c r="KCD927" s="12"/>
      <c r="KCE927" s="12"/>
      <c r="KCF927" s="12"/>
      <c r="KCG927" s="12"/>
      <c r="KCH927" s="12"/>
      <c r="KCI927" s="12"/>
      <c r="KCJ927" s="12"/>
      <c r="KCK927" s="12"/>
      <c r="KCL927" s="12"/>
      <c r="KCM927" s="12"/>
      <c r="KCN927" s="12"/>
      <c r="KCO927" s="12"/>
      <c r="KCP927" s="12"/>
      <c r="KCQ927" s="12"/>
      <c r="KCR927" s="12"/>
      <c r="KCS927" s="12"/>
      <c r="KCT927" s="12"/>
      <c r="KCU927" s="12"/>
      <c r="KCV927" s="12"/>
      <c r="KCW927" s="12"/>
      <c r="KCX927" s="12"/>
      <c r="KCY927" s="12"/>
      <c r="KCZ927" s="12"/>
      <c r="KDA927" s="12"/>
      <c r="KDB927" s="12"/>
      <c r="KDC927" s="12"/>
      <c r="KDD927" s="12"/>
      <c r="KDE927" s="12"/>
      <c r="KDF927" s="12"/>
      <c r="KDG927" s="12"/>
      <c r="KDH927" s="12"/>
      <c r="KDI927" s="12"/>
      <c r="KDJ927" s="12"/>
      <c r="KDK927" s="12"/>
      <c r="KDL927" s="12"/>
      <c r="KDM927" s="12"/>
      <c r="KDN927" s="12"/>
      <c r="KDO927" s="12"/>
      <c r="KDP927" s="12"/>
      <c r="KDQ927" s="12"/>
      <c r="KDR927" s="12"/>
      <c r="KDS927" s="12"/>
      <c r="KDT927" s="12"/>
      <c r="KDU927" s="12"/>
      <c r="KDV927" s="12"/>
      <c r="KDW927" s="12"/>
      <c r="KDX927" s="12"/>
      <c r="KDY927" s="12"/>
      <c r="KDZ927" s="12"/>
      <c r="KEA927" s="12"/>
      <c r="KEB927" s="12"/>
      <c r="KEC927" s="12"/>
      <c r="KED927" s="12"/>
      <c r="KEE927" s="12"/>
      <c r="KEF927" s="12"/>
      <c r="KEG927" s="12"/>
      <c r="KEH927" s="12"/>
      <c r="KEI927" s="12"/>
      <c r="KEJ927" s="12"/>
      <c r="KEK927" s="12"/>
      <c r="KEL927" s="12"/>
      <c r="KEM927" s="12"/>
      <c r="KEN927" s="12"/>
      <c r="KEO927" s="12"/>
      <c r="KEP927" s="12"/>
      <c r="KEQ927" s="12"/>
      <c r="KER927" s="12"/>
      <c r="KES927" s="12"/>
      <c r="KET927" s="12"/>
      <c r="KEU927" s="12"/>
      <c r="KEV927" s="12"/>
      <c r="KEW927" s="12"/>
      <c r="KEX927" s="12"/>
      <c r="KEY927" s="12"/>
      <c r="KEZ927" s="12"/>
      <c r="KFA927" s="12"/>
      <c r="KFB927" s="12"/>
      <c r="KFC927" s="12"/>
      <c r="KFD927" s="12"/>
      <c r="KFE927" s="12"/>
      <c r="KFF927" s="12"/>
      <c r="KFG927" s="12"/>
      <c r="KFH927" s="12"/>
      <c r="KFI927" s="12"/>
      <c r="KFJ927" s="12"/>
      <c r="KFK927" s="12"/>
      <c r="KFL927" s="12"/>
      <c r="KFM927" s="12"/>
      <c r="KFN927" s="12"/>
      <c r="KFO927" s="12"/>
      <c r="KFP927" s="12"/>
      <c r="KFQ927" s="12"/>
      <c r="KFR927" s="12"/>
      <c r="KFS927" s="12"/>
      <c r="KFT927" s="12"/>
      <c r="KFU927" s="12"/>
      <c r="KFV927" s="12"/>
      <c r="KFW927" s="12"/>
      <c r="KFX927" s="12"/>
      <c r="KFY927" s="12"/>
      <c r="KFZ927" s="12"/>
      <c r="KGA927" s="12"/>
      <c r="KGB927" s="12"/>
      <c r="KGC927" s="12"/>
      <c r="KGD927" s="12"/>
      <c r="KGE927" s="12"/>
      <c r="KGF927" s="12"/>
      <c r="KGG927" s="12"/>
      <c r="KGH927" s="12"/>
      <c r="KGI927" s="12"/>
      <c r="KGJ927" s="12"/>
      <c r="KGK927" s="12"/>
      <c r="KGL927" s="12"/>
      <c r="KGM927" s="12"/>
      <c r="KGN927" s="12"/>
      <c r="KGO927" s="12"/>
      <c r="KGP927" s="12"/>
      <c r="KGQ927" s="12"/>
      <c r="KGR927" s="12"/>
      <c r="KGS927" s="12"/>
      <c r="KGT927" s="12"/>
      <c r="KGU927" s="12"/>
      <c r="KGV927" s="12"/>
      <c r="KGW927" s="12"/>
      <c r="KGX927" s="12"/>
      <c r="KGY927" s="12"/>
      <c r="KGZ927" s="12"/>
      <c r="KHA927" s="12"/>
      <c r="KHB927" s="12"/>
      <c r="KHC927" s="12"/>
      <c r="KHD927" s="12"/>
      <c r="KHE927" s="12"/>
      <c r="KHF927" s="12"/>
      <c r="KHG927" s="12"/>
      <c r="KHH927" s="12"/>
      <c r="KHI927" s="12"/>
      <c r="KHJ927" s="12"/>
      <c r="KHK927" s="12"/>
      <c r="KHL927" s="12"/>
      <c r="KHM927" s="12"/>
      <c r="KHN927" s="12"/>
      <c r="KHO927" s="12"/>
      <c r="KHP927" s="12"/>
      <c r="KHQ927" s="12"/>
      <c r="KHR927" s="12"/>
      <c r="KHS927" s="12"/>
      <c r="KHT927" s="12"/>
      <c r="KHU927" s="12"/>
      <c r="KHV927" s="12"/>
      <c r="KHW927" s="12"/>
      <c r="KHX927" s="12"/>
      <c r="KHY927" s="12"/>
      <c r="KHZ927" s="12"/>
      <c r="KIA927" s="12"/>
      <c r="KIB927" s="12"/>
      <c r="KIC927" s="12"/>
      <c r="KID927" s="12"/>
      <c r="KIE927" s="12"/>
      <c r="KIF927" s="12"/>
      <c r="KIG927" s="12"/>
      <c r="KIH927" s="12"/>
      <c r="KII927" s="12"/>
      <c r="KIJ927" s="12"/>
      <c r="KIK927" s="12"/>
      <c r="KIL927" s="12"/>
      <c r="KIM927" s="12"/>
      <c r="KIN927" s="12"/>
      <c r="KIO927" s="12"/>
      <c r="KIP927" s="12"/>
      <c r="KIQ927" s="12"/>
      <c r="KIR927" s="12"/>
      <c r="KIS927" s="12"/>
      <c r="KIT927" s="12"/>
      <c r="KIU927" s="12"/>
      <c r="KIV927" s="12"/>
      <c r="KIW927" s="12"/>
      <c r="KIX927" s="12"/>
      <c r="KIY927" s="12"/>
      <c r="KIZ927" s="12"/>
      <c r="KJA927" s="12"/>
      <c r="KJB927" s="12"/>
      <c r="KJC927" s="12"/>
      <c r="KJD927" s="12"/>
      <c r="KJE927" s="12"/>
      <c r="KJF927" s="12"/>
      <c r="KJG927" s="12"/>
      <c r="KJH927" s="12"/>
      <c r="KJI927" s="12"/>
      <c r="KJJ927" s="12"/>
      <c r="KJK927" s="12"/>
      <c r="KJL927" s="12"/>
      <c r="KJM927" s="12"/>
      <c r="KJN927" s="12"/>
      <c r="KJO927" s="12"/>
      <c r="KJP927" s="12"/>
      <c r="KJQ927" s="12"/>
      <c r="KJR927" s="12"/>
      <c r="KJS927" s="12"/>
      <c r="KJT927" s="12"/>
      <c r="KJU927" s="12"/>
      <c r="KJV927" s="12"/>
      <c r="KJW927" s="12"/>
      <c r="KJX927" s="12"/>
      <c r="KJY927" s="12"/>
      <c r="KJZ927" s="12"/>
      <c r="KKA927" s="12"/>
      <c r="KKB927" s="12"/>
      <c r="KKC927" s="12"/>
      <c r="KKD927" s="12"/>
      <c r="KKE927" s="12"/>
      <c r="KKF927" s="12"/>
      <c r="KKG927" s="12"/>
      <c r="KKH927" s="12"/>
      <c r="KKI927" s="12"/>
      <c r="KKJ927" s="12"/>
      <c r="KKK927" s="12"/>
      <c r="KKL927" s="12"/>
      <c r="KKM927" s="12"/>
      <c r="KKN927" s="12"/>
      <c r="KKO927" s="12"/>
      <c r="KKP927" s="12"/>
      <c r="KKQ927" s="12"/>
      <c r="KKR927" s="12"/>
      <c r="KKS927" s="12"/>
      <c r="KKT927" s="12"/>
      <c r="KKU927" s="12"/>
      <c r="KKV927" s="12"/>
      <c r="KKW927" s="12"/>
      <c r="KKX927" s="12"/>
      <c r="KKY927" s="12"/>
      <c r="KKZ927" s="12"/>
      <c r="KLA927" s="12"/>
      <c r="KLB927" s="12"/>
      <c r="KLC927" s="12"/>
      <c r="KLD927" s="12"/>
      <c r="KLE927" s="12"/>
      <c r="KLF927" s="12"/>
      <c r="KLG927" s="12"/>
      <c r="KLH927" s="12"/>
      <c r="KLI927" s="12"/>
      <c r="KLJ927" s="12"/>
      <c r="KLK927" s="12"/>
      <c r="KLL927" s="12"/>
      <c r="KLM927" s="12"/>
      <c r="KLN927" s="12"/>
      <c r="KLO927" s="12"/>
      <c r="KLP927" s="12"/>
      <c r="KLQ927" s="12"/>
      <c r="KLR927" s="12"/>
      <c r="KLS927" s="12"/>
      <c r="KLT927" s="12"/>
      <c r="KLU927" s="12"/>
      <c r="KLV927" s="12"/>
      <c r="KLW927" s="12"/>
      <c r="KLX927" s="12"/>
      <c r="KLY927" s="12"/>
      <c r="KLZ927" s="12"/>
      <c r="KMA927" s="12"/>
      <c r="KMB927" s="12"/>
      <c r="KMC927" s="12"/>
      <c r="KMD927" s="12"/>
      <c r="KME927" s="12"/>
      <c r="KMF927" s="12"/>
      <c r="KMG927" s="12"/>
      <c r="KMH927" s="12"/>
      <c r="KMI927" s="12"/>
      <c r="KMJ927" s="12"/>
      <c r="KMK927" s="12"/>
      <c r="KML927" s="12"/>
      <c r="KMM927" s="12"/>
      <c r="KMN927" s="12"/>
      <c r="KMO927" s="12"/>
      <c r="KMP927" s="12"/>
      <c r="KMQ927" s="12"/>
      <c r="KMR927" s="12"/>
      <c r="KMS927" s="12"/>
      <c r="KMT927" s="12"/>
      <c r="KMU927" s="12"/>
      <c r="KMV927" s="12"/>
      <c r="KMW927" s="12"/>
      <c r="KMX927" s="12"/>
      <c r="KMY927" s="12"/>
      <c r="KMZ927" s="12"/>
      <c r="KNA927" s="12"/>
      <c r="KNB927" s="12"/>
      <c r="KNC927" s="12"/>
      <c r="KND927" s="12"/>
      <c r="KNE927" s="12"/>
      <c r="KNF927" s="12"/>
      <c r="KNG927" s="12"/>
      <c r="KNH927" s="12"/>
      <c r="KNI927" s="12"/>
      <c r="KNJ927" s="12"/>
      <c r="KNK927" s="12"/>
      <c r="KNL927" s="12"/>
      <c r="KNM927" s="12"/>
      <c r="KNN927" s="12"/>
      <c r="KNO927" s="12"/>
      <c r="KNP927" s="12"/>
      <c r="KNQ927" s="12"/>
      <c r="KNR927" s="12"/>
      <c r="KNS927" s="12"/>
      <c r="KNT927" s="12"/>
      <c r="KNU927" s="12"/>
      <c r="KNV927" s="12"/>
      <c r="KNW927" s="12"/>
      <c r="KNX927" s="12"/>
      <c r="KNY927" s="12"/>
      <c r="KNZ927" s="12"/>
      <c r="KOA927" s="12"/>
      <c r="KOB927" s="12"/>
      <c r="KOC927" s="12"/>
      <c r="KOD927" s="12"/>
      <c r="KOE927" s="12"/>
      <c r="KOF927" s="12"/>
      <c r="KOG927" s="12"/>
      <c r="KOH927" s="12"/>
      <c r="KOI927" s="12"/>
      <c r="KOJ927" s="12"/>
      <c r="KOK927" s="12"/>
      <c r="KOL927" s="12"/>
      <c r="KOM927" s="12"/>
      <c r="KON927" s="12"/>
      <c r="KOO927" s="12"/>
      <c r="KOP927" s="12"/>
      <c r="KOQ927" s="12"/>
      <c r="KOR927" s="12"/>
      <c r="KOS927" s="12"/>
      <c r="KOT927" s="12"/>
      <c r="KOU927" s="12"/>
      <c r="KOV927" s="12"/>
      <c r="KOW927" s="12"/>
      <c r="KOX927" s="12"/>
      <c r="KOY927" s="12"/>
      <c r="KOZ927" s="12"/>
      <c r="KPA927" s="12"/>
      <c r="KPB927" s="12"/>
      <c r="KPC927" s="12"/>
      <c r="KPD927" s="12"/>
      <c r="KPE927" s="12"/>
      <c r="KPF927" s="12"/>
      <c r="KPG927" s="12"/>
      <c r="KPH927" s="12"/>
      <c r="KPI927" s="12"/>
      <c r="KPJ927" s="12"/>
      <c r="KPK927" s="12"/>
      <c r="KPL927" s="12"/>
      <c r="KPM927" s="12"/>
      <c r="KPN927" s="12"/>
      <c r="KPO927" s="12"/>
      <c r="KPP927" s="12"/>
      <c r="KPQ927" s="12"/>
      <c r="KPR927" s="12"/>
      <c r="KPS927" s="12"/>
      <c r="KPT927" s="12"/>
      <c r="KPU927" s="12"/>
      <c r="KPV927" s="12"/>
      <c r="KPW927" s="12"/>
      <c r="KPX927" s="12"/>
      <c r="KPY927" s="12"/>
      <c r="KPZ927" s="12"/>
      <c r="KQA927" s="12"/>
      <c r="KQB927" s="12"/>
      <c r="KQC927" s="12"/>
      <c r="KQD927" s="12"/>
      <c r="KQE927" s="12"/>
      <c r="KQF927" s="12"/>
      <c r="KQG927" s="12"/>
      <c r="KQH927" s="12"/>
      <c r="KQI927" s="12"/>
      <c r="KQJ927" s="12"/>
      <c r="KQK927" s="12"/>
      <c r="KQL927" s="12"/>
      <c r="KQM927" s="12"/>
      <c r="KQN927" s="12"/>
      <c r="KQO927" s="12"/>
      <c r="KQP927" s="12"/>
      <c r="KQQ927" s="12"/>
      <c r="KQR927" s="12"/>
      <c r="KQS927" s="12"/>
      <c r="KQT927" s="12"/>
      <c r="KQU927" s="12"/>
      <c r="KQV927" s="12"/>
      <c r="KQW927" s="12"/>
      <c r="KQX927" s="12"/>
      <c r="KQY927" s="12"/>
      <c r="KQZ927" s="12"/>
      <c r="KRA927" s="12"/>
      <c r="KRB927" s="12"/>
      <c r="KRC927" s="12"/>
      <c r="KRD927" s="12"/>
      <c r="KRE927" s="12"/>
      <c r="KRF927" s="12"/>
      <c r="KRG927" s="12"/>
      <c r="KRH927" s="12"/>
      <c r="KRI927" s="12"/>
      <c r="KRJ927" s="12"/>
      <c r="KRK927" s="12"/>
      <c r="KRL927" s="12"/>
      <c r="KRM927" s="12"/>
      <c r="KRN927" s="12"/>
      <c r="KRO927" s="12"/>
      <c r="KRP927" s="12"/>
      <c r="KRQ927" s="12"/>
      <c r="KRR927" s="12"/>
      <c r="KRS927" s="12"/>
      <c r="KRT927" s="12"/>
      <c r="KRU927" s="12"/>
      <c r="KRV927" s="12"/>
      <c r="KRW927" s="12"/>
      <c r="KRX927" s="12"/>
      <c r="KRY927" s="12"/>
      <c r="KRZ927" s="12"/>
      <c r="KSA927" s="12"/>
      <c r="KSB927" s="12"/>
      <c r="KSC927" s="12"/>
      <c r="KSD927" s="12"/>
      <c r="KSE927" s="12"/>
      <c r="KSF927" s="12"/>
      <c r="KSG927" s="12"/>
      <c r="KSH927" s="12"/>
      <c r="KSI927" s="12"/>
      <c r="KSJ927" s="12"/>
      <c r="KSK927" s="12"/>
      <c r="KSL927" s="12"/>
      <c r="KSM927" s="12"/>
      <c r="KSN927" s="12"/>
      <c r="KSO927" s="12"/>
      <c r="KSP927" s="12"/>
      <c r="KSQ927" s="12"/>
      <c r="KSR927" s="12"/>
      <c r="KSS927" s="12"/>
      <c r="KST927" s="12"/>
      <c r="KSU927" s="12"/>
      <c r="KSV927" s="12"/>
      <c r="KSW927" s="12"/>
      <c r="KSX927" s="12"/>
      <c r="KSY927" s="12"/>
      <c r="KSZ927" s="12"/>
      <c r="KTA927" s="12"/>
      <c r="KTB927" s="12"/>
      <c r="KTC927" s="12"/>
      <c r="KTD927" s="12"/>
      <c r="KTE927" s="12"/>
      <c r="KTF927" s="12"/>
      <c r="KTG927" s="12"/>
      <c r="KTH927" s="12"/>
      <c r="KTI927" s="12"/>
      <c r="KTJ927" s="12"/>
      <c r="KTK927" s="12"/>
      <c r="KTL927" s="12"/>
      <c r="KTM927" s="12"/>
      <c r="KTN927" s="12"/>
      <c r="KTO927" s="12"/>
      <c r="KTP927" s="12"/>
      <c r="KTQ927" s="12"/>
      <c r="KTR927" s="12"/>
      <c r="KTS927" s="12"/>
      <c r="KTT927" s="12"/>
      <c r="KTU927" s="12"/>
      <c r="KTV927" s="12"/>
      <c r="KTW927" s="12"/>
      <c r="KTX927" s="12"/>
      <c r="KTY927" s="12"/>
      <c r="KTZ927" s="12"/>
      <c r="KUA927" s="12"/>
      <c r="KUB927" s="12"/>
      <c r="KUC927" s="12"/>
      <c r="KUD927" s="12"/>
      <c r="KUE927" s="12"/>
      <c r="KUF927" s="12"/>
      <c r="KUG927" s="12"/>
      <c r="KUH927" s="12"/>
      <c r="KUI927" s="12"/>
      <c r="KUJ927" s="12"/>
      <c r="KUK927" s="12"/>
      <c r="KUL927" s="12"/>
      <c r="KUM927" s="12"/>
      <c r="KUN927" s="12"/>
      <c r="KUO927" s="12"/>
      <c r="KUP927" s="12"/>
      <c r="KUQ927" s="12"/>
      <c r="KUR927" s="12"/>
      <c r="KUS927" s="12"/>
      <c r="KUT927" s="12"/>
      <c r="KUU927" s="12"/>
      <c r="KUV927" s="12"/>
      <c r="KUW927" s="12"/>
      <c r="KUX927" s="12"/>
      <c r="KUY927" s="12"/>
      <c r="KUZ927" s="12"/>
      <c r="KVA927" s="12"/>
      <c r="KVB927" s="12"/>
      <c r="KVC927" s="12"/>
      <c r="KVD927" s="12"/>
      <c r="KVE927" s="12"/>
      <c r="KVF927" s="12"/>
      <c r="KVG927" s="12"/>
      <c r="KVH927" s="12"/>
      <c r="KVI927" s="12"/>
      <c r="KVJ927" s="12"/>
      <c r="KVK927" s="12"/>
      <c r="KVL927" s="12"/>
      <c r="KVM927" s="12"/>
      <c r="KVN927" s="12"/>
      <c r="KVO927" s="12"/>
      <c r="KVP927" s="12"/>
      <c r="KVQ927" s="12"/>
      <c r="KVR927" s="12"/>
      <c r="KVS927" s="12"/>
      <c r="KVT927" s="12"/>
      <c r="KVU927" s="12"/>
      <c r="KVV927" s="12"/>
      <c r="KVW927" s="12"/>
      <c r="KVX927" s="12"/>
      <c r="KVY927" s="12"/>
      <c r="KVZ927" s="12"/>
      <c r="KWA927" s="12"/>
      <c r="KWB927" s="12"/>
      <c r="KWC927" s="12"/>
      <c r="KWD927" s="12"/>
      <c r="KWE927" s="12"/>
      <c r="KWF927" s="12"/>
      <c r="KWG927" s="12"/>
      <c r="KWH927" s="12"/>
      <c r="KWI927" s="12"/>
      <c r="KWJ927" s="12"/>
      <c r="KWK927" s="12"/>
      <c r="KWL927" s="12"/>
      <c r="KWM927" s="12"/>
      <c r="KWN927" s="12"/>
      <c r="KWO927" s="12"/>
      <c r="KWP927" s="12"/>
      <c r="KWQ927" s="12"/>
      <c r="KWR927" s="12"/>
      <c r="KWS927" s="12"/>
      <c r="KWT927" s="12"/>
      <c r="KWU927" s="12"/>
      <c r="KWV927" s="12"/>
      <c r="KWW927" s="12"/>
      <c r="KWX927" s="12"/>
      <c r="KWY927" s="12"/>
      <c r="KWZ927" s="12"/>
      <c r="KXA927" s="12"/>
      <c r="KXB927" s="12"/>
      <c r="KXC927" s="12"/>
      <c r="KXD927" s="12"/>
      <c r="KXE927" s="12"/>
      <c r="KXF927" s="12"/>
      <c r="KXG927" s="12"/>
      <c r="KXH927" s="12"/>
      <c r="KXI927" s="12"/>
      <c r="KXJ927" s="12"/>
      <c r="KXK927" s="12"/>
      <c r="KXL927" s="12"/>
      <c r="KXM927" s="12"/>
      <c r="KXN927" s="12"/>
      <c r="KXO927" s="12"/>
      <c r="KXP927" s="12"/>
      <c r="KXQ927" s="12"/>
      <c r="KXR927" s="12"/>
      <c r="KXS927" s="12"/>
      <c r="KXT927" s="12"/>
      <c r="KXU927" s="12"/>
      <c r="KXV927" s="12"/>
      <c r="KXW927" s="12"/>
      <c r="KXX927" s="12"/>
      <c r="KXY927" s="12"/>
      <c r="KXZ927" s="12"/>
      <c r="KYA927" s="12"/>
      <c r="KYB927" s="12"/>
      <c r="KYC927" s="12"/>
      <c r="KYD927" s="12"/>
      <c r="KYE927" s="12"/>
      <c r="KYF927" s="12"/>
      <c r="KYG927" s="12"/>
      <c r="KYH927" s="12"/>
      <c r="KYI927" s="12"/>
      <c r="KYJ927" s="12"/>
      <c r="KYK927" s="12"/>
      <c r="KYL927" s="12"/>
      <c r="KYM927" s="12"/>
      <c r="KYN927" s="12"/>
      <c r="KYO927" s="12"/>
      <c r="KYP927" s="12"/>
      <c r="KYQ927" s="12"/>
      <c r="KYR927" s="12"/>
      <c r="KYS927" s="12"/>
      <c r="KYT927" s="12"/>
      <c r="KYU927" s="12"/>
      <c r="KYV927" s="12"/>
      <c r="KYW927" s="12"/>
      <c r="KYX927" s="12"/>
      <c r="KYY927" s="12"/>
      <c r="KYZ927" s="12"/>
      <c r="KZA927" s="12"/>
      <c r="KZB927" s="12"/>
      <c r="KZC927" s="12"/>
      <c r="KZD927" s="12"/>
      <c r="KZE927" s="12"/>
      <c r="KZF927" s="12"/>
      <c r="KZG927" s="12"/>
      <c r="KZH927" s="12"/>
      <c r="KZI927" s="12"/>
      <c r="KZJ927" s="12"/>
      <c r="KZK927" s="12"/>
      <c r="KZL927" s="12"/>
      <c r="KZM927" s="12"/>
      <c r="KZN927" s="12"/>
      <c r="KZO927" s="12"/>
      <c r="KZP927" s="12"/>
      <c r="KZQ927" s="12"/>
      <c r="KZR927" s="12"/>
      <c r="KZS927" s="12"/>
      <c r="KZT927" s="12"/>
      <c r="KZU927" s="12"/>
      <c r="KZV927" s="12"/>
      <c r="KZW927" s="12"/>
      <c r="KZX927" s="12"/>
      <c r="KZY927" s="12"/>
      <c r="KZZ927" s="12"/>
      <c r="LAA927" s="12"/>
      <c r="LAB927" s="12"/>
      <c r="LAC927" s="12"/>
      <c r="LAD927" s="12"/>
      <c r="LAE927" s="12"/>
      <c r="LAF927" s="12"/>
      <c r="LAG927" s="12"/>
      <c r="LAH927" s="12"/>
      <c r="LAI927" s="12"/>
      <c r="LAJ927" s="12"/>
      <c r="LAK927" s="12"/>
      <c r="LAL927" s="12"/>
      <c r="LAM927" s="12"/>
      <c r="LAN927" s="12"/>
      <c r="LAO927" s="12"/>
      <c r="LAP927" s="12"/>
      <c r="LAQ927" s="12"/>
      <c r="LAR927" s="12"/>
      <c r="LAS927" s="12"/>
      <c r="LAT927" s="12"/>
      <c r="LAU927" s="12"/>
      <c r="LAV927" s="12"/>
      <c r="LAW927" s="12"/>
      <c r="LAX927" s="12"/>
      <c r="LAY927" s="12"/>
      <c r="LAZ927" s="12"/>
      <c r="LBA927" s="12"/>
      <c r="LBB927" s="12"/>
      <c r="LBC927" s="12"/>
      <c r="LBD927" s="12"/>
      <c r="LBE927" s="12"/>
      <c r="LBF927" s="12"/>
      <c r="LBG927" s="12"/>
      <c r="LBH927" s="12"/>
      <c r="LBI927" s="12"/>
      <c r="LBJ927" s="12"/>
      <c r="LBK927" s="12"/>
      <c r="LBL927" s="12"/>
      <c r="LBM927" s="12"/>
      <c r="LBN927" s="12"/>
      <c r="LBO927" s="12"/>
      <c r="LBP927" s="12"/>
      <c r="LBQ927" s="12"/>
      <c r="LBR927" s="12"/>
      <c r="LBS927" s="12"/>
      <c r="LBT927" s="12"/>
      <c r="LBU927" s="12"/>
      <c r="LBV927" s="12"/>
      <c r="LBW927" s="12"/>
      <c r="LBX927" s="12"/>
      <c r="LBY927" s="12"/>
      <c r="LBZ927" s="12"/>
      <c r="LCA927" s="12"/>
      <c r="LCB927" s="12"/>
      <c r="LCC927" s="12"/>
      <c r="LCD927" s="12"/>
      <c r="LCE927" s="12"/>
      <c r="LCF927" s="12"/>
      <c r="LCG927" s="12"/>
      <c r="LCH927" s="12"/>
      <c r="LCI927" s="12"/>
      <c r="LCJ927" s="12"/>
      <c r="LCK927" s="12"/>
      <c r="LCL927" s="12"/>
      <c r="LCM927" s="12"/>
      <c r="LCN927" s="12"/>
      <c r="LCO927" s="12"/>
      <c r="LCP927" s="12"/>
      <c r="LCQ927" s="12"/>
      <c r="LCR927" s="12"/>
      <c r="LCS927" s="12"/>
      <c r="LCT927" s="12"/>
      <c r="LCU927" s="12"/>
      <c r="LCV927" s="12"/>
      <c r="LCW927" s="12"/>
      <c r="LCX927" s="12"/>
      <c r="LCY927" s="12"/>
      <c r="LCZ927" s="12"/>
      <c r="LDA927" s="12"/>
      <c r="LDB927" s="12"/>
      <c r="LDC927" s="12"/>
      <c r="LDD927" s="12"/>
      <c r="LDE927" s="12"/>
      <c r="LDF927" s="12"/>
      <c r="LDG927" s="12"/>
      <c r="LDH927" s="12"/>
      <c r="LDI927" s="12"/>
      <c r="LDJ927" s="12"/>
      <c r="LDK927" s="12"/>
      <c r="LDL927" s="12"/>
      <c r="LDM927" s="12"/>
      <c r="LDN927" s="12"/>
      <c r="LDO927" s="12"/>
      <c r="LDP927" s="12"/>
      <c r="LDQ927" s="12"/>
      <c r="LDR927" s="12"/>
      <c r="LDS927" s="12"/>
      <c r="LDT927" s="12"/>
      <c r="LDU927" s="12"/>
      <c r="LDV927" s="12"/>
      <c r="LDW927" s="12"/>
      <c r="LDX927" s="12"/>
      <c r="LDY927" s="12"/>
      <c r="LDZ927" s="12"/>
      <c r="LEA927" s="12"/>
      <c r="LEB927" s="12"/>
      <c r="LEC927" s="12"/>
      <c r="LED927" s="12"/>
      <c r="LEE927" s="12"/>
      <c r="LEF927" s="12"/>
      <c r="LEG927" s="12"/>
      <c r="LEH927" s="12"/>
      <c r="LEI927" s="12"/>
      <c r="LEJ927" s="12"/>
      <c r="LEK927" s="12"/>
      <c r="LEL927" s="12"/>
      <c r="LEM927" s="12"/>
      <c r="LEN927" s="12"/>
      <c r="LEO927" s="12"/>
      <c r="LEP927" s="12"/>
      <c r="LEQ927" s="12"/>
      <c r="LER927" s="12"/>
      <c r="LES927" s="12"/>
      <c r="LET927" s="12"/>
      <c r="LEU927" s="12"/>
      <c r="LEV927" s="12"/>
      <c r="LEW927" s="12"/>
      <c r="LEX927" s="12"/>
      <c r="LEY927" s="12"/>
      <c r="LEZ927" s="12"/>
      <c r="LFA927" s="12"/>
      <c r="LFB927" s="12"/>
      <c r="LFC927" s="12"/>
      <c r="LFD927" s="12"/>
      <c r="LFE927" s="12"/>
      <c r="LFF927" s="12"/>
      <c r="LFG927" s="12"/>
      <c r="LFH927" s="12"/>
      <c r="LFI927" s="12"/>
      <c r="LFJ927" s="12"/>
      <c r="LFK927" s="12"/>
      <c r="LFL927" s="12"/>
      <c r="LFM927" s="12"/>
      <c r="LFN927" s="12"/>
      <c r="LFO927" s="12"/>
      <c r="LFP927" s="12"/>
      <c r="LFQ927" s="12"/>
      <c r="LFR927" s="12"/>
      <c r="LFS927" s="12"/>
      <c r="LFT927" s="12"/>
      <c r="LFU927" s="12"/>
      <c r="LFV927" s="12"/>
      <c r="LFW927" s="12"/>
      <c r="LFX927" s="12"/>
      <c r="LFY927" s="12"/>
      <c r="LFZ927" s="12"/>
      <c r="LGA927" s="12"/>
      <c r="LGB927" s="12"/>
      <c r="LGC927" s="12"/>
      <c r="LGD927" s="12"/>
      <c r="LGE927" s="12"/>
      <c r="LGF927" s="12"/>
      <c r="LGG927" s="12"/>
      <c r="LGH927" s="12"/>
      <c r="LGI927" s="12"/>
      <c r="LGJ927" s="12"/>
      <c r="LGK927" s="12"/>
      <c r="LGL927" s="12"/>
      <c r="LGM927" s="12"/>
      <c r="LGN927" s="12"/>
      <c r="LGO927" s="12"/>
      <c r="LGP927" s="12"/>
      <c r="LGQ927" s="12"/>
      <c r="LGR927" s="12"/>
      <c r="LGS927" s="12"/>
      <c r="LGT927" s="12"/>
      <c r="LGU927" s="12"/>
      <c r="LGV927" s="12"/>
      <c r="LGW927" s="12"/>
      <c r="LGX927" s="12"/>
      <c r="LGY927" s="12"/>
      <c r="LGZ927" s="12"/>
      <c r="LHA927" s="12"/>
      <c r="LHB927" s="12"/>
      <c r="LHC927" s="12"/>
      <c r="LHD927" s="12"/>
      <c r="LHE927" s="12"/>
      <c r="LHF927" s="12"/>
      <c r="LHG927" s="12"/>
      <c r="LHH927" s="12"/>
      <c r="LHI927" s="12"/>
      <c r="LHJ927" s="12"/>
      <c r="LHK927" s="12"/>
      <c r="LHL927" s="12"/>
      <c r="LHM927" s="12"/>
      <c r="LHN927" s="12"/>
      <c r="LHO927" s="12"/>
      <c r="LHP927" s="12"/>
      <c r="LHQ927" s="12"/>
      <c r="LHR927" s="12"/>
      <c r="LHS927" s="12"/>
      <c r="LHT927" s="12"/>
      <c r="LHU927" s="12"/>
      <c r="LHV927" s="12"/>
      <c r="LHW927" s="12"/>
      <c r="LHX927" s="12"/>
      <c r="LHY927" s="12"/>
      <c r="LHZ927" s="12"/>
      <c r="LIA927" s="12"/>
      <c r="LIB927" s="12"/>
      <c r="LIC927" s="12"/>
      <c r="LID927" s="12"/>
      <c r="LIE927" s="12"/>
      <c r="LIF927" s="12"/>
      <c r="LIG927" s="12"/>
      <c r="LIH927" s="12"/>
      <c r="LII927" s="12"/>
      <c r="LIJ927" s="12"/>
      <c r="LIK927" s="12"/>
      <c r="LIL927" s="12"/>
      <c r="LIM927" s="12"/>
      <c r="LIN927" s="12"/>
      <c r="LIO927" s="12"/>
      <c r="LIP927" s="12"/>
      <c r="LIQ927" s="12"/>
      <c r="LIR927" s="12"/>
      <c r="LIS927" s="12"/>
      <c r="LIT927" s="12"/>
      <c r="LIU927" s="12"/>
      <c r="LIV927" s="12"/>
      <c r="LIW927" s="12"/>
      <c r="LIX927" s="12"/>
      <c r="LIY927" s="12"/>
      <c r="LIZ927" s="12"/>
      <c r="LJA927" s="12"/>
      <c r="LJB927" s="12"/>
      <c r="LJC927" s="12"/>
      <c r="LJD927" s="12"/>
      <c r="LJE927" s="12"/>
      <c r="LJF927" s="12"/>
      <c r="LJG927" s="12"/>
      <c r="LJH927" s="12"/>
      <c r="LJI927" s="12"/>
      <c r="LJJ927" s="12"/>
      <c r="LJK927" s="12"/>
      <c r="LJL927" s="12"/>
      <c r="LJM927" s="12"/>
      <c r="LJN927" s="12"/>
      <c r="LJO927" s="12"/>
      <c r="LJP927" s="12"/>
      <c r="LJQ927" s="12"/>
      <c r="LJR927" s="12"/>
      <c r="LJS927" s="12"/>
      <c r="LJT927" s="12"/>
      <c r="LJU927" s="12"/>
      <c r="LJV927" s="12"/>
      <c r="LJW927" s="12"/>
      <c r="LJX927" s="12"/>
      <c r="LJY927" s="12"/>
      <c r="LJZ927" s="12"/>
      <c r="LKA927" s="12"/>
      <c r="LKB927" s="12"/>
      <c r="LKC927" s="12"/>
      <c r="LKD927" s="12"/>
      <c r="LKE927" s="12"/>
      <c r="LKF927" s="12"/>
      <c r="LKG927" s="12"/>
      <c r="LKH927" s="12"/>
      <c r="LKI927" s="12"/>
      <c r="LKJ927" s="12"/>
      <c r="LKK927" s="12"/>
      <c r="LKL927" s="12"/>
      <c r="LKM927" s="12"/>
      <c r="LKN927" s="12"/>
      <c r="LKO927" s="12"/>
      <c r="LKP927" s="12"/>
      <c r="LKQ927" s="12"/>
      <c r="LKR927" s="12"/>
      <c r="LKS927" s="12"/>
      <c r="LKT927" s="12"/>
      <c r="LKU927" s="12"/>
      <c r="LKV927" s="12"/>
      <c r="LKW927" s="12"/>
      <c r="LKX927" s="12"/>
      <c r="LKY927" s="12"/>
      <c r="LKZ927" s="12"/>
      <c r="LLA927" s="12"/>
      <c r="LLB927" s="12"/>
      <c r="LLC927" s="12"/>
      <c r="LLD927" s="12"/>
      <c r="LLE927" s="12"/>
      <c r="LLF927" s="12"/>
      <c r="LLG927" s="12"/>
      <c r="LLH927" s="12"/>
      <c r="LLI927" s="12"/>
      <c r="LLJ927" s="12"/>
      <c r="LLK927" s="12"/>
      <c r="LLL927" s="12"/>
      <c r="LLM927" s="12"/>
      <c r="LLN927" s="12"/>
      <c r="LLO927" s="12"/>
      <c r="LLP927" s="12"/>
      <c r="LLQ927" s="12"/>
      <c r="LLR927" s="12"/>
      <c r="LLS927" s="12"/>
      <c r="LLT927" s="12"/>
      <c r="LLU927" s="12"/>
      <c r="LLV927" s="12"/>
      <c r="LLW927" s="12"/>
      <c r="LLX927" s="12"/>
      <c r="LLY927" s="12"/>
      <c r="LLZ927" s="12"/>
      <c r="LMA927" s="12"/>
      <c r="LMB927" s="12"/>
      <c r="LMC927" s="12"/>
      <c r="LMD927" s="12"/>
      <c r="LME927" s="12"/>
      <c r="LMF927" s="12"/>
      <c r="LMG927" s="12"/>
      <c r="LMH927" s="12"/>
      <c r="LMI927" s="12"/>
      <c r="LMJ927" s="12"/>
      <c r="LMK927" s="12"/>
      <c r="LML927" s="12"/>
      <c r="LMM927" s="12"/>
      <c r="LMN927" s="12"/>
      <c r="LMO927" s="12"/>
      <c r="LMP927" s="12"/>
      <c r="LMQ927" s="12"/>
      <c r="LMR927" s="12"/>
      <c r="LMS927" s="12"/>
      <c r="LMT927" s="12"/>
      <c r="LMU927" s="12"/>
      <c r="LMV927" s="12"/>
      <c r="LMW927" s="12"/>
      <c r="LMX927" s="12"/>
      <c r="LMY927" s="12"/>
      <c r="LMZ927" s="12"/>
      <c r="LNA927" s="12"/>
      <c r="LNB927" s="12"/>
      <c r="LNC927" s="12"/>
      <c r="LND927" s="12"/>
      <c r="LNE927" s="12"/>
      <c r="LNF927" s="12"/>
      <c r="LNG927" s="12"/>
      <c r="LNH927" s="12"/>
      <c r="LNI927" s="12"/>
      <c r="LNJ927" s="12"/>
      <c r="LNK927" s="12"/>
      <c r="LNL927" s="12"/>
      <c r="LNM927" s="12"/>
      <c r="LNN927" s="12"/>
      <c r="LNO927" s="12"/>
      <c r="LNP927" s="12"/>
      <c r="LNQ927" s="12"/>
      <c r="LNR927" s="12"/>
      <c r="LNS927" s="12"/>
      <c r="LNT927" s="12"/>
      <c r="LNU927" s="12"/>
      <c r="LNV927" s="12"/>
      <c r="LNW927" s="12"/>
      <c r="LNX927" s="12"/>
      <c r="LNY927" s="12"/>
      <c r="LNZ927" s="12"/>
      <c r="LOA927" s="12"/>
      <c r="LOB927" s="12"/>
      <c r="LOC927" s="12"/>
      <c r="LOD927" s="12"/>
      <c r="LOE927" s="12"/>
      <c r="LOF927" s="12"/>
      <c r="LOG927" s="12"/>
      <c r="LOH927" s="12"/>
      <c r="LOI927" s="12"/>
      <c r="LOJ927" s="12"/>
      <c r="LOK927" s="12"/>
      <c r="LOL927" s="12"/>
      <c r="LOM927" s="12"/>
      <c r="LON927" s="12"/>
      <c r="LOO927" s="12"/>
      <c r="LOP927" s="12"/>
      <c r="LOQ927" s="12"/>
      <c r="LOR927" s="12"/>
      <c r="LOS927" s="12"/>
      <c r="LOT927" s="12"/>
      <c r="LOU927" s="12"/>
      <c r="LOV927" s="12"/>
      <c r="LOW927" s="12"/>
      <c r="LOX927" s="12"/>
      <c r="LOY927" s="12"/>
      <c r="LOZ927" s="12"/>
      <c r="LPA927" s="12"/>
      <c r="LPB927" s="12"/>
      <c r="LPC927" s="12"/>
      <c r="LPD927" s="12"/>
      <c r="LPE927" s="12"/>
      <c r="LPF927" s="12"/>
      <c r="LPG927" s="12"/>
      <c r="LPH927" s="12"/>
      <c r="LPI927" s="12"/>
      <c r="LPJ927" s="12"/>
      <c r="LPK927" s="12"/>
      <c r="LPL927" s="12"/>
      <c r="LPM927" s="12"/>
      <c r="LPN927" s="12"/>
      <c r="LPO927" s="12"/>
      <c r="LPP927" s="12"/>
      <c r="LPQ927" s="12"/>
      <c r="LPR927" s="12"/>
      <c r="LPS927" s="12"/>
      <c r="LPT927" s="12"/>
      <c r="LPU927" s="12"/>
      <c r="LPV927" s="12"/>
      <c r="LPW927" s="12"/>
      <c r="LPX927" s="12"/>
      <c r="LPY927" s="12"/>
      <c r="LPZ927" s="12"/>
      <c r="LQA927" s="12"/>
      <c r="LQB927" s="12"/>
      <c r="LQC927" s="12"/>
      <c r="LQD927" s="12"/>
      <c r="LQE927" s="12"/>
      <c r="LQF927" s="12"/>
      <c r="LQG927" s="12"/>
      <c r="LQH927" s="12"/>
      <c r="LQI927" s="12"/>
      <c r="LQJ927" s="12"/>
      <c r="LQK927" s="12"/>
      <c r="LQL927" s="12"/>
      <c r="LQM927" s="12"/>
      <c r="LQN927" s="12"/>
      <c r="LQO927" s="12"/>
      <c r="LQP927" s="12"/>
      <c r="LQQ927" s="12"/>
      <c r="LQR927" s="12"/>
      <c r="LQS927" s="12"/>
      <c r="LQT927" s="12"/>
      <c r="LQU927" s="12"/>
      <c r="LQV927" s="12"/>
      <c r="LQW927" s="12"/>
      <c r="LQX927" s="12"/>
      <c r="LQY927" s="12"/>
      <c r="LQZ927" s="12"/>
      <c r="LRA927" s="12"/>
      <c r="LRB927" s="12"/>
      <c r="LRC927" s="12"/>
      <c r="LRD927" s="12"/>
      <c r="LRE927" s="12"/>
      <c r="LRF927" s="12"/>
      <c r="LRG927" s="12"/>
      <c r="LRH927" s="12"/>
      <c r="LRI927" s="12"/>
      <c r="LRJ927" s="12"/>
      <c r="LRK927" s="12"/>
      <c r="LRL927" s="12"/>
      <c r="LRM927" s="12"/>
      <c r="LRN927" s="12"/>
      <c r="LRO927" s="12"/>
      <c r="LRP927" s="12"/>
      <c r="LRQ927" s="12"/>
      <c r="LRR927" s="12"/>
      <c r="LRS927" s="12"/>
      <c r="LRT927" s="12"/>
      <c r="LRU927" s="12"/>
      <c r="LRV927" s="12"/>
      <c r="LRW927" s="12"/>
      <c r="LRX927" s="12"/>
      <c r="LRY927" s="12"/>
      <c r="LRZ927" s="12"/>
      <c r="LSA927" s="12"/>
      <c r="LSB927" s="12"/>
      <c r="LSC927" s="12"/>
      <c r="LSD927" s="12"/>
      <c r="LSE927" s="12"/>
      <c r="LSF927" s="12"/>
      <c r="LSG927" s="12"/>
      <c r="LSH927" s="12"/>
      <c r="LSI927" s="12"/>
      <c r="LSJ927" s="12"/>
      <c r="LSK927" s="12"/>
      <c r="LSL927" s="12"/>
      <c r="LSM927" s="12"/>
      <c r="LSN927" s="12"/>
      <c r="LSO927" s="12"/>
      <c r="LSP927" s="12"/>
      <c r="LSQ927" s="12"/>
      <c r="LSR927" s="12"/>
      <c r="LSS927" s="12"/>
      <c r="LST927" s="12"/>
      <c r="LSU927" s="12"/>
      <c r="LSV927" s="12"/>
      <c r="LSW927" s="12"/>
      <c r="LSX927" s="12"/>
      <c r="LSY927" s="12"/>
      <c r="LSZ927" s="12"/>
      <c r="LTA927" s="12"/>
      <c r="LTB927" s="12"/>
      <c r="LTC927" s="12"/>
      <c r="LTD927" s="12"/>
      <c r="LTE927" s="12"/>
      <c r="LTF927" s="12"/>
      <c r="LTG927" s="12"/>
      <c r="LTH927" s="12"/>
      <c r="LTI927" s="12"/>
      <c r="LTJ927" s="12"/>
      <c r="LTK927" s="12"/>
      <c r="LTL927" s="12"/>
      <c r="LTM927" s="12"/>
      <c r="LTN927" s="12"/>
      <c r="LTO927" s="12"/>
      <c r="LTP927" s="12"/>
      <c r="LTQ927" s="12"/>
      <c r="LTR927" s="12"/>
      <c r="LTS927" s="12"/>
      <c r="LTT927" s="12"/>
      <c r="LTU927" s="12"/>
      <c r="LTV927" s="12"/>
      <c r="LTW927" s="12"/>
      <c r="LTX927" s="12"/>
      <c r="LTY927" s="12"/>
      <c r="LTZ927" s="12"/>
      <c r="LUA927" s="12"/>
      <c r="LUB927" s="12"/>
      <c r="LUC927" s="12"/>
      <c r="LUD927" s="12"/>
      <c r="LUE927" s="12"/>
      <c r="LUF927" s="12"/>
      <c r="LUG927" s="12"/>
      <c r="LUH927" s="12"/>
      <c r="LUI927" s="12"/>
      <c r="LUJ927" s="12"/>
      <c r="LUK927" s="12"/>
      <c r="LUL927" s="12"/>
      <c r="LUM927" s="12"/>
      <c r="LUN927" s="12"/>
      <c r="LUO927" s="12"/>
      <c r="LUP927" s="12"/>
      <c r="LUQ927" s="12"/>
      <c r="LUR927" s="12"/>
      <c r="LUS927" s="12"/>
      <c r="LUT927" s="12"/>
      <c r="LUU927" s="12"/>
      <c r="LUV927" s="12"/>
      <c r="LUW927" s="12"/>
      <c r="LUX927" s="12"/>
      <c r="LUY927" s="12"/>
      <c r="LUZ927" s="12"/>
      <c r="LVA927" s="12"/>
      <c r="LVB927" s="12"/>
      <c r="LVC927" s="12"/>
      <c r="LVD927" s="12"/>
      <c r="LVE927" s="12"/>
      <c r="LVF927" s="12"/>
      <c r="LVG927" s="12"/>
      <c r="LVH927" s="12"/>
      <c r="LVI927" s="12"/>
      <c r="LVJ927" s="12"/>
      <c r="LVK927" s="12"/>
      <c r="LVL927" s="12"/>
      <c r="LVM927" s="12"/>
      <c r="LVN927" s="12"/>
      <c r="LVO927" s="12"/>
      <c r="LVP927" s="12"/>
      <c r="LVQ927" s="12"/>
      <c r="LVR927" s="12"/>
      <c r="LVS927" s="12"/>
      <c r="LVT927" s="12"/>
      <c r="LVU927" s="12"/>
      <c r="LVV927" s="12"/>
      <c r="LVW927" s="12"/>
      <c r="LVX927" s="12"/>
      <c r="LVY927" s="12"/>
      <c r="LVZ927" s="12"/>
      <c r="LWA927" s="12"/>
      <c r="LWB927" s="12"/>
      <c r="LWC927" s="12"/>
      <c r="LWD927" s="12"/>
      <c r="LWE927" s="12"/>
      <c r="LWF927" s="12"/>
      <c r="LWG927" s="12"/>
      <c r="LWH927" s="12"/>
      <c r="LWI927" s="12"/>
      <c r="LWJ927" s="12"/>
      <c r="LWK927" s="12"/>
      <c r="LWL927" s="12"/>
      <c r="LWM927" s="12"/>
      <c r="LWN927" s="12"/>
      <c r="LWO927" s="12"/>
      <c r="LWP927" s="12"/>
      <c r="LWQ927" s="12"/>
      <c r="LWR927" s="12"/>
      <c r="LWS927" s="12"/>
      <c r="LWT927" s="12"/>
      <c r="LWU927" s="12"/>
      <c r="LWV927" s="12"/>
      <c r="LWW927" s="12"/>
      <c r="LWX927" s="12"/>
      <c r="LWY927" s="12"/>
      <c r="LWZ927" s="12"/>
      <c r="LXA927" s="12"/>
      <c r="LXB927" s="12"/>
      <c r="LXC927" s="12"/>
      <c r="LXD927" s="12"/>
      <c r="LXE927" s="12"/>
      <c r="LXF927" s="12"/>
      <c r="LXG927" s="12"/>
      <c r="LXH927" s="12"/>
      <c r="LXI927" s="12"/>
      <c r="LXJ927" s="12"/>
      <c r="LXK927" s="12"/>
      <c r="LXL927" s="12"/>
      <c r="LXM927" s="12"/>
      <c r="LXN927" s="12"/>
      <c r="LXO927" s="12"/>
      <c r="LXP927" s="12"/>
      <c r="LXQ927" s="12"/>
      <c r="LXR927" s="12"/>
      <c r="LXS927" s="12"/>
      <c r="LXT927" s="12"/>
      <c r="LXU927" s="12"/>
      <c r="LXV927" s="12"/>
      <c r="LXW927" s="12"/>
      <c r="LXX927" s="12"/>
      <c r="LXY927" s="12"/>
      <c r="LXZ927" s="12"/>
      <c r="LYA927" s="12"/>
      <c r="LYB927" s="12"/>
      <c r="LYC927" s="12"/>
      <c r="LYD927" s="12"/>
      <c r="LYE927" s="12"/>
      <c r="LYF927" s="12"/>
      <c r="LYG927" s="12"/>
      <c r="LYH927" s="12"/>
      <c r="LYI927" s="12"/>
      <c r="LYJ927" s="12"/>
      <c r="LYK927" s="12"/>
      <c r="LYL927" s="12"/>
      <c r="LYM927" s="12"/>
      <c r="LYN927" s="12"/>
      <c r="LYO927" s="12"/>
      <c r="LYP927" s="12"/>
      <c r="LYQ927" s="12"/>
      <c r="LYR927" s="12"/>
      <c r="LYS927" s="12"/>
      <c r="LYT927" s="12"/>
      <c r="LYU927" s="12"/>
      <c r="LYV927" s="12"/>
      <c r="LYW927" s="12"/>
      <c r="LYX927" s="12"/>
      <c r="LYY927" s="12"/>
      <c r="LYZ927" s="12"/>
      <c r="LZA927" s="12"/>
      <c r="LZB927" s="12"/>
      <c r="LZC927" s="12"/>
      <c r="LZD927" s="12"/>
      <c r="LZE927" s="12"/>
      <c r="LZF927" s="12"/>
      <c r="LZG927" s="12"/>
      <c r="LZH927" s="12"/>
      <c r="LZI927" s="12"/>
      <c r="LZJ927" s="12"/>
      <c r="LZK927" s="12"/>
      <c r="LZL927" s="12"/>
      <c r="LZM927" s="12"/>
      <c r="LZN927" s="12"/>
      <c r="LZO927" s="12"/>
      <c r="LZP927" s="12"/>
      <c r="LZQ927" s="12"/>
      <c r="LZR927" s="12"/>
      <c r="LZS927" s="12"/>
      <c r="LZT927" s="12"/>
      <c r="LZU927" s="12"/>
      <c r="LZV927" s="12"/>
      <c r="LZW927" s="12"/>
      <c r="LZX927" s="12"/>
      <c r="LZY927" s="12"/>
      <c r="LZZ927" s="12"/>
      <c r="MAA927" s="12"/>
      <c r="MAB927" s="12"/>
      <c r="MAC927" s="12"/>
      <c r="MAD927" s="12"/>
      <c r="MAE927" s="12"/>
      <c r="MAF927" s="12"/>
      <c r="MAG927" s="12"/>
      <c r="MAH927" s="12"/>
      <c r="MAI927" s="12"/>
      <c r="MAJ927" s="12"/>
      <c r="MAK927" s="12"/>
      <c r="MAL927" s="12"/>
      <c r="MAM927" s="12"/>
      <c r="MAN927" s="12"/>
      <c r="MAO927" s="12"/>
      <c r="MAP927" s="12"/>
      <c r="MAQ927" s="12"/>
      <c r="MAR927" s="12"/>
      <c r="MAS927" s="12"/>
      <c r="MAT927" s="12"/>
      <c r="MAU927" s="12"/>
      <c r="MAV927" s="12"/>
      <c r="MAW927" s="12"/>
      <c r="MAX927" s="12"/>
      <c r="MAY927" s="12"/>
      <c r="MAZ927" s="12"/>
      <c r="MBA927" s="12"/>
      <c r="MBB927" s="12"/>
      <c r="MBC927" s="12"/>
      <c r="MBD927" s="12"/>
      <c r="MBE927" s="12"/>
      <c r="MBF927" s="12"/>
      <c r="MBG927" s="12"/>
      <c r="MBH927" s="12"/>
      <c r="MBI927" s="12"/>
      <c r="MBJ927" s="12"/>
      <c r="MBK927" s="12"/>
      <c r="MBL927" s="12"/>
      <c r="MBM927" s="12"/>
      <c r="MBN927" s="12"/>
      <c r="MBO927" s="12"/>
      <c r="MBP927" s="12"/>
      <c r="MBQ927" s="12"/>
      <c r="MBR927" s="12"/>
      <c r="MBS927" s="12"/>
      <c r="MBT927" s="12"/>
      <c r="MBU927" s="12"/>
      <c r="MBV927" s="12"/>
      <c r="MBW927" s="12"/>
      <c r="MBX927" s="12"/>
      <c r="MBY927" s="12"/>
      <c r="MBZ927" s="12"/>
      <c r="MCA927" s="12"/>
      <c r="MCB927" s="12"/>
      <c r="MCC927" s="12"/>
      <c r="MCD927" s="12"/>
      <c r="MCE927" s="12"/>
      <c r="MCF927" s="12"/>
      <c r="MCG927" s="12"/>
      <c r="MCH927" s="12"/>
      <c r="MCI927" s="12"/>
      <c r="MCJ927" s="12"/>
      <c r="MCK927" s="12"/>
      <c r="MCL927" s="12"/>
      <c r="MCM927" s="12"/>
      <c r="MCN927" s="12"/>
      <c r="MCO927" s="12"/>
      <c r="MCP927" s="12"/>
      <c r="MCQ927" s="12"/>
      <c r="MCR927" s="12"/>
      <c r="MCS927" s="12"/>
      <c r="MCT927" s="12"/>
      <c r="MCU927" s="12"/>
      <c r="MCV927" s="12"/>
      <c r="MCW927" s="12"/>
      <c r="MCX927" s="12"/>
      <c r="MCY927" s="12"/>
      <c r="MCZ927" s="12"/>
      <c r="MDA927" s="12"/>
      <c r="MDB927" s="12"/>
      <c r="MDC927" s="12"/>
      <c r="MDD927" s="12"/>
      <c r="MDE927" s="12"/>
      <c r="MDF927" s="12"/>
      <c r="MDG927" s="12"/>
      <c r="MDH927" s="12"/>
      <c r="MDI927" s="12"/>
      <c r="MDJ927" s="12"/>
      <c r="MDK927" s="12"/>
      <c r="MDL927" s="12"/>
      <c r="MDM927" s="12"/>
      <c r="MDN927" s="12"/>
      <c r="MDO927" s="12"/>
      <c r="MDP927" s="12"/>
      <c r="MDQ927" s="12"/>
      <c r="MDR927" s="12"/>
      <c r="MDS927" s="12"/>
      <c r="MDT927" s="12"/>
      <c r="MDU927" s="12"/>
      <c r="MDV927" s="12"/>
      <c r="MDW927" s="12"/>
      <c r="MDX927" s="12"/>
      <c r="MDY927" s="12"/>
      <c r="MDZ927" s="12"/>
      <c r="MEA927" s="12"/>
      <c r="MEB927" s="12"/>
      <c r="MEC927" s="12"/>
      <c r="MED927" s="12"/>
      <c r="MEE927" s="12"/>
      <c r="MEF927" s="12"/>
      <c r="MEG927" s="12"/>
      <c r="MEH927" s="12"/>
      <c r="MEI927" s="12"/>
      <c r="MEJ927" s="12"/>
      <c r="MEK927" s="12"/>
      <c r="MEL927" s="12"/>
      <c r="MEM927" s="12"/>
      <c r="MEN927" s="12"/>
      <c r="MEO927" s="12"/>
      <c r="MEP927" s="12"/>
      <c r="MEQ927" s="12"/>
      <c r="MER927" s="12"/>
      <c r="MES927" s="12"/>
      <c r="MET927" s="12"/>
      <c r="MEU927" s="12"/>
      <c r="MEV927" s="12"/>
      <c r="MEW927" s="12"/>
      <c r="MEX927" s="12"/>
      <c r="MEY927" s="12"/>
      <c r="MEZ927" s="12"/>
      <c r="MFA927" s="12"/>
      <c r="MFB927" s="12"/>
      <c r="MFC927" s="12"/>
      <c r="MFD927" s="12"/>
      <c r="MFE927" s="12"/>
      <c r="MFF927" s="12"/>
      <c r="MFG927" s="12"/>
      <c r="MFH927" s="12"/>
      <c r="MFI927" s="12"/>
      <c r="MFJ927" s="12"/>
      <c r="MFK927" s="12"/>
      <c r="MFL927" s="12"/>
      <c r="MFM927" s="12"/>
      <c r="MFN927" s="12"/>
      <c r="MFO927" s="12"/>
      <c r="MFP927" s="12"/>
      <c r="MFQ927" s="12"/>
      <c r="MFR927" s="12"/>
      <c r="MFS927" s="12"/>
      <c r="MFT927" s="12"/>
      <c r="MFU927" s="12"/>
      <c r="MFV927" s="12"/>
      <c r="MFW927" s="12"/>
      <c r="MFX927" s="12"/>
      <c r="MFY927" s="12"/>
      <c r="MFZ927" s="12"/>
      <c r="MGA927" s="12"/>
      <c r="MGB927" s="12"/>
      <c r="MGC927" s="12"/>
      <c r="MGD927" s="12"/>
      <c r="MGE927" s="12"/>
      <c r="MGF927" s="12"/>
      <c r="MGG927" s="12"/>
      <c r="MGH927" s="12"/>
      <c r="MGI927" s="12"/>
      <c r="MGJ927" s="12"/>
      <c r="MGK927" s="12"/>
      <c r="MGL927" s="12"/>
      <c r="MGM927" s="12"/>
      <c r="MGN927" s="12"/>
      <c r="MGO927" s="12"/>
      <c r="MGP927" s="12"/>
      <c r="MGQ927" s="12"/>
      <c r="MGR927" s="12"/>
      <c r="MGS927" s="12"/>
      <c r="MGT927" s="12"/>
      <c r="MGU927" s="12"/>
      <c r="MGV927" s="12"/>
      <c r="MGW927" s="12"/>
      <c r="MGX927" s="12"/>
      <c r="MGY927" s="12"/>
      <c r="MGZ927" s="12"/>
      <c r="MHA927" s="12"/>
      <c r="MHB927" s="12"/>
      <c r="MHC927" s="12"/>
      <c r="MHD927" s="12"/>
      <c r="MHE927" s="12"/>
      <c r="MHF927" s="12"/>
      <c r="MHG927" s="12"/>
      <c r="MHH927" s="12"/>
      <c r="MHI927" s="12"/>
      <c r="MHJ927" s="12"/>
      <c r="MHK927" s="12"/>
      <c r="MHL927" s="12"/>
      <c r="MHM927" s="12"/>
      <c r="MHN927" s="12"/>
      <c r="MHO927" s="12"/>
      <c r="MHP927" s="12"/>
      <c r="MHQ927" s="12"/>
      <c r="MHR927" s="12"/>
      <c r="MHS927" s="12"/>
      <c r="MHT927" s="12"/>
      <c r="MHU927" s="12"/>
      <c r="MHV927" s="12"/>
      <c r="MHW927" s="12"/>
      <c r="MHX927" s="12"/>
      <c r="MHY927" s="12"/>
      <c r="MHZ927" s="12"/>
      <c r="MIA927" s="12"/>
      <c r="MIB927" s="12"/>
      <c r="MIC927" s="12"/>
      <c r="MID927" s="12"/>
      <c r="MIE927" s="12"/>
      <c r="MIF927" s="12"/>
      <c r="MIG927" s="12"/>
      <c r="MIH927" s="12"/>
      <c r="MII927" s="12"/>
      <c r="MIJ927" s="12"/>
      <c r="MIK927" s="12"/>
      <c r="MIL927" s="12"/>
      <c r="MIM927" s="12"/>
      <c r="MIN927" s="12"/>
      <c r="MIO927" s="12"/>
      <c r="MIP927" s="12"/>
      <c r="MIQ927" s="12"/>
      <c r="MIR927" s="12"/>
      <c r="MIS927" s="12"/>
      <c r="MIT927" s="12"/>
      <c r="MIU927" s="12"/>
      <c r="MIV927" s="12"/>
      <c r="MIW927" s="12"/>
      <c r="MIX927" s="12"/>
      <c r="MIY927" s="12"/>
      <c r="MIZ927" s="12"/>
      <c r="MJA927" s="12"/>
      <c r="MJB927" s="12"/>
      <c r="MJC927" s="12"/>
      <c r="MJD927" s="12"/>
      <c r="MJE927" s="12"/>
      <c r="MJF927" s="12"/>
      <c r="MJG927" s="12"/>
      <c r="MJH927" s="12"/>
      <c r="MJI927" s="12"/>
      <c r="MJJ927" s="12"/>
      <c r="MJK927" s="12"/>
      <c r="MJL927" s="12"/>
      <c r="MJM927" s="12"/>
      <c r="MJN927" s="12"/>
      <c r="MJO927" s="12"/>
      <c r="MJP927" s="12"/>
      <c r="MJQ927" s="12"/>
      <c r="MJR927" s="12"/>
      <c r="MJS927" s="12"/>
      <c r="MJT927" s="12"/>
      <c r="MJU927" s="12"/>
      <c r="MJV927" s="12"/>
      <c r="MJW927" s="12"/>
      <c r="MJX927" s="12"/>
      <c r="MJY927" s="12"/>
      <c r="MJZ927" s="12"/>
      <c r="MKA927" s="12"/>
      <c r="MKB927" s="12"/>
      <c r="MKC927" s="12"/>
      <c r="MKD927" s="12"/>
      <c r="MKE927" s="12"/>
      <c r="MKF927" s="12"/>
      <c r="MKG927" s="12"/>
      <c r="MKH927" s="12"/>
      <c r="MKI927" s="12"/>
      <c r="MKJ927" s="12"/>
      <c r="MKK927" s="12"/>
      <c r="MKL927" s="12"/>
      <c r="MKM927" s="12"/>
      <c r="MKN927" s="12"/>
      <c r="MKO927" s="12"/>
      <c r="MKP927" s="12"/>
      <c r="MKQ927" s="12"/>
      <c r="MKR927" s="12"/>
      <c r="MKS927" s="12"/>
      <c r="MKT927" s="12"/>
      <c r="MKU927" s="12"/>
      <c r="MKV927" s="12"/>
      <c r="MKW927" s="12"/>
      <c r="MKX927" s="12"/>
      <c r="MKY927" s="12"/>
      <c r="MKZ927" s="12"/>
      <c r="MLA927" s="12"/>
      <c r="MLB927" s="12"/>
      <c r="MLC927" s="12"/>
      <c r="MLD927" s="12"/>
      <c r="MLE927" s="12"/>
      <c r="MLF927" s="12"/>
      <c r="MLG927" s="12"/>
      <c r="MLH927" s="12"/>
      <c r="MLI927" s="12"/>
      <c r="MLJ927" s="12"/>
      <c r="MLK927" s="12"/>
      <c r="MLL927" s="12"/>
      <c r="MLM927" s="12"/>
      <c r="MLN927" s="12"/>
      <c r="MLO927" s="12"/>
      <c r="MLP927" s="12"/>
      <c r="MLQ927" s="12"/>
      <c r="MLR927" s="12"/>
      <c r="MLS927" s="12"/>
      <c r="MLT927" s="12"/>
      <c r="MLU927" s="12"/>
      <c r="MLV927" s="12"/>
      <c r="MLW927" s="12"/>
      <c r="MLX927" s="12"/>
      <c r="MLY927" s="12"/>
      <c r="MLZ927" s="12"/>
      <c r="MMA927" s="12"/>
      <c r="MMB927" s="12"/>
      <c r="MMC927" s="12"/>
      <c r="MMD927" s="12"/>
      <c r="MME927" s="12"/>
      <c r="MMF927" s="12"/>
      <c r="MMG927" s="12"/>
      <c r="MMH927" s="12"/>
      <c r="MMI927" s="12"/>
      <c r="MMJ927" s="12"/>
      <c r="MMK927" s="12"/>
      <c r="MML927" s="12"/>
      <c r="MMM927" s="12"/>
      <c r="MMN927" s="12"/>
      <c r="MMO927" s="12"/>
      <c r="MMP927" s="12"/>
      <c r="MMQ927" s="12"/>
      <c r="MMR927" s="12"/>
      <c r="MMS927" s="12"/>
      <c r="MMT927" s="12"/>
      <c r="MMU927" s="12"/>
      <c r="MMV927" s="12"/>
      <c r="MMW927" s="12"/>
      <c r="MMX927" s="12"/>
      <c r="MMY927" s="12"/>
      <c r="MMZ927" s="12"/>
      <c r="MNA927" s="12"/>
      <c r="MNB927" s="12"/>
      <c r="MNC927" s="12"/>
      <c r="MND927" s="12"/>
      <c r="MNE927" s="12"/>
      <c r="MNF927" s="12"/>
      <c r="MNG927" s="12"/>
      <c r="MNH927" s="12"/>
      <c r="MNI927" s="12"/>
      <c r="MNJ927" s="12"/>
      <c r="MNK927" s="12"/>
      <c r="MNL927" s="12"/>
      <c r="MNM927" s="12"/>
      <c r="MNN927" s="12"/>
      <c r="MNO927" s="12"/>
      <c r="MNP927" s="12"/>
      <c r="MNQ927" s="12"/>
      <c r="MNR927" s="12"/>
      <c r="MNS927" s="12"/>
      <c r="MNT927" s="12"/>
      <c r="MNU927" s="12"/>
      <c r="MNV927" s="12"/>
      <c r="MNW927" s="12"/>
      <c r="MNX927" s="12"/>
      <c r="MNY927" s="12"/>
      <c r="MNZ927" s="12"/>
      <c r="MOA927" s="12"/>
      <c r="MOB927" s="12"/>
      <c r="MOC927" s="12"/>
      <c r="MOD927" s="12"/>
      <c r="MOE927" s="12"/>
      <c r="MOF927" s="12"/>
      <c r="MOG927" s="12"/>
      <c r="MOH927" s="12"/>
      <c r="MOI927" s="12"/>
      <c r="MOJ927" s="12"/>
      <c r="MOK927" s="12"/>
      <c r="MOL927" s="12"/>
      <c r="MOM927" s="12"/>
      <c r="MON927" s="12"/>
      <c r="MOO927" s="12"/>
      <c r="MOP927" s="12"/>
      <c r="MOQ927" s="12"/>
      <c r="MOR927" s="12"/>
      <c r="MOS927" s="12"/>
      <c r="MOT927" s="12"/>
      <c r="MOU927" s="12"/>
      <c r="MOV927" s="12"/>
      <c r="MOW927" s="12"/>
      <c r="MOX927" s="12"/>
      <c r="MOY927" s="12"/>
      <c r="MOZ927" s="12"/>
      <c r="MPA927" s="12"/>
      <c r="MPB927" s="12"/>
      <c r="MPC927" s="12"/>
      <c r="MPD927" s="12"/>
      <c r="MPE927" s="12"/>
      <c r="MPF927" s="12"/>
      <c r="MPG927" s="12"/>
      <c r="MPH927" s="12"/>
      <c r="MPI927" s="12"/>
      <c r="MPJ927" s="12"/>
      <c r="MPK927" s="12"/>
      <c r="MPL927" s="12"/>
      <c r="MPM927" s="12"/>
      <c r="MPN927" s="12"/>
      <c r="MPO927" s="12"/>
      <c r="MPP927" s="12"/>
      <c r="MPQ927" s="12"/>
      <c r="MPR927" s="12"/>
      <c r="MPS927" s="12"/>
      <c r="MPT927" s="12"/>
      <c r="MPU927" s="12"/>
      <c r="MPV927" s="12"/>
      <c r="MPW927" s="12"/>
      <c r="MPX927" s="12"/>
      <c r="MPY927" s="12"/>
      <c r="MPZ927" s="12"/>
      <c r="MQA927" s="12"/>
      <c r="MQB927" s="12"/>
      <c r="MQC927" s="12"/>
      <c r="MQD927" s="12"/>
      <c r="MQE927" s="12"/>
      <c r="MQF927" s="12"/>
      <c r="MQG927" s="12"/>
      <c r="MQH927" s="12"/>
      <c r="MQI927" s="12"/>
      <c r="MQJ927" s="12"/>
      <c r="MQK927" s="12"/>
      <c r="MQL927" s="12"/>
      <c r="MQM927" s="12"/>
      <c r="MQN927" s="12"/>
      <c r="MQO927" s="12"/>
      <c r="MQP927" s="12"/>
      <c r="MQQ927" s="12"/>
      <c r="MQR927" s="12"/>
      <c r="MQS927" s="12"/>
      <c r="MQT927" s="12"/>
      <c r="MQU927" s="12"/>
      <c r="MQV927" s="12"/>
      <c r="MQW927" s="12"/>
      <c r="MQX927" s="12"/>
      <c r="MQY927" s="12"/>
      <c r="MQZ927" s="12"/>
      <c r="MRA927" s="12"/>
      <c r="MRB927" s="12"/>
      <c r="MRC927" s="12"/>
      <c r="MRD927" s="12"/>
      <c r="MRE927" s="12"/>
      <c r="MRF927" s="12"/>
      <c r="MRG927" s="12"/>
      <c r="MRH927" s="12"/>
      <c r="MRI927" s="12"/>
      <c r="MRJ927" s="12"/>
      <c r="MRK927" s="12"/>
      <c r="MRL927" s="12"/>
      <c r="MRM927" s="12"/>
      <c r="MRN927" s="12"/>
      <c r="MRO927" s="12"/>
      <c r="MRP927" s="12"/>
      <c r="MRQ927" s="12"/>
      <c r="MRR927" s="12"/>
      <c r="MRS927" s="12"/>
      <c r="MRT927" s="12"/>
      <c r="MRU927" s="12"/>
      <c r="MRV927" s="12"/>
      <c r="MRW927" s="12"/>
      <c r="MRX927" s="12"/>
      <c r="MRY927" s="12"/>
      <c r="MRZ927" s="12"/>
      <c r="MSA927" s="12"/>
      <c r="MSB927" s="12"/>
      <c r="MSC927" s="12"/>
      <c r="MSD927" s="12"/>
      <c r="MSE927" s="12"/>
      <c r="MSF927" s="12"/>
      <c r="MSG927" s="12"/>
      <c r="MSH927" s="12"/>
      <c r="MSI927" s="12"/>
      <c r="MSJ927" s="12"/>
      <c r="MSK927" s="12"/>
      <c r="MSL927" s="12"/>
      <c r="MSM927" s="12"/>
      <c r="MSN927" s="12"/>
      <c r="MSO927" s="12"/>
      <c r="MSP927" s="12"/>
      <c r="MSQ927" s="12"/>
      <c r="MSR927" s="12"/>
      <c r="MSS927" s="12"/>
      <c r="MST927" s="12"/>
      <c r="MSU927" s="12"/>
      <c r="MSV927" s="12"/>
      <c r="MSW927" s="12"/>
      <c r="MSX927" s="12"/>
      <c r="MSY927" s="12"/>
      <c r="MSZ927" s="12"/>
      <c r="MTA927" s="12"/>
      <c r="MTB927" s="12"/>
      <c r="MTC927" s="12"/>
      <c r="MTD927" s="12"/>
      <c r="MTE927" s="12"/>
      <c r="MTF927" s="12"/>
      <c r="MTG927" s="12"/>
      <c r="MTH927" s="12"/>
      <c r="MTI927" s="12"/>
      <c r="MTJ927" s="12"/>
      <c r="MTK927" s="12"/>
      <c r="MTL927" s="12"/>
      <c r="MTM927" s="12"/>
      <c r="MTN927" s="12"/>
      <c r="MTO927" s="12"/>
      <c r="MTP927" s="12"/>
      <c r="MTQ927" s="12"/>
      <c r="MTR927" s="12"/>
      <c r="MTS927" s="12"/>
      <c r="MTT927" s="12"/>
      <c r="MTU927" s="12"/>
      <c r="MTV927" s="12"/>
      <c r="MTW927" s="12"/>
      <c r="MTX927" s="12"/>
      <c r="MTY927" s="12"/>
      <c r="MTZ927" s="12"/>
      <c r="MUA927" s="12"/>
      <c r="MUB927" s="12"/>
      <c r="MUC927" s="12"/>
      <c r="MUD927" s="12"/>
      <c r="MUE927" s="12"/>
      <c r="MUF927" s="12"/>
      <c r="MUG927" s="12"/>
      <c r="MUH927" s="12"/>
      <c r="MUI927" s="12"/>
      <c r="MUJ927" s="12"/>
      <c r="MUK927" s="12"/>
      <c r="MUL927" s="12"/>
      <c r="MUM927" s="12"/>
      <c r="MUN927" s="12"/>
      <c r="MUO927" s="12"/>
      <c r="MUP927" s="12"/>
      <c r="MUQ927" s="12"/>
      <c r="MUR927" s="12"/>
      <c r="MUS927" s="12"/>
      <c r="MUT927" s="12"/>
      <c r="MUU927" s="12"/>
      <c r="MUV927" s="12"/>
      <c r="MUW927" s="12"/>
      <c r="MUX927" s="12"/>
      <c r="MUY927" s="12"/>
      <c r="MUZ927" s="12"/>
      <c r="MVA927" s="12"/>
      <c r="MVB927" s="12"/>
      <c r="MVC927" s="12"/>
      <c r="MVD927" s="12"/>
      <c r="MVE927" s="12"/>
      <c r="MVF927" s="12"/>
      <c r="MVG927" s="12"/>
      <c r="MVH927" s="12"/>
      <c r="MVI927" s="12"/>
      <c r="MVJ927" s="12"/>
      <c r="MVK927" s="12"/>
      <c r="MVL927" s="12"/>
      <c r="MVM927" s="12"/>
      <c r="MVN927" s="12"/>
      <c r="MVO927" s="12"/>
      <c r="MVP927" s="12"/>
      <c r="MVQ927" s="12"/>
      <c r="MVR927" s="12"/>
      <c r="MVS927" s="12"/>
      <c r="MVT927" s="12"/>
      <c r="MVU927" s="12"/>
      <c r="MVV927" s="12"/>
      <c r="MVW927" s="12"/>
      <c r="MVX927" s="12"/>
      <c r="MVY927" s="12"/>
      <c r="MVZ927" s="12"/>
      <c r="MWA927" s="12"/>
      <c r="MWB927" s="12"/>
      <c r="MWC927" s="12"/>
      <c r="MWD927" s="12"/>
      <c r="MWE927" s="12"/>
      <c r="MWF927" s="12"/>
      <c r="MWG927" s="12"/>
      <c r="MWH927" s="12"/>
      <c r="MWI927" s="12"/>
      <c r="MWJ927" s="12"/>
      <c r="MWK927" s="12"/>
      <c r="MWL927" s="12"/>
      <c r="MWM927" s="12"/>
      <c r="MWN927" s="12"/>
      <c r="MWO927" s="12"/>
      <c r="MWP927" s="12"/>
      <c r="MWQ927" s="12"/>
      <c r="MWR927" s="12"/>
      <c r="MWS927" s="12"/>
      <c r="MWT927" s="12"/>
      <c r="MWU927" s="12"/>
      <c r="MWV927" s="12"/>
      <c r="MWW927" s="12"/>
      <c r="MWX927" s="12"/>
      <c r="MWY927" s="12"/>
      <c r="MWZ927" s="12"/>
      <c r="MXA927" s="12"/>
      <c r="MXB927" s="12"/>
      <c r="MXC927" s="12"/>
      <c r="MXD927" s="12"/>
      <c r="MXE927" s="12"/>
      <c r="MXF927" s="12"/>
      <c r="MXG927" s="12"/>
      <c r="MXH927" s="12"/>
      <c r="MXI927" s="12"/>
      <c r="MXJ927" s="12"/>
      <c r="MXK927" s="12"/>
      <c r="MXL927" s="12"/>
      <c r="MXM927" s="12"/>
      <c r="MXN927" s="12"/>
      <c r="MXO927" s="12"/>
      <c r="MXP927" s="12"/>
      <c r="MXQ927" s="12"/>
      <c r="MXR927" s="12"/>
      <c r="MXS927" s="12"/>
      <c r="MXT927" s="12"/>
      <c r="MXU927" s="12"/>
      <c r="MXV927" s="12"/>
      <c r="MXW927" s="12"/>
      <c r="MXX927" s="12"/>
      <c r="MXY927" s="12"/>
      <c r="MXZ927" s="12"/>
      <c r="MYA927" s="12"/>
      <c r="MYB927" s="12"/>
      <c r="MYC927" s="12"/>
      <c r="MYD927" s="12"/>
      <c r="MYE927" s="12"/>
      <c r="MYF927" s="12"/>
      <c r="MYG927" s="12"/>
      <c r="MYH927" s="12"/>
      <c r="MYI927" s="12"/>
      <c r="MYJ927" s="12"/>
      <c r="MYK927" s="12"/>
      <c r="MYL927" s="12"/>
      <c r="MYM927" s="12"/>
      <c r="MYN927" s="12"/>
      <c r="MYO927" s="12"/>
      <c r="MYP927" s="12"/>
      <c r="MYQ927" s="12"/>
      <c r="MYR927" s="12"/>
      <c r="MYS927" s="12"/>
      <c r="MYT927" s="12"/>
      <c r="MYU927" s="12"/>
      <c r="MYV927" s="12"/>
      <c r="MYW927" s="12"/>
      <c r="MYX927" s="12"/>
      <c r="MYY927" s="12"/>
      <c r="MYZ927" s="12"/>
      <c r="MZA927" s="12"/>
      <c r="MZB927" s="12"/>
      <c r="MZC927" s="12"/>
      <c r="MZD927" s="12"/>
      <c r="MZE927" s="12"/>
      <c r="MZF927" s="12"/>
      <c r="MZG927" s="12"/>
      <c r="MZH927" s="12"/>
      <c r="MZI927" s="12"/>
      <c r="MZJ927" s="12"/>
      <c r="MZK927" s="12"/>
      <c r="MZL927" s="12"/>
      <c r="MZM927" s="12"/>
      <c r="MZN927" s="12"/>
      <c r="MZO927" s="12"/>
      <c r="MZP927" s="12"/>
      <c r="MZQ927" s="12"/>
      <c r="MZR927" s="12"/>
      <c r="MZS927" s="12"/>
      <c r="MZT927" s="12"/>
      <c r="MZU927" s="12"/>
      <c r="MZV927" s="12"/>
      <c r="MZW927" s="12"/>
      <c r="MZX927" s="12"/>
      <c r="MZY927" s="12"/>
      <c r="MZZ927" s="12"/>
      <c r="NAA927" s="12"/>
      <c r="NAB927" s="12"/>
      <c r="NAC927" s="12"/>
      <c r="NAD927" s="12"/>
      <c r="NAE927" s="12"/>
      <c r="NAF927" s="12"/>
      <c r="NAG927" s="12"/>
      <c r="NAH927" s="12"/>
      <c r="NAI927" s="12"/>
      <c r="NAJ927" s="12"/>
      <c r="NAK927" s="12"/>
      <c r="NAL927" s="12"/>
      <c r="NAM927" s="12"/>
      <c r="NAN927" s="12"/>
      <c r="NAO927" s="12"/>
      <c r="NAP927" s="12"/>
      <c r="NAQ927" s="12"/>
      <c r="NAR927" s="12"/>
      <c r="NAS927" s="12"/>
      <c r="NAT927" s="12"/>
      <c r="NAU927" s="12"/>
      <c r="NAV927" s="12"/>
      <c r="NAW927" s="12"/>
      <c r="NAX927" s="12"/>
      <c r="NAY927" s="12"/>
      <c r="NAZ927" s="12"/>
      <c r="NBA927" s="12"/>
      <c r="NBB927" s="12"/>
      <c r="NBC927" s="12"/>
      <c r="NBD927" s="12"/>
      <c r="NBE927" s="12"/>
      <c r="NBF927" s="12"/>
      <c r="NBG927" s="12"/>
      <c r="NBH927" s="12"/>
      <c r="NBI927" s="12"/>
      <c r="NBJ927" s="12"/>
      <c r="NBK927" s="12"/>
      <c r="NBL927" s="12"/>
      <c r="NBM927" s="12"/>
      <c r="NBN927" s="12"/>
      <c r="NBO927" s="12"/>
      <c r="NBP927" s="12"/>
      <c r="NBQ927" s="12"/>
      <c r="NBR927" s="12"/>
      <c r="NBS927" s="12"/>
      <c r="NBT927" s="12"/>
      <c r="NBU927" s="12"/>
      <c r="NBV927" s="12"/>
      <c r="NBW927" s="12"/>
      <c r="NBX927" s="12"/>
      <c r="NBY927" s="12"/>
      <c r="NBZ927" s="12"/>
      <c r="NCA927" s="12"/>
      <c r="NCB927" s="12"/>
      <c r="NCC927" s="12"/>
      <c r="NCD927" s="12"/>
      <c r="NCE927" s="12"/>
      <c r="NCF927" s="12"/>
      <c r="NCG927" s="12"/>
      <c r="NCH927" s="12"/>
      <c r="NCI927" s="12"/>
      <c r="NCJ927" s="12"/>
      <c r="NCK927" s="12"/>
      <c r="NCL927" s="12"/>
      <c r="NCM927" s="12"/>
      <c r="NCN927" s="12"/>
      <c r="NCO927" s="12"/>
      <c r="NCP927" s="12"/>
      <c r="NCQ927" s="12"/>
      <c r="NCR927" s="12"/>
      <c r="NCS927" s="12"/>
      <c r="NCT927" s="12"/>
      <c r="NCU927" s="12"/>
      <c r="NCV927" s="12"/>
      <c r="NCW927" s="12"/>
      <c r="NCX927" s="12"/>
      <c r="NCY927" s="12"/>
      <c r="NCZ927" s="12"/>
      <c r="NDA927" s="12"/>
      <c r="NDB927" s="12"/>
      <c r="NDC927" s="12"/>
      <c r="NDD927" s="12"/>
      <c r="NDE927" s="12"/>
      <c r="NDF927" s="12"/>
      <c r="NDG927" s="12"/>
      <c r="NDH927" s="12"/>
      <c r="NDI927" s="12"/>
      <c r="NDJ927" s="12"/>
      <c r="NDK927" s="12"/>
      <c r="NDL927" s="12"/>
      <c r="NDM927" s="12"/>
      <c r="NDN927" s="12"/>
      <c r="NDO927" s="12"/>
      <c r="NDP927" s="12"/>
      <c r="NDQ927" s="12"/>
      <c r="NDR927" s="12"/>
      <c r="NDS927" s="12"/>
      <c r="NDT927" s="12"/>
      <c r="NDU927" s="12"/>
      <c r="NDV927" s="12"/>
      <c r="NDW927" s="12"/>
      <c r="NDX927" s="12"/>
      <c r="NDY927" s="12"/>
      <c r="NDZ927" s="12"/>
      <c r="NEA927" s="12"/>
      <c r="NEB927" s="12"/>
      <c r="NEC927" s="12"/>
      <c r="NED927" s="12"/>
      <c r="NEE927" s="12"/>
      <c r="NEF927" s="12"/>
      <c r="NEG927" s="12"/>
      <c r="NEH927" s="12"/>
      <c r="NEI927" s="12"/>
      <c r="NEJ927" s="12"/>
      <c r="NEK927" s="12"/>
      <c r="NEL927" s="12"/>
      <c r="NEM927" s="12"/>
      <c r="NEN927" s="12"/>
      <c r="NEO927" s="12"/>
      <c r="NEP927" s="12"/>
      <c r="NEQ927" s="12"/>
      <c r="NER927" s="12"/>
      <c r="NES927" s="12"/>
      <c r="NET927" s="12"/>
      <c r="NEU927" s="12"/>
      <c r="NEV927" s="12"/>
      <c r="NEW927" s="12"/>
      <c r="NEX927" s="12"/>
      <c r="NEY927" s="12"/>
      <c r="NEZ927" s="12"/>
      <c r="NFA927" s="12"/>
      <c r="NFB927" s="12"/>
      <c r="NFC927" s="12"/>
      <c r="NFD927" s="12"/>
      <c r="NFE927" s="12"/>
      <c r="NFF927" s="12"/>
      <c r="NFG927" s="12"/>
      <c r="NFH927" s="12"/>
      <c r="NFI927" s="12"/>
      <c r="NFJ927" s="12"/>
      <c r="NFK927" s="12"/>
      <c r="NFL927" s="12"/>
      <c r="NFM927" s="12"/>
      <c r="NFN927" s="12"/>
      <c r="NFO927" s="12"/>
      <c r="NFP927" s="12"/>
      <c r="NFQ927" s="12"/>
      <c r="NFR927" s="12"/>
      <c r="NFS927" s="12"/>
      <c r="NFT927" s="12"/>
      <c r="NFU927" s="12"/>
      <c r="NFV927" s="12"/>
      <c r="NFW927" s="12"/>
      <c r="NFX927" s="12"/>
      <c r="NFY927" s="12"/>
      <c r="NFZ927" s="12"/>
      <c r="NGA927" s="12"/>
      <c r="NGB927" s="12"/>
      <c r="NGC927" s="12"/>
      <c r="NGD927" s="12"/>
      <c r="NGE927" s="12"/>
      <c r="NGF927" s="12"/>
      <c r="NGG927" s="12"/>
      <c r="NGH927" s="12"/>
      <c r="NGI927" s="12"/>
      <c r="NGJ927" s="12"/>
      <c r="NGK927" s="12"/>
      <c r="NGL927" s="12"/>
      <c r="NGM927" s="12"/>
      <c r="NGN927" s="12"/>
      <c r="NGO927" s="12"/>
      <c r="NGP927" s="12"/>
      <c r="NGQ927" s="12"/>
      <c r="NGR927" s="12"/>
      <c r="NGS927" s="12"/>
      <c r="NGT927" s="12"/>
      <c r="NGU927" s="12"/>
      <c r="NGV927" s="12"/>
      <c r="NGW927" s="12"/>
      <c r="NGX927" s="12"/>
      <c r="NGY927" s="12"/>
      <c r="NGZ927" s="12"/>
      <c r="NHA927" s="12"/>
      <c r="NHB927" s="12"/>
      <c r="NHC927" s="12"/>
      <c r="NHD927" s="12"/>
      <c r="NHE927" s="12"/>
      <c r="NHF927" s="12"/>
      <c r="NHG927" s="12"/>
      <c r="NHH927" s="12"/>
      <c r="NHI927" s="12"/>
      <c r="NHJ927" s="12"/>
      <c r="NHK927" s="12"/>
      <c r="NHL927" s="12"/>
      <c r="NHM927" s="12"/>
      <c r="NHN927" s="12"/>
      <c r="NHO927" s="12"/>
      <c r="NHP927" s="12"/>
      <c r="NHQ927" s="12"/>
      <c r="NHR927" s="12"/>
      <c r="NHS927" s="12"/>
      <c r="NHT927" s="12"/>
      <c r="NHU927" s="12"/>
      <c r="NHV927" s="12"/>
      <c r="NHW927" s="12"/>
      <c r="NHX927" s="12"/>
      <c r="NHY927" s="12"/>
      <c r="NHZ927" s="12"/>
      <c r="NIA927" s="12"/>
      <c r="NIB927" s="12"/>
      <c r="NIC927" s="12"/>
      <c r="NID927" s="12"/>
      <c r="NIE927" s="12"/>
      <c r="NIF927" s="12"/>
      <c r="NIG927" s="12"/>
      <c r="NIH927" s="12"/>
      <c r="NII927" s="12"/>
      <c r="NIJ927" s="12"/>
      <c r="NIK927" s="12"/>
      <c r="NIL927" s="12"/>
      <c r="NIM927" s="12"/>
      <c r="NIN927" s="12"/>
      <c r="NIO927" s="12"/>
      <c r="NIP927" s="12"/>
      <c r="NIQ927" s="12"/>
      <c r="NIR927" s="12"/>
      <c r="NIS927" s="12"/>
      <c r="NIT927" s="12"/>
      <c r="NIU927" s="12"/>
      <c r="NIV927" s="12"/>
      <c r="NIW927" s="12"/>
      <c r="NIX927" s="12"/>
      <c r="NIY927" s="12"/>
      <c r="NIZ927" s="12"/>
      <c r="NJA927" s="12"/>
      <c r="NJB927" s="12"/>
      <c r="NJC927" s="12"/>
      <c r="NJD927" s="12"/>
      <c r="NJE927" s="12"/>
      <c r="NJF927" s="12"/>
      <c r="NJG927" s="12"/>
      <c r="NJH927" s="12"/>
      <c r="NJI927" s="12"/>
      <c r="NJJ927" s="12"/>
      <c r="NJK927" s="12"/>
      <c r="NJL927" s="12"/>
      <c r="NJM927" s="12"/>
      <c r="NJN927" s="12"/>
      <c r="NJO927" s="12"/>
      <c r="NJP927" s="12"/>
      <c r="NJQ927" s="12"/>
      <c r="NJR927" s="12"/>
      <c r="NJS927" s="12"/>
      <c r="NJT927" s="12"/>
      <c r="NJU927" s="12"/>
      <c r="NJV927" s="12"/>
      <c r="NJW927" s="12"/>
      <c r="NJX927" s="12"/>
      <c r="NJY927" s="12"/>
      <c r="NJZ927" s="12"/>
      <c r="NKA927" s="12"/>
      <c r="NKB927" s="12"/>
      <c r="NKC927" s="12"/>
      <c r="NKD927" s="12"/>
      <c r="NKE927" s="12"/>
      <c r="NKF927" s="12"/>
      <c r="NKG927" s="12"/>
      <c r="NKH927" s="12"/>
      <c r="NKI927" s="12"/>
      <c r="NKJ927" s="12"/>
      <c r="NKK927" s="12"/>
      <c r="NKL927" s="12"/>
      <c r="NKM927" s="12"/>
      <c r="NKN927" s="12"/>
      <c r="NKO927" s="12"/>
      <c r="NKP927" s="12"/>
      <c r="NKQ927" s="12"/>
      <c r="NKR927" s="12"/>
      <c r="NKS927" s="12"/>
      <c r="NKT927" s="12"/>
      <c r="NKU927" s="12"/>
      <c r="NKV927" s="12"/>
      <c r="NKW927" s="12"/>
      <c r="NKX927" s="12"/>
      <c r="NKY927" s="12"/>
      <c r="NKZ927" s="12"/>
      <c r="NLA927" s="12"/>
      <c r="NLB927" s="12"/>
      <c r="NLC927" s="12"/>
      <c r="NLD927" s="12"/>
      <c r="NLE927" s="12"/>
      <c r="NLF927" s="12"/>
      <c r="NLG927" s="12"/>
      <c r="NLH927" s="12"/>
      <c r="NLI927" s="12"/>
      <c r="NLJ927" s="12"/>
      <c r="NLK927" s="12"/>
      <c r="NLL927" s="12"/>
      <c r="NLM927" s="12"/>
      <c r="NLN927" s="12"/>
      <c r="NLO927" s="12"/>
      <c r="NLP927" s="12"/>
      <c r="NLQ927" s="12"/>
      <c r="NLR927" s="12"/>
      <c r="NLS927" s="12"/>
      <c r="NLT927" s="12"/>
      <c r="NLU927" s="12"/>
      <c r="NLV927" s="12"/>
      <c r="NLW927" s="12"/>
      <c r="NLX927" s="12"/>
      <c r="NLY927" s="12"/>
      <c r="NLZ927" s="12"/>
      <c r="NMA927" s="12"/>
      <c r="NMB927" s="12"/>
      <c r="NMC927" s="12"/>
      <c r="NMD927" s="12"/>
      <c r="NME927" s="12"/>
      <c r="NMF927" s="12"/>
      <c r="NMG927" s="12"/>
      <c r="NMH927" s="12"/>
      <c r="NMI927" s="12"/>
      <c r="NMJ927" s="12"/>
      <c r="NMK927" s="12"/>
      <c r="NML927" s="12"/>
      <c r="NMM927" s="12"/>
      <c r="NMN927" s="12"/>
      <c r="NMO927" s="12"/>
      <c r="NMP927" s="12"/>
      <c r="NMQ927" s="12"/>
      <c r="NMR927" s="12"/>
      <c r="NMS927" s="12"/>
      <c r="NMT927" s="12"/>
      <c r="NMU927" s="12"/>
      <c r="NMV927" s="12"/>
      <c r="NMW927" s="12"/>
      <c r="NMX927" s="12"/>
      <c r="NMY927" s="12"/>
      <c r="NMZ927" s="12"/>
      <c r="NNA927" s="12"/>
      <c r="NNB927" s="12"/>
      <c r="NNC927" s="12"/>
      <c r="NND927" s="12"/>
      <c r="NNE927" s="12"/>
      <c r="NNF927" s="12"/>
      <c r="NNG927" s="12"/>
      <c r="NNH927" s="12"/>
      <c r="NNI927" s="12"/>
      <c r="NNJ927" s="12"/>
      <c r="NNK927" s="12"/>
      <c r="NNL927" s="12"/>
      <c r="NNM927" s="12"/>
      <c r="NNN927" s="12"/>
      <c r="NNO927" s="12"/>
      <c r="NNP927" s="12"/>
      <c r="NNQ927" s="12"/>
      <c r="NNR927" s="12"/>
      <c r="NNS927" s="12"/>
      <c r="NNT927" s="12"/>
      <c r="NNU927" s="12"/>
      <c r="NNV927" s="12"/>
      <c r="NNW927" s="12"/>
      <c r="NNX927" s="12"/>
      <c r="NNY927" s="12"/>
      <c r="NNZ927" s="12"/>
      <c r="NOA927" s="12"/>
      <c r="NOB927" s="12"/>
      <c r="NOC927" s="12"/>
      <c r="NOD927" s="12"/>
      <c r="NOE927" s="12"/>
      <c r="NOF927" s="12"/>
      <c r="NOG927" s="12"/>
      <c r="NOH927" s="12"/>
      <c r="NOI927" s="12"/>
      <c r="NOJ927" s="12"/>
      <c r="NOK927" s="12"/>
      <c r="NOL927" s="12"/>
      <c r="NOM927" s="12"/>
      <c r="NON927" s="12"/>
      <c r="NOO927" s="12"/>
      <c r="NOP927" s="12"/>
      <c r="NOQ927" s="12"/>
      <c r="NOR927" s="12"/>
      <c r="NOS927" s="12"/>
      <c r="NOT927" s="12"/>
      <c r="NOU927" s="12"/>
      <c r="NOV927" s="12"/>
      <c r="NOW927" s="12"/>
      <c r="NOX927" s="12"/>
      <c r="NOY927" s="12"/>
      <c r="NOZ927" s="12"/>
      <c r="NPA927" s="12"/>
      <c r="NPB927" s="12"/>
      <c r="NPC927" s="12"/>
      <c r="NPD927" s="12"/>
      <c r="NPE927" s="12"/>
      <c r="NPF927" s="12"/>
      <c r="NPG927" s="12"/>
      <c r="NPH927" s="12"/>
      <c r="NPI927" s="12"/>
      <c r="NPJ927" s="12"/>
      <c r="NPK927" s="12"/>
      <c r="NPL927" s="12"/>
      <c r="NPM927" s="12"/>
      <c r="NPN927" s="12"/>
      <c r="NPO927" s="12"/>
      <c r="NPP927" s="12"/>
      <c r="NPQ927" s="12"/>
      <c r="NPR927" s="12"/>
      <c r="NPS927" s="12"/>
      <c r="NPT927" s="12"/>
      <c r="NPU927" s="12"/>
      <c r="NPV927" s="12"/>
      <c r="NPW927" s="12"/>
      <c r="NPX927" s="12"/>
      <c r="NPY927" s="12"/>
      <c r="NPZ927" s="12"/>
      <c r="NQA927" s="12"/>
      <c r="NQB927" s="12"/>
      <c r="NQC927" s="12"/>
      <c r="NQD927" s="12"/>
      <c r="NQE927" s="12"/>
      <c r="NQF927" s="12"/>
      <c r="NQG927" s="12"/>
      <c r="NQH927" s="12"/>
      <c r="NQI927" s="12"/>
      <c r="NQJ927" s="12"/>
      <c r="NQK927" s="12"/>
      <c r="NQL927" s="12"/>
      <c r="NQM927" s="12"/>
      <c r="NQN927" s="12"/>
      <c r="NQO927" s="12"/>
      <c r="NQP927" s="12"/>
      <c r="NQQ927" s="12"/>
      <c r="NQR927" s="12"/>
      <c r="NQS927" s="12"/>
      <c r="NQT927" s="12"/>
      <c r="NQU927" s="12"/>
      <c r="NQV927" s="12"/>
      <c r="NQW927" s="12"/>
      <c r="NQX927" s="12"/>
      <c r="NQY927" s="12"/>
      <c r="NQZ927" s="12"/>
      <c r="NRA927" s="12"/>
      <c r="NRB927" s="12"/>
      <c r="NRC927" s="12"/>
      <c r="NRD927" s="12"/>
      <c r="NRE927" s="12"/>
      <c r="NRF927" s="12"/>
      <c r="NRG927" s="12"/>
      <c r="NRH927" s="12"/>
      <c r="NRI927" s="12"/>
      <c r="NRJ927" s="12"/>
      <c r="NRK927" s="12"/>
      <c r="NRL927" s="12"/>
      <c r="NRM927" s="12"/>
      <c r="NRN927" s="12"/>
      <c r="NRO927" s="12"/>
      <c r="NRP927" s="12"/>
      <c r="NRQ927" s="12"/>
      <c r="NRR927" s="12"/>
      <c r="NRS927" s="12"/>
      <c r="NRT927" s="12"/>
      <c r="NRU927" s="12"/>
      <c r="NRV927" s="12"/>
      <c r="NRW927" s="12"/>
      <c r="NRX927" s="12"/>
      <c r="NRY927" s="12"/>
      <c r="NRZ927" s="12"/>
      <c r="NSA927" s="12"/>
      <c r="NSB927" s="12"/>
      <c r="NSC927" s="12"/>
      <c r="NSD927" s="12"/>
      <c r="NSE927" s="12"/>
      <c r="NSF927" s="12"/>
      <c r="NSG927" s="12"/>
      <c r="NSH927" s="12"/>
      <c r="NSI927" s="12"/>
      <c r="NSJ927" s="12"/>
      <c r="NSK927" s="12"/>
      <c r="NSL927" s="12"/>
      <c r="NSM927" s="12"/>
      <c r="NSN927" s="12"/>
      <c r="NSO927" s="12"/>
      <c r="NSP927" s="12"/>
      <c r="NSQ927" s="12"/>
      <c r="NSR927" s="12"/>
      <c r="NSS927" s="12"/>
      <c r="NST927" s="12"/>
      <c r="NSU927" s="12"/>
      <c r="NSV927" s="12"/>
      <c r="NSW927" s="12"/>
      <c r="NSX927" s="12"/>
      <c r="NSY927" s="12"/>
      <c r="NSZ927" s="12"/>
      <c r="NTA927" s="12"/>
      <c r="NTB927" s="12"/>
      <c r="NTC927" s="12"/>
      <c r="NTD927" s="12"/>
      <c r="NTE927" s="12"/>
      <c r="NTF927" s="12"/>
      <c r="NTG927" s="12"/>
      <c r="NTH927" s="12"/>
      <c r="NTI927" s="12"/>
      <c r="NTJ927" s="12"/>
      <c r="NTK927" s="12"/>
      <c r="NTL927" s="12"/>
      <c r="NTM927" s="12"/>
      <c r="NTN927" s="12"/>
      <c r="NTO927" s="12"/>
      <c r="NTP927" s="12"/>
      <c r="NTQ927" s="12"/>
      <c r="NTR927" s="12"/>
      <c r="NTS927" s="12"/>
      <c r="NTT927" s="12"/>
      <c r="NTU927" s="12"/>
      <c r="NTV927" s="12"/>
      <c r="NTW927" s="12"/>
      <c r="NTX927" s="12"/>
      <c r="NTY927" s="12"/>
      <c r="NTZ927" s="12"/>
      <c r="NUA927" s="12"/>
      <c r="NUB927" s="12"/>
      <c r="NUC927" s="12"/>
      <c r="NUD927" s="12"/>
      <c r="NUE927" s="12"/>
      <c r="NUF927" s="12"/>
      <c r="NUG927" s="12"/>
      <c r="NUH927" s="12"/>
      <c r="NUI927" s="12"/>
      <c r="NUJ927" s="12"/>
      <c r="NUK927" s="12"/>
      <c r="NUL927" s="12"/>
      <c r="NUM927" s="12"/>
      <c r="NUN927" s="12"/>
      <c r="NUO927" s="12"/>
      <c r="NUP927" s="12"/>
      <c r="NUQ927" s="12"/>
      <c r="NUR927" s="12"/>
      <c r="NUS927" s="12"/>
      <c r="NUT927" s="12"/>
      <c r="NUU927" s="12"/>
      <c r="NUV927" s="12"/>
      <c r="NUW927" s="12"/>
      <c r="NUX927" s="12"/>
      <c r="NUY927" s="12"/>
      <c r="NUZ927" s="12"/>
      <c r="NVA927" s="12"/>
      <c r="NVB927" s="12"/>
      <c r="NVC927" s="12"/>
      <c r="NVD927" s="12"/>
      <c r="NVE927" s="12"/>
      <c r="NVF927" s="12"/>
      <c r="NVG927" s="12"/>
      <c r="NVH927" s="12"/>
      <c r="NVI927" s="12"/>
      <c r="NVJ927" s="12"/>
      <c r="NVK927" s="12"/>
      <c r="NVL927" s="12"/>
      <c r="NVM927" s="12"/>
      <c r="NVN927" s="12"/>
      <c r="NVO927" s="12"/>
      <c r="NVP927" s="12"/>
      <c r="NVQ927" s="12"/>
      <c r="NVR927" s="12"/>
      <c r="NVS927" s="12"/>
      <c r="NVT927" s="12"/>
      <c r="NVU927" s="12"/>
      <c r="NVV927" s="12"/>
      <c r="NVW927" s="12"/>
      <c r="NVX927" s="12"/>
      <c r="NVY927" s="12"/>
      <c r="NVZ927" s="12"/>
      <c r="NWA927" s="12"/>
      <c r="NWB927" s="12"/>
      <c r="NWC927" s="12"/>
      <c r="NWD927" s="12"/>
      <c r="NWE927" s="12"/>
      <c r="NWF927" s="12"/>
      <c r="NWG927" s="12"/>
      <c r="NWH927" s="12"/>
      <c r="NWI927" s="12"/>
      <c r="NWJ927" s="12"/>
      <c r="NWK927" s="12"/>
      <c r="NWL927" s="12"/>
      <c r="NWM927" s="12"/>
      <c r="NWN927" s="12"/>
      <c r="NWO927" s="12"/>
      <c r="NWP927" s="12"/>
      <c r="NWQ927" s="12"/>
      <c r="NWR927" s="12"/>
      <c r="NWS927" s="12"/>
      <c r="NWT927" s="12"/>
      <c r="NWU927" s="12"/>
      <c r="NWV927" s="12"/>
      <c r="NWW927" s="12"/>
      <c r="NWX927" s="12"/>
      <c r="NWY927" s="12"/>
      <c r="NWZ927" s="12"/>
      <c r="NXA927" s="12"/>
      <c r="NXB927" s="12"/>
      <c r="NXC927" s="12"/>
      <c r="NXD927" s="12"/>
      <c r="NXE927" s="12"/>
      <c r="NXF927" s="12"/>
      <c r="NXG927" s="12"/>
      <c r="NXH927" s="12"/>
      <c r="NXI927" s="12"/>
      <c r="NXJ927" s="12"/>
      <c r="NXK927" s="12"/>
      <c r="NXL927" s="12"/>
      <c r="NXM927" s="12"/>
      <c r="NXN927" s="12"/>
      <c r="NXO927" s="12"/>
      <c r="NXP927" s="12"/>
      <c r="NXQ927" s="12"/>
      <c r="NXR927" s="12"/>
      <c r="NXS927" s="12"/>
      <c r="NXT927" s="12"/>
      <c r="NXU927" s="12"/>
      <c r="NXV927" s="12"/>
      <c r="NXW927" s="12"/>
      <c r="NXX927" s="12"/>
      <c r="NXY927" s="12"/>
      <c r="NXZ927" s="12"/>
      <c r="NYA927" s="12"/>
      <c r="NYB927" s="12"/>
      <c r="NYC927" s="12"/>
      <c r="NYD927" s="12"/>
      <c r="NYE927" s="12"/>
      <c r="NYF927" s="12"/>
      <c r="NYG927" s="12"/>
      <c r="NYH927" s="12"/>
      <c r="NYI927" s="12"/>
      <c r="NYJ927" s="12"/>
      <c r="NYK927" s="12"/>
      <c r="NYL927" s="12"/>
      <c r="NYM927" s="12"/>
      <c r="NYN927" s="12"/>
      <c r="NYO927" s="12"/>
      <c r="NYP927" s="12"/>
      <c r="NYQ927" s="12"/>
      <c r="NYR927" s="12"/>
      <c r="NYS927" s="12"/>
      <c r="NYT927" s="12"/>
      <c r="NYU927" s="12"/>
      <c r="NYV927" s="12"/>
      <c r="NYW927" s="12"/>
      <c r="NYX927" s="12"/>
      <c r="NYY927" s="12"/>
      <c r="NYZ927" s="12"/>
      <c r="NZA927" s="12"/>
      <c r="NZB927" s="12"/>
      <c r="NZC927" s="12"/>
      <c r="NZD927" s="12"/>
      <c r="NZE927" s="12"/>
      <c r="NZF927" s="12"/>
      <c r="NZG927" s="12"/>
      <c r="NZH927" s="12"/>
      <c r="NZI927" s="12"/>
      <c r="NZJ927" s="12"/>
      <c r="NZK927" s="12"/>
      <c r="NZL927" s="12"/>
      <c r="NZM927" s="12"/>
      <c r="NZN927" s="12"/>
      <c r="NZO927" s="12"/>
      <c r="NZP927" s="12"/>
      <c r="NZQ927" s="12"/>
      <c r="NZR927" s="12"/>
      <c r="NZS927" s="12"/>
      <c r="NZT927" s="12"/>
      <c r="NZU927" s="12"/>
      <c r="NZV927" s="12"/>
      <c r="NZW927" s="12"/>
      <c r="NZX927" s="12"/>
      <c r="NZY927" s="12"/>
      <c r="NZZ927" s="12"/>
      <c r="OAA927" s="12"/>
      <c r="OAB927" s="12"/>
      <c r="OAC927" s="12"/>
      <c r="OAD927" s="12"/>
      <c r="OAE927" s="12"/>
      <c r="OAF927" s="12"/>
      <c r="OAG927" s="12"/>
      <c r="OAH927" s="12"/>
      <c r="OAI927" s="12"/>
      <c r="OAJ927" s="12"/>
      <c r="OAK927" s="12"/>
      <c r="OAL927" s="12"/>
      <c r="OAM927" s="12"/>
      <c r="OAN927" s="12"/>
      <c r="OAO927" s="12"/>
      <c r="OAP927" s="12"/>
      <c r="OAQ927" s="12"/>
      <c r="OAR927" s="12"/>
      <c r="OAS927" s="12"/>
      <c r="OAT927" s="12"/>
      <c r="OAU927" s="12"/>
      <c r="OAV927" s="12"/>
      <c r="OAW927" s="12"/>
      <c r="OAX927" s="12"/>
      <c r="OAY927" s="12"/>
      <c r="OAZ927" s="12"/>
      <c r="OBA927" s="12"/>
      <c r="OBB927" s="12"/>
      <c r="OBC927" s="12"/>
      <c r="OBD927" s="12"/>
      <c r="OBE927" s="12"/>
      <c r="OBF927" s="12"/>
      <c r="OBG927" s="12"/>
      <c r="OBH927" s="12"/>
      <c r="OBI927" s="12"/>
      <c r="OBJ927" s="12"/>
      <c r="OBK927" s="12"/>
      <c r="OBL927" s="12"/>
      <c r="OBM927" s="12"/>
      <c r="OBN927" s="12"/>
      <c r="OBO927" s="12"/>
      <c r="OBP927" s="12"/>
      <c r="OBQ927" s="12"/>
      <c r="OBR927" s="12"/>
      <c r="OBS927" s="12"/>
      <c r="OBT927" s="12"/>
      <c r="OBU927" s="12"/>
      <c r="OBV927" s="12"/>
      <c r="OBW927" s="12"/>
      <c r="OBX927" s="12"/>
      <c r="OBY927" s="12"/>
      <c r="OBZ927" s="12"/>
      <c r="OCA927" s="12"/>
      <c r="OCB927" s="12"/>
      <c r="OCC927" s="12"/>
      <c r="OCD927" s="12"/>
      <c r="OCE927" s="12"/>
      <c r="OCF927" s="12"/>
      <c r="OCG927" s="12"/>
      <c r="OCH927" s="12"/>
      <c r="OCI927" s="12"/>
      <c r="OCJ927" s="12"/>
      <c r="OCK927" s="12"/>
      <c r="OCL927" s="12"/>
      <c r="OCM927" s="12"/>
      <c r="OCN927" s="12"/>
      <c r="OCO927" s="12"/>
      <c r="OCP927" s="12"/>
      <c r="OCQ927" s="12"/>
      <c r="OCR927" s="12"/>
      <c r="OCS927" s="12"/>
      <c r="OCT927" s="12"/>
      <c r="OCU927" s="12"/>
      <c r="OCV927" s="12"/>
      <c r="OCW927" s="12"/>
      <c r="OCX927" s="12"/>
      <c r="OCY927" s="12"/>
      <c r="OCZ927" s="12"/>
      <c r="ODA927" s="12"/>
      <c r="ODB927" s="12"/>
      <c r="ODC927" s="12"/>
      <c r="ODD927" s="12"/>
      <c r="ODE927" s="12"/>
      <c r="ODF927" s="12"/>
      <c r="ODG927" s="12"/>
      <c r="ODH927" s="12"/>
      <c r="ODI927" s="12"/>
      <c r="ODJ927" s="12"/>
      <c r="ODK927" s="12"/>
      <c r="ODL927" s="12"/>
      <c r="ODM927" s="12"/>
      <c r="ODN927" s="12"/>
      <c r="ODO927" s="12"/>
      <c r="ODP927" s="12"/>
      <c r="ODQ927" s="12"/>
      <c r="ODR927" s="12"/>
      <c r="ODS927" s="12"/>
      <c r="ODT927" s="12"/>
      <c r="ODU927" s="12"/>
      <c r="ODV927" s="12"/>
      <c r="ODW927" s="12"/>
      <c r="ODX927" s="12"/>
      <c r="ODY927" s="12"/>
      <c r="ODZ927" s="12"/>
      <c r="OEA927" s="12"/>
      <c r="OEB927" s="12"/>
      <c r="OEC927" s="12"/>
      <c r="OED927" s="12"/>
      <c r="OEE927" s="12"/>
      <c r="OEF927" s="12"/>
      <c r="OEG927" s="12"/>
      <c r="OEH927" s="12"/>
      <c r="OEI927" s="12"/>
      <c r="OEJ927" s="12"/>
      <c r="OEK927" s="12"/>
      <c r="OEL927" s="12"/>
      <c r="OEM927" s="12"/>
      <c r="OEN927" s="12"/>
      <c r="OEO927" s="12"/>
      <c r="OEP927" s="12"/>
      <c r="OEQ927" s="12"/>
      <c r="OER927" s="12"/>
      <c r="OES927" s="12"/>
      <c r="OET927" s="12"/>
      <c r="OEU927" s="12"/>
      <c r="OEV927" s="12"/>
      <c r="OEW927" s="12"/>
      <c r="OEX927" s="12"/>
      <c r="OEY927" s="12"/>
      <c r="OEZ927" s="12"/>
      <c r="OFA927" s="12"/>
      <c r="OFB927" s="12"/>
      <c r="OFC927" s="12"/>
      <c r="OFD927" s="12"/>
      <c r="OFE927" s="12"/>
      <c r="OFF927" s="12"/>
      <c r="OFG927" s="12"/>
      <c r="OFH927" s="12"/>
      <c r="OFI927" s="12"/>
      <c r="OFJ927" s="12"/>
      <c r="OFK927" s="12"/>
      <c r="OFL927" s="12"/>
      <c r="OFM927" s="12"/>
      <c r="OFN927" s="12"/>
      <c r="OFO927" s="12"/>
      <c r="OFP927" s="12"/>
      <c r="OFQ927" s="12"/>
      <c r="OFR927" s="12"/>
      <c r="OFS927" s="12"/>
      <c r="OFT927" s="12"/>
      <c r="OFU927" s="12"/>
      <c r="OFV927" s="12"/>
      <c r="OFW927" s="12"/>
      <c r="OFX927" s="12"/>
      <c r="OFY927" s="12"/>
      <c r="OFZ927" s="12"/>
      <c r="OGA927" s="12"/>
      <c r="OGB927" s="12"/>
      <c r="OGC927" s="12"/>
      <c r="OGD927" s="12"/>
      <c r="OGE927" s="12"/>
      <c r="OGF927" s="12"/>
      <c r="OGG927" s="12"/>
      <c r="OGH927" s="12"/>
      <c r="OGI927" s="12"/>
      <c r="OGJ927" s="12"/>
      <c r="OGK927" s="12"/>
      <c r="OGL927" s="12"/>
      <c r="OGM927" s="12"/>
      <c r="OGN927" s="12"/>
      <c r="OGO927" s="12"/>
      <c r="OGP927" s="12"/>
      <c r="OGQ927" s="12"/>
      <c r="OGR927" s="12"/>
      <c r="OGS927" s="12"/>
      <c r="OGT927" s="12"/>
      <c r="OGU927" s="12"/>
      <c r="OGV927" s="12"/>
      <c r="OGW927" s="12"/>
      <c r="OGX927" s="12"/>
      <c r="OGY927" s="12"/>
      <c r="OGZ927" s="12"/>
      <c r="OHA927" s="12"/>
      <c r="OHB927" s="12"/>
      <c r="OHC927" s="12"/>
      <c r="OHD927" s="12"/>
      <c r="OHE927" s="12"/>
      <c r="OHF927" s="12"/>
      <c r="OHG927" s="12"/>
      <c r="OHH927" s="12"/>
      <c r="OHI927" s="12"/>
      <c r="OHJ927" s="12"/>
      <c r="OHK927" s="12"/>
      <c r="OHL927" s="12"/>
      <c r="OHM927" s="12"/>
      <c r="OHN927" s="12"/>
      <c r="OHO927" s="12"/>
      <c r="OHP927" s="12"/>
      <c r="OHQ927" s="12"/>
      <c r="OHR927" s="12"/>
      <c r="OHS927" s="12"/>
      <c r="OHT927" s="12"/>
      <c r="OHU927" s="12"/>
      <c r="OHV927" s="12"/>
      <c r="OHW927" s="12"/>
      <c r="OHX927" s="12"/>
      <c r="OHY927" s="12"/>
      <c r="OHZ927" s="12"/>
      <c r="OIA927" s="12"/>
      <c r="OIB927" s="12"/>
      <c r="OIC927" s="12"/>
      <c r="OID927" s="12"/>
      <c r="OIE927" s="12"/>
      <c r="OIF927" s="12"/>
      <c r="OIG927" s="12"/>
      <c r="OIH927" s="12"/>
      <c r="OII927" s="12"/>
      <c r="OIJ927" s="12"/>
      <c r="OIK927" s="12"/>
      <c r="OIL927" s="12"/>
      <c r="OIM927" s="12"/>
      <c r="OIN927" s="12"/>
      <c r="OIO927" s="12"/>
      <c r="OIP927" s="12"/>
      <c r="OIQ927" s="12"/>
      <c r="OIR927" s="12"/>
      <c r="OIS927" s="12"/>
      <c r="OIT927" s="12"/>
      <c r="OIU927" s="12"/>
      <c r="OIV927" s="12"/>
      <c r="OIW927" s="12"/>
      <c r="OIX927" s="12"/>
      <c r="OIY927" s="12"/>
      <c r="OIZ927" s="12"/>
      <c r="OJA927" s="12"/>
      <c r="OJB927" s="12"/>
      <c r="OJC927" s="12"/>
      <c r="OJD927" s="12"/>
      <c r="OJE927" s="12"/>
      <c r="OJF927" s="12"/>
      <c r="OJG927" s="12"/>
      <c r="OJH927" s="12"/>
      <c r="OJI927" s="12"/>
      <c r="OJJ927" s="12"/>
      <c r="OJK927" s="12"/>
      <c r="OJL927" s="12"/>
      <c r="OJM927" s="12"/>
      <c r="OJN927" s="12"/>
      <c r="OJO927" s="12"/>
      <c r="OJP927" s="12"/>
      <c r="OJQ927" s="12"/>
      <c r="OJR927" s="12"/>
      <c r="OJS927" s="12"/>
      <c r="OJT927" s="12"/>
      <c r="OJU927" s="12"/>
      <c r="OJV927" s="12"/>
      <c r="OJW927" s="12"/>
      <c r="OJX927" s="12"/>
      <c r="OJY927" s="12"/>
      <c r="OJZ927" s="12"/>
      <c r="OKA927" s="12"/>
      <c r="OKB927" s="12"/>
      <c r="OKC927" s="12"/>
      <c r="OKD927" s="12"/>
      <c r="OKE927" s="12"/>
      <c r="OKF927" s="12"/>
      <c r="OKG927" s="12"/>
      <c r="OKH927" s="12"/>
      <c r="OKI927" s="12"/>
      <c r="OKJ927" s="12"/>
      <c r="OKK927" s="12"/>
      <c r="OKL927" s="12"/>
      <c r="OKM927" s="12"/>
      <c r="OKN927" s="12"/>
      <c r="OKO927" s="12"/>
      <c r="OKP927" s="12"/>
      <c r="OKQ927" s="12"/>
      <c r="OKR927" s="12"/>
      <c r="OKS927" s="12"/>
      <c r="OKT927" s="12"/>
      <c r="OKU927" s="12"/>
      <c r="OKV927" s="12"/>
      <c r="OKW927" s="12"/>
      <c r="OKX927" s="12"/>
      <c r="OKY927" s="12"/>
      <c r="OKZ927" s="12"/>
      <c r="OLA927" s="12"/>
      <c r="OLB927" s="12"/>
      <c r="OLC927" s="12"/>
      <c r="OLD927" s="12"/>
      <c r="OLE927" s="12"/>
      <c r="OLF927" s="12"/>
      <c r="OLG927" s="12"/>
      <c r="OLH927" s="12"/>
      <c r="OLI927" s="12"/>
      <c r="OLJ927" s="12"/>
      <c r="OLK927" s="12"/>
      <c r="OLL927" s="12"/>
      <c r="OLM927" s="12"/>
      <c r="OLN927" s="12"/>
      <c r="OLO927" s="12"/>
      <c r="OLP927" s="12"/>
      <c r="OLQ927" s="12"/>
      <c r="OLR927" s="12"/>
      <c r="OLS927" s="12"/>
      <c r="OLT927" s="12"/>
      <c r="OLU927" s="12"/>
      <c r="OLV927" s="12"/>
      <c r="OLW927" s="12"/>
      <c r="OLX927" s="12"/>
      <c r="OLY927" s="12"/>
      <c r="OLZ927" s="12"/>
      <c r="OMA927" s="12"/>
      <c r="OMB927" s="12"/>
      <c r="OMC927" s="12"/>
      <c r="OMD927" s="12"/>
      <c r="OME927" s="12"/>
      <c r="OMF927" s="12"/>
      <c r="OMG927" s="12"/>
      <c r="OMH927" s="12"/>
      <c r="OMI927" s="12"/>
      <c r="OMJ927" s="12"/>
      <c r="OMK927" s="12"/>
      <c r="OML927" s="12"/>
      <c r="OMM927" s="12"/>
      <c r="OMN927" s="12"/>
      <c r="OMO927" s="12"/>
      <c r="OMP927" s="12"/>
      <c r="OMQ927" s="12"/>
      <c r="OMR927" s="12"/>
      <c r="OMS927" s="12"/>
      <c r="OMT927" s="12"/>
      <c r="OMU927" s="12"/>
      <c r="OMV927" s="12"/>
      <c r="OMW927" s="12"/>
      <c r="OMX927" s="12"/>
      <c r="OMY927" s="12"/>
      <c r="OMZ927" s="12"/>
      <c r="ONA927" s="12"/>
      <c r="ONB927" s="12"/>
      <c r="ONC927" s="12"/>
      <c r="OND927" s="12"/>
      <c r="ONE927" s="12"/>
      <c r="ONF927" s="12"/>
      <c r="ONG927" s="12"/>
      <c r="ONH927" s="12"/>
      <c r="ONI927" s="12"/>
      <c r="ONJ927" s="12"/>
      <c r="ONK927" s="12"/>
      <c r="ONL927" s="12"/>
      <c r="ONM927" s="12"/>
      <c r="ONN927" s="12"/>
      <c r="ONO927" s="12"/>
      <c r="ONP927" s="12"/>
      <c r="ONQ927" s="12"/>
      <c r="ONR927" s="12"/>
      <c r="ONS927" s="12"/>
      <c r="ONT927" s="12"/>
      <c r="ONU927" s="12"/>
      <c r="ONV927" s="12"/>
      <c r="ONW927" s="12"/>
      <c r="ONX927" s="12"/>
      <c r="ONY927" s="12"/>
      <c r="ONZ927" s="12"/>
      <c r="OOA927" s="12"/>
      <c r="OOB927" s="12"/>
      <c r="OOC927" s="12"/>
      <c r="OOD927" s="12"/>
      <c r="OOE927" s="12"/>
      <c r="OOF927" s="12"/>
      <c r="OOG927" s="12"/>
      <c r="OOH927" s="12"/>
      <c r="OOI927" s="12"/>
      <c r="OOJ927" s="12"/>
      <c r="OOK927" s="12"/>
      <c r="OOL927" s="12"/>
      <c r="OOM927" s="12"/>
      <c r="OON927" s="12"/>
      <c r="OOO927" s="12"/>
      <c r="OOP927" s="12"/>
      <c r="OOQ927" s="12"/>
      <c r="OOR927" s="12"/>
      <c r="OOS927" s="12"/>
      <c r="OOT927" s="12"/>
      <c r="OOU927" s="12"/>
      <c r="OOV927" s="12"/>
      <c r="OOW927" s="12"/>
      <c r="OOX927" s="12"/>
      <c r="OOY927" s="12"/>
      <c r="OOZ927" s="12"/>
      <c r="OPA927" s="12"/>
      <c r="OPB927" s="12"/>
      <c r="OPC927" s="12"/>
      <c r="OPD927" s="12"/>
      <c r="OPE927" s="12"/>
      <c r="OPF927" s="12"/>
      <c r="OPG927" s="12"/>
      <c r="OPH927" s="12"/>
      <c r="OPI927" s="12"/>
      <c r="OPJ927" s="12"/>
      <c r="OPK927" s="12"/>
      <c r="OPL927" s="12"/>
      <c r="OPM927" s="12"/>
      <c r="OPN927" s="12"/>
      <c r="OPO927" s="12"/>
      <c r="OPP927" s="12"/>
      <c r="OPQ927" s="12"/>
      <c r="OPR927" s="12"/>
      <c r="OPS927" s="12"/>
      <c r="OPT927" s="12"/>
      <c r="OPU927" s="12"/>
      <c r="OPV927" s="12"/>
      <c r="OPW927" s="12"/>
      <c r="OPX927" s="12"/>
      <c r="OPY927" s="12"/>
      <c r="OPZ927" s="12"/>
      <c r="OQA927" s="12"/>
      <c r="OQB927" s="12"/>
      <c r="OQC927" s="12"/>
      <c r="OQD927" s="12"/>
      <c r="OQE927" s="12"/>
      <c r="OQF927" s="12"/>
      <c r="OQG927" s="12"/>
      <c r="OQH927" s="12"/>
      <c r="OQI927" s="12"/>
      <c r="OQJ927" s="12"/>
      <c r="OQK927" s="12"/>
      <c r="OQL927" s="12"/>
      <c r="OQM927" s="12"/>
      <c r="OQN927" s="12"/>
      <c r="OQO927" s="12"/>
      <c r="OQP927" s="12"/>
      <c r="OQQ927" s="12"/>
      <c r="OQR927" s="12"/>
      <c r="OQS927" s="12"/>
      <c r="OQT927" s="12"/>
      <c r="OQU927" s="12"/>
      <c r="OQV927" s="12"/>
      <c r="OQW927" s="12"/>
      <c r="OQX927" s="12"/>
      <c r="OQY927" s="12"/>
      <c r="OQZ927" s="12"/>
      <c r="ORA927" s="12"/>
      <c r="ORB927" s="12"/>
      <c r="ORC927" s="12"/>
      <c r="ORD927" s="12"/>
      <c r="ORE927" s="12"/>
      <c r="ORF927" s="12"/>
      <c r="ORG927" s="12"/>
      <c r="ORH927" s="12"/>
      <c r="ORI927" s="12"/>
      <c r="ORJ927" s="12"/>
      <c r="ORK927" s="12"/>
      <c r="ORL927" s="12"/>
      <c r="ORM927" s="12"/>
      <c r="ORN927" s="12"/>
      <c r="ORO927" s="12"/>
      <c r="ORP927" s="12"/>
      <c r="ORQ927" s="12"/>
      <c r="ORR927" s="12"/>
      <c r="ORS927" s="12"/>
      <c r="ORT927" s="12"/>
      <c r="ORU927" s="12"/>
      <c r="ORV927" s="12"/>
      <c r="ORW927" s="12"/>
      <c r="ORX927" s="12"/>
      <c r="ORY927" s="12"/>
      <c r="ORZ927" s="12"/>
      <c r="OSA927" s="12"/>
      <c r="OSB927" s="12"/>
      <c r="OSC927" s="12"/>
      <c r="OSD927" s="12"/>
      <c r="OSE927" s="12"/>
      <c r="OSF927" s="12"/>
      <c r="OSG927" s="12"/>
      <c r="OSH927" s="12"/>
      <c r="OSI927" s="12"/>
      <c r="OSJ927" s="12"/>
      <c r="OSK927" s="12"/>
      <c r="OSL927" s="12"/>
      <c r="OSM927" s="12"/>
      <c r="OSN927" s="12"/>
      <c r="OSO927" s="12"/>
      <c r="OSP927" s="12"/>
      <c r="OSQ927" s="12"/>
      <c r="OSR927" s="12"/>
      <c r="OSS927" s="12"/>
      <c r="OST927" s="12"/>
      <c r="OSU927" s="12"/>
      <c r="OSV927" s="12"/>
      <c r="OSW927" s="12"/>
      <c r="OSX927" s="12"/>
      <c r="OSY927" s="12"/>
      <c r="OSZ927" s="12"/>
      <c r="OTA927" s="12"/>
      <c r="OTB927" s="12"/>
      <c r="OTC927" s="12"/>
      <c r="OTD927" s="12"/>
      <c r="OTE927" s="12"/>
      <c r="OTF927" s="12"/>
      <c r="OTG927" s="12"/>
      <c r="OTH927" s="12"/>
      <c r="OTI927" s="12"/>
      <c r="OTJ927" s="12"/>
      <c r="OTK927" s="12"/>
      <c r="OTL927" s="12"/>
      <c r="OTM927" s="12"/>
      <c r="OTN927" s="12"/>
      <c r="OTO927" s="12"/>
      <c r="OTP927" s="12"/>
      <c r="OTQ927" s="12"/>
      <c r="OTR927" s="12"/>
      <c r="OTS927" s="12"/>
      <c r="OTT927" s="12"/>
      <c r="OTU927" s="12"/>
      <c r="OTV927" s="12"/>
      <c r="OTW927" s="12"/>
      <c r="OTX927" s="12"/>
      <c r="OTY927" s="12"/>
      <c r="OTZ927" s="12"/>
      <c r="OUA927" s="12"/>
      <c r="OUB927" s="12"/>
      <c r="OUC927" s="12"/>
      <c r="OUD927" s="12"/>
      <c r="OUE927" s="12"/>
      <c r="OUF927" s="12"/>
      <c r="OUG927" s="12"/>
      <c r="OUH927" s="12"/>
      <c r="OUI927" s="12"/>
      <c r="OUJ927" s="12"/>
      <c r="OUK927" s="12"/>
      <c r="OUL927" s="12"/>
      <c r="OUM927" s="12"/>
      <c r="OUN927" s="12"/>
      <c r="OUO927" s="12"/>
      <c r="OUP927" s="12"/>
      <c r="OUQ927" s="12"/>
      <c r="OUR927" s="12"/>
      <c r="OUS927" s="12"/>
      <c r="OUT927" s="12"/>
      <c r="OUU927" s="12"/>
      <c r="OUV927" s="12"/>
      <c r="OUW927" s="12"/>
      <c r="OUX927" s="12"/>
      <c r="OUY927" s="12"/>
      <c r="OUZ927" s="12"/>
      <c r="OVA927" s="12"/>
      <c r="OVB927" s="12"/>
      <c r="OVC927" s="12"/>
      <c r="OVD927" s="12"/>
      <c r="OVE927" s="12"/>
      <c r="OVF927" s="12"/>
      <c r="OVG927" s="12"/>
      <c r="OVH927" s="12"/>
      <c r="OVI927" s="12"/>
      <c r="OVJ927" s="12"/>
      <c r="OVK927" s="12"/>
      <c r="OVL927" s="12"/>
      <c r="OVM927" s="12"/>
      <c r="OVN927" s="12"/>
      <c r="OVO927" s="12"/>
      <c r="OVP927" s="12"/>
      <c r="OVQ927" s="12"/>
      <c r="OVR927" s="12"/>
      <c r="OVS927" s="12"/>
      <c r="OVT927" s="12"/>
      <c r="OVU927" s="12"/>
      <c r="OVV927" s="12"/>
      <c r="OVW927" s="12"/>
      <c r="OVX927" s="12"/>
      <c r="OVY927" s="12"/>
      <c r="OVZ927" s="12"/>
      <c r="OWA927" s="12"/>
      <c r="OWB927" s="12"/>
      <c r="OWC927" s="12"/>
      <c r="OWD927" s="12"/>
      <c r="OWE927" s="12"/>
      <c r="OWF927" s="12"/>
      <c r="OWG927" s="12"/>
      <c r="OWH927" s="12"/>
      <c r="OWI927" s="12"/>
      <c r="OWJ927" s="12"/>
      <c r="OWK927" s="12"/>
      <c r="OWL927" s="12"/>
      <c r="OWM927" s="12"/>
      <c r="OWN927" s="12"/>
      <c r="OWO927" s="12"/>
      <c r="OWP927" s="12"/>
      <c r="OWQ927" s="12"/>
      <c r="OWR927" s="12"/>
      <c r="OWS927" s="12"/>
      <c r="OWT927" s="12"/>
      <c r="OWU927" s="12"/>
      <c r="OWV927" s="12"/>
      <c r="OWW927" s="12"/>
      <c r="OWX927" s="12"/>
      <c r="OWY927" s="12"/>
      <c r="OWZ927" s="12"/>
      <c r="OXA927" s="12"/>
      <c r="OXB927" s="12"/>
      <c r="OXC927" s="12"/>
      <c r="OXD927" s="12"/>
      <c r="OXE927" s="12"/>
      <c r="OXF927" s="12"/>
      <c r="OXG927" s="12"/>
      <c r="OXH927" s="12"/>
      <c r="OXI927" s="12"/>
      <c r="OXJ927" s="12"/>
      <c r="OXK927" s="12"/>
      <c r="OXL927" s="12"/>
      <c r="OXM927" s="12"/>
      <c r="OXN927" s="12"/>
      <c r="OXO927" s="12"/>
      <c r="OXP927" s="12"/>
      <c r="OXQ927" s="12"/>
      <c r="OXR927" s="12"/>
      <c r="OXS927" s="12"/>
      <c r="OXT927" s="12"/>
      <c r="OXU927" s="12"/>
      <c r="OXV927" s="12"/>
      <c r="OXW927" s="12"/>
      <c r="OXX927" s="12"/>
      <c r="OXY927" s="12"/>
      <c r="OXZ927" s="12"/>
      <c r="OYA927" s="12"/>
      <c r="OYB927" s="12"/>
      <c r="OYC927" s="12"/>
      <c r="OYD927" s="12"/>
      <c r="OYE927" s="12"/>
      <c r="OYF927" s="12"/>
      <c r="OYG927" s="12"/>
      <c r="OYH927" s="12"/>
      <c r="OYI927" s="12"/>
      <c r="OYJ927" s="12"/>
      <c r="OYK927" s="12"/>
      <c r="OYL927" s="12"/>
      <c r="OYM927" s="12"/>
      <c r="OYN927" s="12"/>
      <c r="OYO927" s="12"/>
      <c r="OYP927" s="12"/>
      <c r="OYQ927" s="12"/>
      <c r="OYR927" s="12"/>
      <c r="OYS927" s="12"/>
      <c r="OYT927" s="12"/>
      <c r="OYU927" s="12"/>
      <c r="OYV927" s="12"/>
      <c r="OYW927" s="12"/>
      <c r="OYX927" s="12"/>
      <c r="OYY927" s="12"/>
      <c r="OYZ927" s="12"/>
      <c r="OZA927" s="12"/>
      <c r="OZB927" s="12"/>
      <c r="OZC927" s="12"/>
      <c r="OZD927" s="12"/>
      <c r="OZE927" s="12"/>
      <c r="OZF927" s="12"/>
      <c r="OZG927" s="12"/>
      <c r="OZH927" s="12"/>
      <c r="OZI927" s="12"/>
      <c r="OZJ927" s="12"/>
      <c r="OZK927" s="12"/>
      <c r="OZL927" s="12"/>
      <c r="OZM927" s="12"/>
      <c r="OZN927" s="12"/>
      <c r="OZO927" s="12"/>
      <c r="OZP927" s="12"/>
      <c r="OZQ927" s="12"/>
      <c r="OZR927" s="12"/>
      <c r="OZS927" s="12"/>
      <c r="OZT927" s="12"/>
      <c r="OZU927" s="12"/>
      <c r="OZV927" s="12"/>
      <c r="OZW927" s="12"/>
      <c r="OZX927" s="12"/>
      <c r="OZY927" s="12"/>
      <c r="OZZ927" s="12"/>
      <c r="PAA927" s="12"/>
      <c r="PAB927" s="12"/>
      <c r="PAC927" s="12"/>
      <c r="PAD927" s="12"/>
      <c r="PAE927" s="12"/>
      <c r="PAF927" s="12"/>
      <c r="PAG927" s="12"/>
      <c r="PAH927" s="12"/>
      <c r="PAI927" s="12"/>
      <c r="PAJ927" s="12"/>
      <c r="PAK927" s="12"/>
      <c r="PAL927" s="12"/>
      <c r="PAM927" s="12"/>
      <c r="PAN927" s="12"/>
      <c r="PAO927" s="12"/>
      <c r="PAP927" s="12"/>
      <c r="PAQ927" s="12"/>
      <c r="PAR927" s="12"/>
      <c r="PAS927" s="12"/>
      <c r="PAT927" s="12"/>
      <c r="PAU927" s="12"/>
      <c r="PAV927" s="12"/>
      <c r="PAW927" s="12"/>
      <c r="PAX927" s="12"/>
      <c r="PAY927" s="12"/>
      <c r="PAZ927" s="12"/>
      <c r="PBA927" s="12"/>
      <c r="PBB927" s="12"/>
      <c r="PBC927" s="12"/>
      <c r="PBD927" s="12"/>
      <c r="PBE927" s="12"/>
      <c r="PBF927" s="12"/>
      <c r="PBG927" s="12"/>
      <c r="PBH927" s="12"/>
      <c r="PBI927" s="12"/>
      <c r="PBJ927" s="12"/>
      <c r="PBK927" s="12"/>
      <c r="PBL927" s="12"/>
      <c r="PBM927" s="12"/>
      <c r="PBN927" s="12"/>
      <c r="PBO927" s="12"/>
      <c r="PBP927" s="12"/>
      <c r="PBQ927" s="12"/>
      <c r="PBR927" s="12"/>
      <c r="PBS927" s="12"/>
      <c r="PBT927" s="12"/>
      <c r="PBU927" s="12"/>
      <c r="PBV927" s="12"/>
      <c r="PBW927" s="12"/>
      <c r="PBX927" s="12"/>
      <c r="PBY927" s="12"/>
      <c r="PBZ927" s="12"/>
      <c r="PCA927" s="12"/>
      <c r="PCB927" s="12"/>
      <c r="PCC927" s="12"/>
      <c r="PCD927" s="12"/>
      <c r="PCE927" s="12"/>
      <c r="PCF927" s="12"/>
      <c r="PCG927" s="12"/>
      <c r="PCH927" s="12"/>
      <c r="PCI927" s="12"/>
      <c r="PCJ927" s="12"/>
      <c r="PCK927" s="12"/>
      <c r="PCL927" s="12"/>
      <c r="PCM927" s="12"/>
      <c r="PCN927" s="12"/>
      <c r="PCO927" s="12"/>
      <c r="PCP927" s="12"/>
      <c r="PCQ927" s="12"/>
      <c r="PCR927" s="12"/>
      <c r="PCS927" s="12"/>
      <c r="PCT927" s="12"/>
      <c r="PCU927" s="12"/>
      <c r="PCV927" s="12"/>
      <c r="PCW927" s="12"/>
      <c r="PCX927" s="12"/>
      <c r="PCY927" s="12"/>
      <c r="PCZ927" s="12"/>
      <c r="PDA927" s="12"/>
      <c r="PDB927" s="12"/>
      <c r="PDC927" s="12"/>
      <c r="PDD927" s="12"/>
      <c r="PDE927" s="12"/>
      <c r="PDF927" s="12"/>
      <c r="PDG927" s="12"/>
      <c r="PDH927" s="12"/>
      <c r="PDI927" s="12"/>
      <c r="PDJ927" s="12"/>
      <c r="PDK927" s="12"/>
      <c r="PDL927" s="12"/>
      <c r="PDM927" s="12"/>
      <c r="PDN927" s="12"/>
      <c r="PDO927" s="12"/>
      <c r="PDP927" s="12"/>
      <c r="PDQ927" s="12"/>
      <c r="PDR927" s="12"/>
      <c r="PDS927" s="12"/>
      <c r="PDT927" s="12"/>
      <c r="PDU927" s="12"/>
      <c r="PDV927" s="12"/>
      <c r="PDW927" s="12"/>
      <c r="PDX927" s="12"/>
      <c r="PDY927" s="12"/>
      <c r="PDZ927" s="12"/>
      <c r="PEA927" s="12"/>
      <c r="PEB927" s="12"/>
      <c r="PEC927" s="12"/>
      <c r="PED927" s="12"/>
      <c r="PEE927" s="12"/>
      <c r="PEF927" s="12"/>
      <c r="PEG927" s="12"/>
      <c r="PEH927" s="12"/>
      <c r="PEI927" s="12"/>
      <c r="PEJ927" s="12"/>
      <c r="PEK927" s="12"/>
      <c r="PEL927" s="12"/>
      <c r="PEM927" s="12"/>
      <c r="PEN927" s="12"/>
      <c r="PEO927" s="12"/>
      <c r="PEP927" s="12"/>
      <c r="PEQ927" s="12"/>
      <c r="PER927" s="12"/>
      <c r="PES927" s="12"/>
      <c r="PET927" s="12"/>
      <c r="PEU927" s="12"/>
      <c r="PEV927" s="12"/>
      <c r="PEW927" s="12"/>
      <c r="PEX927" s="12"/>
      <c r="PEY927" s="12"/>
      <c r="PEZ927" s="12"/>
      <c r="PFA927" s="12"/>
      <c r="PFB927" s="12"/>
      <c r="PFC927" s="12"/>
      <c r="PFD927" s="12"/>
      <c r="PFE927" s="12"/>
      <c r="PFF927" s="12"/>
      <c r="PFG927" s="12"/>
      <c r="PFH927" s="12"/>
      <c r="PFI927" s="12"/>
      <c r="PFJ927" s="12"/>
      <c r="PFK927" s="12"/>
      <c r="PFL927" s="12"/>
      <c r="PFM927" s="12"/>
      <c r="PFN927" s="12"/>
      <c r="PFO927" s="12"/>
      <c r="PFP927" s="12"/>
      <c r="PFQ927" s="12"/>
      <c r="PFR927" s="12"/>
      <c r="PFS927" s="12"/>
      <c r="PFT927" s="12"/>
      <c r="PFU927" s="12"/>
      <c r="PFV927" s="12"/>
      <c r="PFW927" s="12"/>
      <c r="PFX927" s="12"/>
      <c r="PFY927" s="12"/>
      <c r="PFZ927" s="12"/>
      <c r="PGA927" s="12"/>
      <c r="PGB927" s="12"/>
      <c r="PGC927" s="12"/>
      <c r="PGD927" s="12"/>
      <c r="PGE927" s="12"/>
      <c r="PGF927" s="12"/>
      <c r="PGG927" s="12"/>
      <c r="PGH927" s="12"/>
      <c r="PGI927" s="12"/>
      <c r="PGJ927" s="12"/>
      <c r="PGK927" s="12"/>
      <c r="PGL927" s="12"/>
      <c r="PGM927" s="12"/>
      <c r="PGN927" s="12"/>
      <c r="PGO927" s="12"/>
      <c r="PGP927" s="12"/>
      <c r="PGQ927" s="12"/>
      <c r="PGR927" s="12"/>
      <c r="PGS927" s="12"/>
      <c r="PGT927" s="12"/>
      <c r="PGU927" s="12"/>
      <c r="PGV927" s="12"/>
      <c r="PGW927" s="12"/>
      <c r="PGX927" s="12"/>
      <c r="PGY927" s="12"/>
      <c r="PGZ927" s="12"/>
      <c r="PHA927" s="12"/>
      <c r="PHB927" s="12"/>
      <c r="PHC927" s="12"/>
      <c r="PHD927" s="12"/>
      <c r="PHE927" s="12"/>
      <c r="PHF927" s="12"/>
      <c r="PHG927" s="12"/>
      <c r="PHH927" s="12"/>
      <c r="PHI927" s="12"/>
      <c r="PHJ927" s="12"/>
      <c r="PHK927" s="12"/>
      <c r="PHL927" s="12"/>
      <c r="PHM927" s="12"/>
      <c r="PHN927" s="12"/>
      <c r="PHO927" s="12"/>
      <c r="PHP927" s="12"/>
      <c r="PHQ927" s="12"/>
      <c r="PHR927" s="12"/>
      <c r="PHS927" s="12"/>
      <c r="PHT927" s="12"/>
      <c r="PHU927" s="12"/>
      <c r="PHV927" s="12"/>
      <c r="PHW927" s="12"/>
      <c r="PHX927" s="12"/>
      <c r="PHY927" s="12"/>
      <c r="PHZ927" s="12"/>
      <c r="PIA927" s="12"/>
      <c r="PIB927" s="12"/>
      <c r="PIC927" s="12"/>
      <c r="PID927" s="12"/>
      <c r="PIE927" s="12"/>
      <c r="PIF927" s="12"/>
      <c r="PIG927" s="12"/>
      <c r="PIH927" s="12"/>
      <c r="PII927" s="12"/>
      <c r="PIJ927" s="12"/>
      <c r="PIK927" s="12"/>
      <c r="PIL927" s="12"/>
      <c r="PIM927" s="12"/>
      <c r="PIN927" s="12"/>
      <c r="PIO927" s="12"/>
      <c r="PIP927" s="12"/>
      <c r="PIQ927" s="12"/>
      <c r="PIR927" s="12"/>
      <c r="PIS927" s="12"/>
      <c r="PIT927" s="12"/>
      <c r="PIU927" s="12"/>
      <c r="PIV927" s="12"/>
      <c r="PIW927" s="12"/>
      <c r="PIX927" s="12"/>
      <c r="PIY927" s="12"/>
      <c r="PIZ927" s="12"/>
      <c r="PJA927" s="12"/>
      <c r="PJB927" s="12"/>
      <c r="PJC927" s="12"/>
      <c r="PJD927" s="12"/>
      <c r="PJE927" s="12"/>
      <c r="PJF927" s="12"/>
      <c r="PJG927" s="12"/>
      <c r="PJH927" s="12"/>
      <c r="PJI927" s="12"/>
      <c r="PJJ927" s="12"/>
      <c r="PJK927" s="12"/>
      <c r="PJL927" s="12"/>
      <c r="PJM927" s="12"/>
      <c r="PJN927" s="12"/>
      <c r="PJO927" s="12"/>
      <c r="PJP927" s="12"/>
      <c r="PJQ927" s="12"/>
      <c r="PJR927" s="12"/>
      <c r="PJS927" s="12"/>
      <c r="PJT927" s="12"/>
      <c r="PJU927" s="12"/>
      <c r="PJV927" s="12"/>
      <c r="PJW927" s="12"/>
      <c r="PJX927" s="12"/>
      <c r="PJY927" s="12"/>
      <c r="PJZ927" s="12"/>
      <c r="PKA927" s="12"/>
      <c r="PKB927" s="12"/>
      <c r="PKC927" s="12"/>
      <c r="PKD927" s="12"/>
      <c r="PKE927" s="12"/>
      <c r="PKF927" s="12"/>
      <c r="PKG927" s="12"/>
      <c r="PKH927" s="12"/>
      <c r="PKI927" s="12"/>
      <c r="PKJ927" s="12"/>
      <c r="PKK927" s="12"/>
      <c r="PKL927" s="12"/>
      <c r="PKM927" s="12"/>
      <c r="PKN927" s="12"/>
      <c r="PKO927" s="12"/>
      <c r="PKP927" s="12"/>
      <c r="PKQ927" s="12"/>
      <c r="PKR927" s="12"/>
      <c r="PKS927" s="12"/>
      <c r="PKT927" s="12"/>
      <c r="PKU927" s="12"/>
      <c r="PKV927" s="12"/>
      <c r="PKW927" s="12"/>
      <c r="PKX927" s="12"/>
      <c r="PKY927" s="12"/>
      <c r="PKZ927" s="12"/>
      <c r="PLA927" s="12"/>
      <c r="PLB927" s="12"/>
      <c r="PLC927" s="12"/>
      <c r="PLD927" s="12"/>
      <c r="PLE927" s="12"/>
      <c r="PLF927" s="12"/>
      <c r="PLG927" s="12"/>
      <c r="PLH927" s="12"/>
      <c r="PLI927" s="12"/>
      <c r="PLJ927" s="12"/>
      <c r="PLK927" s="12"/>
      <c r="PLL927" s="12"/>
      <c r="PLM927" s="12"/>
      <c r="PLN927" s="12"/>
      <c r="PLO927" s="12"/>
      <c r="PLP927" s="12"/>
      <c r="PLQ927" s="12"/>
      <c r="PLR927" s="12"/>
      <c r="PLS927" s="12"/>
      <c r="PLT927" s="12"/>
      <c r="PLU927" s="12"/>
      <c r="PLV927" s="12"/>
      <c r="PLW927" s="12"/>
      <c r="PLX927" s="12"/>
      <c r="PLY927" s="12"/>
      <c r="PLZ927" s="12"/>
      <c r="PMA927" s="12"/>
      <c r="PMB927" s="12"/>
      <c r="PMC927" s="12"/>
      <c r="PMD927" s="12"/>
      <c r="PME927" s="12"/>
      <c r="PMF927" s="12"/>
      <c r="PMG927" s="12"/>
      <c r="PMH927" s="12"/>
      <c r="PMI927" s="12"/>
      <c r="PMJ927" s="12"/>
      <c r="PMK927" s="12"/>
      <c r="PML927" s="12"/>
      <c r="PMM927" s="12"/>
      <c r="PMN927" s="12"/>
      <c r="PMO927" s="12"/>
      <c r="PMP927" s="12"/>
      <c r="PMQ927" s="12"/>
      <c r="PMR927" s="12"/>
      <c r="PMS927" s="12"/>
      <c r="PMT927" s="12"/>
      <c r="PMU927" s="12"/>
      <c r="PMV927" s="12"/>
      <c r="PMW927" s="12"/>
      <c r="PMX927" s="12"/>
      <c r="PMY927" s="12"/>
      <c r="PMZ927" s="12"/>
      <c r="PNA927" s="12"/>
      <c r="PNB927" s="12"/>
      <c r="PNC927" s="12"/>
      <c r="PND927" s="12"/>
      <c r="PNE927" s="12"/>
      <c r="PNF927" s="12"/>
      <c r="PNG927" s="12"/>
      <c r="PNH927" s="12"/>
      <c r="PNI927" s="12"/>
      <c r="PNJ927" s="12"/>
      <c r="PNK927" s="12"/>
      <c r="PNL927" s="12"/>
      <c r="PNM927" s="12"/>
      <c r="PNN927" s="12"/>
      <c r="PNO927" s="12"/>
      <c r="PNP927" s="12"/>
      <c r="PNQ927" s="12"/>
      <c r="PNR927" s="12"/>
      <c r="PNS927" s="12"/>
      <c r="PNT927" s="12"/>
      <c r="PNU927" s="12"/>
      <c r="PNV927" s="12"/>
      <c r="PNW927" s="12"/>
      <c r="PNX927" s="12"/>
      <c r="PNY927" s="12"/>
      <c r="PNZ927" s="12"/>
      <c r="POA927" s="12"/>
      <c r="POB927" s="12"/>
      <c r="POC927" s="12"/>
      <c r="POD927" s="12"/>
      <c r="POE927" s="12"/>
      <c r="POF927" s="12"/>
      <c r="POG927" s="12"/>
      <c r="POH927" s="12"/>
      <c r="POI927" s="12"/>
      <c r="POJ927" s="12"/>
      <c r="POK927" s="12"/>
      <c r="POL927" s="12"/>
      <c r="POM927" s="12"/>
      <c r="PON927" s="12"/>
      <c r="POO927" s="12"/>
      <c r="POP927" s="12"/>
      <c r="POQ927" s="12"/>
      <c r="POR927" s="12"/>
      <c r="POS927" s="12"/>
      <c r="POT927" s="12"/>
      <c r="POU927" s="12"/>
      <c r="POV927" s="12"/>
      <c r="POW927" s="12"/>
      <c r="POX927" s="12"/>
      <c r="POY927" s="12"/>
      <c r="POZ927" s="12"/>
      <c r="PPA927" s="12"/>
      <c r="PPB927" s="12"/>
      <c r="PPC927" s="12"/>
      <c r="PPD927" s="12"/>
      <c r="PPE927" s="12"/>
      <c r="PPF927" s="12"/>
      <c r="PPG927" s="12"/>
      <c r="PPH927" s="12"/>
      <c r="PPI927" s="12"/>
      <c r="PPJ927" s="12"/>
      <c r="PPK927" s="12"/>
      <c r="PPL927" s="12"/>
      <c r="PPM927" s="12"/>
      <c r="PPN927" s="12"/>
      <c r="PPO927" s="12"/>
      <c r="PPP927" s="12"/>
      <c r="PPQ927" s="12"/>
      <c r="PPR927" s="12"/>
      <c r="PPS927" s="12"/>
      <c r="PPT927" s="12"/>
      <c r="PPU927" s="12"/>
      <c r="PPV927" s="12"/>
      <c r="PPW927" s="12"/>
      <c r="PPX927" s="12"/>
      <c r="PPY927" s="12"/>
      <c r="PPZ927" s="12"/>
      <c r="PQA927" s="12"/>
      <c r="PQB927" s="12"/>
      <c r="PQC927" s="12"/>
      <c r="PQD927" s="12"/>
      <c r="PQE927" s="12"/>
      <c r="PQF927" s="12"/>
      <c r="PQG927" s="12"/>
      <c r="PQH927" s="12"/>
      <c r="PQI927" s="12"/>
      <c r="PQJ927" s="12"/>
      <c r="PQK927" s="12"/>
      <c r="PQL927" s="12"/>
      <c r="PQM927" s="12"/>
      <c r="PQN927" s="12"/>
      <c r="PQO927" s="12"/>
      <c r="PQP927" s="12"/>
      <c r="PQQ927" s="12"/>
      <c r="PQR927" s="12"/>
      <c r="PQS927" s="12"/>
      <c r="PQT927" s="12"/>
      <c r="PQU927" s="12"/>
      <c r="PQV927" s="12"/>
      <c r="PQW927" s="12"/>
      <c r="PQX927" s="12"/>
      <c r="PQY927" s="12"/>
      <c r="PQZ927" s="12"/>
      <c r="PRA927" s="12"/>
      <c r="PRB927" s="12"/>
      <c r="PRC927" s="12"/>
      <c r="PRD927" s="12"/>
      <c r="PRE927" s="12"/>
      <c r="PRF927" s="12"/>
      <c r="PRG927" s="12"/>
      <c r="PRH927" s="12"/>
      <c r="PRI927" s="12"/>
      <c r="PRJ927" s="12"/>
      <c r="PRK927" s="12"/>
      <c r="PRL927" s="12"/>
      <c r="PRM927" s="12"/>
      <c r="PRN927" s="12"/>
      <c r="PRO927" s="12"/>
      <c r="PRP927" s="12"/>
      <c r="PRQ927" s="12"/>
      <c r="PRR927" s="12"/>
      <c r="PRS927" s="12"/>
      <c r="PRT927" s="12"/>
      <c r="PRU927" s="12"/>
      <c r="PRV927" s="12"/>
      <c r="PRW927" s="12"/>
      <c r="PRX927" s="12"/>
      <c r="PRY927" s="12"/>
      <c r="PRZ927" s="12"/>
      <c r="PSA927" s="12"/>
      <c r="PSB927" s="12"/>
      <c r="PSC927" s="12"/>
      <c r="PSD927" s="12"/>
      <c r="PSE927" s="12"/>
      <c r="PSF927" s="12"/>
      <c r="PSG927" s="12"/>
      <c r="PSH927" s="12"/>
      <c r="PSI927" s="12"/>
      <c r="PSJ927" s="12"/>
      <c r="PSK927" s="12"/>
      <c r="PSL927" s="12"/>
      <c r="PSM927" s="12"/>
      <c r="PSN927" s="12"/>
      <c r="PSO927" s="12"/>
      <c r="PSP927" s="12"/>
      <c r="PSQ927" s="12"/>
      <c r="PSR927" s="12"/>
      <c r="PSS927" s="12"/>
      <c r="PST927" s="12"/>
      <c r="PSU927" s="12"/>
      <c r="PSV927" s="12"/>
      <c r="PSW927" s="12"/>
      <c r="PSX927" s="12"/>
      <c r="PSY927" s="12"/>
      <c r="PSZ927" s="12"/>
      <c r="PTA927" s="12"/>
      <c r="PTB927" s="12"/>
      <c r="PTC927" s="12"/>
      <c r="PTD927" s="12"/>
      <c r="PTE927" s="12"/>
      <c r="PTF927" s="12"/>
      <c r="PTG927" s="12"/>
      <c r="PTH927" s="12"/>
      <c r="PTI927" s="12"/>
      <c r="PTJ927" s="12"/>
      <c r="PTK927" s="12"/>
      <c r="PTL927" s="12"/>
      <c r="PTM927" s="12"/>
      <c r="PTN927" s="12"/>
      <c r="PTO927" s="12"/>
      <c r="PTP927" s="12"/>
      <c r="PTQ927" s="12"/>
      <c r="PTR927" s="12"/>
      <c r="PTS927" s="12"/>
      <c r="PTT927" s="12"/>
      <c r="PTU927" s="12"/>
      <c r="PTV927" s="12"/>
      <c r="PTW927" s="12"/>
      <c r="PTX927" s="12"/>
      <c r="PTY927" s="12"/>
      <c r="PTZ927" s="12"/>
      <c r="PUA927" s="12"/>
      <c r="PUB927" s="12"/>
      <c r="PUC927" s="12"/>
      <c r="PUD927" s="12"/>
      <c r="PUE927" s="12"/>
      <c r="PUF927" s="12"/>
      <c r="PUG927" s="12"/>
      <c r="PUH927" s="12"/>
      <c r="PUI927" s="12"/>
      <c r="PUJ927" s="12"/>
      <c r="PUK927" s="12"/>
      <c r="PUL927" s="12"/>
      <c r="PUM927" s="12"/>
      <c r="PUN927" s="12"/>
      <c r="PUO927" s="12"/>
      <c r="PUP927" s="12"/>
      <c r="PUQ927" s="12"/>
      <c r="PUR927" s="12"/>
      <c r="PUS927" s="12"/>
      <c r="PUT927" s="12"/>
      <c r="PUU927" s="12"/>
      <c r="PUV927" s="12"/>
      <c r="PUW927" s="12"/>
      <c r="PUX927" s="12"/>
      <c r="PUY927" s="12"/>
      <c r="PUZ927" s="12"/>
      <c r="PVA927" s="12"/>
      <c r="PVB927" s="12"/>
      <c r="PVC927" s="12"/>
      <c r="PVD927" s="12"/>
      <c r="PVE927" s="12"/>
      <c r="PVF927" s="12"/>
      <c r="PVG927" s="12"/>
      <c r="PVH927" s="12"/>
      <c r="PVI927" s="12"/>
      <c r="PVJ927" s="12"/>
      <c r="PVK927" s="12"/>
      <c r="PVL927" s="12"/>
      <c r="PVM927" s="12"/>
      <c r="PVN927" s="12"/>
      <c r="PVO927" s="12"/>
      <c r="PVP927" s="12"/>
      <c r="PVQ927" s="12"/>
      <c r="PVR927" s="12"/>
      <c r="PVS927" s="12"/>
      <c r="PVT927" s="12"/>
      <c r="PVU927" s="12"/>
      <c r="PVV927" s="12"/>
      <c r="PVW927" s="12"/>
      <c r="PVX927" s="12"/>
      <c r="PVY927" s="12"/>
      <c r="PVZ927" s="12"/>
      <c r="PWA927" s="12"/>
      <c r="PWB927" s="12"/>
      <c r="PWC927" s="12"/>
      <c r="PWD927" s="12"/>
      <c r="PWE927" s="12"/>
      <c r="PWF927" s="12"/>
      <c r="PWG927" s="12"/>
      <c r="PWH927" s="12"/>
      <c r="PWI927" s="12"/>
      <c r="PWJ927" s="12"/>
      <c r="PWK927" s="12"/>
      <c r="PWL927" s="12"/>
      <c r="PWM927" s="12"/>
      <c r="PWN927" s="12"/>
      <c r="PWO927" s="12"/>
      <c r="PWP927" s="12"/>
      <c r="PWQ927" s="12"/>
      <c r="PWR927" s="12"/>
      <c r="PWS927" s="12"/>
      <c r="PWT927" s="12"/>
      <c r="PWU927" s="12"/>
      <c r="PWV927" s="12"/>
      <c r="PWW927" s="12"/>
      <c r="PWX927" s="12"/>
      <c r="PWY927" s="12"/>
      <c r="PWZ927" s="12"/>
      <c r="PXA927" s="12"/>
      <c r="PXB927" s="12"/>
      <c r="PXC927" s="12"/>
      <c r="PXD927" s="12"/>
      <c r="PXE927" s="12"/>
      <c r="PXF927" s="12"/>
      <c r="PXG927" s="12"/>
      <c r="PXH927" s="12"/>
      <c r="PXI927" s="12"/>
      <c r="PXJ927" s="12"/>
      <c r="PXK927" s="12"/>
      <c r="PXL927" s="12"/>
      <c r="PXM927" s="12"/>
      <c r="PXN927" s="12"/>
      <c r="PXO927" s="12"/>
      <c r="PXP927" s="12"/>
      <c r="PXQ927" s="12"/>
      <c r="PXR927" s="12"/>
      <c r="PXS927" s="12"/>
      <c r="PXT927" s="12"/>
      <c r="PXU927" s="12"/>
      <c r="PXV927" s="12"/>
      <c r="PXW927" s="12"/>
      <c r="PXX927" s="12"/>
      <c r="PXY927" s="12"/>
      <c r="PXZ927" s="12"/>
      <c r="PYA927" s="12"/>
      <c r="PYB927" s="12"/>
      <c r="PYC927" s="12"/>
      <c r="PYD927" s="12"/>
      <c r="PYE927" s="12"/>
      <c r="PYF927" s="12"/>
      <c r="PYG927" s="12"/>
      <c r="PYH927" s="12"/>
      <c r="PYI927" s="12"/>
      <c r="PYJ927" s="12"/>
      <c r="PYK927" s="12"/>
      <c r="PYL927" s="12"/>
      <c r="PYM927" s="12"/>
      <c r="PYN927" s="12"/>
      <c r="PYO927" s="12"/>
      <c r="PYP927" s="12"/>
      <c r="PYQ927" s="12"/>
      <c r="PYR927" s="12"/>
      <c r="PYS927" s="12"/>
      <c r="PYT927" s="12"/>
      <c r="PYU927" s="12"/>
      <c r="PYV927" s="12"/>
      <c r="PYW927" s="12"/>
      <c r="PYX927" s="12"/>
      <c r="PYY927" s="12"/>
      <c r="PYZ927" s="12"/>
      <c r="PZA927" s="12"/>
      <c r="PZB927" s="12"/>
      <c r="PZC927" s="12"/>
      <c r="PZD927" s="12"/>
      <c r="PZE927" s="12"/>
      <c r="PZF927" s="12"/>
      <c r="PZG927" s="12"/>
      <c r="PZH927" s="12"/>
      <c r="PZI927" s="12"/>
      <c r="PZJ927" s="12"/>
      <c r="PZK927" s="12"/>
      <c r="PZL927" s="12"/>
      <c r="PZM927" s="12"/>
      <c r="PZN927" s="12"/>
      <c r="PZO927" s="12"/>
      <c r="PZP927" s="12"/>
      <c r="PZQ927" s="12"/>
      <c r="PZR927" s="12"/>
      <c r="PZS927" s="12"/>
      <c r="PZT927" s="12"/>
      <c r="PZU927" s="12"/>
      <c r="PZV927" s="12"/>
      <c r="PZW927" s="12"/>
      <c r="PZX927" s="12"/>
      <c r="PZY927" s="12"/>
      <c r="PZZ927" s="12"/>
      <c r="QAA927" s="12"/>
      <c r="QAB927" s="12"/>
      <c r="QAC927" s="12"/>
      <c r="QAD927" s="12"/>
      <c r="QAE927" s="12"/>
      <c r="QAF927" s="12"/>
      <c r="QAG927" s="12"/>
      <c r="QAH927" s="12"/>
      <c r="QAI927" s="12"/>
      <c r="QAJ927" s="12"/>
      <c r="QAK927" s="12"/>
      <c r="QAL927" s="12"/>
      <c r="QAM927" s="12"/>
      <c r="QAN927" s="12"/>
      <c r="QAO927" s="12"/>
      <c r="QAP927" s="12"/>
      <c r="QAQ927" s="12"/>
      <c r="QAR927" s="12"/>
      <c r="QAS927" s="12"/>
      <c r="QAT927" s="12"/>
      <c r="QAU927" s="12"/>
      <c r="QAV927" s="12"/>
      <c r="QAW927" s="12"/>
      <c r="QAX927" s="12"/>
      <c r="QAY927" s="12"/>
      <c r="QAZ927" s="12"/>
      <c r="QBA927" s="12"/>
      <c r="QBB927" s="12"/>
      <c r="QBC927" s="12"/>
      <c r="QBD927" s="12"/>
      <c r="QBE927" s="12"/>
      <c r="QBF927" s="12"/>
      <c r="QBG927" s="12"/>
      <c r="QBH927" s="12"/>
      <c r="QBI927" s="12"/>
      <c r="QBJ927" s="12"/>
      <c r="QBK927" s="12"/>
      <c r="QBL927" s="12"/>
      <c r="QBM927" s="12"/>
      <c r="QBN927" s="12"/>
      <c r="QBO927" s="12"/>
      <c r="QBP927" s="12"/>
      <c r="QBQ927" s="12"/>
      <c r="QBR927" s="12"/>
      <c r="QBS927" s="12"/>
      <c r="QBT927" s="12"/>
      <c r="QBU927" s="12"/>
      <c r="QBV927" s="12"/>
      <c r="QBW927" s="12"/>
      <c r="QBX927" s="12"/>
      <c r="QBY927" s="12"/>
      <c r="QBZ927" s="12"/>
      <c r="QCA927" s="12"/>
      <c r="QCB927" s="12"/>
      <c r="QCC927" s="12"/>
      <c r="QCD927" s="12"/>
      <c r="QCE927" s="12"/>
      <c r="QCF927" s="12"/>
      <c r="QCG927" s="12"/>
      <c r="QCH927" s="12"/>
      <c r="QCI927" s="12"/>
      <c r="QCJ927" s="12"/>
      <c r="QCK927" s="12"/>
      <c r="QCL927" s="12"/>
      <c r="QCM927" s="12"/>
      <c r="QCN927" s="12"/>
      <c r="QCO927" s="12"/>
      <c r="QCP927" s="12"/>
      <c r="QCQ927" s="12"/>
      <c r="QCR927" s="12"/>
      <c r="QCS927" s="12"/>
      <c r="QCT927" s="12"/>
      <c r="QCU927" s="12"/>
      <c r="QCV927" s="12"/>
      <c r="QCW927" s="12"/>
      <c r="QCX927" s="12"/>
      <c r="QCY927" s="12"/>
      <c r="QCZ927" s="12"/>
      <c r="QDA927" s="12"/>
      <c r="QDB927" s="12"/>
      <c r="QDC927" s="12"/>
      <c r="QDD927" s="12"/>
      <c r="QDE927" s="12"/>
      <c r="QDF927" s="12"/>
      <c r="QDG927" s="12"/>
      <c r="QDH927" s="12"/>
      <c r="QDI927" s="12"/>
      <c r="QDJ927" s="12"/>
      <c r="QDK927" s="12"/>
      <c r="QDL927" s="12"/>
      <c r="QDM927" s="12"/>
      <c r="QDN927" s="12"/>
      <c r="QDO927" s="12"/>
      <c r="QDP927" s="12"/>
      <c r="QDQ927" s="12"/>
      <c r="QDR927" s="12"/>
      <c r="QDS927" s="12"/>
      <c r="QDT927" s="12"/>
      <c r="QDU927" s="12"/>
      <c r="QDV927" s="12"/>
      <c r="QDW927" s="12"/>
      <c r="QDX927" s="12"/>
      <c r="QDY927" s="12"/>
      <c r="QDZ927" s="12"/>
      <c r="QEA927" s="12"/>
      <c r="QEB927" s="12"/>
      <c r="QEC927" s="12"/>
      <c r="QED927" s="12"/>
      <c r="QEE927" s="12"/>
      <c r="QEF927" s="12"/>
      <c r="QEG927" s="12"/>
      <c r="QEH927" s="12"/>
      <c r="QEI927" s="12"/>
      <c r="QEJ927" s="12"/>
      <c r="QEK927" s="12"/>
      <c r="QEL927" s="12"/>
      <c r="QEM927" s="12"/>
      <c r="QEN927" s="12"/>
      <c r="QEO927" s="12"/>
      <c r="QEP927" s="12"/>
      <c r="QEQ927" s="12"/>
      <c r="QER927" s="12"/>
      <c r="QES927" s="12"/>
      <c r="QET927" s="12"/>
      <c r="QEU927" s="12"/>
      <c r="QEV927" s="12"/>
      <c r="QEW927" s="12"/>
      <c r="QEX927" s="12"/>
      <c r="QEY927" s="12"/>
      <c r="QEZ927" s="12"/>
      <c r="QFA927" s="12"/>
      <c r="QFB927" s="12"/>
      <c r="QFC927" s="12"/>
      <c r="QFD927" s="12"/>
      <c r="QFE927" s="12"/>
      <c r="QFF927" s="12"/>
      <c r="QFG927" s="12"/>
      <c r="QFH927" s="12"/>
      <c r="QFI927" s="12"/>
      <c r="QFJ927" s="12"/>
      <c r="QFK927" s="12"/>
      <c r="QFL927" s="12"/>
      <c r="QFM927" s="12"/>
      <c r="QFN927" s="12"/>
      <c r="QFO927" s="12"/>
      <c r="QFP927" s="12"/>
      <c r="QFQ927" s="12"/>
      <c r="QFR927" s="12"/>
      <c r="QFS927" s="12"/>
      <c r="QFT927" s="12"/>
      <c r="QFU927" s="12"/>
      <c r="QFV927" s="12"/>
      <c r="QFW927" s="12"/>
      <c r="QFX927" s="12"/>
      <c r="QFY927" s="12"/>
      <c r="QFZ927" s="12"/>
      <c r="QGA927" s="12"/>
      <c r="QGB927" s="12"/>
      <c r="QGC927" s="12"/>
      <c r="QGD927" s="12"/>
      <c r="QGE927" s="12"/>
      <c r="QGF927" s="12"/>
      <c r="QGG927" s="12"/>
      <c r="QGH927" s="12"/>
      <c r="QGI927" s="12"/>
      <c r="QGJ927" s="12"/>
      <c r="QGK927" s="12"/>
      <c r="QGL927" s="12"/>
      <c r="QGM927" s="12"/>
      <c r="QGN927" s="12"/>
      <c r="QGO927" s="12"/>
      <c r="QGP927" s="12"/>
      <c r="QGQ927" s="12"/>
      <c r="QGR927" s="12"/>
      <c r="QGS927" s="12"/>
      <c r="QGT927" s="12"/>
      <c r="QGU927" s="12"/>
      <c r="QGV927" s="12"/>
      <c r="QGW927" s="12"/>
      <c r="QGX927" s="12"/>
      <c r="QGY927" s="12"/>
      <c r="QGZ927" s="12"/>
      <c r="QHA927" s="12"/>
      <c r="QHB927" s="12"/>
      <c r="QHC927" s="12"/>
      <c r="QHD927" s="12"/>
      <c r="QHE927" s="12"/>
      <c r="QHF927" s="12"/>
      <c r="QHG927" s="12"/>
      <c r="QHH927" s="12"/>
      <c r="QHI927" s="12"/>
      <c r="QHJ927" s="12"/>
      <c r="QHK927" s="12"/>
      <c r="QHL927" s="12"/>
      <c r="QHM927" s="12"/>
      <c r="QHN927" s="12"/>
      <c r="QHO927" s="12"/>
      <c r="QHP927" s="12"/>
      <c r="QHQ927" s="12"/>
      <c r="QHR927" s="12"/>
      <c r="QHS927" s="12"/>
      <c r="QHT927" s="12"/>
      <c r="QHU927" s="12"/>
      <c r="QHV927" s="12"/>
      <c r="QHW927" s="12"/>
      <c r="QHX927" s="12"/>
      <c r="QHY927" s="12"/>
      <c r="QHZ927" s="12"/>
      <c r="QIA927" s="12"/>
      <c r="QIB927" s="12"/>
      <c r="QIC927" s="12"/>
      <c r="QID927" s="12"/>
      <c r="QIE927" s="12"/>
      <c r="QIF927" s="12"/>
      <c r="QIG927" s="12"/>
      <c r="QIH927" s="12"/>
      <c r="QII927" s="12"/>
      <c r="QIJ927" s="12"/>
      <c r="QIK927" s="12"/>
      <c r="QIL927" s="12"/>
      <c r="QIM927" s="12"/>
      <c r="QIN927" s="12"/>
      <c r="QIO927" s="12"/>
      <c r="QIP927" s="12"/>
      <c r="QIQ927" s="12"/>
      <c r="QIR927" s="12"/>
      <c r="QIS927" s="12"/>
      <c r="QIT927" s="12"/>
      <c r="QIU927" s="12"/>
      <c r="QIV927" s="12"/>
      <c r="QIW927" s="12"/>
      <c r="QIX927" s="12"/>
      <c r="QIY927" s="12"/>
      <c r="QIZ927" s="12"/>
      <c r="QJA927" s="12"/>
      <c r="QJB927" s="12"/>
      <c r="QJC927" s="12"/>
      <c r="QJD927" s="12"/>
      <c r="QJE927" s="12"/>
      <c r="QJF927" s="12"/>
      <c r="QJG927" s="12"/>
      <c r="QJH927" s="12"/>
      <c r="QJI927" s="12"/>
      <c r="QJJ927" s="12"/>
      <c r="QJK927" s="12"/>
      <c r="QJL927" s="12"/>
      <c r="QJM927" s="12"/>
      <c r="QJN927" s="12"/>
      <c r="QJO927" s="12"/>
      <c r="QJP927" s="12"/>
      <c r="QJQ927" s="12"/>
      <c r="QJR927" s="12"/>
      <c r="QJS927" s="12"/>
      <c r="QJT927" s="12"/>
      <c r="QJU927" s="12"/>
      <c r="QJV927" s="12"/>
      <c r="QJW927" s="12"/>
      <c r="QJX927" s="12"/>
      <c r="QJY927" s="12"/>
      <c r="QJZ927" s="12"/>
      <c r="QKA927" s="12"/>
      <c r="QKB927" s="12"/>
      <c r="QKC927" s="12"/>
      <c r="QKD927" s="12"/>
      <c r="QKE927" s="12"/>
      <c r="QKF927" s="12"/>
      <c r="QKG927" s="12"/>
      <c r="QKH927" s="12"/>
      <c r="QKI927" s="12"/>
      <c r="QKJ927" s="12"/>
      <c r="QKK927" s="12"/>
      <c r="QKL927" s="12"/>
      <c r="QKM927" s="12"/>
      <c r="QKN927" s="12"/>
      <c r="QKO927" s="12"/>
      <c r="QKP927" s="12"/>
      <c r="QKQ927" s="12"/>
      <c r="QKR927" s="12"/>
      <c r="QKS927" s="12"/>
      <c r="QKT927" s="12"/>
      <c r="QKU927" s="12"/>
      <c r="QKV927" s="12"/>
      <c r="QKW927" s="12"/>
      <c r="QKX927" s="12"/>
      <c r="QKY927" s="12"/>
      <c r="QKZ927" s="12"/>
      <c r="QLA927" s="12"/>
      <c r="QLB927" s="12"/>
      <c r="QLC927" s="12"/>
      <c r="QLD927" s="12"/>
      <c r="QLE927" s="12"/>
      <c r="QLF927" s="12"/>
      <c r="QLG927" s="12"/>
      <c r="QLH927" s="12"/>
      <c r="QLI927" s="12"/>
      <c r="QLJ927" s="12"/>
      <c r="QLK927" s="12"/>
      <c r="QLL927" s="12"/>
      <c r="QLM927" s="12"/>
      <c r="QLN927" s="12"/>
      <c r="QLO927" s="12"/>
      <c r="QLP927" s="12"/>
      <c r="QLQ927" s="12"/>
      <c r="QLR927" s="12"/>
      <c r="QLS927" s="12"/>
      <c r="QLT927" s="12"/>
      <c r="QLU927" s="12"/>
      <c r="QLV927" s="12"/>
      <c r="QLW927" s="12"/>
      <c r="QLX927" s="12"/>
      <c r="QLY927" s="12"/>
      <c r="QLZ927" s="12"/>
      <c r="QMA927" s="12"/>
      <c r="QMB927" s="12"/>
      <c r="QMC927" s="12"/>
      <c r="QMD927" s="12"/>
      <c r="QME927" s="12"/>
      <c r="QMF927" s="12"/>
      <c r="QMG927" s="12"/>
      <c r="QMH927" s="12"/>
      <c r="QMI927" s="12"/>
      <c r="QMJ927" s="12"/>
      <c r="QMK927" s="12"/>
      <c r="QML927" s="12"/>
      <c r="QMM927" s="12"/>
      <c r="QMN927" s="12"/>
      <c r="QMO927" s="12"/>
      <c r="QMP927" s="12"/>
      <c r="QMQ927" s="12"/>
      <c r="QMR927" s="12"/>
      <c r="QMS927" s="12"/>
      <c r="QMT927" s="12"/>
      <c r="QMU927" s="12"/>
      <c r="QMV927" s="12"/>
      <c r="QMW927" s="12"/>
      <c r="QMX927" s="12"/>
      <c r="QMY927" s="12"/>
      <c r="QMZ927" s="12"/>
      <c r="QNA927" s="12"/>
      <c r="QNB927" s="12"/>
      <c r="QNC927" s="12"/>
      <c r="QND927" s="12"/>
      <c r="QNE927" s="12"/>
      <c r="QNF927" s="12"/>
      <c r="QNG927" s="12"/>
      <c r="QNH927" s="12"/>
      <c r="QNI927" s="12"/>
      <c r="QNJ927" s="12"/>
      <c r="QNK927" s="12"/>
      <c r="QNL927" s="12"/>
      <c r="QNM927" s="12"/>
      <c r="QNN927" s="12"/>
      <c r="QNO927" s="12"/>
      <c r="QNP927" s="12"/>
      <c r="QNQ927" s="12"/>
      <c r="QNR927" s="12"/>
      <c r="QNS927" s="12"/>
      <c r="QNT927" s="12"/>
      <c r="QNU927" s="12"/>
      <c r="QNV927" s="12"/>
      <c r="QNW927" s="12"/>
      <c r="QNX927" s="12"/>
      <c r="QNY927" s="12"/>
      <c r="QNZ927" s="12"/>
      <c r="QOA927" s="12"/>
      <c r="QOB927" s="12"/>
      <c r="QOC927" s="12"/>
      <c r="QOD927" s="12"/>
      <c r="QOE927" s="12"/>
      <c r="QOF927" s="12"/>
      <c r="QOG927" s="12"/>
      <c r="QOH927" s="12"/>
      <c r="QOI927" s="12"/>
      <c r="QOJ927" s="12"/>
      <c r="QOK927" s="12"/>
      <c r="QOL927" s="12"/>
      <c r="QOM927" s="12"/>
      <c r="QON927" s="12"/>
      <c r="QOO927" s="12"/>
      <c r="QOP927" s="12"/>
      <c r="QOQ927" s="12"/>
      <c r="QOR927" s="12"/>
      <c r="QOS927" s="12"/>
      <c r="QOT927" s="12"/>
      <c r="QOU927" s="12"/>
      <c r="QOV927" s="12"/>
      <c r="QOW927" s="12"/>
      <c r="QOX927" s="12"/>
      <c r="QOY927" s="12"/>
      <c r="QOZ927" s="12"/>
      <c r="QPA927" s="12"/>
      <c r="QPB927" s="12"/>
      <c r="QPC927" s="12"/>
      <c r="QPD927" s="12"/>
      <c r="QPE927" s="12"/>
      <c r="QPF927" s="12"/>
      <c r="QPG927" s="12"/>
      <c r="QPH927" s="12"/>
      <c r="QPI927" s="12"/>
      <c r="QPJ927" s="12"/>
      <c r="QPK927" s="12"/>
      <c r="QPL927" s="12"/>
      <c r="QPM927" s="12"/>
      <c r="QPN927" s="12"/>
      <c r="QPO927" s="12"/>
      <c r="QPP927" s="12"/>
      <c r="QPQ927" s="12"/>
      <c r="QPR927" s="12"/>
      <c r="QPS927" s="12"/>
      <c r="QPT927" s="12"/>
      <c r="QPU927" s="12"/>
      <c r="QPV927" s="12"/>
      <c r="QPW927" s="12"/>
      <c r="QPX927" s="12"/>
      <c r="QPY927" s="12"/>
      <c r="QPZ927" s="12"/>
      <c r="QQA927" s="12"/>
      <c r="QQB927" s="12"/>
      <c r="QQC927" s="12"/>
      <c r="QQD927" s="12"/>
      <c r="QQE927" s="12"/>
      <c r="QQF927" s="12"/>
      <c r="QQG927" s="12"/>
      <c r="QQH927" s="12"/>
      <c r="QQI927" s="12"/>
      <c r="QQJ927" s="12"/>
      <c r="QQK927" s="12"/>
      <c r="QQL927" s="12"/>
      <c r="QQM927" s="12"/>
      <c r="QQN927" s="12"/>
      <c r="QQO927" s="12"/>
      <c r="QQP927" s="12"/>
      <c r="QQQ927" s="12"/>
      <c r="QQR927" s="12"/>
      <c r="QQS927" s="12"/>
      <c r="QQT927" s="12"/>
      <c r="QQU927" s="12"/>
      <c r="QQV927" s="12"/>
      <c r="QQW927" s="12"/>
      <c r="QQX927" s="12"/>
      <c r="QQY927" s="12"/>
      <c r="QQZ927" s="12"/>
      <c r="QRA927" s="12"/>
      <c r="QRB927" s="12"/>
      <c r="QRC927" s="12"/>
      <c r="QRD927" s="12"/>
      <c r="QRE927" s="12"/>
      <c r="QRF927" s="12"/>
      <c r="QRG927" s="12"/>
      <c r="QRH927" s="12"/>
      <c r="QRI927" s="12"/>
      <c r="QRJ927" s="12"/>
      <c r="QRK927" s="12"/>
      <c r="QRL927" s="12"/>
      <c r="QRM927" s="12"/>
      <c r="QRN927" s="12"/>
      <c r="QRO927" s="12"/>
      <c r="QRP927" s="12"/>
      <c r="QRQ927" s="12"/>
      <c r="QRR927" s="12"/>
      <c r="QRS927" s="12"/>
      <c r="QRT927" s="12"/>
      <c r="QRU927" s="12"/>
      <c r="QRV927" s="12"/>
      <c r="QRW927" s="12"/>
      <c r="QRX927" s="12"/>
      <c r="QRY927" s="12"/>
      <c r="QRZ927" s="12"/>
      <c r="QSA927" s="12"/>
      <c r="QSB927" s="12"/>
      <c r="QSC927" s="12"/>
      <c r="QSD927" s="12"/>
      <c r="QSE927" s="12"/>
      <c r="QSF927" s="12"/>
      <c r="QSG927" s="12"/>
      <c r="QSH927" s="12"/>
      <c r="QSI927" s="12"/>
      <c r="QSJ927" s="12"/>
      <c r="QSK927" s="12"/>
      <c r="QSL927" s="12"/>
      <c r="QSM927" s="12"/>
      <c r="QSN927" s="12"/>
      <c r="QSO927" s="12"/>
      <c r="QSP927" s="12"/>
      <c r="QSQ927" s="12"/>
      <c r="QSR927" s="12"/>
      <c r="QSS927" s="12"/>
      <c r="QST927" s="12"/>
      <c r="QSU927" s="12"/>
      <c r="QSV927" s="12"/>
      <c r="QSW927" s="12"/>
      <c r="QSX927" s="12"/>
      <c r="QSY927" s="12"/>
      <c r="QSZ927" s="12"/>
      <c r="QTA927" s="12"/>
      <c r="QTB927" s="12"/>
      <c r="QTC927" s="12"/>
      <c r="QTD927" s="12"/>
      <c r="QTE927" s="12"/>
      <c r="QTF927" s="12"/>
      <c r="QTG927" s="12"/>
      <c r="QTH927" s="12"/>
      <c r="QTI927" s="12"/>
      <c r="QTJ927" s="12"/>
      <c r="QTK927" s="12"/>
      <c r="QTL927" s="12"/>
      <c r="QTM927" s="12"/>
      <c r="QTN927" s="12"/>
      <c r="QTO927" s="12"/>
      <c r="QTP927" s="12"/>
      <c r="QTQ927" s="12"/>
      <c r="QTR927" s="12"/>
      <c r="QTS927" s="12"/>
      <c r="QTT927" s="12"/>
      <c r="QTU927" s="12"/>
      <c r="QTV927" s="12"/>
      <c r="QTW927" s="12"/>
      <c r="QTX927" s="12"/>
      <c r="QTY927" s="12"/>
      <c r="QTZ927" s="12"/>
      <c r="QUA927" s="12"/>
      <c r="QUB927" s="12"/>
      <c r="QUC927" s="12"/>
      <c r="QUD927" s="12"/>
      <c r="QUE927" s="12"/>
      <c r="QUF927" s="12"/>
      <c r="QUG927" s="12"/>
      <c r="QUH927" s="12"/>
      <c r="QUI927" s="12"/>
      <c r="QUJ927" s="12"/>
      <c r="QUK927" s="12"/>
      <c r="QUL927" s="12"/>
      <c r="QUM927" s="12"/>
      <c r="QUN927" s="12"/>
      <c r="QUO927" s="12"/>
      <c r="QUP927" s="12"/>
      <c r="QUQ927" s="12"/>
      <c r="QUR927" s="12"/>
      <c r="QUS927" s="12"/>
      <c r="QUT927" s="12"/>
      <c r="QUU927" s="12"/>
      <c r="QUV927" s="12"/>
      <c r="QUW927" s="12"/>
      <c r="QUX927" s="12"/>
      <c r="QUY927" s="12"/>
      <c r="QUZ927" s="12"/>
      <c r="QVA927" s="12"/>
      <c r="QVB927" s="12"/>
      <c r="QVC927" s="12"/>
      <c r="QVD927" s="12"/>
      <c r="QVE927" s="12"/>
      <c r="QVF927" s="12"/>
      <c r="QVG927" s="12"/>
      <c r="QVH927" s="12"/>
      <c r="QVI927" s="12"/>
      <c r="QVJ927" s="12"/>
      <c r="QVK927" s="12"/>
      <c r="QVL927" s="12"/>
      <c r="QVM927" s="12"/>
      <c r="QVN927" s="12"/>
      <c r="QVO927" s="12"/>
      <c r="QVP927" s="12"/>
      <c r="QVQ927" s="12"/>
      <c r="QVR927" s="12"/>
      <c r="QVS927" s="12"/>
      <c r="QVT927" s="12"/>
      <c r="QVU927" s="12"/>
      <c r="QVV927" s="12"/>
      <c r="QVW927" s="12"/>
      <c r="QVX927" s="12"/>
      <c r="QVY927" s="12"/>
      <c r="QVZ927" s="12"/>
      <c r="QWA927" s="12"/>
      <c r="QWB927" s="12"/>
      <c r="QWC927" s="12"/>
      <c r="QWD927" s="12"/>
      <c r="QWE927" s="12"/>
      <c r="QWF927" s="12"/>
      <c r="QWG927" s="12"/>
      <c r="QWH927" s="12"/>
      <c r="QWI927" s="12"/>
      <c r="QWJ927" s="12"/>
      <c r="QWK927" s="12"/>
      <c r="QWL927" s="12"/>
      <c r="QWM927" s="12"/>
      <c r="QWN927" s="12"/>
      <c r="QWO927" s="12"/>
      <c r="QWP927" s="12"/>
      <c r="QWQ927" s="12"/>
      <c r="QWR927" s="12"/>
      <c r="QWS927" s="12"/>
      <c r="QWT927" s="12"/>
      <c r="QWU927" s="12"/>
      <c r="QWV927" s="12"/>
      <c r="QWW927" s="12"/>
      <c r="QWX927" s="12"/>
      <c r="QWY927" s="12"/>
      <c r="QWZ927" s="12"/>
      <c r="QXA927" s="12"/>
      <c r="QXB927" s="12"/>
      <c r="QXC927" s="12"/>
      <c r="QXD927" s="12"/>
      <c r="QXE927" s="12"/>
      <c r="QXF927" s="12"/>
      <c r="QXG927" s="12"/>
      <c r="QXH927" s="12"/>
      <c r="QXI927" s="12"/>
      <c r="QXJ927" s="12"/>
      <c r="QXK927" s="12"/>
      <c r="QXL927" s="12"/>
      <c r="QXM927" s="12"/>
      <c r="QXN927" s="12"/>
      <c r="QXO927" s="12"/>
      <c r="QXP927" s="12"/>
      <c r="QXQ927" s="12"/>
      <c r="QXR927" s="12"/>
      <c r="QXS927" s="12"/>
      <c r="QXT927" s="12"/>
      <c r="QXU927" s="12"/>
      <c r="QXV927" s="12"/>
      <c r="QXW927" s="12"/>
      <c r="QXX927" s="12"/>
      <c r="QXY927" s="12"/>
      <c r="QXZ927" s="12"/>
      <c r="QYA927" s="12"/>
      <c r="QYB927" s="12"/>
      <c r="QYC927" s="12"/>
      <c r="QYD927" s="12"/>
      <c r="QYE927" s="12"/>
      <c r="QYF927" s="12"/>
      <c r="QYG927" s="12"/>
      <c r="QYH927" s="12"/>
      <c r="QYI927" s="12"/>
      <c r="QYJ927" s="12"/>
      <c r="QYK927" s="12"/>
      <c r="QYL927" s="12"/>
      <c r="QYM927" s="12"/>
      <c r="QYN927" s="12"/>
      <c r="QYO927" s="12"/>
      <c r="QYP927" s="12"/>
      <c r="QYQ927" s="12"/>
      <c r="QYR927" s="12"/>
      <c r="QYS927" s="12"/>
      <c r="QYT927" s="12"/>
      <c r="QYU927" s="12"/>
      <c r="QYV927" s="12"/>
      <c r="QYW927" s="12"/>
      <c r="QYX927" s="12"/>
      <c r="QYY927" s="12"/>
      <c r="QYZ927" s="12"/>
      <c r="QZA927" s="12"/>
      <c r="QZB927" s="12"/>
      <c r="QZC927" s="12"/>
      <c r="QZD927" s="12"/>
      <c r="QZE927" s="12"/>
      <c r="QZF927" s="12"/>
      <c r="QZG927" s="12"/>
      <c r="QZH927" s="12"/>
      <c r="QZI927" s="12"/>
      <c r="QZJ927" s="12"/>
      <c r="QZK927" s="12"/>
      <c r="QZL927" s="12"/>
      <c r="QZM927" s="12"/>
      <c r="QZN927" s="12"/>
      <c r="QZO927" s="12"/>
      <c r="QZP927" s="12"/>
      <c r="QZQ927" s="12"/>
      <c r="QZR927" s="12"/>
      <c r="QZS927" s="12"/>
      <c r="QZT927" s="12"/>
      <c r="QZU927" s="12"/>
      <c r="QZV927" s="12"/>
      <c r="QZW927" s="12"/>
      <c r="QZX927" s="12"/>
      <c r="QZY927" s="12"/>
      <c r="QZZ927" s="12"/>
      <c r="RAA927" s="12"/>
      <c r="RAB927" s="12"/>
      <c r="RAC927" s="12"/>
      <c r="RAD927" s="12"/>
      <c r="RAE927" s="12"/>
      <c r="RAF927" s="12"/>
      <c r="RAG927" s="12"/>
      <c r="RAH927" s="12"/>
      <c r="RAI927" s="12"/>
      <c r="RAJ927" s="12"/>
      <c r="RAK927" s="12"/>
      <c r="RAL927" s="12"/>
      <c r="RAM927" s="12"/>
      <c r="RAN927" s="12"/>
      <c r="RAO927" s="12"/>
      <c r="RAP927" s="12"/>
      <c r="RAQ927" s="12"/>
      <c r="RAR927" s="12"/>
      <c r="RAS927" s="12"/>
      <c r="RAT927" s="12"/>
      <c r="RAU927" s="12"/>
      <c r="RAV927" s="12"/>
      <c r="RAW927" s="12"/>
      <c r="RAX927" s="12"/>
      <c r="RAY927" s="12"/>
      <c r="RAZ927" s="12"/>
      <c r="RBA927" s="12"/>
      <c r="RBB927" s="12"/>
      <c r="RBC927" s="12"/>
      <c r="RBD927" s="12"/>
      <c r="RBE927" s="12"/>
      <c r="RBF927" s="12"/>
      <c r="RBG927" s="12"/>
      <c r="RBH927" s="12"/>
      <c r="RBI927" s="12"/>
      <c r="RBJ927" s="12"/>
      <c r="RBK927" s="12"/>
      <c r="RBL927" s="12"/>
      <c r="RBM927" s="12"/>
      <c r="RBN927" s="12"/>
      <c r="RBO927" s="12"/>
      <c r="RBP927" s="12"/>
      <c r="RBQ927" s="12"/>
      <c r="RBR927" s="12"/>
      <c r="RBS927" s="12"/>
      <c r="RBT927" s="12"/>
      <c r="RBU927" s="12"/>
      <c r="RBV927" s="12"/>
      <c r="RBW927" s="12"/>
      <c r="RBX927" s="12"/>
      <c r="RBY927" s="12"/>
      <c r="RBZ927" s="12"/>
      <c r="RCA927" s="12"/>
      <c r="RCB927" s="12"/>
      <c r="RCC927" s="12"/>
      <c r="RCD927" s="12"/>
      <c r="RCE927" s="12"/>
      <c r="RCF927" s="12"/>
      <c r="RCG927" s="12"/>
      <c r="RCH927" s="12"/>
      <c r="RCI927" s="12"/>
      <c r="RCJ927" s="12"/>
      <c r="RCK927" s="12"/>
      <c r="RCL927" s="12"/>
      <c r="RCM927" s="12"/>
      <c r="RCN927" s="12"/>
      <c r="RCO927" s="12"/>
      <c r="RCP927" s="12"/>
      <c r="RCQ927" s="12"/>
      <c r="RCR927" s="12"/>
      <c r="RCS927" s="12"/>
      <c r="RCT927" s="12"/>
      <c r="RCU927" s="12"/>
      <c r="RCV927" s="12"/>
      <c r="RCW927" s="12"/>
      <c r="RCX927" s="12"/>
      <c r="RCY927" s="12"/>
      <c r="RCZ927" s="12"/>
      <c r="RDA927" s="12"/>
      <c r="RDB927" s="12"/>
      <c r="RDC927" s="12"/>
      <c r="RDD927" s="12"/>
      <c r="RDE927" s="12"/>
      <c r="RDF927" s="12"/>
      <c r="RDG927" s="12"/>
      <c r="RDH927" s="12"/>
      <c r="RDI927" s="12"/>
      <c r="RDJ927" s="12"/>
      <c r="RDK927" s="12"/>
      <c r="RDL927" s="12"/>
      <c r="RDM927" s="12"/>
      <c r="RDN927" s="12"/>
      <c r="RDO927" s="12"/>
      <c r="RDP927" s="12"/>
      <c r="RDQ927" s="12"/>
      <c r="RDR927" s="12"/>
      <c r="RDS927" s="12"/>
      <c r="RDT927" s="12"/>
      <c r="RDU927" s="12"/>
      <c r="RDV927" s="12"/>
      <c r="RDW927" s="12"/>
      <c r="RDX927" s="12"/>
      <c r="RDY927" s="12"/>
      <c r="RDZ927" s="12"/>
      <c r="REA927" s="12"/>
      <c r="REB927" s="12"/>
      <c r="REC927" s="12"/>
      <c r="RED927" s="12"/>
      <c r="REE927" s="12"/>
      <c r="REF927" s="12"/>
      <c r="REG927" s="12"/>
      <c r="REH927" s="12"/>
      <c r="REI927" s="12"/>
      <c r="REJ927" s="12"/>
      <c r="REK927" s="12"/>
      <c r="REL927" s="12"/>
      <c r="REM927" s="12"/>
      <c r="REN927" s="12"/>
      <c r="REO927" s="12"/>
      <c r="REP927" s="12"/>
      <c r="REQ927" s="12"/>
      <c r="RER927" s="12"/>
      <c r="RES927" s="12"/>
      <c r="RET927" s="12"/>
      <c r="REU927" s="12"/>
      <c r="REV927" s="12"/>
      <c r="REW927" s="12"/>
      <c r="REX927" s="12"/>
      <c r="REY927" s="12"/>
      <c r="REZ927" s="12"/>
      <c r="RFA927" s="12"/>
      <c r="RFB927" s="12"/>
      <c r="RFC927" s="12"/>
      <c r="RFD927" s="12"/>
      <c r="RFE927" s="12"/>
      <c r="RFF927" s="12"/>
      <c r="RFG927" s="12"/>
      <c r="RFH927" s="12"/>
      <c r="RFI927" s="12"/>
      <c r="RFJ927" s="12"/>
      <c r="RFK927" s="12"/>
      <c r="RFL927" s="12"/>
      <c r="RFM927" s="12"/>
      <c r="RFN927" s="12"/>
      <c r="RFO927" s="12"/>
      <c r="RFP927" s="12"/>
      <c r="RFQ927" s="12"/>
      <c r="RFR927" s="12"/>
      <c r="RFS927" s="12"/>
      <c r="RFT927" s="12"/>
      <c r="RFU927" s="12"/>
      <c r="RFV927" s="12"/>
      <c r="RFW927" s="12"/>
      <c r="RFX927" s="12"/>
      <c r="RFY927" s="12"/>
      <c r="RFZ927" s="12"/>
      <c r="RGA927" s="12"/>
      <c r="RGB927" s="12"/>
      <c r="RGC927" s="12"/>
      <c r="RGD927" s="12"/>
      <c r="RGE927" s="12"/>
      <c r="RGF927" s="12"/>
      <c r="RGG927" s="12"/>
      <c r="RGH927" s="12"/>
      <c r="RGI927" s="12"/>
      <c r="RGJ927" s="12"/>
      <c r="RGK927" s="12"/>
      <c r="RGL927" s="12"/>
      <c r="RGM927" s="12"/>
      <c r="RGN927" s="12"/>
      <c r="RGO927" s="12"/>
      <c r="RGP927" s="12"/>
      <c r="RGQ927" s="12"/>
      <c r="RGR927" s="12"/>
      <c r="RGS927" s="12"/>
      <c r="RGT927" s="12"/>
      <c r="RGU927" s="12"/>
      <c r="RGV927" s="12"/>
      <c r="RGW927" s="12"/>
      <c r="RGX927" s="12"/>
      <c r="RGY927" s="12"/>
      <c r="RGZ927" s="12"/>
      <c r="RHA927" s="12"/>
      <c r="RHB927" s="12"/>
      <c r="RHC927" s="12"/>
      <c r="RHD927" s="12"/>
      <c r="RHE927" s="12"/>
      <c r="RHF927" s="12"/>
      <c r="RHG927" s="12"/>
      <c r="RHH927" s="12"/>
      <c r="RHI927" s="12"/>
      <c r="RHJ927" s="12"/>
      <c r="RHK927" s="12"/>
      <c r="RHL927" s="12"/>
      <c r="RHM927" s="12"/>
      <c r="RHN927" s="12"/>
      <c r="RHO927" s="12"/>
      <c r="RHP927" s="12"/>
      <c r="RHQ927" s="12"/>
      <c r="RHR927" s="12"/>
      <c r="RHS927" s="12"/>
      <c r="RHT927" s="12"/>
      <c r="RHU927" s="12"/>
      <c r="RHV927" s="12"/>
      <c r="RHW927" s="12"/>
      <c r="RHX927" s="12"/>
      <c r="RHY927" s="12"/>
      <c r="RHZ927" s="12"/>
      <c r="RIA927" s="12"/>
      <c r="RIB927" s="12"/>
      <c r="RIC927" s="12"/>
      <c r="RID927" s="12"/>
      <c r="RIE927" s="12"/>
      <c r="RIF927" s="12"/>
      <c r="RIG927" s="12"/>
      <c r="RIH927" s="12"/>
      <c r="RII927" s="12"/>
      <c r="RIJ927" s="12"/>
      <c r="RIK927" s="12"/>
      <c r="RIL927" s="12"/>
      <c r="RIM927" s="12"/>
      <c r="RIN927" s="12"/>
      <c r="RIO927" s="12"/>
      <c r="RIP927" s="12"/>
      <c r="RIQ927" s="12"/>
      <c r="RIR927" s="12"/>
      <c r="RIS927" s="12"/>
      <c r="RIT927" s="12"/>
      <c r="RIU927" s="12"/>
      <c r="RIV927" s="12"/>
      <c r="RIW927" s="12"/>
      <c r="RIX927" s="12"/>
      <c r="RIY927" s="12"/>
      <c r="RIZ927" s="12"/>
      <c r="RJA927" s="12"/>
      <c r="RJB927" s="12"/>
      <c r="RJC927" s="12"/>
      <c r="RJD927" s="12"/>
      <c r="RJE927" s="12"/>
      <c r="RJF927" s="12"/>
      <c r="RJG927" s="12"/>
      <c r="RJH927" s="12"/>
      <c r="RJI927" s="12"/>
      <c r="RJJ927" s="12"/>
      <c r="RJK927" s="12"/>
      <c r="RJL927" s="12"/>
      <c r="RJM927" s="12"/>
      <c r="RJN927" s="12"/>
      <c r="RJO927" s="12"/>
      <c r="RJP927" s="12"/>
      <c r="RJQ927" s="12"/>
      <c r="RJR927" s="12"/>
      <c r="RJS927" s="12"/>
      <c r="RJT927" s="12"/>
      <c r="RJU927" s="12"/>
      <c r="RJV927" s="12"/>
      <c r="RJW927" s="12"/>
      <c r="RJX927" s="12"/>
      <c r="RJY927" s="12"/>
      <c r="RJZ927" s="12"/>
      <c r="RKA927" s="12"/>
      <c r="RKB927" s="12"/>
      <c r="RKC927" s="12"/>
      <c r="RKD927" s="12"/>
      <c r="RKE927" s="12"/>
      <c r="RKF927" s="12"/>
      <c r="RKG927" s="12"/>
      <c r="RKH927" s="12"/>
      <c r="RKI927" s="12"/>
      <c r="RKJ927" s="12"/>
      <c r="RKK927" s="12"/>
      <c r="RKL927" s="12"/>
      <c r="RKM927" s="12"/>
      <c r="RKN927" s="12"/>
      <c r="RKO927" s="12"/>
      <c r="RKP927" s="12"/>
      <c r="RKQ927" s="12"/>
      <c r="RKR927" s="12"/>
      <c r="RKS927" s="12"/>
      <c r="RKT927" s="12"/>
      <c r="RKU927" s="12"/>
      <c r="RKV927" s="12"/>
      <c r="RKW927" s="12"/>
      <c r="RKX927" s="12"/>
      <c r="RKY927" s="12"/>
      <c r="RKZ927" s="12"/>
      <c r="RLA927" s="12"/>
      <c r="RLB927" s="12"/>
      <c r="RLC927" s="12"/>
      <c r="RLD927" s="12"/>
      <c r="RLE927" s="12"/>
      <c r="RLF927" s="12"/>
      <c r="RLG927" s="12"/>
      <c r="RLH927" s="12"/>
      <c r="RLI927" s="12"/>
      <c r="RLJ927" s="12"/>
      <c r="RLK927" s="12"/>
      <c r="RLL927" s="12"/>
      <c r="RLM927" s="12"/>
      <c r="RLN927" s="12"/>
      <c r="RLO927" s="12"/>
      <c r="RLP927" s="12"/>
      <c r="RLQ927" s="12"/>
      <c r="RLR927" s="12"/>
      <c r="RLS927" s="12"/>
      <c r="RLT927" s="12"/>
      <c r="RLU927" s="12"/>
      <c r="RLV927" s="12"/>
      <c r="RLW927" s="12"/>
      <c r="RLX927" s="12"/>
      <c r="RLY927" s="12"/>
      <c r="RLZ927" s="12"/>
      <c r="RMA927" s="12"/>
      <c r="RMB927" s="12"/>
      <c r="RMC927" s="12"/>
      <c r="RMD927" s="12"/>
      <c r="RME927" s="12"/>
      <c r="RMF927" s="12"/>
      <c r="RMG927" s="12"/>
      <c r="RMH927" s="12"/>
      <c r="RMI927" s="12"/>
      <c r="RMJ927" s="12"/>
      <c r="RMK927" s="12"/>
      <c r="RML927" s="12"/>
      <c r="RMM927" s="12"/>
      <c r="RMN927" s="12"/>
      <c r="RMO927" s="12"/>
      <c r="RMP927" s="12"/>
      <c r="RMQ927" s="12"/>
      <c r="RMR927" s="12"/>
      <c r="RMS927" s="12"/>
      <c r="RMT927" s="12"/>
      <c r="RMU927" s="12"/>
      <c r="RMV927" s="12"/>
      <c r="RMW927" s="12"/>
      <c r="RMX927" s="12"/>
      <c r="RMY927" s="12"/>
      <c r="RMZ927" s="12"/>
      <c r="RNA927" s="12"/>
      <c r="RNB927" s="12"/>
      <c r="RNC927" s="12"/>
      <c r="RND927" s="12"/>
      <c r="RNE927" s="12"/>
      <c r="RNF927" s="12"/>
      <c r="RNG927" s="12"/>
      <c r="RNH927" s="12"/>
      <c r="RNI927" s="12"/>
      <c r="RNJ927" s="12"/>
      <c r="RNK927" s="12"/>
      <c r="RNL927" s="12"/>
      <c r="RNM927" s="12"/>
      <c r="RNN927" s="12"/>
      <c r="RNO927" s="12"/>
      <c r="RNP927" s="12"/>
      <c r="RNQ927" s="12"/>
      <c r="RNR927" s="12"/>
      <c r="RNS927" s="12"/>
      <c r="RNT927" s="12"/>
      <c r="RNU927" s="12"/>
      <c r="RNV927" s="12"/>
      <c r="RNW927" s="12"/>
      <c r="RNX927" s="12"/>
      <c r="RNY927" s="12"/>
      <c r="RNZ927" s="12"/>
      <c r="ROA927" s="12"/>
      <c r="ROB927" s="12"/>
      <c r="ROC927" s="12"/>
      <c r="ROD927" s="12"/>
      <c r="ROE927" s="12"/>
      <c r="ROF927" s="12"/>
      <c r="ROG927" s="12"/>
      <c r="ROH927" s="12"/>
      <c r="ROI927" s="12"/>
      <c r="ROJ927" s="12"/>
      <c r="ROK927" s="12"/>
      <c r="ROL927" s="12"/>
      <c r="ROM927" s="12"/>
      <c r="RON927" s="12"/>
      <c r="ROO927" s="12"/>
      <c r="ROP927" s="12"/>
      <c r="ROQ927" s="12"/>
      <c r="ROR927" s="12"/>
      <c r="ROS927" s="12"/>
      <c r="ROT927" s="12"/>
      <c r="ROU927" s="12"/>
      <c r="ROV927" s="12"/>
      <c r="ROW927" s="12"/>
      <c r="ROX927" s="12"/>
      <c r="ROY927" s="12"/>
      <c r="ROZ927" s="12"/>
      <c r="RPA927" s="12"/>
      <c r="RPB927" s="12"/>
      <c r="RPC927" s="12"/>
      <c r="RPD927" s="12"/>
      <c r="RPE927" s="12"/>
      <c r="RPF927" s="12"/>
      <c r="RPG927" s="12"/>
      <c r="RPH927" s="12"/>
      <c r="RPI927" s="12"/>
      <c r="RPJ927" s="12"/>
      <c r="RPK927" s="12"/>
      <c r="RPL927" s="12"/>
      <c r="RPM927" s="12"/>
      <c r="RPN927" s="12"/>
      <c r="RPO927" s="12"/>
      <c r="RPP927" s="12"/>
      <c r="RPQ927" s="12"/>
      <c r="RPR927" s="12"/>
      <c r="RPS927" s="12"/>
      <c r="RPT927" s="12"/>
      <c r="RPU927" s="12"/>
      <c r="RPV927" s="12"/>
      <c r="RPW927" s="12"/>
      <c r="RPX927" s="12"/>
      <c r="RPY927" s="12"/>
      <c r="RPZ927" s="12"/>
      <c r="RQA927" s="12"/>
      <c r="RQB927" s="12"/>
      <c r="RQC927" s="12"/>
      <c r="RQD927" s="12"/>
      <c r="RQE927" s="12"/>
      <c r="RQF927" s="12"/>
      <c r="RQG927" s="12"/>
      <c r="RQH927" s="12"/>
      <c r="RQI927" s="12"/>
      <c r="RQJ927" s="12"/>
      <c r="RQK927" s="12"/>
      <c r="RQL927" s="12"/>
      <c r="RQM927" s="12"/>
      <c r="RQN927" s="12"/>
      <c r="RQO927" s="12"/>
      <c r="RQP927" s="12"/>
      <c r="RQQ927" s="12"/>
      <c r="RQR927" s="12"/>
      <c r="RQS927" s="12"/>
      <c r="RQT927" s="12"/>
      <c r="RQU927" s="12"/>
      <c r="RQV927" s="12"/>
      <c r="RQW927" s="12"/>
      <c r="RQX927" s="12"/>
      <c r="RQY927" s="12"/>
      <c r="RQZ927" s="12"/>
      <c r="RRA927" s="12"/>
      <c r="RRB927" s="12"/>
      <c r="RRC927" s="12"/>
      <c r="RRD927" s="12"/>
      <c r="RRE927" s="12"/>
      <c r="RRF927" s="12"/>
      <c r="RRG927" s="12"/>
      <c r="RRH927" s="12"/>
      <c r="RRI927" s="12"/>
      <c r="RRJ927" s="12"/>
      <c r="RRK927" s="12"/>
      <c r="RRL927" s="12"/>
      <c r="RRM927" s="12"/>
      <c r="RRN927" s="12"/>
      <c r="RRO927" s="12"/>
      <c r="RRP927" s="12"/>
      <c r="RRQ927" s="12"/>
      <c r="RRR927" s="12"/>
      <c r="RRS927" s="12"/>
      <c r="RRT927" s="12"/>
      <c r="RRU927" s="12"/>
      <c r="RRV927" s="12"/>
      <c r="RRW927" s="12"/>
      <c r="RRX927" s="12"/>
      <c r="RRY927" s="12"/>
      <c r="RRZ927" s="12"/>
      <c r="RSA927" s="12"/>
      <c r="RSB927" s="12"/>
      <c r="RSC927" s="12"/>
      <c r="RSD927" s="12"/>
      <c r="RSE927" s="12"/>
      <c r="RSF927" s="12"/>
      <c r="RSG927" s="12"/>
      <c r="RSH927" s="12"/>
      <c r="RSI927" s="12"/>
      <c r="RSJ927" s="12"/>
      <c r="RSK927" s="12"/>
      <c r="RSL927" s="12"/>
      <c r="RSM927" s="12"/>
      <c r="RSN927" s="12"/>
      <c r="RSO927" s="12"/>
      <c r="RSP927" s="12"/>
      <c r="RSQ927" s="12"/>
      <c r="RSR927" s="12"/>
      <c r="RSS927" s="12"/>
      <c r="RST927" s="12"/>
      <c r="RSU927" s="12"/>
      <c r="RSV927" s="12"/>
      <c r="RSW927" s="12"/>
      <c r="RSX927" s="12"/>
      <c r="RSY927" s="12"/>
      <c r="RSZ927" s="12"/>
      <c r="RTA927" s="12"/>
      <c r="RTB927" s="12"/>
      <c r="RTC927" s="12"/>
      <c r="RTD927" s="12"/>
      <c r="RTE927" s="12"/>
      <c r="RTF927" s="12"/>
      <c r="RTG927" s="12"/>
      <c r="RTH927" s="12"/>
      <c r="RTI927" s="12"/>
      <c r="RTJ927" s="12"/>
      <c r="RTK927" s="12"/>
      <c r="RTL927" s="12"/>
      <c r="RTM927" s="12"/>
      <c r="RTN927" s="12"/>
      <c r="RTO927" s="12"/>
      <c r="RTP927" s="12"/>
      <c r="RTQ927" s="12"/>
      <c r="RTR927" s="12"/>
      <c r="RTS927" s="12"/>
      <c r="RTT927" s="12"/>
      <c r="RTU927" s="12"/>
      <c r="RTV927" s="12"/>
      <c r="RTW927" s="12"/>
      <c r="RTX927" s="12"/>
      <c r="RTY927" s="12"/>
      <c r="RTZ927" s="12"/>
      <c r="RUA927" s="12"/>
      <c r="RUB927" s="12"/>
      <c r="RUC927" s="12"/>
      <c r="RUD927" s="12"/>
      <c r="RUE927" s="12"/>
      <c r="RUF927" s="12"/>
      <c r="RUG927" s="12"/>
      <c r="RUH927" s="12"/>
      <c r="RUI927" s="12"/>
      <c r="RUJ927" s="12"/>
      <c r="RUK927" s="12"/>
      <c r="RUL927" s="12"/>
      <c r="RUM927" s="12"/>
      <c r="RUN927" s="12"/>
      <c r="RUO927" s="12"/>
      <c r="RUP927" s="12"/>
      <c r="RUQ927" s="12"/>
      <c r="RUR927" s="12"/>
      <c r="RUS927" s="12"/>
      <c r="RUT927" s="12"/>
      <c r="RUU927" s="12"/>
      <c r="RUV927" s="12"/>
      <c r="RUW927" s="12"/>
      <c r="RUX927" s="12"/>
      <c r="RUY927" s="12"/>
      <c r="RUZ927" s="12"/>
      <c r="RVA927" s="12"/>
      <c r="RVB927" s="12"/>
      <c r="RVC927" s="12"/>
      <c r="RVD927" s="12"/>
      <c r="RVE927" s="12"/>
      <c r="RVF927" s="12"/>
      <c r="RVG927" s="12"/>
      <c r="RVH927" s="12"/>
      <c r="RVI927" s="12"/>
      <c r="RVJ927" s="12"/>
      <c r="RVK927" s="12"/>
      <c r="RVL927" s="12"/>
      <c r="RVM927" s="12"/>
      <c r="RVN927" s="12"/>
      <c r="RVO927" s="12"/>
      <c r="RVP927" s="12"/>
      <c r="RVQ927" s="12"/>
      <c r="RVR927" s="12"/>
      <c r="RVS927" s="12"/>
      <c r="RVT927" s="12"/>
      <c r="RVU927" s="12"/>
      <c r="RVV927" s="12"/>
      <c r="RVW927" s="12"/>
      <c r="RVX927" s="12"/>
      <c r="RVY927" s="12"/>
      <c r="RVZ927" s="12"/>
      <c r="RWA927" s="12"/>
      <c r="RWB927" s="12"/>
      <c r="RWC927" s="12"/>
      <c r="RWD927" s="12"/>
      <c r="RWE927" s="12"/>
      <c r="RWF927" s="12"/>
      <c r="RWG927" s="12"/>
      <c r="RWH927" s="12"/>
      <c r="RWI927" s="12"/>
      <c r="RWJ927" s="12"/>
      <c r="RWK927" s="12"/>
      <c r="RWL927" s="12"/>
      <c r="RWM927" s="12"/>
      <c r="RWN927" s="12"/>
      <c r="RWO927" s="12"/>
      <c r="RWP927" s="12"/>
      <c r="RWQ927" s="12"/>
      <c r="RWR927" s="12"/>
      <c r="RWS927" s="12"/>
      <c r="RWT927" s="12"/>
      <c r="RWU927" s="12"/>
      <c r="RWV927" s="12"/>
      <c r="RWW927" s="12"/>
      <c r="RWX927" s="12"/>
      <c r="RWY927" s="12"/>
      <c r="RWZ927" s="12"/>
      <c r="RXA927" s="12"/>
      <c r="RXB927" s="12"/>
      <c r="RXC927" s="12"/>
      <c r="RXD927" s="12"/>
      <c r="RXE927" s="12"/>
      <c r="RXF927" s="12"/>
      <c r="RXG927" s="12"/>
      <c r="RXH927" s="12"/>
      <c r="RXI927" s="12"/>
      <c r="RXJ927" s="12"/>
      <c r="RXK927" s="12"/>
      <c r="RXL927" s="12"/>
      <c r="RXM927" s="12"/>
      <c r="RXN927" s="12"/>
      <c r="RXO927" s="12"/>
      <c r="RXP927" s="12"/>
      <c r="RXQ927" s="12"/>
      <c r="RXR927" s="12"/>
      <c r="RXS927" s="12"/>
      <c r="RXT927" s="12"/>
      <c r="RXU927" s="12"/>
      <c r="RXV927" s="12"/>
      <c r="RXW927" s="12"/>
      <c r="RXX927" s="12"/>
      <c r="RXY927" s="12"/>
      <c r="RXZ927" s="12"/>
      <c r="RYA927" s="12"/>
      <c r="RYB927" s="12"/>
      <c r="RYC927" s="12"/>
      <c r="RYD927" s="12"/>
      <c r="RYE927" s="12"/>
      <c r="RYF927" s="12"/>
      <c r="RYG927" s="12"/>
      <c r="RYH927" s="12"/>
      <c r="RYI927" s="12"/>
      <c r="RYJ927" s="12"/>
      <c r="RYK927" s="12"/>
      <c r="RYL927" s="12"/>
      <c r="RYM927" s="12"/>
      <c r="RYN927" s="12"/>
      <c r="RYO927" s="12"/>
      <c r="RYP927" s="12"/>
      <c r="RYQ927" s="12"/>
      <c r="RYR927" s="12"/>
      <c r="RYS927" s="12"/>
      <c r="RYT927" s="12"/>
      <c r="RYU927" s="12"/>
      <c r="RYV927" s="12"/>
      <c r="RYW927" s="12"/>
      <c r="RYX927" s="12"/>
      <c r="RYY927" s="12"/>
      <c r="RYZ927" s="12"/>
      <c r="RZA927" s="12"/>
      <c r="RZB927" s="12"/>
      <c r="RZC927" s="12"/>
      <c r="RZD927" s="12"/>
      <c r="RZE927" s="12"/>
      <c r="RZF927" s="12"/>
      <c r="RZG927" s="12"/>
      <c r="RZH927" s="12"/>
      <c r="RZI927" s="12"/>
      <c r="RZJ927" s="12"/>
      <c r="RZK927" s="12"/>
      <c r="RZL927" s="12"/>
      <c r="RZM927" s="12"/>
      <c r="RZN927" s="12"/>
      <c r="RZO927" s="12"/>
      <c r="RZP927" s="12"/>
      <c r="RZQ927" s="12"/>
      <c r="RZR927" s="12"/>
      <c r="RZS927" s="12"/>
      <c r="RZT927" s="12"/>
      <c r="RZU927" s="12"/>
      <c r="RZV927" s="12"/>
      <c r="RZW927" s="12"/>
      <c r="RZX927" s="12"/>
      <c r="RZY927" s="12"/>
      <c r="RZZ927" s="12"/>
      <c r="SAA927" s="12"/>
      <c r="SAB927" s="12"/>
      <c r="SAC927" s="12"/>
      <c r="SAD927" s="12"/>
      <c r="SAE927" s="12"/>
      <c r="SAF927" s="12"/>
      <c r="SAG927" s="12"/>
      <c r="SAH927" s="12"/>
      <c r="SAI927" s="12"/>
      <c r="SAJ927" s="12"/>
      <c r="SAK927" s="12"/>
      <c r="SAL927" s="12"/>
      <c r="SAM927" s="12"/>
      <c r="SAN927" s="12"/>
      <c r="SAO927" s="12"/>
      <c r="SAP927" s="12"/>
      <c r="SAQ927" s="12"/>
      <c r="SAR927" s="12"/>
      <c r="SAS927" s="12"/>
      <c r="SAT927" s="12"/>
      <c r="SAU927" s="12"/>
      <c r="SAV927" s="12"/>
      <c r="SAW927" s="12"/>
      <c r="SAX927" s="12"/>
      <c r="SAY927" s="12"/>
      <c r="SAZ927" s="12"/>
      <c r="SBA927" s="12"/>
      <c r="SBB927" s="12"/>
      <c r="SBC927" s="12"/>
      <c r="SBD927" s="12"/>
      <c r="SBE927" s="12"/>
      <c r="SBF927" s="12"/>
      <c r="SBG927" s="12"/>
      <c r="SBH927" s="12"/>
      <c r="SBI927" s="12"/>
      <c r="SBJ927" s="12"/>
      <c r="SBK927" s="12"/>
      <c r="SBL927" s="12"/>
      <c r="SBM927" s="12"/>
      <c r="SBN927" s="12"/>
      <c r="SBO927" s="12"/>
      <c r="SBP927" s="12"/>
      <c r="SBQ927" s="12"/>
      <c r="SBR927" s="12"/>
      <c r="SBS927" s="12"/>
      <c r="SBT927" s="12"/>
      <c r="SBU927" s="12"/>
      <c r="SBV927" s="12"/>
      <c r="SBW927" s="12"/>
      <c r="SBX927" s="12"/>
      <c r="SBY927" s="12"/>
      <c r="SBZ927" s="12"/>
      <c r="SCA927" s="12"/>
      <c r="SCB927" s="12"/>
      <c r="SCC927" s="12"/>
      <c r="SCD927" s="12"/>
      <c r="SCE927" s="12"/>
      <c r="SCF927" s="12"/>
      <c r="SCG927" s="12"/>
      <c r="SCH927" s="12"/>
      <c r="SCI927" s="12"/>
      <c r="SCJ927" s="12"/>
      <c r="SCK927" s="12"/>
      <c r="SCL927" s="12"/>
      <c r="SCM927" s="12"/>
      <c r="SCN927" s="12"/>
      <c r="SCO927" s="12"/>
      <c r="SCP927" s="12"/>
      <c r="SCQ927" s="12"/>
      <c r="SCR927" s="12"/>
      <c r="SCS927" s="12"/>
      <c r="SCT927" s="12"/>
      <c r="SCU927" s="12"/>
      <c r="SCV927" s="12"/>
      <c r="SCW927" s="12"/>
      <c r="SCX927" s="12"/>
      <c r="SCY927" s="12"/>
      <c r="SCZ927" s="12"/>
      <c r="SDA927" s="12"/>
      <c r="SDB927" s="12"/>
      <c r="SDC927" s="12"/>
      <c r="SDD927" s="12"/>
      <c r="SDE927" s="12"/>
      <c r="SDF927" s="12"/>
      <c r="SDG927" s="12"/>
      <c r="SDH927" s="12"/>
      <c r="SDI927" s="12"/>
      <c r="SDJ927" s="12"/>
      <c r="SDK927" s="12"/>
      <c r="SDL927" s="12"/>
      <c r="SDM927" s="12"/>
      <c r="SDN927" s="12"/>
      <c r="SDO927" s="12"/>
      <c r="SDP927" s="12"/>
      <c r="SDQ927" s="12"/>
      <c r="SDR927" s="12"/>
      <c r="SDS927" s="12"/>
      <c r="SDT927" s="12"/>
      <c r="SDU927" s="12"/>
      <c r="SDV927" s="12"/>
      <c r="SDW927" s="12"/>
      <c r="SDX927" s="12"/>
      <c r="SDY927" s="12"/>
      <c r="SDZ927" s="12"/>
      <c r="SEA927" s="12"/>
      <c r="SEB927" s="12"/>
      <c r="SEC927" s="12"/>
      <c r="SED927" s="12"/>
      <c r="SEE927" s="12"/>
      <c r="SEF927" s="12"/>
      <c r="SEG927" s="12"/>
      <c r="SEH927" s="12"/>
      <c r="SEI927" s="12"/>
      <c r="SEJ927" s="12"/>
      <c r="SEK927" s="12"/>
      <c r="SEL927" s="12"/>
      <c r="SEM927" s="12"/>
      <c r="SEN927" s="12"/>
      <c r="SEO927" s="12"/>
      <c r="SEP927" s="12"/>
      <c r="SEQ927" s="12"/>
      <c r="SER927" s="12"/>
      <c r="SES927" s="12"/>
      <c r="SET927" s="12"/>
      <c r="SEU927" s="12"/>
      <c r="SEV927" s="12"/>
      <c r="SEW927" s="12"/>
      <c r="SEX927" s="12"/>
      <c r="SEY927" s="12"/>
      <c r="SEZ927" s="12"/>
      <c r="SFA927" s="12"/>
      <c r="SFB927" s="12"/>
      <c r="SFC927" s="12"/>
      <c r="SFD927" s="12"/>
      <c r="SFE927" s="12"/>
      <c r="SFF927" s="12"/>
      <c r="SFG927" s="12"/>
      <c r="SFH927" s="12"/>
      <c r="SFI927" s="12"/>
      <c r="SFJ927" s="12"/>
      <c r="SFK927" s="12"/>
      <c r="SFL927" s="12"/>
      <c r="SFM927" s="12"/>
      <c r="SFN927" s="12"/>
      <c r="SFO927" s="12"/>
      <c r="SFP927" s="12"/>
      <c r="SFQ927" s="12"/>
      <c r="SFR927" s="12"/>
      <c r="SFS927" s="12"/>
      <c r="SFT927" s="12"/>
      <c r="SFU927" s="12"/>
      <c r="SFV927" s="12"/>
      <c r="SFW927" s="12"/>
      <c r="SFX927" s="12"/>
      <c r="SFY927" s="12"/>
      <c r="SFZ927" s="12"/>
      <c r="SGA927" s="12"/>
      <c r="SGB927" s="12"/>
      <c r="SGC927" s="12"/>
      <c r="SGD927" s="12"/>
      <c r="SGE927" s="12"/>
      <c r="SGF927" s="12"/>
      <c r="SGG927" s="12"/>
      <c r="SGH927" s="12"/>
      <c r="SGI927" s="12"/>
      <c r="SGJ927" s="12"/>
      <c r="SGK927" s="12"/>
      <c r="SGL927" s="12"/>
      <c r="SGM927" s="12"/>
      <c r="SGN927" s="12"/>
      <c r="SGO927" s="12"/>
      <c r="SGP927" s="12"/>
      <c r="SGQ927" s="12"/>
      <c r="SGR927" s="12"/>
      <c r="SGS927" s="12"/>
      <c r="SGT927" s="12"/>
      <c r="SGU927" s="12"/>
      <c r="SGV927" s="12"/>
      <c r="SGW927" s="12"/>
      <c r="SGX927" s="12"/>
      <c r="SGY927" s="12"/>
      <c r="SGZ927" s="12"/>
      <c r="SHA927" s="12"/>
      <c r="SHB927" s="12"/>
      <c r="SHC927" s="12"/>
      <c r="SHD927" s="12"/>
      <c r="SHE927" s="12"/>
      <c r="SHF927" s="12"/>
      <c r="SHG927" s="12"/>
      <c r="SHH927" s="12"/>
      <c r="SHI927" s="12"/>
      <c r="SHJ927" s="12"/>
      <c r="SHK927" s="12"/>
      <c r="SHL927" s="12"/>
      <c r="SHM927" s="12"/>
      <c r="SHN927" s="12"/>
      <c r="SHO927" s="12"/>
      <c r="SHP927" s="12"/>
      <c r="SHQ927" s="12"/>
      <c r="SHR927" s="12"/>
      <c r="SHS927" s="12"/>
      <c r="SHT927" s="12"/>
      <c r="SHU927" s="12"/>
      <c r="SHV927" s="12"/>
      <c r="SHW927" s="12"/>
      <c r="SHX927" s="12"/>
      <c r="SHY927" s="12"/>
      <c r="SHZ927" s="12"/>
      <c r="SIA927" s="12"/>
      <c r="SIB927" s="12"/>
      <c r="SIC927" s="12"/>
      <c r="SID927" s="12"/>
      <c r="SIE927" s="12"/>
      <c r="SIF927" s="12"/>
      <c r="SIG927" s="12"/>
      <c r="SIH927" s="12"/>
      <c r="SII927" s="12"/>
      <c r="SIJ927" s="12"/>
      <c r="SIK927" s="12"/>
      <c r="SIL927" s="12"/>
      <c r="SIM927" s="12"/>
      <c r="SIN927" s="12"/>
      <c r="SIO927" s="12"/>
      <c r="SIP927" s="12"/>
      <c r="SIQ927" s="12"/>
      <c r="SIR927" s="12"/>
      <c r="SIS927" s="12"/>
      <c r="SIT927" s="12"/>
      <c r="SIU927" s="12"/>
      <c r="SIV927" s="12"/>
      <c r="SIW927" s="12"/>
      <c r="SIX927" s="12"/>
      <c r="SIY927" s="12"/>
      <c r="SIZ927" s="12"/>
      <c r="SJA927" s="12"/>
      <c r="SJB927" s="12"/>
      <c r="SJC927" s="12"/>
      <c r="SJD927" s="12"/>
      <c r="SJE927" s="12"/>
      <c r="SJF927" s="12"/>
      <c r="SJG927" s="12"/>
      <c r="SJH927" s="12"/>
      <c r="SJI927" s="12"/>
      <c r="SJJ927" s="12"/>
      <c r="SJK927" s="12"/>
      <c r="SJL927" s="12"/>
      <c r="SJM927" s="12"/>
      <c r="SJN927" s="12"/>
      <c r="SJO927" s="12"/>
      <c r="SJP927" s="12"/>
      <c r="SJQ927" s="12"/>
      <c r="SJR927" s="12"/>
      <c r="SJS927" s="12"/>
      <c r="SJT927" s="12"/>
      <c r="SJU927" s="12"/>
      <c r="SJV927" s="12"/>
      <c r="SJW927" s="12"/>
      <c r="SJX927" s="12"/>
      <c r="SJY927" s="12"/>
      <c r="SJZ927" s="12"/>
      <c r="SKA927" s="12"/>
      <c r="SKB927" s="12"/>
      <c r="SKC927" s="12"/>
      <c r="SKD927" s="12"/>
      <c r="SKE927" s="12"/>
      <c r="SKF927" s="12"/>
      <c r="SKG927" s="12"/>
      <c r="SKH927" s="12"/>
      <c r="SKI927" s="12"/>
      <c r="SKJ927" s="12"/>
      <c r="SKK927" s="12"/>
      <c r="SKL927" s="12"/>
      <c r="SKM927" s="12"/>
      <c r="SKN927" s="12"/>
      <c r="SKO927" s="12"/>
      <c r="SKP927" s="12"/>
      <c r="SKQ927" s="12"/>
      <c r="SKR927" s="12"/>
      <c r="SKS927" s="12"/>
      <c r="SKT927" s="12"/>
      <c r="SKU927" s="12"/>
      <c r="SKV927" s="12"/>
      <c r="SKW927" s="12"/>
      <c r="SKX927" s="12"/>
      <c r="SKY927" s="12"/>
      <c r="SKZ927" s="12"/>
      <c r="SLA927" s="12"/>
      <c r="SLB927" s="12"/>
      <c r="SLC927" s="12"/>
      <c r="SLD927" s="12"/>
      <c r="SLE927" s="12"/>
      <c r="SLF927" s="12"/>
      <c r="SLG927" s="12"/>
      <c r="SLH927" s="12"/>
      <c r="SLI927" s="12"/>
      <c r="SLJ927" s="12"/>
      <c r="SLK927" s="12"/>
      <c r="SLL927" s="12"/>
      <c r="SLM927" s="12"/>
      <c r="SLN927" s="12"/>
      <c r="SLO927" s="12"/>
      <c r="SLP927" s="12"/>
      <c r="SLQ927" s="12"/>
      <c r="SLR927" s="12"/>
      <c r="SLS927" s="12"/>
      <c r="SLT927" s="12"/>
      <c r="SLU927" s="12"/>
      <c r="SLV927" s="12"/>
      <c r="SLW927" s="12"/>
      <c r="SLX927" s="12"/>
      <c r="SLY927" s="12"/>
      <c r="SLZ927" s="12"/>
      <c r="SMA927" s="12"/>
      <c r="SMB927" s="12"/>
      <c r="SMC927" s="12"/>
      <c r="SMD927" s="12"/>
      <c r="SME927" s="12"/>
      <c r="SMF927" s="12"/>
      <c r="SMG927" s="12"/>
      <c r="SMH927" s="12"/>
      <c r="SMI927" s="12"/>
      <c r="SMJ927" s="12"/>
      <c r="SMK927" s="12"/>
      <c r="SML927" s="12"/>
      <c r="SMM927" s="12"/>
      <c r="SMN927" s="12"/>
      <c r="SMO927" s="12"/>
      <c r="SMP927" s="12"/>
      <c r="SMQ927" s="12"/>
      <c r="SMR927" s="12"/>
      <c r="SMS927" s="12"/>
      <c r="SMT927" s="12"/>
      <c r="SMU927" s="12"/>
      <c r="SMV927" s="12"/>
      <c r="SMW927" s="12"/>
      <c r="SMX927" s="12"/>
      <c r="SMY927" s="12"/>
      <c r="SMZ927" s="12"/>
      <c r="SNA927" s="12"/>
      <c r="SNB927" s="12"/>
      <c r="SNC927" s="12"/>
      <c r="SND927" s="12"/>
      <c r="SNE927" s="12"/>
      <c r="SNF927" s="12"/>
      <c r="SNG927" s="12"/>
      <c r="SNH927" s="12"/>
      <c r="SNI927" s="12"/>
      <c r="SNJ927" s="12"/>
      <c r="SNK927" s="12"/>
      <c r="SNL927" s="12"/>
      <c r="SNM927" s="12"/>
      <c r="SNN927" s="12"/>
      <c r="SNO927" s="12"/>
      <c r="SNP927" s="12"/>
      <c r="SNQ927" s="12"/>
      <c r="SNR927" s="12"/>
      <c r="SNS927" s="12"/>
      <c r="SNT927" s="12"/>
      <c r="SNU927" s="12"/>
      <c r="SNV927" s="12"/>
      <c r="SNW927" s="12"/>
      <c r="SNX927" s="12"/>
      <c r="SNY927" s="12"/>
      <c r="SNZ927" s="12"/>
      <c r="SOA927" s="12"/>
      <c r="SOB927" s="12"/>
      <c r="SOC927" s="12"/>
      <c r="SOD927" s="12"/>
      <c r="SOE927" s="12"/>
      <c r="SOF927" s="12"/>
      <c r="SOG927" s="12"/>
      <c r="SOH927" s="12"/>
      <c r="SOI927" s="12"/>
      <c r="SOJ927" s="12"/>
      <c r="SOK927" s="12"/>
      <c r="SOL927" s="12"/>
      <c r="SOM927" s="12"/>
      <c r="SON927" s="12"/>
      <c r="SOO927" s="12"/>
      <c r="SOP927" s="12"/>
      <c r="SOQ927" s="12"/>
      <c r="SOR927" s="12"/>
      <c r="SOS927" s="12"/>
      <c r="SOT927" s="12"/>
      <c r="SOU927" s="12"/>
      <c r="SOV927" s="12"/>
      <c r="SOW927" s="12"/>
      <c r="SOX927" s="12"/>
      <c r="SOY927" s="12"/>
      <c r="SOZ927" s="12"/>
      <c r="SPA927" s="12"/>
      <c r="SPB927" s="12"/>
      <c r="SPC927" s="12"/>
      <c r="SPD927" s="12"/>
      <c r="SPE927" s="12"/>
      <c r="SPF927" s="12"/>
      <c r="SPG927" s="12"/>
      <c r="SPH927" s="12"/>
      <c r="SPI927" s="12"/>
      <c r="SPJ927" s="12"/>
      <c r="SPK927" s="12"/>
      <c r="SPL927" s="12"/>
      <c r="SPM927" s="12"/>
      <c r="SPN927" s="12"/>
      <c r="SPO927" s="12"/>
      <c r="SPP927" s="12"/>
      <c r="SPQ927" s="12"/>
      <c r="SPR927" s="12"/>
      <c r="SPS927" s="12"/>
      <c r="SPT927" s="12"/>
      <c r="SPU927" s="12"/>
      <c r="SPV927" s="12"/>
      <c r="SPW927" s="12"/>
      <c r="SPX927" s="12"/>
      <c r="SPY927" s="12"/>
      <c r="SPZ927" s="12"/>
      <c r="SQA927" s="12"/>
      <c r="SQB927" s="12"/>
      <c r="SQC927" s="12"/>
      <c r="SQD927" s="12"/>
      <c r="SQE927" s="12"/>
      <c r="SQF927" s="12"/>
      <c r="SQG927" s="12"/>
      <c r="SQH927" s="12"/>
      <c r="SQI927" s="12"/>
      <c r="SQJ927" s="12"/>
      <c r="SQK927" s="12"/>
      <c r="SQL927" s="12"/>
      <c r="SQM927" s="12"/>
      <c r="SQN927" s="12"/>
      <c r="SQO927" s="12"/>
      <c r="SQP927" s="12"/>
      <c r="SQQ927" s="12"/>
      <c r="SQR927" s="12"/>
      <c r="SQS927" s="12"/>
      <c r="SQT927" s="12"/>
      <c r="SQU927" s="12"/>
      <c r="SQV927" s="12"/>
      <c r="SQW927" s="12"/>
      <c r="SQX927" s="12"/>
      <c r="SQY927" s="12"/>
      <c r="SQZ927" s="12"/>
      <c r="SRA927" s="12"/>
      <c r="SRB927" s="12"/>
      <c r="SRC927" s="12"/>
      <c r="SRD927" s="12"/>
      <c r="SRE927" s="12"/>
      <c r="SRF927" s="12"/>
      <c r="SRG927" s="12"/>
      <c r="SRH927" s="12"/>
      <c r="SRI927" s="12"/>
      <c r="SRJ927" s="12"/>
      <c r="SRK927" s="12"/>
      <c r="SRL927" s="12"/>
      <c r="SRM927" s="12"/>
      <c r="SRN927" s="12"/>
      <c r="SRO927" s="12"/>
      <c r="SRP927" s="12"/>
      <c r="SRQ927" s="12"/>
      <c r="SRR927" s="12"/>
      <c r="SRS927" s="12"/>
      <c r="SRT927" s="12"/>
      <c r="SRU927" s="12"/>
      <c r="SRV927" s="12"/>
      <c r="SRW927" s="12"/>
      <c r="SRX927" s="12"/>
      <c r="SRY927" s="12"/>
      <c r="SRZ927" s="12"/>
      <c r="SSA927" s="12"/>
      <c r="SSB927" s="12"/>
      <c r="SSC927" s="12"/>
      <c r="SSD927" s="12"/>
      <c r="SSE927" s="12"/>
      <c r="SSF927" s="12"/>
      <c r="SSG927" s="12"/>
      <c r="SSH927" s="12"/>
      <c r="SSI927" s="12"/>
      <c r="SSJ927" s="12"/>
      <c r="SSK927" s="12"/>
      <c r="SSL927" s="12"/>
      <c r="SSM927" s="12"/>
      <c r="SSN927" s="12"/>
      <c r="SSO927" s="12"/>
      <c r="SSP927" s="12"/>
      <c r="SSQ927" s="12"/>
      <c r="SSR927" s="12"/>
      <c r="SSS927" s="12"/>
      <c r="SST927" s="12"/>
      <c r="SSU927" s="12"/>
      <c r="SSV927" s="12"/>
      <c r="SSW927" s="12"/>
      <c r="SSX927" s="12"/>
      <c r="SSY927" s="12"/>
      <c r="SSZ927" s="12"/>
      <c r="STA927" s="12"/>
      <c r="STB927" s="12"/>
      <c r="STC927" s="12"/>
      <c r="STD927" s="12"/>
      <c r="STE927" s="12"/>
      <c r="STF927" s="12"/>
      <c r="STG927" s="12"/>
      <c r="STH927" s="12"/>
      <c r="STI927" s="12"/>
      <c r="STJ927" s="12"/>
      <c r="STK927" s="12"/>
      <c r="STL927" s="12"/>
      <c r="STM927" s="12"/>
      <c r="STN927" s="12"/>
      <c r="STO927" s="12"/>
      <c r="STP927" s="12"/>
      <c r="STQ927" s="12"/>
      <c r="STR927" s="12"/>
      <c r="STS927" s="12"/>
      <c r="STT927" s="12"/>
      <c r="STU927" s="12"/>
      <c r="STV927" s="12"/>
      <c r="STW927" s="12"/>
      <c r="STX927" s="12"/>
      <c r="STY927" s="12"/>
      <c r="STZ927" s="12"/>
      <c r="SUA927" s="12"/>
      <c r="SUB927" s="12"/>
      <c r="SUC927" s="12"/>
      <c r="SUD927" s="12"/>
      <c r="SUE927" s="12"/>
      <c r="SUF927" s="12"/>
      <c r="SUG927" s="12"/>
      <c r="SUH927" s="12"/>
      <c r="SUI927" s="12"/>
      <c r="SUJ927" s="12"/>
      <c r="SUK927" s="12"/>
      <c r="SUL927" s="12"/>
      <c r="SUM927" s="12"/>
      <c r="SUN927" s="12"/>
      <c r="SUO927" s="12"/>
      <c r="SUP927" s="12"/>
      <c r="SUQ927" s="12"/>
      <c r="SUR927" s="12"/>
      <c r="SUS927" s="12"/>
      <c r="SUT927" s="12"/>
      <c r="SUU927" s="12"/>
      <c r="SUV927" s="12"/>
      <c r="SUW927" s="12"/>
      <c r="SUX927" s="12"/>
      <c r="SUY927" s="12"/>
      <c r="SUZ927" s="12"/>
      <c r="SVA927" s="12"/>
      <c r="SVB927" s="12"/>
      <c r="SVC927" s="12"/>
      <c r="SVD927" s="12"/>
      <c r="SVE927" s="12"/>
      <c r="SVF927" s="12"/>
      <c r="SVG927" s="12"/>
      <c r="SVH927" s="12"/>
      <c r="SVI927" s="12"/>
      <c r="SVJ927" s="12"/>
      <c r="SVK927" s="12"/>
      <c r="SVL927" s="12"/>
      <c r="SVM927" s="12"/>
      <c r="SVN927" s="12"/>
      <c r="SVO927" s="12"/>
      <c r="SVP927" s="12"/>
      <c r="SVQ927" s="12"/>
      <c r="SVR927" s="12"/>
      <c r="SVS927" s="12"/>
      <c r="SVT927" s="12"/>
      <c r="SVU927" s="12"/>
      <c r="SVV927" s="12"/>
      <c r="SVW927" s="12"/>
      <c r="SVX927" s="12"/>
      <c r="SVY927" s="12"/>
      <c r="SVZ927" s="12"/>
      <c r="SWA927" s="12"/>
      <c r="SWB927" s="12"/>
      <c r="SWC927" s="12"/>
      <c r="SWD927" s="12"/>
      <c r="SWE927" s="12"/>
      <c r="SWF927" s="12"/>
      <c r="SWG927" s="12"/>
      <c r="SWH927" s="12"/>
      <c r="SWI927" s="12"/>
      <c r="SWJ927" s="12"/>
      <c r="SWK927" s="12"/>
      <c r="SWL927" s="12"/>
      <c r="SWM927" s="12"/>
      <c r="SWN927" s="12"/>
      <c r="SWO927" s="12"/>
      <c r="SWP927" s="12"/>
      <c r="SWQ927" s="12"/>
      <c r="SWR927" s="12"/>
      <c r="SWS927" s="12"/>
      <c r="SWT927" s="12"/>
      <c r="SWU927" s="12"/>
      <c r="SWV927" s="12"/>
      <c r="SWW927" s="12"/>
      <c r="SWX927" s="12"/>
      <c r="SWY927" s="12"/>
      <c r="SWZ927" s="12"/>
      <c r="SXA927" s="12"/>
      <c r="SXB927" s="12"/>
      <c r="SXC927" s="12"/>
      <c r="SXD927" s="12"/>
      <c r="SXE927" s="12"/>
      <c r="SXF927" s="12"/>
      <c r="SXG927" s="12"/>
      <c r="SXH927" s="12"/>
      <c r="SXI927" s="12"/>
      <c r="SXJ927" s="12"/>
      <c r="SXK927" s="12"/>
      <c r="SXL927" s="12"/>
      <c r="SXM927" s="12"/>
      <c r="SXN927" s="12"/>
      <c r="SXO927" s="12"/>
      <c r="SXP927" s="12"/>
      <c r="SXQ927" s="12"/>
      <c r="SXR927" s="12"/>
      <c r="SXS927" s="12"/>
      <c r="SXT927" s="12"/>
      <c r="SXU927" s="12"/>
      <c r="SXV927" s="12"/>
      <c r="SXW927" s="12"/>
      <c r="SXX927" s="12"/>
      <c r="SXY927" s="12"/>
      <c r="SXZ927" s="12"/>
      <c r="SYA927" s="12"/>
      <c r="SYB927" s="12"/>
      <c r="SYC927" s="12"/>
      <c r="SYD927" s="12"/>
      <c r="SYE927" s="12"/>
      <c r="SYF927" s="12"/>
      <c r="SYG927" s="12"/>
      <c r="SYH927" s="12"/>
      <c r="SYI927" s="12"/>
      <c r="SYJ927" s="12"/>
      <c r="SYK927" s="12"/>
      <c r="SYL927" s="12"/>
      <c r="SYM927" s="12"/>
      <c r="SYN927" s="12"/>
      <c r="SYO927" s="12"/>
      <c r="SYP927" s="12"/>
      <c r="SYQ927" s="12"/>
      <c r="SYR927" s="12"/>
      <c r="SYS927" s="12"/>
      <c r="SYT927" s="12"/>
      <c r="SYU927" s="12"/>
      <c r="SYV927" s="12"/>
      <c r="SYW927" s="12"/>
      <c r="SYX927" s="12"/>
      <c r="SYY927" s="12"/>
      <c r="SYZ927" s="12"/>
      <c r="SZA927" s="12"/>
      <c r="SZB927" s="12"/>
      <c r="SZC927" s="12"/>
      <c r="SZD927" s="12"/>
      <c r="SZE927" s="12"/>
      <c r="SZF927" s="12"/>
      <c r="SZG927" s="12"/>
      <c r="SZH927" s="12"/>
      <c r="SZI927" s="12"/>
      <c r="SZJ927" s="12"/>
      <c r="SZK927" s="12"/>
      <c r="SZL927" s="12"/>
      <c r="SZM927" s="12"/>
      <c r="SZN927" s="12"/>
      <c r="SZO927" s="12"/>
      <c r="SZP927" s="12"/>
      <c r="SZQ927" s="12"/>
      <c r="SZR927" s="12"/>
      <c r="SZS927" s="12"/>
      <c r="SZT927" s="12"/>
      <c r="SZU927" s="12"/>
      <c r="SZV927" s="12"/>
      <c r="SZW927" s="12"/>
      <c r="SZX927" s="12"/>
      <c r="SZY927" s="12"/>
      <c r="SZZ927" s="12"/>
      <c r="TAA927" s="12"/>
      <c r="TAB927" s="12"/>
      <c r="TAC927" s="12"/>
      <c r="TAD927" s="12"/>
      <c r="TAE927" s="12"/>
      <c r="TAF927" s="12"/>
      <c r="TAG927" s="12"/>
      <c r="TAH927" s="12"/>
      <c r="TAI927" s="12"/>
      <c r="TAJ927" s="12"/>
      <c r="TAK927" s="12"/>
      <c r="TAL927" s="12"/>
      <c r="TAM927" s="12"/>
      <c r="TAN927" s="12"/>
      <c r="TAO927" s="12"/>
      <c r="TAP927" s="12"/>
      <c r="TAQ927" s="12"/>
      <c r="TAR927" s="12"/>
      <c r="TAS927" s="12"/>
      <c r="TAT927" s="12"/>
      <c r="TAU927" s="12"/>
      <c r="TAV927" s="12"/>
      <c r="TAW927" s="12"/>
      <c r="TAX927" s="12"/>
      <c r="TAY927" s="12"/>
      <c r="TAZ927" s="12"/>
      <c r="TBA927" s="12"/>
      <c r="TBB927" s="12"/>
      <c r="TBC927" s="12"/>
      <c r="TBD927" s="12"/>
      <c r="TBE927" s="12"/>
      <c r="TBF927" s="12"/>
      <c r="TBG927" s="12"/>
      <c r="TBH927" s="12"/>
      <c r="TBI927" s="12"/>
      <c r="TBJ927" s="12"/>
      <c r="TBK927" s="12"/>
      <c r="TBL927" s="12"/>
      <c r="TBM927" s="12"/>
      <c r="TBN927" s="12"/>
      <c r="TBO927" s="12"/>
      <c r="TBP927" s="12"/>
      <c r="TBQ927" s="12"/>
      <c r="TBR927" s="12"/>
      <c r="TBS927" s="12"/>
      <c r="TBT927" s="12"/>
      <c r="TBU927" s="12"/>
      <c r="TBV927" s="12"/>
      <c r="TBW927" s="12"/>
      <c r="TBX927" s="12"/>
      <c r="TBY927" s="12"/>
      <c r="TBZ927" s="12"/>
      <c r="TCA927" s="12"/>
      <c r="TCB927" s="12"/>
      <c r="TCC927" s="12"/>
      <c r="TCD927" s="12"/>
      <c r="TCE927" s="12"/>
      <c r="TCF927" s="12"/>
      <c r="TCG927" s="12"/>
      <c r="TCH927" s="12"/>
      <c r="TCI927" s="12"/>
      <c r="TCJ927" s="12"/>
      <c r="TCK927" s="12"/>
      <c r="TCL927" s="12"/>
      <c r="TCM927" s="12"/>
      <c r="TCN927" s="12"/>
      <c r="TCO927" s="12"/>
      <c r="TCP927" s="12"/>
      <c r="TCQ927" s="12"/>
      <c r="TCR927" s="12"/>
      <c r="TCS927" s="12"/>
      <c r="TCT927" s="12"/>
      <c r="TCU927" s="12"/>
      <c r="TCV927" s="12"/>
      <c r="TCW927" s="12"/>
      <c r="TCX927" s="12"/>
      <c r="TCY927" s="12"/>
      <c r="TCZ927" s="12"/>
      <c r="TDA927" s="12"/>
      <c r="TDB927" s="12"/>
      <c r="TDC927" s="12"/>
      <c r="TDD927" s="12"/>
      <c r="TDE927" s="12"/>
      <c r="TDF927" s="12"/>
      <c r="TDG927" s="12"/>
      <c r="TDH927" s="12"/>
      <c r="TDI927" s="12"/>
      <c r="TDJ927" s="12"/>
      <c r="TDK927" s="12"/>
      <c r="TDL927" s="12"/>
      <c r="TDM927" s="12"/>
      <c r="TDN927" s="12"/>
      <c r="TDO927" s="12"/>
      <c r="TDP927" s="12"/>
      <c r="TDQ927" s="12"/>
      <c r="TDR927" s="12"/>
      <c r="TDS927" s="12"/>
      <c r="TDT927" s="12"/>
      <c r="TDU927" s="12"/>
      <c r="TDV927" s="12"/>
      <c r="TDW927" s="12"/>
      <c r="TDX927" s="12"/>
      <c r="TDY927" s="12"/>
      <c r="TDZ927" s="12"/>
      <c r="TEA927" s="12"/>
      <c r="TEB927" s="12"/>
      <c r="TEC927" s="12"/>
      <c r="TED927" s="12"/>
      <c r="TEE927" s="12"/>
      <c r="TEF927" s="12"/>
      <c r="TEG927" s="12"/>
      <c r="TEH927" s="12"/>
      <c r="TEI927" s="12"/>
      <c r="TEJ927" s="12"/>
      <c r="TEK927" s="12"/>
      <c r="TEL927" s="12"/>
      <c r="TEM927" s="12"/>
      <c r="TEN927" s="12"/>
      <c r="TEO927" s="12"/>
      <c r="TEP927" s="12"/>
      <c r="TEQ927" s="12"/>
      <c r="TER927" s="12"/>
      <c r="TES927" s="12"/>
      <c r="TET927" s="12"/>
      <c r="TEU927" s="12"/>
      <c r="TEV927" s="12"/>
      <c r="TEW927" s="12"/>
      <c r="TEX927" s="12"/>
      <c r="TEY927" s="12"/>
      <c r="TEZ927" s="12"/>
      <c r="TFA927" s="12"/>
      <c r="TFB927" s="12"/>
      <c r="TFC927" s="12"/>
      <c r="TFD927" s="12"/>
      <c r="TFE927" s="12"/>
      <c r="TFF927" s="12"/>
      <c r="TFG927" s="12"/>
      <c r="TFH927" s="12"/>
      <c r="TFI927" s="12"/>
      <c r="TFJ927" s="12"/>
      <c r="TFK927" s="12"/>
      <c r="TFL927" s="12"/>
      <c r="TFM927" s="12"/>
      <c r="TFN927" s="12"/>
      <c r="TFO927" s="12"/>
      <c r="TFP927" s="12"/>
      <c r="TFQ927" s="12"/>
      <c r="TFR927" s="12"/>
      <c r="TFS927" s="12"/>
      <c r="TFT927" s="12"/>
      <c r="TFU927" s="12"/>
      <c r="TFV927" s="12"/>
      <c r="TFW927" s="12"/>
      <c r="TFX927" s="12"/>
      <c r="TFY927" s="12"/>
      <c r="TFZ927" s="12"/>
      <c r="TGA927" s="12"/>
      <c r="TGB927" s="12"/>
      <c r="TGC927" s="12"/>
      <c r="TGD927" s="12"/>
      <c r="TGE927" s="12"/>
      <c r="TGF927" s="12"/>
      <c r="TGG927" s="12"/>
      <c r="TGH927" s="12"/>
      <c r="TGI927" s="12"/>
      <c r="TGJ927" s="12"/>
      <c r="TGK927" s="12"/>
      <c r="TGL927" s="12"/>
      <c r="TGM927" s="12"/>
      <c r="TGN927" s="12"/>
      <c r="TGO927" s="12"/>
      <c r="TGP927" s="12"/>
      <c r="TGQ927" s="12"/>
      <c r="TGR927" s="12"/>
      <c r="TGS927" s="12"/>
      <c r="TGT927" s="12"/>
      <c r="TGU927" s="12"/>
      <c r="TGV927" s="12"/>
      <c r="TGW927" s="12"/>
      <c r="TGX927" s="12"/>
      <c r="TGY927" s="12"/>
      <c r="TGZ927" s="12"/>
      <c r="THA927" s="12"/>
      <c r="THB927" s="12"/>
      <c r="THC927" s="12"/>
      <c r="THD927" s="12"/>
      <c r="THE927" s="12"/>
      <c r="THF927" s="12"/>
      <c r="THG927" s="12"/>
      <c r="THH927" s="12"/>
      <c r="THI927" s="12"/>
      <c r="THJ927" s="12"/>
      <c r="THK927" s="12"/>
      <c r="THL927" s="12"/>
      <c r="THM927" s="12"/>
      <c r="THN927" s="12"/>
      <c r="THO927" s="12"/>
      <c r="THP927" s="12"/>
      <c r="THQ927" s="12"/>
      <c r="THR927" s="12"/>
      <c r="THS927" s="12"/>
      <c r="THT927" s="12"/>
      <c r="THU927" s="12"/>
      <c r="THV927" s="12"/>
      <c r="THW927" s="12"/>
      <c r="THX927" s="12"/>
      <c r="THY927" s="12"/>
      <c r="THZ927" s="12"/>
      <c r="TIA927" s="12"/>
      <c r="TIB927" s="12"/>
      <c r="TIC927" s="12"/>
      <c r="TID927" s="12"/>
      <c r="TIE927" s="12"/>
      <c r="TIF927" s="12"/>
      <c r="TIG927" s="12"/>
      <c r="TIH927" s="12"/>
      <c r="TII927" s="12"/>
      <c r="TIJ927" s="12"/>
      <c r="TIK927" s="12"/>
      <c r="TIL927" s="12"/>
      <c r="TIM927" s="12"/>
      <c r="TIN927" s="12"/>
      <c r="TIO927" s="12"/>
      <c r="TIP927" s="12"/>
      <c r="TIQ927" s="12"/>
      <c r="TIR927" s="12"/>
      <c r="TIS927" s="12"/>
      <c r="TIT927" s="12"/>
      <c r="TIU927" s="12"/>
      <c r="TIV927" s="12"/>
      <c r="TIW927" s="12"/>
      <c r="TIX927" s="12"/>
      <c r="TIY927" s="12"/>
      <c r="TIZ927" s="12"/>
      <c r="TJA927" s="12"/>
      <c r="TJB927" s="12"/>
      <c r="TJC927" s="12"/>
      <c r="TJD927" s="12"/>
      <c r="TJE927" s="12"/>
      <c r="TJF927" s="12"/>
      <c r="TJG927" s="12"/>
      <c r="TJH927" s="12"/>
      <c r="TJI927" s="12"/>
      <c r="TJJ927" s="12"/>
      <c r="TJK927" s="12"/>
      <c r="TJL927" s="12"/>
      <c r="TJM927" s="12"/>
      <c r="TJN927" s="12"/>
      <c r="TJO927" s="12"/>
      <c r="TJP927" s="12"/>
      <c r="TJQ927" s="12"/>
      <c r="TJR927" s="12"/>
      <c r="TJS927" s="12"/>
      <c r="TJT927" s="12"/>
      <c r="TJU927" s="12"/>
      <c r="TJV927" s="12"/>
      <c r="TJW927" s="12"/>
      <c r="TJX927" s="12"/>
      <c r="TJY927" s="12"/>
      <c r="TJZ927" s="12"/>
      <c r="TKA927" s="12"/>
      <c r="TKB927" s="12"/>
      <c r="TKC927" s="12"/>
      <c r="TKD927" s="12"/>
      <c r="TKE927" s="12"/>
      <c r="TKF927" s="12"/>
      <c r="TKG927" s="12"/>
      <c r="TKH927" s="12"/>
      <c r="TKI927" s="12"/>
      <c r="TKJ927" s="12"/>
      <c r="TKK927" s="12"/>
      <c r="TKL927" s="12"/>
      <c r="TKM927" s="12"/>
      <c r="TKN927" s="12"/>
      <c r="TKO927" s="12"/>
      <c r="TKP927" s="12"/>
      <c r="TKQ927" s="12"/>
      <c r="TKR927" s="12"/>
      <c r="TKS927" s="12"/>
      <c r="TKT927" s="12"/>
      <c r="TKU927" s="12"/>
      <c r="TKV927" s="12"/>
      <c r="TKW927" s="12"/>
      <c r="TKX927" s="12"/>
      <c r="TKY927" s="12"/>
      <c r="TKZ927" s="12"/>
      <c r="TLA927" s="12"/>
      <c r="TLB927" s="12"/>
      <c r="TLC927" s="12"/>
      <c r="TLD927" s="12"/>
      <c r="TLE927" s="12"/>
      <c r="TLF927" s="12"/>
      <c r="TLG927" s="12"/>
      <c r="TLH927" s="12"/>
      <c r="TLI927" s="12"/>
      <c r="TLJ927" s="12"/>
      <c r="TLK927" s="12"/>
      <c r="TLL927" s="12"/>
      <c r="TLM927" s="12"/>
      <c r="TLN927" s="12"/>
      <c r="TLO927" s="12"/>
      <c r="TLP927" s="12"/>
      <c r="TLQ927" s="12"/>
      <c r="TLR927" s="12"/>
      <c r="TLS927" s="12"/>
      <c r="TLT927" s="12"/>
      <c r="TLU927" s="12"/>
      <c r="TLV927" s="12"/>
      <c r="TLW927" s="12"/>
      <c r="TLX927" s="12"/>
      <c r="TLY927" s="12"/>
      <c r="TLZ927" s="12"/>
      <c r="TMA927" s="12"/>
      <c r="TMB927" s="12"/>
      <c r="TMC927" s="12"/>
      <c r="TMD927" s="12"/>
      <c r="TME927" s="12"/>
      <c r="TMF927" s="12"/>
      <c r="TMG927" s="12"/>
      <c r="TMH927" s="12"/>
      <c r="TMI927" s="12"/>
      <c r="TMJ927" s="12"/>
      <c r="TMK927" s="12"/>
      <c r="TML927" s="12"/>
      <c r="TMM927" s="12"/>
      <c r="TMN927" s="12"/>
      <c r="TMO927" s="12"/>
      <c r="TMP927" s="12"/>
      <c r="TMQ927" s="12"/>
      <c r="TMR927" s="12"/>
      <c r="TMS927" s="12"/>
      <c r="TMT927" s="12"/>
      <c r="TMU927" s="12"/>
      <c r="TMV927" s="12"/>
      <c r="TMW927" s="12"/>
      <c r="TMX927" s="12"/>
      <c r="TMY927" s="12"/>
      <c r="TMZ927" s="12"/>
      <c r="TNA927" s="12"/>
      <c r="TNB927" s="12"/>
      <c r="TNC927" s="12"/>
      <c r="TND927" s="12"/>
      <c r="TNE927" s="12"/>
      <c r="TNF927" s="12"/>
      <c r="TNG927" s="12"/>
      <c r="TNH927" s="12"/>
      <c r="TNI927" s="12"/>
      <c r="TNJ927" s="12"/>
      <c r="TNK927" s="12"/>
      <c r="TNL927" s="12"/>
      <c r="TNM927" s="12"/>
      <c r="TNN927" s="12"/>
      <c r="TNO927" s="12"/>
      <c r="TNP927" s="12"/>
      <c r="TNQ927" s="12"/>
      <c r="TNR927" s="12"/>
      <c r="TNS927" s="12"/>
      <c r="TNT927" s="12"/>
      <c r="TNU927" s="12"/>
      <c r="TNV927" s="12"/>
      <c r="TNW927" s="12"/>
      <c r="TNX927" s="12"/>
      <c r="TNY927" s="12"/>
      <c r="TNZ927" s="12"/>
      <c r="TOA927" s="12"/>
      <c r="TOB927" s="12"/>
      <c r="TOC927" s="12"/>
      <c r="TOD927" s="12"/>
      <c r="TOE927" s="12"/>
      <c r="TOF927" s="12"/>
      <c r="TOG927" s="12"/>
      <c r="TOH927" s="12"/>
      <c r="TOI927" s="12"/>
      <c r="TOJ927" s="12"/>
      <c r="TOK927" s="12"/>
      <c r="TOL927" s="12"/>
      <c r="TOM927" s="12"/>
      <c r="TON927" s="12"/>
      <c r="TOO927" s="12"/>
      <c r="TOP927" s="12"/>
      <c r="TOQ927" s="12"/>
      <c r="TOR927" s="12"/>
      <c r="TOS927" s="12"/>
      <c r="TOT927" s="12"/>
      <c r="TOU927" s="12"/>
      <c r="TOV927" s="12"/>
      <c r="TOW927" s="12"/>
      <c r="TOX927" s="12"/>
      <c r="TOY927" s="12"/>
      <c r="TOZ927" s="12"/>
      <c r="TPA927" s="12"/>
      <c r="TPB927" s="12"/>
      <c r="TPC927" s="12"/>
      <c r="TPD927" s="12"/>
      <c r="TPE927" s="12"/>
      <c r="TPF927" s="12"/>
      <c r="TPG927" s="12"/>
      <c r="TPH927" s="12"/>
      <c r="TPI927" s="12"/>
      <c r="TPJ927" s="12"/>
      <c r="TPK927" s="12"/>
      <c r="TPL927" s="12"/>
      <c r="TPM927" s="12"/>
      <c r="TPN927" s="12"/>
      <c r="TPO927" s="12"/>
      <c r="TPP927" s="12"/>
      <c r="TPQ927" s="12"/>
      <c r="TPR927" s="12"/>
      <c r="TPS927" s="12"/>
      <c r="TPT927" s="12"/>
      <c r="TPU927" s="12"/>
      <c r="TPV927" s="12"/>
      <c r="TPW927" s="12"/>
      <c r="TPX927" s="12"/>
      <c r="TPY927" s="12"/>
      <c r="TPZ927" s="12"/>
      <c r="TQA927" s="12"/>
      <c r="TQB927" s="12"/>
      <c r="TQC927" s="12"/>
      <c r="TQD927" s="12"/>
      <c r="TQE927" s="12"/>
      <c r="TQF927" s="12"/>
      <c r="TQG927" s="12"/>
      <c r="TQH927" s="12"/>
      <c r="TQI927" s="12"/>
      <c r="TQJ927" s="12"/>
      <c r="TQK927" s="12"/>
      <c r="TQL927" s="12"/>
      <c r="TQM927" s="12"/>
      <c r="TQN927" s="12"/>
      <c r="TQO927" s="12"/>
      <c r="TQP927" s="12"/>
      <c r="TQQ927" s="12"/>
      <c r="TQR927" s="12"/>
      <c r="TQS927" s="12"/>
      <c r="TQT927" s="12"/>
      <c r="TQU927" s="12"/>
      <c r="TQV927" s="12"/>
      <c r="TQW927" s="12"/>
      <c r="TQX927" s="12"/>
      <c r="TQY927" s="12"/>
      <c r="TQZ927" s="12"/>
      <c r="TRA927" s="12"/>
      <c r="TRB927" s="12"/>
      <c r="TRC927" s="12"/>
      <c r="TRD927" s="12"/>
      <c r="TRE927" s="12"/>
      <c r="TRF927" s="12"/>
      <c r="TRG927" s="12"/>
      <c r="TRH927" s="12"/>
      <c r="TRI927" s="12"/>
      <c r="TRJ927" s="12"/>
      <c r="TRK927" s="12"/>
      <c r="TRL927" s="12"/>
      <c r="TRM927" s="12"/>
      <c r="TRN927" s="12"/>
      <c r="TRO927" s="12"/>
      <c r="TRP927" s="12"/>
      <c r="TRQ927" s="12"/>
      <c r="TRR927" s="12"/>
      <c r="TRS927" s="12"/>
      <c r="TRT927" s="12"/>
      <c r="TRU927" s="12"/>
      <c r="TRV927" s="12"/>
      <c r="TRW927" s="12"/>
      <c r="TRX927" s="12"/>
      <c r="TRY927" s="12"/>
      <c r="TRZ927" s="12"/>
      <c r="TSA927" s="12"/>
      <c r="TSB927" s="12"/>
      <c r="TSC927" s="12"/>
      <c r="TSD927" s="12"/>
      <c r="TSE927" s="12"/>
      <c r="TSF927" s="12"/>
      <c r="TSG927" s="12"/>
      <c r="TSH927" s="12"/>
      <c r="TSI927" s="12"/>
      <c r="TSJ927" s="12"/>
      <c r="TSK927" s="12"/>
      <c r="TSL927" s="12"/>
      <c r="TSM927" s="12"/>
      <c r="TSN927" s="12"/>
      <c r="TSO927" s="12"/>
      <c r="TSP927" s="12"/>
      <c r="TSQ927" s="12"/>
      <c r="TSR927" s="12"/>
      <c r="TSS927" s="12"/>
      <c r="TST927" s="12"/>
      <c r="TSU927" s="12"/>
      <c r="TSV927" s="12"/>
      <c r="TSW927" s="12"/>
      <c r="TSX927" s="12"/>
      <c r="TSY927" s="12"/>
      <c r="TSZ927" s="12"/>
      <c r="TTA927" s="12"/>
      <c r="TTB927" s="12"/>
      <c r="TTC927" s="12"/>
      <c r="TTD927" s="12"/>
      <c r="TTE927" s="12"/>
      <c r="TTF927" s="12"/>
      <c r="TTG927" s="12"/>
      <c r="TTH927" s="12"/>
      <c r="TTI927" s="12"/>
      <c r="TTJ927" s="12"/>
      <c r="TTK927" s="12"/>
      <c r="TTL927" s="12"/>
      <c r="TTM927" s="12"/>
      <c r="TTN927" s="12"/>
      <c r="TTO927" s="12"/>
      <c r="TTP927" s="12"/>
      <c r="TTQ927" s="12"/>
      <c r="TTR927" s="12"/>
      <c r="TTS927" s="12"/>
      <c r="TTT927" s="12"/>
      <c r="TTU927" s="12"/>
      <c r="TTV927" s="12"/>
      <c r="TTW927" s="12"/>
      <c r="TTX927" s="12"/>
      <c r="TTY927" s="12"/>
      <c r="TTZ927" s="12"/>
      <c r="TUA927" s="12"/>
      <c r="TUB927" s="12"/>
      <c r="TUC927" s="12"/>
      <c r="TUD927" s="12"/>
      <c r="TUE927" s="12"/>
      <c r="TUF927" s="12"/>
      <c r="TUG927" s="12"/>
      <c r="TUH927" s="12"/>
      <c r="TUI927" s="12"/>
      <c r="TUJ927" s="12"/>
      <c r="TUK927" s="12"/>
      <c r="TUL927" s="12"/>
      <c r="TUM927" s="12"/>
      <c r="TUN927" s="12"/>
      <c r="TUO927" s="12"/>
      <c r="TUP927" s="12"/>
      <c r="TUQ927" s="12"/>
      <c r="TUR927" s="12"/>
      <c r="TUS927" s="12"/>
      <c r="TUT927" s="12"/>
      <c r="TUU927" s="12"/>
      <c r="TUV927" s="12"/>
      <c r="TUW927" s="12"/>
      <c r="TUX927" s="12"/>
      <c r="TUY927" s="12"/>
      <c r="TUZ927" s="12"/>
      <c r="TVA927" s="12"/>
      <c r="TVB927" s="12"/>
      <c r="TVC927" s="12"/>
      <c r="TVD927" s="12"/>
      <c r="TVE927" s="12"/>
      <c r="TVF927" s="12"/>
      <c r="TVG927" s="12"/>
      <c r="TVH927" s="12"/>
      <c r="TVI927" s="12"/>
      <c r="TVJ927" s="12"/>
      <c r="TVK927" s="12"/>
      <c r="TVL927" s="12"/>
      <c r="TVM927" s="12"/>
      <c r="TVN927" s="12"/>
      <c r="TVO927" s="12"/>
      <c r="TVP927" s="12"/>
      <c r="TVQ927" s="12"/>
      <c r="TVR927" s="12"/>
      <c r="TVS927" s="12"/>
      <c r="TVT927" s="12"/>
      <c r="TVU927" s="12"/>
      <c r="TVV927" s="12"/>
      <c r="TVW927" s="12"/>
      <c r="TVX927" s="12"/>
      <c r="TVY927" s="12"/>
      <c r="TVZ927" s="12"/>
      <c r="TWA927" s="12"/>
      <c r="TWB927" s="12"/>
      <c r="TWC927" s="12"/>
      <c r="TWD927" s="12"/>
      <c r="TWE927" s="12"/>
      <c r="TWF927" s="12"/>
      <c r="TWG927" s="12"/>
      <c r="TWH927" s="12"/>
      <c r="TWI927" s="12"/>
      <c r="TWJ927" s="12"/>
      <c r="TWK927" s="12"/>
      <c r="TWL927" s="12"/>
      <c r="TWM927" s="12"/>
      <c r="TWN927" s="12"/>
      <c r="TWO927" s="12"/>
      <c r="TWP927" s="12"/>
      <c r="TWQ927" s="12"/>
      <c r="TWR927" s="12"/>
      <c r="TWS927" s="12"/>
      <c r="TWT927" s="12"/>
      <c r="TWU927" s="12"/>
      <c r="TWV927" s="12"/>
      <c r="TWW927" s="12"/>
      <c r="TWX927" s="12"/>
      <c r="TWY927" s="12"/>
      <c r="TWZ927" s="12"/>
      <c r="TXA927" s="12"/>
      <c r="TXB927" s="12"/>
      <c r="TXC927" s="12"/>
      <c r="TXD927" s="12"/>
      <c r="TXE927" s="12"/>
      <c r="TXF927" s="12"/>
      <c r="TXG927" s="12"/>
      <c r="TXH927" s="12"/>
      <c r="TXI927" s="12"/>
      <c r="TXJ927" s="12"/>
      <c r="TXK927" s="12"/>
      <c r="TXL927" s="12"/>
      <c r="TXM927" s="12"/>
      <c r="TXN927" s="12"/>
      <c r="TXO927" s="12"/>
      <c r="TXP927" s="12"/>
      <c r="TXQ927" s="12"/>
      <c r="TXR927" s="12"/>
      <c r="TXS927" s="12"/>
      <c r="TXT927" s="12"/>
      <c r="TXU927" s="12"/>
      <c r="TXV927" s="12"/>
      <c r="TXW927" s="12"/>
      <c r="TXX927" s="12"/>
      <c r="TXY927" s="12"/>
      <c r="TXZ927" s="12"/>
      <c r="TYA927" s="12"/>
      <c r="TYB927" s="12"/>
      <c r="TYC927" s="12"/>
      <c r="TYD927" s="12"/>
      <c r="TYE927" s="12"/>
      <c r="TYF927" s="12"/>
      <c r="TYG927" s="12"/>
      <c r="TYH927" s="12"/>
      <c r="TYI927" s="12"/>
      <c r="TYJ927" s="12"/>
      <c r="TYK927" s="12"/>
      <c r="TYL927" s="12"/>
      <c r="TYM927" s="12"/>
      <c r="TYN927" s="12"/>
      <c r="TYO927" s="12"/>
      <c r="TYP927" s="12"/>
      <c r="TYQ927" s="12"/>
      <c r="TYR927" s="12"/>
      <c r="TYS927" s="12"/>
      <c r="TYT927" s="12"/>
      <c r="TYU927" s="12"/>
      <c r="TYV927" s="12"/>
      <c r="TYW927" s="12"/>
      <c r="TYX927" s="12"/>
      <c r="TYY927" s="12"/>
      <c r="TYZ927" s="12"/>
      <c r="TZA927" s="12"/>
      <c r="TZB927" s="12"/>
      <c r="TZC927" s="12"/>
      <c r="TZD927" s="12"/>
      <c r="TZE927" s="12"/>
      <c r="TZF927" s="12"/>
      <c r="TZG927" s="12"/>
      <c r="TZH927" s="12"/>
      <c r="TZI927" s="12"/>
      <c r="TZJ927" s="12"/>
      <c r="TZK927" s="12"/>
      <c r="TZL927" s="12"/>
      <c r="TZM927" s="12"/>
      <c r="TZN927" s="12"/>
      <c r="TZO927" s="12"/>
      <c r="TZP927" s="12"/>
      <c r="TZQ927" s="12"/>
      <c r="TZR927" s="12"/>
      <c r="TZS927" s="12"/>
      <c r="TZT927" s="12"/>
      <c r="TZU927" s="12"/>
      <c r="TZV927" s="12"/>
      <c r="TZW927" s="12"/>
      <c r="TZX927" s="12"/>
      <c r="TZY927" s="12"/>
      <c r="TZZ927" s="12"/>
      <c r="UAA927" s="12"/>
      <c r="UAB927" s="12"/>
      <c r="UAC927" s="12"/>
      <c r="UAD927" s="12"/>
      <c r="UAE927" s="12"/>
      <c r="UAF927" s="12"/>
      <c r="UAG927" s="12"/>
      <c r="UAH927" s="12"/>
      <c r="UAI927" s="12"/>
      <c r="UAJ927" s="12"/>
      <c r="UAK927" s="12"/>
      <c r="UAL927" s="12"/>
      <c r="UAM927" s="12"/>
      <c r="UAN927" s="12"/>
      <c r="UAO927" s="12"/>
      <c r="UAP927" s="12"/>
      <c r="UAQ927" s="12"/>
      <c r="UAR927" s="12"/>
      <c r="UAS927" s="12"/>
      <c r="UAT927" s="12"/>
      <c r="UAU927" s="12"/>
      <c r="UAV927" s="12"/>
      <c r="UAW927" s="12"/>
      <c r="UAX927" s="12"/>
      <c r="UAY927" s="12"/>
      <c r="UAZ927" s="12"/>
      <c r="UBA927" s="12"/>
      <c r="UBB927" s="12"/>
      <c r="UBC927" s="12"/>
      <c r="UBD927" s="12"/>
      <c r="UBE927" s="12"/>
      <c r="UBF927" s="12"/>
      <c r="UBG927" s="12"/>
      <c r="UBH927" s="12"/>
      <c r="UBI927" s="12"/>
      <c r="UBJ927" s="12"/>
      <c r="UBK927" s="12"/>
      <c r="UBL927" s="12"/>
      <c r="UBM927" s="12"/>
      <c r="UBN927" s="12"/>
      <c r="UBO927" s="12"/>
      <c r="UBP927" s="12"/>
      <c r="UBQ927" s="12"/>
      <c r="UBR927" s="12"/>
      <c r="UBS927" s="12"/>
      <c r="UBT927" s="12"/>
      <c r="UBU927" s="12"/>
      <c r="UBV927" s="12"/>
      <c r="UBW927" s="12"/>
      <c r="UBX927" s="12"/>
      <c r="UBY927" s="12"/>
      <c r="UBZ927" s="12"/>
      <c r="UCA927" s="12"/>
      <c r="UCB927" s="12"/>
      <c r="UCC927" s="12"/>
      <c r="UCD927" s="12"/>
      <c r="UCE927" s="12"/>
      <c r="UCF927" s="12"/>
      <c r="UCG927" s="12"/>
      <c r="UCH927" s="12"/>
      <c r="UCI927" s="12"/>
      <c r="UCJ927" s="12"/>
      <c r="UCK927" s="12"/>
      <c r="UCL927" s="12"/>
      <c r="UCM927" s="12"/>
      <c r="UCN927" s="12"/>
      <c r="UCO927" s="12"/>
      <c r="UCP927" s="12"/>
      <c r="UCQ927" s="12"/>
      <c r="UCR927" s="12"/>
      <c r="UCS927" s="12"/>
      <c r="UCT927" s="12"/>
      <c r="UCU927" s="12"/>
      <c r="UCV927" s="12"/>
      <c r="UCW927" s="12"/>
      <c r="UCX927" s="12"/>
      <c r="UCY927" s="12"/>
      <c r="UCZ927" s="12"/>
      <c r="UDA927" s="12"/>
      <c r="UDB927" s="12"/>
      <c r="UDC927" s="12"/>
      <c r="UDD927" s="12"/>
      <c r="UDE927" s="12"/>
      <c r="UDF927" s="12"/>
      <c r="UDG927" s="12"/>
      <c r="UDH927" s="12"/>
      <c r="UDI927" s="12"/>
      <c r="UDJ927" s="12"/>
      <c r="UDK927" s="12"/>
      <c r="UDL927" s="12"/>
      <c r="UDM927" s="12"/>
      <c r="UDN927" s="12"/>
      <c r="UDO927" s="12"/>
      <c r="UDP927" s="12"/>
      <c r="UDQ927" s="12"/>
      <c r="UDR927" s="12"/>
      <c r="UDS927" s="12"/>
      <c r="UDT927" s="12"/>
      <c r="UDU927" s="12"/>
      <c r="UDV927" s="12"/>
      <c r="UDW927" s="12"/>
      <c r="UDX927" s="12"/>
      <c r="UDY927" s="12"/>
      <c r="UDZ927" s="12"/>
      <c r="UEA927" s="12"/>
      <c r="UEB927" s="12"/>
      <c r="UEC927" s="12"/>
      <c r="UED927" s="12"/>
      <c r="UEE927" s="12"/>
      <c r="UEF927" s="12"/>
      <c r="UEG927" s="12"/>
      <c r="UEH927" s="12"/>
      <c r="UEI927" s="12"/>
      <c r="UEJ927" s="12"/>
      <c r="UEK927" s="12"/>
      <c r="UEL927" s="12"/>
      <c r="UEM927" s="12"/>
      <c r="UEN927" s="12"/>
      <c r="UEO927" s="12"/>
      <c r="UEP927" s="12"/>
      <c r="UEQ927" s="12"/>
      <c r="UER927" s="12"/>
      <c r="UES927" s="12"/>
      <c r="UET927" s="12"/>
      <c r="UEU927" s="12"/>
      <c r="UEV927" s="12"/>
      <c r="UEW927" s="12"/>
      <c r="UEX927" s="12"/>
      <c r="UEY927" s="12"/>
      <c r="UEZ927" s="12"/>
      <c r="UFA927" s="12"/>
      <c r="UFB927" s="12"/>
      <c r="UFC927" s="12"/>
      <c r="UFD927" s="12"/>
      <c r="UFE927" s="12"/>
      <c r="UFF927" s="12"/>
      <c r="UFG927" s="12"/>
      <c r="UFH927" s="12"/>
      <c r="UFI927" s="12"/>
      <c r="UFJ927" s="12"/>
      <c r="UFK927" s="12"/>
      <c r="UFL927" s="12"/>
      <c r="UFM927" s="12"/>
      <c r="UFN927" s="12"/>
      <c r="UFO927" s="12"/>
      <c r="UFP927" s="12"/>
      <c r="UFQ927" s="12"/>
      <c r="UFR927" s="12"/>
      <c r="UFS927" s="12"/>
      <c r="UFT927" s="12"/>
      <c r="UFU927" s="12"/>
      <c r="UFV927" s="12"/>
      <c r="UFW927" s="12"/>
      <c r="UFX927" s="12"/>
      <c r="UFY927" s="12"/>
      <c r="UFZ927" s="12"/>
      <c r="UGA927" s="12"/>
      <c r="UGB927" s="12"/>
      <c r="UGC927" s="12"/>
      <c r="UGD927" s="12"/>
      <c r="UGE927" s="12"/>
      <c r="UGF927" s="12"/>
      <c r="UGG927" s="12"/>
      <c r="UGH927" s="12"/>
      <c r="UGI927" s="12"/>
      <c r="UGJ927" s="12"/>
      <c r="UGK927" s="12"/>
      <c r="UGL927" s="12"/>
      <c r="UGM927" s="12"/>
      <c r="UGN927" s="12"/>
      <c r="UGO927" s="12"/>
      <c r="UGP927" s="12"/>
      <c r="UGQ927" s="12"/>
      <c r="UGR927" s="12"/>
      <c r="UGS927" s="12"/>
      <c r="UGT927" s="12"/>
      <c r="UGU927" s="12"/>
      <c r="UGV927" s="12"/>
      <c r="UGW927" s="12"/>
      <c r="UGX927" s="12"/>
      <c r="UGY927" s="12"/>
      <c r="UGZ927" s="12"/>
      <c r="UHA927" s="12"/>
      <c r="UHB927" s="12"/>
      <c r="UHC927" s="12"/>
      <c r="UHD927" s="12"/>
      <c r="UHE927" s="12"/>
      <c r="UHF927" s="12"/>
      <c r="UHG927" s="12"/>
      <c r="UHH927" s="12"/>
      <c r="UHI927" s="12"/>
      <c r="UHJ927" s="12"/>
      <c r="UHK927" s="12"/>
      <c r="UHL927" s="12"/>
      <c r="UHM927" s="12"/>
      <c r="UHN927" s="12"/>
      <c r="UHO927" s="12"/>
      <c r="UHP927" s="12"/>
      <c r="UHQ927" s="12"/>
      <c r="UHR927" s="12"/>
      <c r="UHS927" s="12"/>
      <c r="UHT927" s="12"/>
      <c r="UHU927" s="12"/>
      <c r="UHV927" s="12"/>
      <c r="UHW927" s="12"/>
      <c r="UHX927" s="12"/>
      <c r="UHY927" s="12"/>
      <c r="UHZ927" s="12"/>
      <c r="UIA927" s="12"/>
      <c r="UIB927" s="12"/>
      <c r="UIC927" s="12"/>
      <c r="UID927" s="12"/>
      <c r="UIE927" s="12"/>
      <c r="UIF927" s="12"/>
      <c r="UIG927" s="12"/>
      <c r="UIH927" s="12"/>
      <c r="UII927" s="12"/>
      <c r="UIJ927" s="12"/>
      <c r="UIK927" s="12"/>
      <c r="UIL927" s="12"/>
      <c r="UIM927" s="12"/>
      <c r="UIN927" s="12"/>
      <c r="UIO927" s="12"/>
      <c r="UIP927" s="12"/>
      <c r="UIQ927" s="12"/>
      <c r="UIR927" s="12"/>
      <c r="UIS927" s="12"/>
      <c r="UIT927" s="12"/>
      <c r="UIU927" s="12"/>
      <c r="UIV927" s="12"/>
      <c r="UIW927" s="12"/>
      <c r="UIX927" s="12"/>
      <c r="UIY927" s="12"/>
      <c r="UIZ927" s="12"/>
      <c r="UJA927" s="12"/>
      <c r="UJB927" s="12"/>
      <c r="UJC927" s="12"/>
      <c r="UJD927" s="12"/>
      <c r="UJE927" s="12"/>
      <c r="UJF927" s="12"/>
      <c r="UJG927" s="12"/>
      <c r="UJH927" s="12"/>
      <c r="UJI927" s="12"/>
      <c r="UJJ927" s="12"/>
      <c r="UJK927" s="12"/>
      <c r="UJL927" s="12"/>
      <c r="UJM927" s="12"/>
      <c r="UJN927" s="12"/>
      <c r="UJO927" s="12"/>
      <c r="UJP927" s="12"/>
      <c r="UJQ927" s="12"/>
      <c r="UJR927" s="12"/>
      <c r="UJS927" s="12"/>
      <c r="UJT927" s="12"/>
      <c r="UJU927" s="12"/>
      <c r="UJV927" s="12"/>
      <c r="UJW927" s="12"/>
      <c r="UJX927" s="12"/>
      <c r="UJY927" s="12"/>
      <c r="UJZ927" s="12"/>
      <c r="UKA927" s="12"/>
      <c r="UKB927" s="12"/>
      <c r="UKC927" s="12"/>
      <c r="UKD927" s="12"/>
      <c r="UKE927" s="12"/>
      <c r="UKF927" s="12"/>
      <c r="UKG927" s="12"/>
      <c r="UKH927" s="12"/>
      <c r="UKI927" s="12"/>
      <c r="UKJ927" s="12"/>
      <c r="UKK927" s="12"/>
      <c r="UKL927" s="12"/>
      <c r="UKM927" s="12"/>
      <c r="UKN927" s="12"/>
      <c r="UKO927" s="12"/>
      <c r="UKP927" s="12"/>
      <c r="UKQ927" s="12"/>
      <c r="UKR927" s="12"/>
      <c r="UKS927" s="12"/>
      <c r="UKT927" s="12"/>
      <c r="UKU927" s="12"/>
      <c r="UKV927" s="12"/>
      <c r="UKW927" s="12"/>
      <c r="UKX927" s="12"/>
      <c r="UKY927" s="12"/>
      <c r="UKZ927" s="12"/>
      <c r="ULA927" s="12"/>
      <c r="ULB927" s="12"/>
      <c r="ULC927" s="12"/>
      <c r="ULD927" s="12"/>
      <c r="ULE927" s="12"/>
      <c r="ULF927" s="12"/>
      <c r="ULG927" s="12"/>
      <c r="ULH927" s="12"/>
      <c r="ULI927" s="12"/>
      <c r="ULJ927" s="12"/>
      <c r="ULK927" s="12"/>
      <c r="ULL927" s="12"/>
      <c r="ULM927" s="12"/>
      <c r="ULN927" s="12"/>
      <c r="ULO927" s="12"/>
      <c r="ULP927" s="12"/>
      <c r="ULQ927" s="12"/>
      <c r="ULR927" s="12"/>
      <c r="ULS927" s="12"/>
      <c r="ULT927" s="12"/>
      <c r="ULU927" s="12"/>
      <c r="ULV927" s="12"/>
      <c r="ULW927" s="12"/>
      <c r="ULX927" s="12"/>
      <c r="ULY927" s="12"/>
      <c r="ULZ927" s="12"/>
      <c r="UMA927" s="12"/>
      <c r="UMB927" s="12"/>
      <c r="UMC927" s="12"/>
      <c r="UMD927" s="12"/>
      <c r="UME927" s="12"/>
      <c r="UMF927" s="12"/>
      <c r="UMG927" s="12"/>
      <c r="UMH927" s="12"/>
      <c r="UMI927" s="12"/>
      <c r="UMJ927" s="12"/>
      <c r="UMK927" s="12"/>
      <c r="UML927" s="12"/>
      <c r="UMM927" s="12"/>
      <c r="UMN927" s="12"/>
      <c r="UMO927" s="12"/>
      <c r="UMP927" s="12"/>
      <c r="UMQ927" s="12"/>
      <c r="UMR927" s="12"/>
      <c r="UMS927" s="12"/>
      <c r="UMT927" s="12"/>
      <c r="UMU927" s="12"/>
      <c r="UMV927" s="12"/>
      <c r="UMW927" s="12"/>
      <c r="UMX927" s="12"/>
      <c r="UMY927" s="12"/>
      <c r="UMZ927" s="12"/>
      <c r="UNA927" s="12"/>
      <c r="UNB927" s="12"/>
      <c r="UNC927" s="12"/>
      <c r="UND927" s="12"/>
      <c r="UNE927" s="12"/>
      <c r="UNF927" s="12"/>
      <c r="UNG927" s="12"/>
      <c r="UNH927" s="12"/>
      <c r="UNI927" s="12"/>
      <c r="UNJ927" s="12"/>
      <c r="UNK927" s="12"/>
      <c r="UNL927" s="12"/>
      <c r="UNM927" s="12"/>
      <c r="UNN927" s="12"/>
      <c r="UNO927" s="12"/>
      <c r="UNP927" s="12"/>
      <c r="UNQ927" s="12"/>
      <c r="UNR927" s="12"/>
      <c r="UNS927" s="12"/>
      <c r="UNT927" s="12"/>
      <c r="UNU927" s="12"/>
      <c r="UNV927" s="12"/>
      <c r="UNW927" s="12"/>
      <c r="UNX927" s="12"/>
      <c r="UNY927" s="12"/>
      <c r="UNZ927" s="12"/>
      <c r="UOA927" s="12"/>
      <c r="UOB927" s="12"/>
      <c r="UOC927" s="12"/>
      <c r="UOD927" s="12"/>
      <c r="UOE927" s="12"/>
      <c r="UOF927" s="12"/>
      <c r="UOG927" s="12"/>
      <c r="UOH927" s="12"/>
      <c r="UOI927" s="12"/>
      <c r="UOJ927" s="12"/>
      <c r="UOK927" s="12"/>
      <c r="UOL927" s="12"/>
      <c r="UOM927" s="12"/>
      <c r="UON927" s="12"/>
      <c r="UOO927" s="12"/>
      <c r="UOP927" s="12"/>
      <c r="UOQ927" s="12"/>
      <c r="UOR927" s="12"/>
      <c r="UOS927" s="12"/>
      <c r="UOT927" s="12"/>
      <c r="UOU927" s="12"/>
      <c r="UOV927" s="12"/>
      <c r="UOW927" s="12"/>
      <c r="UOX927" s="12"/>
      <c r="UOY927" s="12"/>
      <c r="UOZ927" s="12"/>
      <c r="UPA927" s="12"/>
      <c r="UPB927" s="12"/>
      <c r="UPC927" s="12"/>
      <c r="UPD927" s="12"/>
      <c r="UPE927" s="12"/>
      <c r="UPF927" s="12"/>
      <c r="UPG927" s="12"/>
      <c r="UPH927" s="12"/>
      <c r="UPI927" s="12"/>
      <c r="UPJ927" s="12"/>
      <c r="UPK927" s="12"/>
      <c r="UPL927" s="12"/>
      <c r="UPM927" s="12"/>
      <c r="UPN927" s="12"/>
      <c r="UPO927" s="12"/>
      <c r="UPP927" s="12"/>
      <c r="UPQ927" s="12"/>
      <c r="UPR927" s="12"/>
      <c r="UPS927" s="12"/>
      <c r="UPT927" s="12"/>
      <c r="UPU927" s="12"/>
      <c r="UPV927" s="12"/>
      <c r="UPW927" s="12"/>
      <c r="UPX927" s="12"/>
      <c r="UPY927" s="12"/>
      <c r="UPZ927" s="12"/>
      <c r="UQA927" s="12"/>
      <c r="UQB927" s="12"/>
      <c r="UQC927" s="12"/>
      <c r="UQD927" s="12"/>
      <c r="UQE927" s="12"/>
      <c r="UQF927" s="12"/>
      <c r="UQG927" s="12"/>
      <c r="UQH927" s="12"/>
      <c r="UQI927" s="12"/>
      <c r="UQJ927" s="12"/>
      <c r="UQK927" s="12"/>
      <c r="UQL927" s="12"/>
      <c r="UQM927" s="12"/>
      <c r="UQN927" s="12"/>
      <c r="UQO927" s="12"/>
      <c r="UQP927" s="12"/>
      <c r="UQQ927" s="12"/>
      <c r="UQR927" s="12"/>
      <c r="UQS927" s="12"/>
      <c r="UQT927" s="12"/>
      <c r="UQU927" s="12"/>
      <c r="UQV927" s="12"/>
      <c r="UQW927" s="12"/>
      <c r="UQX927" s="12"/>
      <c r="UQY927" s="12"/>
      <c r="UQZ927" s="12"/>
      <c r="URA927" s="12"/>
      <c r="URB927" s="12"/>
      <c r="URC927" s="12"/>
      <c r="URD927" s="12"/>
      <c r="URE927" s="12"/>
      <c r="URF927" s="12"/>
      <c r="URG927" s="12"/>
      <c r="URH927" s="12"/>
      <c r="URI927" s="12"/>
      <c r="URJ927" s="12"/>
      <c r="URK927" s="12"/>
      <c r="URL927" s="12"/>
      <c r="URM927" s="12"/>
      <c r="URN927" s="12"/>
      <c r="URO927" s="12"/>
      <c r="URP927" s="12"/>
      <c r="URQ927" s="12"/>
      <c r="URR927" s="12"/>
      <c r="URS927" s="12"/>
      <c r="URT927" s="12"/>
      <c r="URU927" s="12"/>
      <c r="URV927" s="12"/>
      <c r="URW927" s="12"/>
      <c r="URX927" s="12"/>
      <c r="URY927" s="12"/>
      <c r="URZ927" s="12"/>
      <c r="USA927" s="12"/>
      <c r="USB927" s="12"/>
      <c r="USC927" s="12"/>
      <c r="USD927" s="12"/>
      <c r="USE927" s="12"/>
      <c r="USF927" s="12"/>
      <c r="USG927" s="12"/>
      <c r="USH927" s="12"/>
      <c r="USI927" s="12"/>
      <c r="USJ927" s="12"/>
      <c r="USK927" s="12"/>
      <c r="USL927" s="12"/>
      <c r="USM927" s="12"/>
      <c r="USN927" s="12"/>
      <c r="USO927" s="12"/>
      <c r="USP927" s="12"/>
      <c r="USQ927" s="12"/>
      <c r="USR927" s="12"/>
      <c r="USS927" s="12"/>
      <c r="UST927" s="12"/>
      <c r="USU927" s="12"/>
      <c r="USV927" s="12"/>
      <c r="USW927" s="12"/>
      <c r="USX927" s="12"/>
      <c r="USY927" s="12"/>
      <c r="USZ927" s="12"/>
      <c r="UTA927" s="12"/>
      <c r="UTB927" s="12"/>
      <c r="UTC927" s="12"/>
      <c r="UTD927" s="12"/>
      <c r="UTE927" s="12"/>
      <c r="UTF927" s="12"/>
      <c r="UTG927" s="12"/>
      <c r="UTH927" s="12"/>
      <c r="UTI927" s="12"/>
      <c r="UTJ927" s="12"/>
      <c r="UTK927" s="12"/>
      <c r="UTL927" s="12"/>
      <c r="UTM927" s="12"/>
      <c r="UTN927" s="12"/>
      <c r="UTO927" s="12"/>
      <c r="UTP927" s="12"/>
      <c r="UTQ927" s="12"/>
      <c r="UTR927" s="12"/>
      <c r="UTS927" s="12"/>
      <c r="UTT927" s="12"/>
      <c r="UTU927" s="12"/>
      <c r="UTV927" s="12"/>
      <c r="UTW927" s="12"/>
      <c r="UTX927" s="12"/>
      <c r="UTY927" s="12"/>
      <c r="UTZ927" s="12"/>
      <c r="UUA927" s="12"/>
      <c r="UUB927" s="12"/>
      <c r="UUC927" s="12"/>
      <c r="UUD927" s="12"/>
      <c r="UUE927" s="12"/>
      <c r="UUF927" s="12"/>
      <c r="UUG927" s="12"/>
      <c r="UUH927" s="12"/>
      <c r="UUI927" s="12"/>
      <c r="UUJ927" s="12"/>
      <c r="UUK927" s="12"/>
      <c r="UUL927" s="12"/>
      <c r="UUM927" s="12"/>
      <c r="UUN927" s="12"/>
      <c r="UUO927" s="12"/>
      <c r="UUP927" s="12"/>
      <c r="UUQ927" s="12"/>
      <c r="UUR927" s="12"/>
      <c r="UUS927" s="12"/>
      <c r="UUT927" s="12"/>
      <c r="UUU927" s="12"/>
      <c r="UUV927" s="12"/>
      <c r="UUW927" s="12"/>
      <c r="UUX927" s="12"/>
      <c r="UUY927" s="12"/>
      <c r="UUZ927" s="12"/>
      <c r="UVA927" s="12"/>
      <c r="UVB927" s="12"/>
      <c r="UVC927" s="12"/>
      <c r="UVD927" s="12"/>
      <c r="UVE927" s="12"/>
      <c r="UVF927" s="12"/>
      <c r="UVG927" s="12"/>
      <c r="UVH927" s="12"/>
      <c r="UVI927" s="12"/>
      <c r="UVJ927" s="12"/>
      <c r="UVK927" s="12"/>
      <c r="UVL927" s="12"/>
      <c r="UVM927" s="12"/>
      <c r="UVN927" s="12"/>
      <c r="UVO927" s="12"/>
      <c r="UVP927" s="12"/>
      <c r="UVQ927" s="12"/>
      <c r="UVR927" s="12"/>
      <c r="UVS927" s="12"/>
      <c r="UVT927" s="12"/>
      <c r="UVU927" s="12"/>
      <c r="UVV927" s="12"/>
      <c r="UVW927" s="12"/>
      <c r="UVX927" s="12"/>
      <c r="UVY927" s="12"/>
      <c r="UVZ927" s="12"/>
      <c r="UWA927" s="12"/>
      <c r="UWB927" s="12"/>
      <c r="UWC927" s="12"/>
      <c r="UWD927" s="12"/>
      <c r="UWE927" s="12"/>
      <c r="UWF927" s="12"/>
      <c r="UWG927" s="12"/>
      <c r="UWH927" s="12"/>
      <c r="UWI927" s="12"/>
      <c r="UWJ927" s="12"/>
      <c r="UWK927" s="12"/>
      <c r="UWL927" s="12"/>
      <c r="UWM927" s="12"/>
      <c r="UWN927" s="12"/>
      <c r="UWO927" s="12"/>
      <c r="UWP927" s="12"/>
      <c r="UWQ927" s="12"/>
      <c r="UWR927" s="12"/>
      <c r="UWS927" s="12"/>
      <c r="UWT927" s="12"/>
      <c r="UWU927" s="12"/>
      <c r="UWV927" s="12"/>
      <c r="UWW927" s="12"/>
      <c r="UWX927" s="12"/>
      <c r="UWY927" s="12"/>
      <c r="UWZ927" s="12"/>
      <c r="UXA927" s="12"/>
      <c r="UXB927" s="12"/>
      <c r="UXC927" s="12"/>
      <c r="UXD927" s="12"/>
      <c r="UXE927" s="12"/>
      <c r="UXF927" s="12"/>
      <c r="UXG927" s="12"/>
      <c r="UXH927" s="12"/>
      <c r="UXI927" s="12"/>
      <c r="UXJ927" s="12"/>
      <c r="UXK927" s="12"/>
      <c r="UXL927" s="12"/>
      <c r="UXM927" s="12"/>
      <c r="UXN927" s="12"/>
      <c r="UXO927" s="12"/>
      <c r="UXP927" s="12"/>
      <c r="UXQ927" s="12"/>
      <c r="UXR927" s="12"/>
      <c r="UXS927" s="12"/>
      <c r="UXT927" s="12"/>
      <c r="UXU927" s="12"/>
      <c r="UXV927" s="12"/>
      <c r="UXW927" s="12"/>
      <c r="UXX927" s="12"/>
      <c r="UXY927" s="12"/>
      <c r="UXZ927" s="12"/>
      <c r="UYA927" s="12"/>
      <c r="UYB927" s="12"/>
      <c r="UYC927" s="12"/>
      <c r="UYD927" s="12"/>
      <c r="UYE927" s="12"/>
      <c r="UYF927" s="12"/>
      <c r="UYG927" s="12"/>
      <c r="UYH927" s="12"/>
      <c r="UYI927" s="12"/>
      <c r="UYJ927" s="12"/>
      <c r="UYK927" s="12"/>
      <c r="UYL927" s="12"/>
      <c r="UYM927" s="12"/>
      <c r="UYN927" s="12"/>
      <c r="UYO927" s="12"/>
      <c r="UYP927" s="12"/>
      <c r="UYQ927" s="12"/>
      <c r="UYR927" s="12"/>
      <c r="UYS927" s="12"/>
      <c r="UYT927" s="12"/>
      <c r="UYU927" s="12"/>
      <c r="UYV927" s="12"/>
      <c r="UYW927" s="12"/>
      <c r="UYX927" s="12"/>
      <c r="UYY927" s="12"/>
      <c r="UYZ927" s="12"/>
      <c r="UZA927" s="12"/>
      <c r="UZB927" s="12"/>
      <c r="UZC927" s="12"/>
      <c r="UZD927" s="12"/>
      <c r="UZE927" s="12"/>
      <c r="UZF927" s="12"/>
      <c r="UZG927" s="12"/>
      <c r="UZH927" s="12"/>
      <c r="UZI927" s="12"/>
      <c r="UZJ927" s="12"/>
      <c r="UZK927" s="12"/>
      <c r="UZL927" s="12"/>
      <c r="UZM927" s="12"/>
      <c r="UZN927" s="12"/>
      <c r="UZO927" s="12"/>
      <c r="UZP927" s="12"/>
      <c r="UZQ927" s="12"/>
      <c r="UZR927" s="12"/>
      <c r="UZS927" s="12"/>
      <c r="UZT927" s="12"/>
      <c r="UZU927" s="12"/>
      <c r="UZV927" s="12"/>
      <c r="UZW927" s="12"/>
      <c r="UZX927" s="12"/>
      <c r="UZY927" s="12"/>
      <c r="UZZ927" s="12"/>
      <c r="VAA927" s="12"/>
      <c r="VAB927" s="12"/>
      <c r="VAC927" s="12"/>
      <c r="VAD927" s="12"/>
      <c r="VAE927" s="12"/>
      <c r="VAF927" s="12"/>
      <c r="VAG927" s="12"/>
      <c r="VAH927" s="12"/>
      <c r="VAI927" s="12"/>
      <c r="VAJ927" s="12"/>
      <c r="VAK927" s="12"/>
      <c r="VAL927" s="12"/>
      <c r="VAM927" s="12"/>
      <c r="VAN927" s="12"/>
      <c r="VAO927" s="12"/>
      <c r="VAP927" s="12"/>
      <c r="VAQ927" s="12"/>
      <c r="VAR927" s="12"/>
      <c r="VAS927" s="12"/>
      <c r="VAT927" s="12"/>
      <c r="VAU927" s="12"/>
      <c r="VAV927" s="12"/>
      <c r="VAW927" s="12"/>
      <c r="VAX927" s="12"/>
      <c r="VAY927" s="12"/>
      <c r="VAZ927" s="12"/>
      <c r="VBA927" s="12"/>
      <c r="VBB927" s="12"/>
      <c r="VBC927" s="12"/>
      <c r="VBD927" s="12"/>
      <c r="VBE927" s="12"/>
      <c r="VBF927" s="12"/>
      <c r="VBG927" s="12"/>
      <c r="VBH927" s="12"/>
      <c r="VBI927" s="12"/>
      <c r="VBJ927" s="12"/>
      <c r="VBK927" s="12"/>
      <c r="VBL927" s="12"/>
      <c r="VBM927" s="12"/>
      <c r="VBN927" s="12"/>
      <c r="VBO927" s="12"/>
      <c r="VBP927" s="12"/>
      <c r="VBQ927" s="12"/>
      <c r="VBR927" s="12"/>
      <c r="VBS927" s="12"/>
      <c r="VBT927" s="12"/>
      <c r="VBU927" s="12"/>
      <c r="VBV927" s="12"/>
      <c r="VBW927" s="12"/>
      <c r="VBX927" s="12"/>
      <c r="VBY927" s="12"/>
      <c r="VBZ927" s="12"/>
      <c r="VCA927" s="12"/>
      <c r="VCB927" s="12"/>
      <c r="VCC927" s="12"/>
      <c r="VCD927" s="12"/>
      <c r="VCE927" s="12"/>
      <c r="VCF927" s="12"/>
      <c r="VCG927" s="12"/>
      <c r="VCH927" s="12"/>
      <c r="VCI927" s="12"/>
      <c r="VCJ927" s="12"/>
      <c r="VCK927" s="12"/>
      <c r="VCL927" s="12"/>
      <c r="VCM927" s="12"/>
      <c r="VCN927" s="12"/>
      <c r="VCO927" s="12"/>
      <c r="VCP927" s="12"/>
      <c r="VCQ927" s="12"/>
      <c r="VCR927" s="12"/>
      <c r="VCS927" s="12"/>
      <c r="VCT927" s="12"/>
      <c r="VCU927" s="12"/>
      <c r="VCV927" s="12"/>
      <c r="VCW927" s="12"/>
      <c r="VCX927" s="12"/>
      <c r="VCY927" s="12"/>
      <c r="VCZ927" s="12"/>
      <c r="VDA927" s="12"/>
      <c r="VDB927" s="12"/>
      <c r="VDC927" s="12"/>
      <c r="VDD927" s="12"/>
      <c r="VDE927" s="12"/>
      <c r="VDF927" s="12"/>
      <c r="VDG927" s="12"/>
      <c r="VDH927" s="12"/>
      <c r="VDI927" s="12"/>
      <c r="VDJ927" s="12"/>
      <c r="VDK927" s="12"/>
      <c r="VDL927" s="12"/>
      <c r="VDM927" s="12"/>
      <c r="VDN927" s="12"/>
      <c r="VDO927" s="12"/>
      <c r="VDP927" s="12"/>
      <c r="VDQ927" s="12"/>
      <c r="VDR927" s="12"/>
      <c r="VDS927" s="12"/>
      <c r="VDT927" s="12"/>
      <c r="VDU927" s="12"/>
      <c r="VDV927" s="12"/>
      <c r="VDW927" s="12"/>
      <c r="VDX927" s="12"/>
      <c r="VDY927" s="12"/>
      <c r="VDZ927" s="12"/>
      <c r="VEA927" s="12"/>
      <c r="VEB927" s="12"/>
      <c r="VEC927" s="12"/>
      <c r="VED927" s="12"/>
      <c r="VEE927" s="12"/>
      <c r="VEF927" s="12"/>
      <c r="VEG927" s="12"/>
      <c r="VEH927" s="12"/>
      <c r="VEI927" s="12"/>
      <c r="VEJ927" s="12"/>
      <c r="VEK927" s="12"/>
      <c r="VEL927" s="12"/>
      <c r="VEM927" s="12"/>
      <c r="VEN927" s="12"/>
      <c r="VEO927" s="12"/>
      <c r="VEP927" s="12"/>
      <c r="VEQ927" s="12"/>
      <c r="VER927" s="12"/>
      <c r="VES927" s="12"/>
      <c r="VET927" s="12"/>
      <c r="VEU927" s="12"/>
      <c r="VEV927" s="12"/>
      <c r="VEW927" s="12"/>
      <c r="VEX927" s="12"/>
      <c r="VEY927" s="12"/>
      <c r="VEZ927" s="12"/>
      <c r="VFA927" s="12"/>
      <c r="VFB927" s="12"/>
      <c r="VFC927" s="12"/>
      <c r="VFD927" s="12"/>
      <c r="VFE927" s="12"/>
      <c r="VFF927" s="12"/>
      <c r="VFG927" s="12"/>
      <c r="VFH927" s="12"/>
      <c r="VFI927" s="12"/>
      <c r="VFJ927" s="12"/>
      <c r="VFK927" s="12"/>
      <c r="VFL927" s="12"/>
      <c r="VFM927" s="12"/>
      <c r="VFN927" s="12"/>
      <c r="VFO927" s="12"/>
      <c r="VFP927" s="12"/>
      <c r="VFQ927" s="12"/>
      <c r="VFR927" s="12"/>
      <c r="VFS927" s="12"/>
      <c r="VFT927" s="12"/>
      <c r="VFU927" s="12"/>
      <c r="VFV927" s="12"/>
      <c r="VFW927" s="12"/>
      <c r="VFX927" s="12"/>
      <c r="VFY927" s="12"/>
      <c r="VFZ927" s="12"/>
      <c r="VGA927" s="12"/>
      <c r="VGB927" s="12"/>
      <c r="VGC927" s="12"/>
      <c r="VGD927" s="12"/>
      <c r="VGE927" s="12"/>
      <c r="VGF927" s="12"/>
      <c r="VGG927" s="12"/>
      <c r="VGH927" s="12"/>
      <c r="VGI927" s="12"/>
      <c r="VGJ927" s="12"/>
      <c r="VGK927" s="12"/>
      <c r="VGL927" s="12"/>
      <c r="VGM927" s="12"/>
      <c r="VGN927" s="12"/>
      <c r="VGO927" s="12"/>
      <c r="VGP927" s="12"/>
      <c r="VGQ927" s="12"/>
      <c r="VGR927" s="12"/>
      <c r="VGS927" s="12"/>
      <c r="VGT927" s="12"/>
      <c r="VGU927" s="12"/>
      <c r="VGV927" s="12"/>
      <c r="VGW927" s="12"/>
      <c r="VGX927" s="12"/>
      <c r="VGY927" s="12"/>
      <c r="VGZ927" s="12"/>
      <c r="VHA927" s="12"/>
      <c r="VHB927" s="12"/>
      <c r="VHC927" s="12"/>
      <c r="VHD927" s="12"/>
      <c r="VHE927" s="12"/>
      <c r="VHF927" s="12"/>
      <c r="VHG927" s="12"/>
      <c r="VHH927" s="12"/>
      <c r="VHI927" s="12"/>
      <c r="VHJ927" s="12"/>
      <c r="VHK927" s="12"/>
      <c r="VHL927" s="12"/>
      <c r="VHM927" s="12"/>
      <c r="VHN927" s="12"/>
      <c r="VHO927" s="12"/>
      <c r="VHP927" s="12"/>
      <c r="VHQ927" s="12"/>
      <c r="VHR927" s="12"/>
      <c r="VHS927" s="12"/>
      <c r="VHT927" s="12"/>
      <c r="VHU927" s="12"/>
      <c r="VHV927" s="12"/>
      <c r="VHW927" s="12"/>
      <c r="VHX927" s="12"/>
      <c r="VHY927" s="12"/>
      <c r="VHZ927" s="12"/>
      <c r="VIA927" s="12"/>
      <c r="VIB927" s="12"/>
      <c r="VIC927" s="12"/>
      <c r="VID927" s="12"/>
      <c r="VIE927" s="12"/>
      <c r="VIF927" s="12"/>
      <c r="VIG927" s="12"/>
      <c r="VIH927" s="12"/>
      <c r="VII927" s="12"/>
      <c r="VIJ927" s="12"/>
      <c r="VIK927" s="12"/>
      <c r="VIL927" s="12"/>
      <c r="VIM927" s="12"/>
      <c r="VIN927" s="12"/>
      <c r="VIO927" s="12"/>
      <c r="VIP927" s="12"/>
      <c r="VIQ927" s="12"/>
      <c r="VIR927" s="12"/>
      <c r="VIS927" s="12"/>
      <c r="VIT927" s="12"/>
      <c r="VIU927" s="12"/>
      <c r="VIV927" s="12"/>
      <c r="VIW927" s="12"/>
      <c r="VIX927" s="12"/>
      <c r="VIY927" s="12"/>
      <c r="VIZ927" s="12"/>
      <c r="VJA927" s="12"/>
      <c r="VJB927" s="12"/>
      <c r="VJC927" s="12"/>
      <c r="VJD927" s="12"/>
      <c r="VJE927" s="12"/>
      <c r="VJF927" s="12"/>
      <c r="VJG927" s="12"/>
      <c r="VJH927" s="12"/>
      <c r="VJI927" s="12"/>
      <c r="VJJ927" s="12"/>
      <c r="VJK927" s="12"/>
      <c r="VJL927" s="12"/>
      <c r="VJM927" s="12"/>
      <c r="VJN927" s="12"/>
      <c r="VJO927" s="12"/>
      <c r="VJP927" s="12"/>
      <c r="VJQ927" s="12"/>
      <c r="VJR927" s="12"/>
      <c r="VJS927" s="12"/>
      <c r="VJT927" s="12"/>
      <c r="VJU927" s="12"/>
      <c r="VJV927" s="12"/>
      <c r="VJW927" s="12"/>
      <c r="VJX927" s="12"/>
      <c r="VJY927" s="12"/>
      <c r="VJZ927" s="12"/>
      <c r="VKA927" s="12"/>
      <c r="VKB927" s="12"/>
      <c r="VKC927" s="12"/>
      <c r="VKD927" s="12"/>
      <c r="VKE927" s="12"/>
      <c r="VKF927" s="12"/>
      <c r="VKG927" s="12"/>
      <c r="VKH927" s="12"/>
      <c r="VKI927" s="12"/>
      <c r="VKJ927" s="12"/>
      <c r="VKK927" s="12"/>
      <c r="VKL927" s="12"/>
      <c r="VKM927" s="12"/>
      <c r="VKN927" s="12"/>
      <c r="VKO927" s="12"/>
      <c r="VKP927" s="12"/>
      <c r="VKQ927" s="12"/>
      <c r="VKR927" s="12"/>
      <c r="VKS927" s="12"/>
      <c r="VKT927" s="12"/>
      <c r="VKU927" s="12"/>
      <c r="VKV927" s="12"/>
      <c r="VKW927" s="12"/>
      <c r="VKX927" s="12"/>
      <c r="VKY927" s="12"/>
      <c r="VKZ927" s="12"/>
      <c r="VLA927" s="12"/>
      <c r="VLB927" s="12"/>
      <c r="VLC927" s="12"/>
      <c r="VLD927" s="12"/>
      <c r="VLE927" s="12"/>
      <c r="VLF927" s="12"/>
      <c r="VLG927" s="12"/>
      <c r="VLH927" s="12"/>
      <c r="VLI927" s="12"/>
      <c r="VLJ927" s="12"/>
      <c r="VLK927" s="12"/>
      <c r="VLL927" s="12"/>
      <c r="VLM927" s="12"/>
      <c r="VLN927" s="12"/>
      <c r="VLO927" s="12"/>
      <c r="VLP927" s="12"/>
      <c r="VLQ927" s="12"/>
      <c r="VLR927" s="12"/>
      <c r="VLS927" s="12"/>
      <c r="VLT927" s="12"/>
      <c r="VLU927" s="12"/>
      <c r="VLV927" s="12"/>
      <c r="VLW927" s="12"/>
      <c r="VLX927" s="12"/>
      <c r="VLY927" s="12"/>
      <c r="VLZ927" s="12"/>
      <c r="VMA927" s="12"/>
      <c r="VMB927" s="12"/>
      <c r="VMC927" s="12"/>
      <c r="VMD927" s="12"/>
      <c r="VME927" s="12"/>
      <c r="VMF927" s="12"/>
      <c r="VMG927" s="12"/>
      <c r="VMH927" s="12"/>
      <c r="VMI927" s="12"/>
      <c r="VMJ927" s="12"/>
      <c r="VMK927" s="12"/>
      <c r="VML927" s="12"/>
      <c r="VMM927" s="12"/>
      <c r="VMN927" s="12"/>
      <c r="VMO927" s="12"/>
      <c r="VMP927" s="12"/>
      <c r="VMQ927" s="12"/>
      <c r="VMR927" s="12"/>
      <c r="VMS927" s="12"/>
      <c r="VMT927" s="12"/>
      <c r="VMU927" s="12"/>
      <c r="VMV927" s="12"/>
      <c r="VMW927" s="12"/>
      <c r="VMX927" s="12"/>
      <c r="VMY927" s="12"/>
      <c r="VMZ927" s="12"/>
      <c r="VNA927" s="12"/>
      <c r="VNB927" s="12"/>
      <c r="VNC927" s="12"/>
      <c r="VND927" s="12"/>
      <c r="VNE927" s="12"/>
      <c r="VNF927" s="12"/>
      <c r="VNG927" s="12"/>
      <c r="VNH927" s="12"/>
      <c r="VNI927" s="12"/>
      <c r="VNJ927" s="12"/>
      <c r="VNK927" s="12"/>
      <c r="VNL927" s="12"/>
      <c r="VNM927" s="12"/>
      <c r="VNN927" s="12"/>
      <c r="VNO927" s="12"/>
      <c r="VNP927" s="12"/>
      <c r="VNQ927" s="12"/>
      <c r="VNR927" s="12"/>
      <c r="VNS927" s="12"/>
      <c r="VNT927" s="12"/>
      <c r="VNU927" s="12"/>
      <c r="VNV927" s="12"/>
      <c r="VNW927" s="12"/>
      <c r="VNX927" s="12"/>
      <c r="VNY927" s="12"/>
      <c r="VNZ927" s="12"/>
      <c r="VOA927" s="12"/>
      <c r="VOB927" s="12"/>
      <c r="VOC927" s="12"/>
      <c r="VOD927" s="12"/>
      <c r="VOE927" s="12"/>
      <c r="VOF927" s="12"/>
      <c r="VOG927" s="12"/>
      <c r="VOH927" s="12"/>
      <c r="VOI927" s="12"/>
      <c r="VOJ927" s="12"/>
      <c r="VOK927" s="12"/>
      <c r="VOL927" s="12"/>
      <c r="VOM927" s="12"/>
      <c r="VON927" s="12"/>
      <c r="VOO927" s="12"/>
      <c r="VOP927" s="12"/>
      <c r="VOQ927" s="12"/>
      <c r="VOR927" s="12"/>
      <c r="VOS927" s="12"/>
      <c r="VOT927" s="12"/>
      <c r="VOU927" s="12"/>
      <c r="VOV927" s="12"/>
      <c r="VOW927" s="12"/>
      <c r="VOX927" s="12"/>
      <c r="VOY927" s="12"/>
      <c r="VOZ927" s="12"/>
      <c r="VPA927" s="12"/>
      <c r="VPB927" s="12"/>
      <c r="VPC927" s="12"/>
      <c r="VPD927" s="12"/>
      <c r="VPE927" s="12"/>
      <c r="VPF927" s="12"/>
      <c r="VPG927" s="12"/>
      <c r="VPH927" s="12"/>
      <c r="VPI927" s="12"/>
      <c r="VPJ927" s="12"/>
      <c r="VPK927" s="12"/>
      <c r="VPL927" s="12"/>
      <c r="VPM927" s="12"/>
      <c r="VPN927" s="12"/>
      <c r="VPO927" s="12"/>
      <c r="VPP927" s="12"/>
      <c r="VPQ927" s="12"/>
      <c r="VPR927" s="12"/>
      <c r="VPS927" s="12"/>
      <c r="VPT927" s="12"/>
      <c r="VPU927" s="12"/>
      <c r="VPV927" s="12"/>
      <c r="VPW927" s="12"/>
      <c r="VPX927" s="12"/>
      <c r="VPY927" s="12"/>
      <c r="VPZ927" s="12"/>
      <c r="VQA927" s="12"/>
      <c r="VQB927" s="12"/>
      <c r="VQC927" s="12"/>
      <c r="VQD927" s="12"/>
      <c r="VQE927" s="12"/>
      <c r="VQF927" s="12"/>
      <c r="VQG927" s="12"/>
      <c r="VQH927" s="12"/>
      <c r="VQI927" s="12"/>
      <c r="VQJ927" s="12"/>
      <c r="VQK927" s="12"/>
      <c r="VQL927" s="12"/>
      <c r="VQM927" s="12"/>
      <c r="VQN927" s="12"/>
      <c r="VQO927" s="12"/>
      <c r="VQP927" s="12"/>
      <c r="VQQ927" s="12"/>
      <c r="VQR927" s="12"/>
      <c r="VQS927" s="12"/>
      <c r="VQT927" s="12"/>
      <c r="VQU927" s="12"/>
      <c r="VQV927" s="12"/>
      <c r="VQW927" s="12"/>
      <c r="VQX927" s="12"/>
      <c r="VQY927" s="12"/>
      <c r="VQZ927" s="12"/>
      <c r="VRA927" s="12"/>
      <c r="VRB927" s="12"/>
      <c r="VRC927" s="12"/>
      <c r="VRD927" s="12"/>
      <c r="VRE927" s="12"/>
      <c r="VRF927" s="12"/>
      <c r="VRG927" s="12"/>
      <c r="VRH927" s="12"/>
      <c r="VRI927" s="12"/>
      <c r="VRJ927" s="12"/>
      <c r="VRK927" s="12"/>
      <c r="VRL927" s="12"/>
      <c r="VRM927" s="12"/>
      <c r="VRN927" s="12"/>
      <c r="VRO927" s="12"/>
      <c r="VRP927" s="12"/>
      <c r="VRQ927" s="12"/>
      <c r="VRR927" s="12"/>
      <c r="VRS927" s="12"/>
      <c r="VRT927" s="12"/>
      <c r="VRU927" s="12"/>
      <c r="VRV927" s="12"/>
      <c r="VRW927" s="12"/>
      <c r="VRX927" s="12"/>
      <c r="VRY927" s="12"/>
      <c r="VRZ927" s="12"/>
      <c r="VSA927" s="12"/>
      <c r="VSB927" s="12"/>
      <c r="VSC927" s="12"/>
      <c r="VSD927" s="12"/>
      <c r="VSE927" s="12"/>
      <c r="VSF927" s="12"/>
      <c r="VSG927" s="12"/>
      <c r="VSH927" s="12"/>
      <c r="VSI927" s="12"/>
      <c r="VSJ927" s="12"/>
      <c r="VSK927" s="12"/>
      <c r="VSL927" s="12"/>
      <c r="VSM927" s="12"/>
      <c r="VSN927" s="12"/>
      <c r="VSO927" s="12"/>
      <c r="VSP927" s="12"/>
      <c r="VSQ927" s="12"/>
      <c r="VSR927" s="12"/>
      <c r="VSS927" s="12"/>
      <c r="VST927" s="12"/>
      <c r="VSU927" s="12"/>
      <c r="VSV927" s="12"/>
      <c r="VSW927" s="12"/>
      <c r="VSX927" s="12"/>
      <c r="VSY927" s="12"/>
      <c r="VSZ927" s="12"/>
      <c r="VTA927" s="12"/>
      <c r="VTB927" s="12"/>
      <c r="VTC927" s="12"/>
      <c r="VTD927" s="12"/>
      <c r="VTE927" s="12"/>
      <c r="VTF927" s="12"/>
      <c r="VTG927" s="12"/>
      <c r="VTH927" s="12"/>
      <c r="VTI927" s="12"/>
      <c r="VTJ927" s="12"/>
      <c r="VTK927" s="12"/>
      <c r="VTL927" s="12"/>
      <c r="VTM927" s="12"/>
      <c r="VTN927" s="12"/>
      <c r="VTO927" s="12"/>
      <c r="VTP927" s="12"/>
      <c r="VTQ927" s="12"/>
      <c r="VTR927" s="12"/>
      <c r="VTS927" s="12"/>
      <c r="VTT927" s="12"/>
      <c r="VTU927" s="12"/>
      <c r="VTV927" s="12"/>
      <c r="VTW927" s="12"/>
      <c r="VTX927" s="12"/>
      <c r="VTY927" s="12"/>
      <c r="VTZ927" s="12"/>
      <c r="VUA927" s="12"/>
      <c r="VUB927" s="12"/>
      <c r="VUC927" s="12"/>
      <c r="VUD927" s="12"/>
      <c r="VUE927" s="12"/>
      <c r="VUF927" s="12"/>
      <c r="VUG927" s="12"/>
      <c r="VUH927" s="12"/>
      <c r="VUI927" s="12"/>
      <c r="VUJ927" s="12"/>
      <c r="VUK927" s="12"/>
      <c r="VUL927" s="12"/>
      <c r="VUM927" s="12"/>
      <c r="VUN927" s="12"/>
      <c r="VUO927" s="12"/>
      <c r="VUP927" s="12"/>
      <c r="VUQ927" s="12"/>
      <c r="VUR927" s="12"/>
      <c r="VUS927" s="12"/>
      <c r="VUT927" s="12"/>
      <c r="VUU927" s="12"/>
      <c r="VUV927" s="12"/>
      <c r="VUW927" s="12"/>
      <c r="VUX927" s="12"/>
      <c r="VUY927" s="12"/>
      <c r="VUZ927" s="12"/>
      <c r="VVA927" s="12"/>
      <c r="VVB927" s="12"/>
      <c r="VVC927" s="12"/>
      <c r="VVD927" s="12"/>
      <c r="VVE927" s="12"/>
      <c r="VVF927" s="12"/>
      <c r="VVG927" s="12"/>
      <c r="VVH927" s="12"/>
      <c r="VVI927" s="12"/>
      <c r="VVJ927" s="12"/>
      <c r="VVK927" s="12"/>
      <c r="VVL927" s="12"/>
      <c r="VVM927" s="12"/>
      <c r="VVN927" s="12"/>
      <c r="VVO927" s="12"/>
      <c r="VVP927" s="12"/>
      <c r="VVQ927" s="12"/>
      <c r="VVR927" s="12"/>
      <c r="VVS927" s="12"/>
      <c r="VVT927" s="12"/>
      <c r="VVU927" s="12"/>
      <c r="VVV927" s="12"/>
      <c r="VVW927" s="12"/>
      <c r="VVX927" s="12"/>
      <c r="VVY927" s="12"/>
      <c r="VVZ927" s="12"/>
      <c r="VWA927" s="12"/>
      <c r="VWB927" s="12"/>
      <c r="VWC927" s="12"/>
      <c r="VWD927" s="12"/>
      <c r="VWE927" s="12"/>
      <c r="VWF927" s="12"/>
      <c r="VWG927" s="12"/>
      <c r="VWH927" s="12"/>
      <c r="VWI927" s="12"/>
      <c r="VWJ927" s="12"/>
      <c r="VWK927" s="12"/>
      <c r="VWL927" s="12"/>
      <c r="VWM927" s="12"/>
      <c r="VWN927" s="12"/>
      <c r="VWO927" s="12"/>
      <c r="VWP927" s="12"/>
      <c r="VWQ927" s="12"/>
      <c r="VWR927" s="12"/>
      <c r="VWS927" s="12"/>
      <c r="VWT927" s="12"/>
      <c r="VWU927" s="12"/>
      <c r="VWV927" s="12"/>
      <c r="VWW927" s="12"/>
      <c r="VWX927" s="12"/>
      <c r="VWY927" s="12"/>
      <c r="VWZ927" s="12"/>
      <c r="VXA927" s="12"/>
      <c r="VXB927" s="12"/>
      <c r="VXC927" s="12"/>
      <c r="VXD927" s="12"/>
      <c r="VXE927" s="12"/>
      <c r="VXF927" s="12"/>
      <c r="VXG927" s="12"/>
      <c r="VXH927" s="12"/>
      <c r="VXI927" s="12"/>
      <c r="VXJ927" s="12"/>
      <c r="VXK927" s="12"/>
      <c r="VXL927" s="12"/>
      <c r="VXM927" s="12"/>
      <c r="VXN927" s="12"/>
      <c r="VXO927" s="12"/>
      <c r="VXP927" s="12"/>
      <c r="VXQ927" s="12"/>
      <c r="VXR927" s="12"/>
      <c r="VXS927" s="12"/>
      <c r="VXT927" s="12"/>
      <c r="VXU927" s="12"/>
      <c r="VXV927" s="12"/>
      <c r="VXW927" s="12"/>
      <c r="VXX927" s="12"/>
      <c r="VXY927" s="12"/>
      <c r="VXZ927" s="12"/>
      <c r="VYA927" s="12"/>
      <c r="VYB927" s="12"/>
      <c r="VYC927" s="12"/>
      <c r="VYD927" s="12"/>
      <c r="VYE927" s="12"/>
      <c r="VYF927" s="12"/>
      <c r="VYG927" s="12"/>
      <c r="VYH927" s="12"/>
      <c r="VYI927" s="12"/>
      <c r="VYJ927" s="12"/>
      <c r="VYK927" s="12"/>
      <c r="VYL927" s="12"/>
      <c r="VYM927" s="12"/>
      <c r="VYN927" s="12"/>
      <c r="VYO927" s="12"/>
      <c r="VYP927" s="12"/>
      <c r="VYQ927" s="12"/>
      <c r="VYR927" s="12"/>
      <c r="VYS927" s="12"/>
      <c r="VYT927" s="12"/>
      <c r="VYU927" s="12"/>
      <c r="VYV927" s="12"/>
      <c r="VYW927" s="12"/>
      <c r="VYX927" s="12"/>
      <c r="VYY927" s="12"/>
      <c r="VYZ927" s="12"/>
      <c r="VZA927" s="12"/>
      <c r="VZB927" s="12"/>
      <c r="VZC927" s="12"/>
      <c r="VZD927" s="12"/>
      <c r="VZE927" s="12"/>
      <c r="VZF927" s="12"/>
      <c r="VZG927" s="12"/>
      <c r="VZH927" s="12"/>
      <c r="VZI927" s="12"/>
      <c r="VZJ927" s="12"/>
      <c r="VZK927" s="12"/>
      <c r="VZL927" s="12"/>
      <c r="VZM927" s="12"/>
      <c r="VZN927" s="12"/>
      <c r="VZO927" s="12"/>
      <c r="VZP927" s="12"/>
      <c r="VZQ927" s="12"/>
      <c r="VZR927" s="12"/>
      <c r="VZS927" s="12"/>
      <c r="VZT927" s="12"/>
      <c r="VZU927" s="12"/>
      <c r="VZV927" s="12"/>
      <c r="VZW927" s="12"/>
      <c r="VZX927" s="12"/>
      <c r="VZY927" s="12"/>
      <c r="VZZ927" s="12"/>
      <c r="WAA927" s="12"/>
      <c r="WAB927" s="12"/>
      <c r="WAC927" s="12"/>
      <c r="WAD927" s="12"/>
      <c r="WAE927" s="12"/>
      <c r="WAF927" s="12"/>
      <c r="WAG927" s="12"/>
      <c r="WAH927" s="12"/>
      <c r="WAI927" s="12"/>
      <c r="WAJ927" s="12"/>
      <c r="WAK927" s="12"/>
      <c r="WAL927" s="12"/>
      <c r="WAM927" s="12"/>
      <c r="WAN927" s="12"/>
      <c r="WAO927" s="12"/>
      <c r="WAP927" s="12"/>
      <c r="WAQ927" s="12"/>
      <c r="WAR927" s="12"/>
      <c r="WAS927" s="12"/>
      <c r="WAT927" s="12"/>
      <c r="WAU927" s="12"/>
      <c r="WAV927" s="12"/>
      <c r="WAW927" s="12"/>
      <c r="WAX927" s="12"/>
      <c r="WAY927" s="12"/>
      <c r="WAZ927" s="12"/>
      <c r="WBA927" s="12"/>
      <c r="WBB927" s="12"/>
      <c r="WBC927" s="12"/>
      <c r="WBD927" s="12"/>
      <c r="WBE927" s="12"/>
      <c r="WBF927" s="12"/>
      <c r="WBG927" s="12"/>
      <c r="WBH927" s="12"/>
      <c r="WBI927" s="12"/>
      <c r="WBJ927" s="12"/>
      <c r="WBK927" s="12"/>
      <c r="WBL927" s="12"/>
      <c r="WBM927" s="12"/>
      <c r="WBN927" s="12"/>
      <c r="WBO927" s="12"/>
      <c r="WBP927" s="12"/>
      <c r="WBQ927" s="12"/>
      <c r="WBR927" s="12"/>
      <c r="WBS927" s="12"/>
      <c r="WBT927" s="12"/>
      <c r="WBU927" s="12"/>
      <c r="WBV927" s="12"/>
      <c r="WBW927" s="12"/>
      <c r="WBX927" s="12"/>
      <c r="WBY927" s="12"/>
      <c r="WBZ927" s="12"/>
      <c r="WCA927" s="12"/>
      <c r="WCB927" s="12"/>
      <c r="WCC927" s="12"/>
      <c r="WCD927" s="12"/>
      <c r="WCE927" s="12"/>
      <c r="WCF927" s="12"/>
      <c r="WCG927" s="12"/>
      <c r="WCH927" s="12"/>
      <c r="WCI927" s="12"/>
      <c r="WCJ927" s="12"/>
      <c r="WCK927" s="12"/>
      <c r="WCL927" s="12"/>
      <c r="WCM927" s="12"/>
      <c r="WCN927" s="12"/>
      <c r="WCO927" s="12"/>
      <c r="WCP927" s="12"/>
      <c r="WCQ927" s="12"/>
      <c r="WCR927" s="12"/>
      <c r="WCS927" s="12"/>
      <c r="WCT927" s="12"/>
      <c r="WCU927" s="12"/>
      <c r="WCV927" s="12"/>
      <c r="WCW927" s="12"/>
      <c r="WCX927" s="12"/>
      <c r="WCY927" s="12"/>
      <c r="WCZ927" s="12"/>
      <c r="WDA927" s="12"/>
      <c r="WDB927" s="12"/>
      <c r="WDC927" s="12"/>
      <c r="WDD927" s="12"/>
      <c r="WDE927" s="12"/>
      <c r="WDF927" s="12"/>
      <c r="WDG927" s="12"/>
      <c r="WDH927" s="12"/>
      <c r="WDI927" s="12"/>
      <c r="WDJ927" s="12"/>
      <c r="WDK927" s="12"/>
      <c r="WDL927" s="12"/>
      <c r="WDM927" s="12"/>
      <c r="WDN927" s="12"/>
      <c r="WDO927" s="12"/>
      <c r="WDP927" s="12"/>
      <c r="WDQ927" s="12"/>
      <c r="WDR927" s="12"/>
      <c r="WDS927" s="12"/>
      <c r="WDT927" s="12"/>
      <c r="WDU927" s="12"/>
      <c r="WDV927" s="12"/>
      <c r="WDW927" s="12"/>
      <c r="WDX927" s="12"/>
      <c r="WDY927" s="12"/>
      <c r="WDZ927" s="12"/>
      <c r="WEA927" s="12"/>
      <c r="WEB927" s="12"/>
      <c r="WEC927" s="12"/>
      <c r="WED927" s="12"/>
      <c r="WEE927" s="12"/>
      <c r="WEF927" s="12"/>
      <c r="WEG927" s="12"/>
      <c r="WEH927" s="12"/>
      <c r="WEI927" s="12"/>
      <c r="WEJ927" s="12"/>
      <c r="WEK927" s="12"/>
      <c r="WEL927" s="12"/>
      <c r="WEM927" s="12"/>
      <c r="WEN927" s="12"/>
      <c r="WEO927" s="12"/>
      <c r="WEP927" s="12"/>
      <c r="WEQ927" s="12"/>
      <c r="WER927" s="12"/>
      <c r="WES927" s="12"/>
      <c r="WET927" s="12"/>
      <c r="WEU927" s="12"/>
      <c r="WEV927" s="12"/>
      <c r="WEW927" s="12"/>
      <c r="WEX927" s="12"/>
      <c r="WEY927" s="12"/>
      <c r="WEZ927" s="12"/>
      <c r="WFA927" s="12"/>
      <c r="WFB927" s="12"/>
      <c r="WFC927" s="12"/>
      <c r="WFD927" s="12"/>
      <c r="WFE927" s="12"/>
      <c r="WFF927" s="12"/>
      <c r="WFG927" s="12"/>
      <c r="WFH927" s="12"/>
      <c r="WFI927" s="12"/>
      <c r="WFJ927" s="12"/>
      <c r="WFK927" s="12"/>
      <c r="WFL927" s="12"/>
      <c r="WFM927" s="12"/>
      <c r="WFN927" s="12"/>
      <c r="WFO927" s="12"/>
      <c r="WFP927" s="12"/>
      <c r="WFQ927" s="12"/>
      <c r="WFR927" s="12"/>
      <c r="WFS927" s="12"/>
      <c r="WFT927" s="12"/>
      <c r="WFU927" s="12"/>
      <c r="WFV927" s="12"/>
      <c r="WFW927" s="12"/>
      <c r="WFX927" s="12"/>
      <c r="WFY927" s="12"/>
      <c r="WFZ927" s="12"/>
      <c r="WGA927" s="12"/>
      <c r="WGB927" s="12"/>
      <c r="WGC927" s="12"/>
      <c r="WGD927" s="12"/>
      <c r="WGE927" s="12"/>
      <c r="WGF927" s="12"/>
      <c r="WGG927" s="12"/>
      <c r="WGH927" s="12"/>
      <c r="WGI927" s="12"/>
      <c r="WGJ927" s="12"/>
      <c r="WGK927" s="12"/>
      <c r="WGL927" s="12"/>
      <c r="WGM927" s="12"/>
      <c r="WGN927" s="12"/>
      <c r="WGO927" s="12"/>
      <c r="WGP927" s="12"/>
      <c r="WGQ927" s="12"/>
      <c r="WGR927" s="12"/>
      <c r="WGS927" s="12"/>
      <c r="WGT927" s="12"/>
      <c r="WGU927" s="12"/>
      <c r="WGV927" s="12"/>
      <c r="WGW927" s="12"/>
      <c r="WGX927" s="12"/>
      <c r="WGY927" s="12"/>
      <c r="WGZ927" s="12"/>
      <c r="WHA927" s="12"/>
      <c r="WHB927" s="12"/>
      <c r="WHC927" s="12"/>
      <c r="WHD927" s="12"/>
      <c r="WHE927" s="12"/>
      <c r="WHF927" s="12"/>
      <c r="WHG927" s="12"/>
      <c r="WHH927" s="12"/>
      <c r="WHI927" s="12"/>
      <c r="WHJ927" s="12"/>
      <c r="WHK927" s="12"/>
      <c r="WHL927" s="12"/>
      <c r="WHM927" s="12"/>
      <c r="WHN927" s="12"/>
      <c r="WHO927" s="12"/>
      <c r="WHP927" s="12"/>
      <c r="WHQ927" s="12"/>
      <c r="WHR927" s="12"/>
      <c r="WHS927" s="12"/>
      <c r="WHT927" s="12"/>
      <c r="WHU927" s="12"/>
      <c r="WHV927" s="12"/>
      <c r="WHW927" s="12"/>
      <c r="WHX927" s="12"/>
      <c r="WHY927" s="12"/>
      <c r="WHZ927" s="12"/>
      <c r="WIA927" s="12"/>
      <c r="WIB927" s="12"/>
      <c r="WIC927" s="12"/>
      <c r="WID927" s="12"/>
      <c r="WIE927" s="12"/>
      <c r="WIF927" s="12"/>
      <c r="WIG927" s="12"/>
      <c r="WIH927" s="12"/>
      <c r="WII927" s="12"/>
      <c r="WIJ927" s="12"/>
      <c r="WIK927" s="12"/>
      <c r="WIL927" s="12"/>
      <c r="WIM927" s="12"/>
      <c r="WIN927" s="12"/>
      <c r="WIO927" s="12"/>
      <c r="WIP927" s="12"/>
      <c r="WIQ927" s="12"/>
      <c r="WIR927" s="12"/>
      <c r="WIS927" s="12"/>
      <c r="WIT927" s="12"/>
      <c r="WIU927" s="12"/>
      <c r="WIV927" s="12"/>
      <c r="WIW927" s="12"/>
      <c r="WIX927" s="12"/>
      <c r="WIY927" s="12"/>
      <c r="WIZ927" s="12"/>
      <c r="WJA927" s="12"/>
      <c r="WJB927" s="12"/>
      <c r="WJC927" s="12"/>
      <c r="WJD927" s="12"/>
      <c r="WJE927" s="12"/>
      <c r="WJF927" s="12"/>
      <c r="WJG927" s="12"/>
      <c r="WJH927" s="12"/>
      <c r="WJI927" s="12"/>
      <c r="WJJ927" s="12"/>
      <c r="WJK927" s="12"/>
      <c r="WJL927" s="12"/>
      <c r="WJM927" s="12"/>
      <c r="WJN927" s="12"/>
      <c r="WJO927" s="12"/>
      <c r="WJP927" s="12"/>
      <c r="WJQ927" s="12"/>
      <c r="WJR927" s="12"/>
      <c r="WJS927" s="12"/>
      <c r="WJT927" s="12"/>
      <c r="WJU927" s="12"/>
      <c r="WJV927" s="12"/>
      <c r="WJW927" s="12"/>
      <c r="WJX927" s="12"/>
      <c r="WJY927" s="12"/>
      <c r="WJZ927" s="12"/>
      <c r="WKA927" s="12"/>
      <c r="WKB927" s="12"/>
      <c r="WKC927" s="12"/>
      <c r="WKD927" s="12"/>
      <c r="WKE927" s="12"/>
      <c r="WKF927" s="12"/>
      <c r="WKG927" s="12"/>
      <c r="WKH927" s="12"/>
      <c r="WKI927" s="12"/>
      <c r="WKJ927" s="12"/>
      <c r="WKK927" s="12"/>
      <c r="WKL927" s="12"/>
      <c r="WKM927" s="12"/>
      <c r="WKN927" s="12"/>
      <c r="WKO927" s="12"/>
      <c r="WKP927" s="12"/>
      <c r="WKQ927" s="12"/>
      <c r="WKR927" s="12"/>
      <c r="WKS927" s="12"/>
      <c r="WKT927" s="12"/>
      <c r="WKU927" s="12"/>
      <c r="WKV927" s="12"/>
      <c r="WKW927" s="12"/>
      <c r="WKX927" s="12"/>
      <c r="WKY927" s="12"/>
      <c r="WKZ927" s="12"/>
      <c r="WLA927" s="12"/>
      <c r="WLB927" s="12"/>
      <c r="WLC927" s="12"/>
      <c r="WLD927" s="12"/>
      <c r="WLE927" s="12"/>
      <c r="WLF927" s="12"/>
      <c r="WLG927" s="12"/>
      <c r="WLH927" s="12"/>
      <c r="WLI927" s="12"/>
      <c r="WLJ927" s="12"/>
      <c r="WLK927" s="12"/>
      <c r="WLL927" s="12"/>
      <c r="WLM927" s="12"/>
      <c r="WLN927" s="12"/>
      <c r="WLO927" s="12"/>
      <c r="WLP927" s="12"/>
      <c r="WLQ927" s="12"/>
      <c r="WLR927" s="12"/>
      <c r="WLS927" s="12"/>
      <c r="WLT927" s="12"/>
      <c r="WLU927" s="12"/>
      <c r="WLV927" s="12"/>
      <c r="WLW927" s="12"/>
      <c r="WLX927" s="12"/>
      <c r="WLY927" s="12"/>
      <c r="WLZ927" s="12"/>
      <c r="WMA927" s="12"/>
      <c r="WMB927" s="12"/>
      <c r="WMC927" s="12"/>
      <c r="WMD927" s="12"/>
      <c r="WME927" s="12"/>
      <c r="WMF927" s="12"/>
      <c r="WMG927" s="12"/>
      <c r="WMH927" s="12"/>
      <c r="WMI927" s="12"/>
      <c r="WMJ927" s="12"/>
      <c r="WMK927" s="12"/>
      <c r="WML927" s="12"/>
      <c r="WMM927" s="12"/>
      <c r="WMN927" s="12"/>
      <c r="WMO927" s="12"/>
      <c r="WMP927" s="12"/>
      <c r="WMQ927" s="12"/>
      <c r="WMR927" s="12"/>
      <c r="WMS927" s="12"/>
      <c r="WMT927" s="12"/>
      <c r="WMU927" s="12"/>
      <c r="WMV927" s="12"/>
      <c r="WMW927" s="12"/>
      <c r="WMX927" s="12"/>
      <c r="WMY927" s="12"/>
      <c r="WMZ927" s="12"/>
      <c r="WNA927" s="12"/>
      <c r="WNB927" s="12"/>
      <c r="WNC927" s="12"/>
      <c r="WND927" s="12"/>
      <c r="WNE927" s="12"/>
      <c r="WNF927" s="12"/>
      <c r="WNG927" s="12"/>
      <c r="WNH927" s="12"/>
      <c r="WNI927" s="12"/>
      <c r="WNJ927" s="12"/>
      <c r="WNK927" s="12"/>
      <c r="WNL927" s="12"/>
      <c r="WNM927" s="12"/>
      <c r="WNN927" s="12"/>
      <c r="WNO927" s="12"/>
      <c r="WNP927" s="12"/>
      <c r="WNQ927" s="12"/>
      <c r="WNR927" s="12"/>
      <c r="WNS927" s="12"/>
      <c r="WNT927" s="12"/>
      <c r="WNU927" s="12"/>
      <c r="WNV927" s="12"/>
      <c r="WNW927" s="12"/>
      <c r="WNX927" s="12"/>
      <c r="WNY927" s="12"/>
      <c r="WNZ927" s="12"/>
      <c r="WOA927" s="12"/>
      <c r="WOB927" s="12"/>
      <c r="WOC927" s="12"/>
      <c r="WOD927" s="12"/>
      <c r="WOE927" s="12"/>
      <c r="WOF927" s="12"/>
      <c r="WOG927" s="12"/>
      <c r="WOH927" s="12"/>
      <c r="WOI927" s="12"/>
      <c r="WOJ927" s="12"/>
      <c r="WOK927" s="12"/>
      <c r="WOL927" s="12"/>
      <c r="WOM927" s="12"/>
      <c r="WON927" s="12"/>
      <c r="WOO927" s="12"/>
      <c r="WOP927" s="12"/>
      <c r="WOQ927" s="12"/>
      <c r="WOR927" s="12"/>
      <c r="WOS927" s="12"/>
      <c r="WOT927" s="12"/>
      <c r="WOU927" s="12"/>
      <c r="WOV927" s="12"/>
      <c r="WOW927" s="12"/>
      <c r="WOX927" s="12"/>
      <c r="WOY927" s="12"/>
      <c r="WOZ927" s="12"/>
      <c r="WPA927" s="12"/>
      <c r="WPB927" s="12"/>
      <c r="WPC927" s="12"/>
      <c r="WPD927" s="12"/>
      <c r="WPE927" s="12"/>
      <c r="WPF927" s="12"/>
      <c r="WPG927" s="12"/>
      <c r="WPH927" s="12"/>
      <c r="WPI927" s="12"/>
      <c r="WPJ927" s="12"/>
      <c r="WPK927" s="12"/>
      <c r="WPL927" s="12"/>
      <c r="WPM927" s="12"/>
      <c r="WPN927" s="12"/>
      <c r="WPO927" s="12"/>
      <c r="WPP927" s="12"/>
      <c r="WPQ927" s="12"/>
      <c r="WPR927" s="12"/>
      <c r="WPS927" s="12"/>
      <c r="WPT927" s="12"/>
      <c r="WPU927" s="12"/>
      <c r="WPV927" s="12"/>
      <c r="WPW927" s="12"/>
      <c r="WPX927" s="12"/>
      <c r="WPY927" s="12"/>
      <c r="WPZ927" s="12"/>
      <c r="WQA927" s="12"/>
      <c r="WQB927" s="12"/>
      <c r="WQC927" s="12"/>
      <c r="WQD927" s="12"/>
      <c r="WQE927" s="12"/>
      <c r="WQF927" s="12"/>
      <c r="WQG927" s="12"/>
      <c r="WQH927" s="12"/>
      <c r="WQI927" s="12"/>
      <c r="WQJ927" s="12"/>
      <c r="WQK927" s="12"/>
      <c r="WQL927" s="12"/>
      <c r="WQM927" s="12"/>
      <c r="WQN927" s="12"/>
      <c r="WQO927" s="12"/>
      <c r="WQP927" s="12"/>
      <c r="WQQ927" s="12"/>
      <c r="WQR927" s="12"/>
      <c r="WQS927" s="12"/>
      <c r="WQT927" s="12"/>
      <c r="WQU927" s="12"/>
      <c r="WQV927" s="12"/>
      <c r="WQW927" s="12"/>
      <c r="WQX927" s="12"/>
      <c r="WQY927" s="12"/>
      <c r="WQZ927" s="12"/>
      <c r="WRA927" s="12"/>
      <c r="WRB927" s="12"/>
      <c r="WRC927" s="12"/>
      <c r="WRD927" s="12"/>
      <c r="WRE927" s="12"/>
      <c r="WRF927" s="12"/>
      <c r="WRG927" s="12"/>
      <c r="WRH927" s="12"/>
      <c r="WRI927" s="12"/>
      <c r="WRJ927" s="12"/>
      <c r="WRK927" s="12"/>
      <c r="WRL927" s="12"/>
      <c r="WRM927" s="12"/>
      <c r="WRN927" s="12"/>
      <c r="WRO927" s="12"/>
      <c r="WRP927" s="12"/>
      <c r="WRQ927" s="12"/>
      <c r="WRR927" s="12"/>
      <c r="WRS927" s="12"/>
      <c r="WRT927" s="12"/>
      <c r="WRU927" s="12"/>
      <c r="WRV927" s="12"/>
      <c r="WRW927" s="12"/>
      <c r="WRX927" s="12"/>
      <c r="WRY927" s="12"/>
      <c r="WRZ927" s="12"/>
      <c r="WSA927" s="12"/>
      <c r="WSB927" s="12"/>
      <c r="WSC927" s="12"/>
      <c r="WSD927" s="12"/>
      <c r="WSE927" s="12"/>
      <c r="WSF927" s="12"/>
      <c r="WSG927" s="12"/>
      <c r="WSH927" s="12"/>
      <c r="WSI927" s="12"/>
      <c r="WSJ927" s="12"/>
      <c r="WSK927" s="12"/>
      <c r="WSL927" s="12"/>
      <c r="WSM927" s="12"/>
      <c r="WSN927" s="12"/>
      <c r="WSO927" s="12"/>
      <c r="WSP927" s="12"/>
      <c r="WSQ927" s="12"/>
      <c r="WSR927" s="12"/>
      <c r="WSS927" s="12"/>
      <c r="WST927" s="12"/>
      <c r="WSU927" s="12"/>
      <c r="WSV927" s="12"/>
      <c r="WSW927" s="12"/>
      <c r="WSX927" s="12"/>
      <c r="WSY927" s="12"/>
      <c r="WSZ927" s="12"/>
      <c r="WTA927" s="12"/>
      <c r="WTB927" s="12"/>
      <c r="WTC927" s="12"/>
      <c r="WTD927" s="12"/>
      <c r="WTE927" s="12"/>
      <c r="WTF927" s="12"/>
      <c r="WTG927" s="12"/>
      <c r="WTH927" s="12"/>
      <c r="WTI927" s="12"/>
      <c r="WTJ927" s="12"/>
      <c r="WTK927" s="12"/>
      <c r="WTL927" s="12"/>
      <c r="WTM927" s="12"/>
      <c r="WTN927" s="12"/>
      <c r="WTO927" s="12"/>
      <c r="WTP927" s="12"/>
      <c r="WTQ927" s="12"/>
      <c r="WTR927" s="12"/>
      <c r="WTS927" s="12"/>
      <c r="WTT927" s="12"/>
      <c r="WTU927" s="12"/>
      <c r="WTV927" s="12"/>
      <c r="WTW927" s="12"/>
      <c r="WTX927" s="12"/>
      <c r="WTY927" s="12"/>
      <c r="WTZ927" s="12"/>
      <c r="WUA927" s="12"/>
      <c r="WUB927" s="12"/>
      <c r="WUC927" s="12"/>
      <c r="WUD927" s="12"/>
      <c r="WUE927" s="12"/>
      <c r="WUF927" s="12"/>
      <c r="WUG927" s="12"/>
      <c r="WUH927" s="12"/>
      <c r="WUI927" s="12"/>
      <c r="WUJ927" s="12"/>
      <c r="WUK927" s="12"/>
      <c r="WUL927" s="12"/>
      <c r="WUM927" s="12"/>
      <c r="WUN927" s="12"/>
      <c r="WUO927" s="12"/>
      <c r="WUP927" s="12"/>
      <c r="WUQ927" s="12"/>
      <c r="WUR927" s="12"/>
      <c r="WUS927" s="12"/>
      <c r="WUT927" s="12"/>
      <c r="WUU927" s="12"/>
      <c r="WUV927" s="12"/>
      <c r="WUW927" s="12"/>
      <c r="WUX927" s="12"/>
      <c r="WUY927" s="12"/>
      <c r="WUZ927" s="12"/>
      <c r="WVA927" s="12"/>
      <c r="WVB927" s="12"/>
      <c r="WVC927" s="12"/>
      <c r="WVD927" s="12"/>
      <c r="WVE927" s="12"/>
      <c r="WVF927" s="12"/>
      <c r="WVG927" s="12"/>
      <c r="WVH927" s="12"/>
      <c r="WVI927" s="12"/>
      <c r="WVJ927" s="12"/>
      <c r="WVK927" s="12"/>
      <c r="WVL927" s="12"/>
      <c r="WVM927" s="12"/>
      <c r="WVN927" s="12"/>
      <c r="WVO927" s="12"/>
      <c r="WVP927" s="12"/>
      <c r="WVQ927" s="12"/>
      <c r="WVR927" s="12"/>
      <c r="WVS927" s="12"/>
      <c r="WVT927" s="12"/>
      <c r="WVU927" s="12"/>
      <c r="WVV927" s="12"/>
      <c r="WVW927" s="12"/>
      <c r="WVX927" s="12"/>
      <c r="WVY927" s="12"/>
      <c r="WVZ927" s="12"/>
      <c r="WWA927" s="12"/>
      <c r="WWB927" s="12"/>
      <c r="WWC927" s="12"/>
      <c r="WWD927" s="12"/>
      <c r="WWE927" s="12"/>
      <c r="WWF927" s="12"/>
      <c r="WWG927" s="12"/>
      <c r="WWH927" s="12"/>
      <c r="WWI927" s="12"/>
      <c r="WWJ927" s="12"/>
      <c r="WWK927" s="12"/>
      <c r="WWL927" s="12"/>
      <c r="WWM927" s="12"/>
      <c r="WWN927" s="12"/>
      <c r="WWO927" s="12"/>
      <c r="WWP927" s="12"/>
      <c r="WWQ927" s="12"/>
      <c r="WWR927" s="12"/>
      <c r="WWS927" s="12"/>
      <c r="WWT927" s="12"/>
      <c r="WWU927" s="12"/>
      <c r="WWV927" s="12"/>
      <c r="WWW927" s="12"/>
      <c r="WWX927" s="12"/>
      <c r="WWY927" s="12"/>
      <c r="WWZ927" s="12"/>
      <c r="WXA927" s="12"/>
      <c r="WXB927" s="12"/>
      <c r="WXC927" s="12"/>
      <c r="WXD927" s="12"/>
      <c r="WXE927" s="12"/>
      <c r="WXF927" s="12"/>
      <c r="WXG927" s="12"/>
      <c r="WXH927" s="12"/>
      <c r="WXI927" s="12"/>
      <c r="WXJ927" s="12"/>
      <c r="WXK927" s="12"/>
      <c r="WXL927" s="12"/>
      <c r="WXM927" s="12"/>
      <c r="WXN927" s="12"/>
      <c r="WXO927" s="12"/>
      <c r="WXP927" s="12"/>
      <c r="WXQ927" s="12"/>
      <c r="WXR927" s="12"/>
      <c r="WXS927" s="12"/>
      <c r="WXT927" s="12"/>
      <c r="WXU927" s="12"/>
      <c r="WXV927" s="12"/>
      <c r="WXW927" s="12"/>
      <c r="WXX927" s="12"/>
      <c r="WXY927" s="12"/>
      <c r="WXZ927" s="12"/>
      <c r="WYA927" s="12"/>
      <c r="WYB927" s="12"/>
      <c r="WYC927" s="12"/>
      <c r="WYD927" s="12"/>
      <c r="WYE927" s="12"/>
      <c r="WYF927" s="12"/>
      <c r="WYG927" s="12"/>
      <c r="WYH927" s="12"/>
      <c r="WYI927" s="12"/>
      <c r="WYJ927" s="12"/>
      <c r="WYK927" s="12"/>
      <c r="WYL927" s="12"/>
      <c r="WYM927" s="12"/>
      <c r="WYN927" s="12"/>
      <c r="WYO927" s="12"/>
      <c r="WYP927" s="12"/>
      <c r="WYQ927" s="12"/>
      <c r="WYR927" s="12"/>
      <c r="WYS927" s="12"/>
      <c r="WYT927" s="12"/>
      <c r="WYU927" s="12"/>
      <c r="WYV927" s="12"/>
      <c r="WYW927" s="12"/>
      <c r="WYX927" s="12"/>
      <c r="WYY927" s="12"/>
      <c r="WYZ927" s="12"/>
      <c r="WZA927" s="12"/>
      <c r="WZB927" s="12"/>
      <c r="WZC927" s="12"/>
      <c r="WZD927" s="12"/>
      <c r="WZE927" s="12"/>
      <c r="WZF927" s="12"/>
      <c r="WZG927" s="12"/>
      <c r="WZH927" s="12"/>
      <c r="WZI927" s="12"/>
      <c r="WZJ927" s="12"/>
      <c r="WZK927" s="12"/>
      <c r="WZL927" s="12"/>
      <c r="WZM927" s="12"/>
      <c r="WZN927" s="12"/>
      <c r="WZO927" s="12"/>
      <c r="WZP927" s="12"/>
      <c r="WZQ927" s="12"/>
      <c r="WZR927" s="12"/>
      <c r="WZS927" s="12"/>
      <c r="WZT927" s="12"/>
      <c r="WZU927" s="12"/>
      <c r="WZV927" s="12"/>
      <c r="WZW927" s="12"/>
      <c r="WZX927" s="12"/>
      <c r="WZY927" s="12"/>
      <c r="WZZ927" s="12"/>
      <c r="XAA927" s="12"/>
      <c r="XAB927" s="12"/>
      <c r="XAC927" s="12"/>
      <c r="XAD927" s="12"/>
      <c r="XAE927" s="12"/>
      <c r="XAF927" s="12"/>
      <c r="XAG927" s="12"/>
      <c r="XAH927" s="12"/>
      <c r="XAI927" s="12"/>
      <c r="XAJ927" s="12"/>
      <c r="XAK927" s="12"/>
      <c r="XAL927" s="12"/>
      <c r="XAM927" s="12"/>
      <c r="XAN927" s="12"/>
      <c r="XAO927" s="12"/>
      <c r="XAP927" s="12"/>
      <c r="XAQ927" s="12"/>
      <c r="XAR927" s="12"/>
      <c r="XAS927" s="12"/>
      <c r="XAT927" s="12"/>
      <c r="XAU927" s="12"/>
      <c r="XAV927" s="12"/>
      <c r="XAW927" s="12"/>
      <c r="XAX927" s="12"/>
      <c r="XAY927" s="12"/>
      <c r="XAZ927" s="12"/>
      <c r="XBA927" s="12"/>
      <c r="XBB927" s="12"/>
      <c r="XBC927" s="12"/>
      <c r="XBD927" s="12"/>
      <c r="XBE927" s="12"/>
      <c r="XBF927" s="12"/>
      <c r="XBG927" s="12"/>
      <c r="XBH927" s="12"/>
      <c r="XBI927" s="12"/>
      <c r="XBJ927" s="12"/>
      <c r="XBK927" s="12"/>
      <c r="XBL927" s="12"/>
      <c r="XBM927" s="12"/>
      <c r="XBN927" s="12"/>
      <c r="XBO927" s="12"/>
      <c r="XBP927" s="12"/>
      <c r="XBQ927" s="12"/>
      <c r="XBR927" s="12"/>
      <c r="XBS927" s="12"/>
      <c r="XBT927" s="12"/>
      <c r="XBU927" s="12"/>
      <c r="XBV927" s="12"/>
      <c r="XBW927" s="12"/>
      <c r="XBX927" s="12"/>
      <c r="XBY927" s="12"/>
      <c r="XBZ927" s="12"/>
      <c r="XCA927" s="12"/>
      <c r="XCB927" s="12"/>
      <c r="XCC927" s="12"/>
      <c r="XCD927" s="12"/>
      <c r="XCE927" s="12"/>
      <c r="XCF927" s="12"/>
      <c r="XCG927" s="12"/>
      <c r="XCH927" s="12"/>
      <c r="XCI927" s="12"/>
      <c r="XCJ927" s="12"/>
      <c r="XCK927" s="12"/>
      <c r="XCL927" s="12"/>
      <c r="XCM927" s="12"/>
      <c r="XCN927" s="12"/>
      <c r="XCO927" s="12"/>
      <c r="XCP927" s="12"/>
      <c r="XCQ927" s="12"/>
      <c r="XCR927" s="12"/>
      <c r="XCS927" s="12"/>
      <c r="XCT927" s="12"/>
      <c r="XCU927" s="12"/>
      <c r="XCV927" s="12"/>
      <c r="XCW927" s="12"/>
      <c r="XCX927" s="12"/>
      <c r="XCY927" s="12"/>
      <c r="XCZ927" s="12"/>
      <c r="XDA927" s="12"/>
      <c r="XDB927" s="12"/>
      <c r="XDC927" s="12"/>
      <c r="XDD927" s="12"/>
      <c r="XDE927" s="12"/>
      <c r="XDF927" s="12"/>
      <c r="XDG927" s="12"/>
      <c r="XDH927" s="12"/>
      <c r="XDI927" s="12"/>
      <c r="XDJ927" s="12"/>
      <c r="XDK927" s="12"/>
      <c r="XDL927" s="12"/>
      <c r="XDM927" s="12"/>
      <c r="XDN927" s="12"/>
      <c r="XDO927" s="12"/>
      <c r="XDP927" s="12"/>
      <c r="XDQ927" s="12"/>
      <c r="XDR927" s="12"/>
      <c r="XDS927" s="12"/>
      <c r="XDT927" s="12"/>
      <c r="XDU927" s="12"/>
      <c r="XDV927" s="12"/>
      <c r="XDW927" s="12"/>
      <c r="XDX927" s="12"/>
      <c r="XDY927" s="12"/>
      <c r="XDZ927" s="12"/>
      <c r="XEA927" s="12"/>
      <c r="XEB927" s="12"/>
      <c r="XEC927" s="12"/>
      <c r="XED927" s="12"/>
      <c r="XEE927" s="12"/>
      <c r="XEF927" s="12"/>
      <c r="XEG927" s="12"/>
      <c r="XEH927" s="12"/>
      <c r="XEI927" s="12"/>
      <c r="XEJ927" s="12"/>
      <c r="XEK927" s="12"/>
      <c r="XEL927" s="12"/>
      <c r="XEM927" s="12"/>
      <c r="XEN927" s="12"/>
      <c r="XEO927" s="12"/>
      <c r="XEP927" s="12"/>
      <c r="XEQ927" s="12"/>
      <c r="XER927" s="12"/>
      <c r="XES927" s="12"/>
      <c r="XET927" s="12"/>
      <c r="XEU927" s="12"/>
      <c r="XEV927" s="12"/>
      <c r="XEW927" s="12"/>
      <c r="XEX927" s="12"/>
      <c r="XEY927" s="12"/>
      <c r="XEZ927" s="12"/>
      <c r="XFA927" s="12"/>
      <c r="XFB927" s="12"/>
      <c r="XFC927" s="12"/>
      <c r="XFD927" s="12"/>
    </row>
    <row r="928" spans="1:16384" s="281" customFormat="1" ht="13.8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  <c r="IB928" s="12"/>
      <c r="IC928" s="12"/>
      <c r="ID928" s="12"/>
      <c r="IE928" s="12"/>
      <c r="IF928" s="12"/>
      <c r="IG928" s="12"/>
      <c r="IH928" s="12"/>
      <c r="II928" s="12"/>
      <c r="IJ928" s="12"/>
      <c r="IK928" s="12"/>
      <c r="IL928" s="12"/>
      <c r="IM928" s="12"/>
      <c r="IN928" s="12"/>
      <c r="IO928" s="12"/>
      <c r="IP928" s="12"/>
      <c r="IQ928" s="12"/>
      <c r="IR928" s="12"/>
      <c r="IS928" s="12"/>
      <c r="IT928" s="12"/>
      <c r="IU928" s="12"/>
      <c r="IV928" s="12"/>
      <c r="IW928" s="12"/>
      <c r="IX928" s="12"/>
      <c r="IY928" s="12"/>
      <c r="IZ928" s="12"/>
      <c r="JA928" s="12"/>
      <c r="JB928" s="12"/>
      <c r="JC928" s="12"/>
      <c r="JD928" s="12"/>
      <c r="JE928" s="12"/>
      <c r="JF928" s="12"/>
      <c r="JG928" s="12"/>
      <c r="JH928" s="12"/>
      <c r="JI928" s="12"/>
      <c r="JJ928" s="12"/>
      <c r="JK928" s="12"/>
      <c r="JL928" s="12"/>
      <c r="JM928" s="12"/>
      <c r="JN928" s="12"/>
      <c r="JO928" s="12"/>
      <c r="JP928" s="12"/>
      <c r="JQ928" s="12"/>
      <c r="JR928" s="12"/>
      <c r="JS928" s="12"/>
      <c r="JT928" s="12"/>
      <c r="JU928" s="12"/>
      <c r="JV928" s="12"/>
      <c r="JW928" s="12"/>
      <c r="JX928" s="12"/>
      <c r="JY928" s="12"/>
      <c r="JZ928" s="12"/>
      <c r="KA928" s="12"/>
      <c r="KB928" s="12"/>
      <c r="KC928" s="12"/>
      <c r="KD928" s="12"/>
      <c r="KE928" s="12"/>
      <c r="KF928" s="12"/>
      <c r="KG928" s="12"/>
      <c r="KH928" s="12"/>
      <c r="KI928" s="12"/>
      <c r="KJ928" s="12"/>
      <c r="KK928" s="12"/>
      <c r="KL928" s="12"/>
      <c r="KM928" s="12"/>
      <c r="KN928" s="12"/>
      <c r="KO928" s="12"/>
      <c r="KP928" s="12"/>
      <c r="KQ928" s="12"/>
      <c r="KR928" s="12"/>
      <c r="KS928" s="12"/>
      <c r="KT928" s="12"/>
      <c r="KU928" s="12"/>
      <c r="KV928" s="12"/>
      <c r="KW928" s="12"/>
      <c r="KX928" s="12"/>
      <c r="KY928" s="12"/>
      <c r="KZ928" s="12"/>
      <c r="LA928" s="12"/>
      <c r="LB928" s="12"/>
      <c r="LC928" s="12"/>
      <c r="LD928" s="12"/>
      <c r="LE928" s="12"/>
      <c r="LF928" s="12"/>
      <c r="LG928" s="12"/>
      <c r="LH928" s="12"/>
      <c r="LI928" s="12"/>
      <c r="LJ928" s="12"/>
      <c r="LK928" s="12"/>
      <c r="LL928" s="12"/>
      <c r="LM928" s="12"/>
      <c r="LN928" s="12"/>
      <c r="LO928" s="12"/>
      <c r="LP928" s="12"/>
      <c r="LQ928" s="12"/>
      <c r="LR928" s="12"/>
      <c r="LS928" s="12"/>
      <c r="LT928" s="12"/>
      <c r="LU928" s="12"/>
      <c r="LV928" s="12"/>
      <c r="LW928" s="12"/>
      <c r="LX928" s="12"/>
      <c r="LY928" s="12"/>
      <c r="LZ928" s="12"/>
      <c r="MA928" s="12"/>
      <c r="MB928" s="12"/>
      <c r="MC928" s="12"/>
      <c r="MD928" s="12"/>
      <c r="ME928" s="12"/>
      <c r="MF928" s="12"/>
      <c r="MG928" s="12"/>
      <c r="MH928" s="12"/>
      <c r="MI928" s="12"/>
      <c r="MJ928" s="12"/>
      <c r="MK928" s="12"/>
      <c r="ML928" s="12"/>
      <c r="MM928" s="12"/>
      <c r="MN928" s="12"/>
      <c r="MO928" s="12"/>
      <c r="MP928" s="12"/>
      <c r="MQ928" s="12"/>
      <c r="MR928" s="12"/>
      <c r="MS928" s="12"/>
      <c r="MT928" s="12"/>
      <c r="MU928" s="12"/>
      <c r="MV928" s="12"/>
      <c r="MW928" s="12"/>
      <c r="MX928" s="12"/>
      <c r="MY928" s="12"/>
      <c r="MZ928" s="12"/>
      <c r="NA928" s="12"/>
      <c r="NB928" s="12"/>
      <c r="NC928" s="12"/>
      <c r="ND928" s="12"/>
      <c r="NE928" s="12"/>
      <c r="NF928" s="12"/>
      <c r="NG928" s="12"/>
      <c r="NH928" s="12"/>
      <c r="NI928" s="12"/>
      <c r="NJ928" s="12"/>
      <c r="NK928" s="12"/>
      <c r="NL928" s="12"/>
      <c r="NM928" s="12"/>
      <c r="NN928" s="12"/>
      <c r="NO928" s="12"/>
      <c r="NP928" s="12"/>
      <c r="NQ928" s="12"/>
      <c r="NR928" s="12"/>
      <c r="NS928" s="12"/>
      <c r="NT928" s="12"/>
      <c r="NU928" s="12"/>
      <c r="NV928" s="12"/>
      <c r="NW928" s="12"/>
      <c r="NX928" s="12"/>
      <c r="NY928" s="12"/>
      <c r="NZ928" s="12"/>
      <c r="OA928" s="12"/>
      <c r="OB928" s="12"/>
      <c r="OC928" s="12"/>
      <c r="OD928" s="12"/>
      <c r="OE928" s="12"/>
      <c r="OF928" s="12"/>
      <c r="OG928" s="12"/>
      <c r="OH928" s="12"/>
      <c r="OI928" s="12"/>
      <c r="OJ928" s="12"/>
      <c r="OK928" s="12"/>
      <c r="OL928" s="12"/>
      <c r="OM928" s="12"/>
      <c r="ON928" s="12"/>
      <c r="OO928" s="12"/>
      <c r="OP928" s="12"/>
      <c r="OQ928" s="12"/>
      <c r="OR928" s="12"/>
      <c r="OS928" s="12"/>
      <c r="OT928" s="12"/>
      <c r="OU928" s="12"/>
      <c r="OV928" s="12"/>
      <c r="OW928" s="12"/>
      <c r="OX928" s="12"/>
      <c r="OY928" s="12"/>
      <c r="OZ928" s="12"/>
      <c r="PA928" s="12"/>
      <c r="PB928" s="12"/>
      <c r="PC928" s="12"/>
      <c r="PD928" s="12"/>
      <c r="PE928" s="12"/>
      <c r="PF928" s="12"/>
      <c r="PG928" s="12"/>
      <c r="PH928" s="12"/>
      <c r="PI928" s="12"/>
      <c r="PJ928" s="12"/>
      <c r="PK928" s="12"/>
      <c r="PL928" s="12"/>
      <c r="PM928" s="12"/>
      <c r="PN928" s="12"/>
      <c r="PO928" s="12"/>
      <c r="PP928" s="12"/>
      <c r="PQ928" s="12"/>
      <c r="PR928" s="12"/>
      <c r="PS928" s="12"/>
      <c r="PT928" s="12"/>
      <c r="PU928" s="12"/>
      <c r="PV928" s="12"/>
      <c r="PW928" s="12"/>
      <c r="PX928" s="12"/>
      <c r="PY928" s="12"/>
      <c r="PZ928" s="12"/>
      <c r="QA928" s="12"/>
      <c r="QB928" s="12"/>
      <c r="QC928" s="12"/>
      <c r="QD928" s="12"/>
      <c r="QE928" s="12"/>
      <c r="QF928" s="12"/>
      <c r="QG928" s="12"/>
      <c r="QH928" s="12"/>
      <c r="QI928" s="12"/>
      <c r="QJ928" s="12"/>
      <c r="QK928" s="12"/>
      <c r="QL928" s="12"/>
      <c r="QM928" s="12"/>
      <c r="QN928" s="12"/>
      <c r="QO928" s="12"/>
      <c r="QP928" s="12"/>
      <c r="QQ928" s="12"/>
      <c r="QR928" s="12"/>
      <c r="QS928" s="12"/>
      <c r="QT928" s="12"/>
      <c r="QU928" s="12"/>
      <c r="QV928" s="12"/>
      <c r="QW928" s="12"/>
      <c r="QX928" s="12"/>
      <c r="QY928" s="12"/>
      <c r="QZ928" s="12"/>
      <c r="RA928" s="12"/>
      <c r="RB928" s="12"/>
      <c r="RC928" s="12"/>
      <c r="RD928" s="12"/>
      <c r="RE928" s="12"/>
      <c r="RF928" s="12"/>
      <c r="RG928" s="12"/>
      <c r="RH928" s="12"/>
      <c r="RI928" s="12"/>
      <c r="RJ928" s="12"/>
      <c r="RK928" s="12"/>
      <c r="RL928" s="12"/>
      <c r="RM928" s="12"/>
      <c r="RN928" s="12"/>
      <c r="RO928" s="12"/>
      <c r="RP928" s="12"/>
      <c r="RQ928" s="12"/>
      <c r="RR928" s="12"/>
      <c r="RS928" s="12"/>
      <c r="RT928" s="12"/>
      <c r="RU928" s="12"/>
      <c r="RV928" s="12"/>
      <c r="RW928" s="12"/>
      <c r="RX928" s="12"/>
      <c r="RY928" s="12"/>
      <c r="RZ928" s="12"/>
      <c r="SA928" s="12"/>
      <c r="SB928" s="12"/>
      <c r="SC928" s="12"/>
      <c r="SD928" s="12"/>
      <c r="SE928" s="12"/>
      <c r="SF928" s="12"/>
      <c r="SG928" s="12"/>
      <c r="SH928" s="12"/>
      <c r="SI928" s="12"/>
      <c r="SJ928" s="12"/>
      <c r="SK928" s="12"/>
      <c r="SL928" s="12"/>
      <c r="SM928" s="12"/>
      <c r="SN928" s="12"/>
      <c r="SO928" s="12"/>
      <c r="SP928" s="12"/>
      <c r="SQ928" s="12"/>
      <c r="SR928" s="12"/>
      <c r="SS928" s="12"/>
      <c r="ST928" s="12"/>
      <c r="SU928" s="12"/>
      <c r="SV928" s="12"/>
      <c r="SW928" s="12"/>
      <c r="SX928" s="12"/>
      <c r="SY928" s="12"/>
      <c r="SZ928" s="12"/>
      <c r="TA928" s="12"/>
      <c r="TB928" s="12"/>
      <c r="TC928" s="12"/>
      <c r="TD928" s="12"/>
      <c r="TE928" s="12"/>
      <c r="TF928" s="12"/>
      <c r="TG928" s="12"/>
      <c r="TH928" s="12"/>
      <c r="TI928" s="12"/>
      <c r="TJ928" s="12"/>
      <c r="TK928" s="12"/>
      <c r="TL928" s="12"/>
      <c r="TM928" s="12"/>
      <c r="TN928" s="12"/>
      <c r="TO928" s="12"/>
      <c r="TP928" s="12"/>
      <c r="TQ928" s="12"/>
      <c r="TR928" s="12"/>
      <c r="TS928" s="12"/>
      <c r="TT928" s="12"/>
      <c r="TU928" s="12"/>
      <c r="TV928" s="12"/>
      <c r="TW928" s="12"/>
      <c r="TX928" s="12"/>
      <c r="TY928" s="12"/>
      <c r="TZ928" s="12"/>
      <c r="UA928" s="12"/>
      <c r="UB928" s="12"/>
      <c r="UC928" s="12"/>
      <c r="UD928" s="12"/>
      <c r="UE928" s="12"/>
      <c r="UF928" s="12"/>
      <c r="UG928" s="12"/>
      <c r="UH928" s="12"/>
      <c r="UI928" s="12"/>
      <c r="UJ928" s="12"/>
      <c r="UK928" s="12"/>
      <c r="UL928" s="12"/>
      <c r="UM928" s="12"/>
      <c r="UN928" s="12"/>
      <c r="UO928" s="12"/>
      <c r="UP928" s="12"/>
      <c r="UQ928" s="12"/>
      <c r="UR928" s="12"/>
      <c r="US928" s="12"/>
      <c r="UT928" s="12"/>
      <c r="UU928" s="12"/>
      <c r="UV928" s="12"/>
      <c r="UW928" s="12"/>
      <c r="UX928" s="12"/>
      <c r="UY928" s="12"/>
      <c r="UZ928" s="12"/>
      <c r="VA928" s="12"/>
      <c r="VB928" s="12"/>
      <c r="VC928" s="12"/>
      <c r="VD928" s="12"/>
      <c r="VE928" s="12"/>
      <c r="VF928" s="12"/>
      <c r="VG928" s="12"/>
      <c r="VH928" s="12"/>
      <c r="VI928" s="12"/>
      <c r="VJ928" s="12"/>
      <c r="VK928" s="12"/>
      <c r="VL928" s="12"/>
      <c r="VM928" s="12"/>
      <c r="VN928" s="12"/>
      <c r="VO928" s="12"/>
      <c r="VP928" s="12"/>
      <c r="VQ928" s="12"/>
      <c r="VR928" s="12"/>
      <c r="VS928" s="12"/>
      <c r="VT928" s="12"/>
      <c r="VU928" s="12"/>
      <c r="VV928" s="12"/>
      <c r="VW928" s="12"/>
      <c r="VX928" s="12"/>
      <c r="VY928" s="12"/>
      <c r="VZ928" s="12"/>
      <c r="WA928" s="12"/>
      <c r="WB928" s="12"/>
      <c r="WC928" s="12"/>
      <c r="WD928" s="12"/>
      <c r="WE928" s="12"/>
      <c r="WF928" s="12"/>
      <c r="WG928" s="12"/>
      <c r="WH928" s="12"/>
      <c r="WI928" s="12"/>
      <c r="WJ928" s="12"/>
      <c r="WK928" s="12"/>
      <c r="WL928" s="12"/>
      <c r="WM928" s="12"/>
      <c r="WN928" s="12"/>
      <c r="WO928" s="12"/>
      <c r="WP928" s="12"/>
      <c r="WQ928" s="12"/>
      <c r="WR928" s="12"/>
      <c r="WS928" s="12"/>
      <c r="WT928" s="12"/>
      <c r="WU928" s="12"/>
      <c r="WV928" s="12"/>
      <c r="WW928" s="12"/>
      <c r="WX928" s="12"/>
      <c r="WY928" s="12"/>
      <c r="WZ928" s="12"/>
      <c r="XA928" s="12"/>
      <c r="XB928" s="12"/>
      <c r="XC928" s="12"/>
      <c r="XD928" s="12"/>
      <c r="XE928" s="12"/>
      <c r="XF928" s="12"/>
      <c r="XG928" s="12"/>
      <c r="XH928" s="12"/>
      <c r="XI928" s="12"/>
      <c r="XJ928" s="12"/>
      <c r="XK928" s="12"/>
      <c r="XL928" s="12"/>
      <c r="XM928" s="12"/>
      <c r="XN928" s="12"/>
      <c r="XO928" s="12"/>
      <c r="XP928" s="12"/>
      <c r="XQ928" s="12"/>
      <c r="XR928" s="12"/>
      <c r="XS928" s="12"/>
      <c r="XT928" s="12"/>
      <c r="XU928" s="12"/>
      <c r="XV928" s="12"/>
      <c r="XW928" s="12"/>
      <c r="XX928" s="12"/>
      <c r="XY928" s="12"/>
      <c r="XZ928" s="12"/>
      <c r="YA928" s="12"/>
      <c r="YB928" s="12"/>
      <c r="YC928" s="12"/>
      <c r="YD928" s="12"/>
      <c r="YE928" s="12"/>
      <c r="YF928" s="12"/>
      <c r="YG928" s="12"/>
      <c r="YH928" s="12"/>
      <c r="YI928" s="12"/>
      <c r="YJ928" s="12"/>
      <c r="YK928" s="12"/>
      <c r="YL928" s="12"/>
      <c r="YM928" s="12"/>
      <c r="YN928" s="12"/>
      <c r="YO928" s="12"/>
      <c r="YP928" s="12"/>
      <c r="YQ928" s="12"/>
      <c r="YR928" s="12"/>
      <c r="YS928" s="12"/>
      <c r="YT928" s="12"/>
      <c r="YU928" s="12"/>
      <c r="YV928" s="12"/>
      <c r="YW928" s="12"/>
      <c r="YX928" s="12"/>
      <c r="YY928" s="12"/>
      <c r="YZ928" s="12"/>
      <c r="ZA928" s="12"/>
      <c r="ZB928" s="12"/>
      <c r="ZC928" s="12"/>
      <c r="ZD928" s="12"/>
      <c r="ZE928" s="12"/>
      <c r="ZF928" s="12"/>
      <c r="ZG928" s="12"/>
      <c r="ZH928" s="12"/>
      <c r="ZI928" s="12"/>
      <c r="ZJ928" s="12"/>
      <c r="ZK928" s="12"/>
      <c r="ZL928" s="12"/>
      <c r="ZM928" s="12"/>
      <c r="ZN928" s="12"/>
      <c r="ZO928" s="12"/>
      <c r="ZP928" s="12"/>
      <c r="ZQ928" s="12"/>
      <c r="ZR928" s="12"/>
      <c r="ZS928" s="12"/>
      <c r="ZT928" s="12"/>
      <c r="ZU928" s="12"/>
      <c r="ZV928" s="12"/>
      <c r="ZW928" s="12"/>
      <c r="ZX928" s="12"/>
      <c r="ZY928" s="12"/>
      <c r="ZZ928" s="12"/>
      <c r="AAA928" s="12"/>
      <c r="AAB928" s="12"/>
      <c r="AAC928" s="12"/>
      <c r="AAD928" s="12"/>
      <c r="AAE928" s="12"/>
      <c r="AAF928" s="12"/>
      <c r="AAG928" s="12"/>
      <c r="AAH928" s="12"/>
      <c r="AAI928" s="12"/>
      <c r="AAJ928" s="12"/>
      <c r="AAK928" s="12"/>
      <c r="AAL928" s="12"/>
      <c r="AAM928" s="12"/>
      <c r="AAN928" s="12"/>
      <c r="AAO928" s="12"/>
      <c r="AAP928" s="12"/>
      <c r="AAQ928" s="12"/>
      <c r="AAR928" s="12"/>
      <c r="AAS928" s="12"/>
      <c r="AAT928" s="12"/>
      <c r="AAU928" s="12"/>
      <c r="AAV928" s="12"/>
      <c r="AAW928" s="12"/>
      <c r="AAX928" s="12"/>
      <c r="AAY928" s="12"/>
      <c r="AAZ928" s="12"/>
      <c r="ABA928" s="12"/>
      <c r="ABB928" s="12"/>
      <c r="ABC928" s="12"/>
      <c r="ABD928" s="12"/>
      <c r="ABE928" s="12"/>
      <c r="ABF928" s="12"/>
      <c r="ABG928" s="12"/>
      <c r="ABH928" s="12"/>
      <c r="ABI928" s="12"/>
      <c r="ABJ928" s="12"/>
      <c r="ABK928" s="12"/>
      <c r="ABL928" s="12"/>
      <c r="ABM928" s="12"/>
      <c r="ABN928" s="12"/>
      <c r="ABO928" s="12"/>
      <c r="ABP928" s="12"/>
      <c r="ABQ928" s="12"/>
      <c r="ABR928" s="12"/>
      <c r="ABS928" s="12"/>
      <c r="ABT928" s="12"/>
      <c r="ABU928" s="12"/>
      <c r="ABV928" s="12"/>
      <c r="ABW928" s="12"/>
      <c r="ABX928" s="12"/>
      <c r="ABY928" s="12"/>
      <c r="ABZ928" s="12"/>
      <c r="ACA928" s="12"/>
      <c r="ACB928" s="12"/>
      <c r="ACC928" s="12"/>
      <c r="ACD928" s="12"/>
      <c r="ACE928" s="12"/>
      <c r="ACF928" s="12"/>
      <c r="ACG928" s="12"/>
      <c r="ACH928" s="12"/>
      <c r="ACI928" s="12"/>
      <c r="ACJ928" s="12"/>
      <c r="ACK928" s="12"/>
      <c r="ACL928" s="12"/>
      <c r="ACM928" s="12"/>
      <c r="ACN928" s="12"/>
      <c r="ACO928" s="12"/>
      <c r="ACP928" s="12"/>
      <c r="ACQ928" s="12"/>
      <c r="ACR928" s="12"/>
      <c r="ACS928" s="12"/>
      <c r="ACT928" s="12"/>
      <c r="ACU928" s="12"/>
      <c r="ACV928" s="12"/>
      <c r="ACW928" s="12"/>
      <c r="ACX928" s="12"/>
      <c r="ACY928" s="12"/>
      <c r="ACZ928" s="12"/>
      <c r="ADA928" s="12"/>
      <c r="ADB928" s="12"/>
      <c r="ADC928" s="12"/>
      <c r="ADD928" s="12"/>
      <c r="ADE928" s="12"/>
      <c r="ADF928" s="12"/>
      <c r="ADG928" s="12"/>
      <c r="ADH928" s="12"/>
      <c r="ADI928" s="12"/>
      <c r="ADJ928" s="12"/>
      <c r="ADK928" s="12"/>
      <c r="ADL928" s="12"/>
      <c r="ADM928" s="12"/>
      <c r="ADN928" s="12"/>
      <c r="ADO928" s="12"/>
      <c r="ADP928" s="12"/>
      <c r="ADQ928" s="12"/>
      <c r="ADR928" s="12"/>
      <c r="ADS928" s="12"/>
      <c r="ADT928" s="12"/>
      <c r="ADU928" s="12"/>
      <c r="ADV928" s="12"/>
      <c r="ADW928" s="12"/>
      <c r="ADX928" s="12"/>
      <c r="ADY928" s="12"/>
      <c r="ADZ928" s="12"/>
      <c r="AEA928" s="12"/>
      <c r="AEB928" s="12"/>
      <c r="AEC928" s="12"/>
      <c r="AED928" s="12"/>
      <c r="AEE928" s="12"/>
      <c r="AEF928" s="12"/>
      <c r="AEG928" s="12"/>
      <c r="AEH928" s="12"/>
      <c r="AEI928" s="12"/>
      <c r="AEJ928" s="12"/>
      <c r="AEK928" s="12"/>
      <c r="AEL928" s="12"/>
      <c r="AEM928" s="12"/>
      <c r="AEN928" s="12"/>
      <c r="AEO928" s="12"/>
      <c r="AEP928" s="12"/>
      <c r="AEQ928" s="12"/>
      <c r="AER928" s="12"/>
      <c r="AES928" s="12"/>
      <c r="AET928" s="12"/>
      <c r="AEU928" s="12"/>
      <c r="AEV928" s="12"/>
      <c r="AEW928" s="12"/>
      <c r="AEX928" s="12"/>
      <c r="AEY928" s="12"/>
      <c r="AEZ928" s="12"/>
      <c r="AFA928" s="12"/>
      <c r="AFB928" s="12"/>
      <c r="AFC928" s="12"/>
      <c r="AFD928" s="12"/>
      <c r="AFE928" s="12"/>
      <c r="AFF928" s="12"/>
      <c r="AFG928" s="12"/>
      <c r="AFH928" s="12"/>
      <c r="AFI928" s="12"/>
      <c r="AFJ928" s="12"/>
      <c r="AFK928" s="12"/>
      <c r="AFL928" s="12"/>
      <c r="AFM928" s="12"/>
      <c r="AFN928" s="12"/>
      <c r="AFO928" s="12"/>
      <c r="AFP928" s="12"/>
      <c r="AFQ928" s="12"/>
      <c r="AFR928" s="12"/>
      <c r="AFS928" s="12"/>
      <c r="AFT928" s="12"/>
      <c r="AFU928" s="12"/>
      <c r="AFV928" s="12"/>
      <c r="AFW928" s="12"/>
      <c r="AFX928" s="12"/>
      <c r="AFY928" s="12"/>
      <c r="AFZ928" s="12"/>
      <c r="AGA928" s="12"/>
      <c r="AGB928" s="12"/>
      <c r="AGC928" s="12"/>
      <c r="AGD928" s="12"/>
      <c r="AGE928" s="12"/>
      <c r="AGF928" s="12"/>
      <c r="AGG928" s="12"/>
      <c r="AGH928" s="12"/>
      <c r="AGI928" s="12"/>
      <c r="AGJ928" s="12"/>
      <c r="AGK928" s="12"/>
      <c r="AGL928" s="12"/>
      <c r="AGM928" s="12"/>
      <c r="AGN928" s="12"/>
      <c r="AGO928" s="12"/>
      <c r="AGP928" s="12"/>
      <c r="AGQ928" s="12"/>
      <c r="AGR928" s="12"/>
      <c r="AGS928" s="12"/>
      <c r="AGT928" s="12"/>
      <c r="AGU928" s="12"/>
      <c r="AGV928" s="12"/>
      <c r="AGW928" s="12"/>
      <c r="AGX928" s="12"/>
      <c r="AGY928" s="12"/>
      <c r="AGZ928" s="12"/>
      <c r="AHA928" s="12"/>
      <c r="AHB928" s="12"/>
      <c r="AHC928" s="12"/>
      <c r="AHD928" s="12"/>
      <c r="AHE928" s="12"/>
      <c r="AHF928" s="12"/>
      <c r="AHG928" s="12"/>
      <c r="AHH928" s="12"/>
      <c r="AHI928" s="12"/>
      <c r="AHJ928" s="12"/>
      <c r="AHK928" s="12"/>
      <c r="AHL928" s="12"/>
      <c r="AHM928" s="12"/>
      <c r="AHN928" s="12"/>
      <c r="AHO928" s="12"/>
      <c r="AHP928" s="12"/>
      <c r="AHQ928" s="12"/>
      <c r="AHR928" s="12"/>
      <c r="AHS928" s="12"/>
      <c r="AHT928" s="12"/>
      <c r="AHU928" s="12"/>
      <c r="AHV928" s="12"/>
      <c r="AHW928" s="12"/>
      <c r="AHX928" s="12"/>
      <c r="AHY928" s="12"/>
      <c r="AHZ928" s="12"/>
      <c r="AIA928" s="12"/>
      <c r="AIB928" s="12"/>
      <c r="AIC928" s="12"/>
      <c r="AID928" s="12"/>
      <c r="AIE928" s="12"/>
      <c r="AIF928" s="12"/>
      <c r="AIG928" s="12"/>
      <c r="AIH928" s="12"/>
      <c r="AII928" s="12"/>
      <c r="AIJ928" s="12"/>
      <c r="AIK928" s="12"/>
      <c r="AIL928" s="12"/>
      <c r="AIM928" s="12"/>
      <c r="AIN928" s="12"/>
      <c r="AIO928" s="12"/>
      <c r="AIP928" s="12"/>
      <c r="AIQ928" s="12"/>
      <c r="AIR928" s="12"/>
      <c r="AIS928" s="12"/>
      <c r="AIT928" s="12"/>
      <c r="AIU928" s="12"/>
      <c r="AIV928" s="12"/>
      <c r="AIW928" s="12"/>
      <c r="AIX928" s="12"/>
      <c r="AIY928" s="12"/>
      <c r="AIZ928" s="12"/>
      <c r="AJA928" s="12"/>
      <c r="AJB928" s="12"/>
      <c r="AJC928" s="12"/>
      <c r="AJD928" s="12"/>
      <c r="AJE928" s="12"/>
      <c r="AJF928" s="12"/>
      <c r="AJG928" s="12"/>
      <c r="AJH928" s="12"/>
      <c r="AJI928" s="12"/>
      <c r="AJJ928" s="12"/>
      <c r="AJK928" s="12"/>
      <c r="AJL928" s="12"/>
      <c r="AJM928" s="12"/>
      <c r="AJN928" s="12"/>
      <c r="AJO928" s="12"/>
      <c r="AJP928" s="12"/>
      <c r="AJQ928" s="12"/>
      <c r="AJR928" s="12"/>
      <c r="AJS928" s="12"/>
      <c r="AJT928" s="12"/>
      <c r="AJU928" s="12"/>
      <c r="AJV928" s="12"/>
      <c r="AJW928" s="12"/>
      <c r="AJX928" s="12"/>
      <c r="AJY928" s="12"/>
      <c r="AJZ928" s="12"/>
      <c r="AKA928" s="12"/>
      <c r="AKB928" s="12"/>
      <c r="AKC928" s="12"/>
      <c r="AKD928" s="12"/>
      <c r="AKE928" s="12"/>
      <c r="AKF928" s="12"/>
      <c r="AKG928" s="12"/>
      <c r="AKH928" s="12"/>
      <c r="AKI928" s="12"/>
      <c r="AKJ928" s="12"/>
      <c r="AKK928" s="12"/>
      <c r="AKL928" s="12"/>
      <c r="AKM928" s="12"/>
      <c r="AKN928" s="12"/>
      <c r="AKO928" s="12"/>
      <c r="AKP928" s="12"/>
      <c r="AKQ928" s="12"/>
      <c r="AKR928" s="12"/>
      <c r="AKS928" s="12"/>
      <c r="AKT928" s="12"/>
      <c r="AKU928" s="12"/>
      <c r="AKV928" s="12"/>
      <c r="AKW928" s="12"/>
      <c r="AKX928" s="12"/>
      <c r="AKY928" s="12"/>
      <c r="AKZ928" s="12"/>
      <c r="ALA928" s="12"/>
      <c r="ALB928" s="12"/>
      <c r="ALC928" s="12"/>
      <c r="ALD928" s="12"/>
      <c r="ALE928" s="12"/>
      <c r="ALF928" s="12"/>
      <c r="ALG928" s="12"/>
      <c r="ALH928" s="12"/>
      <c r="ALI928" s="12"/>
      <c r="ALJ928" s="12"/>
      <c r="ALK928" s="12"/>
      <c r="ALL928" s="12"/>
      <c r="ALM928" s="12"/>
      <c r="ALN928" s="12"/>
      <c r="ALO928" s="12"/>
      <c r="ALP928" s="12"/>
      <c r="ALQ928" s="12"/>
      <c r="ALR928" s="12"/>
      <c r="ALS928" s="12"/>
      <c r="ALT928" s="12"/>
      <c r="ALU928" s="12"/>
      <c r="ALV928" s="12"/>
      <c r="ALW928" s="12"/>
      <c r="ALX928" s="12"/>
      <c r="ALY928" s="12"/>
      <c r="ALZ928" s="12"/>
      <c r="AMA928" s="12"/>
      <c r="AMB928" s="12"/>
      <c r="AMC928" s="12"/>
      <c r="AMD928" s="12"/>
      <c r="AME928" s="12"/>
      <c r="AMF928" s="12"/>
      <c r="AMG928" s="12"/>
      <c r="AMH928" s="12"/>
      <c r="AMI928" s="12"/>
      <c r="AMJ928" s="12"/>
      <c r="AMK928" s="12"/>
      <c r="AML928" s="12"/>
      <c r="AMM928" s="12"/>
      <c r="AMN928" s="12"/>
      <c r="AMO928" s="12"/>
      <c r="AMP928" s="12"/>
      <c r="AMQ928" s="12"/>
      <c r="AMR928" s="12"/>
      <c r="AMS928" s="12"/>
      <c r="AMT928" s="12"/>
      <c r="AMU928" s="12"/>
      <c r="AMV928" s="12"/>
      <c r="AMW928" s="12"/>
      <c r="AMX928" s="12"/>
      <c r="AMY928" s="12"/>
      <c r="AMZ928" s="12"/>
      <c r="ANA928" s="12"/>
      <c r="ANB928" s="12"/>
      <c r="ANC928" s="12"/>
      <c r="AND928" s="12"/>
      <c r="ANE928" s="12"/>
      <c r="ANF928" s="12"/>
      <c r="ANG928" s="12"/>
      <c r="ANH928" s="12"/>
      <c r="ANI928" s="12"/>
      <c r="ANJ928" s="12"/>
      <c r="ANK928" s="12"/>
      <c r="ANL928" s="12"/>
      <c r="ANM928" s="12"/>
      <c r="ANN928" s="12"/>
      <c r="ANO928" s="12"/>
      <c r="ANP928" s="12"/>
      <c r="ANQ928" s="12"/>
      <c r="ANR928" s="12"/>
      <c r="ANS928" s="12"/>
      <c r="ANT928" s="12"/>
      <c r="ANU928" s="12"/>
      <c r="ANV928" s="12"/>
      <c r="ANW928" s="12"/>
      <c r="ANX928" s="12"/>
      <c r="ANY928" s="12"/>
      <c r="ANZ928" s="12"/>
      <c r="AOA928" s="12"/>
      <c r="AOB928" s="12"/>
      <c r="AOC928" s="12"/>
      <c r="AOD928" s="12"/>
      <c r="AOE928" s="12"/>
      <c r="AOF928" s="12"/>
      <c r="AOG928" s="12"/>
      <c r="AOH928" s="12"/>
      <c r="AOI928" s="12"/>
      <c r="AOJ928" s="12"/>
      <c r="AOK928" s="12"/>
      <c r="AOL928" s="12"/>
      <c r="AOM928" s="12"/>
      <c r="AON928" s="12"/>
      <c r="AOO928" s="12"/>
      <c r="AOP928" s="12"/>
      <c r="AOQ928" s="12"/>
      <c r="AOR928" s="12"/>
      <c r="AOS928" s="12"/>
      <c r="AOT928" s="12"/>
      <c r="AOU928" s="12"/>
      <c r="AOV928" s="12"/>
      <c r="AOW928" s="12"/>
      <c r="AOX928" s="12"/>
      <c r="AOY928" s="12"/>
      <c r="AOZ928" s="12"/>
      <c r="APA928" s="12"/>
      <c r="APB928" s="12"/>
      <c r="APC928" s="12"/>
      <c r="APD928" s="12"/>
      <c r="APE928" s="12"/>
      <c r="APF928" s="12"/>
      <c r="APG928" s="12"/>
      <c r="APH928" s="12"/>
      <c r="API928" s="12"/>
      <c r="APJ928" s="12"/>
      <c r="APK928" s="12"/>
      <c r="APL928" s="12"/>
      <c r="APM928" s="12"/>
      <c r="APN928" s="12"/>
      <c r="APO928" s="12"/>
      <c r="APP928" s="12"/>
      <c r="APQ928" s="12"/>
      <c r="APR928" s="12"/>
      <c r="APS928" s="12"/>
      <c r="APT928" s="12"/>
      <c r="APU928" s="12"/>
      <c r="APV928" s="12"/>
      <c r="APW928" s="12"/>
      <c r="APX928" s="12"/>
      <c r="APY928" s="12"/>
      <c r="APZ928" s="12"/>
      <c r="AQA928" s="12"/>
      <c r="AQB928" s="12"/>
      <c r="AQC928" s="12"/>
      <c r="AQD928" s="12"/>
      <c r="AQE928" s="12"/>
      <c r="AQF928" s="12"/>
      <c r="AQG928" s="12"/>
      <c r="AQH928" s="12"/>
      <c r="AQI928" s="12"/>
      <c r="AQJ928" s="12"/>
      <c r="AQK928" s="12"/>
      <c r="AQL928" s="12"/>
      <c r="AQM928" s="12"/>
      <c r="AQN928" s="12"/>
      <c r="AQO928" s="12"/>
      <c r="AQP928" s="12"/>
      <c r="AQQ928" s="12"/>
      <c r="AQR928" s="12"/>
      <c r="AQS928" s="12"/>
      <c r="AQT928" s="12"/>
      <c r="AQU928" s="12"/>
      <c r="AQV928" s="12"/>
      <c r="AQW928" s="12"/>
      <c r="AQX928" s="12"/>
      <c r="AQY928" s="12"/>
      <c r="AQZ928" s="12"/>
      <c r="ARA928" s="12"/>
      <c r="ARB928" s="12"/>
      <c r="ARC928" s="12"/>
      <c r="ARD928" s="12"/>
      <c r="ARE928" s="12"/>
      <c r="ARF928" s="12"/>
      <c r="ARG928" s="12"/>
      <c r="ARH928" s="12"/>
      <c r="ARI928" s="12"/>
      <c r="ARJ928" s="12"/>
      <c r="ARK928" s="12"/>
      <c r="ARL928" s="12"/>
      <c r="ARM928" s="12"/>
      <c r="ARN928" s="12"/>
      <c r="ARO928" s="12"/>
      <c r="ARP928" s="12"/>
      <c r="ARQ928" s="12"/>
      <c r="ARR928" s="12"/>
      <c r="ARS928" s="12"/>
      <c r="ART928" s="12"/>
      <c r="ARU928" s="12"/>
      <c r="ARV928" s="12"/>
      <c r="ARW928" s="12"/>
      <c r="ARX928" s="12"/>
      <c r="ARY928" s="12"/>
      <c r="ARZ928" s="12"/>
      <c r="ASA928" s="12"/>
      <c r="ASB928" s="12"/>
      <c r="ASC928" s="12"/>
      <c r="ASD928" s="12"/>
      <c r="ASE928" s="12"/>
      <c r="ASF928" s="12"/>
      <c r="ASG928" s="12"/>
      <c r="ASH928" s="12"/>
      <c r="ASI928" s="12"/>
      <c r="ASJ928" s="12"/>
      <c r="ASK928" s="12"/>
      <c r="ASL928" s="12"/>
      <c r="ASM928" s="12"/>
      <c r="ASN928" s="12"/>
      <c r="ASO928" s="12"/>
      <c r="ASP928" s="12"/>
      <c r="ASQ928" s="12"/>
      <c r="ASR928" s="12"/>
      <c r="ASS928" s="12"/>
      <c r="AST928" s="12"/>
      <c r="ASU928" s="12"/>
      <c r="ASV928" s="12"/>
      <c r="ASW928" s="12"/>
      <c r="ASX928" s="12"/>
      <c r="ASY928" s="12"/>
      <c r="ASZ928" s="12"/>
      <c r="ATA928" s="12"/>
      <c r="ATB928" s="12"/>
      <c r="ATC928" s="12"/>
      <c r="ATD928" s="12"/>
      <c r="ATE928" s="12"/>
      <c r="ATF928" s="12"/>
      <c r="ATG928" s="12"/>
      <c r="ATH928" s="12"/>
      <c r="ATI928" s="12"/>
      <c r="ATJ928" s="12"/>
      <c r="ATK928" s="12"/>
      <c r="ATL928" s="12"/>
      <c r="ATM928" s="12"/>
      <c r="ATN928" s="12"/>
      <c r="ATO928" s="12"/>
      <c r="ATP928" s="12"/>
      <c r="ATQ928" s="12"/>
      <c r="ATR928" s="12"/>
      <c r="ATS928" s="12"/>
      <c r="ATT928" s="12"/>
      <c r="ATU928" s="12"/>
      <c r="ATV928" s="12"/>
      <c r="ATW928" s="12"/>
      <c r="ATX928" s="12"/>
      <c r="ATY928" s="12"/>
      <c r="ATZ928" s="12"/>
      <c r="AUA928" s="12"/>
      <c r="AUB928" s="12"/>
      <c r="AUC928" s="12"/>
      <c r="AUD928" s="12"/>
      <c r="AUE928" s="12"/>
      <c r="AUF928" s="12"/>
      <c r="AUG928" s="12"/>
      <c r="AUH928" s="12"/>
      <c r="AUI928" s="12"/>
      <c r="AUJ928" s="12"/>
      <c r="AUK928" s="12"/>
      <c r="AUL928" s="12"/>
      <c r="AUM928" s="12"/>
      <c r="AUN928" s="12"/>
      <c r="AUO928" s="12"/>
      <c r="AUP928" s="12"/>
      <c r="AUQ928" s="12"/>
      <c r="AUR928" s="12"/>
      <c r="AUS928" s="12"/>
      <c r="AUT928" s="12"/>
      <c r="AUU928" s="12"/>
      <c r="AUV928" s="12"/>
      <c r="AUW928" s="12"/>
      <c r="AUX928" s="12"/>
      <c r="AUY928" s="12"/>
      <c r="AUZ928" s="12"/>
      <c r="AVA928" s="12"/>
      <c r="AVB928" s="12"/>
      <c r="AVC928" s="12"/>
      <c r="AVD928" s="12"/>
      <c r="AVE928" s="12"/>
      <c r="AVF928" s="12"/>
      <c r="AVG928" s="12"/>
      <c r="AVH928" s="12"/>
      <c r="AVI928" s="12"/>
      <c r="AVJ928" s="12"/>
      <c r="AVK928" s="12"/>
      <c r="AVL928" s="12"/>
      <c r="AVM928" s="12"/>
      <c r="AVN928" s="12"/>
      <c r="AVO928" s="12"/>
      <c r="AVP928" s="12"/>
      <c r="AVQ928" s="12"/>
      <c r="AVR928" s="12"/>
      <c r="AVS928" s="12"/>
      <c r="AVT928" s="12"/>
      <c r="AVU928" s="12"/>
      <c r="AVV928" s="12"/>
      <c r="AVW928" s="12"/>
      <c r="AVX928" s="12"/>
      <c r="AVY928" s="12"/>
      <c r="AVZ928" s="12"/>
      <c r="AWA928" s="12"/>
      <c r="AWB928" s="12"/>
      <c r="AWC928" s="12"/>
      <c r="AWD928" s="12"/>
      <c r="AWE928" s="12"/>
      <c r="AWF928" s="12"/>
      <c r="AWG928" s="12"/>
      <c r="AWH928" s="12"/>
      <c r="AWI928" s="12"/>
      <c r="AWJ928" s="12"/>
      <c r="AWK928" s="12"/>
      <c r="AWL928" s="12"/>
      <c r="AWM928" s="12"/>
      <c r="AWN928" s="12"/>
      <c r="AWO928" s="12"/>
      <c r="AWP928" s="12"/>
      <c r="AWQ928" s="12"/>
      <c r="AWR928" s="12"/>
      <c r="AWS928" s="12"/>
      <c r="AWT928" s="12"/>
      <c r="AWU928" s="12"/>
      <c r="AWV928" s="12"/>
      <c r="AWW928" s="12"/>
      <c r="AWX928" s="12"/>
      <c r="AWY928" s="12"/>
      <c r="AWZ928" s="12"/>
      <c r="AXA928" s="12"/>
      <c r="AXB928" s="12"/>
      <c r="AXC928" s="12"/>
      <c r="AXD928" s="12"/>
      <c r="AXE928" s="12"/>
      <c r="AXF928" s="12"/>
      <c r="AXG928" s="12"/>
      <c r="AXH928" s="12"/>
      <c r="AXI928" s="12"/>
      <c r="AXJ928" s="12"/>
      <c r="AXK928" s="12"/>
      <c r="AXL928" s="12"/>
      <c r="AXM928" s="12"/>
      <c r="AXN928" s="12"/>
      <c r="AXO928" s="12"/>
      <c r="AXP928" s="12"/>
      <c r="AXQ928" s="12"/>
      <c r="AXR928" s="12"/>
      <c r="AXS928" s="12"/>
      <c r="AXT928" s="12"/>
      <c r="AXU928" s="12"/>
      <c r="AXV928" s="12"/>
      <c r="AXW928" s="12"/>
      <c r="AXX928" s="12"/>
      <c r="AXY928" s="12"/>
      <c r="AXZ928" s="12"/>
      <c r="AYA928" s="12"/>
      <c r="AYB928" s="12"/>
      <c r="AYC928" s="12"/>
      <c r="AYD928" s="12"/>
      <c r="AYE928" s="12"/>
      <c r="AYF928" s="12"/>
      <c r="AYG928" s="12"/>
      <c r="AYH928" s="12"/>
      <c r="AYI928" s="12"/>
      <c r="AYJ928" s="12"/>
      <c r="AYK928" s="12"/>
      <c r="AYL928" s="12"/>
      <c r="AYM928" s="12"/>
      <c r="AYN928" s="12"/>
      <c r="AYO928" s="12"/>
      <c r="AYP928" s="12"/>
      <c r="AYQ928" s="12"/>
      <c r="AYR928" s="12"/>
      <c r="AYS928" s="12"/>
      <c r="AYT928" s="12"/>
      <c r="AYU928" s="12"/>
      <c r="AYV928" s="12"/>
      <c r="AYW928" s="12"/>
      <c r="AYX928" s="12"/>
      <c r="AYY928" s="12"/>
      <c r="AYZ928" s="12"/>
      <c r="AZA928" s="12"/>
      <c r="AZB928" s="12"/>
      <c r="AZC928" s="12"/>
      <c r="AZD928" s="12"/>
      <c r="AZE928" s="12"/>
      <c r="AZF928" s="12"/>
      <c r="AZG928" s="12"/>
      <c r="AZH928" s="12"/>
      <c r="AZI928" s="12"/>
      <c r="AZJ928" s="12"/>
      <c r="AZK928" s="12"/>
      <c r="AZL928" s="12"/>
      <c r="AZM928" s="12"/>
      <c r="AZN928" s="12"/>
      <c r="AZO928" s="12"/>
      <c r="AZP928" s="12"/>
      <c r="AZQ928" s="12"/>
      <c r="AZR928" s="12"/>
      <c r="AZS928" s="12"/>
      <c r="AZT928" s="12"/>
      <c r="AZU928" s="12"/>
      <c r="AZV928" s="12"/>
      <c r="AZW928" s="12"/>
      <c r="AZX928" s="12"/>
      <c r="AZY928" s="12"/>
      <c r="AZZ928" s="12"/>
      <c r="BAA928" s="12"/>
      <c r="BAB928" s="12"/>
      <c r="BAC928" s="12"/>
      <c r="BAD928" s="12"/>
      <c r="BAE928" s="12"/>
      <c r="BAF928" s="12"/>
      <c r="BAG928" s="12"/>
      <c r="BAH928" s="12"/>
      <c r="BAI928" s="12"/>
      <c r="BAJ928" s="12"/>
      <c r="BAK928" s="12"/>
      <c r="BAL928" s="12"/>
      <c r="BAM928" s="12"/>
      <c r="BAN928" s="12"/>
      <c r="BAO928" s="12"/>
      <c r="BAP928" s="12"/>
      <c r="BAQ928" s="12"/>
      <c r="BAR928" s="12"/>
      <c r="BAS928" s="12"/>
      <c r="BAT928" s="12"/>
      <c r="BAU928" s="12"/>
      <c r="BAV928" s="12"/>
      <c r="BAW928" s="12"/>
      <c r="BAX928" s="12"/>
      <c r="BAY928" s="12"/>
      <c r="BAZ928" s="12"/>
      <c r="BBA928" s="12"/>
      <c r="BBB928" s="12"/>
      <c r="BBC928" s="12"/>
      <c r="BBD928" s="12"/>
      <c r="BBE928" s="12"/>
      <c r="BBF928" s="12"/>
      <c r="BBG928" s="12"/>
      <c r="BBH928" s="12"/>
      <c r="BBI928" s="12"/>
      <c r="BBJ928" s="12"/>
      <c r="BBK928" s="12"/>
      <c r="BBL928" s="12"/>
      <c r="BBM928" s="12"/>
      <c r="BBN928" s="12"/>
      <c r="BBO928" s="12"/>
      <c r="BBP928" s="12"/>
      <c r="BBQ928" s="12"/>
      <c r="BBR928" s="12"/>
      <c r="BBS928" s="12"/>
      <c r="BBT928" s="12"/>
      <c r="BBU928" s="12"/>
      <c r="BBV928" s="12"/>
      <c r="BBW928" s="12"/>
      <c r="BBX928" s="12"/>
      <c r="BBY928" s="12"/>
      <c r="BBZ928" s="12"/>
      <c r="BCA928" s="12"/>
      <c r="BCB928" s="12"/>
      <c r="BCC928" s="12"/>
      <c r="BCD928" s="12"/>
      <c r="BCE928" s="12"/>
      <c r="BCF928" s="12"/>
      <c r="BCG928" s="12"/>
      <c r="BCH928" s="12"/>
      <c r="BCI928" s="12"/>
      <c r="BCJ928" s="12"/>
      <c r="BCK928" s="12"/>
      <c r="BCL928" s="12"/>
      <c r="BCM928" s="12"/>
      <c r="BCN928" s="12"/>
      <c r="BCO928" s="12"/>
      <c r="BCP928" s="12"/>
      <c r="BCQ928" s="12"/>
      <c r="BCR928" s="12"/>
      <c r="BCS928" s="12"/>
      <c r="BCT928" s="12"/>
      <c r="BCU928" s="12"/>
      <c r="BCV928" s="12"/>
      <c r="BCW928" s="12"/>
      <c r="BCX928" s="12"/>
      <c r="BCY928" s="12"/>
      <c r="BCZ928" s="12"/>
      <c r="BDA928" s="12"/>
      <c r="BDB928" s="12"/>
      <c r="BDC928" s="12"/>
      <c r="BDD928" s="12"/>
      <c r="BDE928" s="12"/>
      <c r="BDF928" s="12"/>
      <c r="BDG928" s="12"/>
      <c r="BDH928" s="12"/>
      <c r="BDI928" s="12"/>
      <c r="BDJ928" s="12"/>
      <c r="BDK928" s="12"/>
      <c r="BDL928" s="12"/>
      <c r="BDM928" s="12"/>
      <c r="BDN928" s="12"/>
      <c r="BDO928" s="12"/>
      <c r="BDP928" s="12"/>
      <c r="BDQ928" s="12"/>
      <c r="BDR928" s="12"/>
      <c r="BDS928" s="12"/>
      <c r="BDT928" s="12"/>
      <c r="BDU928" s="12"/>
      <c r="BDV928" s="12"/>
      <c r="BDW928" s="12"/>
      <c r="BDX928" s="12"/>
      <c r="BDY928" s="12"/>
      <c r="BDZ928" s="12"/>
      <c r="BEA928" s="12"/>
      <c r="BEB928" s="12"/>
      <c r="BEC928" s="12"/>
      <c r="BED928" s="12"/>
      <c r="BEE928" s="12"/>
      <c r="BEF928" s="12"/>
      <c r="BEG928" s="12"/>
      <c r="BEH928" s="12"/>
      <c r="BEI928" s="12"/>
      <c r="BEJ928" s="12"/>
      <c r="BEK928" s="12"/>
      <c r="BEL928" s="12"/>
      <c r="BEM928" s="12"/>
      <c r="BEN928" s="12"/>
      <c r="BEO928" s="12"/>
      <c r="BEP928" s="12"/>
      <c r="BEQ928" s="12"/>
      <c r="BER928" s="12"/>
      <c r="BES928" s="12"/>
      <c r="BET928" s="12"/>
      <c r="BEU928" s="12"/>
      <c r="BEV928" s="12"/>
      <c r="BEW928" s="12"/>
      <c r="BEX928" s="12"/>
      <c r="BEY928" s="12"/>
      <c r="BEZ928" s="12"/>
      <c r="BFA928" s="12"/>
      <c r="BFB928" s="12"/>
      <c r="BFC928" s="12"/>
      <c r="BFD928" s="12"/>
      <c r="BFE928" s="12"/>
      <c r="BFF928" s="12"/>
      <c r="BFG928" s="12"/>
      <c r="BFH928" s="12"/>
      <c r="BFI928" s="12"/>
      <c r="BFJ928" s="12"/>
      <c r="BFK928" s="12"/>
      <c r="BFL928" s="12"/>
      <c r="BFM928" s="12"/>
      <c r="BFN928" s="12"/>
      <c r="BFO928" s="12"/>
      <c r="BFP928" s="12"/>
      <c r="BFQ928" s="12"/>
      <c r="BFR928" s="12"/>
      <c r="BFS928" s="12"/>
      <c r="BFT928" s="12"/>
      <c r="BFU928" s="12"/>
      <c r="BFV928" s="12"/>
      <c r="BFW928" s="12"/>
      <c r="BFX928" s="12"/>
      <c r="BFY928" s="12"/>
      <c r="BFZ928" s="12"/>
      <c r="BGA928" s="12"/>
      <c r="BGB928" s="12"/>
      <c r="BGC928" s="12"/>
      <c r="BGD928" s="12"/>
      <c r="BGE928" s="12"/>
      <c r="BGF928" s="12"/>
      <c r="BGG928" s="12"/>
      <c r="BGH928" s="12"/>
      <c r="BGI928" s="12"/>
      <c r="BGJ928" s="12"/>
      <c r="BGK928" s="12"/>
      <c r="BGL928" s="12"/>
      <c r="BGM928" s="12"/>
      <c r="BGN928" s="12"/>
      <c r="BGO928" s="12"/>
      <c r="BGP928" s="12"/>
      <c r="BGQ928" s="12"/>
      <c r="BGR928" s="12"/>
      <c r="BGS928" s="12"/>
      <c r="BGT928" s="12"/>
      <c r="BGU928" s="12"/>
      <c r="BGV928" s="12"/>
      <c r="BGW928" s="12"/>
      <c r="BGX928" s="12"/>
      <c r="BGY928" s="12"/>
      <c r="BGZ928" s="12"/>
      <c r="BHA928" s="12"/>
      <c r="BHB928" s="12"/>
      <c r="BHC928" s="12"/>
      <c r="BHD928" s="12"/>
      <c r="BHE928" s="12"/>
      <c r="BHF928" s="12"/>
      <c r="BHG928" s="12"/>
      <c r="BHH928" s="12"/>
      <c r="BHI928" s="12"/>
      <c r="BHJ928" s="12"/>
      <c r="BHK928" s="12"/>
      <c r="BHL928" s="12"/>
      <c r="BHM928" s="12"/>
      <c r="BHN928" s="12"/>
      <c r="BHO928" s="12"/>
      <c r="BHP928" s="12"/>
      <c r="BHQ928" s="12"/>
      <c r="BHR928" s="12"/>
      <c r="BHS928" s="12"/>
      <c r="BHT928" s="12"/>
      <c r="BHU928" s="12"/>
      <c r="BHV928" s="12"/>
      <c r="BHW928" s="12"/>
      <c r="BHX928" s="12"/>
      <c r="BHY928" s="12"/>
      <c r="BHZ928" s="12"/>
      <c r="BIA928" s="12"/>
      <c r="BIB928" s="12"/>
      <c r="BIC928" s="12"/>
      <c r="BID928" s="12"/>
      <c r="BIE928" s="12"/>
      <c r="BIF928" s="12"/>
      <c r="BIG928" s="12"/>
      <c r="BIH928" s="12"/>
      <c r="BII928" s="12"/>
      <c r="BIJ928" s="12"/>
      <c r="BIK928" s="12"/>
      <c r="BIL928" s="12"/>
      <c r="BIM928" s="12"/>
      <c r="BIN928" s="12"/>
      <c r="BIO928" s="12"/>
      <c r="BIP928" s="12"/>
      <c r="BIQ928" s="12"/>
      <c r="BIR928" s="12"/>
      <c r="BIS928" s="12"/>
      <c r="BIT928" s="12"/>
      <c r="BIU928" s="12"/>
      <c r="BIV928" s="12"/>
      <c r="BIW928" s="12"/>
      <c r="BIX928" s="12"/>
      <c r="BIY928" s="12"/>
      <c r="BIZ928" s="12"/>
      <c r="BJA928" s="12"/>
      <c r="BJB928" s="12"/>
      <c r="BJC928" s="12"/>
      <c r="BJD928" s="12"/>
      <c r="BJE928" s="12"/>
      <c r="BJF928" s="12"/>
      <c r="BJG928" s="12"/>
      <c r="BJH928" s="12"/>
      <c r="BJI928" s="12"/>
      <c r="BJJ928" s="12"/>
      <c r="BJK928" s="12"/>
      <c r="BJL928" s="12"/>
      <c r="BJM928" s="12"/>
      <c r="BJN928" s="12"/>
      <c r="BJO928" s="12"/>
      <c r="BJP928" s="12"/>
      <c r="BJQ928" s="12"/>
      <c r="BJR928" s="12"/>
      <c r="BJS928" s="12"/>
      <c r="BJT928" s="12"/>
      <c r="BJU928" s="12"/>
      <c r="BJV928" s="12"/>
      <c r="BJW928" s="12"/>
      <c r="BJX928" s="12"/>
      <c r="BJY928" s="12"/>
      <c r="BJZ928" s="12"/>
      <c r="BKA928" s="12"/>
      <c r="BKB928" s="12"/>
      <c r="BKC928" s="12"/>
      <c r="BKD928" s="12"/>
      <c r="BKE928" s="12"/>
      <c r="BKF928" s="12"/>
      <c r="BKG928" s="12"/>
      <c r="BKH928" s="12"/>
      <c r="BKI928" s="12"/>
      <c r="BKJ928" s="12"/>
      <c r="BKK928" s="12"/>
      <c r="BKL928" s="12"/>
      <c r="BKM928" s="12"/>
      <c r="BKN928" s="12"/>
      <c r="BKO928" s="12"/>
      <c r="BKP928" s="12"/>
      <c r="BKQ928" s="12"/>
      <c r="BKR928" s="12"/>
      <c r="BKS928" s="12"/>
      <c r="BKT928" s="12"/>
      <c r="BKU928" s="12"/>
      <c r="BKV928" s="12"/>
      <c r="BKW928" s="12"/>
      <c r="BKX928" s="12"/>
      <c r="BKY928" s="12"/>
      <c r="BKZ928" s="12"/>
      <c r="BLA928" s="12"/>
      <c r="BLB928" s="12"/>
      <c r="BLC928" s="12"/>
      <c r="BLD928" s="12"/>
      <c r="BLE928" s="12"/>
      <c r="BLF928" s="12"/>
      <c r="BLG928" s="12"/>
      <c r="BLH928" s="12"/>
      <c r="BLI928" s="12"/>
      <c r="BLJ928" s="12"/>
      <c r="BLK928" s="12"/>
      <c r="BLL928" s="12"/>
      <c r="BLM928" s="12"/>
      <c r="BLN928" s="12"/>
      <c r="BLO928" s="12"/>
      <c r="BLP928" s="12"/>
      <c r="BLQ928" s="12"/>
      <c r="BLR928" s="12"/>
      <c r="BLS928" s="12"/>
      <c r="BLT928" s="12"/>
      <c r="BLU928" s="12"/>
      <c r="BLV928" s="12"/>
      <c r="BLW928" s="12"/>
      <c r="BLX928" s="12"/>
      <c r="BLY928" s="12"/>
      <c r="BLZ928" s="12"/>
      <c r="BMA928" s="12"/>
      <c r="BMB928" s="12"/>
      <c r="BMC928" s="12"/>
      <c r="BMD928" s="12"/>
      <c r="BME928" s="12"/>
      <c r="BMF928" s="12"/>
      <c r="BMG928" s="12"/>
      <c r="BMH928" s="12"/>
      <c r="BMI928" s="12"/>
      <c r="BMJ928" s="12"/>
      <c r="BMK928" s="12"/>
      <c r="BML928" s="12"/>
      <c r="BMM928" s="12"/>
      <c r="BMN928" s="12"/>
      <c r="BMO928" s="12"/>
      <c r="BMP928" s="12"/>
      <c r="BMQ928" s="12"/>
      <c r="BMR928" s="12"/>
      <c r="BMS928" s="12"/>
      <c r="BMT928" s="12"/>
      <c r="BMU928" s="12"/>
      <c r="BMV928" s="12"/>
      <c r="BMW928" s="12"/>
      <c r="BMX928" s="12"/>
      <c r="BMY928" s="12"/>
      <c r="BMZ928" s="12"/>
      <c r="BNA928" s="12"/>
      <c r="BNB928" s="12"/>
      <c r="BNC928" s="12"/>
      <c r="BND928" s="12"/>
      <c r="BNE928" s="12"/>
      <c r="BNF928" s="12"/>
      <c r="BNG928" s="12"/>
      <c r="BNH928" s="12"/>
      <c r="BNI928" s="12"/>
      <c r="BNJ928" s="12"/>
      <c r="BNK928" s="12"/>
      <c r="BNL928" s="12"/>
      <c r="BNM928" s="12"/>
      <c r="BNN928" s="12"/>
      <c r="BNO928" s="12"/>
      <c r="BNP928" s="12"/>
      <c r="BNQ928" s="12"/>
      <c r="BNR928" s="12"/>
      <c r="BNS928" s="12"/>
      <c r="BNT928" s="12"/>
      <c r="BNU928" s="12"/>
      <c r="BNV928" s="12"/>
      <c r="BNW928" s="12"/>
      <c r="BNX928" s="12"/>
      <c r="BNY928" s="12"/>
      <c r="BNZ928" s="12"/>
      <c r="BOA928" s="12"/>
      <c r="BOB928" s="12"/>
      <c r="BOC928" s="12"/>
      <c r="BOD928" s="12"/>
      <c r="BOE928" s="12"/>
      <c r="BOF928" s="12"/>
      <c r="BOG928" s="12"/>
      <c r="BOH928" s="12"/>
      <c r="BOI928" s="12"/>
      <c r="BOJ928" s="12"/>
      <c r="BOK928" s="12"/>
      <c r="BOL928" s="12"/>
      <c r="BOM928" s="12"/>
      <c r="BON928" s="12"/>
      <c r="BOO928" s="12"/>
      <c r="BOP928" s="12"/>
      <c r="BOQ928" s="12"/>
      <c r="BOR928" s="12"/>
      <c r="BOS928" s="12"/>
      <c r="BOT928" s="12"/>
      <c r="BOU928" s="12"/>
      <c r="BOV928" s="12"/>
      <c r="BOW928" s="12"/>
      <c r="BOX928" s="12"/>
      <c r="BOY928" s="12"/>
      <c r="BOZ928" s="12"/>
      <c r="BPA928" s="12"/>
      <c r="BPB928" s="12"/>
      <c r="BPC928" s="12"/>
      <c r="BPD928" s="12"/>
      <c r="BPE928" s="12"/>
      <c r="BPF928" s="12"/>
      <c r="BPG928" s="12"/>
      <c r="BPH928" s="12"/>
      <c r="BPI928" s="12"/>
      <c r="BPJ928" s="12"/>
      <c r="BPK928" s="12"/>
      <c r="BPL928" s="12"/>
      <c r="BPM928" s="12"/>
      <c r="BPN928" s="12"/>
      <c r="BPO928" s="12"/>
      <c r="BPP928" s="12"/>
      <c r="BPQ928" s="12"/>
      <c r="BPR928" s="12"/>
      <c r="BPS928" s="12"/>
      <c r="BPT928" s="12"/>
      <c r="BPU928" s="12"/>
      <c r="BPV928" s="12"/>
      <c r="BPW928" s="12"/>
      <c r="BPX928" s="12"/>
      <c r="BPY928" s="12"/>
      <c r="BPZ928" s="12"/>
      <c r="BQA928" s="12"/>
      <c r="BQB928" s="12"/>
      <c r="BQC928" s="12"/>
      <c r="BQD928" s="12"/>
      <c r="BQE928" s="12"/>
      <c r="BQF928" s="12"/>
      <c r="BQG928" s="12"/>
      <c r="BQH928" s="12"/>
      <c r="BQI928" s="12"/>
      <c r="BQJ928" s="12"/>
      <c r="BQK928" s="12"/>
      <c r="BQL928" s="12"/>
      <c r="BQM928" s="12"/>
      <c r="BQN928" s="12"/>
      <c r="BQO928" s="12"/>
      <c r="BQP928" s="12"/>
      <c r="BQQ928" s="12"/>
      <c r="BQR928" s="12"/>
      <c r="BQS928" s="12"/>
      <c r="BQT928" s="12"/>
      <c r="BQU928" s="12"/>
      <c r="BQV928" s="12"/>
      <c r="BQW928" s="12"/>
      <c r="BQX928" s="12"/>
      <c r="BQY928" s="12"/>
      <c r="BQZ928" s="12"/>
      <c r="BRA928" s="12"/>
      <c r="BRB928" s="12"/>
      <c r="BRC928" s="12"/>
      <c r="BRD928" s="12"/>
      <c r="BRE928" s="12"/>
      <c r="BRF928" s="12"/>
      <c r="BRG928" s="12"/>
      <c r="BRH928" s="12"/>
      <c r="BRI928" s="12"/>
      <c r="BRJ928" s="12"/>
      <c r="BRK928" s="12"/>
      <c r="BRL928" s="12"/>
      <c r="BRM928" s="12"/>
      <c r="BRN928" s="12"/>
      <c r="BRO928" s="12"/>
      <c r="BRP928" s="12"/>
      <c r="BRQ928" s="12"/>
      <c r="BRR928" s="12"/>
      <c r="BRS928" s="12"/>
      <c r="BRT928" s="12"/>
      <c r="BRU928" s="12"/>
      <c r="BRV928" s="12"/>
      <c r="BRW928" s="12"/>
      <c r="BRX928" s="12"/>
      <c r="BRY928" s="12"/>
      <c r="BRZ928" s="12"/>
      <c r="BSA928" s="12"/>
      <c r="BSB928" s="12"/>
      <c r="BSC928" s="12"/>
      <c r="BSD928" s="12"/>
      <c r="BSE928" s="12"/>
      <c r="BSF928" s="12"/>
      <c r="BSG928" s="12"/>
      <c r="BSH928" s="12"/>
      <c r="BSI928" s="12"/>
      <c r="BSJ928" s="12"/>
      <c r="BSK928" s="12"/>
      <c r="BSL928" s="12"/>
      <c r="BSM928" s="12"/>
      <c r="BSN928" s="12"/>
      <c r="BSO928" s="12"/>
      <c r="BSP928" s="12"/>
      <c r="BSQ928" s="12"/>
      <c r="BSR928" s="12"/>
      <c r="BSS928" s="12"/>
      <c r="BST928" s="12"/>
      <c r="BSU928" s="12"/>
      <c r="BSV928" s="12"/>
      <c r="BSW928" s="12"/>
      <c r="BSX928" s="12"/>
      <c r="BSY928" s="12"/>
      <c r="BSZ928" s="12"/>
      <c r="BTA928" s="12"/>
      <c r="BTB928" s="12"/>
      <c r="BTC928" s="12"/>
      <c r="BTD928" s="12"/>
      <c r="BTE928" s="12"/>
      <c r="BTF928" s="12"/>
      <c r="BTG928" s="12"/>
      <c r="BTH928" s="12"/>
      <c r="BTI928" s="12"/>
      <c r="BTJ928" s="12"/>
      <c r="BTK928" s="12"/>
      <c r="BTL928" s="12"/>
      <c r="BTM928" s="12"/>
      <c r="BTN928" s="12"/>
      <c r="BTO928" s="12"/>
      <c r="BTP928" s="12"/>
      <c r="BTQ928" s="12"/>
      <c r="BTR928" s="12"/>
      <c r="BTS928" s="12"/>
      <c r="BTT928" s="12"/>
      <c r="BTU928" s="12"/>
      <c r="BTV928" s="12"/>
      <c r="BTW928" s="12"/>
      <c r="BTX928" s="12"/>
      <c r="BTY928" s="12"/>
      <c r="BTZ928" s="12"/>
      <c r="BUA928" s="12"/>
      <c r="BUB928" s="12"/>
      <c r="BUC928" s="12"/>
      <c r="BUD928" s="12"/>
      <c r="BUE928" s="12"/>
      <c r="BUF928" s="12"/>
      <c r="BUG928" s="12"/>
      <c r="BUH928" s="12"/>
      <c r="BUI928" s="12"/>
      <c r="BUJ928" s="12"/>
      <c r="BUK928" s="12"/>
      <c r="BUL928" s="12"/>
      <c r="BUM928" s="12"/>
      <c r="BUN928" s="12"/>
      <c r="BUO928" s="12"/>
      <c r="BUP928" s="12"/>
      <c r="BUQ928" s="12"/>
      <c r="BUR928" s="12"/>
      <c r="BUS928" s="12"/>
      <c r="BUT928" s="12"/>
      <c r="BUU928" s="12"/>
      <c r="BUV928" s="12"/>
      <c r="BUW928" s="12"/>
      <c r="BUX928" s="12"/>
      <c r="BUY928" s="12"/>
      <c r="BUZ928" s="12"/>
      <c r="BVA928" s="12"/>
      <c r="BVB928" s="12"/>
      <c r="BVC928" s="12"/>
      <c r="BVD928" s="12"/>
      <c r="BVE928" s="12"/>
      <c r="BVF928" s="12"/>
      <c r="BVG928" s="12"/>
      <c r="BVH928" s="12"/>
      <c r="BVI928" s="12"/>
      <c r="BVJ928" s="12"/>
      <c r="BVK928" s="12"/>
      <c r="BVL928" s="12"/>
      <c r="BVM928" s="12"/>
      <c r="BVN928" s="12"/>
      <c r="BVO928" s="12"/>
      <c r="BVP928" s="12"/>
      <c r="BVQ928" s="12"/>
      <c r="BVR928" s="12"/>
      <c r="BVS928" s="12"/>
      <c r="BVT928" s="12"/>
      <c r="BVU928" s="12"/>
      <c r="BVV928" s="12"/>
      <c r="BVW928" s="12"/>
      <c r="BVX928" s="12"/>
      <c r="BVY928" s="12"/>
      <c r="BVZ928" s="12"/>
      <c r="BWA928" s="12"/>
      <c r="BWB928" s="12"/>
      <c r="BWC928" s="12"/>
      <c r="BWD928" s="12"/>
      <c r="BWE928" s="12"/>
      <c r="BWF928" s="12"/>
      <c r="BWG928" s="12"/>
      <c r="BWH928" s="12"/>
      <c r="BWI928" s="12"/>
      <c r="BWJ928" s="12"/>
      <c r="BWK928" s="12"/>
      <c r="BWL928" s="12"/>
      <c r="BWM928" s="12"/>
      <c r="BWN928" s="12"/>
      <c r="BWO928" s="12"/>
      <c r="BWP928" s="12"/>
      <c r="BWQ928" s="12"/>
      <c r="BWR928" s="12"/>
      <c r="BWS928" s="12"/>
      <c r="BWT928" s="12"/>
      <c r="BWU928" s="12"/>
      <c r="BWV928" s="12"/>
      <c r="BWW928" s="12"/>
      <c r="BWX928" s="12"/>
      <c r="BWY928" s="12"/>
      <c r="BWZ928" s="12"/>
      <c r="BXA928" s="12"/>
      <c r="BXB928" s="12"/>
      <c r="BXC928" s="12"/>
      <c r="BXD928" s="12"/>
      <c r="BXE928" s="12"/>
      <c r="BXF928" s="12"/>
      <c r="BXG928" s="12"/>
      <c r="BXH928" s="12"/>
      <c r="BXI928" s="12"/>
      <c r="BXJ928" s="12"/>
      <c r="BXK928" s="12"/>
      <c r="BXL928" s="12"/>
      <c r="BXM928" s="12"/>
      <c r="BXN928" s="12"/>
      <c r="BXO928" s="12"/>
      <c r="BXP928" s="12"/>
      <c r="BXQ928" s="12"/>
      <c r="BXR928" s="12"/>
      <c r="BXS928" s="12"/>
      <c r="BXT928" s="12"/>
      <c r="BXU928" s="12"/>
      <c r="BXV928" s="12"/>
      <c r="BXW928" s="12"/>
      <c r="BXX928" s="12"/>
      <c r="BXY928" s="12"/>
      <c r="BXZ928" s="12"/>
      <c r="BYA928" s="12"/>
      <c r="BYB928" s="12"/>
      <c r="BYC928" s="12"/>
      <c r="BYD928" s="12"/>
      <c r="BYE928" s="12"/>
      <c r="BYF928" s="12"/>
      <c r="BYG928" s="12"/>
      <c r="BYH928" s="12"/>
      <c r="BYI928" s="12"/>
      <c r="BYJ928" s="12"/>
      <c r="BYK928" s="12"/>
      <c r="BYL928" s="12"/>
      <c r="BYM928" s="12"/>
      <c r="BYN928" s="12"/>
      <c r="BYO928" s="12"/>
      <c r="BYP928" s="12"/>
      <c r="BYQ928" s="12"/>
      <c r="BYR928" s="12"/>
      <c r="BYS928" s="12"/>
      <c r="BYT928" s="12"/>
      <c r="BYU928" s="12"/>
      <c r="BYV928" s="12"/>
      <c r="BYW928" s="12"/>
      <c r="BYX928" s="12"/>
      <c r="BYY928" s="12"/>
      <c r="BYZ928" s="12"/>
      <c r="BZA928" s="12"/>
      <c r="BZB928" s="12"/>
      <c r="BZC928" s="12"/>
      <c r="BZD928" s="12"/>
      <c r="BZE928" s="12"/>
      <c r="BZF928" s="12"/>
      <c r="BZG928" s="12"/>
      <c r="BZH928" s="12"/>
      <c r="BZI928" s="12"/>
      <c r="BZJ928" s="12"/>
      <c r="BZK928" s="12"/>
      <c r="BZL928" s="12"/>
      <c r="BZM928" s="12"/>
      <c r="BZN928" s="12"/>
      <c r="BZO928" s="12"/>
      <c r="BZP928" s="12"/>
      <c r="BZQ928" s="12"/>
      <c r="BZR928" s="12"/>
      <c r="BZS928" s="12"/>
      <c r="BZT928" s="12"/>
      <c r="BZU928" s="12"/>
      <c r="BZV928" s="12"/>
      <c r="BZW928" s="12"/>
      <c r="BZX928" s="12"/>
      <c r="BZY928" s="12"/>
      <c r="BZZ928" s="12"/>
      <c r="CAA928" s="12"/>
      <c r="CAB928" s="12"/>
      <c r="CAC928" s="12"/>
      <c r="CAD928" s="12"/>
      <c r="CAE928" s="12"/>
      <c r="CAF928" s="12"/>
      <c r="CAG928" s="12"/>
      <c r="CAH928" s="12"/>
      <c r="CAI928" s="12"/>
      <c r="CAJ928" s="12"/>
      <c r="CAK928" s="12"/>
      <c r="CAL928" s="12"/>
      <c r="CAM928" s="12"/>
      <c r="CAN928" s="12"/>
      <c r="CAO928" s="12"/>
      <c r="CAP928" s="12"/>
      <c r="CAQ928" s="12"/>
      <c r="CAR928" s="12"/>
      <c r="CAS928" s="12"/>
      <c r="CAT928" s="12"/>
      <c r="CAU928" s="12"/>
      <c r="CAV928" s="12"/>
      <c r="CAW928" s="12"/>
      <c r="CAX928" s="12"/>
      <c r="CAY928" s="12"/>
      <c r="CAZ928" s="12"/>
      <c r="CBA928" s="12"/>
      <c r="CBB928" s="12"/>
      <c r="CBC928" s="12"/>
      <c r="CBD928" s="12"/>
      <c r="CBE928" s="12"/>
      <c r="CBF928" s="12"/>
      <c r="CBG928" s="12"/>
      <c r="CBH928" s="12"/>
      <c r="CBI928" s="12"/>
      <c r="CBJ928" s="12"/>
      <c r="CBK928" s="12"/>
      <c r="CBL928" s="12"/>
      <c r="CBM928" s="12"/>
      <c r="CBN928" s="12"/>
      <c r="CBO928" s="12"/>
      <c r="CBP928" s="12"/>
      <c r="CBQ928" s="12"/>
      <c r="CBR928" s="12"/>
      <c r="CBS928" s="12"/>
      <c r="CBT928" s="12"/>
      <c r="CBU928" s="12"/>
      <c r="CBV928" s="12"/>
      <c r="CBW928" s="12"/>
      <c r="CBX928" s="12"/>
      <c r="CBY928" s="12"/>
      <c r="CBZ928" s="12"/>
      <c r="CCA928" s="12"/>
      <c r="CCB928" s="12"/>
      <c r="CCC928" s="12"/>
      <c r="CCD928" s="12"/>
      <c r="CCE928" s="12"/>
      <c r="CCF928" s="12"/>
      <c r="CCG928" s="12"/>
      <c r="CCH928" s="12"/>
      <c r="CCI928" s="12"/>
      <c r="CCJ928" s="12"/>
      <c r="CCK928" s="12"/>
      <c r="CCL928" s="12"/>
      <c r="CCM928" s="12"/>
      <c r="CCN928" s="12"/>
      <c r="CCO928" s="12"/>
      <c r="CCP928" s="12"/>
      <c r="CCQ928" s="12"/>
      <c r="CCR928" s="12"/>
      <c r="CCS928" s="12"/>
      <c r="CCT928" s="12"/>
      <c r="CCU928" s="12"/>
      <c r="CCV928" s="12"/>
      <c r="CCW928" s="12"/>
      <c r="CCX928" s="12"/>
      <c r="CCY928" s="12"/>
      <c r="CCZ928" s="12"/>
      <c r="CDA928" s="12"/>
      <c r="CDB928" s="12"/>
      <c r="CDC928" s="12"/>
      <c r="CDD928" s="12"/>
      <c r="CDE928" s="12"/>
      <c r="CDF928" s="12"/>
      <c r="CDG928" s="12"/>
      <c r="CDH928" s="12"/>
      <c r="CDI928" s="12"/>
      <c r="CDJ928" s="12"/>
      <c r="CDK928" s="12"/>
      <c r="CDL928" s="12"/>
      <c r="CDM928" s="12"/>
      <c r="CDN928" s="12"/>
      <c r="CDO928" s="12"/>
      <c r="CDP928" s="12"/>
      <c r="CDQ928" s="12"/>
      <c r="CDR928" s="12"/>
      <c r="CDS928" s="12"/>
      <c r="CDT928" s="12"/>
      <c r="CDU928" s="12"/>
      <c r="CDV928" s="12"/>
      <c r="CDW928" s="12"/>
      <c r="CDX928" s="12"/>
      <c r="CDY928" s="12"/>
      <c r="CDZ928" s="12"/>
      <c r="CEA928" s="12"/>
      <c r="CEB928" s="12"/>
      <c r="CEC928" s="12"/>
      <c r="CED928" s="12"/>
      <c r="CEE928" s="12"/>
      <c r="CEF928" s="12"/>
      <c r="CEG928" s="12"/>
      <c r="CEH928" s="12"/>
      <c r="CEI928" s="12"/>
      <c r="CEJ928" s="12"/>
      <c r="CEK928" s="12"/>
      <c r="CEL928" s="12"/>
      <c r="CEM928" s="12"/>
      <c r="CEN928" s="12"/>
      <c r="CEO928" s="12"/>
      <c r="CEP928" s="12"/>
      <c r="CEQ928" s="12"/>
      <c r="CER928" s="12"/>
      <c r="CES928" s="12"/>
      <c r="CET928" s="12"/>
      <c r="CEU928" s="12"/>
      <c r="CEV928" s="12"/>
      <c r="CEW928" s="12"/>
      <c r="CEX928" s="12"/>
      <c r="CEY928" s="12"/>
      <c r="CEZ928" s="12"/>
      <c r="CFA928" s="12"/>
      <c r="CFB928" s="12"/>
      <c r="CFC928" s="12"/>
      <c r="CFD928" s="12"/>
      <c r="CFE928" s="12"/>
      <c r="CFF928" s="12"/>
      <c r="CFG928" s="12"/>
      <c r="CFH928" s="12"/>
      <c r="CFI928" s="12"/>
      <c r="CFJ928" s="12"/>
      <c r="CFK928" s="12"/>
      <c r="CFL928" s="12"/>
      <c r="CFM928" s="12"/>
      <c r="CFN928" s="12"/>
      <c r="CFO928" s="12"/>
      <c r="CFP928" s="12"/>
      <c r="CFQ928" s="12"/>
      <c r="CFR928" s="12"/>
      <c r="CFS928" s="12"/>
      <c r="CFT928" s="12"/>
      <c r="CFU928" s="12"/>
      <c r="CFV928" s="12"/>
      <c r="CFW928" s="12"/>
      <c r="CFX928" s="12"/>
      <c r="CFY928" s="12"/>
      <c r="CFZ928" s="12"/>
      <c r="CGA928" s="12"/>
      <c r="CGB928" s="12"/>
      <c r="CGC928" s="12"/>
      <c r="CGD928" s="12"/>
      <c r="CGE928" s="12"/>
      <c r="CGF928" s="12"/>
      <c r="CGG928" s="12"/>
      <c r="CGH928" s="12"/>
      <c r="CGI928" s="12"/>
      <c r="CGJ928" s="12"/>
      <c r="CGK928" s="12"/>
      <c r="CGL928" s="12"/>
      <c r="CGM928" s="12"/>
      <c r="CGN928" s="12"/>
      <c r="CGO928" s="12"/>
      <c r="CGP928" s="12"/>
      <c r="CGQ928" s="12"/>
      <c r="CGR928" s="12"/>
      <c r="CGS928" s="12"/>
      <c r="CGT928" s="12"/>
      <c r="CGU928" s="12"/>
      <c r="CGV928" s="12"/>
      <c r="CGW928" s="12"/>
      <c r="CGX928" s="12"/>
      <c r="CGY928" s="12"/>
      <c r="CGZ928" s="12"/>
      <c r="CHA928" s="12"/>
      <c r="CHB928" s="12"/>
      <c r="CHC928" s="12"/>
      <c r="CHD928" s="12"/>
      <c r="CHE928" s="12"/>
      <c r="CHF928" s="12"/>
      <c r="CHG928" s="12"/>
      <c r="CHH928" s="12"/>
      <c r="CHI928" s="12"/>
      <c r="CHJ928" s="12"/>
      <c r="CHK928" s="12"/>
      <c r="CHL928" s="12"/>
      <c r="CHM928" s="12"/>
      <c r="CHN928" s="12"/>
      <c r="CHO928" s="12"/>
      <c r="CHP928" s="12"/>
      <c r="CHQ928" s="12"/>
      <c r="CHR928" s="12"/>
      <c r="CHS928" s="12"/>
      <c r="CHT928" s="12"/>
      <c r="CHU928" s="12"/>
      <c r="CHV928" s="12"/>
      <c r="CHW928" s="12"/>
      <c r="CHX928" s="12"/>
      <c r="CHY928" s="12"/>
      <c r="CHZ928" s="12"/>
      <c r="CIA928" s="12"/>
      <c r="CIB928" s="12"/>
      <c r="CIC928" s="12"/>
      <c r="CID928" s="12"/>
      <c r="CIE928" s="12"/>
      <c r="CIF928" s="12"/>
      <c r="CIG928" s="12"/>
      <c r="CIH928" s="12"/>
      <c r="CII928" s="12"/>
      <c r="CIJ928" s="12"/>
      <c r="CIK928" s="12"/>
      <c r="CIL928" s="12"/>
      <c r="CIM928" s="12"/>
      <c r="CIN928" s="12"/>
      <c r="CIO928" s="12"/>
      <c r="CIP928" s="12"/>
      <c r="CIQ928" s="12"/>
      <c r="CIR928" s="12"/>
      <c r="CIS928" s="12"/>
      <c r="CIT928" s="12"/>
      <c r="CIU928" s="12"/>
      <c r="CIV928" s="12"/>
      <c r="CIW928" s="12"/>
      <c r="CIX928" s="12"/>
      <c r="CIY928" s="12"/>
      <c r="CIZ928" s="12"/>
      <c r="CJA928" s="12"/>
      <c r="CJB928" s="12"/>
      <c r="CJC928" s="12"/>
      <c r="CJD928" s="12"/>
      <c r="CJE928" s="12"/>
      <c r="CJF928" s="12"/>
      <c r="CJG928" s="12"/>
      <c r="CJH928" s="12"/>
      <c r="CJI928" s="12"/>
      <c r="CJJ928" s="12"/>
      <c r="CJK928" s="12"/>
      <c r="CJL928" s="12"/>
      <c r="CJM928" s="12"/>
      <c r="CJN928" s="12"/>
      <c r="CJO928" s="12"/>
      <c r="CJP928" s="12"/>
      <c r="CJQ928" s="12"/>
      <c r="CJR928" s="12"/>
      <c r="CJS928" s="12"/>
      <c r="CJT928" s="12"/>
      <c r="CJU928" s="12"/>
      <c r="CJV928" s="12"/>
      <c r="CJW928" s="12"/>
      <c r="CJX928" s="12"/>
      <c r="CJY928" s="12"/>
      <c r="CJZ928" s="12"/>
      <c r="CKA928" s="12"/>
      <c r="CKB928" s="12"/>
      <c r="CKC928" s="12"/>
      <c r="CKD928" s="12"/>
      <c r="CKE928" s="12"/>
      <c r="CKF928" s="12"/>
      <c r="CKG928" s="12"/>
      <c r="CKH928" s="12"/>
      <c r="CKI928" s="12"/>
      <c r="CKJ928" s="12"/>
      <c r="CKK928" s="12"/>
      <c r="CKL928" s="12"/>
      <c r="CKM928" s="12"/>
      <c r="CKN928" s="12"/>
      <c r="CKO928" s="12"/>
      <c r="CKP928" s="12"/>
      <c r="CKQ928" s="12"/>
      <c r="CKR928" s="12"/>
      <c r="CKS928" s="12"/>
      <c r="CKT928" s="12"/>
      <c r="CKU928" s="12"/>
      <c r="CKV928" s="12"/>
      <c r="CKW928" s="12"/>
      <c r="CKX928" s="12"/>
      <c r="CKY928" s="12"/>
      <c r="CKZ928" s="12"/>
      <c r="CLA928" s="12"/>
      <c r="CLB928" s="12"/>
      <c r="CLC928" s="12"/>
      <c r="CLD928" s="12"/>
      <c r="CLE928" s="12"/>
      <c r="CLF928" s="12"/>
      <c r="CLG928" s="12"/>
      <c r="CLH928" s="12"/>
      <c r="CLI928" s="12"/>
      <c r="CLJ928" s="12"/>
      <c r="CLK928" s="12"/>
      <c r="CLL928" s="12"/>
      <c r="CLM928" s="12"/>
      <c r="CLN928" s="12"/>
      <c r="CLO928" s="12"/>
      <c r="CLP928" s="12"/>
      <c r="CLQ928" s="12"/>
      <c r="CLR928" s="12"/>
      <c r="CLS928" s="12"/>
      <c r="CLT928" s="12"/>
      <c r="CLU928" s="12"/>
      <c r="CLV928" s="12"/>
      <c r="CLW928" s="12"/>
      <c r="CLX928" s="12"/>
      <c r="CLY928" s="12"/>
      <c r="CLZ928" s="12"/>
      <c r="CMA928" s="12"/>
      <c r="CMB928" s="12"/>
      <c r="CMC928" s="12"/>
      <c r="CMD928" s="12"/>
      <c r="CME928" s="12"/>
      <c r="CMF928" s="12"/>
      <c r="CMG928" s="12"/>
      <c r="CMH928" s="12"/>
      <c r="CMI928" s="12"/>
      <c r="CMJ928" s="12"/>
      <c r="CMK928" s="12"/>
      <c r="CML928" s="12"/>
      <c r="CMM928" s="12"/>
      <c r="CMN928" s="12"/>
      <c r="CMO928" s="12"/>
      <c r="CMP928" s="12"/>
      <c r="CMQ928" s="12"/>
      <c r="CMR928" s="12"/>
      <c r="CMS928" s="12"/>
      <c r="CMT928" s="12"/>
      <c r="CMU928" s="12"/>
      <c r="CMV928" s="12"/>
      <c r="CMW928" s="12"/>
      <c r="CMX928" s="12"/>
      <c r="CMY928" s="12"/>
      <c r="CMZ928" s="12"/>
      <c r="CNA928" s="12"/>
      <c r="CNB928" s="12"/>
      <c r="CNC928" s="12"/>
      <c r="CND928" s="12"/>
      <c r="CNE928" s="12"/>
      <c r="CNF928" s="12"/>
      <c r="CNG928" s="12"/>
      <c r="CNH928" s="12"/>
      <c r="CNI928" s="12"/>
      <c r="CNJ928" s="12"/>
      <c r="CNK928" s="12"/>
      <c r="CNL928" s="12"/>
      <c r="CNM928" s="12"/>
      <c r="CNN928" s="12"/>
      <c r="CNO928" s="12"/>
      <c r="CNP928" s="12"/>
      <c r="CNQ928" s="12"/>
      <c r="CNR928" s="12"/>
      <c r="CNS928" s="12"/>
      <c r="CNT928" s="12"/>
      <c r="CNU928" s="12"/>
      <c r="CNV928" s="12"/>
      <c r="CNW928" s="12"/>
      <c r="CNX928" s="12"/>
      <c r="CNY928" s="12"/>
      <c r="CNZ928" s="12"/>
      <c r="COA928" s="12"/>
      <c r="COB928" s="12"/>
      <c r="COC928" s="12"/>
      <c r="COD928" s="12"/>
      <c r="COE928" s="12"/>
      <c r="COF928" s="12"/>
      <c r="COG928" s="12"/>
      <c r="COH928" s="12"/>
      <c r="COI928" s="12"/>
      <c r="COJ928" s="12"/>
      <c r="COK928" s="12"/>
      <c r="COL928" s="12"/>
      <c r="COM928" s="12"/>
      <c r="CON928" s="12"/>
      <c r="COO928" s="12"/>
      <c r="COP928" s="12"/>
      <c r="COQ928" s="12"/>
      <c r="COR928" s="12"/>
      <c r="COS928" s="12"/>
      <c r="COT928" s="12"/>
      <c r="COU928" s="12"/>
      <c r="COV928" s="12"/>
      <c r="COW928" s="12"/>
      <c r="COX928" s="12"/>
      <c r="COY928" s="12"/>
      <c r="COZ928" s="12"/>
      <c r="CPA928" s="12"/>
      <c r="CPB928" s="12"/>
      <c r="CPC928" s="12"/>
      <c r="CPD928" s="12"/>
      <c r="CPE928" s="12"/>
      <c r="CPF928" s="12"/>
      <c r="CPG928" s="12"/>
      <c r="CPH928" s="12"/>
      <c r="CPI928" s="12"/>
      <c r="CPJ928" s="12"/>
      <c r="CPK928" s="12"/>
      <c r="CPL928" s="12"/>
      <c r="CPM928" s="12"/>
      <c r="CPN928" s="12"/>
      <c r="CPO928" s="12"/>
      <c r="CPP928" s="12"/>
      <c r="CPQ928" s="12"/>
      <c r="CPR928" s="12"/>
      <c r="CPS928" s="12"/>
      <c r="CPT928" s="12"/>
      <c r="CPU928" s="12"/>
      <c r="CPV928" s="12"/>
      <c r="CPW928" s="12"/>
      <c r="CPX928" s="12"/>
      <c r="CPY928" s="12"/>
      <c r="CPZ928" s="12"/>
      <c r="CQA928" s="12"/>
      <c r="CQB928" s="12"/>
      <c r="CQC928" s="12"/>
      <c r="CQD928" s="12"/>
      <c r="CQE928" s="12"/>
      <c r="CQF928" s="12"/>
      <c r="CQG928" s="12"/>
      <c r="CQH928" s="12"/>
      <c r="CQI928" s="12"/>
      <c r="CQJ928" s="12"/>
      <c r="CQK928" s="12"/>
      <c r="CQL928" s="12"/>
      <c r="CQM928" s="12"/>
      <c r="CQN928" s="12"/>
      <c r="CQO928" s="12"/>
      <c r="CQP928" s="12"/>
      <c r="CQQ928" s="12"/>
      <c r="CQR928" s="12"/>
      <c r="CQS928" s="12"/>
      <c r="CQT928" s="12"/>
      <c r="CQU928" s="12"/>
      <c r="CQV928" s="12"/>
      <c r="CQW928" s="12"/>
      <c r="CQX928" s="12"/>
      <c r="CQY928" s="12"/>
      <c r="CQZ928" s="12"/>
      <c r="CRA928" s="12"/>
      <c r="CRB928" s="12"/>
      <c r="CRC928" s="12"/>
      <c r="CRD928" s="12"/>
      <c r="CRE928" s="12"/>
      <c r="CRF928" s="12"/>
      <c r="CRG928" s="12"/>
      <c r="CRH928" s="12"/>
      <c r="CRI928" s="12"/>
      <c r="CRJ928" s="12"/>
      <c r="CRK928" s="12"/>
      <c r="CRL928" s="12"/>
      <c r="CRM928" s="12"/>
      <c r="CRN928" s="12"/>
      <c r="CRO928" s="12"/>
      <c r="CRP928" s="12"/>
      <c r="CRQ928" s="12"/>
      <c r="CRR928" s="12"/>
      <c r="CRS928" s="12"/>
      <c r="CRT928" s="12"/>
      <c r="CRU928" s="12"/>
      <c r="CRV928" s="12"/>
      <c r="CRW928" s="12"/>
      <c r="CRX928" s="12"/>
      <c r="CRY928" s="12"/>
      <c r="CRZ928" s="12"/>
      <c r="CSA928" s="12"/>
      <c r="CSB928" s="12"/>
      <c r="CSC928" s="12"/>
      <c r="CSD928" s="12"/>
      <c r="CSE928" s="12"/>
      <c r="CSF928" s="12"/>
      <c r="CSG928" s="12"/>
      <c r="CSH928" s="12"/>
      <c r="CSI928" s="12"/>
      <c r="CSJ928" s="12"/>
      <c r="CSK928" s="12"/>
      <c r="CSL928" s="12"/>
      <c r="CSM928" s="12"/>
      <c r="CSN928" s="12"/>
      <c r="CSO928" s="12"/>
      <c r="CSP928" s="12"/>
      <c r="CSQ928" s="12"/>
      <c r="CSR928" s="12"/>
      <c r="CSS928" s="12"/>
      <c r="CST928" s="12"/>
      <c r="CSU928" s="12"/>
      <c r="CSV928" s="12"/>
      <c r="CSW928" s="12"/>
      <c r="CSX928" s="12"/>
      <c r="CSY928" s="12"/>
      <c r="CSZ928" s="12"/>
      <c r="CTA928" s="12"/>
      <c r="CTB928" s="12"/>
      <c r="CTC928" s="12"/>
      <c r="CTD928" s="12"/>
      <c r="CTE928" s="12"/>
      <c r="CTF928" s="12"/>
      <c r="CTG928" s="12"/>
      <c r="CTH928" s="12"/>
      <c r="CTI928" s="12"/>
      <c r="CTJ928" s="12"/>
      <c r="CTK928" s="12"/>
      <c r="CTL928" s="12"/>
      <c r="CTM928" s="12"/>
      <c r="CTN928" s="12"/>
      <c r="CTO928" s="12"/>
      <c r="CTP928" s="12"/>
      <c r="CTQ928" s="12"/>
      <c r="CTR928" s="12"/>
      <c r="CTS928" s="12"/>
      <c r="CTT928" s="12"/>
      <c r="CTU928" s="12"/>
      <c r="CTV928" s="12"/>
      <c r="CTW928" s="12"/>
      <c r="CTX928" s="12"/>
      <c r="CTY928" s="12"/>
      <c r="CTZ928" s="12"/>
      <c r="CUA928" s="12"/>
      <c r="CUB928" s="12"/>
      <c r="CUC928" s="12"/>
      <c r="CUD928" s="12"/>
      <c r="CUE928" s="12"/>
      <c r="CUF928" s="12"/>
      <c r="CUG928" s="12"/>
      <c r="CUH928" s="12"/>
      <c r="CUI928" s="12"/>
      <c r="CUJ928" s="12"/>
      <c r="CUK928" s="12"/>
      <c r="CUL928" s="12"/>
      <c r="CUM928" s="12"/>
      <c r="CUN928" s="12"/>
      <c r="CUO928" s="12"/>
      <c r="CUP928" s="12"/>
      <c r="CUQ928" s="12"/>
      <c r="CUR928" s="12"/>
      <c r="CUS928" s="12"/>
      <c r="CUT928" s="12"/>
      <c r="CUU928" s="12"/>
      <c r="CUV928" s="12"/>
      <c r="CUW928" s="12"/>
      <c r="CUX928" s="12"/>
      <c r="CUY928" s="12"/>
      <c r="CUZ928" s="12"/>
      <c r="CVA928" s="12"/>
      <c r="CVB928" s="12"/>
      <c r="CVC928" s="12"/>
      <c r="CVD928" s="12"/>
      <c r="CVE928" s="12"/>
      <c r="CVF928" s="12"/>
      <c r="CVG928" s="12"/>
      <c r="CVH928" s="12"/>
      <c r="CVI928" s="12"/>
      <c r="CVJ928" s="12"/>
      <c r="CVK928" s="12"/>
      <c r="CVL928" s="12"/>
      <c r="CVM928" s="12"/>
      <c r="CVN928" s="12"/>
      <c r="CVO928" s="12"/>
      <c r="CVP928" s="12"/>
      <c r="CVQ928" s="12"/>
      <c r="CVR928" s="12"/>
      <c r="CVS928" s="12"/>
      <c r="CVT928" s="12"/>
      <c r="CVU928" s="12"/>
      <c r="CVV928" s="12"/>
      <c r="CVW928" s="12"/>
      <c r="CVX928" s="12"/>
      <c r="CVY928" s="12"/>
      <c r="CVZ928" s="12"/>
      <c r="CWA928" s="12"/>
      <c r="CWB928" s="12"/>
      <c r="CWC928" s="12"/>
      <c r="CWD928" s="12"/>
      <c r="CWE928" s="12"/>
      <c r="CWF928" s="12"/>
      <c r="CWG928" s="12"/>
      <c r="CWH928" s="12"/>
      <c r="CWI928" s="12"/>
      <c r="CWJ928" s="12"/>
      <c r="CWK928" s="12"/>
      <c r="CWL928" s="12"/>
      <c r="CWM928" s="12"/>
      <c r="CWN928" s="12"/>
      <c r="CWO928" s="12"/>
      <c r="CWP928" s="12"/>
      <c r="CWQ928" s="12"/>
      <c r="CWR928" s="12"/>
      <c r="CWS928" s="12"/>
      <c r="CWT928" s="12"/>
      <c r="CWU928" s="12"/>
      <c r="CWV928" s="12"/>
      <c r="CWW928" s="12"/>
      <c r="CWX928" s="12"/>
      <c r="CWY928" s="12"/>
      <c r="CWZ928" s="12"/>
      <c r="CXA928" s="12"/>
      <c r="CXB928" s="12"/>
      <c r="CXC928" s="12"/>
      <c r="CXD928" s="12"/>
      <c r="CXE928" s="12"/>
      <c r="CXF928" s="12"/>
      <c r="CXG928" s="12"/>
      <c r="CXH928" s="12"/>
      <c r="CXI928" s="12"/>
      <c r="CXJ928" s="12"/>
      <c r="CXK928" s="12"/>
      <c r="CXL928" s="12"/>
      <c r="CXM928" s="12"/>
      <c r="CXN928" s="12"/>
      <c r="CXO928" s="12"/>
      <c r="CXP928" s="12"/>
      <c r="CXQ928" s="12"/>
      <c r="CXR928" s="12"/>
      <c r="CXS928" s="12"/>
      <c r="CXT928" s="12"/>
      <c r="CXU928" s="12"/>
      <c r="CXV928" s="12"/>
      <c r="CXW928" s="12"/>
      <c r="CXX928" s="12"/>
      <c r="CXY928" s="12"/>
      <c r="CXZ928" s="12"/>
      <c r="CYA928" s="12"/>
      <c r="CYB928" s="12"/>
      <c r="CYC928" s="12"/>
      <c r="CYD928" s="12"/>
      <c r="CYE928" s="12"/>
      <c r="CYF928" s="12"/>
      <c r="CYG928" s="12"/>
      <c r="CYH928" s="12"/>
      <c r="CYI928" s="12"/>
      <c r="CYJ928" s="12"/>
      <c r="CYK928" s="12"/>
      <c r="CYL928" s="12"/>
      <c r="CYM928" s="12"/>
      <c r="CYN928" s="12"/>
      <c r="CYO928" s="12"/>
      <c r="CYP928" s="12"/>
      <c r="CYQ928" s="12"/>
      <c r="CYR928" s="12"/>
      <c r="CYS928" s="12"/>
      <c r="CYT928" s="12"/>
      <c r="CYU928" s="12"/>
      <c r="CYV928" s="12"/>
      <c r="CYW928" s="12"/>
      <c r="CYX928" s="12"/>
      <c r="CYY928" s="12"/>
      <c r="CYZ928" s="12"/>
      <c r="CZA928" s="12"/>
      <c r="CZB928" s="12"/>
      <c r="CZC928" s="12"/>
      <c r="CZD928" s="12"/>
      <c r="CZE928" s="12"/>
      <c r="CZF928" s="12"/>
      <c r="CZG928" s="12"/>
      <c r="CZH928" s="12"/>
      <c r="CZI928" s="12"/>
      <c r="CZJ928" s="12"/>
      <c r="CZK928" s="12"/>
      <c r="CZL928" s="12"/>
      <c r="CZM928" s="12"/>
      <c r="CZN928" s="12"/>
      <c r="CZO928" s="12"/>
      <c r="CZP928" s="12"/>
      <c r="CZQ928" s="12"/>
      <c r="CZR928" s="12"/>
      <c r="CZS928" s="12"/>
      <c r="CZT928" s="12"/>
      <c r="CZU928" s="12"/>
      <c r="CZV928" s="12"/>
      <c r="CZW928" s="12"/>
      <c r="CZX928" s="12"/>
      <c r="CZY928" s="12"/>
      <c r="CZZ928" s="12"/>
      <c r="DAA928" s="12"/>
      <c r="DAB928" s="12"/>
      <c r="DAC928" s="12"/>
      <c r="DAD928" s="12"/>
      <c r="DAE928" s="12"/>
      <c r="DAF928" s="12"/>
      <c r="DAG928" s="12"/>
      <c r="DAH928" s="12"/>
      <c r="DAI928" s="12"/>
      <c r="DAJ928" s="12"/>
      <c r="DAK928" s="12"/>
      <c r="DAL928" s="12"/>
      <c r="DAM928" s="12"/>
      <c r="DAN928" s="12"/>
      <c r="DAO928" s="12"/>
      <c r="DAP928" s="12"/>
      <c r="DAQ928" s="12"/>
      <c r="DAR928" s="12"/>
      <c r="DAS928" s="12"/>
      <c r="DAT928" s="12"/>
      <c r="DAU928" s="12"/>
      <c r="DAV928" s="12"/>
      <c r="DAW928" s="12"/>
      <c r="DAX928" s="12"/>
      <c r="DAY928" s="12"/>
      <c r="DAZ928" s="12"/>
      <c r="DBA928" s="12"/>
      <c r="DBB928" s="12"/>
      <c r="DBC928" s="12"/>
      <c r="DBD928" s="12"/>
      <c r="DBE928" s="12"/>
      <c r="DBF928" s="12"/>
      <c r="DBG928" s="12"/>
      <c r="DBH928" s="12"/>
      <c r="DBI928" s="12"/>
      <c r="DBJ928" s="12"/>
      <c r="DBK928" s="12"/>
      <c r="DBL928" s="12"/>
      <c r="DBM928" s="12"/>
      <c r="DBN928" s="12"/>
      <c r="DBO928" s="12"/>
      <c r="DBP928" s="12"/>
      <c r="DBQ928" s="12"/>
      <c r="DBR928" s="12"/>
      <c r="DBS928" s="12"/>
      <c r="DBT928" s="12"/>
      <c r="DBU928" s="12"/>
      <c r="DBV928" s="12"/>
      <c r="DBW928" s="12"/>
      <c r="DBX928" s="12"/>
      <c r="DBY928" s="12"/>
      <c r="DBZ928" s="12"/>
      <c r="DCA928" s="12"/>
      <c r="DCB928" s="12"/>
      <c r="DCC928" s="12"/>
      <c r="DCD928" s="12"/>
      <c r="DCE928" s="12"/>
      <c r="DCF928" s="12"/>
      <c r="DCG928" s="12"/>
      <c r="DCH928" s="12"/>
      <c r="DCI928" s="12"/>
      <c r="DCJ928" s="12"/>
      <c r="DCK928" s="12"/>
      <c r="DCL928" s="12"/>
      <c r="DCM928" s="12"/>
      <c r="DCN928" s="12"/>
      <c r="DCO928" s="12"/>
      <c r="DCP928" s="12"/>
      <c r="DCQ928" s="12"/>
      <c r="DCR928" s="12"/>
      <c r="DCS928" s="12"/>
      <c r="DCT928" s="12"/>
      <c r="DCU928" s="12"/>
      <c r="DCV928" s="12"/>
      <c r="DCW928" s="12"/>
      <c r="DCX928" s="12"/>
      <c r="DCY928" s="12"/>
      <c r="DCZ928" s="12"/>
      <c r="DDA928" s="12"/>
      <c r="DDB928" s="12"/>
      <c r="DDC928" s="12"/>
      <c r="DDD928" s="12"/>
      <c r="DDE928" s="12"/>
      <c r="DDF928" s="12"/>
      <c r="DDG928" s="12"/>
      <c r="DDH928" s="12"/>
      <c r="DDI928" s="12"/>
      <c r="DDJ928" s="12"/>
      <c r="DDK928" s="12"/>
      <c r="DDL928" s="12"/>
      <c r="DDM928" s="12"/>
      <c r="DDN928" s="12"/>
      <c r="DDO928" s="12"/>
      <c r="DDP928" s="12"/>
      <c r="DDQ928" s="12"/>
      <c r="DDR928" s="12"/>
      <c r="DDS928" s="12"/>
      <c r="DDT928" s="12"/>
      <c r="DDU928" s="12"/>
      <c r="DDV928" s="12"/>
      <c r="DDW928" s="12"/>
      <c r="DDX928" s="12"/>
      <c r="DDY928" s="12"/>
      <c r="DDZ928" s="12"/>
      <c r="DEA928" s="12"/>
      <c r="DEB928" s="12"/>
      <c r="DEC928" s="12"/>
      <c r="DED928" s="12"/>
      <c r="DEE928" s="12"/>
      <c r="DEF928" s="12"/>
      <c r="DEG928" s="12"/>
      <c r="DEH928" s="12"/>
      <c r="DEI928" s="12"/>
      <c r="DEJ928" s="12"/>
      <c r="DEK928" s="12"/>
      <c r="DEL928" s="12"/>
      <c r="DEM928" s="12"/>
      <c r="DEN928" s="12"/>
      <c r="DEO928" s="12"/>
      <c r="DEP928" s="12"/>
      <c r="DEQ928" s="12"/>
      <c r="DER928" s="12"/>
      <c r="DES928" s="12"/>
      <c r="DET928" s="12"/>
      <c r="DEU928" s="12"/>
      <c r="DEV928" s="12"/>
      <c r="DEW928" s="12"/>
      <c r="DEX928" s="12"/>
      <c r="DEY928" s="12"/>
      <c r="DEZ928" s="12"/>
      <c r="DFA928" s="12"/>
      <c r="DFB928" s="12"/>
      <c r="DFC928" s="12"/>
      <c r="DFD928" s="12"/>
      <c r="DFE928" s="12"/>
      <c r="DFF928" s="12"/>
      <c r="DFG928" s="12"/>
      <c r="DFH928" s="12"/>
      <c r="DFI928" s="12"/>
      <c r="DFJ928" s="12"/>
      <c r="DFK928" s="12"/>
      <c r="DFL928" s="12"/>
      <c r="DFM928" s="12"/>
      <c r="DFN928" s="12"/>
      <c r="DFO928" s="12"/>
      <c r="DFP928" s="12"/>
      <c r="DFQ928" s="12"/>
      <c r="DFR928" s="12"/>
      <c r="DFS928" s="12"/>
      <c r="DFT928" s="12"/>
      <c r="DFU928" s="12"/>
      <c r="DFV928" s="12"/>
      <c r="DFW928" s="12"/>
      <c r="DFX928" s="12"/>
      <c r="DFY928" s="12"/>
      <c r="DFZ928" s="12"/>
      <c r="DGA928" s="12"/>
      <c r="DGB928" s="12"/>
      <c r="DGC928" s="12"/>
      <c r="DGD928" s="12"/>
      <c r="DGE928" s="12"/>
      <c r="DGF928" s="12"/>
      <c r="DGG928" s="12"/>
      <c r="DGH928" s="12"/>
      <c r="DGI928" s="12"/>
      <c r="DGJ928" s="12"/>
      <c r="DGK928" s="12"/>
      <c r="DGL928" s="12"/>
      <c r="DGM928" s="12"/>
      <c r="DGN928" s="12"/>
      <c r="DGO928" s="12"/>
      <c r="DGP928" s="12"/>
      <c r="DGQ928" s="12"/>
      <c r="DGR928" s="12"/>
      <c r="DGS928" s="12"/>
      <c r="DGT928" s="12"/>
      <c r="DGU928" s="12"/>
      <c r="DGV928" s="12"/>
      <c r="DGW928" s="12"/>
      <c r="DGX928" s="12"/>
      <c r="DGY928" s="12"/>
      <c r="DGZ928" s="12"/>
      <c r="DHA928" s="12"/>
      <c r="DHB928" s="12"/>
      <c r="DHC928" s="12"/>
      <c r="DHD928" s="12"/>
      <c r="DHE928" s="12"/>
      <c r="DHF928" s="12"/>
      <c r="DHG928" s="12"/>
      <c r="DHH928" s="12"/>
      <c r="DHI928" s="12"/>
      <c r="DHJ928" s="12"/>
      <c r="DHK928" s="12"/>
      <c r="DHL928" s="12"/>
      <c r="DHM928" s="12"/>
      <c r="DHN928" s="12"/>
      <c r="DHO928" s="12"/>
      <c r="DHP928" s="12"/>
      <c r="DHQ928" s="12"/>
      <c r="DHR928" s="12"/>
      <c r="DHS928" s="12"/>
      <c r="DHT928" s="12"/>
      <c r="DHU928" s="12"/>
      <c r="DHV928" s="12"/>
      <c r="DHW928" s="12"/>
      <c r="DHX928" s="12"/>
      <c r="DHY928" s="12"/>
      <c r="DHZ928" s="12"/>
      <c r="DIA928" s="12"/>
      <c r="DIB928" s="12"/>
      <c r="DIC928" s="12"/>
      <c r="DID928" s="12"/>
      <c r="DIE928" s="12"/>
      <c r="DIF928" s="12"/>
      <c r="DIG928" s="12"/>
      <c r="DIH928" s="12"/>
      <c r="DII928" s="12"/>
      <c r="DIJ928" s="12"/>
      <c r="DIK928" s="12"/>
      <c r="DIL928" s="12"/>
      <c r="DIM928" s="12"/>
      <c r="DIN928" s="12"/>
      <c r="DIO928" s="12"/>
      <c r="DIP928" s="12"/>
      <c r="DIQ928" s="12"/>
      <c r="DIR928" s="12"/>
      <c r="DIS928" s="12"/>
      <c r="DIT928" s="12"/>
      <c r="DIU928" s="12"/>
      <c r="DIV928" s="12"/>
      <c r="DIW928" s="12"/>
      <c r="DIX928" s="12"/>
      <c r="DIY928" s="12"/>
      <c r="DIZ928" s="12"/>
      <c r="DJA928" s="12"/>
      <c r="DJB928" s="12"/>
      <c r="DJC928" s="12"/>
      <c r="DJD928" s="12"/>
      <c r="DJE928" s="12"/>
      <c r="DJF928" s="12"/>
      <c r="DJG928" s="12"/>
      <c r="DJH928" s="12"/>
      <c r="DJI928" s="12"/>
      <c r="DJJ928" s="12"/>
      <c r="DJK928" s="12"/>
      <c r="DJL928" s="12"/>
      <c r="DJM928" s="12"/>
      <c r="DJN928" s="12"/>
      <c r="DJO928" s="12"/>
      <c r="DJP928" s="12"/>
      <c r="DJQ928" s="12"/>
      <c r="DJR928" s="12"/>
      <c r="DJS928" s="12"/>
      <c r="DJT928" s="12"/>
      <c r="DJU928" s="12"/>
      <c r="DJV928" s="12"/>
      <c r="DJW928" s="12"/>
      <c r="DJX928" s="12"/>
      <c r="DJY928" s="12"/>
      <c r="DJZ928" s="12"/>
      <c r="DKA928" s="12"/>
      <c r="DKB928" s="12"/>
      <c r="DKC928" s="12"/>
      <c r="DKD928" s="12"/>
      <c r="DKE928" s="12"/>
      <c r="DKF928" s="12"/>
      <c r="DKG928" s="12"/>
      <c r="DKH928" s="12"/>
      <c r="DKI928" s="12"/>
      <c r="DKJ928" s="12"/>
      <c r="DKK928" s="12"/>
      <c r="DKL928" s="12"/>
      <c r="DKM928" s="12"/>
      <c r="DKN928" s="12"/>
      <c r="DKO928" s="12"/>
      <c r="DKP928" s="12"/>
      <c r="DKQ928" s="12"/>
      <c r="DKR928" s="12"/>
      <c r="DKS928" s="12"/>
      <c r="DKT928" s="12"/>
      <c r="DKU928" s="12"/>
      <c r="DKV928" s="12"/>
      <c r="DKW928" s="12"/>
      <c r="DKX928" s="12"/>
      <c r="DKY928" s="12"/>
      <c r="DKZ928" s="12"/>
      <c r="DLA928" s="12"/>
      <c r="DLB928" s="12"/>
      <c r="DLC928" s="12"/>
      <c r="DLD928" s="12"/>
      <c r="DLE928" s="12"/>
      <c r="DLF928" s="12"/>
      <c r="DLG928" s="12"/>
      <c r="DLH928" s="12"/>
      <c r="DLI928" s="12"/>
      <c r="DLJ928" s="12"/>
      <c r="DLK928" s="12"/>
      <c r="DLL928" s="12"/>
      <c r="DLM928" s="12"/>
      <c r="DLN928" s="12"/>
      <c r="DLO928" s="12"/>
      <c r="DLP928" s="12"/>
      <c r="DLQ928" s="12"/>
      <c r="DLR928" s="12"/>
      <c r="DLS928" s="12"/>
      <c r="DLT928" s="12"/>
      <c r="DLU928" s="12"/>
      <c r="DLV928" s="12"/>
      <c r="DLW928" s="12"/>
      <c r="DLX928" s="12"/>
      <c r="DLY928" s="12"/>
      <c r="DLZ928" s="12"/>
      <c r="DMA928" s="12"/>
      <c r="DMB928" s="12"/>
      <c r="DMC928" s="12"/>
      <c r="DMD928" s="12"/>
      <c r="DME928" s="12"/>
      <c r="DMF928" s="12"/>
      <c r="DMG928" s="12"/>
      <c r="DMH928" s="12"/>
      <c r="DMI928" s="12"/>
      <c r="DMJ928" s="12"/>
      <c r="DMK928" s="12"/>
      <c r="DML928" s="12"/>
      <c r="DMM928" s="12"/>
      <c r="DMN928" s="12"/>
      <c r="DMO928" s="12"/>
      <c r="DMP928" s="12"/>
      <c r="DMQ928" s="12"/>
      <c r="DMR928" s="12"/>
      <c r="DMS928" s="12"/>
      <c r="DMT928" s="12"/>
      <c r="DMU928" s="12"/>
      <c r="DMV928" s="12"/>
      <c r="DMW928" s="12"/>
      <c r="DMX928" s="12"/>
      <c r="DMY928" s="12"/>
      <c r="DMZ928" s="12"/>
      <c r="DNA928" s="12"/>
      <c r="DNB928" s="12"/>
      <c r="DNC928" s="12"/>
      <c r="DND928" s="12"/>
      <c r="DNE928" s="12"/>
      <c r="DNF928" s="12"/>
      <c r="DNG928" s="12"/>
      <c r="DNH928" s="12"/>
      <c r="DNI928" s="12"/>
      <c r="DNJ928" s="12"/>
      <c r="DNK928" s="12"/>
      <c r="DNL928" s="12"/>
      <c r="DNM928" s="12"/>
      <c r="DNN928" s="12"/>
      <c r="DNO928" s="12"/>
      <c r="DNP928" s="12"/>
      <c r="DNQ928" s="12"/>
      <c r="DNR928" s="12"/>
      <c r="DNS928" s="12"/>
      <c r="DNT928" s="12"/>
      <c r="DNU928" s="12"/>
      <c r="DNV928" s="12"/>
      <c r="DNW928" s="12"/>
      <c r="DNX928" s="12"/>
      <c r="DNY928" s="12"/>
      <c r="DNZ928" s="12"/>
      <c r="DOA928" s="12"/>
      <c r="DOB928" s="12"/>
      <c r="DOC928" s="12"/>
      <c r="DOD928" s="12"/>
      <c r="DOE928" s="12"/>
      <c r="DOF928" s="12"/>
      <c r="DOG928" s="12"/>
      <c r="DOH928" s="12"/>
      <c r="DOI928" s="12"/>
      <c r="DOJ928" s="12"/>
      <c r="DOK928" s="12"/>
      <c r="DOL928" s="12"/>
      <c r="DOM928" s="12"/>
      <c r="DON928" s="12"/>
      <c r="DOO928" s="12"/>
      <c r="DOP928" s="12"/>
      <c r="DOQ928" s="12"/>
      <c r="DOR928" s="12"/>
      <c r="DOS928" s="12"/>
      <c r="DOT928" s="12"/>
      <c r="DOU928" s="12"/>
      <c r="DOV928" s="12"/>
      <c r="DOW928" s="12"/>
      <c r="DOX928" s="12"/>
      <c r="DOY928" s="12"/>
      <c r="DOZ928" s="12"/>
      <c r="DPA928" s="12"/>
      <c r="DPB928" s="12"/>
      <c r="DPC928" s="12"/>
      <c r="DPD928" s="12"/>
      <c r="DPE928" s="12"/>
      <c r="DPF928" s="12"/>
      <c r="DPG928" s="12"/>
      <c r="DPH928" s="12"/>
      <c r="DPI928" s="12"/>
      <c r="DPJ928" s="12"/>
      <c r="DPK928" s="12"/>
      <c r="DPL928" s="12"/>
      <c r="DPM928" s="12"/>
      <c r="DPN928" s="12"/>
      <c r="DPO928" s="12"/>
      <c r="DPP928" s="12"/>
      <c r="DPQ928" s="12"/>
      <c r="DPR928" s="12"/>
      <c r="DPS928" s="12"/>
      <c r="DPT928" s="12"/>
      <c r="DPU928" s="12"/>
      <c r="DPV928" s="12"/>
      <c r="DPW928" s="12"/>
      <c r="DPX928" s="12"/>
      <c r="DPY928" s="12"/>
      <c r="DPZ928" s="12"/>
      <c r="DQA928" s="12"/>
      <c r="DQB928" s="12"/>
      <c r="DQC928" s="12"/>
      <c r="DQD928" s="12"/>
      <c r="DQE928" s="12"/>
      <c r="DQF928" s="12"/>
      <c r="DQG928" s="12"/>
      <c r="DQH928" s="12"/>
      <c r="DQI928" s="12"/>
      <c r="DQJ928" s="12"/>
      <c r="DQK928" s="12"/>
      <c r="DQL928" s="12"/>
      <c r="DQM928" s="12"/>
      <c r="DQN928" s="12"/>
      <c r="DQO928" s="12"/>
      <c r="DQP928" s="12"/>
      <c r="DQQ928" s="12"/>
      <c r="DQR928" s="12"/>
      <c r="DQS928" s="12"/>
      <c r="DQT928" s="12"/>
      <c r="DQU928" s="12"/>
      <c r="DQV928" s="12"/>
      <c r="DQW928" s="12"/>
      <c r="DQX928" s="12"/>
      <c r="DQY928" s="12"/>
      <c r="DQZ928" s="12"/>
      <c r="DRA928" s="12"/>
      <c r="DRB928" s="12"/>
      <c r="DRC928" s="12"/>
      <c r="DRD928" s="12"/>
      <c r="DRE928" s="12"/>
      <c r="DRF928" s="12"/>
      <c r="DRG928" s="12"/>
      <c r="DRH928" s="12"/>
      <c r="DRI928" s="12"/>
      <c r="DRJ928" s="12"/>
      <c r="DRK928" s="12"/>
      <c r="DRL928" s="12"/>
      <c r="DRM928" s="12"/>
      <c r="DRN928" s="12"/>
      <c r="DRO928" s="12"/>
      <c r="DRP928" s="12"/>
      <c r="DRQ928" s="12"/>
      <c r="DRR928" s="12"/>
      <c r="DRS928" s="12"/>
      <c r="DRT928" s="12"/>
      <c r="DRU928" s="12"/>
      <c r="DRV928" s="12"/>
      <c r="DRW928" s="12"/>
      <c r="DRX928" s="12"/>
      <c r="DRY928" s="12"/>
      <c r="DRZ928" s="12"/>
      <c r="DSA928" s="12"/>
      <c r="DSB928" s="12"/>
      <c r="DSC928" s="12"/>
      <c r="DSD928" s="12"/>
      <c r="DSE928" s="12"/>
      <c r="DSF928" s="12"/>
      <c r="DSG928" s="12"/>
      <c r="DSH928" s="12"/>
      <c r="DSI928" s="12"/>
      <c r="DSJ928" s="12"/>
      <c r="DSK928" s="12"/>
      <c r="DSL928" s="12"/>
      <c r="DSM928" s="12"/>
      <c r="DSN928" s="12"/>
      <c r="DSO928" s="12"/>
      <c r="DSP928" s="12"/>
      <c r="DSQ928" s="12"/>
      <c r="DSR928" s="12"/>
      <c r="DSS928" s="12"/>
      <c r="DST928" s="12"/>
      <c r="DSU928" s="12"/>
      <c r="DSV928" s="12"/>
      <c r="DSW928" s="12"/>
      <c r="DSX928" s="12"/>
      <c r="DSY928" s="12"/>
      <c r="DSZ928" s="12"/>
      <c r="DTA928" s="12"/>
      <c r="DTB928" s="12"/>
      <c r="DTC928" s="12"/>
      <c r="DTD928" s="12"/>
      <c r="DTE928" s="12"/>
      <c r="DTF928" s="12"/>
      <c r="DTG928" s="12"/>
      <c r="DTH928" s="12"/>
      <c r="DTI928" s="12"/>
      <c r="DTJ928" s="12"/>
      <c r="DTK928" s="12"/>
      <c r="DTL928" s="12"/>
      <c r="DTM928" s="12"/>
      <c r="DTN928" s="12"/>
      <c r="DTO928" s="12"/>
      <c r="DTP928" s="12"/>
      <c r="DTQ928" s="12"/>
      <c r="DTR928" s="12"/>
      <c r="DTS928" s="12"/>
      <c r="DTT928" s="12"/>
      <c r="DTU928" s="12"/>
      <c r="DTV928" s="12"/>
      <c r="DTW928" s="12"/>
      <c r="DTX928" s="12"/>
      <c r="DTY928" s="12"/>
      <c r="DTZ928" s="12"/>
      <c r="DUA928" s="12"/>
      <c r="DUB928" s="12"/>
      <c r="DUC928" s="12"/>
      <c r="DUD928" s="12"/>
      <c r="DUE928" s="12"/>
      <c r="DUF928" s="12"/>
      <c r="DUG928" s="12"/>
      <c r="DUH928" s="12"/>
      <c r="DUI928" s="12"/>
      <c r="DUJ928" s="12"/>
      <c r="DUK928" s="12"/>
      <c r="DUL928" s="12"/>
      <c r="DUM928" s="12"/>
      <c r="DUN928" s="12"/>
      <c r="DUO928" s="12"/>
      <c r="DUP928" s="12"/>
      <c r="DUQ928" s="12"/>
      <c r="DUR928" s="12"/>
      <c r="DUS928" s="12"/>
      <c r="DUT928" s="12"/>
      <c r="DUU928" s="12"/>
      <c r="DUV928" s="12"/>
      <c r="DUW928" s="12"/>
      <c r="DUX928" s="12"/>
      <c r="DUY928" s="12"/>
      <c r="DUZ928" s="12"/>
      <c r="DVA928" s="12"/>
      <c r="DVB928" s="12"/>
      <c r="DVC928" s="12"/>
      <c r="DVD928" s="12"/>
      <c r="DVE928" s="12"/>
      <c r="DVF928" s="12"/>
      <c r="DVG928" s="12"/>
      <c r="DVH928" s="12"/>
      <c r="DVI928" s="12"/>
      <c r="DVJ928" s="12"/>
      <c r="DVK928" s="12"/>
      <c r="DVL928" s="12"/>
      <c r="DVM928" s="12"/>
      <c r="DVN928" s="12"/>
      <c r="DVO928" s="12"/>
      <c r="DVP928" s="12"/>
      <c r="DVQ928" s="12"/>
      <c r="DVR928" s="12"/>
      <c r="DVS928" s="12"/>
      <c r="DVT928" s="12"/>
      <c r="DVU928" s="12"/>
      <c r="DVV928" s="12"/>
      <c r="DVW928" s="12"/>
      <c r="DVX928" s="12"/>
      <c r="DVY928" s="12"/>
      <c r="DVZ928" s="12"/>
      <c r="DWA928" s="12"/>
      <c r="DWB928" s="12"/>
      <c r="DWC928" s="12"/>
      <c r="DWD928" s="12"/>
      <c r="DWE928" s="12"/>
      <c r="DWF928" s="12"/>
      <c r="DWG928" s="12"/>
      <c r="DWH928" s="12"/>
      <c r="DWI928" s="12"/>
      <c r="DWJ928" s="12"/>
      <c r="DWK928" s="12"/>
      <c r="DWL928" s="12"/>
      <c r="DWM928" s="12"/>
      <c r="DWN928" s="12"/>
      <c r="DWO928" s="12"/>
      <c r="DWP928" s="12"/>
      <c r="DWQ928" s="12"/>
      <c r="DWR928" s="12"/>
      <c r="DWS928" s="12"/>
      <c r="DWT928" s="12"/>
      <c r="DWU928" s="12"/>
      <c r="DWV928" s="12"/>
      <c r="DWW928" s="12"/>
      <c r="DWX928" s="12"/>
      <c r="DWY928" s="12"/>
      <c r="DWZ928" s="12"/>
      <c r="DXA928" s="12"/>
      <c r="DXB928" s="12"/>
      <c r="DXC928" s="12"/>
      <c r="DXD928" s="12"/>
      <c r="DXE928" s="12"/>
      <c r="DXF928" s="12"/>
      <c r="DXG928" s="12"/>
      <c r="DXH928" s="12"/>
      <c r="DXI928" s="12"/>
      <c r="DXJ928" s="12"/>
      <c r="DXK928" s="12"/>
      <c r="DXL928" s="12"/>
      <c r="DXM928" s="12"/>
      <c r="DXN928" s="12"/>
      <c r="DXO928" s="12"/>
      <c r="DXP928" s="12"/>
      <c r="DXQ928" s="12"/>
      <c r="DXR928" s="12"/>
      <c r="DXS928" s="12"/>
      <c r="DXT928" s="12"/>
      <c r="DXU928" s="12"/>
      <c r="DXV928" s="12"/>
      <c r="DXW928" s="12"/>
      <c r="DXX928" s="12"/>
      <c r="DXY928" s="12"/>
      <c r="DXZ928" s="12"/>
      <c r="DYA928" s="12"/>
      <c r="DYB928" s="12"/>
      <c r="DYC928" s="12"/>
      <c r="DYD928" s="12"/>
      <c r="DYE928" s="12"/>
      <c r="DYF928" s="12"/>
      <c r="DYG928" s="12"/>
      <c r="DYH928" s="12"/>
      <c r="DYI928" s="12"/>
      <c r="DYJ928" s="12"/>
      <c r="DYK928" s="12"/>
      <c r="DYL928" s="12"/>
      <c r="DYM928" s="12"/>
      <c r="DYN928" s="12"/>
      <c r="DYO928" s="12"/>
      <c r="DYP928" s="12"/>
      <c r="DYQ928" s="12"/>
      <c r="DYR928" s="12"/>
      <c r="DYS928" s="12"/>
      <c r="DYT928" s="12"/>
      <c r="DYU928" s="12"/>
      <c r="DYV928" s="12"/>
      <c r="DYW928" s="12"/>
      <c r="DYX928" s="12"/>
      <c r="DYY928" s="12"/>
      <c r="DYZ928" s="12"/>
      <c r="DZA928" s="12"/>
      <c r="DZB928" s="12"/>
      <c r="DZC928" s="12"/>
      <c r="DZD928" s="12"/>
      <c r="DZE928" s="12"/>
      <c r="DZF928" s="12"/>
      <c r="DZG928" s="12"/>
      <c r="DZH928" s="12"/>
      <c r="DZI928" s="12"/>
      <c r="DZJ928" s="12"/>
      <c r="DZK928" s="12"/>
      <c r="DZL928" s="12"/>
      <c r="DZM928" s="12"/>
      <c r="DZN928" s="12"/>
      <c r="DZO928" s="12"/>
      <c r="DZP928" s="12"/>
      <c r="DZQ928" s="12"/>
      <c r="DZR928" s="12"/>
      <c r="DZS928" s="12"/>
      <c r="DZT928" s="12"/>
      <c r="DZU928" s="12"/>
      <c r="DZV928" s="12"/>
      <c r="DZW928" s="12"/>
      <c r="DZX928" s="12"/>
      <c r="DZY928" s="12"/>
      <c r="DZZ928" s="12"/>
      <c r="EAA928" s="12"/>
      <c r="EAB928" s="12"/>
      <c r="EAC928" s="12"/>
      <c r="EAD928" s="12"/>
      <c r="EAE928" s="12"/>
      <c r="EAF928" s="12"/>
      <c r="EAG928" s="12"/>
      <c r="EAH928" s="12"/>
      <c r="EAI928" s="12"/>
      <c r="EAJ928" s="12"/>
      <c r="EAK928" s="12"/>
      <c r="EAL928" s="12"/>
      <c r="EAM928" s="12"/>
      <c r="EAN928" s="12"/>
      <c r="EAO928" s="12"/>
      <c r="EAP928" s="12"/>
      <c r="EAQ928" s="12"/>
      <c r="EAR928" s="12"/>
      <c r="EAS928" s="12"/>
      <c r="EAT928" s="12"/>
      <c r="EAU928" s="12"/>
      <c r="EAV928" s="12"/>
      <c r="EAW928" s="12"/>
      <c r="EAX928" s="12"/>
      <c r="EAY928" s="12"/>
      <c r="EAZ928" s="12"/>
      <c r="EBA928" s="12"/>
      <c r="EBB928" s="12"/>
      <c r="EBC928" s="12"/>
      <c r="EBD928" s="12"/>
      <c r="EBE928" s="12"/>
      <c r="EBF928" s="12"/>
      <c r="EBG928" s="12"/>
      <c r="EBH928" s="12"/>
      <c r="EBI928" s="12"/>
      <c r="EBJ928" s="12"/>
      <c r="EBK928" s="12"/>
      <c r="EBL928" s="12"/>
      <c r="EBM928" s="12"/>
      <c r="EBN928" s="12"/>
      <c r="EBO928" s="12"/>
      <c r="EBP928" s="12"/>
      <c r="EBQ928" s="12"/>
      <c r="EBR928" s="12"/>
      <c r="EBS928" s="12"/>
      <c r="EBT928" s="12"/>
      <c r="EBU928" s="12"/>
      <c r="EBV928" s="12"/>
      <c r="EBW928" s="12"/>
      <c r="EBX928" s="12"/>
      <c r="EBY928" s="12"/>
      <c r="EBZ928" s="12"/>
      <c r="ECA928" s="12"/>
      <c r="ECB928" s="12"/>
      <c r="ECC928" s="12"/>
      <c r="ECD928" s="12"/>
      <c r="ECE928" s="12"/>
      <c r="ECF928" s="12"/>
      <c r="ECG928" s="12"/>
      <c r="ECH928" s="12"/>
      <c r="ECI928" s="12"/>
      <c r="ECJ928" s="12"/>
      <c r="ECK928" s="12"/>
      <c r="ECL928" s="12"/>
      <c r="ECM928" s="12"/>
      <c r="ECN928" s="12"/>
      <c r="ECO928" s="12"/>
      <c r="ECP928" s="12"/>
      <c r="ECQ928" s="12"/>
      <c r="ECR928" s="12"/>
      <c r="ECS928" s="12"/>
      <c r="ECT928" s="12"/>
      <c r="ECU928" s="12"/>
      <c r="ECV928" s="12"/>
      <c r="ECW928" s="12"/>
      <c r="ECX928" s="12"/>
      <c r="ECY928" s="12"/>
      <c r="ECZ928" s="12"/>
      <c r="EDA928" s="12"/>
      <c r="EDB928" s="12"/>
      <c r="EDC928" s="12"/>
      <c r="EDD928" s="12"/>
      <c r="EDE928" s="12"/>
      <c r="EDF928" s="12"/>
      <c r="EDG928" s="12"/>
      <c r="EDH928" s="12"/>
      <c r="EDI928" s="12"/>
      <c r="EDJ928" s="12"/>
      <c r="EDK928" s="12"/>
      <c r="EDL928" s="12"/>
      <c r="EDM928" s="12"/>
      <c r="EDN928" s="12"/>
      <c r="EDO928" s="12"/>
      <c r="EDP928" s="12"/>
      <c r="EDQ928" s="12"/>
      <c r="EDR928" s="12"/>
      <c r="EDS928" s="12"/>
      <c r="EDT928" s="12"/>
      <c r="EDU928" s="12"/>
      <c r="EDV928" s="12"/>
      <c r="EDW928" s="12"/>
      <c r="EDX928" s="12"/>
      <c r="EDY928" s="12"/>
      <c r="EDZ928" s="12"/>
      <c r="EEA928" s="12"/>
      <c r="EEB928" s="12"/>
      <c r="EEC928" s="12"/>
      <c r="EED928" s="12"/>
      <c r="EEE928" s="12"/>
      <c r="EEF928" s="12"/>
      <c r="EEG928" s="12"/>
      <c r="EEH928" s="12"/>
      <c r="EEI928" s="12"/>
      <c r="EEJ928" s="12"/>
      <c r="EEK928" s="12"/>
      <c r="EEL928" s="12"/>
      <c r="EEM928" s="12"/>
      <c r="EEN928" s="12"/>
      <c r="EEO928" s="12"/>
      <c r="EEP928" s="12"/>
      <c r="EEQ928" s="12"/>
      <c r="EER928" s="12"/>
      <c r="EES928" s="12"/>
      <c r="EET928" s="12"/>
      <c r="EEU928" s="12"/>
      <c r="EEV928" s="12"/>
      <c r="EEW928" s="12"/>
      <c r="EEX928" s="12"/>
      <c r="EEY928" s="12"/>
      <c r="EEZ928" s="12"/>
      <c r="EFA928" s="12"/>
      <c r="EFB928" s="12"/>
      <c r="EFC928" s="12"/>
      <c r="EFD928" s="12"/>
      <c r="EFE928" s="12"/>
      <c r="EFF928" s="12"/>
      <c r="EFG928" s="12"/>
      <c r="EFH928" s="12"/>
      <c r="EFI928" s="12"/>
      <c r="EFJ928" s="12"/>
      <c r="EFK928" s="12"/>
      <c r="EFL928" s="12"/>
      <c r="EFM928" s="12"/>
      <c r="EFN928" s="12"/>
      <c r="EFO928" s="12"/>
      <c r="EFP928" s="12"/>
      <c r="EFQ928" s="12"/>
      <c r="EFR928" s="12"/>
      <c r="EFS928" s="12"/>
      <c r="EFT928" s="12"/>
      <c r="EFU928" s="12"/>
      <c r="EFV928" s="12"/>
      <c r="EFW928" s="12"/>
      <c r="EFX928" s="12"/>
      <c r="EFY928" s="12"/>
      <c r="EFZ928" s="12"/>
      <c r="EGA928" s="12"/>
      <c r="EGB928" s="12"/>
      <c r="EGC928" s="12"/>
      <c r="EGD928" s="12"/>
      <c r="EGE928" s="12"/>
      <c r="EGF928" s="12"/>
      <c r="EGG928" s="12"/>
      <c r="EGH928" s="12"/>
      <c r="EGI928" s="12"/>
      <c r="EGJ928" s="12"/>
      <c r="EGK928" s="12"/>
      <c r="EGL928" s="12"/>
      <c r="EGM928" s="12"/>
      <c r="EGN928" s="12"/>
      <c r="EGO928" s="12"/>
      <c r="EGP928" s="12"/>
      <c r="EGQ928" s="12"/>
      <c r="EGR928" s="12"/>
      <c r="EGS928" s="12"/>
      <c r="EGT928" s="12"/>
      <c r="EGU928" s="12"/>
      <c r="EGV928" s="12"/>
      <c r="EGW928" s="12"/>
      <c r="EGX928" s="12"/>
      <c r="EGY928" s="12"/>
      <c r="EGZ928" s="12"/>
      <c r="EHA928" s="12"/>
      <c r="EHB928" s="12"/>
      <c r="EHC928" s="12"/>
      <c r="EHD928" s="12"/>
      <c r="EHE928" s="12"/>
      <c r="EHF928" s="12"/>
      <c r="EHG928" s="12"/>
      <c r="EHH928" s="12"/>
      <c r="EHI928" s="12"/>
      <c r="EHJ928" s="12"/>
      <c r="EHK928" s="12"/>
      <c r="EHL928" s="12"/>
      <c r="EHM928" s="12"/>
      <c r="EHN928" s="12"/>
      <c r="EHO928" s="12"/>
      <c r="EHP928" s="12"/>
      <c r="EHQ928" s="12"/>
      <c r="EHR928" s="12"/>
      <c r="EHS928" s="12"/>
      <c r="EHT928" s="12"/>
      <c r="EHU928" s="12"/>
      <c r="EHV928" s="12"/>
      <c r="EHW928" s="12"/>
      <c r="EHX928" s="12"/>
      <c r="EHY928" s="12"/>
      <c r="EHZ928" s="12"/>
      <c r="EIA928" s="12"/>
      <c r="EIB928" s="12"/>
      <c r="EIC928" s="12"/>
      <c r="EID928" s="12"/>
      <c r="EIE928" s="12"/>
      <c r="EIF928" s="12"/>
      <c r="EIG928" s="12"/>
      <c r="EIH928" s="12"/>
      <c r="EII928" s="12"/>
      <c r="EIJ928" s="12"/>
      <c r="EIK928" s="12"/>
      <c r="EIL928" s="12"/>
      <c r="EIM928" s="12"/>
      <c r="EIN928" s="12"/>
      <c r="EIO928" s="12"/>
      <c r="EIP928" s="12"/>
      <c r="EIQ928" s="12"/>
      <c r="EIR928" s="12"/>
      <c r="EIS928" s="12"/>
      <c r="EIT928" s="12"/>
      <c r="EIU928" s="12"/>
      <c r="EIV928" s="12"/>
      <c r="EIW928" s="12"/>
      <c r="EIX928" s="12"/>
      <c r="EIY928" s="12"/>
      <c r="EIZ928" s="12"/>
      <c r="EJA928" s="12"/>
      <c r="EJB928" s="12"/>
      <c r="EJC928" s="12"/>
      <c r="EJD928" s="12"/>
      <c r="EJE928" s="12"/>
      <c r="EJF928" s="12"/>
      <c r="EJG928" s="12"/>
      <c r="EJH928" s="12"/>
      <c r="EJI928" s="12"/>
      <c r="EJJ928" s="12"/>
      <c r="EJK928" s="12"/>
      <c r="EJL928" s="12"/>
      <c r="EJM928" s="12"/>
      <c r="EJN928" s="12"/>
      <c r="EJO928" s="12"/>
      <c r="EJP928" s="12"/>
      <c r="EJQ928" s="12"/>
      <c r="EJR928" s="12"/>
      <c r="EJS928" s="12"/>
      <c r="EJT928" s="12"/>
      <c r="EJU928" s="12"/>
      <c r="EJV928" s="12"/>
      <c r="EJW928" s="12"/>
      <c r="EJX928" s="12"/>
      <c r="EJY928" s="12"/>
      <c r="EJZ928" s="12"/>
      <c r="EKA928" s="12"/>
      <c r="EKB928" s="12"/>
      <c r="EKC928" s="12"/>
      <c r="EKD928" s="12"/>
      <c r="EKE928" s="12"/>
      <c r="EKF928" s="12"/>
      <c r="EKG928" s="12"/>
      <c r="EKH928" s="12"/>
      <c r="EKI928" s="12"/>
      <c r="EKJ928" s="12"/>
      <c r="EKK928" s="12"/>
      <c r="EKL928" s="12"/>
      <c r="EKM928" s="12"/>
      <c r="EKN928" s="12"/>
      <c r="EKO928" s="12"/>
      <c r="EKP928" s="12"/>
      <c r="EKQ928" s="12"/>
      <c r="EKR928" s="12"/>
      <c r="EKS928" s="12"/>
      <c r="EKT928" s="12"/>
      <c r="EKU928" s="12"/>
      <c r="EKV928" s="12"/>
      <c r="EKW928" s="12"/>
      <c r="EKX928" s="12"/>
      <c r="EKY928" s="12"/>
      <c r="EKZ928" s="12"/>
      <c r="ELA928" s="12"/>
      <c r="ELB928" s="12"/>
      <c r="ELC928" s="12"/>
      <c r="ELD928" s="12"/>
      <c r="ELE928" s="12"/>
      <c r="ELF928" s="12"/>
      <c r="ELG928" s="12"/>
      <c r="ELH928" s="12"/>
      <c r="ELI928" s="12"/>
      <c r="ELJ928" s="12"/>
      <c r="ELK928" s="12"/>
      <c r="ELL928" s="12"/>
      <c r="ELM928" s="12"/>
      <c r="ELN928" s="12"/>
      <c r="ELO928" s="12"/>
      <c r="ELP928" s="12"/>
      <c r="ELQ928" s="12"/>
      <c r="ELR928" s="12"/>
      <c r="ELS928" s="12"/>
      <c r="ELT928" s="12"/>
      <c r="ELU928" s="12"/>
      <c r="ELV928" s="12"/>
      <c r="ELW928" s="12"/>
      <c r="ELX928" s="12"/>
      <c r="ELY928" s="12"/>
      <c r="ELZ928" s="12"/>
      <c r="EMA928" s="12"/>
      <c r="EMB928" s="12"/>
      <c r="EMC928" s="12"/>
      <c r="EMD928" s="12"/>
      <c r="EME928" s="12"/>
      <c r="EMF928" s="12"/>
      <c r="EMG928" s="12"/>
      <c r="EMH928" s="12"/>
      <c r="EMI928" s="12"/>
      <c r="EMJ928" s="12"/>
      <c r="EMK928" s="12"/>
      <c r="EML928" s="12"/>
      <c r="EMM928" s="12"/>
      <c r="EMN928" s="12"/>
      <c r="EMO928" s="12"/>
      <c r="EMP928" s="12"/>
      <c r="EMQ928" s="12"/>
      <c r="EMR928" s="12"/>
      <c r="EMS928" s="12"/>
      <c r="EMT928" s="12"/>
      <c r="EMU928" s="12"/>
      <c r="EMV928" s="12"/>
      <c r="EMW928" s="12"/>
      <c r="EMX928" s="12"/>
      <c r="EMY928" s="12"/>
      <c r="EMZ928" s="12"/>
      <c r="ENA928" s="12"/>
      <c r="ENB928" s="12"/>
      <c r="ENC928" s="12"/>
      <c r="END928" s="12"/>
      <c r="ENE928" s="12"/>
      <c r="ENF928" s="12"/>
      <c r="ENG928" s="12"/>
      <c r="ENH928" s="12"/>
      <c r="ENI928" s="12"/>
      <c r="ENJ928" s="12"/>
      <c r="ENK928" s="12"/>
      <c r="ENL928" s="12"/>
      <c r="ENM928" s="12"/>
      <c r="ENN928" s="12"/>
      <c r="ENO928" s="12"/>
      <c r="ENP928" s="12"/>
      <c r="ENQ928" s="12"/>
      <c r="ENR928" s="12"/>
      <c r="ENS928" s="12"/>
      <c r="ENT928" s="12"/>
      <c r="ENU928" s="12"/>
      <c r="ENV928" s="12"/>
      <c r="ENW928" s="12"/>
      <c r="ENX928" s="12"/>
      <c r="ENY928" s="12"/>
      <c r="ENZ928" s="12"/>
      <c r="EOA928" s="12"/>
      <c r="EOB928" s="12"/>
      <c r="EOC928" s="12"/>
      <c r="EOD928" s="12"/>
      <c r="EOE928" s="12"/>
      <c r="EOF928" s="12"/>
      <c r="EOG928" s="12"/>
      <c r="EOH928" s="12"/>
      <c r="EOI928" s="12"/>
      <c r="EOJ928" s="12"/>
      <c r="EOK928" s="12"/>
      <c r="EOL928" s="12"/>
      <c r="EOM928" s="12"/>
      <c r="EON928" s="12"/>
      <c r="EOO928" s="12"/>
      <c r="EOP928" s="12"/>
      <c r="EOQ928" s="12"/>
      <c r="EOR928" s="12"/>
      <c r="EOS928" s="12"/>
      <c r="EOT928" s="12"/>
      <c r="EOU928" s="12"/>
      <c r="EOV928" s="12"/>
      <c r="EOW928" s="12"/>
      <c r="EOX928" s="12"/>
      <c r="EOY928" s="12"/>
      <c r="EOZ928" s="12"/>
      <c r="EPA928" s="12"/>
      <c r="EPB928" s="12"/>
      <c r="EPC928" s="12"/>
      <c r="EPD928" s="12"/>
      <c r="EPE928" s="12"/>
      <c r="EPF928" s="12"/>
      <c r="EPG928" s="12"/>
      <c r="EPH928" s="12"/>
      <c r="EPI928" s="12"/>
      <c r="EPJ928" s="12"/>
      <c r="EPK928" s="12"/>
      <c r="EPL928" s="12"/>
      <c r="EPM928" s="12"/>
      <c r="EPN928" s="12"/>
      <c r="EPO928" s="12"/>
      <c r="EPP928" s="12"/>
      <c r="EPQ928" s="12"/>
      <c r="EPR928" s="12"/>
      <c r="EPS928" s="12"/>
      <c r="EPT928" s="12"/>
      <c r="EPU928" s="12"/>
      <c r="EPV928" s="12"/>
      <c r="EPW928" s="12"/>
      <c r="EPX928" s="12"/>
      <c r="EPY928" s="12"/>
      <c r="EPZ928" s="12"/>
      <c r="EQA928" s="12"/>
      <c r="EQB928" s="12"/>
      <c r="EQC928" s="12"/>
      <c r="EQD928" s="12"/>
      <c r="EQE928" s="12"/>
      <c r="EQF928" s="12"/>
      <c r="EQG928" s="12"/>
      <c r="EQH928" s="12"/>
      <c r="EQI928" s="12"/>
      <c r="EQJ928" s="12"/>
      <c r="EQK928" s="12"/>
      <c r="EQL928" s="12"/>
      <c r="EQM928" s="12"/>
      <c r="EQN928" s="12"/>
      <c r="EQO928" s="12"/>
      <c r="EQP928" s="12"/>
      <c r="EQQ928" s="12"/>
      <c r="EQR928" s="12"/>
      <c r="EQS928" s="12"/>
      <c r="EQT928" s="12"/>
      <c r="EQU928" s="12"/>
      <c r="EQV928" s="12"/>
      <c r="EQW928" s="12"/>
      <c r="EQX928" s="12"/>
      <c r="EQY928" s="12"/>
      <c r="EQZ928" s="12"/>
      <c r="ERA928" s="12"/>
      <c r="ERB928" s="12"/>
      <c r="ERC928" s="12"/>
      <c r="ERD928" s="12"/>
      <c r="ERE928" s="12"/>
      <c r="ERF928" s="12"/>
      <c r="ERG928" s="12"/>
      <c r="ERH928" s="12"/>
      <c r="ERI928" s="12"/>
      <c r="ERJ928" s="12"/>
      <c r="ERK928" s="12"/>
      <c r="ERL928" s="12"/>
      <c r="ERM928" s="12"/>
      <c r="ERN928" s="12"/>
      <c r="ERO928" s="12"/>
      <c r="ERP928" s="12"/>
      <c r="ERQ928" s="12"/>
      <c r="ERR928" s="12"/>
      <c r="ERS928" s="12"/>
      <c r="ERT928" s="12"/>
      <c r="ERU928" s="12"/>
      <c r="ERV928" s="12"/>
      <c r="ERW928" s="12"/>
      <c r="ERX928" s="12"/>
      <c r="ERY928" s="12"/>
      <c r="ERZ928" s="12"/>
      <c r="ESA928" s="12"/>
      <c r="ESB928" s="12"/>
      <c r="ESC928" s="12"/>
      <c r="ESD928" s="12"/>
      <c r="ESE928" s="12"/>
      <c r="ESF928" s="12"/>
      <c r="ESG928" s="12"/>
      <c r="ESH928" s="12"/>
      <c r="ESI928" s="12"/>
      <c r="ESJ928" s="12"/>
      <c r="ESK928" s="12"/>
      <c r="ESL928" s="12"/>
      <c r="ESM928" s="12"/>
      <c r="ESN928" s="12"/>
      <c r="ESO928" s="12"/>
      <c r="ESP928" s="12"/>
      <c r="ESQ928" s="12"/>
      <c r="ESR928" s="12"/>
      <c r="ESS928" s="12"/>
      <c r="EST928" s="12"/>
      <c r="ESU928" s="12"/>
      <c r="ESV928" s="12"/>
      <c r="ESW928" s="12"/>
      <c r="ESX928" s="12"/>
      <c r="ESY928" s="12"/>
      <c r="ESZ928" s="12"/>
      <c r="ETA928" s="12"/>
      <c r="ETB928" s="12"/>
      <c r="ETC928" s="12"/>
      <c r="ETD928" s="12"/>
      <c r="ETE928" s="12"/>
      <c r="ETF928" s="12"/>
      <c r="ETG928" s="12"/>
      <c r="ETH928" s="12"/>
      <c r="ETI928" s="12"/>
      <c r="ETJ928" s="12"/>
      <c r="ETK928" s="12"/>
      <c r="ETL928" s="12"/>
      <c r="ETM928" s="12"/>
      <c r="ETN928" s="12"/>
      <c r="ETO928" s="12"/>
      <c r="ETP928" s="12"/>
      <c r="ETQ928" s="12"/>
      <c r="ETR928" s="12"/>
      <c r="ETS928" s="12"/>
      <c r="ETT928" s="12"/>
      <c r="ETU928" s="12"/>
      <c r="ETV928" s="12"/>
      <c r="ETW928" s="12"/>
      <c r="ETX928" s="12"/>
      <c r="ETY928" s="12"/>
      <c r="ETZ928" s="12"/>
      <c r="EUA928" s="12"/>
      <c r="EUB928" s="12"/>
      <c r="EUC928" s="12"/>
      <c r="EUD928" s="12"/>
      <c r="EUE928" s="12"/>
      <c r="EUF928" s="12"/>
      <c r="EUG928" s="12"/>
      <c r="EUH928" s="12"/>
      <c r="EUI928" s="12"/>
      <c r="EUJ928" s="12"/>
      <c r="EUK928" s="12"/>
      <c r="EUL928" s="12"/>
      <c r="EUM928" s="12"/>
      <c r="EUN928" s="12"/>
      <c r="EUO928" s="12"/>
      <c r="EUP928" s="12"/>
      <c r="EUQ928" s="12"/>
      <c r="EUR928" s="12"/>
      <c r="EUS928" s="12"/>
      <c r="EUT928" s="12"/>
      <c r="EUU928" s="12"/>
      <c r="EUV928" s="12"/>
      <c r="EUW928" s="12"/>
      <c r="EUX928" s="12"/>
      <c r="EUY928" s="12"/>
      <c r="EUZ928" s="12"/>
      <c r="EVA928" s="12"/>
      <c r="EVB928" s="12"/>
      <c r="EVC928" s="12"/>
      <c r="EVD928" s="12"/>
      <c r="EVE928" s="12"/>
      <c r="EVF928" s="12"/>
      <c r="EVG928" s="12"/>
      <c r="EVH928" s="12"/>
      <c r="EVI928" s="12"/>
      <c r="EVJ928" s="12"/>
      <c r="EVK928" s="12"/>
      <c r="EVL928" s="12"/>
      <c r="EVM928" s="12"/>
      <c r="EVN928" s="12"/>
      <c r="EVO928" s="12"/>
      <c r="EVP928" s="12"/>
      <c r="EVQ928" s="12"/>
      <c r="EVR928" s="12"/>
      <c r="EVS928" s="12"/>
      <c r="EVT928" s="12"/>
      <c r="EVU928" s="12"/>
      <c r="EVV928" s="12"/>
      <c r="EVW928" s="12"/>
      <c r="EVX928" s="12"/>
      <c r="EVY928" s="12"/>
      <c r="EVZ928" s="12"/>
      <c r="EWA928" s="12"/>
      <c r="EWB928" s="12"/>
      <c r="EWC928" s="12"/>
      <c r="EWD928" s="12"/>
      <c r="EWE928" s="12"/>
      <c r="EWF928" s="12"/>
      <c r="EWG928" s="12"/>
      <c r="EWH928" s="12"/>
      <c r="EWI928" s="12"/>
      <c r="EWJ928" s="12"/>
      <c r="EWK928" s="12"/>
      <c r="EWL928" s="12"/>
      <c r="EWM928" s="12"/>
      <c r="EWN928" s="12"/>
      <c r="EWO928" s="12"/>
      <c r="EWP928" s="12"/>
      <c r="EWQ928" s="12"/>
      <c r="EWR928" s="12"/>
      <c r="EWS928" s="12"/>
      <c r="EWT928" s="12"/>
      <c r="EWU928" s="12"/>
      <c r="EWV928" s="12"/>
      <c r="EWW928" s="12"/>
      <c r="EWX928" s="12"/>
      <c r="EWY928" s="12"/>
      <c r="EWZ928" s="12"/>
      <c r="EXA928" s="12"/>
      <c r="EXB928" s="12"/>
      <c r="EXC928" s="12"/>
      <c r="EXD928" s="12"/>
      <c r="EXE928" s="12"/>
      <c r="EXF928" s="12"/>
      <c r="EXG928" s="12"/>
      <c r="EXH928" s="12"/>
      <c r="EXI928" s="12"/>
      <c r="EXJ928" s="12"/>
      <c r="EXK928" s="12"/>
      <c r="EXL928" s="12"/>
      <c r="EXM928" s="12"/>
      <c r="EXN928" s="12"/>
      <c r="EXO928" s="12"/>
      <c r="EXP928" s="12"/>
      <c r="EXQ928" s="12"/>
      <c r="EXR928" s="12"/>
      <c r="EXS928" s="12"/>
      <c r="EXT928" s="12"/>
      <c r="EXU928" s="12"/>
      <c r="EXV928" s="12"/>
      <c r="EXW928" s="12"/>
      <c r="EXX928" s="12"/>
      <c r="EXY928" s="12"/>
      <c r="EXZ928" s="12"/>
      <c r="EYA928" s="12"/>
      <c r="EYB928" s="12"/>
      <c r="EYC928" s="12"/>
      <c r="EYD928" s="12"/>
      <c r="EYE928" s="12"/>
      <c r="EYF928" s="12"/>
      <c r="EYG928" s="12"/>
      <c r="EYH928" s="12"/>
      <c r="EYI928" s="12"/>
      <c r="EYJ928" s="12"/>
      <c r="EYK928" s="12"/>
      <c r="EYL928" s="12"/>
      <c r="EYM928" s="12"/>
      <c r="EYN928" s="12"/>
      <c r="EYO928" s="12"/>
      <c r="EYP928" s="12"/>
      <c r="EYQ928" s="12"/>
      <c r="EYR928" s="12"/>
      <c r="EYS928" s="12"/>
      <c r="EYT928" s="12"/>
      <c r="EYU928" s="12"/>
      <c r="EYV928" s="12"/>
      <c r="EYW928" s="12"/>
      <c r="EYX928" s="12"/>
      <c r="EYY928" s="12"/>
      <c r="EYZ928" s="12"/>
      <c r="EZA928" s="12"/>
      <c r="EZB928" s="12"/>
      <c r="EZC928" s="12"/>
      <c r="EZD928" s="12"/>
      <c r="EZE928" s="12"/>
      <c r="EZF928" s="12"/>
      <c r="EZG928" s="12"/>
      <c r="EZH928" s="12"/>
      <c r="EZI928" s="12"/>
      <c r="EZJ928" s="12"/>
      <c r="EZK928" s="12"/>
      <c r="EZL928" s="12"/>
      <c r="EZM928" s="12"/>
      <c r="EZN928" s="12"/>
      <c r="EZO928" s="12"/>
      <c r="EZP928" s="12"/>
      <c r="EZQ928" s="12"/>
      <c r="EZR928" s="12"/>
      <c r="EZS928" s="12"/>
      <c r="EZT928" s="12"/>
      <c r="EZU928" s="12"/>
      <c r="EZV928" s="12"/>
      <c r="EZW928" s="12"/>
      <c r="EZX928" s="12"/>
      <c r="EZY928" s="12"/>
      <c r="EZZ928" s="12"/>
      <c r="FAA928" s="12"/>
      <c r="FAB928" s="12"/>
      <c r="FAC928" s="12"/>
      <c r="FAD928" s="12"/>
      <c r="FAE928" s="12"/>
      <c r="FAF928" s="12"/>
      <c r="FAG928" s="12"/>
      <c r="FAH928" s="12"/>
      <c r="FAI928" s="12"/>
      <c r="FAJ928" s="12"/>
      <c r="FAK928" s="12"/>
      <c r="FAL928" s="12"/>
      <c r="FAM928" s="12"/>
      <c r="FAN928" s="12"/>
      <c r="FAO928" s="12"/>
      <c r="FAP928" s="12"/>
      <c r="FAQ928" s="12"/>
      <c r="FAR928" s="12"/>
      <c r="FAS928" s="12"/>
      <c r="FAT928" s="12"/>
      <c r="FAU928" s="12"/>
      <c r="FAV928" s="12"/>
      <c r="FAW928" s="12"/>
      <c r="FAX928" s="12"/>
      <c r="FAY928" s="12"/>
      <c r="FAZ928" s="12"/>
      <c r="FBA928" s="12"/>
      <c r="FBB928" s="12"/>
      <c r="FBC928" s="12"/>
      <c r="FBD928" s="12"/>
      <c r="FBE928" s="12"/>
      <c r="FBF928" s="12"/>
      <c r="FBG928" s="12"/>
      <c r="FBH928" s="12"/>
      <c r="FBI928" s="12"/>
      <c r="FBJ928" s="12"/>
      <c r="FBK928" s="12"/>
      <c r="FBL928" s="12"/>
      <c r="FBM928" s="12"/>
      <c r="FBN928" s="12"/>
      <c r="FBO928" s="12"/>
      <c r="FBP928" s="12"/>
      <c r="FBQ928" s="12"/>
      <c r="FBR928" s="12"/>
      <c r="FBS928" s="12"/>
      <c r="FBT928" s="12"/>
      <c r="FBU928" s="12"/>
      <c r="FBV928" s="12"/>
      <c r="FBW928" s="12"/>
      <c r="FBX928" s="12"/>
      <c r="FBY928" s="12"/>
      <c r="FBZ928" s="12"/>
      <c r="FCA928" s="12"/>
      <c r="FCB928" s="12"/>
      <c r="FCC928" s="12"/>
      <c r="FCD928" s="12"/>
      <c r="FCE928" s="12"/>
      <c r="FCF928" s="12"/>
      <c r="FCG928" s="12"/>
      <c r="FCH928" s="12"/>
      <c r="FCI928" s="12"/>
      <c r="FCJ928" s="12"/>
      <c r="FCK928" s="12"/>
      <c r="FCL928" s="12"/>
      <c r="FCM928" s="12"/>
      <c r="FCN928" s="12"/>
      <c r="FCO928" s="12"/>
      <c r="FCP928" s="12"/>
      <c r="FCQ928" s="12"/>
      <c r="FCR928" s="12"/>
      <c r="FCS928" s="12"/>
      <c r="FCT928" s="12"/>
      <c r="FCU928" s="12"/>
      <c r="FCV928" s="12"/>
      <c r="FCW928" s="12"/>
      <c r="FCX928" s="12"/>
      <c r="FCY928" s="12"/>
      <c r="FCZ928" s="12"/>
      <c r="FDA928" s="12"/>
      <c r="FDB928" s="12"/>
      <c r="FDC928" s="12"/>
      <c r="FDD928" s="12"/>
      <c r="FDE928" s="12"/>
      <c r="FDF928" s="12"/>
      <c r="FDG928" s="12"/>
      <c r="FDH928" s="12"/>
      <c r="FDI928" s="12"/>
      <c r="FDJ928" s="12"/>
      <c r="FDK928" s="12"/>
      <c r="FDL928" s="12"/>
      <c r="FDM928" s="12"/>
      <c r="FDN928" s="12"/>
      <c r="FDO928" s="12"/>
      <c r="FDP928" s="12"/>
      <c r="FDQ928" s="12"/>
      <c r="FDR928" s="12"/>
      <c r="FDS928" s="12"/>
      <c r="FDT928" s="12"/>
      <c r="FDU928" s="12"/>
      <c r="FDV928" s="12"/>
      <c r="FDW928" s="12"/>
      <c r="FDX928" s="12"/>
      <c r="FDY928" s="12"/>
      <c r="FDZ928" s="12"/>
      <c r="FEA928" s="12"/>
      <c r="FEB928" s="12"/>
      <c r="FEC928" s="12"/>
      <c r="FED928" s="12"/>
      <c r="FEE928" s="12"/>
      <c r="FEF928" s="12"/>
      <c r="FEG928" s="12"/>
      <c r="FEH928" s="12"/>
      <c r="FEI928" s="12"/>
      <c r="FEJ928" s="12"/>
      <c r="FEK928" s="12"/>
      <c r="FEL928" s="12"/>
      <c r="FEM928" s="12"/>
      <c r="FEN928" s="12"/>
      <c r="FEO928" s="12"/>
      <c r="FEP928" s="12"/>
      <c r="FEQ928" s="12"/>
      <c r="FER928" s="12"/>
      <c r="FES928" s="12"/>
      <c r="FET928" s="12"/>
      <c r="FEU928" s="12"/>
      <c r="FEV928" s="12"/>
      <c r="FEW928" s="12"/>
      <c r="FEX928" s="12"/>
      <c r="FEY928" s="12"/>
      <c r="FEZ928" s="12"/>
      <c r="FFA928" s="12"/>
      <c r="FFB928" s="12"/>
      <c r="FFC928" s="12"/>
      <c r="FFD928" s="12"/>
      <c r="FFE928" s="12"/>
      <c r="FFF928" s="12"/>
      <c r="FFG928" s="12"/>
      <c r="FFH928" s="12"/>
      <c r="FFI928" s="12"/>
      <c r="FFJ928" s="12"/>
      <c r="FFK928" s="12"/>
      <c r="FFL928" s="12"/>
      <c r="FFM928" s="12"/>
      <c r="FFN928" s="12"/>
      <c r="FFO928" s="12"/>
      <c r="FFP928" s="12"/>
      <c r="FFQ928" s="12"/>
      <c r="FFR928" s="12"/>
      <c r="FFS928" s="12"/>
      <c r="FFT928" s="12"/>
      <c r="FFU928" s="12"/>
      <c r="FFV928" s="12"/>
      <c r="FFW928" s="12"/>
      <c r="FFX928" s="12"/>
      <c r="FFY928" s="12"/>
      <c r="FFZ928" s="12"/>
      <c r="FGA928" s="12"/>
      <c r="FGB928" s="12"/>
      <c r="FGC928" s="12"/>
      <c r="FGD928" s="12"/>
      <c r="FGE928" s="12"/>
      <c r="FGF928" s="12"/>
      <c r="FGG928" s="12"/>
      <c r="FGH928" s="12"/>
      <c r="FGI928" s="12"/>
      <c r="FGJ928" s="12"/>
      <c r="FGK928" s="12"/>
      <c r="FGL928" s="12"/>
      <c r="FGM928" s="12"/>
      <c r="FGN928" s="12"/>
      <c r="FGO928" s="12"/>
      <c r="FGP928" s="12"/>
      <c r="FGQ928" s="12"/>
      <c r="FGR928" s="12"/>
      <c r="FGS928" s="12"/>
      <c r="FGT928" s="12"/>
      <c r="FGU928" s="12"/>
      <c r="FGV928" s="12"/>
      <c r="FGW928" s="12"/>
      <c r="FGX928" s="12"/>
      <c r="FGY928" s="12"/>
      <c r="FGZ928" s="12"/>
      <c r="FHA928" s="12"/>
      <c r="FHB928" s="12"/>
      <c r="FHC928" s="12"/>
      <c r="FHD928" s="12"/>
      <c r="FHE928" s="12"/>
      <c r="FHF928" s="12"/>
      <c r="FHG928" s="12"/>
      <c r="FHH928" s="12"/>
      <c r="FHI928" s="12"/>
      <c r="FHJ928" s="12"/>
      <c r="FHK928" s="12"/>
      <c r="FHL928" s="12"/>
      <c r="FHM928" s="12"/>
      <c r="FHN928" s="12"/>
      <c r="FHO928" s="12"/>
      <c r="FHP928" s="12"/>
      <c r="FHQ928" s="12"/>
      <c r="FHR928" s="12"/>
      <c r="FHS928" s="12"/>
      <c r="FHT928" s="12"/>
      <c r="FHU928" s="12"/>
      <c r="FHV928" s="12"/>
      <c r="FHW928" s="12"/>
      <c r="FHX928" s="12"/>
      <c r="FHY928" s="12"/>
      <c r="FHZ928" s="12"/>
      <c r="FIA928" s="12"/>
      <c r="FIB928" s="12"/>
      <c r="FIC928" s="12"/>
      <c r="FID928" s="12"/>
      <c r="FIE928" s="12"/>
      <c r="FIF928" s="12"/>
      <c r="FIG928" s="12"/>
      <c r="FIH928" s="12"/>
      <c r="FII928" s="12"/>
      <c r="FIJ928" s="12"/>
      <c r="FIK928" s="12"/>
      <c r="FIL928" s="12"/>
      <c r="FIM928" s="12"/>
      <c r="FIN928" s="12"/>
      <c r="FIO928" s="12"/>
      <c r="FIP928" s="12"/>
      <c r="FIQ928" s="12"/>
      <c r="FIR928" s="12"/>
      <c r="FIS928" s="12"/>
      <c r="FIT928" s="12"/>
      <c r="FIU928" s="12"/>
      <c r="FIV928" s="12"/>
      <c r="FIW928" s="12"/>
      <c r="FIX928" s="12"/>
      <c r="FIY928" s="12"/>
      <c r="FIZ928" s="12"/>
      <c r="FJA928" s="12"/>
      <c r="FJB928" s="12"/>
      <c r="FJC928" s="12"/>
      <c r="FJD928" s="12"/>
      <c r="FJE928" s="12"/>
      <c r="FJF928" s="12"/>
      <c r="FJG928" s="12"/>
      <c r="FJH928" s="12"/>
      <c r="FJI928" s="12"/>
      <c r="FJJ928" s="12"/>
      <c r="FJK928" s="12"/>
      <c r="FJL928" s="12"/>
      <c r="FJM928" s="12"/>
      <c r="FJN928" s="12"/>
      <c r="FJO928" s="12"/>
      <c r="FJP928" s="12"/>
      <c r="FJQ928" s="12"/>
      <c r="FJR928" s="12"/>
      <c r="FJS928" s="12"/>
      <c r="FJT928" s="12"/>
      <c r="FJU928" s="12"/>
      <c r="FJV928" s="12"/>
      <c r="FJW928" s="12"/>
      <c r="FJX928" s="12"/>
      <c r="FJY928" s="12"/>
      <c r="FJZ928" s="12"/>
      <c r="FKA928" s="12"/>
      <c r="FKB928" s="12"/>
      <c r="FKC928" s="12"/>
      <c r="FKD928" s="12"/>
      <c r="FKE928" s="12"/>
      <c r="FKF928" s="12"/>
      <c r="FKG928" s="12"/>
      <c r="FKH928" s="12"/>
      <c r="FKI928" s="12"/>
      <c r="FKJ928" s="12"/>
      <c r="FKK928" s="12"/>
      <c r="FKL928" s="12"/>
      <c r="FKM928" s="12"/>
      <c r="FKN928" s="12"/>
      <c r="FKO928" s="12"/>
      <c r="FKP928" s="12"/>
      <c r="FKQ928" s="12"/>
      <c r="FKR928" s="12"/>
      <c r="FKS928" s="12"/>
      <c r="FKT928" s="12"/>
      <c r="FKU928" s="12"/>
      <c r="FKV928" s="12"/>
      <c r="FKW928" s="12"/>
      <c r="FKX928" s="12"/>
      <c r="FKY928" s="12"/>
      <c r="FKZ928" s="12"/>
      <c r="FLA928" s="12"/>
      <c r="FLB928" s="12"/>
      <c r="FLC928" s="12"/>
      <c r="FLD928" s="12"/>
      <c r="FLE928" s="12"/>
      <c r="FLF928" s="12"/>
      <c r="FLG928" s="12"/>
      <c r="FLH928" s="12"/>
      <c r="FLI928" s="12"/>
      <c r="FLJ928" s="12"/>
      <c r="FLK928" s="12"/>
      <c r="FLL928" s="12"/>
      <c r="FLM928" s="12"/>
      <c r="FLN928" s="12"/>
      <c r="FLO928" s="12"/>
      <c r="FLP928" s="12"/>
      <c r="FLQ928" s="12"/>
      <c r="FLR928" s="12"/>
      <c r="FLS928" s="12"/>
      <c r="FLT928" s="12"/>
      <c r="FLU928" s="12"/>
      <c r="FLV928" s="12"/>
      <c r="FLW928" s="12"/>
      <c r="FLX928" s="12"/>
      <c r="FLY928" s="12"/>
      <c r="FLZ928" s="12"/>
      <c r="FMA928" s="12"/>
      <c r="FMB928" s="12"/>
      <c r="FMC928" s="12"/>
      <c r="FMD928" s="12"/>
      <c r="FME928" s="12"/>
      <c r="FMF928" s="12"/>
      <c r="FMG928" s="12"/>
      <c r="FMH928" s="12"/>
      <c r="FMI928" s="12"/>
      <c r="FMJ928" s="12"/>
      <c r="FMK928" s="12"/>
      <c r="FML928" s="12"/>
      <c r="FMM928" s="12"/>
      <c r="FMN928" s="12"/>
      <c r="FMO928" s="12"/>
      <c r="FMP928" s="12"/>
      <c r="FMQ928" s="12"/>
      <c r="FMR928" s="12"/>
      <c r="FMS928" s="12"/>
      <c r="FMT928" s="12"/>
      <c r="FMU928" s="12"/>
      <c r="FMV928" s="12"/>
      <c r="FMW928" s="12"/>
      <c r="FMX928" s="12"/>
      <c r="FMY928" s="12"/>
      <c r="FMZ928" s="12"/>
      <c r="FNA928" s="12"/>
      <c r="FNB928" s="12"/>
      <c r="FNC928" s="12"/>
      <c r="FND928" s="12"/>
      <c r="FNE928" s="12"/>
      <c r="FNF928" s="12"/>
      <c r="FNG928" s="12"/>
      <c r="FNH928" s="12"/>
      <c r="FNI928" s="12"/>
      <c r="FNJ928" s="12"/>
      <c r="FNK928" s="12"/>
      <c r="FNL928" s="12"/>
      <c r="FNM928" s="12"/>
      <c r="FNN928" s="12"/>
      <c r="FNO928" s="12"/>
      <c r="FNP928" s="12"/>
      <c r="FNQ928" s="12"/>
      <c r="FNR928" s="12"/>
      <c r="FNS928" s="12"/>
      <c r="FNT928" s="12"/>
      <c r="FNU928" s="12"/>
      <c r="FNV928" s="12"/>
      <c r="FNW928" s="12"/>
      <c r="FNX928" s="12"/>
      <c r="FNY928" s="12"/>
      <c r="FNZ928" s="12"/>
      <c r="FOA928" s="12"/>
      <c r="FOB928" s="12"/>
      <c r="FOC928" s="12"/>
      <c r="FOD928" s="12"/>
      <c r="FOE928" s="12"/>
      <c r="FOF928" s="12"/>
      <c r="FOG928" s="12"/>
      <c r="FOH928" s="12"/>
      <c r="FOI928" s="12"/>
      <c r="FOJ928" s="12"/>
      <c r="FOK928" s="12"/>
      <c r="FOL928" s="12"/>
      <c r="FOM928" s="12"/>
      <c r="FON928" s="12"/>
      <c r="FOO928" s="12"/>
      <c r="FOP928" s="12"/>
      <c r="FOQ928" s="12"/>
      <c r="FOR928" s="12"/>
      <c r="FOS928" s="12"/>
      <c r="FOT928" s="12"/>
      <c r="FOU928" s="12"/>
      <c r="FOV928" s="12"/>
      <c r="FOW928" s="12"/>
      <c r="FOX928" s="12"/>
      <c r="FOY928" s="12"/>
      <c r="FOZ928" s="12"/>
      <c r="FPA928" s="12"/>
      <c r="FPB928" s="12"/>
      <c r="FPC928" s="12"/>
      <c r="FPD928" s="12"/>
      <c r="FPE928" s="12"/>
      <c r="FPF928" s="12"/>
      <c r="FPG928" s="12"/>
      <c r="FPH928" s="12"/>
      <c r="FPI928" s="12"/>
      <c r="FPJ928" s="12"/>
      <c r="FPK928" s="12"/>
      <c r="FPL928" s="12"/>
      <c r="FPM928" s="12"/>
      <c r="FPN928" s="12"/>
      <c r="FPO928" s="12"/>
      <c r="FPP928" s="12"/>
      <c r="FPQ928" s="12"/>
      <c r="FPR928" s="12"/>
      <c r="FPS928" s="12"/>
      <c r="FPT928" s="12"/>
      <c r="FPU928" s="12"/>
      <c r="FPV928" s="12"/>
      <c r="FPW928" s="12"/>
      <c r="FPX928" s="12"/>
      <c r="FPY928" s="12"/>
      <c r="FPZ928" s="12"/>
      <c r="FQA928" s="12"/>
      <c r="FQB928" s="12"/>
      <c r="FQC928" s="12"/>
      <c r="FQD928" s="12"/>
      <c r="FQE928" s="12"/>
      <c r="FQF928" s="12"/>
      <c r="FQG928" s="12"/>
      <c r="FQH928" s="12"/>
      <c r="FQI928" s="12"/>
      <c r="FQJ928" s="12"/>
      <c r="FQK928" s="12"/>
      <c r="FQL928" s="12"/>
      <c r="FQM928" s="12"/>
      <c r="FQN928" s="12"/>
      <c r="FQO928" s="12"/>
      <c r="FQP928" s="12"/>
      <c r="FQQ928" s="12"/>
      <c r="FQR928" s="12"/>
      <c r="FQS928" s="12"/>
      <c r="FQT928" s="12"/>
      <c r="FQU928" s="12"/>
      <c r="FQV928" s="12"/>
      <c r="FQW928" s="12"/>
      <c r="FQX928" s="12"/>
      <c r="FQY928" s="12"/>
      <c r="FQZ928" s="12"/>
      <c r="FRA928" s="12"/>
      <c r="FRB928" s="12"/>
      <c r="FRC928" s="12"/>
      <c r="FRD928" s="12"/>
      <c r="FRE928" s="12"/>
      <c r="FRF928" s="12"/>
      <c r="FRG928" s="12"/>
      <c r="FRH928" s="12"/>
      <c r="FRI928" s="12"/>
      <c r="FRJ928" s="12"/>
      <c r="FRK928" s="12"/>
      <c r="FRL928" s="12"/>
      <c r="FRM928" s="12"/>
      <c r="FRN928" s="12"/>
      <c r="FRO928" s="12"/>
      <c r="FRP928" s="12"/>
      <c r="FRQ928" s="12"/>
      <c r="FRR928" s="12"/>
      <c r="FRS928" s="12"/>
      <c r="FRT928" s="12"/>
      <c r="FRU928" s="12"/>
      <c r="FRV928" s="12"/>
      <c r="FRW928" s="12"/>
      <c r="FRX928" s="12"/>
      <c r="FRY928" s="12"/>
      <c r="FRZ928" s="12"/>
      <c r="FSA928" s="12"/>
      <c r="FSB928" s="12"/>
      <c r="FSC928" s="12"/>
      <c r="FSD928" s="12"/>
      <c r="FSE928" s="12"/>
      <c r="FSF928" s="12"/>
      <c r="FSG928" s="12"/>
      <c r="FSH928" s="12"/>
      <c r="FSI928" s="12"/>
      <c r="FSJ928" s="12"/>
      <c r="FSK928" s="12"/>
      <c r="FSL928" s="12"/>
      <c r="FSM928" s="12"/>
      <c r="FSN928" s="12"/>
      <c r="FSO928" s="12"/>
      <c r="FSP928" s="12"/>
      <c r="FSQ928" s="12"/>
      <c r="FSR928" s="12"/>
      <c r="FSS928" s="12"/>
      <c r="FST928" s="12"/>
      <c r="FSU928" s="12"/>
      <c r="FSV928" s="12"/>
      <c r="FSW928" s="12"/>
      <c r="FSX928" s="12"/>
      <c r="FSY928" s="12"/>
      <c r="FSZ928" s="12"/>
      <c r="FTA928" s="12"/>
      <c r="FTB928" s="12"/>
      <c r="FTC928" s="12"/>
      <c r="FTD928" s="12"/>
      <c r="FTE928" s="12"/>
      <c r="FTF928" s="12"/>
      <c r="FTG928" s="12"/>
      <c r="FTH928" s="12"/>
      <c r="FTI928" s="12"/>
      <c r="FTJ928" s="12"/>
      <c r="FTK928" s="12"/>
      <c r="FTL928" s="12"/>
      <c r="FTM928" s="12"/>
      <c r="FTN928" s="12"/>
      <c r="FTO928" s="12"/>
      <c r="FTP928" s="12"/>
      <c r="FTQ928" s="12"/>
      <c r="FTR928" s="12"/>
      <c r="FTS928" s="12"/>
      <c r="FTT928" s="12"/>
      <c r="FTU928" s="12"/>
      <c r="FTV928" s="12"/>
      <c r="FTW928" s="12"/>
      <c r="FTX928" s="12"/>
      <c r="FTY928" s="12"/>
      <c r="FTZ928" s="12"/>
      <c r="FUA928" s="12"/>
      <c r="FUB928" s="12"/>
      <c r="FUC928" s="12"/>
      <c r="FUD928" s="12"/>
      <c r="FUE928" s="12"/>
      <c r="FUF928" s="12"/>
      <c r="FUG928" s="12"/>
      <c r="FUH928" s="12"/>
      <c r="FUI928" s="12"/>
      <c r="FUJ928" s="12"/>
      <c r="FUK928" s="12"/>
      <c r="FUL928" s="12"/>
      <c r="FUM928" s="12"/>
      <c r="FUN928" s="12"/>
      <c r="FUO928" s="12"/>
      <c r="FUP928" s="12"/>
      <c r="FUQ928" s="12"/>
      <c r="FUR928" s="12"/>
      <c r="FUS928" s="12"/>
      <c r="FUT928" s="12"/>
      <c r="FUU928" s="12"/>
      <c r="FUV928" s="12"/>
      <c r="FUW928" s="12"/>
      <c r="FUX928" s="12"/>
      <c r="FUY928" s="12"/>
      <c r="FUZ928" s="12"/>
      <c r="FVA928" s="12"/>
      <c r="FVB928" s="12"/>
      <c r="FVC928" s="12"/>
      <c r="FVD928" s="12"/>
      <c r="FVE928" s="12"/>
      <c r="FVF928" s="12"/>
      <c r="FVG928" s="12"/>
      <c r="FVH928" s="12"/>
      <c r="FVI928" s="12"/>
      <c r="FVJ928" s="12"/>
      <c r="FVK928" s="12"/>
      <c r="FVL928" s="12"/>
      <c r="FVM928" s="12"/>
      <c r="FVN928" s="12"/>
      <c r="FVO928" s="12"/>
      <c r="FVP928" s="12"/>
      <c r="FVQ928" s="12"/>
      <c r="FVR928" s="12"/>
      <c r="FVS928" s="12"/>
      <c r="FVT928" s="12"/>
      <c r="FVU928" s="12"/>
      <c r="FVV928" s="12"/>
      <c r="FVW928" s="12"/>
      <c r="FVX928" s="12"/>
      <c r="FVY928" s="12"/>
      <c r="FVZ928" s="12"/>
      <c r="FWA928" s="12"/>
      <c r="FWB928" s="12"/>
      <c r="FWC928" s="12"/>
      <c r="FWD928" s="12"/>
      <c r="FWE928" s="12"/>
      <c r="FWF928" s="12"/>
      <c r="FWG928" s="12"/>
      <c r="FWH928" s="12"/>
      <c r="FWI928" s="12"/>
      <c r="FWJ928" s="12"/>
      <c r="FWK928" s="12"/>
      <c r="FWL928" s="12"/>
      <c r="FWM928" s="12"/>
      <c r="FWN928" s="12"/>
      <c r="FWO928" s="12"/>
      <c r="FWP928" s="12"/>
      <c r="FWQ928" s="12"/>
      <c r="FWR928" s="12"/>
      <c r="FWS928" s="12"/>
      <c r="FWT928" s="12"/>
      <c r="FWU928" s="12"/>
      <c r="FWV928" s="12"/>
      <c r="FWW928" s="12"/>
      <c r="FWX928" s="12"/>
      <c r="FWY928" s="12"/>
      <c r="FWZ928" s="12"/>
      <c r="FXA928" s="12"/>
      <c r="FXB928" s="12"/>
      <c r="FXC928" s="12"/>
      <c r="FXD928" s="12"/>
      <c r="FXE928" s="12"/>
      <c r="FXF928" s="12"/>
      <c r="FXG928" s="12"/>
      <c r="FXH928" s="12"/>
      <c r="FXI928" s="12"/>
      <c r="FXJ928" s="12"/>
      <c r="FXK928" s="12"/>
      <c r="FXL928" s="12"/>
      <c r="FXM928" s="12"/>
      <c r="FXN928" s="12"/>
      <c r="FXO928" s="12"/>
      <c r="FXP928" s="12"/>
      <c r="FXQ928" s="12"/>
      <c r="FXR928" s="12"/>
      <c r="FXS928" s="12"/>
      <c r="FXT928" s="12"/>
      <c r="FXU928" s="12"/>
      <c r="FXV928" s="12"/>
      <c r="FXW928" s="12"/>
      <c r="FXX928" s="12"/>
      <c r="FXY928" s="12"/>
      <c r="FXZ928" s="12"/>
      <c r="FYA928" s="12"/>
      <c r="FYB928" s="12"/>
      <c r="FYC928" s="12"/>
      <c r="FYD928" s="12"/>
      <c r="FYE928" s="12"/>
      <c r="FYF928" s="12"/>
      <c r="FYG928" s="12"/>
      <c r="FYH928" s="12"/>
      <c r="FYI928" s="12"/>
      <c r="FYJ928" s="12"/>
      <c r="FYK928" s="12"/>
      <c r="FYL928" s="12"/>
      <c r="FYM928" s="12"/>
      <c r="FYN928" s="12"/>
      <c r="FYO928" s="12"/>
      <c r="FYP928" s="12"/>
      <c r="FYQ928" s="12"/>
      <c r="FYR928" s="12"/>
      <c r="FYS928" s="12"/>
      <c r="FYT928" s="12"/>
      <c r="FYU928" s="12"/>
      <c r="FYV928" s="12"/>
      <c r="FYW928" s="12"/>
      <c r="FYX928" s="12"/>
      <c r="FYY928" s="12"/>
      <c r="FYZ928" s="12"/>
      <c r="FZA928" s="12"/>
      <c r="FZB928" s="12"/>
      <c r="FZC928" s="12"/>
      <c r="FZD928" s="12"/>
      <c r="FZE928" s="12"/>
      <c r="FZF928" s="12"/>
      <c r="FZG928" s="12"/>
      <c r="FZH928" s="12"/>
      <c r="FZI928" s="12"/>
      <c r="FZJ928" s="12"/>
      <c r="FZK928" s="12"/>
      <c r="FZL928" s="12"/>
      <c r="FZM928" s="12"/>
      <c r="FZN928" s="12"/>
      <c r="FZO928" s="12"/>
      <c r="FZP928" s="12"/>
      <c r="FZQ928" s="12"/>
      <c r="FZR928" s="12"/>
      <c r="FZS928" s="12"/>
      <c r="FZT928" s="12"/>
      <c r="FZU928" s="12"/>
      <c r="FZV928" s="12"/>
      <c r="FZW928" s="12"/>
      <c r="FZX928" s="12"/>
      <c r="FZY928" s="12"/>
      <c r="FZZ928" s="12"/>
      <c r="GAA928" s="12"/>
      <c r="GAB928" s="12"/>
      <c r="GAC928" s="12"/>
      <c r="GAD928" s="12"/>
      <c r="GAE928" s="12"/>
      <c r="GAF928" s="12"/>
      <c r="GAG928" s="12"/>
      <c r="GAH928" s="12"/>
      <c r="GAI928" s="12"/>
      <c r="GAJ928" s="12"/>
      <c r="GAK928" s="12"/>
      <c r="GAL928" s="12"/>
      <c r="GAM928" s="12"/>
      <c r="GAN928" s="12"/>
      <c r="GAO928" s="12"/>
      <c r="GAP928" s="12"/>
      <c r="GAQ928" s="12"/>
      <c r="GAR928" s="12"/>
      <c r="GAS928" s="12"/>
      <c r="GAT928" s="12"/>
      <c r="GAU928" s="12"/>
      <c r="GAV928" s="12"/>
      <c r="GAW928" s="12"/>
      <c r="GAX928" s="12"/>
      <c r="GAY928" s="12"/>
      <c r="GAZ928" s="12"/>
      <c r="GBA928" s="12"/>
      <c r="GBB928" s="12"/>
      <c r="GBC928" s="12"/>
      <c r="GBD928" s="12"/>
      <c r="GBE928" s="12"/>
      <c r="GBF928" s="12"/>
      <c r="GBG928" s="12"/>
      <c r="GBH928" s="12"/>
      <c r="GBI928" s="12"/>
      <c r="GBJ928" s="12"/>
      <c r="GBK928" s="12"/>
      <c r="GBL928" s="12"/>
      <c r="GBM928" s="12"/>
      <c r="GBN928" s="12"/>
      <c r="GBO928" s="12"/>
      <c r="GBP928" s="12"/>
      <c r="GBQ928" s="12"/>
      <c r="GBR928" s="12"/>
      <c r="GBS928" s="12"/>
      <c r="GBT928" s="12"/>
      <c r="GBU928" s="12"/>
      <c r="GBV928" s="12"/>
      <c r="GBW928" s="12"/>
      <c r="GBX928" s="12"/>
      <c r="GBY928" s="12"/>
      <c r="GBZ928" s="12"/>
      <c r="GCA928" s="12"/>
      <c r="GCB928" s="12"/>
      <c r="GCC928" s="12"/>
      <c r="GCD928" s="12"/>
      <c r="GCE928" s="12"/>
      <c r="GCF928" s="12"/>
      <c r="GCG928" s="12"/>
      <c r="GCH928" s="12"/>
      <c r="GCI928" s="12"/>
      <c r="GCJ928" s="12"/>
      <c r="GCK928" s="12"/>
      <c r="GCL928" s="12"/>
      <c r="GCM928" s="12"/>
      <c r="GCN928" s="12"/>
      <c r="GCO928" s="12"/>
      <c r="GCP928" s="12"/>
      <c r="GCQ928" s="12"/>
      <c r="GCR928" s="12"/>
      <c r="GCS928" s="12"/>
      <c r="GCT928" s="12"/>
      <c r="GCU928" s="12"/>
      <c r="GCV928" s="12"/>
      <c r="GCW928" s="12"/>
      <c r="GCX928" s="12"/>
      <c r="GCY928" s="12"/>
      <c r="GCZ928" s="12"/>
      <c r="GDA928" s="12"/>
      <c r="GDB928" s="12"/>
      <c r="GDC928" s="12"/>
      <c r="GDD928" s="12"/>
      <c r="GDE928" s="12"/>
      <c r="GDF928" s="12"/>
      <c r="GDG928" s="12"/>
      <c r="GDH928" s="12"/>
      <c r="GDI928" s="12"/>
      <c r="GDJ928" s="12"/>
      <c r="GDK928" s="12"/>
      <c r="GDL928" s="12"/>
      <c r="GDM928" s="12"/>
      <c r="GDN928" s="12"/>
      <c r="GDO928" s="12"/>
      <c r="GDP928" s="12"/>
      <c r="GDQ928" s="12"/>
      <c r="GDR928" s="12"/>
      <c r="GDS928" s="12"/>
      <c r="GDT928" s="12"/>
      <c r="GDU928" s="12"/>
      <c r="GDV928" s="12"/>
      <c r="GDW928" s="12"/>
      <c r="GDX928" s="12"/>
      <c r="GDY928" s="12"/>
      <c r="GDZ928" s="12"/>
      <c r="GEA928" s="12"/>
      <c r="GEB928" s="12"/>
      <c r="GEC928" s="12"/>
      <c r="GED928" s="12"/>
      <c r="GEE928" s="12"/>
      <c r="GEF928" s="12"/>
      <c r="GEG928" s="12"/>
      <c r="GEH928" s="12"/>
      <c r="GEI928" s="12"/>
      <c r="GEJ928" s="12"/>
      <c r="GEK928" s="12"/>
      <c r="GEL928" s="12"/>
      <c r="GEM928" s="12"/>
      <c r="GEN928" s="12"/>
      <c r="GEO928" s="12"/>
      <c r="GEP928" s="12"/>
      <c r="GEQ928" s="12"/>
      <c r="GER928" s="12"/>
      <c r="GES928" s="12"/>
      <c r="GET928" s="12"/>
      <c r="GEU928" s="12"/>
      <c r="GEV928" s="12"/>
      <c r="GEW928" s="12"/>
      <c r="GEX928" s="12"/>
      <c r="GEY928" s="12"/>
      <c r="GEZ928" s="12"/>
      <c r="GFA928" s="12"/>
      <c r="GFB928" s="12"/>
      <c r="GFC928" s="12"/>
      <c r="GFD928" s="12"/>
      <c r="GFE928" s="12"/>
      <c r="GFF928" s="12"/>
      <c r="GFG928" s="12"/>
      <c r="GFH928" s="12"/>
      <c r="GFI928" s="12"/>
      <c r="GFJ928" s="12"/>
      <c r="GFK928" s="12"/>
      <c r="GFL928" s="12"/>
      <c r="GFM928" s="12"/>
      <c r="GFN928" s="12"/>
      <c r="GFO928" s="12"/>
      <c r="GFP928" s="12"/>
      <c r="GFQ928" s="12"/>
      <c r="GFR928" s="12"/>
      <c r="GFS928" s="12"/>
      <c r="GFT928" s="12"/>
      <c r="GFU928" s="12"/>
      <c r="GFV928" s="12"/>
      <c r="GFW928" s="12"/>
      <c r="GFX928" s="12"/>
      <c r="GFY928" s="12"/>
      <c r="GFZ928" s="12"/>
      <c r="GGA928" s="12"/>
      <c r="GGB928" s="12"/>
      <c r="GGC928" s="12"/>
      <c r="GGD928" s="12"/>
      <c r="GGE928" s="12"/>
      <c r="GGF928" s="12"/>
      <c r="GGG928" s="12"/>
      <c r="GGH928" s="12"/>
      <c r="GGI928" s="12"/>
      <c r="GGJ928" s="12"/>
      <c r="GGK928" s="12"/>
      <c r="GGL928" s="12"/>
      <c r="GGM928" s="12"/>
      <c r="GGN928" s="12"/>
      <c r="GGO928" s="12"/>
      <c r="GGP928" s="12"/>
      <c r="GGQ928" s="12"/>
      <c r="GGR928" s="12"/>
      <c r="GGS928" s="12"/>
      <c r="GGT928" s="12"/>
      <c r="GGU928" s="12"/>
      <c r="GGV928" s="12"/>
      <c r="GGW928" s="12"/>
      <c r="GGX928" s="12"/>
      <c r="GGY928" s="12"/>
      <c r="GGZ928" s="12"/>
      <c r="GHA928" s="12"/>
      <c r="GHB928" s="12"/>
      <c r="GHC928" s="12"/>
      <c r="GHD928" s="12"/>
      <c r="GHE928" s="12"/>
      <c r="GHF928" s="12"/>
      <c r="GHG928" s="12"/>
      <c r="GHH928" s="12"/>
      <c r="GHI928" s="12"/>
      <c r="GHJ928" s="12"/>
      <c r="GHK928" s="12"/>
      <c r="GHL928" s="12"/>
      <c r="GHM928" s="12"/>
      <c r="GHN928" s="12"/>
      <c r="GHO928" s="12"/>
      <c r="GHP928" s="12"/>
      <c r="GHQ928" s="12"/>
      <c r="GHR928" s="12"/>
      <c r="GHS928" s="12"/>
      <c r="GHT928" s="12"/>
      <c r="GHU928" s="12"/>
      <c r="GHV928" s="12"/>
      <c r="GHW928" s="12"/>
      <c r="GHX928" s="12"/>
      <c r="GHY928" s="12"/>
      <c r="GHZ928" s="12"/>
      <c r="GIA928" s="12"/>
      <c r="GIB928" s="12"/>
      <c r="GIC928" s="12"/>
      <c r="GID928" s="12"/>
      <c r="GIE928" s="12"/>
      <c r="GIF928" s="12"/>
      <c r="GIG928" s="12"/>
      <c r="GIH928" s="12"/>
      <c r="GII928" s="12"/>
      <c r="GIJ928" s="12"/>
      <c r="GIK928" s="12"/>
      <c r="GIL928" s="12"/>
      <c r="GIM928" s="12"/>
      <c r="GIN928" s="12"/>
      <c r="GIO928" s="12"/>
      <c r="GIP928" s="12"/>
      <c r="GIQ928" s="12"/>
      <c r="GIR928" s="12"/>
      <c r="GIS928" s="12"/>
      <c r="GIT928" s="12"/>
      <c r="GIU928" s="12"/>
      <c r="GIV928" s="12"/>
      <c r="GIW928" s="12"/>
      <c r="GIX928" s="12"/>
      <c r="GIY928" s="12"/>
      <c r="GIZ928" s="12"/>
      <c r="GJA928" s="12"/>
      <c r="GJB928" s="12"/>
      <c r="GJC928" s="12"/>
      <c r="GJD928" s="12"/>
      <c r="GJE928" s="12"/>
      <c r="GJF928" s="12"/>
      <c r="GJG928" s="12"/>
      <c r="GJH928" s="12"/>
      <c r="GJI928" s="12"/>
      <c r="GJJ928" s="12"/>
      <c r="GJK928" s="12"/>
      <c r="GJL928" s="12"/>
      <c r="GJM928" s="12"/>
      <c r="GJN928" s="12"/>
      <c r="GJO928" s="12"/>
      <c r="GJP928" s="12"/>
      <c r="GJQ928" s="12"/>
      <c r="GJR928" s="12"/>
      <c r="GJS928" s="12"/>
      <c r="GJT928" s="12"/>
      <c r="GJU928" s="12"/>
      <c r="GJV928" s="12"/>
      <c r="GJW928" s="12"/>
      <c r="GJX928" s="12"/>
      <c r="GJY928" s="12"/>
      <c r="GJZ928" s="12"/>
      <c r="GKA928" s="12"/>
      <c r="GKB928" s="12"/>
      <c r="GKC928" s="12"/>
      <c r="GKD928" s="12"/>
      <c r="GKE928" s="12"/>
      <c r="GKF928" s="12"/>
      <c r="GKG928" s="12"/>
      <c r="GKH928" s="12"/>
      <c r="GKI928" s="12"/>
      <c r="GKJ928" s="12"/>
      <c r="GKK928" s="12"/>
      <c r="GKL928" s="12"/>
      <c r="GKM928" s="12"/>
      <c r="GKN928" s="12"/>
      <c r="GKO928" s="12"/>
      <c r="GKP928" s="12"/>
      <c r="GKQ928" s="12"/>
      <c r="GKR928" s="12"/>
      <c r="GKS928" s="12"/>
      <c r="GKT928" s="12"/>
      <c r="GKU928" s="12"/>
      <c r="GKV928" s="12"/>
      <c r="GKW928" s="12"/>
      <c r="GKX928" s="12"/>
      <c r="GKY928" s="12"/>
      <c r="GKZ928" s="12"/>
      <c r="GLA928" s="12"/>
      <c r="GLB928" s="12"/>
      <c r="GLC928" s="12"/>
      <c r="GLD928" s="12"/>
      <c r="GLE928" s="12"/>
      <c r="GLF928" s="12"/>
      <c r="GLG928" s="12"/>
      <c r="GLH928" s="12"/>
      <c r="GLI928" s="12"/>
      <c r="GLJ928" s="12"/>
      <c r="GLK928" s="12"/>
      <c r="GLL928" s="12"/>
      <c r="GLM928" s="12"/>
      <c r="GLN928" s="12"/>
      <c r="GLO928" s="12"/>
      <c r="GLP928" s="12"/>
      <c r="GLQ928" s="12"/>
      <c r="GLR928" s="12"/>
      <c r="GLS928" s="12"/>
      <c r="GLT928" s="12"/>
      <c r="GLU928" s="12"/>
      <c r="GLV928" s="12"/>
      <c r="GLW928" s="12"/>
      <c r="GLX928" s="12"/>
      <c r="GLY928" s="12"/>
      <c r="GLZ928" s="12"/>
      <c r="GMA928" s="12"/>
      <c r="GMB928" s="12"/>
      <c r="GMC928" s="12"/>
      <c r="GMD928" s="12"/>
      <c r="GME928" s="12"/>
      <c r="GMF928" s="12"/>
      <c r="GMG928" s="12"/>
      <c r="GMH928" s="12"/>
      <c r="GMI928" s="12"/>
      <c r="GMJ928" s="12"/>
      <c r="GMK928" s="12"/>
      <c r="GML928" s="12"/>
      <c r="GMM928" s="12"/>
      <c r="GMN928" s="12"/>
      <c r="GMO928" s="12"/>
      <c r="GMP928" s="12"/>
      <c r="GMQ928" s="12"/>
      <c r="GMR928" s="12"/>
      <c r="GMS928" s="12"/>
      <c r="GMT928" s="12"/>
      <c r="GMU928" s="12"/>
      <c r="GMV928" s="12"/>
      <c r="GMW928" s="12"/>
      <c r="GMX928" s="12"/>
      <c r="GMY928" s="12"/>
      <c r="GMZ928" s="12"/>
      <c r="GNA928" s="12"/>
      <c r="GNB928" s="12"/>
      <c r="GNC928" s="12"/>
      <c r="GND928" s="12"/>
      <c r="GNE928" s="12"/>
      <c r="GNF928" s="12"/>
      <c r="GNG928" s="12"/>
      <c r="GNH928" s="12"/>
      <c r="GNI928" s="12"/>
      <c r="GNJ928" s="12"/>
      <c r="GNK928" s="12"/>
      <c r="GNL928" s="12"/>
      <c r="GNM928" s="12"/>
      <c r="GNN928" s="12"/>
      <c r="GNO928" s="12"/>
      <c r="GNP928" s="12"/>
      <c r="GNQ928" s="12"/>
      <c r="GNR928" s="12"/>
      <c r="GNS928" s="12"/>
      <c r="GNT928" s="12"/>
      <c r="GNU928" s="12"/>
      <c r="GNV928" s="12"/>
      <c r="GNW928" s="12"/>
      <c r="GNX928" s="12"/>
      <c r="GNY928" s="12"/>
      <c r="GNZ928" s="12"/>
      <c r="GOA928" s="12"/>
      <c r="GOB928" s="12"/>
      <c r="GOC928" s="12"/>
      <c r="GOD928" s="12"/>
      <c r="GOE928" s="12"/>
      <c r="GOF928" s="12"/>
      <c r="GOG928" s="12"/>
      <c r="GOH928" s="12"/>
      <c r="GOI928" s="12"/>
      <c r="GOJ928" s="12"/>
      <c r="GOK928" s="12"/>
      <c r="GOL928" s="12"/>
      <c r="GOM928" s="12"/>
      <c r="GON928" s="12"/>
      <c r="GOO928" s="12"/>
      <c r="GOP928" s="12"/>
      <c r="GOQ928" s="12"/>
      <c r="GOR928" s="12"/>
      <c r="GOS928" s="12"/>
      <c r="GOT928" s="12"/>
      <c r="GOU928" s="12"/>
      <c r="GOV928" s="12"/>
      <c r="GOW928" s="12"/>
      <c r="GOX928" s="12"/>
      <c r="GOY928" s="12"/>
      <c r="GOZ928" s="12"/>
      <c r="GPA928" s="12"/>
      <c r="GPB928" s="12"/>
      <c r="GPC928" s="12"/>
      <c r="GPD928" s="12"/>
      <c r="GPE928" s="12"/>
      <c r="GPF928" s="12"/>
      <c r="GPG928" s="12"/>
      <c r="GPH928" s="12"/>
      <c r="GPI928" s="12"/>
      <c r="GPJ928" s="12"/>
      <c r="GPK928" s="12"/>
      <c r="GPL928" s="12"/>
      <c r="GPM928" s="12"/>
      <c r="GPN928" s="12"/>
      <c r="GPO928" s="12"/>
      <c r="GPP928" s="12"/>
      <c r="GPQ928" s="12"/>
      <c r="GPR928" s="12"/>
      <c r="GPS928" s="12"/>
      <c r="GPT928" s="12"/>
      <c r="GPU928" s="12"/>
      <c r="GPV928" s="12"/>
      <c r="GPW928" s="12"/>
      <c r="GPX928" s="12"/>
      <c r="GPY928" s="12"/>
      <c r="GPZ928" s="12"/>
      <c r="GQA928" s="12"/>
      <c r="GQB928" s="12"/>
      <c r="GQC928" s="12"/>
      <c r="GQD928" s="12"/>
      <c r="GQE928" s="12"/>
      <c r="GQF928" s="12"/>
      <c r="GQG928" s="12"/>
      <c r="GQH928" s="12"/>
      <c r="GQI928" s="12"/>
      <c r="GQJ928" s="12"/>
      <c r="GQK928" s="12"/>
      <c r="GQL928" s="12"/>
      <c r="GQM928" s="12"/>
      <c r="GQN928" s="12"/>
      <c r="GQO928" s="12"/>
      <c r="GQP928" s="12"/>
      <c r="GQQ928" s="12"/>
      <c r="GQR928" s="12"/>
      <c r="GQS928" s="12"/>
      <c r="GQT928" s="12"/>
      <c r="GQU928" s="12"/>
      <c r="GQV928" s="12"/>
      <c r="GQW928" s="12"/>
      <c r="GQX928" s="12"/>
      <c r="GQY928" s="12"/>
      <c r="GQZ928" s="12"/>
      <c r="GRA928" s="12"/>
      <c r="GRB928" s="12"/>
      <c r="GRC928" s="12"/>
      <c r="GRD928" s="12"/>
      <c r="GRE928" s="12"/>
      <c r="GRF928" s="12"/>
      <c r="GRG928" s="12"/>
      <c r="GRH928" s="12"/>
      <c r="GRI928" s="12"/>
      <c r="GRJ928" s="12"/>
      <c r="GRK928" s="12"/>
      <c r="GRL928" s="12"/>
      <c r="GRM928" s="12"/>
      <c r="GRN928" s="12"/>
      <c r="GRO928" s="12"/>
      <c r="GRP928" s="12"/>
      <c r="GRQ928" s="12"/>
      <c r="GRR928" s="12"/>
      <c r="GRS928" s="12"/>
      <c r="GRT928" s="12"/>
      <c r="GRU928" s="12"/>
      <c r="GRV928" s="12"/>
      <c r="GRW928" s="12"/>
      <c r="GRX928" s="12"/>
      <c r="GRY928" s="12"/>
      <c r="GRZ928" s="12"/>
      <c r="GSA928" s="12"/>
      <c r="GSB928" s="12"/>
      <c r="GSC928" s="12"/>
      <c r="GSD928" s="12"/>
      <c r="GSE928" s="12"/>
      <c r="GSF928" s="12"/>
      <c r="GSG928" s="12"/>
      <c r="GSH928" s="12"/>
      <c r="GSI928" s="12"/>
      <c r="GSJ928" s="12"/>
      <c r="GSK928" s="12"/>
      <c r="GSL928" s="12"/>
      <c r="GSM928" s="12"/>
      <c r="GSN928" s="12"/>
      <c r="GSO928" s="12"/>
      <c r="GSP928" s="12"/>
      <c r="GSQ928" s="12"/>
      <c r="GSR928" s="12"/>
      <c r="GSS928" s="12"/>
      <c r="GST928" s="12"/>
      <c r="GSU928" s="12"/>
      <c r="GSV928" s="12"/>
      <c r="GSW928" s="12"/>
      <c r="GSX928" s="12"/>
      <c r="GSY928" s="12"/>
      <c r="GSZ928" s="12"/>
      <c r="GTA928" s="12"/>
      <c r="GTB928" s="12"/>
      <c r="GTC928" s="12"/>
      <c r="GTD928" s="12"/>
      <c r="GTE928" s="12"/>
      <c r="GTF928" s="12"/>
      <c r="GTG928" s="12"/>
      <c r="GTH928" s="12"/>
      <c r="GTI928" s="12"/>
      <c r="GTJ928" s="12"/>
      <c r="GTK928" s="12"/>
      <c r="GTL928" s="12"/>
      <c r="GTM928" s="12"/>
      <c r="GTN928" s="12"/>
      <c r="GTO928" s="12"/>
      <c r="GTP928" s="12"/>
      <c r="GTQ928" s="12"/>
      <c r="GTR928" s="12"/>
      <c r="GTS928" s="12"/>
      <c r="GTT928" s="12"/>
      <c r="GTU928" s="12"/>
      <c r="GTV928" s="12"/>
      <c r="GTW928" s="12"/>
      <c r="GTX928" s="12"/>
      <c r="GTY928" s="12"/>
      <c r="GTZ928" s="12"/>
      <c r="GUA928" s="12"/>
      <c r="GUB928" s="12"/>
      <c r="GUC928" s="12"/>
      <c r="GUD928" s="12"/>
      <c r="GUE928" s="12"/>
      <c r="GUF928" s="12"/>
      <c r="GUG928" s="12"/>
      <c r="GUH928" s="12"/>
      <c r="GUI928" s="12"/>
      <c r="GUJ928" s="12"/>
      <c r="GUK928" s="12"/>
      <c r="GUL928" s="12"/>
      <c r="GUM928" s="12"/>
      <c r="GUN928" s="12"/>
      <c r="GUO928" s="12"/>
      <c r="GUP928" s="12"/>
      <c r="GUQ928" s="12"/>
      <c r="GUR928" s="12"/>
      <c r="GUS928" s="12"/>
      <c r="GUT928" s="12"/>
      <c r="GUU928" s="12"/>
      <c r="GUV928" s="12"/>
      <c r="GUW928" s="12"/>
      <c r="GUX928" s="12"/>
      <c r="GUY928" s="12"/>
      <c r="GUZ928" s="12"/>
      <c r="GVA928" s="12"/>
      <c r="GVB928" s="12"/>
      <c r="GVC928" s="12"/>
      <c r="GVD928" s="12"/>
      <c r="GVE928" s="12"/>
      <c r="GVF928" s="12"/>
      <c r="GVG928" s="12"/>
      <c r="GVH928" s="12"/>
      <c r="GVI928" s="12"/>
      <c r="GVJ928" s="12"/>
      <c r="GVK928" s="12"/>
      <c r="GVL928" s="12"/>
      <c r="GVM928" s="12"/>
      <c r="GVN928" s="12"/>
      <c r="GVO928" s="12"/>
      <c r="GVP928" s="12"/>
      <c r="GVQ928" s="12"/>
      <c r="GVR928" s="12"/>
      <c r="GVS928" s="12"/>
      <c r="GVT928" s="12"/>
      <c r="GVU928" s="12"/>
      <c r="GVV928" s="12"/>
      <c r="GVW928" s="12"/>
      <c r="GVX928" s="12"/>
      <c r="GVY928" s="12"/>
      <c r="GVZ928" s="12"/>
      <c r="GWA928" s="12"/>
      <c r="GWB928" s="12"/>
      <c r="GWC928" s="12"/>
      <c r="GWD928" s="12"/>
      <c r="GWE928" s="12"/>
      <c r="GWF928" s="12"/>
      <c r="GWG928" s="12"/>
      <c r="GWH928" s="12"/>
      <c r="GWI928" s="12"/>
      <c r="GWJ928" s="12"/>
      <c r="GWK928" s="12"/>
      <c r="GWL928" s="12"/>
      <c r="GWM928" s="12"/>
      <c r="GWN928" s="12"/>
      <c r="GWO928" s="12"/>
      <c r="GWP928" s="12"/>
      <c r="GWQ928" s="12"/>
      <c r="GWR928" s="12"/>
      <c r="GWS928" s="12"/>
      <c r="GWT928" s="12"/>
      <c r="GWU928" s="12"/>
      <c r="GWV928" s="12"/>
      <c r="GWW928" s="12"/>
      <c r="GWX928" s="12"/>
      <c r="GWY928" s="12"/>
      <c r="GWZ928" s="12"/>
      <c r="GXA928" s="12"/>
      <c r="GXB928" s="12"/>
      <c r="GXC928" s="12"/>
      <c r="GXD928" s="12"/>
      <c r="GXE928" s="12"/>
      <c r="GXF928" s="12"/>
      <c r="GXG928" s="12"/>
      <c r="GXH928" s="12"/>
      <c r="GXI928" s="12"/>
      <c r="GXJ928" s="12"/>
      <c r="GXK928" s="12"/>
      <c r="GXL928" s="12"/>
      <c r="GXM928" s="12"/>
      <c r="GXN928" s="12"/>
      <c r="GXO928" s="12"/>
      <c r="GXP928" s="12"/>
      <c r="GXQ928" s="12"/>
      <c r="GXR928" s="12"/>
      <c r="GXS928" s="12"/>
      <c r="GXT928" s="12"/>
      <c r="GXU928" s="12"/>
      <c r="GXV928" s="12"/>
      <c r="GXW928" s="12"/>
      <c r="GXX928" s="12"/>
      <c r="GXY928" s="12"/>
      <c r="GXZ928" s="12"/>
      <c r="GYA928" s="12"/>
      <c r="GYB928" s="12"/>
      <c r="GYC928" s="12"/>
      <c r="GYD928" s="12"/>
      <c r="GYE928" s="12"/>
      <c r="GYF928" s="12"/>
      <c r="GYG928" s="12"/>
      <c r="GYH928" s="12"/>
      <c r="GYI928" s="12"/>
      <c r="GYJ928" s="12"/>
      <c r="GYK928" s="12"/>
      <c r="GYL928" s="12"/>
      <c r="GYM928" s="12"/>
      <c r="GYN928" s="12"/>
      <c r="GYO928" s="12"/>
      <c r="GYP928" s="12"/>
      <c r="GYQ928" s="12"/>
      <c r="GYR928" s="12"/>
      <c r="GYS928" s="12"/>
      <c r="GYT928" s="12"/>
      <c r="GYU928" s="12"/>
      <c r="GYV928" s="12"/>
      <c r="GYW928" s="12"/>
      <c r="GYX928" s="12"/>
      <c r="GYY928" s="12"/>
      <c r="GYZ928" s="12"/>
      <c r="GZA928" s="12"/>
      <c r="GZB928" s="12"/>
      <c r="GZC928" s="12"/>
      <c r="GZD928" s="12"/>
      <c r="GZE928" s="12"/>
      <c r="GZF928" s="12"/>
      <c r="GZG928" s="12"/>
      <c r="GZH928" s="12"/>
      <c r="GZI928" s="12"/>
      <c r="GZJ928" s="12"/>
      <c r="GZK928" s="12"/>
      <c r="GZL928" s="12"/>
      <c r="GZM928" s="12"/>
      <c r="GZN928" s="12"/>
      <c r="GZO928" s="12"/>
      <c r="GZP928" s="12"/>
      <c r="GZQ928" s="12"/>
      <c r="GZR928" s="12"/>
      <c r="GZS928" s="12"/>
      <c r="GZT928" s="12"/>
      <c r="GZU928" s="12"/>
      <c r="GZV928" s="12"/>
      <c r="GZW928" s="12"/>
      <c r="GZX928" s="12"/>
      <c r="GZY928" s="12"/>
      <c r="GZZ928" s="12"/>
      <c r="HAA928" s="12"/>
      <c r="HAB928" s="12"/>
      <c r="HAC928" s="12"/>
      <c r="HAD928" s="12"/>
      <c r="HAE928" s="12"/>
      <c r="HAF928" s="12"/>
      <c r="HAG928" s="12"/>
      <c r="HAH928" s="12"/>
      <c r="HAI928" s="12"/>
      <c r="HAJ928" s="12"/>
      <c r="HAK928" s="12"/>
      <c r="HAL928" s="12"/>
      <c r="HAM928" s="12"/>
      <c r="HAN928" s="12"/>
      <c r="HAO928" s="12"/>
      <c r="HAP928" s="12"/>
      <c r="HAQ928" s="12"/>
      <c r="HAR928" s="12"/>
      <c r="HAS928" s="12"/>
      <c r="HAT928" s="12"/>
      <c r="HAU928" s="12"/>
      <c r="HAV928" s="12"/>
      <c r="HAW928" s="12"/>
      <c r="HAX928" s="12"/>
      <c r="HAY928" s="12"/>
      <c r="HAZ928" s="12"/>
      <c r="HBA928" s="12"/>
      <c r="HBB928" s="12"/>
      <c r="HBC928" s="12"/>
      <c r="HBD928" s="12"/>
      <c r="HBE928" s="12"/>
      <c r="HBF928" s="12"/>
      <c r="HBG928" s="12"/>
      <c r="HBH928" s="12"/>
      <c r="HBI928" s="12"/>
      <c r="HBJ928" s="12"/>
      <c r="HBK928" s="12"/>
      <c r="HBL928" s="12"/>
      <c r="HBM928" s="12"/>
      <c r="HBN928" s="12"/>
      <c r="HBO928" s="12"/>
      <c r="HBP928" s="12"/>
      <c r="HBQ928" s="12"/>
      <c r="HBR928" s="12"/>
      <c r="HBS928" s="12"/>
      <c r="HBT928" s="12"/>
      <c r="HBU928" s="12"/>
      <c r="HBV928" s="12"/>
      <c r="HBW928" s="12"/>
      <c r="HBX928" s="12"/>
      <c r="HBY928" s="12"/>
      <c r="HBZ928" s="12"/>
      <c r="HCA928" s="12"/>
      <c r="HCB928" s="12"/>
      <c r="HCC928" s="12"/>
      <c r="HCD928" s="12"/>
      <c r="HCE928" s="12"/>
      <c r="HCF928" s="12"/>
      <c r="HCG928" s="12"/>
      <c r="HCH928" s="12"/>
      <c r="HCI928" s="12"/>
      <c r="HCJ928" s="12"/>
      <c r="HCK928" s="12"/>
      <c r="HCL928" s="12"/>
      <c r="HCM928" s="12"/>
      <c r="HCN928" s="12"/>
      <c r="HCO928" s="12"/>
      <c r="HCP928" s="12"/>
      <c r="HCQ928" s="12"/>
      <c r="HCR928" s="12"/>
      <c r="HCS928" s="12"/>
      <c r="HCT928" s="12"/>
      <c r="HCU928" s="12"/>
      <c r="HCV928" s="12"/>
      <c r="HCW928" s="12"/>
      <c r="HCX928" s="12"/>
      <c r="HCY928" s="12"/>
      <c r="HCZ928" s="12"/>
      <c r="HDA928" s="12"/>
      <c r="HDB928" s="12"/>
      <c r="HDC928" s="12"/>
      <c r="HDD928" s="12"/>
      <c r="HDE928" s="12"/>
      <c r="HDF928" s="12"/>
      <c r="HDG928" s="12"/>
      <c r="HDH928" s="12"/>
      <c r="HDI928" s="12"/>
      <c r="HDJ928" s="12"/>
      <c r="HDK928" s="12"/>
      <c r="HDL928" s="12"/>
      <c r="HDM928" s="12"/>
      <c r="HDN928" s="12"/>
      <c r="HDO928" s="12"/>
      <c r="HDP928" s="12"/>
      <c r="HDQ928" s="12"/>
      <c r="HDR928" s="12"/>
      <c r="HDS928" s="12"/>
      <c r="HDT928" s="12"/>
      <c r="HDU928" s="12"/>
      <c r="HDV928" s="12"/>
      <c r="HDW928" s="12"/>
      <c r="HDX928" s="12"/>
      <c r="HDY928" s="12"/>
      <c r="HDZ928" s="12"/>
      <c r="HEA928" s="12"/>
      <c r="HEB928" s="12"/>
      <c r="HEC928" s="12"/>
      <c r="HED928" s="12"/>
      <c r="HEE928" s="12"/>
      <c r="HEF928" s="12"/>
      <c r="HEG928" s="12"/>
      <c r="HEH928" s="12"/>
      <c r="HEI928" s="12"/>
      <c r="HEJ928" s="12"/>
      <c r="HEK928" s="12"/>
      <c r="HEL928" s="12"/>
      <c r="HEM928" s="12"/>
      <c r="HEN928" s="12"/>
      <c r="HEO928" s="12"/>
      <c r="HEP928" s="12"/>
      <c r="HEQ928" s="12"/>
      <c r="HER928" s="12"/>
      <c r="HES928" s="12"/>
      <c r="HET928" s="12"/>
      <c r="HEU928" s="12"/>
      <c r="HEV928" s="12"/>
      <c r="HEW928" s="12"/>
      <c r="HEX928" s="12"/>
      <c r="HEY928" s="12"/>
      <c r="HEZ928" s="12"/>
      <c r="HFA928" s="12"/>
      <c r="HFB928" s="12"/>
      <c r="HFC928" s="12"/>
      <c r="HFD928" s="12"/>
      <c r="HFE928" s="12"/>
      <c r="HFF928" s="12"/>
      <c r="HFG928" s="12"/>
      <c r="HFH928" s="12"/>
      <c r="HFI928" s="12"/>
      <c r="HFJ928" s="12"/>
      <c r="HFK928" s="12"/>
      <c r="HFL928" s="12"/>
      <c r="HFM928" s="12"/>
      <c r="HFN928" s="12"/>
      <c r="HFO928" s="12"/>
      <c r="HFP928" s="12"/>
      <c r="HFQ928" s="12"/>
      <c r="HFR928" s="12"/>
      <c r="HFS928" s="12"/>
      <c r="HFT928" s="12"/>
      <c r="HFU928" s="12"/>
      <c r="HFV928" s="12"/>
      <c r="HFW928" s="12"/>
      <c r="HFX928" s="12"/>
      <c r="HFY928" s="12"/>
      <c r="HFZ928" s="12"/>
      <c r="HGA928" s="12"/>
      <c r="HGB928" s="12"/>
      <c r="HGC928" s="12"/>
      <c r="HGD928" s="12"/>
      <c r="HGE928" s="12"/>
      <c r="HGF928" s="12"/>
      <c r="HGG928" s="12"/>
      <c r="HGH928" s="12"/>
      <c r="HGI928" s="12"/>
      <c r="HGJ928" s="12"/>
      <c r="HGK928" s="12"/>
      <c r="HGL928" s="12"/>
      <c r="HGM928" s="12"/>
      <c r="HGN928" s="12"/>
      <c r="HGO928" s="12"/>
      <c r="HGP928" s="12"/>
      <c r="HGQ928" s="12"/>
      <c r="HGR928" s="12"/>
      <c r="HGS928" s="12"/>
      <c r="HGT928" s="12"/>
      <c r="HGU928" s="12"/>
      <c r="HGV928" s="12"/>
      <c r="HGW928" s="12"/>
      <c r="HGX928" s="12"/>
      <c r="HGY928" s="12"/>
      <c r="HGZ928" s="12"/>
      <c r="HHA928" s="12"/>
      <c r="HHB928" s="12"/>
      <c r="HHC928" s="12"/>
      <c r="HHD928" s="12"/>
      <c r="HHE928" s="12"/>
      <c r="HHF928" s="12"/>
      <c r="HHG928" s="12"/>
      <c r="HHH928" s="12"/>
      <c r="HHI928" s="12"/>
      <c r="HHJ928" s="12"/>
      <c r="HHK928" s="12"/>
      <c r="HHL928" s="12"/>
      <c r="HHM928" s="12"/>
      <c r="HHN928" s="12"/>
      <c r="HHO928" s="12"/>
      <c r="HHP928" s="12"/>
      <c r="HHQ928" s="12"/>
      <c r="HHR928" s="12"/>
      <c r="HHS928" s="12"/>
      <c r="HHT928" s="12"/>
      <c r="HHU928" s="12"/>
      <c r="HHV928" s="12"/>
      <c r="HHW928" s="12"/>
      <c r="HHX928" s="12"/>
      <c r="HHY928" s="12"/>
      <c r="HHZ928" s="12"/>
      <c r="HIA928" s="12"/>
      <c r="HIB928" s="12"/>
      <c r="HIC928" s="12"/>
      <c r="HID928" s="12"/>
      <c r="HIE928" s="12"/>
      <c r="HIF928" s="12"/>
      <c r="HIG928" s="12"/>
      <c r="HIH928" s="12"/>
      <c r="HII928" s="12"/>
      <c r="HIJ928" s="12"/>
      <c r="HIK928" s="12"/>
      <c r="HIL928" s="12"/>
      <c r="HIM928" s="12"/>
      <c r="HIN928" s="12"/>
      <c r="HIO928" s="12"/>
      <c r="HIP928" s="12"/>
      <c r="HIQ928" s="12"/>
      <c r="HIR928" s="12"/>
      <c r="HIS928" s="12"/>
      <c r="HIT928" s="12"/>
      <c r="HIU928" s="12"/>
      <c r="HIV928" s="12"/>
      <c r="HIW928" s="12"/>
      <c r="HIX928" s="12"/>
      <c r="HIY928" s="12"/>
      <c r="HIZ928" s="12"/>
      <c r="HJA928" s="12"/>
      <c r="HJB928" s="12"/>
      <c r="HJC928" s="12"/>
      <c r="HJD928" s="12"/>
      <c r="HJE928" s="12"/>
      <c r="HJF928" s="12"/>
      <c r="HJG928" s="12"/>
      <c r="HJH928" s="12"/>
      <c r="HJI928" s="12"/>
      <c r="HJJ928" s="12"/>
      <c r="HJK928" s="12"/>
      <c r="HJL928" s="12"/>
      <c r="HJM928" s="12"/>
      <c r="HJN928" s="12"/>
      <c r="HJO928" s="12"/>
      <c r="HJP928" s="12"/>
      <c r="HJQ928" s="12"/>
      <c r="HJR928" s="12"/>
      <c r="HJS928" s="12"/>
      <c r="HJT928" s="12"/>
      <c r="HJU928" s="12"/>
      <c r="HJV928" s="12"/>
      <c r="HJW928" s="12"/>
      <c r="HJX928" s="12"/>
      <c r="HJY928" s="12"/>
      <c r="HJZ928" s="12"/>
      <c r="HKA928" s="12"/>
      <c r="HKB928" s="12"/>
      <c r="HKC928" s="12"/>
      <c r="HKD928" s="12"/>
      <c r="HKE928" s="12"/>
      <c r="HKF928" s="12"/>
      <c r="HKG928" s="12"/>
      <c r="HKH928" s="12"/>
      <c r="HKI928" s="12"/>
      <c r="HKJ928" s="12"/>
      <c r="HKK928" s="12"/>
      <c r="HKL928" s="12"/>
      <c r="HKM928" s="12"/>
      <c r="HKN928" s="12"/>
      <c r="HKO928" s="12"/>
      <c r="HKP928" s="12"/>
      <c r="HKQ928" s="12"/>
      <c r="HKR928" s="12"/>
      <c r="HKS928" s="12"/>
      <c r="HKT928" s="12"/>
      <c r="HKU928" s="12"/>
      <c r="HKV928" s="12"/>
      <c r="HKW928" s="12"/>
      <c r="HKX928" s="12"/>
      <c r="HKY928" s="12"/>
      <c r="HKZ928" s="12"/>
      <c r="HLA928" s="12"/>
      <c r="HLB928" s="12"/>
      <c r="HLC928" s="12"/>
      <c r="HLD928" s="12"/>
      <c r="HLE928" s="12"/>
      <c r="HLF928" s="12"/>
      <c r="HLG928" s="12"/>
      <c r="HLH928" s="12"/>
      <c r="HLI928" s="12"/>
      <c r="HLJ928" s="12"/>
      <c r="HLK928" s="12"/>
      <c r="HLL928" s="12"/>
      <c r="HLM928" s="12"/>
      <c r="HLN928" s="12"/>
      <c r="HLO928" s="12"/>
      <c r="HLP928" s="12"/>
      <c r="HLQ928" s="12"/>
      <c r="HLR928" s="12"/>
      <c r="HLS928" s="12"/>
      <c r="HLT928" s="12"/>
      <c r="HLU928" s="12"/>
      <c r="HLV928" s="12"/>
      <c r="HLW928" s="12"/>
      <c r="HLX928" s="12"/>
      <c r="HLY928" s="12"/>
      <c r="HLZ928" s="12"/>
      <c r="HMA928" s="12"/>
      <c r="HMB928" s="12"/>
      <c r="HMC928" s="12"/>
      <c r="HMD928" s="12"/>
      <c r="HME928" s="12"/>
      <c r="HMF928" s="12"/>
      <c r="HMG928" s="12"/>
      <c r="HMH928" s="12"/>
      <c r="HMI928" s="12"/>
      <c r="HMJ928" s="12"/>
      <c r="HMK928" s="12"/>
      <c r="HML928" s="12"/>
      <c r="HMM928" s="12"/>
      <c r="HMN928" s="12"/>
      <c r="HMO928" s="12"/>
      <c r="HMP928" s="12"/>
      <c r="HMQ928" s="12"/>
      <c r="HMR928" s="12"/>
      <c r="HMS928" s="12"/>
      <c r="HMT928" s="12"/>
      <c r="HMU928" s="12"/>
      <c r="HMV928" s="12"/>
      <c r="HMW928" s="12"/>
      <c r="HMX928" s="12"/>
      <c r="HMY928" s="12"/>
      <c r="HMZ928" s="12"/>
      <c r="HNA928" s="12"/>
      <c r="HNB928" s="12"/>
      <c r="HNC928" s="12"/>
      <c r="HND928" s="12"/>
      <c r="HNE928" s="12"/>
      <c r="HNF928" s="12"/>
      <c r="HNG928" s="12"/>
      <c r="HNH928" s="12"/>
      <c r="HNI928" s="12"/>
      <c r="HNJ928" s="12"/>
      <c r="HNK928" s="12"/>
      <c r="HNL928" s="12"/>
      <c r="HNM928" s="12"/>
      <c r="HNN928" s="12"/>
      <c r="HNO928" s="12"/>
      <c r="HNP928" s="12"/>
      <c r="HNQ928" s="12"/>
      <c r="HNR928" s="12"/>
      <c r="HNS928" s="12"/>
      <c r="HNT928" s="12"/>
      <c r="HNU928" s="12"/>
      <c r="HNV928" s="12"/>
      <c r="HNW928" s="12"/>
      <c r="HNX928" s="12"/>
      <c r="HNY928" s="12"/>
      <c r="HNZ928" s="12"/>
      <c r="HOA928" s="12"/>
      <c r="HOB928" s="12"/>
      <c r="HOC928" s="12"/>
      <c r="HOD928" s="12"/>
      <c r="HOE928" s="12"/>
      <c r="HOF928" s="12"/>
      <c r="HOG928" s="12"/>
      <c r="HOH928" s="12"/>
      <c r="HOI928" s="12"/>
      <c r="HOJ928" s="12"/>
      <c r="HOK928" s="12"/>
      <c r="HOL928" s="12"/>
      <c r="HOM928" s="12"/>
      <c r="HON928" s="12"/>
      <c r="HOO928" s="12"/>
      <c r="HOP928" s="12"/>
      <c r="HOQ928" s="12"/>
      <c r="HOR928" s="12"/>
      <c r="HOS928" s="12"/>
      <c r="HOT928" s="12"/>
      <c r="HOU928" s="12"/>
      <c r="HOV928" s="12"/>
      <c r="HOW928" s="12"/>
      <c r="HOX928" s="12"/>
      <c r="HOY928" s="12"/>
      <c r="HOZ928" s="12"/>
      <c r="HPA928" s="12"/>
      <c r="HPB928" s="12"/>
      <c r="HPC928" s="12"/>
      <c r="HPD928" s="12"/>
      <c r="HPE928" s="12"/>
      <c r="HPF928" s="12"/>
      <c r="HPG928" s="12"/>
      <c r="HPH928" s="12"/>
      <c r="HPI928" s="12"/>
      <c r="HPJ928" s="12"/>
      <c r="HPK928" s="12"/>
      <c r="HPL928" s="12"/>
      <c r="HPM928" s="12"/>
      <c r="HPN928" s="12"/>
      <c r="HPO928" s="12"/>
      <c r="HPP928" s="12"/>
      <c r="HPQ928" s="12"/>
      <c r="HPR928" s="12"/>
      <c r="HPS928" s="12"/>
      <c r="HPT928" s="12"/>
      <c r="HPU928" s="12"/>
      <c r="HPV928" s="12"/>
      <c r="HPW928" s="12"/>
      <c r="HPX928" s="12"/>
      <c r="HPY928" s="12"/>
      <c r="HPZ928" s="12"/>
      <c r="HQA928" s="12"/>
      <c r="HQB928" s="12"/>
      <c r="HQC928" s="12"/>
      <c r="HQD928" s="12"/>
      <c r="HQE928" s="12"/>
      <c r="HQF928" s="12"/>
      <c r="HQG928" s="12"/>
      <c r="HQH928" s="12"/>
      <c r="HQI928" s="12"/>
      <c r="HQJ928" s="12"/>
      <c r="HQK928" s="12"/>
      <c r="HQL928" s="12"/>
      <c r="HQM928" s="12"/>
      <c r="HQN928" s="12"/>
      <c r="HQO928" s="12"/>
      <c r="HQP928" s="12"/>
      <c r="HQQ928" s="12"/>
      <c r="HQR928" s="12"/>
      <c r="HQS928" s="12"/>
      <c r="HQT928" s="12"/>
      <c r="HQU928" s="12"/>
      <c r="HQV928" s="12"/>
      <c r="HQW928" s="12"/>
      <c r="HQX928" s="12"/>
      <c r="HQY928" s="12"/>
      <c r="HQZ928" s="12"/>
      <c r="HRA928" s="12"/>
      <c r="HRB928" s="12"/>
      <c r="HRC928" s="12"/>
      <c r="HRD928" s="12"/>
      <c r="HRE928" s="12"/>
      <c r="HRF928" s="12"/>
      <c r="HRG928" s="12"/>
      <c r="HRH928" s="12"/>
      <c r="HRI928" s="12"/>
      <c r="HRJ928" s="12"/>
      <c r="HRK928" s="12"/>
      <c r="HRL928" s="12"/>
      <c r="HRM928" s="12"/>
      <c r="HRN928" s="12"/>
      <c r="HRO928" s="12"/>
      <c r="HRP928" s="12"/>
      <c r="HRQ928" s="12"/>
      <c r="HRR928" s="12"/>
      <c r="HRS928" s="12"/>
      <c r="HRT928" s="12"/>
      <c r="HRU928" s="12"/>
      <c r="HRV928" s="12"/>
      <c r="HRW928" s="12"/>
      <c r="HRX928" s="12"/>
      <c r="HRY928" s="12"/>
      <c r="HRZ928" s="12"/>
      <c r="HSA928" s="12"/>
      <c r="HSB928" s="12"/>
      <c r="HSC928" s="12"/>
      <c r="HSD928" s="12"/>
      <c r="HSE928" s="12"/>
      <c r="HSF928" s="12"/>
      <c r="HSG928" s="12"/>
      <c r="HSH928" s="12"/>
      <c r="HSI928" s="12"/>
      <c r="HSJ928" s="12"/>
      <c r="HSK928" s="12"/>
      <c r="HSL928" s="12"/>
      <c r="HSM928" s="12"/>
      <c r="HSN928" s="12"/>
      <c r="HSO928" s="12"/>
      <c r="HSP928" s="12"/>
      <c r="HSQ928" s="12"/>
      <c r="HSR928" s="12"/>
      <c r="HSS928" s="12"/>
      <c r="HST928" s="12"/>
      <c r="HSU928" s="12"/>
      <c r="HSV928" s="12"/>
      <c r="HSW928" s="12"/>
      <c r="HSX928" s="12"/>
      <c r="HSY928" s="12"/>
      <c r="HSZ928" s="12"/>
      <c r="HTA928" s="12"/>
      <c r="HTB928" s="12"/>
      <c r="HTC928" s="12"/>
      <c r="HTD928" s="12"/>
      <c r="HTE928" s="12"/>
      <c r="HTF928" s="12"/>
      <c r="HTG928" s="12"/>
      <c r="HTH928" s="12"/>
      <c r="HTI928" s="12"/>
      <c r="HTJ928" s="12"/>
      <c r="HTK928" s="12"/>
      <c r="HTL928" s="12"/>
      <c r="HTM928" s="12"/>
      <c r="HTN928" s="12"/>
      <c r="HTO928" s="12"/>
      <c r="HTP928" s="12"/>
      <c r="HTQ928" s="12"/>
      <c r="HTR928" s="12"/>
      <c r="HTS928" s="12"/>
      <c r="HTT928" s="12"/>
      <c r="HTU928" s="12"/>
      <c r="HTV928" s="12"/>
      <c r="HTW928" s="12"/>
      <c r="HTX928" s="12"/>
      <c r="HTY928" s="12"/>
      <c r="HTZ928" s="12"/>
      <c r="HUA928" s="12"/>
      <c r="HUB928" s="12"/>
      <c r="HUC928" s="12"/>
      <c r="HUD928" s="12"/>
      <c r="HUE928" s="12"/>
      <c r="HUF928" s="12"/>
      <c r="HUG928" s="12"/>
      <c r="HUH928" s="12"/>
      <c r="HUI928" s="12"/>
      <c r="HUJ928" s="12"/>
      <c r="HUK928" s="12"/>
      <c r="HUL928" s="12"/>
      <c r="HUM928" s="12"/>
      <c r="HUN928" s="12"/>
      <c r="HUO928" s="12"/>
      <c r="HUP928" s="12"/>
      <c r="HUQ928" s="12"/>
      <c r="HUR928" s="12"/>
      <c r="HUS928" s="12"/>
      <c r="HUT928" s="12"/>
      <c r="HUU928" s="12"/>
      <c r="HUV928" s="12"/>
      <c r="HUW928" s="12"/>
      <c r="HUX928" s="12"/>
      <c r="HUY928" s="12"/>
      <c r="HUZ928" s="12"/>
      <c r="HVA928" s="12"/>
      <c r="HVB928" s="12"/>
      <c r="HVC928" s="12"/>
      <c r="HVD928" s="12"/>
      <c r="HVE928" s="12"/>
      <c r="HVF928" s="12"/>
      <c r="HVG928" s="12"/>
      <c r="HVH928" s="12"/>
      <c r="HVI928" s="12"/>
      <c r="HVJ928" s="12"/>
      <c r="HVK928" s="12"/>
      <c r="HVL928" s="12"/>
      <c r="HVM928" s="12"/>
      <c r="HVN928" s="12"/>
      <c r="HVO928" s="12"/>
      <c r="HVP928" s="12"/>
      <c r="HVQ928" s="12"/>
      <c r="HVR928" s="12"/>
      <c r="HVS928" s="12"/>
      <c r="HVT928" s="12"/>
      <c r="HVU928" s="12"/>
      <c r="HVV928" s="12"/>
      <c r="HVW928" s="12"/>
      <c r="HVX928" s="12"/>
      <c r="HVY928" s="12"/>
      <c r="HVZ928" s="12"/>
      <c r="HWA928" s="12"/>
      <c r="HWB928" s="12"/>
      <c r="HWC928" s="12"/>
      <c r="HWD928" s="12"/>
      <c r="HWE928" s="12"/>
      <c r="HWF928" s="12"/>
      <c r="HWG928" s="12"/>
      <c r="HWH928" s="12"/>
      <c r="HWI928" s="12"/>
      <c r="HWJ928" s="12"/>
      <c r="HWK928" s="12"/>
      <c r="HWL928" s="12"/>
      <c r="HWM928" s="12"/>
      <c r="HWN928" s="12"/>
      <c r="HWO928" s="12"/>
      <c r="HWP928" s="12"/>
      <c r="HWQ928" s="12"/>
      <c r="HWR928" s="12"/>
      <c r="HWS928" s="12"/>
      <c r="HWT928" s="12"/>
      <c r="HWU928" s="12"/>
      <c r="HWV928" s="12"/>
      <c r="HWW928" s="12"/>
      <c r="HWX928" s="12"/>
      <c r="HWY928" s="12"/>
      <c r="HWZ928" s="12"/>
      <c r="HXA928" s="12"/>
      <c r="HXB928" s="12"/>
      <c r="HXC928" s="12"/>
      <c r="HXD928" s="12"/>
      <c r="HXE928" s="12"/>
      <c r="HXF928" s="12"/>
      <c r="HXG928" s="12"/>
      <c r="HXH928" s="12"/>
      <c r="HXI928" s="12"/>
      <c r="HXJ928" s="12"/>
      <c r="HXK928" s="12"/>
      <c r="HXL928" s="12"/>
      <c r="HXM928" s="12"/>
      <c r="HXN928" s="12"/>
      <c r="HXO928" s="12"/>
      <c r="HXP928" s="12"/>
      <c r="HXQ928" s="12"/>
      <c r="HXR928" s="12"/>
      <c r="HXS928" s="12"/>
      <c r="HXT928" s="12"/>
      <c r="HXU928" s="12"/>
      <c r="HXV928" s="12"/>
      <c r="HXW928" s="12"/>
      <c r="HXX928" s="12"/>
      <c r="HXY928" s="12"/>
      <c r="HXZ928" s="12"/>
      <c r="HYA928" s="12"/>
      <c r="HYB928" s="12"/>
      <c r="HYC928" s="12"/>
      <c r="HYD928" s="12"/>
      <c r="HYE928" s="12"/>
      <c r="HYF928" s="12"/>
      <c r="HYG928" s="12"/>
      <c r="HYH928" s="12"/>
      <c r="HYI928" s="12"/>
      <c r="HYJ928" s="12"/>
      <c r="HYK928" s="12"/>
      <c r="HYL928" s="12"/>
      <c r="HYM928" s="12"/>
      <c r="HYN928" s="12"/>
      <c r="HYO928" s="12"/>
      <c r="HYP928" s="12"/>
      <c r="HYQ928" s="12"/>
      <c r="HYR928" s="12"/>
      <c r="HYS928" s="12"/>
      <c r="HYT928" s="12"/>
      <c r="HYU928" s="12"/>
      <c r="HYV928" s="12"/>
      <c r="HYW928" s="12"/>
      <c r="HYX928" s="12"/>
      <c r="HYY928" s="12"/>
      <c r="HYZ928" s="12"/>
      <c r="HZA928" s="12"/>
      <c r="HZB928" s="12"/>
      <c r="HZC928" s="12"/>
      <c r="HZD928" s="12"/>
      <c r="HZE928" s="12"/>
      <c r="HZF928" s="12"/>
      <c r="HZG928" s="12"/>
      <c r="HZH928" s="12"/>
      <c r="HZI928" s="12"/>
      <c r="HZJ928" s="12"/>
      <c r="HZK928" s="12"/>
      <c r="HZL928" s="12"/>
      <c r="HZM928" s="12"/>
      <c r="HZN928" s="12"/>
      <c r="HZO928" s="12"/>
      <c r="HZP928" s="12"/>
      <c r="HZQ928" s="12"/>
      <c r="HZR928" s="12"/>
      <c r="HZS928" s="12"/>
      <c r="HZT928" s="12"/>
      <c r="HZU928" s="12"/>
      <c r="HZV928" s="12"/>
      <c r="HZW928" s="12"/>
      <c r="HZX928" s="12"/>
      <c r="HZY928" s="12"/>
      <c r="HZZ928" s="12"/>
      <c r="IAA928" s="12"/>
      <c r="IAB928" s="12"/>
      <c r="IAC928" s="12"/>
      <c r="IAD928" s="12"/>
      <c r="IAE928" s="12"/>
      <c r="IAF928" s="12"/>
      <c r="IAG928" s="12"/>
      <c r="IAH928" s="12"/>
      <c r="IAI928" s="12"/>
      <c r="IAJ928" s="12"/>
      <c r="IAK928" s="12"/>
      <c r="IAL928" s="12"/>
      <c r="IAM928" s="12"/>
      <c r="IAN928" s="12"/>
      <c r="IAO928" s="12"/>
      <c r="IAP928" s="12"/>
      <c r="IAQ928" s="12"/>
      <c r="IAR928" s="12"/>
      <c r="IAS928" s="12"/>
      <c r="IAT928" s="12"/>
      <c r="IAU928" s="12"/>
      <c r="IAV928" s="12"/>
      <c r="IAW928" s="12"/>
      <c r="IAX928" s="12"/>
      <c r="IAY928" s="12"/>
      <c r="IAZ928" s="12"/>
      <c r="IBA928" s="12"/>
      <c r="IBB928" s="12"/>
      <c r="IBC928" s="12"/>
      <c r="IBD928" s="12"/>
      <c r="IBE928" s="12"/>
      <c r="IBF928" s="12"/>
      <c r="IBG928" s="12"/>
      <c r="IBH928" s="12"/>
      <c r="IBI928" s="12"/>
      <c r="IBJ928" s="12"/>
      <c r="IBK928" s="12"/>
      <c r="IBL928" s="12"/>
      <c r="IBM928" s="12"/>
      <c r="IBN928" s="12"/>
      <c r="IBO928" s="12"/>
      <c r="IBP928" s="12"/>
      <c r="IBQ928" s="12"/>
      <c r="IBR928" s="12"/>
      <c r="IBS928" s="12"/>
      <c r="IBT928" s="12"/>
      <c r="IBU928" s="12"/>
      <c r="IBV928" s="12"/>
      <c r="IBW928" s="12"/>
      <c r="IBX928" s="12"/>
      <c r="IBY928" s="12"/>
      <c r="IBZ928" s="12"/>
      <c r="ICA928" s="12"/>
      <c r="ICB928" s="12"/>
      <c r="ICC928" s="12"/>
      <c r="ICD928" s="12"/>
      <c r="ICE928" s="12"/>
      <c r="ICF928" s="12"/>
      <c r="ICG928" s="12"/>
      <c r="ICH928" s="12"/>
      <c r="ICI928" s="12"/>
      <c r="ICJ928" s="12"/>
      <c r="ICK928" s="12"/>
      <c r="ICL928" s="12"/>
      <c r="ICM928" s="12"/>
      <c r="ICN928" s="12"/>
      <c r="ICO928" s="12"/>
      <c r="ICP928" s="12"/>
      <c r="ICQ928" s="12"/>
      <c r="ICR928" s="12"/>
      <c r="ICS928" s="12"/>
      <c r="ICT928" s="12"/>
      <c r="ICU928" s="12"/>
      <c r="ICV928" s="12"/>
      <c r="ICW928" s="12"/>
      <c r="ICX928" s="12"/>
      <c r="ICY928" s="12"/>
      <c r="ICZ928" s="12"/>
      <c r="IDA928" s="12"/>
      <c r="IDB928" s="12"/>
      <c r="IDC928" s="12"/>
      <c r="IDD928" s="12"/>
      <c r="IDE928" s="12"/>
      <c r="IDF928" s="12"/>
      <c r="IDG928" s="12"/>
      <c r="IDH928" s="12"/>
      <c r="IDI928" s="12"/>
      <c r="IDJ928" s="12"/>
      <c r="IDK928" s="12"/>
      <c r="IDL928" s="12"/>
      <c r="IDM928" s="12"/>
      <c r="IDN928" s="12"/>
      <c r="IDO928" s="12"/>
      <c r="IDP928" s="12"/>
      <c r="IDQ928" s="12"/>
      <c r="IDR928" s="12"/>
      <c r="IDS928" s="12"/>
      <c r="IDT928" s="12"/>
      <c r="IDU928" s="12"/>
      <c r="IDV928" s="12"/>
      <c r="IDW928" s="12"/>
      <c r="IDX928" s="12"/>
      <c r="IDY928" s="12"/>
      <c r="IDZ928" s="12"/>
      <c r="IEA928" s="12"/>
      <c r="IEB928" s="12"/>
      <c r="IEC928" s="12"/>
      <c r="IED928" s="12"/>
      <c r="IEE928" s="12"/>
      <c r="IEF928" s="12"/>
      <c r="IEG928" s="12"/>
      <c r="IEH928" s="12"/>
      <c r="IEI928" s="12"/>
      <c r="IEJ928" s="12"/>
      <c r="IEK928" s="12"/>
      <c r="IEL928" s="12"/>
      <c r="IEM928" s="12"/>
      <c r="IEN928" s="12"/>
      <c r="IEO928" s="12"/>
      <c r="IEP928" s="12"/>
      <c r="IEQ928" s="12"/>
      <c r="IER928" s="12"/>
      <c r="IES928" s="12"/>
      <c r="IET928" s="12"/>
      <c r="IEU928" s="12"/>
      <c r="IEV928" s="12"/>
      <c r="IEW928" s="12"/>
      <c r="IEX928" s="12"/>
      <c r="IEY928" s="12"/>
      <c r="IEZ928" s="12"/>
      <c r="IFA928" s="12"/>
      <c r="IFB928" s="12"/>
      <c r="IFC928" s="12"/>
      <c r="IFD928" s="12"/>
      <c r="IFE928" s="12"/>
      <c r="IFF928" s="12"/>
      <c r="IFG928" s="12"/>
      <c r="IFH928" s="12"/>
      <c r="IFI928" s="12"/>
      <c r="IFJ928" s="12"/>
      <c r="IFK928" s="12"/>
      <c r="IFL928" s="12"/>
      <c r="IFM928" s="12"/>
      <c r="IFN928" s="12"/>
      <c r="IFO928" s="12"/>
      <c r="IFP928" s="12"/>
      <c r="IFQ928" s="12"/>
      <c r="IFR928" s="12"/>
      <c r="IFS928" s="12"/>
      <c r="IFT928" s="12"/>
      <c r="IFU928" s="12"/>
      <c r="IFV928" s="12"/>
      <c r="IFW928" s="12"/>
      <c r="IFX928" s="12"/>
      <c r="IFY928" s="12"/>
      <c r="IFZ928" s="12"/>
      <c r="IGA928" s="12"/>
      <c r="IGB928" s="12"/>
      <c r="IGC928" s="12"/>
      <c r="IGD928" s="12"/>
      <c r="IGE928" s="12"/>
      <c r="IGF928" s="12"/>
      <c r="IGG928" s="12"/>
      <c r="IGH928" s="12"/>
      <c r="IGI928" s="12"/>
      <c r="IGJ928" s="12"/>
      <c r="IGK928" s="12"/>
      <c r="IGL928" s="12"/>
      <c r="IGM928" s="12"/>
      <c r="IGN928" s="12"/>
      <c r="IGO928" s="12"/>
      <c r="IGP928" s="12"/>
      <c r="IGQ928" s="12"/>
      <c r="IGR928" s="12"/>
      <c r="IGS928" s="12"/>
      <c r="IGT928" s="12"/>
      <c r="IGU928" s="12"/>
      <c r="IGV928" s="12"/>
      <c r="IGW928" s="12"/>
      <c r="IGX928" s="12"/>
      <c r="IGY928" s="12"/>
      <c r="IGZ928" s="12"/>
      <c r="IHA928" s="12"/>
      <c r="IHB928" s="12"/>
      <c r="IHC928" s="12"/>
      <c r="IHD928" s="12"/>
      <c r="IHE928" s="12"/>
      <c r="IHF928" s="12"/>
      <c r="IHG928" s="12"/>
      <c r="IHH928" s="12"/>
      <c r="IHI928" s="12"/>
      <c r="IHJ928" s="12"/>
      <c r="IHK928" s="12"/>
      <c r="IHL928" s="12"/>
      <c r="IHM928" s="12"/>
      <c r="IHN928" s="12"/>
      <c r="IHO928" s="12"/>
      <c r="IHP928" s="12"/>
      <c r="IHQ928" s="12"/>
      <c r="IHR928" s="12"/>
      <c r="IHS928" s="12"/>
      <c r="IHT928" s="12"/>
      <c r="IHU928" s="12"/>
      <c r="IHV928" s="12"/>
      <c r="IHW928" s="12"/>
      <c r="IHX928" s="12"/>
      <c r="IHY928" s="12"/>
      <c r="IHZ928" s="12"/>
      <c r="IIA928" s="12"/>
      <c r="IIB928" s="12"/>
      <c r="IIC928" s="12"/>
      <c r="IID928" s="12"/>
      <c r="IIE928" s="12"/>
      <c r="IIF928" s="12"/>
      <c r="IIG928" s="12"/>
      <c r="IIH928" s="12"/>
      <c r="III928" s="12"/>
      <c r="IIJ928" s="12"/>
      <c r="IIK928" s="12"/>
      <c r="IIL928" s="12"/>
      <c r="IIM928" s="12"/>
      <c r="IIN928" s="12"/>
      <c r="IIO928" s="12"/>
      <c r="IIP928" s="12"/>
      <c r="IIQ928" s="12"/>
      <c r="IIR928" s="12"/>
      <c r="IIS928" s="12"/>
      <c r="IIT928" s="12"/>
      <c r="IIU928" s="12"/>
      <c r="IIV928" s="12"/>
      <c r="IIW928" s="12"/>
      <c r="IIX928" s="12"/>
      <c r="IIY928" s="12"/>
      <c r="IIZ928" s="12"/>
      <c r="IJA928" s="12"/>
      <c r="IJB928" s="12"/>
      <c r="IJC928" s="12"/>
      <c r="IJD928" s="12"/>
      <c r="IJE928" s="12"/>
      <c r="IJF928" s="12"/>
      <c r="IJG928" s="12"/>
      <c r="IJH928" s="12"/>
      <c r="IJI928" s="12"/>
      <c r="IJJ928" s="12"/>
      <c r="IJK928" s="12"/>
      <c r="IJL928" s="12"/>
      <c r="IJM928" s="12"/>
      <c r="IJN928" s="12"/>
      <c r="IJO928" s="12"/>
      <c r="IJP928" s="12"/>
      <c r="IJQ928" s="12"/>
      <c r="IJR928" s="12"/>
      <c r="IJS928" s="12"/>
      <c r="IJT928" s="12"/>
      <c r="IJU928" s="12"/>
      <c r="IJV928" s="12"/>
      <c r="IJW928" s="12"/>
      <c r="IJX928" s="12"/>
      <c r="IJY928" s="12"/>
      <c r="IJZ928" s="12"/>
      <c r="IKA928" s="12"/>
      <c r="IKB928" s="12"/>
      <c r="IKC928" s="12"/>
      <c r="IKD928" s="12"/>
      <c r="IKE928" s="12"/>
      <c r="IKF928" s="12"/>
      <c r="IKG928" s="12"/>
      <c r="IKH928" s="12"/>
      <c r="IKI928" s="12"/>
      <c r="IKJ928" s="12"/>
      <c r="IKK928" s="12"/>
      <c r="IKL928" s="12"/>
      <c r="IKM928" s="12"/>
      <c r="IKN928" s="12"/>
      <c r="IKO928" s="12"/>
      <c r="IKP928" s="12"/>
      <c r="IKQ928" s="12"/>
      <c r="IKR928" s="12"/>
      <c r="IKS928" s="12"/>
      <c r="IKT928" s="12"/>
      <c r="IKU928" s="12"/>
      <c r="IKV928" s="12"/>
      <c r="IKW928" s="12"/>
      <c r="IKX928" s="12"/>
      <c r="IKY928" s="12"/>
      <c r="IKZ928" s="12"/>
      <c r="ILA928" s="12"/>
      <c r="ILB928" s="12"/>
      <c r="ILC928" s="12"/>
      <c r="ILD928" s="12"/>
      <c r="ILE928" s="12"/>
      <c r="ILF928" s="12"/>
      <c r="ILG928" s="12"/>
      <c r="ILH928" s="12"/>
      <c r="ILI928" s="12"/>
      <c r="ILJ928" s="12"/>
      <c r="ILK928" s="12"/>
      <c r="ILL928" s="12"/>
      <c r="ILM928" s="12"/>
      <c r="ILN928" s="12"/>
      <c r="ILO928" s="12"/>
      <c r="ILP928" s="12"/>
      <c r="ILQ928" s="12"/>
      <c r="ILR928" s="12"/>
      <c r="ILS928" s="12"/>
      <c r="ILT928" s="12"/>
      <c r="ILU928" s="12"/>
      <c r="ILV928" s="12"/>
      <c r="ILW928" s="12"/>
      <c r="ILX928" s="12"/>
      <c r="ILY928" s="12"/>
      <c r="ILZ928" s="12"/>
      <c r="IMA928" s="12"/>
      <c r="IMB928" s="12"/>
      <c r="IMC928" s="12"/>
      <c r="IMD928" s="12"/>
      <c r="IME928" s="12"/>
      <c r="IMF928" s="12"/>
      <c r="IMG928" s="12"/>
      <c r="IMH928" s="12"/>
      <c r="IMI928" s="12"/>
      <c r="IMJ928" s="12"/>
      <c r="IMK928" s="12"/>
      <c r="IML928" s="12"/>
      <c r="IMM928" s="12"/>
      <c r="IMN928" s="12"/>
      <c r="IMO928" s="12"/>
      <c r="IMP928" s="12"/>
      <c r="IMQ928" s="12"/>
      <c r="IMR928" s="12"/>
      <c r="IMS928" s="12"/>
      <c r="IMT928" s="12"/>
      <c r="IMU928" s="12"/>
      <c r="IMV928" s="12"/>
      <c r="IMW928" s="12"/>
      <c r="IMX928" s="12"/>
      <c r="IMY928" s="12"/>
      <c r="IMZ928" s="12"/>
      <c r="INA928" s="12"/>
      <c r="INB928" s="12"/>
      <c r="INC928" s="12"/>
      <c r="IND928" s="12"/>
      <c r="INE928" s="12"/>
      <c r="INF928" s="12"/>
      <c r="ING928" s="12"/>
      <c r="INH928" s="12"/>
      <c r="INI928" s="12"/>
      <c r="INJ928" s="12"/>
      <c r="INK928" s="12"/>
      <c r="INL928" s="12"/>
      <c r="INM928" s="12"/>
      <c r="INN928" s="12"/>
      <c r="INO928" s="12"/>
      <c r="INP928" s="12"/>
      <c r="INQ928" s="12"/>
      <c r="INR928" s="12"/>
      <c r="INS928" s="12"/>
      <c r="INT928" s="12"/>
      <c r="INU928" s="12"/>
      <c r="INV928" s="12"/>
      <c r="INW928" s="12"/>
      <c r="INX928" s="12"/>
      <c r="INY928" s="12"/>
      <c r="INZ928" s="12"/>
      <c r="IOA928" s="12"/>
      <c r="IOB928" s="12"/>
      <c r="IOC928" s="12"/>
      <c r="IOD928" s="12"/>
      <c r="IOE928" s="12"/>
      <c r="IOF928" s="12"/>
      <c r="IOG928" s="12"/>
      <c r="IOH928" s="12"/>
      <c r="IOI928" s="12"/>
      <c r="IOJ928" s="12"/>
      <c r="IOK928" s="12"/>
      <c r="IOL928" s="12"/>
      <c r="IOM928" s="12"/>
      <c r="ION928" s="12"/>
      <c r="IOO928" s="12"/>
      <c r="IOP928" s="12"/>
      <c r="IOQ928" s="12"/>
      <c r="IOR928" s="12"/>
      <c r="IOS928" s="12"/>
      <c r="IOT928" s="12"/>
      <c r="IOU928" s="12"/>
      <c r="IOV928" s="12"/>
      <c r="IOW928" s="12"/>
      <c r="IOX928" s="12"/>
      <c r="IOY928" s="12"/>
      <c r="IOZ928" s="12"/>
      <c r="IPA928" s="12"/>
      <c r="IPB928" s="12"/>
      <c r="IPC928" s="12"/>
      <c r="IPD928" s="12"/>
      <c r="IPE928" s="12"/>
      <c r="IPF928" s="12"/>
      <c r="IPG928" s="12"/>
      <c r="IPH928" s="12"/>
      <c r="IPI928" s="12"/>
      <c r="IPJ928" s="12"/>
      <c r="IPK928" s="12"/>
      <c r="IPL928" s="12"/>
      <c r="IPM928" s="12"/>
      <c r="IPN928" s="12"/>
      <c r="IPO928" s="12"/>
      <c r="IPP928" s="12"/>
      <c r="IPQ928" s="12"/>
      <c r="IPR928" s="12"/>
      <c r="IPS928" s="12"/>
      <c r="IPT928" s="12"/>
      <c r="IPU928" s="12"/>
      <c r="IPV928" s="12"/>
      <c r="IPW928" s="12"/>
      <c r="IPX928" s="12"/>
      <c r="IPY928" s="12"/>
      <c r="IPZ928" s="12"/>
      <c r="IQA928" s="12"/>
      <c r="IQB928" s="12"/>
      <c r="IQC928" s="12"/>
      <c r="IQD928" s="12"/>
      <c r="IQE928" s="12"/>
      <c r="IQF928" s="12"/>
      <c r="IQG928" s="12"/>
      <c r="IQH928" s="12"/>
      <c r="IQI928" s="12"/>
      <c r="IQJ928" s="12"/>
      <c r="IQK928" s="12"/>
      <c r="IQL928" s="12"/>
      <c r="IQM928" s="12"/>
      <c r="IQN928" s="12"/>
      <c r="IQO928" s="12"/>
      <c r="IQP928" s="12"/>
      <c r="IQQ928" s="12"/>
      <c r="IQR928" s="12"/>
      <c r="IQS928" s="12"/>
      <c r="IQT928" s="12"/>
      <c r="IQU928" s="12"/>
      <c r="IQV928" s="12"/>
      <c r="IQW928" s="12"/>
      <c r="IQX928" s="12"/>
      <c r="IQY928" s="12"/>
      <c r="IQZ928" s="12"/>
      <c r="IRA928" s="12"/>
      <c r="IRB928" s="12"/>
      <c r="IRC928" s="12"/>
      <c r="IRD928" s="12"/>
      <c r="IRE928" s="12"/>
      <c r="IRF928" s="12"/>
      <c r="IRG928" s="12"/>
      <c r="IRH928" s="12"/>
      <c r="IRI928" s="12"/>
      <c r="IRJ928" s="12"/>
      <c r="IRK928" s="12"/>
      <c r="IRL928" s="12"/>
      <c r="IRM928" s="12"/>
      <c r="IRN928" s="12"/>
      <c r="IRO928" s="12"/>
      <c r="IRP928" s="12"/>
      <c r="IRQ928" s="12"/>
      <c r="IRR928" s="12"/>
      <c r="IRS928" s="12"/>
      <c r="IRT928" s="12"/>
      <c r="IRU928" s="12"/>
      <c r="IRV928" s="12"/>
      <c r="IRW928" s="12"/>
      <c r="IRX928" s="12"/>
      <c r="IRY928" s="12"/>
      <c r="IRZ928" s="12"/>
      <c r="ISA928" s="12"/>
      <c r="ISB928" s="12"/>
      <c r="ISC928" s="12"/>
      <c r="ISD928" s="12"/>
      <c r="ISE928" s="12"/>
      <c r="ISF928" s="12"/>
      <c r="ISG928" s="12"/>
      <c r="ISH928" s="12"/>
      <c r="ISI928" s="12"/>
      <c r="ISJ928" s="12"/>
      <c r="ISK928" s="12"/>
      <c r="ISL928" s="12"/>
      <c r="ISM928" s="12"/>
      <c r="ISN928" s="12"/>
      <c r="ISO928" s="12"/>
      <c r="ISP928" s="12"/>
      <c r="ISQ928" s="12"/>
      <c r="ISR928" s="12"/>
      <c r="ISS928" s="12"/>
      <c r="IST928" s="12"/>
      <c r="ISU928" s="12"/>
      <c r="ISV928" s="12"/>
      <c r="ISW928" s="12"/>
      <c r="ISX928" s="12"/>
      <c r="ISY928" s="12"/>
      <c r="ISZ928" s="12"/>
      <c r="ITA928" s="12"/>
      <c r="ITB928" s="12"/>
      <c r="ITC928" s="12"/>
      <c r="ITD928" s="12"/>
      <c r="ITE928" s="12"/>
      <c r="ITF928" s="12"/>
      <c r="ITG928" s="12"/>
      <c r="ITH928" s="12"/>
      <c r="ITI928" s="12"/>
      <c r="ITJ928" s="12"/>
      <c r="ITK928" s="12"/>
      <c r="ITL928" s="12"/>
      <c r="ITM928" s="12"/>
      <c r="ITN928" s="12"/>
      <c r="ITO928" s="12"/>
      <c r="ITP928" s="12"/>
      <c r="ITQ928" s="12"/>
      <c r="ITR928" s="12"/>
      <c r="ITS928" s="12"/>
      <c r="ITT928" s="12"/>
      <c r="ITU928" s="12"/>
      <c r="ITV928" s="12"/>
      <c r="ITW928" s="12"/>
      <c r="ITX928" s="12"/>
      <c r="ITY928" s="12"/>
      <c r="ITZ928" s="12"/>
      <c r="IUA928" s="12"/>
      <c r="IUB928" s="12"/>
      <c r="IUC928" s="12"/>
      <c r="IUD928" s="12"/>
      <c r="IUE928" s="12"/>
      <c r="IUF928" s="12"/>
      <c r="IUG928" s="12"/>
      <c r="IUH928" s="12"/>
      <c r="IUI928" s="12"/>
      <c r="IUJ928" s="12"/>
      <c r="IUK928" s="12"/>
      <c r="IUL928" s="12"/>
      <c r="IUM928" s="12"/>
      <c r="IUN928" s="12"/>
      <c r="IUO928" s="12"/>
      <c r="IUP928" s="12"/>
      <c r="IUQ928" s="12"/>
      <c r="IUR928" s="12"/>
      <c r="IUS928" s="12"/>
      <c r="IUT928" s="12"/>
      <c r="IUU928" s="12"/>
      <c r="IUV928" s="12"/>
      <c r="IUW928" s="12"/>
      <c r="IUX928" s="12"/>
      <c r="IUY928" s="12"/>
      <c r="IUZ928" s="12"/>
      <c r="IVA928" s="12"/>
      <c r="IVB928" s="12"/>
      <c r="IVC928" s="12"/>
      <c r="IVD928" s="12"/>
      <c r="IVE928" s="12"/>
      <c r="IVF928" s="12"/>
      <c r="IVG928" s="12"/>
      <c r="IVH928" s="12"/>
      <c r="IVI928" s="12"/>
      <c r="IVJ928" s="12"/>
      <c r="IVK928" s="12"/>
      <c r="IVL928" s="12"/>
      <c r="IVM928" s="12"/>
      <c r="IVN928" s="12"/>
      <c r="IVO928" s="12"/>
      <c r="IVP928" s="12"/>
      <c r="IVQ928" s="12"/>
      <c r="IVR928" s="12"/>
      <c r="IVS928" s="12"/>
      <c r="IVT928" s="12"/>
      <c r="IVU928" s="12"/>
      <c r="IVV928" s="12"/>
      <c r="IVW928" s="12"/>
      <c r="IVX928" s="12"/>
      <c r="IVY928" s="12"/>
      <c r="IVZ928" s="12"/>
      <c r="IWA928" s="12"/>
      <c r="IWB928" s="12"/>
      <c r="IWC928" s="12"/>
      <c r="IWD928" s="12"/>
      <c r="IWE928" s="12"/>
      <c r="IWF928" s="12"/>
      <c r="IWG928" s="12"/>
      <c r="IWH928" s="12"/>
      <c r="IWI928" s="12"/>
      <c r="IWJ928" s="12"/>
      <c r="IWK928" s="12"/>
      <c r="IWL928" s="12"/>
      <c r="IWM928" s="12"/>
      <c r="IWN928" s="12"/>
      <c r="IWO928" s="12"/>
      <c r="IWP928" s="12"/>
      <c r="IWQ928" s="12"/>
      <c r="IWR928" s="12"/>
      <c r="IWS928" s="12"/>
      <c r="IWT928" s="12"/>
      <c r="IWU928" s="12"/>
      <c r="IWV928" s="12"/>
      <c r="IWW928" s="12"/>
      <c r="IWX928" s="12"/>
      <c r="IWY928" s="12"/>
      <c r="IWZ928" s="12"/>
      <c r="IXA928" s="12"/>
      <c r="IXB928" s="12"/>
      <c r="IXC928" s="12"/>
      <c r="IXD928" s="12"/>
      <c r="IXE928" s="12"/>
      <c r="IXF928" s="12"/>
      <c r="IXG928" s="12"/>
      <c r="IXH928" s="12"/>
      <c r="IXI928" s="12"/>
      <c r="IXJ928" s="12"/>
      <c r="IXK928" s="12"/>
      <c r="IXL928" s="12"/>
      <c r="IXM928" s="12"/>
      <c r="IXN928" s="12"/>
      <c r="IXO928" s="12"/>
      <c r="IXP928" s="12"/>
      <c r="IXQ928" s="12"/>
      <c r="IXR928" s="12"/>
      <c r="IXS928" s="12"/>
      <c r="IXT928" s="12"/>
      <c r="IXU928" s="12"/>
      <c r="IXV928" s="12"/>
      <c r="IXW928" s="12"/>
      <c r="IXX928" s="12"/>
      <c r="IXY928" s="12"/>
      <c r="IXZ928" s="12"/>
      <c r="IYA928" s="12"/>
      <c r="IYB928" s="12"/>
      <c r="IYC928" s="12"/>
      <c r="IYD928" s="12"/>
      <c r="IYE928" s="12"/>
      <c r="IYF928" s="12"/>
      <c r="IYG928" s="12"/>
      <c r="IYH928" s="12"/>
      <c r="IYI928" s="12"/>
      <c r="IYJ928" s="12"/>
      <c r="IYK928" s="12"/>
      <c r="IYL928" s="12"/>
      <c r="IYM928" s="12"/>
      <c r="IYN928" s="12"/>
      <c r="IYO928" s="12"/>
      <c r="IYP928" s="12"/>
      <c r="IYQ928" s="12"/>
      <c r="IYR928" s="12"/>
      <c r="IYS928" s="12"/>
      <c r="IYT928" s="12"/>
      <c r="IYU928" s="12"/>
      <c r="IYV928" s="12"/>
      <c r="IYW928" s="12"/>
      <c r="IYX928" s="12"/>
      <c r="IYY928" s="12"/>
      <c r="IYZ928" s="12"/>
      <c r="IZA928" s="12"/>
      <c r="IZB928" s="12"/>
      <c r="IZC928" s="12"/>
      <c r="IZD928" s="12"/>
      <c r="IZE928" s="12"/>
      <c r="IZF928" s="12"/>
      <c r="IZG928" s="12"/>
      <c r="IZH928" s="12"/>
      <c r="IZI928" s="12"/>
      <c r="IZJ928" s="12"/>
      <c r="IZK928" s="12"/>
      <c r="IZL928" s="12"/>
      <c r="IZM928" s="12"/>
      <c r="IZN928" s="12"/>
      <c r="IZO928" s="12"/>
      <c r="IZP928" s="12"/>
      <c r="IZQ928" s="12"/>
      <c r="IZR928" s="12"/>
      <c r="IZS928" s="12"/>
      <c r="IZT928" s="12"/>
      <c r="IZU928" s="12"/>
      <c r="IZV928" s="12"/>
      <c r="IZW928" s="12"/>
      <c r="IZX928" s="12"/>
      <c r="IZY928" s="12"/>
      <c r="IZZ928" s="12"/>
      <c r="JAA928" s="12"/>
      <c r="JAB928" s="12"/>
      <c r="JAC928" s="12"/>
      <c r="JAD928" s="12"/>
      <c r="JAE928" s="12"/>
      <c r="JAF928" s="12"/>
      <c r="JAG928" s="12"/>
      <c r="JAH928" s="12"/>
      <c r="JAI928" s="12"/>
      <c r="JAJ928" s="12"/>
      <c r="JAK928" s="12"/>
      <c r="JAL928" s="12"/>
      <c r="JAM928" s="12"/>
      <c r="JAN928" s="12"/>
      <c r="JAO928" s="12"/>
      <c r="JAP928" s="12"/>
      <c r="JAQ928" s="12"/>
      <c r="JAR928" s="12"/>
      <c r="JAS928" s="12"/>
      <c r="JAT928" s="12"/>
      <c r="JAU928" s="12"/>
      <c r="JAV928" s="12"/>
      <c r="JAW928" s="12"/>
      <c r="JAX928" s="12"/>
      <c r="JAY928" s="12"/>
      <c r="JAZ928" s="12"/>
      <c r="JBA928" s="12"/>
      <c r="JBB928" s="12"/>
      <c r="JBC928" s="12"/>
      <c r="JBD928" s="12"/>
      <c r="JBE928" s="12"/>
      <c r="JBF928" s="12"/>
      <c r="JBG928" s="12"/>
      <c r="JBH928" s="12"/>
      <c r="JBI928" s="12"/>
      <c r="JBJ928" s="12"/>
      <c r="JBK928" s="12"/>
      <c r="JBL928" s="12"/>
      <c r="JBM928" s="12"/>
      <c r="JBN928" s="12"/>
      <c r="JBO928" s="12"/>
      <c r="JBP928" s="12"/>
      <c r="JBQ928" s="12"/>
      <c r="JBR928" s="12"/>
      <c r="JBS928" s="12"/>
      <c r="JBT928" s="12"/>
      <c r="JBU928" s="12"/>
      <c r="JBV928" s="12"/>
      <c r="JBW928" s="12"/>
      <c r="JBX928" s="12"/>
      <c r="JBY928" s="12"/>
      <c r="JBZ928" s="12"/>
      <c r="JCA928" s="12"/>
      <c r="JCB928" s="12"/>
      <c r="JCC928" s="12"/>
      <c r="JCD928" s="12"/>
      <c r="JCE928" s="12"/>
      <c r="JCF928" s="12"/>
      <c r="JCG928" s="12"/>
      <c r="JCH928" s="12"/>
      <c r="JCI928" s="12"/>
      <c r="JCJ928" s="12"/>
      <c r="JCK928" s="12"/>
      <c r="JCL928" s="12"/>
      <c r="JCM928" s="12"/>
      <c r="JCN928" s="12"/>
      <c r="JCO928" s="12"/>
      <c r="JCP928" s="12"/>
      <c r="JCQ928" s="12"/>
      <c r="JCR928" s="12"/>
      <c r="JCS928" s="12"/>
      <c r="JCT928" s="12"/>
      <c r="JCU928" s="12"/>
      <c r="JCV928" s="12"/>
      <c r="JCW928" s="12"/>
      <c r="JCX928" s="12"/>
      <c r="JCY928" s="12"/>
      <c r="JCZ928" s="12"/>
      <c r="JDA928" s="12"/>
      <c r="JDB928" s="12"/>
      <c r="JDC928" s="12"/>
      <c r="JDD928" s="12"/>
      <c r="JDE928" s="12"/>
      <c r="JDF928" s="12"/>
      <c r="JDG928" s="12"/>
      <c r="JDH928" s="12"/>
      <c r="JDI928" s="12"/>
      <c r="JDJ928" s="12"/>
      <c r="JDK928" s="12"/>
      <c r="JDL928" s="12"/>
      <c r="JDM928" s="12"/>
      <c r="JDN928" s="12"/>
      <c r="JDO928" s="12"/>
      <c r="JDP928" s="12"/>
      <c r="JDQ928" s="12"/>
      <c r="JDR928" s="12"/>
      <c r="JDS928" s="12"/>
      <c r="JDT928" s="12"/>
      <c r="JDU928" s="12"/>
      <c r="JDV928" s="12"/>
      <c r="JDW928" s="12"/>
      <c r="JDX928" s="12"/>
      <c r="JDY928" s="12"/>
      <c r="JDZ928" s="12"/>
      <c r="JEA928" s="12"/>
      <c r="JEB928" s="12"/>
      <c r="JEC928" s="12"/>
      <c r="JED928" s="12"/>
      <c r="JEE928" s="12"/>
      <c r="JEF928" s="12"/>
      <c r="JEG928" s="12"/>
      <c r="JEH928" s="12"/>
      <c r="JEI928" s="12"/>
      <c r="JEJ928" s="12"/>
      <c r="JEK928" s="12"/>
      <c r="JEL928" s="12"/>
      <c r="JEM928" s="12"/>
      <c r="JEN928" s="12"/>
      <c r="JEO928" s="12"/>
      <c r="JEP928" s="12"/>
      <c r="JEQ928" s="12"/>
      <c r="JER928" s="12"/>
      <c r="JES928" s="12"/>
      <c r="JET928" s="12"/>
      <c r="JEU928" s="12"/>
      <c r="JEV928" s="12"/>
      <c r="JEW928" s="12"/>
      <c r="JEX928" s="12"/>
      <c r="JEY928" s="12"/>
      <c r="JEZ928" s="12"/>
      <c r="JFA928" s="12"/>
      <c r="JFB928" s="12"/>
      <c r="JFC928" s="12"/>
      <c r="JFD928" s="12"/>
      <c r="JFE928" s="12"/>
      <c r="JFF928" s="12"/>
      <c r="JFG928" s="12"/>
      <c r="JFH928" s="12"/>
      <c r="JFI928" s="12"/>
      <c r="JFJ928" s="12"/>
      <c r="JFK928" s="12"/>
      <c r="JFL928" s="12"/>
      <c r="JFM928" s="12"/>
      <c r="JFN928" s="12"/>
      <c r="JFO928" s="12"/>
      <c r="JFP928" s="12"/>
      <c r="JFQ928" s="12"/>
      <c r="JFR928" s="12"/>
      <c r="JFS928" s="12"/>
      <c r="JFT928" s="12"/>
      <c r="JFU928" s="12"/>
      <c r="JFV928" s="12"/>
      <c r="JFW928" s="12"/>
      <c r="JFX928" s="12"/>
      <c r="JFY928" s="12"/>
      <c r="JFZ928" s="12"/>
      <c r="JGA928" s="12"/>
      <c r="JGB928" s="12"/>
      <c r="JGC928" s="12"/>
      <c r="JGD928" s="12"/>
      <c r="JGE928" s="12"/>
      <c r="JGF928" s="12"/>
      <c r="JGG928" s="12"/>
      <c r="JGH928" s="12"/>
      <c r="JGI928" s="12"/>
      <c r="JGJ928" s="12"/>
      <c r="JGK928" s="12"/>
      <c r="JGL928" s="12"/>
      <c r="JGM928" s="12"/>
      <c r="JGN928" s="12"/>
      <c r="JGO928" s="12"/>
      <c r="JGP928" s="12"/>
      <c r="JGQ928" s="12"/>
      <c r="JGR928" s="12"/>
      <c r="JGS928" s="12"/>
      <c r="JGT928" s="12"/>
      <c r="JGU928" s="12"/>
      <c r="JGV928" s="12"/>
      <c r="JGW928" s="12"/>
      <c r="JGX928" s="12"/>
      <c r="JGY928" s="12"/>
      <c r="JGZ928" s="12"/>
      <c r="JHA928" s="12"/>
      <c r="JHB928" s="12"/>
      <c r="JHC928" s="12"/>
      <c r="JHD928" s="12"/>
      <c r="JHE928" s="12"/>
      <c r="JHF928" s="12"/>
      <c r="JHG928" s="12"/>
      <c r="JHH928" s="12"/>
      <c r="JHI928" s="12"/>
      <c r="JHJ928" s="12"/>
      <c r="JHK928" s="12"/>
      <c r="JHL928" s="12"/>
      <c r="JHM928" s="12"/>
      <c r="JHN928" s="12"/>
      <c r="JHO928" s="12"/>
      <c r="JHP928" s="12"/>
      <c r="JHQ928" s="12"/>
      <c r="JHR928" s="12"/>
      <c r="JHS928" s="12"/>
      <c r="JHT928" s="12"/>
      <c r="JHU928" s="12"/>
      <c r="JHV928" s="12"/>
      <c r="JHW928" s="12"/>
      <c r="JHX928" s="12"/>
      <c r="JHY928" s="12"/>
      <c r="JHZ928" s="12"/>
      <c r="JIA928" s="12"/>
      <c r="JIB928" s="12"/>
      <c r="JIC928" s="12"/>
      <c r="JID928" s="12"/>
      <c r="JIE928" s="12"/>
      <c r="JIF928" s="12"/>
      <c r="JIG928" s="12"/>
      <c r="JIH928" s="12"/>
      <c r="JII928" s="12"/>
      <c r="JIJ928" s="12"/>
      <c r="JIK928" s="12"/>
      <c r="JIL928" s="12"/>
      <c r="JIM928" s="12"/>
      <c r="JIN928" s="12"/>
      <c r="JIO928" s="12"/>
      <c r="JIP928" s="12"/>
      <c r="JIQ928" s="12"/>
      <c r="JIR928" s="12"/>
      <c r="JIS928" s="12"/>
      <c r="JIT928" s="12"/>
      <c r="JIU928" s="12"/>
      <c r="JIV928" s="12"/>
      <c r="JIW928" s="12"/>
      <c r="JIX928" s="12"/>
      <c r="JIY928" s="12"/>
      <c r="JIZ928" s="12"/>
      <c r="JJA928" s="12"/>
      <c r="JJB928" s="12"/>
      <c r="JJC928" s="12"/>
      <c r="JJD928" s="12"/>
      <c r="JJE928" s="12"/>
      <c r="JJF928" s="12"/>
      <c r="JJG928" s="12"/>
      <c r="JJH928" s="12"/>
      <c r="JJI928" s="12"/>
      <c r="JJJ928" s="12"/>
      <c r="JJK928" s="12"/>
      <c r="JJL928" s="12"/>
      <c r="JJM928" s="12"/>
      <c r="JJN928" s="12"/>
      <c r="JJO928" s="12"/>
      <c r="JJP928" s="12"/>
      <c r="JJQ928" s="12"/>
      <c r="JJR928" s="12"/>
      <c r="JJS928" s="12"/>
      <c r="JJT928" s="12"/>
      <c r="JJU928" s="12"/>
      <c r="JJV928" s="12"/>
      <c r="JJW928" s="12"/>
      <c r="JJX928" s="12"/>
      <c r="JJY928" s="12"/>
      <c r="JJZ928" s="12"/>
      <c r="JKA928" s="12"/>
      <c r="JKB928" s="12"/>
      <c r="JKC928" s="12"/>
      <c r="JKD928" s="12"/>
      <c r="JKE928" s="12"/>
      <c r="JKF928" s="12"/>
      <c r="JKG928" s="12"/>
      <c r="JKH928" s="12"/>
      <c r="JKI928" s="12"/>
      <c r="JKJ928" s="12"/>
      <c r="JKK928" s="12"/>
      <c r="JKL928" s="12"/>
      <c r="JKM928" s="12"/>
      <c r="JKN928" s="12"/>
      <c r="JKO928" s="12"/>
      <c r="JKP928" s="12"/>
      <c r="JKQ928" s="12"/>
      <c r="JKR928" s="12"/>
      <c r="JKS928" s="12"/>
      <c r="JKT928" s="12"/>
      <c r="JKU928" s="12"/>
      <c r="JKV928" s="12"/>
      <c r="JKW928" s="12"/>
      <c r="JKX928" s="12"/>
      <c r="JKY928" s="12"/>
      <c r="JKZ928" s="12"/>
      <c r="JLA928" s="12"/>
      <c r="JLB928" s="12"/>
      <c r="JLC928" s="12"/>
      <c r="JLD928" s="12"/>
      <c r="JLE928" s="12"/>
      <c r="JLF928" s="12"/>
      <c r="JLG928" s="12"/>
      <c r="JLH928" s="12"/>
      <c r="JLI928" s="12"/>
      <c r="JLJ928" s="12"/>
      <c r="JLK928" s="12"/>
      <c r="JLL928" s="12"/>
      <c r="JLM928" s="12"/>
      <c r="JLN928" s="12"/>
      <c r="JLO928" s="12"/>
      <c r="JLP928" s="12"/>
      <c r="JLQ928" s="12"/>
      <c r="JLR928" s="12"/>
      <c r="JLS928" s="12"/>
      <c r="JLT928" s="12"/>
      <c r="JLU928" s="12"/>
      <c r="JLV928" s="12"/>
      <c r="JLW928" s="12"/>
      <c r="JLX928" s="12"/>
      <c r="JLY928" s="12"/>
      <c r="JLZ928" s="12"/>
      <c r="JMA928" s="12"/>
      <c r="JMB928" s="12"/>
      <c r="JMC928" s="12"/>
      <c r="JMD928" s="12"/>
      <c r="JME928" s="12"/>
      <c r="JMF928" s="12"/>
      <c r="JMG928" s="12"/>
      <c r="JMH928" s="12"/>
      <c r="JMI928" s="12"/>
      <c r="JMJ928" s="12"/>
      <c r="JMK928" s="12"/>
      <c r="JML928" s="12"/>
      <c r="JMM928" s="12"/>
      <c r="JMN928" s="12"/>
      <c r="JMO928" s="12"/>
      <c r="JMP928" s="12"/>
      <c r="JMQ928" s="12"/>
      <c r="JMR928" s="12"/>
      <c r="JMS928" s="12"/>
      <c r="JMT928" s="12"/>
      <c r="JMU928" s="12"/>
      <c r="JMV928" s="12"/>
      <c r="JMW928" s="12"/>
      <c r="JMX928" s="12"/>
      <c r="JMY928" s="12"/>
      <c r="JMZ928" s="12"/>
      <c r="JNA928" s="12"/>
      <c r="JNB928" s="12"/>
      <c r="JNC928" s="12"/>
      <c r="JND928" s="12"/>
      <c r="JNE928" s="12"/>
      <c r="JNF928" s="12"/>
      <c r="JNG928" s="12"/>
      <c r="JNH928" s="12"/>
      <c r="JNI928" s="12"/>
      <c r="JNJ928" s="12"/>
      <c r="JNK928" s="12"/>
      <c r="JNL928" s="12"/>
      <c r="JNM928" s="12"/>
      <c r="JNN928" s="12"/>
      <c r="JNO928" s="12"/>
      <c r="JNP928" s="12"/>
      <c r="JNQ928" s="12"/>
      <c r="JNR928" s="12"/>
      <c r="JNS928" s="12"/>
      <c r="JNT928" s="12"/>
      <c r="JNU928" s="12"/>
      <c r="JNV928" s="12"/>
      <c r="JNW928" s="12"/>
      <c r="JNX928" s="12"/>
      <c r="JNY928" s="12"/>
      <c r="JNZ928" s="12"/>
      <c r="JOA928" s="12"/>
      <c r="JOB928" s="12"/>
      <c r="JOC928" s="12"/>
      <c r="JOD928" s="12"/>
      <c r="JOE928" s="12"/>
      <c r="JOF928" s="12"/>
      <c r="JOG928" s="12"/>
      <c r="JOH928" s="12"/>
      <c r="JOI928" s="12"/>
      <c r="JOJ928" s="12"/>
      <c r="JOK928" s="12"/>
      <c r="JOL928" s="12"/>
      <c r="JOM928" s="12"/>
      <c r="JON928" s="12"/>
      <c r="JOO928" s="12"/>
      <c r="JOP928" s="12"/>
      <c r="JOQ928" s="12"/>
      <c r="JOR928" s="12"/>
      <c r="JOS928" s="12"/>
      <c r="JOT928" s="12"/>
      <c r="JOU928" s="12"/>
      <c r="JOV928" s="12"/>
      <c r="JOW928" s="12"/>
      <c r="JOX928" s="12"/>
      <c r="JOY928" s="12"/>
      <c r="JOZ928" s="12"/>
      <c r="JPA928" s="12"/>
      <c r="JPB928" s="12"/>
      <c r="JPC928" s="12"/>
      <c r="JPD928" s="12"/>
      <c r="JPE928" s="12"/>
      <c r="JPF928" s="12"/>
      <c r="JPG928" s="12"/>
      <c r="JPH928" s="12"/>
      <c r="JPI928" s="12"/>
      <c r="JPJ928" s="12"/>
      <c r="JPK928" s="12"/>
      <c r="JPL928" s="12"/>
      <c r="JPM928" s="12"/>
      <c r="JPN928" s="12"/>
      <c r="JPO928" s="12"/>
      <c r="JPP928" s="12"/>
      <c r="JPQ928" s="12"/>
      <c r="JPR928" s="12"/>
      <c r="JPS928" s="12"/>
      <c r="JPT928" s="12"/>
      <c r="JPU928" s="12"/>
      <c r="JPV928" s="12"/>
      <c r="JPW928" s="12"/>
      <c r="JPX928" s="12"/>
      <c r="JPY928" s="12"/>
      <c r="JPZ928" s="12"/>
      <c r="JQA928" s="12"/>
      <c r="JQB928" s="12"/>
      <c r="JQC928" s="12"/>
      <c r="JQD928" s="12"/>
      <c r="JQE928" s="12"/>
      <c r="JQF928" s="12"/>
      <c r="JQG928" s="12"/>
      <c r="JQH928" s="12"/>
      <c r="JQI928" s="12"/>
      <c r="JQJ928" s="12"/>
      <c r="JQK928" s="12"/>
      <c r="JQL928" s="12"/>
      <c r="JQM928" s="12"/>
      <c r="JQN928" s="12"/>
      <c r="JQO928" s="12"/>
      <c r="JQP928" s="12"/>
      <c r="JQQ928" s="12"/>
      <c r="JQR928" s="12"/>
      <c r="JQS928" s="12"/>
      <c r="JQT928" s="12"/>
      <c r="JQU928" s="12"/>
      <c r="JQV928" s="12"/>
      <c r="JQW928" s="12"/>
      <c r="JQX928" s="12"/>
      <c r="JQY928" s="12"/>
      <c r="JQZ928" s="12"/>
      <c r="JRA928" s="12"/>
      <c r="JRB928" s="12"/>
      <c r="JRC928" s="12"/>
      <c r="JRD928" s="12"/>
      <c r="JRE928" s="12"/>
      <c r="JRF928" s="12"/>
      <c r="JRG928" s="12"/>
      <c r="JRH928" s="12"/>
      <c r="JRI928" s="12"/>
      <c r="JRJ928" s="12"/>
      <c r="JRK928" s="12"/>
      <c r="JRL928" s="12"/>
      <c r="JRM928" s="12"/>
      <c r="JRN928" s="12"/>
      <c r="JRO928" s="12"/>
      <c r="JRP928" s="12"/>
      <c r="JRQ928" s="12"/>
      <c r="JRR928" s="12"/>
      <c r="JRS928" s="12"/>
      <c r="JRT928" s="12"/>
      <c r="JRU928" s="12"/>
      <c r="JRV928" s="12"/>
      <c r="JRW928" s="12"/>
      <c r="JRX928" s="12"/>
      <c r="JRY928" s="12"/>
      <c r="JRZ928" s="12"/>
      <c r="JSA928" s="12"/>
      <c r="JSB928" s="12"/>
      <c r="JSC928" s="12"/>
      <c r="JSD928" s="12"/>
      <c r="JSE928" s="12"/>
      <c r="JSF928" s="12"/>
      <c r="JSG928" s="12"/>
      <c r="JSH928" s="12"/>
      <c r="JSI928" s="12"/>
      <c r="JSJ928" s="12"/>
      <c r="JSK928" s="12"/>
      <c r="JSL928" s="12"/>
      <c r="JSM928" s="12"/>
      <c r="JSN928" s="12"/>
      <c r="JSO928" s="12"/>
      <c r="JSP928" s="12"/>
      <c r="JSQ928" s="12"/>
      <c r="JSR928" s="12"/>
      <c r="JSS928" s="12"/>
      <c r="JST928" s="12"/>
      <c r="JSU928" s="12"/>
      <c r="JSV928" s="12"/>
      <c r="JSW928" s="12"/>
      <c r="JSX928" s="12"/>
      <c r="JSY928" s="12"/>
      <c r="JSZ928" s="12"/>
      <c r="JTA928" s="12"/>
      <c r="JTB928" s="12"/>
      <c r="JTC928" s="12"/>
      <c r="JTD928" s="12"/>
      <c r="JTE928" s="12"/>
      <c r="JTF928" s="12"/>
      <c r="JTG928" s="12"/>
      <c r="JTH928" s="12"/>
      <c r="JTI928" s="12"/>
      <c r="JTJ928" s="12"/>
      <c r="JTK928" s="12"/>
      <c r="JTL928" s="12"/>
      <c r="JTM928" s="12"/>
      <c r="JTN928" s="12"/>
      <c r="JTO928" s="12"/>
      <c r="JTP928" s="12"/>
      <c r="JTQ928" s="12"/>
      <c r="JTR928" s="12"/>
      <c r="JTS928" s="12"/>
      <c r="JTT928" s="12"/>
      <c r="JTU928" s="12"/>
      <c r="JTV928" s="12"/>
      <c r="JTW928" s="12"/>
      <c r="JTX928" s="12"/>
      <c r="JTY928" s="12"/>
      <c r="JTZ928" s="12"/>
      <c r="JUA928" s="12"/>
      <c r="JUB928" s="12"/>
      <c r="JUC928" s="12"/>
      <c r="JUD928" s="12"/>
      <c r="JUE928" s="12"/>
      <c r="JUF928" s="12"/>
      <c r="JUG928" s="12"/>
      <c r="JUH928" s="12"/>
      <c r="JUI928" s="12"/>
      <c r="JUJ928" s="12"/>
      <c r="JUK928" s="12"/>
      <c r="JUL928" s="12"/>
      <c r="JUM928" s="12"/>
      <c r="JUN928" s="12"/>
      <c r="JUO928" s="12"/>
      <c r="JUP928" s="12"/>
      <c r="JUQ928" s="12"/>
      <c r="JUR928" s="12"/>
      <c r="JUS928" s="12"/>
      <c r="JUT928" s="12"/>
      <c r="JUU928" s="12"/>
      <c r="JUV928" s="12"/>
      <c r="JUW928" s="12"/>
      <c r="JUX928" s="12"/>
      <c r="JUY928" s="12"/>
      <c r="JUZ928" s="12"/>
      <c r="JVA928" s="12"/>
      <c r="JVB928" s="12"/>
      <c r="JVC928" s="12"/>
      <c r="JVD928" s="12"/>
      <c r="JVE928" s="12"/>
      <c r="JVF928" s="12"/>
      <c r="JVG928" s="12"/>
      <c r="JVH928" s="12"/>
      <c r="JVI928" s="12"/>
      <c r="JVJ928" s="12"/>
      <c r="JVK928" s="12"/>
      <c r="JVL928" s="12"/>
      <c r="JVM928" s="12"/>
      <c r="JVN928" s="12"/>
      <c r="JVO928" s="12"/>
      <c r="JVP928" s="12"/>
      <c r="JVQ928" s="12"/>
      <c r="JVR928" s="12"/>
      <c r="JVS928" s="12"/>
      <c r="JVT928" s="12"/>
      <c r="JVU928" s="12"/>
      <c r="JVV928" s="12"/>
      <c r="JVW928" s="12"/>
      <c r="JVX928" s="12"/>
      <c r="JVY928" s="12"/>
      <c r="JVZ928" s="12"/>
      <c r="JWA928" s="12"/>
      <c r="JWB928" s="12"/>
      <c r="JWC928" s="12"/>
      <c r="JWD928" s="12"/>
      <c r="JWE928" s="12"/>
      <c r="JWF928" s="12"/>
      <c r="JWG928" s="12"/>
      <c r="JWH928" s="12"/>
      <c r="JWI928" s="12"/>
      <c r="JWJ928" s="12"/>
      <c r="JWK928" s="12"/>
      <c r="JWL928" s="12"/>
      <c r="JWM928" s="12"/>
      <c r="JWN928" s="12"/>
      <c r="JWO928" s="12"/>
      <c r="JWP928" s="12"/>
      <c r="JWQ928" s="12"/>
      <c r="JWR928" s="12"/>
      <c r="JWS928" s="12"/>
      <c r="JWT928" s="12"/>
      <c r="JWU928" s="12"/>
      <c r="JWV928" s="12"/>
      <c r="JWW928" s="12"/>
      <c r="JWX928" s="12"/>
      <c r="JWY928" s="12"/>
      <c r="JWZ928" s="12"/>
      <c r="JXA928" s="12"/>
      <c r="JXB928" s="12"/>
      <c r="JXC928" s="12"/>
      <c r="JXD928" s="12"/>
      <c r="JXE928" s="12"/>
      <c r="JXF928" s="12"/>
      <c r="JXG928" s="12"/>
      <c r="JXH928" s="12"/>
      <c r="JXI928" s="12"/>
      <c r="JXJ928" s="12"/>
      <c r="JXK928" s="12"/>
      <c r="JXL928" s="12"/>
      <c r="JXM928" s="12"/>
      <c r="JXN928" s="12"/>
      <c r="JXO928" s="12"/>
      <c r="JXP928" s="12"/>
      <c r="JXQ928" s="12"/>
      <c r="JXR928" s="12"/>
      <c r="JXS928" s="12"/>
      <c r="JXT928" s="12"/>
      <c r="JXU928" s="12"/>
      <c r="JXV928" s="12"/>
      <c r="JXW928" s="12"/>
      <c r="JXX928" s="12"/>
      <c r="JXY928" s="12"/>
      <c r="JXZ928" s="12"/>
      <c r="JYA928" s="12"/>
      <c r="JYB928" s="12"/>
      <c r="JYC928" s="12"/>
      <c r="JYD928" s="12"/>
      <c r="JYE928" s="12"/>
      <c r="JYF928" s="12"/>
      <c r="JYG928" s="12"/>
      <c r="JYH928" s="12"/>
      <c r="JYI928" s="12"/>
      <c r="JYJ928" s="12"/>
      <c r="JYK928" s="12"/>
      <c r="JYL928" s="12"/>
      <c r="JYM928" s="12"/>
      <c r="JYN928" s="12"/>
      <c r="JYO928" s="12"/>
      <c r="JYP928" s="12"/>
      <c r="JYQ928" s="12"/>
      <c r="JYR928" s="12"/>
      <c r="JYS928" s="12"/>
      <c r="JYT928" s="12"/>
      <c r="JYU928" s="12"/>
      <c r="JYV928" s="12"/>
      <c r="JYW928" s="12"/>
      <c r="JYX928" s="12"/>
      <c r="JYY928" s="12"/>
      <c r="JYZ928" s="12"/>
      <c r="JZA928" s="12"/>
      <c r="JZB928" s="12"/>
      <c r="JZC928" s="12"/>
      <c r="JZD928" s="12"/>
      <c r="JZE928" s="12"/>
      <c r="JZF928" s="12"/>
      <c r="JZG928" s="12"/>
      <c r="JZH928" s="12"/>
      <c r="JZI928" s="12"/>
      <c r="JZJ928" s="12"/>
      <c r="JZK928" s="12"/>
      <c r="JZL928" s="12"/>
      <c r="JZM928" s="12"/>
      <c r="JZN928" s="12"/>
      <c r="JZO928" s="12"/>
      <c r="JZP928" s="12"/>
      <c r="JZQ928" s="12"/>
      <c r="JZR928" s="12"/>
      <c r="JZS928" s="12"/>
      <c r="JZT928" s="12"/>
      <c r="JZU928" s="12"/>
      <c r="JZV928" s="12"/>
      <c r="JZW928" s="12"/>
      <c r="JZX928" s="12"/>
      <c r="JZY928" s="12"/>
      <c r="JZZ928" s="12"/>
      <c r="KAA928" s="12"/>
      <c r="KAB928" s="12"/>
      <c r="KAC928" s="12"/>
      <c r="KAD928" s="12"/>
      <c r="KAE928" s="12"/>
      <c r="KAF928" s="12"/>
      <c r="KAG928" s="12"/>
      <c r="KAH928" s="12"/>
      <c r="KAI928" s="12"/>
      <c r="KAJ928" s="12"/>
      <c r="KAK928" s="12"/>
      <c r="KAL928" s="12"/>
      <c r="KAM928" s="12"/>
      <c r="KAN928" s="12"/>
      <c r="KAO928" s="12"/>
      <c r="KAP928" s="12"/>
      <c r="KAQ928" s="12"/>
      <c r="KAR928" s="12"/>
      <c r="KAS928" s="12"/>
      <c r="KAT928" s="12"/>
      <c r="KAU928" s="12"/>
      <c r="KAV928" s="12"/>
      <c r="KAW928" s="12"/>
      <c r="KAX928" s="12"/>
      <c r="KAY928" s="12"/>
      <c r="KAZ928" s="12"/>
      <c r="KBA928" s="12"/>
      <c r="KBB928" s="12"/>
      <c r="KBC928" s="12"/>
      <c r="KBD928" s="12"/>
      <c r="KBE928" s="12"/>
      <c r="KBF928" s="12"/>
      <c r="KBG928" s="12"/>
      <c r="KBH928" s="12"/>
      <c r="KBI928" s="12"/>
      <c r="KBJ928" s="12"/>
      <c r="KBK928" s="12"/>
      <c r="KBL928" s="12"/>
      <c r="KBM928" s="12"/>
      <c r="KBN928" s="12"/>
      <c r="KBO928" s="12"/>
      <c r="KBP928" s="12"/>
      <c r="KBQ928" s="12"/>
      <c r="KBR928" s="12"/>
      <c r="KBS928" s="12"/>
      <c r="KBT928" s="12"/>
      <c r="KBU928" s="12"/>
      <c r="KBV928" s="12"/>
      <c r="KBW928" s="12"/>
      <c r="KBX928" s="12"/>
      <c r="KBY928" s="12"/>
      <c r="KBZ928" s="12"/>
      <c r="KCA928" s="12"/>
      <c r="KCB928" s="12"/>
      <c r="KCC928" s="12"/>
      <c r="KCD928" s="12"/>
      <c r="KCE928" s="12"/>
      <c r="KCF928" s="12"/>
      <c r="KCG928" s="12"/>
      <c r="KCH928" s="12"/>
      <c r="KCI928" s="12"/>
      <c r="KCJ928" s="12"/>
      <c r="KCK928" s="12"/>
      <c r="KCL928" s="12"/>
      <c r="KCM928" s="12"/>
      <c r="KCN928" s="12"/>
      <c r="KCO928" s="12"/>
      <c r="KCP928" s="12"/>
      <c r="KCQ928" s="12"/>
      <c r="KCR928" s="12"/>
      <c r="KCS928" s="12"/>
      <c r="KCT928" s="12"/>
      <c r="KCU928" s="12"/>
      <c r="KCV928" s="12"/>
      <c r="KCW928" s="12"/>
      <c r="KCX928" s="12"/>
      <c r="KCY928" s="12"/>
      <c r="KCZ928" s="12"/>
      <c r="KDA928" s="12"/>
      <c r="KDB928" s="12"/>
      <c r="KDC928" s="12"/>
      <c r="KDD928" s="12"/>
      <c r="KDE928" s="12"/>
      <c r="KDF928" s="12"/>
      <c r="KDG928" s="12"/>
      <c r="KDH928" s="12"/>
      <c r="KDI928" s="12"/>
      <c r="KDJ928" s="12"/>
      <c r="KDK928" s="12"/>
      <c r="KDL928" s="12"/>
      <c r="KDM928" s="12"/>
      <c r="KDN928" s="12"/>
      <c r="KDO928" s="12"/>
      <c r="KDP928" s="12"/>
      <c r="KDQ928" s="12"/>
      <c r="KDR928" s="12"/>
      <c r="KDS928" s="12"/>
      <c r="KDT928" s="12"/>
      <c r="KDU928" s="12"/>
      <c r="KDV928" s="12"/>
      <c r="KDW928" s="12"/>
      <c r="KDX928" s="12"/>
      <c r="KDY928" s="12"/>
      <c r="KDZ928" s="12"/>
      <c r="KEA928" s="12"/>
      <c r="KEB928" s="12"/>
      <c r="KEC928" s="12"/>
      <c r="KED928" s="12"/>
      <c r="KEE928" s="12"/>
      <c r="KEF928" s="12"/>
      <c r="KEG928" s="12"/>
      <c r="KEH928" s="12"/>
      <c r="KEI928" s="12"/>
      <c r="KEJ928" s="12"/>
      <c r="KEK928" s="12"/>
      <c r="KEL928" s="12"/>
      <c r="KEM928" s="12"/>
      <c r="KEN928" s="12"/>
      <c r="KEO928" s="12"/>
      <c r="KEP928" s="12"/>
      <c r="KEQ928" s="12"/>
      <c r="KER928" s="12"/>
      <c r="KES928" s="12"/>
      <c r="KET928" s="12"/>
      <c r="KEU928" s="12"/>
      <c r="KEV928" s="12"/>
      <c r="KEW928" s="12"/>
      <c r="KEX928" s="12"/>
      <c r="KEY928" s="12"/>
      <c r="KEZ928" s="12"/>
      <c r="KFA928" s="12"/>
      <c r="KFB928" s="12"/>
      <c r="KFC928" s="12"/>
      <c r="KFD928" s="12"/>
      <c r="KFE928" s="12"/>
      <c r="KFF928" s="12"/>
      <c r="KFG928" s="12"/>
      <c r="KFH928" s="12"/>
      <c r="KFI928" s="12"/>
      <c r="KFJ928" s="12"/>
      <c r="KFK928" s="12"/>
      <c r="KFL928" s="12"/>
      <c r="KFM928" s="12"/>
      <c r="KFN928" s="12"/>
      <c r="KFO928" s="12"/>
      <c r="KFP928" s="12"/>
      <c r="KFQ928" s="12"/>
      <c r="KFR928" s="12"/>
      <c r="KFS928" s="12"/>
      <c r="KFT928" s="12"/>
      <c r="KFU928" s="12"/>
      <c r="KFV928" s="12"/>
      <c r="KFW928" s="12"/>
      <c r="KFX928" s="12"/>
      <c r="KFY928" s="12"/>
      <c r="KFZ928" s="12"/>
      <c r="KGA928" s="12"/>
      <c r="KGB928" s="12"/>
      <c r="KGC928" s="12"/>
      <c r="KGD928" s="12"/>
      <c r="KGE928" s="12"/>
      <c r="KGF928" s="12"/>
      <c r="KGG928" s="12"/>
      <c r="KGH928" s="12"/>
      <c r="KGI928" s="12"/>
      <c r="KGJ928" s="12"/>
      <c r="KGK928" s="12"/>
      <c r="KGL928" s="12"/>
      <c r="KGM928" s="12"/>
      <c r="KGN928" s="12"/>
      <c r="KGO928" s="12"/>
      <c r="KGP928" s="12"/>
      <c r="KGQ928" s="12"/>
      <c r="KGR928" s="12"/>
      <c r="KGS928" s="12"/>
      <c r="KGT928" s="12"/>
      <c r="KGU928" s="12"/>
      <c r="KGV928" s="12"/>
      <c r="KGW928" s="12"/>
      <c r="KGX928" s="12"/>
      <c r="KGY928" s="12"/>
      <c r="KGZ928" s="12"/>
      <c r="KHA928" s="12"/>
      <c r="KHB928" s="12"/>
      <c r="KHC928" s="12"/>
      <c r="KHD928" s="12"/>
      <c r="KHE928" s="12"/>
      <c r="KHF928" s="12"/>
      <c r="KHG928" s="12"/>
      <c r="KHH928" s="12"/>
      <c r="KHI928" s="12"/>
      <c r="KHJ928" s="12"/>
      <c r="KHK928" s="12"/>
      <c r="KHL928" s="12"/>
      <c r="KHM928" s="12"/>
      <c r="KHN928" s="12"/>
      <c r="KHO928" s="12"/>
      <c r="KHP928" s="12"/>
      <c r="KHQ928" s="12"/>
      <c r="KHR928" s="12"/>
      <c r="KHS928" s="12"/>
      <c r="KHT928" s="12"/>
      <c r="KHU928" s="12"/>
      <c r="KHV928" s="12"/>
      <c r="KHW928" s="12"/>
      <c r="KHX928" s="12"/>
      <c r="KHY928" s="12"/>
      <c r="KHZ928" s="12"/>
      <c r="KIA928" s="12"/>
      <c r="KIB928" s="12"/>
      <c r="KIC928" s="12"/>
      <c r="KID928" s="12"/>
      <c r="KIE928" s="12"/>
      <c r="KIF928" s="12"/>
      <c r="KIG928" s="12"/>
      <c r="KIH928" s="12"/>
      <c r="KII928" s="12"/>
      <c r="KIJ928" s="12"/>
      <c r="KIK928" s="12"/>
      <c r="KIL928" s="12"/>
      <c r="KIM928" s="12"/>
      <c r="KIN928" s="12"/>
      <c r="KIO928" s="12"/>
      <c r="KIP928" s="12"/>
      <c r="KIQ928" s="12"/>
      <c r="KIR928" s="12"/>
      <c r="KIS928" s="12"/>
      <c r="KIT928" s="12"/>
      <c r="KIU928" s="12"/>
      <c r="KIV928" s="12"/>
      <c r="KIW928" s="12"/>
      <c r="KIX928" s="12"/>
      <c r="KIY928" s="12"/>
      <c r="KIZ928" s="12"/>
      <c r="KJA928" s="12"/>
      <c r="KJB928" s="12"/>
      <c r="KJC928" s="12"/>
      <c r="KJD928" s="12"/>
      <c r="KJE928" s="12"/>
      <c r="KJF928" s="12"/>
      <c r="KJG928" s="12"/>
      <c r="KJH928" s="12"/>
      <c r="KJI928" s="12"/>
      <c r="KJJ928" s="12"/>
      <c r="KJK928" s="12"/>
      <c r="KJL928" s="12"/>
      <c r="KJM928" s="12"/>
      <c r="KJN928" s="12"/>
      <c r="KJO928" s="12"/>
      <c r="KJP928" s="12"/>
      <c r="KJQ928" s="12"/>
      <c r="KJR928" s="12"/>
      <c r="KJS928" s="12"/>
      <c r="KJT928" s="12"/>
      <c r="KJU928" s="12"/>
      <c r="KJV928" s="12"/>
      <c r="KJW928" s="12"/>
      <c r="KJX928" s="12"/>
      <c r="KJY928" s="12"/>
      <c r="KJZ928" s="12"/>
      <c r="KKA928" s="12"/>
      <c r="KKB928" s="12"/>
      <c r="KKC928" s="12"/>
      <c r="KKD928" s="12"/>
      <c r="KKE928" s="12"/>
      <c r="KKF928" s="12"/>
      <c r="KKG928" s="12"/>
      <c r="KKH928" s="12"/>
      <c r="KKI928" s="12"/>
      <c r="KKJ928" s="12"/>
      <c r="KKK928" s="12"/>
      <c r="KKL928" s="12"/>
      <c r="KKM928" s="12"/>
      <c r="KKN928" s="12"/>
      <c r="KKO928" s="12"/>
      <c r="KKP928" s="12"/>
      <c r="KKQ928" s="12"/>
      <c r="KKR928" s="12"/>
      <c r="KKS928" s="12"/>
      <c r="KKT928" s="12"/>
      <c r="KKU928" s="12"/>
      <c r="KKV928" s="12"/>
      <c r="KKW928" s="12"/>
      <c r="KKX928" s="12"/>
      <c r="KKY928" s="12"/>
      <c r="KKZ928" s="12"/>
      <c r="KLA928" s="12"/>
      <c r="KLB928" s="12"/>
      <c r="KLC928" s="12"/>
      <c r="KLD928" s="12"/>
      <c r="KLE928" s="12"/>
      <c r="KLF928" s="12"/>
      <c r="KLG928" s="12"/>
      <c r="KLH928" s="12"/>
      <c r="KLI928" s="12"/>
      <c r="KLJ928" s="12"/>
      <c r="KLK928" s="12"/>
      <c r="KLL928" s="12"/>
      <c r="KLM928" s="12"/>
      <c r="KLN928" s="12"/>
      <c r="KLO928" s="12"/>
      <c r="KLP928" s="12"/>
      <c r="KLQ928" s="12"/>
      <c r="KLR928" s="12"/>
      <c r="KLS928" s="12"/>
      <c r="KLT928" s="12"/>
      <c r="KLU928" s="12"/>
      <c r="KLV928" s="12"/>
      <c r="KLW928" s="12"/>
      <c r="KLX928" s="12"/>
      <c r="KLY928" s="12"/>
      <c r="KLZ928" s="12"/>
      <c r="KMA928" s="12"/>
      <c r="KMB928" s="12"/>
      <c r="KMC928" s="12"/>
      <c r="KMD928" s="12"/>
      <c r="KME928" s="12"/>
      <c r="KMF928" s="12"/>
      <c r="KMG928" s="12"/>
      <c r="KMH928" s="12"/>
      <c r="KMI928" s="12"/>
      <c r="KMJ928" s="12"/>
      <c r="KMK928" s="12"/>
      <c r="KML928" s="12"/>
      <c r="KMM928" s="12"/>
      <c r="KMN928" s="12"/>
      <c r="KMO928" s="12"/>
      <c r="KMP928" s="12"/>
      <c r="KMQ928" s="12"/>
      <c r="KMR928" s="12"/>
      <c r="KMS928" s="12"/>
      <c r="KMT928" s="12"/>
      <c r="KMU928" s="12"/>
      <c r="KMV928" s="12"/>
      <c r="KMW928" s="12"/>
      <c r="KMX928" s="12"/>
      <c r="KMY928" s="12"/>
      <c r="KMZ928" s="12"/>
      <c r="KNA928" s="12"/>
      <c r="KNB928" s="12"/>
      <c r="KNC928" s="12"/>
      <c r="KND928" s="12"/>
      <c r="KNE928" s="12"/>
      <c r="KNF928" s="12"/>
      <c r="KNG928" s="12"/>
      <c r="KNH928" s="12"/>
      <c r="KNI928" s="12"/>
      <c r="KNJ928" s="12"/>
      <c r="KNK928" s="12"/>
      <c r="KNL928" s="12"/>
      <c r="KNM928" s="12"/>
      <c r="KNN928" s="12"/>
      <c r="KNO928" s="12"/>
      <c r="KNP928" s="12"/>
      <c r="KNQ928" s="12"/>
      <c r="KNR928" s="12"/>
      <c r="KNS928" s="12"/>
      <c r="KNT928" s="12"/>
      <c r="KNU928" s="12"/>
      <c r="KNV928" s="12"/>
      <c r="KNW928" s="12"/>
      <c r="KNX928" s="12"/>
      <c r="KNY928" s="12"/>
      <c r="KNZ928" s="12"/>
      <c r="KOA928" s="12"/>
      <c r="KOB928" s="12"/>
      <c r="KOC928" s="12"/>
      <c r="KOD928" s="12"/>
      <c r="KOE928" s="12"/>
      <c r="KOF928" s="12"/>
      <c r="KOG928" s="12"/>
      <c r="KOH928" s="12"/>
      <c r="KOI928" s="12"/>
      <c r="KOJ928" s="12"/>
      <c r="KOK928" s="12"/>
      <c r="KOL928" s="12"/>
      <c r="KOM928" s="12"/>
      <c r="KON928" s="12"/>
      <c r="KOO928" s="12"/>
      <c r="KOP928" s="12"/>
      <c r="KOQ928" s="12"/>
      <c r="KOR928" s="12"/>
      <c r="KOS928" s="12"/>
      <c r="KOT928" s="12"/>
      <c r="KOU928" s="12"/>
      <c r="KOV928" s="12"/>
      <c r="KOW928" s="12"/>
      <c r="KOX928" s="12"/>
      <c r="KOY928" s="12"/>
      <c r="KOZ928" s="12"/>
      <c r="KPA928" s="12"/>
      <c r="KPB928" s="12"/>
      <c r="KPC928" s="12"/>
      <c r="KPD928" s="12"/>
      <c r="KPE928" s="12"/>
      <c r="KPF928" s="12"/>
      <c r="KPG928" s="12"/>
      <c r="KPH928" s="12"/>
      <c r="KPI928" s="12"/>
      <c r="KPJ928" s="12"/>
      <c r="KPK928" s="12"/>
      <c r="KPL928" s="12"/>
      <c r="KPM928" s="12"/>
      <c r="KPN928" s="12"/>
      <c r="KPO928" s="12"/>
      <c r="KPP928" s="12"/>
      <c r="KPQ928" s="12"/>
      <c r="KPR928" s="12"/>
      <c r="KPS928" s="12"/>
      <c r="KPT928" s="12"/>
      <c r="KPU928" s="12"/>
      <c r="KPV928" s="12"/>
      <c r="KPW928" s="12"/>
      <c r="KPX928" s="12"/>
      <c r="KPY928" s="12"/>
      <c r="KPZ928" s="12"/>
      <c r="KQA928" s="12"/>
      <c r="KQB928" s="12"/>
      <c r="KQC928" s="12"/>
      <c r="KQD928" s="12"/>
      <c r="KQE928" s="12"/>
      <c r="KQF928" s="12"/>
      <c r="KQG928" s="12"/>
      <c r="KQH928" s="12"/>
      <c r="KQI928" s="12"/>
      <c r="KQJ928" s="12"/>
      <c r="KQK928" s="12"/>
      <c r="KQL928" s="12"/>
      <c r="KQM928" s="12"/>
      <c r="KQN928" s="12"/>
      <c r="KQO928" s="12"/>
      <c r="KQP928" s="12"/>
      <c r="KQQ928" s="12"/>
      <c r="KQR928" s="12"/>
      <c r="KQS928" s="12"/>
      <c r="KQT928" s="12"/>
      <c r="KQU928" s="12"/>
      <c r="KQV928" s="12"/>
      <c r="KQW928" s="12"/>
      <c r="KQX928" s="12"/>
      <c r="KQY928" s="12"/>
      <c r="KQZ928" s="12"/>
      <c r="KRA928" s="12"/>
      <c r="KRB928" s="12"/>
      <c r="KRC928" s="12"/>
      <c r="KRD928" s="12"/>
      <c r="KRE928" s="12"/>
      <c r="KRF928" s="12"/>
      <c r="KRG928" s="12"/>
      <c r="KRH928" s="12"/>
      <c r="KRI928" s="12"/>
      <c r="KRJ928" s="12"/>
      <c r="KRK928" s="12"/>
      <c r="KRL928" s="12"/>
      <c r="KRM928" s="12"/>
      <c r="KRN928" s="12"/>
      <c r="KRO928" s="12"/>
      <c r="KRP928" s="12"/>
      <c r="KRQ928" s="12"/>
      <c r="KRR928" s="12"/>
      <c r="KRS928" s="12"/>
      <c r="KRT928" s="12"/>
      <c r="KRU928" s="12"/>
      <c r="KRV928" s="12"/>
      <c r="KRW928" s="12"/>
      <c r="KRX928" s="12"/>
      <c r="KRY928" s="12"/>
      <c r="KRZ928" s="12"/>
      <c r="KSA928" s="12"/>
      <c r="KSB928" s="12"/>
      <c r="KSC928" s="12"/>
      <c r="KSD928" s="12"/>
      <c r="KSE928" s="12"/>
      <c r="KSF928" s="12"/>
      <c r="KSG928" s="12"/>
      <c r="KSH928" s="12"/>
      <c r="KSI928" s="12"/>
      <c r="KSJ928" s="12"/>
      <c r="KSK928" s="12"/>
      <c r="KSL928" s="12"/>
      <c r="KSM928" s="12"/>
      <c r="KSN928" s="12"/>
      <c r="KSO928" s="12"/>
      <c r="KSP928" s="12"/>
      <c r="KSQ928" s="12"/>
      <c r="KSR928" s="12"/>
      <c r="KSS928" s="12"/>
      <c r="KST928" s="12"/>
      <c r="KSU928" s="12"/>
      <c r="KSV928" s="12"/>
      <c r="KSW928" s="12"/>
      <c r="KSX928" s="12"/>
      <c r="KSY928" s="12"/>
      <c r="KSZ928" s="12"/>
      <c r="KTA928" s="12"/>
      <c r="KTB928" s="12"/>
      <c r="KTC928" s="12"/>
      <c r="KTD928" s="12"/>
      <c r="KTE928" s="12"/>
      <c r="KTF928" s="12"/>
      <c r="KTG928" s="12"/>
      <c r="KTH928" s="12"/>
      <c r="KTI928" s="12"/>
      <c r="KTJ928" s="12"/>
      <c r="KTK928" s="12"/>
      <c r="KTL928" s="12"/>
      <c r="KTM928" s="12"/>
      <c r="KTN928" s="12"/>
      <c r="KTO928" s="12"/>
      <c r="KTP928" s="12"/>
      <c r="KTQ928" s="12"/>
      <c r="KTR928" s="12"/>
      <c r="KTS928" s="12"/>
      <c r="KTT928" s="12"/>
      <c r="KTU928" s="12"/>
      <c r="KTV928" s="12"/>
      <c r="KTW928" s="12"/>
      <c r="KTX928" s="12"/>
      <c r="KTY928" s="12"/>
      <c r="KTZ928" s="12"/>
      <c r="KUA928" s="12"/>
      <c r="KUB928" s="12"/>
      <c r="KUC928" s="12"/>
      <c r="KUD928" s="12"/>
      <c r="KUE928" s="12"/>
      <c r="KUF928" s="12"/>
      <c r="KUG928" s="12"/>
      <c r="KUH928" s="12"/>
      <c r="KUI928" s="12"/>
      <c r="KUJ928" s="12"/>
      <c r="KUK928" s="12"/>
      <c r="KUL928" s="12"/>
      <c r="KUM928" s="12"/>
      <c r="KUN928" s="12"/>
      <c r="KUO928" s="12"/>
      <c r="KUP928" s="12"/>
      <c r="KUQ928" s="12"/>
      <c r="KUR928" s="12"/>
      <c r="KUS928" s="12"/>
      <c r="KUT928" s="12"/>
      <c r="KUU928" s="12"/>
      <c r="KUV928" s="12"/>
      <c r="KUW928" s="12"/>
      <c r="KUX928" s="12"/>
      <c r="KUY928" s="12"/>
      <c r="KUZ928" s="12"/>
      <c r="KVA928" s="12"/>
      <c r="KVB928" s="12"/>
      <c r="KVC928" s="12"/>
      <c r="KVD928" s="12"/>
      <c r="KVE928" s="12"/>
      <c r="KVF928" s="12"/>
      <c r="KVG928" s="12"/>
      <c r="KVH928" s="12"/>
      <c r="KVI928" s="12"/>
      <c r="KVJ928" s="12"/>
      <c r="KVK928" s="12"/>
      <c r="KVL928" s="12"/>
      <c r="KVM928" s="12"/>
      <c r="KVN928" s="12"/>
      <c r="KVO928" s="12"/>
      <c r="KVP928" s="12"/>
      <c r="KVQ928" s="12"/>
      <c r="KVR928" s="12"/>
      <c r="KVS928" s="12"/>
      <c r="KVT928" s="12"/>
      <c r="KVU928" s="12"/>
      <c r="KVV928" s="12"/>
      <c r="KVW928" s="12"/>
      <c r="KVX928" s="12"/>
      <c r="KVY928" s="12"/>
      <c r="KVZ928" s="12"/>
      <c r="KWA928" s="12"/>
      <c r="KWB928" s="12"/>
      <c r="KWC928" s="12"/>
      <c r="KWD928" s="12"/>
      <c r="KWE928" s="12"/>
      <c r="KWF928" s="12"/>
      <c r="KWG928" s="12"/>
      <c r="KWH928" s="12"/>
      <c r="KWI928" s="12"/>
      <c r="KWJ928" s="12"/>
      <c r="KWK928" s="12"/>
      <c r="KWL928" s="12"/>
      <c r="KWM928" s="12"/>
      <c r="KWN928" s="12"/>
      <c r="KWO928" s="12"/>
      <c r="KWP928" s="12"/>
      <c r="KWQ928" s="12"/>
      <c r="KWR928" s="12"/>
      <c r="KWS928" s="12"/>
      <c r="KWT928" s="12"/>
      <c r="KWU928" s="12"/>
      <c r="KWV928" s="12"/>
      <c r="KWW928" s="12"/>
      <c r="KWX928" s="12"/>
      <c r="KWY928" s="12"/>
      <c r="KWZ928" s="12"/>
      <c r="KXA928" s="12"/>
      <c r="KXB928" s="12"/>
      <c r="KXC928" s="12"/>
      <c r="KXD928" s="12"/>
      <c r="KXE928" s="12"/>
      <c r="KXF928" s="12"/>
      <c r="KXG928" s="12"/>
      <c r="KXH928" s="12"/>
      <c r="KXI928" s="12"/>
      <c r="KXJ928" s="12"/>
      <c r="KXK928" s="12"/>
      <c r="KXL928" s="12"/>
      <c r="KXM928" s="12"/>
      <c r="KXN928" s="12"/>
      <c r="KXO928" s="12"/>
      <c r="KXP928" s="12"/>
      <c r="KXQ928" s="12"/>
      <c r="KXR928" s="12"/>
      <c r="KXS928" s="12"/>
      <c r="KXT928" s="12"/>
      <c r="KXU928" s="12"/>
      <c r="KXV928" s="12"/>
      <c r="KXW928" s="12"/>
      <c r="KXX928" s="12"/>
      <c r="KXY928" s="12"/>
      <c r="KXZ928" s="12"/>
      <c r="KYA928" s="12"/>
      <c r="KYB928" s="12"/>
      <c r="KYC928" s="12"/>
      <c r="KYD928" s="12"/>
      <c r="KYE928" s="12"/>
      <c r="KYF928" s="12"/>
      <c r="KYG928" s="12"/>
      <c r="KYH928" s="12"/>
      <c r="KYI928" s="12"/>
      <c r="KYJ928" s="12"/>
      <c r="KYK928" s="12"/>
      <c r="KYL928" s="12"/>
      <c r="KYM928" s="12"/>
      <c r="KYN928" s="12"/>
      <c r="KYO928" s="12"/>
      <c r="KYP928" s="12"/>
      <c r="KYQ928" s="12"/>
      <c r="KYR928" s="12"/>
      <c r="KYS928" s="12"/>
      <c r="KYT928" s="12"/>
      <c r="KYU928" s="12"/>
      <c r="KYV928" s="12"/>
      <c r="KYW928" s="12"/>
      <c r="KYX928" s="12"/>
      <c r="KYY928" s="12"/>
      <c r="KYZ928" s="12"/>
      <c r="KZA928" s="12"/>
      <c r="KZB928" s="12"/>
      <c r="KZC928" s="12"/>
      <c r="KZD928" s="12"/>
      <c r="KZE928" s="12"/>
      <c r="KZF928" s="12"/>
      <c r="KZG928" s="12"/>
      <c r="KZH928" s="12"/>
      <c r="KZI928" s="12"/>
      <c r="KZJ928" s="12"/>
      <c r="KZK928" s="12"/>
      <c r="KZL928" s="12"/>
      <c r="KZM928" s="12"/>
      <c r="KZN928" s="12"/>
      <c r="KZO928" s="12"/>
      <c r="KZP928" s="12"/>
      <c r="KZQ928" s="12"/>
      <c r="KZR928" s="12"/>
      <c r="KZS928" s="12"/>
      <c r="KZT928" s="12"/>
      <c r="KZU928" s="12"/>
      <c r="KZV928" s="12"/>
      <c r="KZW928" s="12"/>
      <c r="KZX928" s="12"/>
      <c r="KZY928" s="12"/>
      <c r="KZZ928" s="12"/>
      <c r="LAA928" s="12"/>
      <c r="LAB928" s="12"/>
      <c r="LAC928" s="12"/>
      <c r="LAD928" s="12"/>
      <c r="LAE928" s="12"/>
      <c r="LAF928" s="12"/>
      <c r="LAG928" s="12"/>
      <c r="LAH928" s="12"/>
      <c r="LAI928" s="12"/>
      <c r="LAJ928" s="12"/>
      <c r="LAK928" s="12"/>
      <c r="LAL928" s="12"/>
      <c r="LAM928" s="12"/>
      <c r="LAN928" s="12"/>
      <c r="LAO928" s="12"/>
      <c r="LAP928" s="12"/>
      <c r="LAQ928" s="12"/>
      <c r="LAR928" s="12"/>
      <c r="LAS928" s="12"/>
      <c r="LAT928" s="12"/>
      <c r="LAU928" s="12"/>
      <c r="LAV928" s="12"/>
      <c r="LAW928" s="12"/>
      <c r="LAX928" s="12"/>
      <c r="LAY928" s="12"/>
      <c r="LAZ928" s="12"/>
      <c r="LBA928" s="12"/>
      <c r="LBB928" s="12"/>
      <c r="LBC928" s="12"/>
      <c r="LBD928" s="12"/>
      <c r="LBE928" s="12"/>
      <c r="LBF928" s="12"/>
      <c r="LBG928" s="12"/>
      <c r="LBH928" s="12"/>
      <c r="LBI928" s="12"/>
      <c r="LBJ928" s="12"/>
      <c r="LBK928" s="12"/>
      <c r="LBL928" s="12"/>
      <c r="LBM928" s="12"/>
      <c r="LBN928" s="12"/>
      <c r="LBO928" s="12"/>
      <c r="LBP928" s="12"/>
      <c r="LBQ928" s="12"/>
      <c r="LBR928" s="12"/>
      <c r="LBS928" s="12"/>
      <c r="LBT928" s="12"/>
      <c r="LBU928" s="12"/>
      <c r="LBV928" s="12"/>
      <c r="LBW928" s="12"/>
      <c r="LBX928" s="12"/>
      <c r="LBY928" s="12"/>
      <c r="LBZ928" s="12"/>
      <c r="LCA928" s="12"/>
      <c r="LCB928" s="12"/>
      <c r="LCC928" s="12"/>
      <c r="LCD928" s="12"/>
      <c r="LCE928" s="12"/>
      <c r="LCF928" s="12"/>
      <c r="LCG928" s="12"/>
      <c r="LCH928" s="12"/>
      <c r="LCI928" s="12"/>
      <c r="LCJ928" s="12"/>
      <c r="LCK928" s="12"/>
      <c r="LCL928" s="12"/>
      <c r="LCM928" s="12"/>
      <c r="LCN928" s="12"/>
      <c r="LCO928" s="12"/>
      <c r="LCP928" s="12"/>
      <c r="LCQ928" s="12"/>
      <c r="LCR928" s="12"/>
      <c r="LCS928" s="12"/>
      <c r="LCT928" s="12"/>
      <c r="LCU928" s="12"/>
      <c r="LCV928" s="12"/>
      <c r="LCW928" s="12"/>
      <c r="LCX928" s="12"/>
      <c r="LCY928" s="12"/>
      <c r="LCZ928" s="12"/>
      <c r="LDA928" s="12"/>
      <c r="LDB928" s="12"/>
      <c r="LDC928" s="12"/>
      <c r="LDD928" s="12"/>
      <c r="LDE928" s="12"/>
      <c r="LDF928" s="12"/>
      <c r="LDG928" s="12"/>
      <c r="LDH928" s="12"/>
      <c r="LDI928" s="12"/>
      <c r="LDJ928" s="12"/>
      <c r="LDK928" s="12"/>
      <c r="LDL928" s="12"/>
      <c r="LDM928" s="12"/>
      <c r="LDN928" s="12"/>
      <c r="LDO928" s="12"/>
      <c r="LDP928" s="12"/>
      <c r="LDQ928" s="12"/>
      <c r="LDR928" s="12"/>
      <c r="LDS928" s="12"/>
      <c r="LDT928" s="12"/>
      <c r="LDU928" s="12"/>
      <c r="LDV928" s="12"/>
      <c r="LDW928" s="12"/>
      <c r="LDX928" s="12"/>
      <c r="LDY928" s="12"/>
      <c r="LDZ928" s="12"/>
      <c r="LEA928" s="12"/>
      <c r="LEB928" s="12"/>
      <c r="LEC928" s="12"/>
      <c r="LED928" s="12"/>
      <c r="LEE928" s="12"/>
      <c r="LEF928" s="12"/>
      <c r="LEG928" s="12"/>
      <c r="LEH928" s="12"/>
      <c r="LEI928" s="12"/>
      <c r="LEJ928" s="12"/>
      <c r="LEK928" s="12"/>
      <c r="LEL928" s="12"/>
      <c r="LEM928" s="12"/>
      <c r="LEN928" s="12"/>
      <c r="LEO928" s="12"/>
      <c r="LEP928" s="12"/>
      <c r="LEQ928" s="12"/>
      <c r="LER928" s="12"/>
      <c r="LES928" s="12"/>
      <c r="LET928" s="12"/>
      <c r="LEU928" s="12"/>
      <c r="LEV928" s="12"/>
      <c r="LEW928" s="12"/>
      <c r="LEX928" s="12"/>
      <c r="LEY928" s="12"/>
      <c r="LEZ928" s="12"/>
      <c r="LFA928" s="12"/>
      <c r="LFB928" s="12"/>
      <c r="LFC928" s="12"/>
      <c r="LFD928" s="12"/>
      <c r="LFE928" s="12"/>
      <c r="LFF928" s="12"/>
      <c r="LFG928" s="12"/>
      <c r="LFH928" s="12"/>
      <c r="LFI928" s="12"/>
      <c r="LFJ928" s="12"/>
      <c r="LFK928" s="12"/>
      <c r="LFL928" s="12"/>
      <c r="LFM928" s="12"/>
      <c r="LFN928" s="12"/>
      <c r="LFO928" s="12"/>
      <c r="LFP928" s="12"/>
      <c r="LFQ928" s="12"/>
      <c r="LFR928" s="12"/>
      <c r="LFS928" s="12"/>
      <c r="LFT928" s="12"/>
      <c r="LFU928" s="12"/>
      <c r="LFV928" s="12"/>
      <c r="LFW928" s="12"/>
      <c r="LFX928" s="12"/>
      <c r="LFY928" s="12"/>
      <c r="LFZ928" s="12"/>
      <c r="LGA928" s="12"/>
      <c r="LGB928" s="12"/>
      <c r="LGC928" s="12"/>
      <c r="LGD928" s="12"/>
      <c r="LGE928" s="12"/>
      <c r="LGF928" s="12"/>
      <c r="LGG928" s="12"/>
      <c r="LGH928" s="12"/>
      <c r="LGI928" s="12"/>
      <c r="LGJ928" s="12"/>
      <c r="LGK928" s="12"/>
      <c r="LGL928" s="12"/>
      <c r="LGM928" s="12"/>
      <c r="LGN928" s="12"/>
      <c r="LGO928" s="12"/>
      <c r="LGP928" s="12"/>
      <c r="LGQ928" s="12"/>
      <c r="LGR928" s="12"/>
      <c r="LGS928" s="12"/>
      <c r="LGT928" s="12"/>
      <c r="LGU928" s="12"/>
      <c r="LGV928" s="12"/>
      <c r="LGW928" s="12"/>
      <c r="LGX928" s="12"/>
      <c r="LGY928" s="12"/>
      <c r="LGZ928" s="12"/>
      <c r="LHA928" s="12"/>
      <c r="LHB928" s="12"/>
      <c r="LHC928" s="12"/>
      <c r="LHD928" s="12"/>
      <c r="LHE928" s="12"/>
      <c r="LHF928" s="12"/>
      <c r="LHG928" s="12"/>
      <c r="LHH928" s="12"/>
      <c r="LHI928" s="12"/>
      <c r="LHJ928" s="12"/>
      <c r="LHK928" s="12"/>
      <c r="LHL928" s="12"/>
      <c r="LHM928" s="12"/>
      <c r="LHN928" s="12"/>
      <c r="LHO928" s="12"/>
      <c r="LHP928" s="12"/>
      <c r="LHQ928" s="12"/>
      <c r="LHR928" s="12"/>
      <c r="LHS928" s="12"/>
      <c r="LHT928" s="12"/>
      <c r="LHU928" s="12"/>
      <c r="LHV928" s="12"/>
      <c r="LHW928" s="12"/>
      <c r="LHX928" s="12"/>
      <c r="LHY928" s="12"/>
      <c r="LHZ928" s="12"/>
      <c r="LIA928" s="12"/>
      <c r="LIB928" s="12"/>
      <c r="LIC928" s="12"/>
      <c r="LID928" s="12"/>
      <c r="LIE928" s="12"/>
      <c r="LIF928" s="12"/>
      <c r="LIG928" s="12"/>
      <c r="LIH928" s="12"/>
      <c r="LII928" s="12"/>
      <c r="LIJ928" s="12"/>
      <c r="LIK928" s="12"/>
      <c r="LIL928" s="12"/>
      <c r="LIM928" s="12"/>
      <c r="LIN928" s="12"/>
      <c r="LIO928" s="12"/>
      <c r="LIP928" s="12"/>
      <c r="LIQ928" s="12"/>
      <c r="LIR928" s="12"/>
      <c r="LIS928" s="12"/>
      <c r="LIT928" s="12"/>
      <c r="LIU928" s="12"/>
      <c r="LIV928" s="12"/>
      <c r="LIW928" s="12"/>
      <c r="LIX928" s="12"/>
      <c r="LIY928" s="12"/>
      <c r="LIZ928" s="12"/>
      <c r="LJA928" s="12"/>
      <c r="LJB928" s="12"/>
      <c r="LJC928" s="12"/>
      <c r="LJD928" s="12"/>
      <c r="LJE928" s="12"/>
      <c r="LJF928" s="12"/>
      <c r="LJG928" s="12"/>
      <c r="LJH928" s="12"/>
      <c r="LJI928" s="12"/>
      <c r="LJJ928" s="12"/>
      <c r="LJK928" s="12"/>
      <c r="LJL928" s="12"/>
      <c r="LJM928" s="12"/>
      <c r="LJN928" s="12"/>
      <c r="LJO928" s="12"/>
      <c r="LJP928" s="12"/>
      <c r="LJQ928" s="12"/>
      <c r="LJR928" s="12"/>
      <c r="LJS928" s="12"/>
      <c r="LJT928" s="12"/>
      <c r="LJU928" s="12"/>
      <c r="LJV928" s="12"/>
      <c r="LJW928" s="12"/>
      <c r="LJX928" s="12"/>
      <c r="LJY928" s="12"/>
      <c r="LJZ928" s="12"/>
      <c r="LKA928" s="12"/>
      <c r="LKB928" s="12"/>
      <c r="LKC928" s="12"/>
      <c r="LKD928" s="12"/>
      <c r="LKE928" s="12"/>
      <c r="LKF928" s="12"/>
      <c r="LKG928" s="12"/>
      <c r="LKH928" s="12"/>
      <c r="LKI928" s="12"/>
      <c r="LKJ928" s="12"/>
      <c r="LKK928" s="12"/>
      <c r="LKL928" s="12"/>
      <c r="LKM928" s="12"/>
      <c r="LKN928" s="12"/>
      <c r="LKO928" s="12"/>
      <c r="LKP928" s="12"/>
      <c r="LKQ928" s="12"/>
      <c r="LKR928" s="12"/>
      <c r="LKS928" s="12"/>
      <c r="LKT928" s="12"/>
      <c r="LKU928" s="12"/>
      <c r="LKV928" s="12"/>
      <c r="LKW928" s="12"/>
      <c r="LKX928" s="12"/>
      <c r="LKY928" s="12"/>
      <c r="LKZ928" s="12"/>
      <c r="LLA928" s="12"/>
      <c r="LLB928" s="12"/>
      <c r="LLC928" s="12"/>
      <c r="LLD928" s="12"/>
      <c r="LLE928" s="12"/>
      <c r="LLF928" s="12"/>
      <c r="LLG928" s="12"/>
      <c r="LLH928" s="12"/>
      <c r="LLI928" s="12"/>
      <c r="LLJ928" s="12"/>
      <c r="LLK928" s="12"/>
      <c r="LLL928" s="12"/>
      <c r="LLM928" s="12"/>
      <c r="LLN928" s="12"/>
      <c r="LLO928" s="12"/>
      <c r="LLP928" s="12"/>
      <c r="LLQ928" s="12"/>
      <c r="LLR928" s="12"/>
      <c r="LLS928" s="12"/>
      <c r="LLT928" s="12"/>
      <c r="LLU928" s="12"/>
      <c r="LLV928" s="12"/>
      <c r="LLW928" s="12"/>
      <c r="LLX928" s="12"/>
      <c r="LLY928" s="12"/>
      <c r="LLZ928" s="12"/>
      <c r="LMA928" s="12"/>
      <c r="LMB928" s="12"/>
      <c r="LMC928" s="12"/>
      <c r="LMD928" s="12"/>
      <c r="LME928" s="12"/>
      <c r="LMF928" s="12"/>
      <c r="LMG928" s="12"/>
      <c r="LMH928" s="12"/>
      <c r="LMI928" s="12"/>
      <c r="LMJ928" s="12"/>
      <c r="LMK928" s="12"/>
      <c r="LML928" s="12"/>
      <c r="LMM928" s="12"/>
      <c r="LMN928" s="12"/>
      <c r="LMO928" s="12"/>
      <c r="LMP928" s="12"/>
      <c r="LMQ928" s="12"/>
      <c r="LMR928" s="12"/>
      <c r="LMS928" s="12"/>
      <c r="LMT928" s="12"/>
      <c r="LMU928" s="12"/>
      <c r="LMV928" s="12"/>
      <c r="LMW928" s="12"/>
      <c r="LMX928" s="12"/>
      <c r="LMY928" s="12"/>
      <c r="LMZ928" s="12"/>
      <c r="LNA928" s="12"/>
      <c r="LNB928" s="12"/>
      <c r="LNC928" s="12"/>
      <c r="LND928" s="12"/>
      <c r="LNE928" s="12"/>
      <c r="LNF928" s="12"/>
      <c r="LNG928" s="12"/>
      <c r="LNH928" s="12"/>
      <c r="LNI928" s="12"/>
      <c r="LNJ928" s="12"/>
      <c r="LNK928" s="12"/>
      <c r="LNL928" s="12"/>
      <c r="LNM928" s="12"/>
      <c r="LNN928" s="12"/>
      <c r="LNO928" s="12"/>
      <c r="LNP928" s="12"/>
      <c r="LNQ928" s="12"/>
      <c r="LNR928" s="12"/>
      <c r="LNS928" s="12"/>
      <c r="LNT928" s="12"/>
      <c r="LNU928" s="12"/>
      <c r="LNV928" s="12"/>
      <c r="LNW928" s="12"/>
      <c r="LNX928" s="12"/>
      <c r="LNY928" s="12"/>
      <c r="LNZ928" s="12"/>
      <c r="LOA928" s="12"/>
      <c r="LOB928" s="12"/>
      <c r="LOC928" s="12"/>
      <c r="LOD928" s="12"/>
      <c r="LOE928" s="12"/>
      <c r="LOF928" s="12"/>
      <c r="LOG928" s="12"/>
      <c r="LOH928" s="12"/>
      <c r="LOI928" s="12"/>
      <c r="LOJ928" s="12"/>
      <c r="LOK928" s="12"/>
      <c r="LOL928" s="12"/>
      <c r="LOM928" s="12"/>
      <c r="LON928" s="12"/>
      <c r="LOO928" s="12"/>
      <c r="LOP928" s="12"/>
      <c r="LOQ928" s="12"/>
      <c r="LOR928" s="12"/>
      <c r="LOS928" s="12"/>
      <c r="LOT928" s="12"/>
      <c r="LOU928" s="12"/>
      <c r="LOV928" s="12"/>
      <c r="LOW928" s="12"/>
      <c r="LOX928" s="12"/>
      <c r="LOY928" s="12"/>
      <c r="LOZ928" s="12"/>
      <c r="LPA928" s="12"/>
      <c r="LPB928" s="12"/>
      <c r="LPC928" s="12"/>
      <c r="LPD928" s="12"/>
      <c r="LPE928" s="12"/>
      <c r="LPF928" s="12"/>
      <c r="LPG928" s="12"/>
      <c r="LPH928" s="12"/>
      <c r="LPI928" s="12"/>
      <c r="LPJ928" s="12"/>
      <c r="LPK928" s="12"/>
      <c r="LPL928" s="12"/>
      <c r="LPM928" s="12"/>
      <c r="LPN928" s="12"/>
      <c r="LPO928" s="12"/>
      <c r="LPP928" s="12"/>
      <c r="LPQ928" s="12"/>
      <c r="LPR928" s="12"/>
      <c r="LPS928" s="12"/>
      <c r="LPT928" s="12"/>
      <c r="LPU928" s="12"/>
      <c r="LPV928" s="12"/>
      <c r="LPW928" s="12"/>
      <c r="LPX928" s="12"/>
      <c r="LPY928" s="12"/>
      <c r="LPZ928" s="12"/>
      <c r="LQA928" s="12"/>
      <c r="LQB928" s="12"/>
      <c r="LQC928" s="12"/>
      <c r="LQD928" s="12"/>
      <c r="LQE928" s="12"/>
      <c r="LQF928" s="12"/>
      <c r="LQG928" s="12"/>
      <c r="LQH928" s="12"/>
      <c r="LQI928" s="12"/>
      <c r="LQJ928" s="12"/>
      <c r="LQK928" s="12"/>
      <c r="LQL928" s="12"/>
      <c r="LQM928" s="12"/>
      <c r="LQN928" s="12"/>
      <c r="LQO928" s="12"/>
      <c r="LQP928" s="12"/>
      <c r="LQQ928" s="12"/>
      <c r="LQR928" s="12"/>
      <c r="LQS928" s="12"/>
      <c r="LQT928" s="12"/>
      <c r="LQU928" s="12"/>
      <c r="LQV928" s="12"/>
      <c r="LQW928" s="12"/>
      <c r="LQX928" s="12"/>
      <c r="LQY928" s="12"/>
      <c r="LQZ928" s="12"/>
      <c r="LRA928" s="12"/>
      <c r="LRB928" s="12"/>
      <c r="LRC928" s="12"/>
      <c r="LRD928" s="12"/>
      <c r="LRE928" s="12"/>
      <c r="LRF928" s="12"/>
      <c r="LRG928" s="12"/>
      <c r="LRH928" s="12"/>
      <c r="LRI928" s="12"/>
      <c r="LRJ928" s="12"/>
      <c r="LRK928" s="12"/>
      <c r="LRL928" s="12"/>
      <c r="LRM928" s="12"/>
      <c r="LRN928" s="12"/>
      <c r="LRO928" s="12"/>
      <c r="LRP928" s="12"/>
      <c r="LRQ928" s="12"/>
      <c r="LRR928" s="12"/>
      <c r="LRS928" s="12"/>
      <c r="LRT928" s="12"/>
      <c r="LRU928" s="12"/>
      <c r="LRV928" s="12"/>
      <c r="LRW928" s="12"/>
      <c r="LRX928" s="12"/>
      <c r="LRY928" s="12"/>
      <c r="LRZ928" s="12"/>
      <c r="LSA928" s="12"/>
      <c r="LSB928" s="12"/>
      <c r="LSC928" s="12"/>
      <c r="LSD928" s="12"/>
      <c r="LSE928" s="12"/>
      <c r="LSF928" s="12"/>
      <c r="LSG928" s="12"/>
      <c r="LSH928" s="12"/>
      <c r="LSI928" s="12"/>
      <c r="LSJ928" s="12"/>
      <c r="LSK928" s="12"/>
      <c r="LSL928" s="12"/>
      <c r="LSM928" s="12"/>
      <c r="LSN928" s="12"/>
      <c r="LSO928" s="12"/>
      <c r="LSP928" s="12"/>
      <c r="LSQ928" s="12"/>
      <c r="LSR928" s="12"/>
      <c r="LSS928" s="12"/>
      <c r="LST928" s="12"/>
      <c r="LSU928" s="12"/>
      <c r="LSV928" s="12"/>
      <c r="LSW928" s="12"/>
      <c r="LSX928" s="12"/>
      <c r="LSY928" s="12"/>
      <c r="LSZ928" s="12"/>
      <c r="LTA928" s="12"/>
      <c r="LTB928" s="12"/>
      <c r="LTC928" s="12"/>
      <c r="LTD928" s="12"/>
      <c r="LTE928" s="12"/>
      <c r="LTF928" s="12"/>
      <c r="LTG928" s="12"/>
      <c r="LTH928" s="12"/>
      <c r="LTI928" s="12"/>
      <c r="LTJ928" s="12"/>
      <c r="LTK928" s="12"/>
      <c r="LTL928" s="12"/>
      <c r="LTM928" s="12"/>
      <c r="LTN928" s="12"/>
      <c r="LTO928" s="12"/>
      <c r="LTP928" s="12"/>
      <c r="LTQ928" s="12"/>
      <c r="LTR928" s="12"/>
      <c r="LTS928" s="12"/>
      <c r="LTT928" s="12"/>
      <c r="LTU928" s="12"/>
      <c r="LTV928" s="12"/>
      <c r="LTW928" s="12"/>
      <c r="LTX928" s="12"/>
      <c r="LTY928" s="12"/>
      <c r="LTZ928" s="12"/>
      <c r="LUA928" s="12"/>
      <c r="LUB928" s="12"/>
      <c r="LUC928" s="12"/>
      <c r="LUD928" s="12"/>
      <c r="LUE928" s="12"/>
      <c r="LUF928" s="12"/>
      <c r="LUG928" s="12"/>
      <c r="LUH928" s="12"/>
      <c r="LUI928" s="12"/>
      <c r="LUJ928" s="12"/>
      <c r="LUK928" s="12"/>
      <c r="LUL928" s="12"/>
      <c r="LUM928" s="12"/>
      <c r="LUN928" s="12"/>
      <c r="LUO928" s="12"/>
      <c r="LUP928" s="12"/>
      <c r="LUQ928" s="12"/>
      <c r="LUR928" s="12"/>
      <c r="LUS928" s="12"/>
      <c r="LUT928" s="12"/>
      <c r="LUU928" s="12"/>
      <c r="LUV928" s="12"/>
      <c r="LUW928" s="12"/>
      <c r="LUX928" s="12"/>
      <c r="LUY928" s="12"/>
      <c r="LUZ928" s="12"/>
      <c r="LVA928" s="12"/>
      <c r="LVB928" s="12"/>
      <c r="LVC928" s="12"/>
      <c r="LVD928" s="12"/>
      <c r="LVE928" s="12"/>
      <c r="LVF928" s="12"/>
      <c r="LVG928" s="12"/>
      <c r="LVH928" s="12"/>
      <c r="LVI928" s="12"/>
      <c r="LVJ928" s="12"/>
      <c r="LVK928" s="12"/>
      <c r="LVL928" s="12"/>
      <c r="LVM928" s="12"/>
      <c r="LVN928" s="12"/>
      <c r="LVO928" s="12"/>
      <c r="LVP928" s="12"/>
      <c r="LVQ928" s="12"/>
      <c r="LVR928" s="12"/>
      <c r="LVS928" s="12"/>
      <c r="LVT928" s="12"/>
      <c r="LVU928" s="12"/>
      <c r="LVV928" s="12"/>
      <c r="LVW928" s="12"/>
      <c r="LVX928" s="12"/>
      <c r="LVY928" s="12"/>
      <c r="LVZ928" s="12"/>
      <c r="LWA928" s="12"/>
      <c r="LWB928" s="12"/>
      <c r="LWC928" s="12"/>
      <c r="LWD928" s="12"/>
      <c r="LWE928" s="12"/>
      <c r="LWF928" s="12"/>
      <c r="LWG928" s="12"/>
      <c r="LWH928" s="12"/>
      <c r="LWI928" s="12"/>
      <c r="LWJ928" s="12"/>
      <c r="LWK928" s="12"/>
      <c r="LWL928" s="12"/>
      <c r="LWM928" s="12"/>
      <c r="LWN928" s="12"/>
      <c r="LWO928" s="12"/>
      <c r="LWP928" s="12"/>
      <c r="LWQ928" s="12"/>
      <c r="LWR928" s="12"/>
      <c r="LWS928" s="12"/>
      <c r="LWT928" s="12"/>
      <c r="LWU928" s="12"/>
      <c r="LWV928" s="12"/>
      <c r="LWW928" s="12"/>
      <c r="LWX928" s="12"/>
      <c r="LWY928" s="12"/>
      <c r="LWZ928" s="12"/>
      <c r="LXA928" s="12"/>
      <c r="LXB928" s="12"/>
      <c r="LXC928" s="12"/>
      <c r="LXD928" s="12"/>
      <c r="LXE928" s="12"/>
      <c r="LXF928" s="12"/>
      <c r="LXG928" s="12"/>
      <c r="LXH928" s="12"/>
      <c r="LXI928" s="12"/>
      <c r="LXJ928" s="12"/>
      <c r="LXK928" s="12"/>
      <c r="LXL928" s="12"/>
      <c r="LXM928" s="12"/>
      <c r="LXN928" s="12"/>
      <c r="LXO928" s="12"/>
      <c r="LXP928" s="12"/>
      <c r="LXQ928" s="12"/>
      <c r="LXR928" s="12"/>
      <c r="LXS928" s="12"/>
      <c r="LXT928" s="12"/>
      <c r="LXU928" s="12"/>
      <c r="LXV928" s="12"/>
      <c r="LXW928" s="12"/>
      <c r="LXX928" s="12"/>
      <c r="LXY928" s="12"/>
      <c r="LXZ928" s="12"/>
      <c r="LYA928" s="12"/>
      <c r="LYB928" s="12"/>
      <c r="LYC928" s="12"/>
      <c r="LYD928" s="12"/>
      <c r="LYE928" s="12"/>
      <c r="LYF928" s="12"/>
      <c r="LYG928" s="12"/>
      <c r="LYH928" s="12"/>
      <c r="LYI928" s="12"/>
      <c r="LYJ928" s="12"/>
      <c r="LYK928" s="12"/>
      <c r="LYL928" s="12"/>
      <c r="LYM928" s="12"/>
      <c r="LYN928" s="12"/>
      <c r="LYO928" s="12"/>
      <c r="LYP928" s="12"/>
      <c r="LYQ928" s="12"/>
      <c r="LYR928" s="12"/>
      <c r="LYS928" s="12"/>
      <c r="LYT928" s="12"/>
      <c r="LYU928" s="12"/>
      <c r="LYV928" s="12"/>
      <c r="LYW928" s="12"/>
      <c r="LYX928" s="12"/>
      <c r="LYY928" s="12"/>
      <c r="LYZ928" s="12"/>
      <c r="LZA928" s="12"/>
      <c r="LZB928" s="12"/>
      <c r="LZC928" s="12"/>
      <c r="LZD928" s="12"/>
      <c r="LZE928" s="12"/>
      <c r="LZF928" s="12"/>
      <c r="LZG928" s="12"/>
      <c r="LZH928" s="12"/>
      <c r="LZI928" s="12"/>
      <c r="LZJ928" s="12"/>
      <c r="LZK928" s="12"/>
      <c r="LZL928" s="12"/>
      <c r="LZM928" s="12"/>
      <c r="LZN928" s="12"/>
      <c r="LZO928" s="12"/>
      <c r="LZP928" s="12"/>
      <c r="LZQ928" s="12"/>
      <c r="LZR928" s="12"/>
      <c r="LZS928" s="12"/>
      <c r="LZT928" s="12"/>
      <c r="LZU928" s="12"/>
      <c r="LZV928" s="12"/>
      <c r="LZW928" s="12"/>
      <c r="LZX928" s="12"/>
      <c r="LZY928" s="12"/>
      <c r="LZZ928" s="12"/>
      <c r="MAA928" s="12"/>
      <c r="MAB928" s="12"/>
      <c r="MAC928" s="12"/>
      <c r="MAD928" s="12"/>
      <c r="MAE928" s="12"/>
      <c r="MAF928" s="12"/>
      <c r="MAG928" s="12"/>
      <c r="MAH928" s="12"/>
      <c r="MAI928" s="12"/>
      <c r="MAJ928" s="12"/>
      <c r="MAK928" s="12"/>
      <c r="MAL928" s="12"/>
      <c r="MAM928" s="12"/>
      <c r="MAN928" s="12"/>
      <c r="MAO928" s="12"/>
      <c r="MAP928" s="12"/>
      <c r="MAQ928" s="12"/>
      <c r="MAR928" s="12"/>
      <c r="MAS928" s="12"/>
      <c r="MAT928" s="12"/>
      <c r="MAU928" s="12"/>
      <c r="MAV928" s="12"/>
      <c r="MAW928" s="12"/>
      <c r="MAX928" s="12"/>
      <c r="MAY928" s="12"/>
      <c r="MAZ928" s="12"/>
      <c r="MBA928" s="12"/>
      <c r="MBB928" s="12"/>
      <c r="MBC928" s="12"/>
      <c r="MBD928" s="12"/>
      <c r="MBE928" s="12"/>
      <c r="MBF928" s="12"/>
      <c r="MBG928" s="12"/>
      <c r="MBH928" s="12"/>
      <c r="MBI928" s="12"/>
      <c r="MBJ928" s="12"/>
      <c r="MBK928" s="12"/>
      <c r="MBL928" s="12"/>
      <c r="MBM928" s="12"/>
      <c r="MBN928" s="12"/>
      <c r="MBO928" s="12"/>
      <c r="MBP928" s="12"/>
      <c r="MBQ928" s="12"/>
      <c r="MBR928" s="12"/>
      <c r="MBS928" s="12"/>
      <c r="MBT928" s="12"/>
      <c r="MBU928" s="12"/>
      <c r="MBV928" s="12"/>
      <c r="MBW928" s="12"/>
      <c r="MBX928" s="12"/>
      <c r="MBY928" s="12"/>
      <c r="MBZ928" s="12"/>
      <c r="MCA928" s="12"/>
      <c r="MCB928" s="12"/>
      <c r="MCC928" s="12"/>
      <c r="MCD928" s="12"/>
      <c r="MCE928" s="12"/>
      <c r="MCF928" s="12"/>
      <c r="MCG928" s="12"/>
      <c r="MCH928" s="12"/>
      <c r="MCI928" s="12"/>
      <c r="MCJ928" s="12"/>
      <c r="MCK928" s="12"/>
      <c r="MCL928" s="12"/>
      <c r="MCM928" s="12"/>
      <c r="MCN928" s="12"/>
      <c r="MCO928" s="12"/>
      <c r="MCP928" s="12"/>
      <c r="MCQ928" s="12"/>
      <c r="MCR928" s="12"/>
      <c r="MCS928" s="12"/>
      <c r="MCT928" s="12"/>
      <c r="MCU928" s="12"/>
      <c r="MCV928" s="12"/>
      <c r="MCW928" s="12"/>
      <c r="MCX928" s="12"/>
      <c r="MCY928" s="12"/>
      <c r="MCZ928" s="12"/>
      <c r="MDA928" s="12"/>
      <c r="MDB928" s="12"/>
      <c r="MDC928" s="12"/>
      <c r="MDD928" s="12"/>
      <c r="MDE928" s="12"/>
      <c r="MDF928" s="12"/>
      <c r="MDG928" s="12"/>
      <c r="MDH928" s="12"/>
      <c r="MDI928" s="12"/>
      <c r="MDJ928" s="12"/>
      <c r="MDK928" s="12"/>
      <c r="MDL928" s="12"/>
      <c r="MDM928" s="12"/>
      <c r="MDN928" s="12"/>
      <c r="MDO928" s="12"/>
      <c r="MDP928" s="12"/>
      <c r="MDQ928" s="12"/>
      <c r="MDR928" s="12"/>
      <c r="MDS928" s="12"/>
      <c r="MDT928" s="12"/>
      <c r="MDU928" s="12"/>
      <c r="MDV928" s="12"/>
      <c r="MDW928" s="12"/>
      <c r="MDX928" s="12"/>
      <c r="MDY928" s="12"/>
      <c r="MDZ928" s="12"/>
      <c r="MEA928" s="12"/>
      <c r="MEB928" s="12"/>
      <c r="MEC928" s="12"/>
      <c r="MED928" s="12"/>
      <c r="MEE928" s="12"/>
      <c r="MEF928" s="12"/>
      <c r="MEG928" s="12"/>
      <c r="MEH928" s="12"/>
      <c r="MEI928" s="12"/>
      <c r="MEJ928" s="12"/>
      <c r="MEK928" s="12"/>
      <c r="MEL928" s="12"/>
      <c r="MEM928" s="12"/>
      <c r="MEN928" s="12"/>
      <c r="MEO928" s="12"/>
      <c r="MEP928" s="12"/>
      <c r="MEQ928" s="12"/>
      <c r="MER928" s="12"/>
      <c r="MES928" s="12"/>
      <c r="MET928" s="12"/>
      <c r="MEU928" s="12"/>
      <c r="MEV928" s="12"/>
      <c r="MEW928" s="12"/>
      <c r="MEX928" s="12"/>
      <c r="MEY928" s="12"/>
      <c r="MEZ928" s="12"/>
      <c r="MFA928" s="12"/>
      <c r="MFB928" s="12"/>
      <c r="MFC928" s="12"/>
      <c r="MFD928" s="12"/>
      <c r="MFE928" s="12"/>
      <c r="MFF928" s="12"/>
      <c r="MFG928" s="12"/>
      <c r="MFH928" s="12"/>
      <c r="MFI928" s="12"/>
      <c r="MFJ928" s="12"/>
      <c r="MFK928" s="12"/>
      <c r="MFL928" s="12"/>
      <c r="MFM928" s="12"/>
      <c r="MFN928" s="12"/>
      <c r="MFO928" s="12"/>
      <c r="MFP928" s="12"/>
      <c r="MFQ928" s="12"/>
      <c r="MFR928" s="12"/>
      <c r="MFS928" s="12"/>
      <c r="MFT928" s="12"/>
      <c r="MFU928" s="12"/>
      <c r="MFV928" s="12"/>
      <c r="MFW928" s="12"/>
      <c r="MFX928" s="12"/>
      <c r="MFY928" s="12"/>
      <c r="MFZ928" s="12"/>
      <c r="MGA928" s="12"/>
      <c r="MGB928" s="12"/>
      <c r="MGC928" s="12"/>
      <c r="MGD928" s="12"/>
      <c r="MGE928" s="12"/>
      <c r="MGF928" s="12"/>
      <c r="MGG928" s="12"/>
      <c r="MGH928" s="12"/>
      <c r="MGI928" s="12"/>
      <c r="MGJ928" s="12"/>
      <c r="MGK928" s="12"/>
      <c r="MGL928" s="12"/>
      <c r="MGM928" s="12"/>
      <c r="MGN928" s="12"/>
      <c r="MGO928" s="12"/>
      <c r="MGP928" s="12"/>
      <c r="MGQ928" s="12"/>
      <c r="MGR928" s="12"/>
      <c r="MGS928" s="12"/>
      <c r="MGT928" s="12"/>
      <c r="MGU928" s="12"/>
      <c r="MGV928" s="12"/>
      <c r="MGW928" s="12"/>
      <c r="MGX928" s="12"/>
      <c r="MGY928" s="12"/>
      <c r="MGZ928" s="12"/>
      <c r="MHA928" s="12"/>
      <c r="MHB928" s="12"/>
      <c r="MHC928" s="12"/>
      <c r="MHD928" s="12"/>
      <c r="MHE928" s="12"/>
      <c r="MHF928" s="12"/>
      <c r="MHG928" s="12"/>
      <c r="MHH928" s="12"/>
      <c r="MHI928" s="12"/>
      <c r="MHJ928" s="12"/>
      <c r="MHK928" s="12"/>
      <c r="MHL928" s="12"/>
      <c r="MHM928" s="12"/>
      <c r="MHN928" s="12"/>
      <c r="MHO928" s="12"/>
      <c r="MHP928" s="12"/>
      <c r="MHQ928" s="12"/>
      <c r="MHR928" s="12"/>
      <c r="MHS928" s="12"/>
      <c r="MHT928" s="12"/>
      <c r="MHU928" s="12"/>
      <c r="MHV928" s="12"/>
      <c r="MHW928" s="12"/>
      <c r="MHX928" s="12"/>
      <c r="MHY928" s="12"/>
      <c r="MHZ928" s="12"/>
      <c r="MIA928" s="12"/>
      <c r="MIB928" s="12"/>
      <c r="MIC928" s="12"/>
      <c r="MID928" s="12"/>
      <c r="MIE928" s="12"/>
      <c r="MIF928" s="12"/>
      <c r="MIG928" s="12"/>
      <c r="MIH928" s="12"/>
      <c r="MII928" s="12"/>
      <c r="MIJ928" s="12"/>
      <c r="MIK928" s="12"/>
      <c r="MIL928" s="12"/>
      <c r="MIM928" s="12"/>
      <c r="MIN928" s="12"/>
      <c r="MIO928" s="12"/>
      <c r="MIP928" s="12"/>
      <c r="MIQ928" s="12"/>
      <c r="MIR928" s="12"/>
      <c r="MIS928" s="12"/>
      <c r="MIT928" s="12"/>
      <c r="MIU928" s="12"/>
      <c r="MIV928" s="12"/>
      <c r="MIW928" s="12"/>
      <c r="MIX928" s="12"/>
      <c r="MIY928" s="12"/>
      <c r="MIZ928" s="12"/>
      <c r="MJA928" s="12"/>
      <c r="MJB928" s="12"/>
      <c r="MJC928" s="12"/>
      <c r="MJD928" s="12"/>
      <c r="MJE928" s="12"/>
      <c r="MJF928" s="12"/>
      <c r="MJG928" s="12"/>
      <c r="MJH928" s="12"/>
      <c r="MJI928" s="12"/>
      <c r="MJJ928" s="12"/>
      <c r="MJK928" s="12"/>
      <c r="MJL928" s="12"/>
      <c r="MJM928" s="12"/>
      <c r="MJN928" s="12"/>
      <c r="MJO928" s="12"/>
      <c r="MJP928" s="12"/>
      <c r="MJQ928" s="12"/>
      <c r="MJR928" s="12"/>
      <c r="MJS928" s="12"/>
      <c r="MJT928" s="12"/>
      <c r="MJU928" s="12"/>
      <c r="MJV928" s="12"/>
      <c r="MJW928" s="12"/>
      <c r="MJX928" s="12"/>
      <c r="MJY928" s="12"/>
      <c r="MJZ928" s="12"/>
      <c r="MKA928" s="12"/>
      <c r="MKB928" s="12"/>
      <c r="MKC928" s="12"/>
      <c r="MKD928" s="12"/>
      <c r="MKE928" s="12"/>
      <c r="MKF928" s="12"/>
      <c r="MKG928" s="12"/>
      <c r="MKH928" s="12"/>
      <c r="MKI928" s="12"/>
      <c r="MKJ928" s="12"/>
      <c r="MKK928" s="12"/>
      <c r="MKL928" s="12"/>
      <c r="MKM928" s="12"/>
      <c r="MKN928" s="12"/>
      <c r="MKO928" s="12"/>
      <c r="MKP928" s="12"/>
      <c r="MKQ928" s="12"/>
      <c r="MKR928" s="12"/>
      <c r="MKS928" s="12"/>
      <c r="MKT928" s="12"/>
      <c r="MKU928" s="12"/>
      <c r="MKV928" s="12"/>
      <c r="MKW928" s="12"/>
      <c r="MKX928" s="12"/>
      <c r="MKY928" s="12"/>
      <c r="MKZ928" s="12"/>
      <c r="MLA928" s="12"/>
      <c r="MLB928" s="12"/>
      <c r="MLC928" s="12"/>
      <c r="MLD928" s="12"/>
      <c r="MLE928" s="12"/>
      <c r="MLF928" s="12"/>
      <c r="MLG928" s="12"/>
      <c r="MLH928" s="12"/>
      <c r="MLI928" s="12"/>
      <c r="MLJ928" s="12"/>
      <c r="MLK928" s="12"/>
      <c r="MLL928" s="12"/>
      <c r="MLM928" s="12"/>
      <c r="MLN928" s="12"/>
      <c r="MLO928" s="12"/>
      <c r="MLP928" s="12"/>
      <c r="MLQ928" s="12"/>
      <c r="MLR928" s="12"/>
      <c r="MLS928" s="12"/>
      <c r="MLT928" s="12"/>
      <c r="MLU928" s="12"/>
      <c r="MLV928" s="12"/>
      <c r="MLW928" s="12"/>
      <c r="MLX928" s="12"/>
      <c r="MLY928" s="12"/>
      <c r="MLZ928" s="12"/>
      <c r="MMA928" s="12"/>
      <c r="MMB928" s="12"/>
      <c r="MMC928" s="12"/>
      <c r="MMD928" s="12"/>
      <c r="MME928" s="12"/>
      <c r="MMF928" s="12"/>
      <c r="MMG928" s="12"/>
      <c r="MMH928" s="12"/>
      <c r="MMI928" s="12"/>
      <c r="MMJ928" s="12"/>
      <c r="MMK928" s="12"/>
      <c r="MML928" s="12"/>
      <c r="MMM928" s="12"/>
      <c r="MMN928" s="12"/>
      <c r="MMO928" s="12"/>
      <c r="MMP928" s="12"/>
      <c r="MMQ928" s="12"/>
      <c r="MMR928" s="12"/>
      <c r="MMS928" s="12"/>
      <c r="MMT928" s="12"/>
      <c r="MMU928" s="12"/>
      <c r="MMV928" s="12"/>
      <c r="MMW928" s="12"/>
      <c r="MMX928" s="12"/>
      <c r="MMY928" s="12"/>
      <c r="MMZ928" s="12"/>
      <c r="MNA928" s="12"/>
      <c r="MNB928" s="12"/>
      <c r="MNC928" s="12"/>
      <c r="MND928" s="12"/>
      <c r="MNE928" s="12"/>
      <c r="MNF928" s="12"/>
      <c r="MNG928" s="12"/>
      <c r="MNH928" s="12"/>
      <c r="MNI928" s="12"/>
      <c r="MNJ928" s="12"/>
      <c r="MNK928" s="12"/>
      <c r="MNL928" s="12"/>
      <c r="MNM928" s="12"/>
      <c r="MNN928" s="12"/>
      <c r="MNO928" s="12"/>
      <c r="MNP928" s="12"/>
      <c r="MNQ928" s="12"/>
      <c r="MNR928" s="12"/>
      <c r="MNS928" s="12"/>
      <c r="MNT928" s="12"/>
      <c r="MNU928" s="12"/>
      <c r="MNV928" s="12"/>
      <c r="MNW928" s="12"/>
      <c r="MNX928" s="12"/>
      <c r="MNY928" s="12"/>
      <c r="MNZ928" s="12"/>
      <c r="MOA928" s="12"/>
      <c r="MOB928" s="12"/>
      <c r="MOC928" s="12"/>
      <c r="MOD928" s="12"/>
      <c r="MOE928" s="12"/>
      <c r="MOF928" s="12"/>
      <c r="MOG928" s="12"/>
      <c r="MOH928" s="12"/>
      <c r="MOI928" s="12"/>
      <c r="MOJ928" s="12"/>
      <c r="MOK928" s="12"/>
      <c r="MOL928" s="12"/>
      <c r="MOM928" s="12"/>
      <c r="MON928" s="12"/>
      <c r="MOO928" s="12"/>
      <c r="MOP928" s="12"/>
      <c r="MOQ928" s="12"/>
      <c r="MOR928" s="12"/>
      <c r="MOS928" s="12"/>
      <c r="MOT928" s="12"/>
      <c r="MOU928" s="12"/>
      <c r="MOV928" s="12"/>
      <c r="MOW928" s="12"/>
      <c r="MOX928" s="12"/>
      <c r="MOY928" s="12"/>
      <c r="MOZ928" s="12"/>
      <c r="MPA928" s="12"/>
      <c r="MPB928" s="12"/>
      <c r="MPC928" s="12"/>
      <c r="MPD928" s="12"/>
      <c r="MPE928" s="12"/>
      <c r="MPF928" s="12"/>
      <c r="MPG928" s="12"/>
      <c r="MPH928" s="12"/>
      <c r="MPI928" s="12"/>
      <c r="MPJ928" s="12"/>
      <c r="MPK928" s="12"/>
      <c r="MPL928" s="12"/>
      <c r="MPM928" s="12"/>
      <c r="MPN928" s="12"/>
      <c r="MPO928" s="12"/>
      <c r="MPP928" s="12"/>
      <c r="MPQ928" s="12"/>
      <c r="MPR928" s="12"/>
      <c r="MPS928" s="12"/>
      <c r="MPT928" s="12"/>
      <c r="MPU928" s="12"/>
      <c r="MPV928" s="12"/>
      <c r="MPW928" s="12"/>
      <c r="MPX928" s="12"/>
      <c r="MPY928" s="12"/>
      <c r="MPZ928" s="12"/>
      <c r="MQA928" s="12"/>
      <c r="MQB928" s="12"/>
      <c r="MQC928" s="12"/>
      <c r="MQD928" s="12"/>
      <c r="MQE928" s="12"/>
      <c r="MQF928" s="12"/>
      <c r="MQG928" s="12"/>
      <c r="MQH928" s="12"/>
      <c r="MQI928" s="12"/>
      <c r="MQJ928" s="12"/>
      <c r="MQK928" s="12"/>
      <c r="MQL928" s="12"/>
      <c r="MQM928" s="12"/>
      <c r="MQN928" s="12"/>
      <c r="MQO928" s="12"/>
      <c r="MQP928" s="12"/>
      <c r="MQQ928" s="12"/>
      <c r="MQR928" s="12"/>
      <c r="MQS928" s="12"/>
      <c r="MQT928" s="12"/>
      <c r="MQU928" s="12"/>
      <c r="MQV928" s="12"/>
      <c r="MQW928" s="12"/>
      <c r="MQX928" s="12"/>
      <c r="MQY928" s="12"/>
      <c r="MQZ928" s="12"/>
      <c r="MRA928" s="12"/>
      <c r="MRB928" s="12"/>
      <c r="MRC928" s="12"/>
      <c r="MRD928" s="12"/>
      <c r="MRE928" s="12"/>
      <c r="MRF928" s="12"/>
      <c r="MRG928" s="12"/>
      <c r="MRH928" s="12"/>
      <c r="MRI928" s="12"/>
      <c r="MRJ928" s="12"/>
      <c r="MRK928" s="12"/>
      <c r="MRL928" s="12"/>
      <c r="MRM928" s="12"/>
      <c r="MRN928" s="12"/>
      <c r="MRO928" s="12"/>
      <c r="MRP928" s="12"/>
      <c r="MRQ928" s="12"/>
      <c r="MRR928" s="12"/>
      <c r="MRS928" s="12"/>
      <c r="MRT928" s="12"/>
      <c r="MRU928" s="12"/>
      <c r="MRV928" s="12"/>
      <c r="MRW928" s="12"/>
      <c r="MRX928" s="12"/>
      <c r="MRY928" s="12"/>
      <c r="MRZ928" s="12"/>
      <c r="MSA928" s="12"/>
      <c r="MSB928" s="12"/>
      <c r="MSC928" s="12"/>
      <c r="MSD928" s="12"/>
      <c r="MSE928" s="12"/>
      <c r="MSF928" s="12"/>
      <c r="MSG928" s="12"/>
      <c r="MSH928" s="12"/>
      <c r="MSI928" s="12"/>
      <c r="MSJ928" s="12"/>
      <c r="MSK928" s="12"/>
      <c r="MSL928" s="12"/>
      <c r="MSM928" s="12"/>
      <c r="MSN928" s="12"/>
      <c r="MSO928" s="12"/>
      <c r="MSP928" s="12"/>
      <c r="MSQ928" s="12"/>
      <c r="MSR928" s="12"/>
      <c r="MSS928" s="12"/>
      <c r="MST928" s="12"/>
      <c r="MSU928" s="12"/>
      <c r="MSV928" s="12"/>
      <c r="MSW928" s="12"/>
      <c r="MSX928" s="12"/>
      <c r="MSY928" s="12"/>
      <c r="MSZ928" s="12"/>
      <c r="MTA928" s="12"/>
      <c r="MTB928" s="12"/>
      <c r="MTC928" s="12"/>
      <c r="MTD928" s="12"/>
      <c r="MTE928" s="12"/>
      <c r="MTF928" s="12"/>
      <c r="MTG928" s="12"/>
      <c r="MTH928" s="12"/>
      <c r="MTI928" s="12"/>
      <c r="MTJ928" s="12"/>
      <c r="MTK928" s="12"/>
      <c r="MTL928" s="12"/>
      <c r="MTM928" s="12"/>
      <c r="MTN928" s="12"/>
      <c r="MTO928" s="12"/>
      <c r="MTP928" s="12"/>
      <c r="MTQ928" s="12"/>
      <c r="MTR928" s="12"/>
      <c r="MTS928" s="12"/>
      <c r="MTT928" s="12"/>
      <c r="MTU928" s="12"/>
      <c r="MTV928" s="12"/>
      <c r="MTW928" s="12"/>
      <c r="MTX928" s="12"/>
      <c r="MTY928" s="12"/>
      <c r="MTZ928" s="12"/>
      <c r="MUA928" s="12"/>
      <c r="MUB928" s="12"/>
      <c r="MUC928" s="12"/>
      <c r="MUD928" s="12"/>
      <c r="MUE928" s="12"/>
      <c r="MUF928" s="12"/>
      <c r="MUG928" s="12"/>
      <c r="MUH928" s="12"/>
      <c r="MUI928" s="12"/>
      <c r="MUJ928" s="12"/>
      <c r="MUK928" s="12"/>
      <c r="MUL928" s="12"/>
      <c r="MUM928" s="12"/>
      <c r="MUN928" s="12"/>
      <c r="MUO928" s="12"/>
      <c r="MUP928" s="12"/>
      <c r="MUQ928" s="12"/>
      <c r="MUR928" s="12"/>
      <c r="MUS928" s="12"/>
      <c r="MUT928" s="12"/>
      <c r="MUU928" s="12"/>
      <c r="MUV928" s="12"/>
      <c r="MUW928" s="12"/>
      <c r="MUX928" s="12"/>
      <c r="MUY928" s="12"/>
      <c r="MUZ928" s="12"/>
      <c r="MVA928" s="12"/>
      <c r="MVB928" s="12"/>
      <c r="MVC928" s="12"/>
      <c r="MVD928" s="12"/>
      <c r="MVE928" s="12"/>
      <c r="MVF928" s="12"/>
      <c r="MVG928" s="12"/>
      <c r="MVH928" s="12"/>
      <c r="MVI928" s="12"/>
      <c r="MVJ928" s="12"/>
      <c r="MVK928" s="12"/>
      <c r="MVL928" s="12"/>
      <c r="MVM928" s="12"/>
      <c r="MVN928" s="12"/>
      <c r="MVO928" s="12"/>
      <c r="MVP928" s="12"/>
      <c r="MVQ928" s="12"/>
      <c r="MVR928" s="12"/>
      <c r="MVS928" s="12"/>
      <c r="MVT928" s="12"/>
      <c r="MVU928" s="12"/>
      <c r="MVV928" s="12"/>
      <c r="MVW928" s="12"/>
      <c r="MVX928" s="12"/>
      <c r="MVY928" s="12"/>
      <c r="MVZ928" s="12"/>
      <c r="MWA928" s="12"/>
      <c r="MWB928" s="12"/>
      <c r="MWC928" s="12"/>
      <c r="MWD928" s="12"/>
      <c r="MWE928" s="12"/>
      <c r="MWF928" s="12"/>
      <c r="MWG928" s="12"/>
      <c r="MWH928" s="12"/>
      <c r="MWI928" s="12"/>
      <c r="MWJ928" s="12"/>
      <c r="MWK928" s="12"/>
      <c r="MWL928" s="12"/>
      <c r="MWM928" s="12"/>
      <c r="MWN928" s="12"/>
      <c r="MWO928" s="12"/>
      <c r="MWP928" s="12"/>
      <c r="MWQ928" s="12"/>
      <c r="MWR928" s="12"/>
      <c r="MWS928" s="12"/>
      <c r="MWT928" s="12"/>
      <c r="MWU928" s="12"/>
      <c r="MWV928" s="12"/>
      <c r="MWW928" s="12"/>
      <c r="MWX928" s="12"/>
      <c r="MWY928" s="12"/>
      <c r="MWZ928" s="12"/>
      <c r="MXA928" s="12"/>
      <c r="MXB928" s="12"/>
      <c r="MXC928" s="12"/>
      <c r="MXD928" s="12"/>
      <c r="MXE928" s="12"/>
      <c r="MXF928" s="12"/>
      <c r="MXG928" s="12"/>
      <c r="MXH928" s="12"/>
      <c r="MXI928" s="12"/>
      <c r="MXJ928" s="12"/>
      <c r="MXK928" s="12"/>
      <c r="MXL928" s="12"/>
      <c r="MXM928" s="12"/>
      <c r="MXN928" s="12"/>
      <c r="MXO928" s="12"/>
      <c r="MXP928" s="12"/>
      <c r="MXQ928" s="12"/>
      <c r="MXR928" s="12"/>
      <c r="MXS928" s="12"/>
      <c r="MXT928" s="12"/>
      <c r="MXU928" s="12"/>
      <c r="MXV928" s="12"/>
      <c r="MXW928" s="12"/>
      <c r="MXX928" s="12"/>
      <c r="MXY928" s="12"/>
      <c r="MXZ928" s="12"/>
      <c r="MYA928" s="12"/>
      <c r="MYB928" s="12"/>
      <c r="MYC928" s="12"/>
      <c r="MYD928" s="12"/>
      <c r="MYE928" s="12"/>
      <c r="MYF928" s="12"/>
      <c r="MYG928" s="12"/>
      <c r="MYH928" s="12"/>
      <c r="MYI928" s="12"/>
      <c r="MYJ928" s="12"/>
      <c r="MYK928" s="12"/>
      <c r="MYL928" s="12"/>
      <c r="MYM928" s="12"/>
      <c r="MYN928" s="12"/>
      <c r="MYO928" s="12"/>
      <c r="MYP928" s="12"/>
      <c r="MYQ928" s="12"/>
      <c r="MYR928" s="12"/>
      <c r="MYS928" s="12"/>
      <c r="MYT928" s="12"/>
      <c r="MYU928" s="12"/>
      <c r="MYV928" s="12"/>
      <c r="MYW928" s="12"/>
      <c r="MYX928" s="12"/>
      <c r="MYY928" s="12"/>
      <c r="MYZ928" s="12"/>
      <c r="MZA928" s="12"/>
      <c r="MZB928" s="12"/>
      <c r="MZC928" s="12"/>
      <c r="MZD928" s="12"/>
      <c r="MZE928" s="12"/>
      <c r="MZF928" s="12"/>
      <c r="MZG928" s="12"/>
      <c r="MZH928" s="12"/>
      <c r="MZI928" s="12"/>
      <c r="MZJ928" s="12"/>
      <c r="MZK928" s="12"/>
      <c r="MZL928" s="12"/>
      <c r="MZM928" s="12"/>
      <c r="MZN928" s="12"/>
      <c r="MZO928" s="12"/>
      <c r="MZP928" s="12"/>
      <c r="MZQ928" s="12"/>
      <c r="MZR928" s="12"/>
      <c r="MZS928" s="12"/>
      <c r="MZT928" s="12"/>
      <c r="MZU928" s="12"/>
      <c r="MZV928" s="12"/>
      <c r="MZW928" s="12"/>
      <c r="MZX928" s="12"/>
      <c r="MZY928" s="12"/>
      <c r="MZZ928" s="12"/>
      <c r="NAA928" s="12"/>
      <c r="NAB928" s="12"/>
      <c r="NAC928" s="12"/>
      <c r="NAD928" s="12"/>
      <c r="NAE928" s="12"/>
      <c r="NAF928" s="12"/>
      <c r="NAG928" s="12"/>
      <c r="NAH928" s="12"/>
      <c r="NAI928" s="12"/>
      <c r="NAJ928" s="12"/>
      <c r="NAK928" s="12"/>
      <c r="NAL928" s="12"/>
      <c r="NAM928" s="12"/>
      <c r="NAN928" s="12"/>
      <c r="NAO928" s="12"/>
      <c r="NAP928" s="12"/>
      <c r="NAQ928" s="12"/>
      <c r="NAR928" s="12"/>
      <c r="NAS928" s="12"/>
      <c r="NAT928" s="12"/>
      <c r="NAU928" s="12"/>
      <c r="NAV928" s="12"/>
      <c r="NAW928" s="12"/>
      <c r="NAX928" s="12"/>
      <c r="NAY928" s="12"/>
      <c r="NAZ928" s="12"/>
      <c r="NBA928" s="12"/>
      <c r="NBB928" s="12"/>
      <c r="NBC928" s="12"/>
      <c r="NBD928" s="12"/>
      <c r="NBE928" s="12"/>
      <c r="NBF928" s="12"/>
      <c r="NBG928" s="12"/>
      <c r="NBH928" s="12"/>
      <c r="NBI928" s="12"/>
      <c r="NBJ928" s="12"/>
      <c r="NBK928" s="12"/>
      <c r="NBL928" s="12"/>
      <c r="NBM928" s="12"/>
      <c r="NBN928" s="12"/>
      <c r="NBO928" s="12"/>
      <c r="NBP928" s="12"/>
      <c r="NBQ928" s="12"/>
      <c r="NBR928" s="12"/>
      <c r="NBS928" s="12"/>
      <c r="NBT928" s="12"/>
      <c r="NBU928" s="12"/>
      <c r="NBV928" s="12"/>
      <c r="NBW928" s="12"/>
      <c r="NBX928" s="12"/>
      <c r="NBY928" s="12"/>
      <c r="NBZ928" s="12"/>
      <c r="NCA928" s="12"/>
      <c r="NCB928" s="12"/>
      <c r="NCC928" s="12"/>
      <c r="NCD928" s="12"/>
      <c r="NCE928" s="12"/>
      <c r="NCF928" s="12"/>
      <c r="NCG928" s="12"/>
      <c r="NCH928" s="12"/>
      <c r="NCI928" s="12"/>
      <c r="NCJ928" s="12"/>
      <c r="NCK928" s="12"/>
      <c r="NCL928" s="12"/>
      <c r="NCM928" s="12"/>
      <c r="NCN928" s="12"/>
      <c r="NCO928" s="12"/>
      <c r="NCP928" s="12"/>
      <c r="NCQ928" s="12"/>
      <c r="NCR928" s="12"/>
      <c r="NCS928" s="12"/>
      <c r="NCT928" s="12"/>
      <c r="NCU928" s="12"/>
      <c r="NCV928" s="12"/>
      <c r="NCW928" s="12"/>
      <c r="NCX928" s="12"/>
      <c r="NCY928" s="12"/>
      <c r="NCZ928" s="12"/>
      <c r="NDA928" s="12"/>
      <c r="NDB928" s="12"/>
      <c r="NDC928" s="12"/>
      <c r="NDD928" s="12"/>
      <c r="NDE928" s="12"/>
      <c r="NDF928" s="12"/>
      <c r="NDG928" s="12"/>
      <c r="NDH928" s="12"/>
      <c r="NDI928" s="12"/>
      <c r="NDJ928" s="12"/>
      <c r="NDK928" s="12"/>
      <c r="NDL928" s="12"/>
      <c r="NDM928" s="12"/>
      <c r="NDN928" s="12"/>
      <c r="NDO928" s="12"/>
      <c r="NDP928" s="12"/>
      <c r="NDQ928" s="12"/>
      <c r="NDR928" s="12"/>
      <c r="NDS928" s="12"/>
      <c r="NDT928" s="12"/>
      <c r="NDU928" s="12"/>
      <c r="NDV928" s="12"/>
      <c r="NDW928" s="12"/>
      <c r="NDX928" s="12"/>
      <c r="NDY928" s="12"/>
      <c r="NDZ928" s="12"/>
      <c r="NEA928" s="12"/>
      <c r="NEB928" s="12"/>
      <c r="NEC928" s="12"/>
      <c r="NED928" s="12"/>
      <c r="NEE928" s="12"/>
      <c r="NEF928" s="12"/>
      <c r="NEG928" s="12"/>
      <c r="NEH928" s="12"/>
      <c r="NEI928" s="12"/>
      <c r="NEJ928" s="12"/>
      <c r="NEK928" s="12"/>
      <c r="NEL928" s="12"/>
      <c r="NEM928" s="12"/>
      <c r="NEN928" s="12"/>
      <c r="NEO928" s="12"/>
      <c r="NEP928" s="12"/>
      <c r="NEQ928" s="12"/>
      <c r="NER928" s="12"/>
      <c r="NES928" s="12"/>
      <c r="NET928" s="12"/>
      <c r="NEU928" s="12"/>
      <c r="NEV928" s="12"/>
      <c r="NEW928" s="12"/>
      <c r="NEX928" s="12"/>
      <c r="NEY928" s="12"/>
      <c r="NEZ928" s="12"/>
      <c r="NFA928" s="12"/>
      <c r="NFB928" s="12"/>
      <c r="NFC928" s="12"/>
      <c r="NFD928" s="12"/>
      <c r="NFE928" s="12"/>
      <c r="NFF928" s="12"/>
      <c r="NFG928" s="12"/>
      <c r="NFH928" s="12"/>
      <c r="NFI928" s="12"/>
      <c r="NFJ928" s="12"/>
      <c r="NFK928" s="12"/>
      <c r="NFL928" s="12"/>
      <c r="NFM928" s="12"/>
      <c r="NFN928" s="12"/>
      <c r="NFO928" s="12"/>
      <c r="NFP928" s="12"/>
      <c r="NFQ928" s="12"/>
      <c r="NFR928" s="12"/>
      <c r="NFS928" s="12"/>
      <c r="NFT928" s="12"/>
      <c r="NFU928" s="12"/>
      <c r="NFV928" s="12"/>
      <c r="NFW928" s="12"/>
      <c r="NFX928" s="12"/>
      <c r="NFY928" s="12"/>
      <c r="NFZ928" s="12"/>
      <c r="NGA928" s="12"/>
      <c r="NGB928" s="12"/>
      <c r="NGC928" s="12"/>
      <c r="NGD928" s="12"/>
      <c r="NGE928" s="12"/>
      <c r="NGF928" s="12"/>
      <c r="NGG928" s="12"/>
      <c r="NGH928" s="12"/>
      <c r="NGI928" s="12"/>
      <c r="NGJ928" s="12"/>
      <c r="NGK928" s="12"/>
      <c r="NGL928" s="12"/>
      <c r="NGM928" s="12"/>
      <c r="NGN928" s="12"/>
      <c r="NGO928" s="12"/>
      <c r="NGP928" s="12"/>
      <c r="NGQ928" s="12"/>
      <c r="NGR928" s="12"/>
      <c r="NGS928" s="12"/>
      <c r="NGT928" s="12"/>
      <c r="NGU928" s="12"/>
      <c r="NGV928" s="12"/>
      <c r="NGW928" s="12"/>
      <c r="NGX928" s="12"/>
      <c r="NGY928" s="12"/>
      <c r="NGZ928" s="12"/>
      <c r="NHA928" s="12"/>
      <c r="NHB928" s="12"/>
      <c r="NHC928" s="12"/>
      <c r="NHD928" s="12"/>
      <c r="NHE928" s="12"/>
      <c r="NHF928" s="12"/>
      <c r="NHG928" s="12"/>
      <c r="NHH928" s="12"/>
      <c r="NHI928" s="12"/>
      <c r="NHJ928" s="12"/>
      <c r="NHK928" s="12"/>
      <c r="NHL928" s="12"/>
      <c r="NHM928" s="12"/>
      <c r="NHN928" s="12"/>
      <c r="NHO928" s="12"/>
      <c r="NHP928" s="12"/>
      <c r="NHQ928" s="12"/>
      <c r="NHR928" s="12"/>
      <c r="NHS928" s="12"/>
      <c r="NHT928" s="12"/>
      <c r="NHU928" s="12"/>
      <c r="NHV928" s="12"/>
      <c r="NHW928" s="12"/>
      <c r="NHX928" s="12"/>
      <c r="NHY928" s="12"/>
      <c r="NHZ928" s="12"/>
      <c r="NIA928" s="12"/>
      <c r="NIB928" s="12"/>
      <c r="NIC928" s="12"/>
      <c r="NID928" s="12"/>
      <c r="NIE928" s="12"/>
      <c r="NIF928" s="12"/>
      <c r="NIG928" s="12"/>
      <c r="NIH928" s="12"/>
      <c r="NII928" s="12"/>
      <c r="NIJ928" s="12"/>
      <c r="NIK928" s="12"/>
      <c r="NIL928" s="12"/>
      <c r="NIM928" s="12"/>
      <c r="NIN928" s="12"/>
      <c r="NIO928" s="12"/>
      <c r="NIP928" s="12"/>
      <c r="NIQ928" s="12"/>
      <c r="NIR928" s="12"/>
      <c r="NIS928" s="12"/>
      <c r="NIT928" s="12"/>
      <c r="NIU928" s="12"/>
      <c r="NIV928" s="12"/>
      <c r="NIW928" s="12"/>
      <c r="NIX928" s="12"/>
      <c r="NIY928" s="12"/>
      <c r="NIZ928" s="12"/>
      <c r="NJA928" s="12"/>
      <c r="NJB928" s="12"/>
      <c r="NJC928" s="12"/>
      <c r="NJD928" s="12"/>
      <c r="NJE928" s="12"/>
      <c r="NJF928" s="12"/>
      <c r="NJG928" s="12"/>
      <c r="NJH928" s="12"/>
      <c r="NJI928" s="12"/>
      <c r="NJJ928" s="12"/>
      <c r="NJK928" s="12"/>
      <c r="NJL928" s="12"/>
      <c r="NJM928" s="12"/>
      <c r="NJN928" s="12"/>
      <c r="NJO928" s="12"/>
      <c r="NJP928" s="12"/>
      <c r="NJQ928" s="12"/>
      <c r="NJR928" s="12"/>
      <c r="NJS928" s="12"/>
      <c r="NJT928" s="12"/>
      <c r="NJU928" s="12"/>
      <c r="NJV928" s="12"/>
      <c r="NJW928" s="12"/>
      <c r="NJX928" s="12"/>
      <c r="NJY928" s="12"/>
      <c r="NJZ928" s="12"/>
      <c r="NKA928" s="12"/>
      <c r="NKB928" s="12"/>
      <c r="NKC928" s="12"/>
      <c r="NKD928" s="12"/>
      <c r="NKE928" s="12"/>
      <c r="NKF928" s="12"/>
      <c r="NKG928" s="12"/>
      <c r="NKH928" s="12"/>
      <c r="NKI928" s="12"/>
      <c r="NKJ928" s="12"/>
      <c r="NKK928" s="12"/>
      <c r="NKL928" s="12"/>
      <c r="NKM928" s="12"/>
      <c r="NKN928" s="12"/>
      <c r="NKO928" s="12"/>
      <c r="NKP928" s="12"/>
      <c r="NKQ928" s="12"/>
      <c r="NKR928" s="12"/>
      <c r="NKS928" s="12"/>
      <c r="NKT928" s="12"/>
      <c r="NKU928" s="12"/>
      <c r="NKV928" s="12"/>
      <c r="NKW928" s="12"/>
      <c r="NKX928" s="12"/>
      <c r="NKY928" s="12"/>
      <c r="NKZ928" s="12"/>
      <c r="NLA928" s="12"/>
      <c r="NLB928" s="12"/>
      <c r="NLC928" s="12"/>
      <c r="NLD928" s="12"/>
      <c r="NLE928" s="12"/>
      <c r="NLF928" s="12"/>
      <c r="NLG928" s="12"/>
      <c r="NLH928" s="12"/>
      <c r="NLI928" s="12"/>
      <c r="NLJ928" s="12"/>
      <c r="NLK928" s="12"/>
      <c r="NLL928" s="12"/>
      <c r="NLM928" s="12"/>
      <c r="NLN928" s="12"/>
      <c r="NLO928" s="12"/>
      <c r="NLP928" s="12"/>
      <c r="NLQ928" s="12"/>
      <c r="NLR928" s="12"/>
      <c r="NLS928" s="12"/>
      <c r="NLT928" s="12"/>
      <c r="NLU928" s="12"/>
      <c r="NLV928" s="12"/>
      <c r="NLW928" s="12"/>
      <c r="NLX928" s="12"/>
      <c r="NLY928" s="12"/>
      <c r="NLZ928" s="12"/>
      <c r="NMA928" s="12"/>
      <c r="NMB928" s="12"/>
      <c r="NMC928" s="12"/>
      <c r="NMD928" s="12"/>
      <c r="NME928" s="12"/>
      <c r="NMF928" s="12"/>
      <c r="NMG928" s="12"/>
      <c r="NMH928" s="12"/>
      <c r="NMI928" s="12"/>
      <c r="NMJ928" s="12"/>
      <c r="NMK928" s="12"/>
      <c r="NML928" s="12"/>
      <c r="NMM928" s="12"/>
      <c r="NMN928" s="12"/>
      <c r="NMO928" s="12"/>
      <c r="NMP928" s="12"/>
      <c r="NMQ928" s="12"/>
      <c r="NMR928" s="12"/>
      <c r="NMS928" s="12"/>
      <c r="NMT928" s="12"/>
      <c r="NMU928" s="12"/>
      <c r="NMV928" s="12"/>
      <c r="NMW928" s="12"/>
      <c r="NMX928" s="12"/>
      <c r="NMY928" s="12"/>
      <c r="NMZ928" s="12"/>
      <c r="NNA928" s="12"/>
      <c r="NNB928" s="12"/>
      <c r="NNC928" s="12"/>
      <c r="NND928" s="12"/>
      <c r="NNE928" s="12"/>
      <c r="NNF928" s="12"/>
      <c r="NNG928" s="12"/>
      <c r="NNH928" s="12"/>
      <c r="NNI928" s="12"/>
      <c r="NNJ928" s="12"/>
      <c r="NNK928" s="12"/>
      <c r="NNL928" s="12"/>
      <c r="NNM928" s="12"/>
      <c r="NNN928" s="12"/>
      <c r="NNO928" s="12"/>
      <c r="NNP928" s="12"/>
      <c r="NNQ928" s="12"/>
      <c r="NNR928" s="12"/>
      <c r="NNS928" s="12"/>
      <c r="NNT928" s="12"/>
      <c r="NNU928" s="12"/>
      <c r="NNV928" s="12"/>
      <c r="NNW928" s="12"/>
      <c r="NNX928" s="12"/>
      <c r="NNY928" s="12"/>
      <c r="NNZ928" s="12"/>
      <c r="NOA928" s="12"/>
      <c r="NOB928" s="12"/>
      <c r="NOC928" s="12"/>
      <c r="NOD928" s="12"/>
      <c r="NOE928" s="12"/>
      <c r="NOF928" s="12"/>
      <c r="NOG928" s="12"/>
      <c r="NOH928" s="12"/>
      <c r="NOI928" s="12"/>
      <c r="NOJ928" s="12"/>
      <c r="NOK928" s="12"/>
      <c r="NOL928" s="12"/>
      <c r="NOM928" s="12"/>
      <c r="NON928" s="12"/>
      <c r="NOO928" s="12"/>
      <c r="NOP928" s="12"/>
      <c r="NOQ928" s="12"/>
      <c r="NOR928" s="12"/>
      <c r="NOS928" s="12"/>
      <c r="NOT928" s="12"/>
      <c r="NOU928" s="12"/>
      <c r="NOV928" s="12"/>
      <c r="NOW928" s="12"/>
      <c r="NOX928" s="12"/>
      <c r="NOY928" s="12"/>
      <c r="NOZ928" s="12"/>
      <c r="NPA928" s="12"/>
      <c r="NPB928" s="12"/>
      <c r="NPC928" s="12"/>
      <c r="NPD928" s="12"/>
      <c r="NPE928" s="12"/>
      <c r="NPF928" s="12"/>
      <c r="NPG928" s="12"/>
      <c r="NPH928" s="12"/>
      <c r="NPI928" s="12"/>
      <c r="NPJ928" s="12"/>
      <c r="NPK928" s="12"/>
      <c r="NPL928" s="12"/>
      <c r="NPM928" s="12"/>
      <c r="NPN928" s="12"/>
      <c r="NPO928" s="12"/>
      <c r="NPP928" s="12"/>
      <c r="NPQ928" s="12"/>
      <c r="NPR928" s="12"/>
      <c r="NPS928" s="12"/>
      <c r="NPT928" s="12"/>
      <c r="NPU928" s="12"/>
      <c r="NPV928" s="12"/>
      <c r="NPW928" s="12"/>
      <c r="NPX928" s="12"/>
      <c r="NPY928" s="12"/>
      <c r="NPZ928" s="12"/>
      <c r="NQA928" s="12"/>
      <c r="NQB928" s="12"/>
      <c r="NQC928" s="12"/>
      <c r="NQD928" s="12"/>
      <c r="NQE928" s="12"/>
      <c r="NQF928" s="12"/>
      <c r="NQG928" s="12"/>
      <c r="NQH928" s="12"/>
      <c r="NQI928" s="12"/>
      <c r="NQJ928" s="12"/>
      <c r="NQK928" s="12"/>
      <c r="NQL928" s="12"/>
      <c r="NQM928" s="12"/>
      <c r="NQN928" s="12"/>
      <c r="NQO928" s="12"/>
      <c r="NQP928" s="12"/>
      <c r="NQQ928" s="12"/>
      <c r="NQR928" s="12"/>
      <c r="NQS928" s="12"/>
      <c r="NQT928" s="12"/>
      <c r="NQU928" s="12"/>
      <c r="NQV928" s="12"/>
      <c r="NQW928" s="12"/>
      <c r="NQX928" s="12"/>
      <c r="NQY928" s="12"/>
      <c r="NQZ928" s="12"/>
      <c r="NRA928" s="12"/>
      <c r="NRB928" s="12"/>
      <c r="NRC928" s="12"/>
      <c r="NRD928" s="12"/>
      <c r="NRE928" s="12"/>
      <c r="NRF928" s="12"/>
      <c r="NRG928" s="12"/>
      <c r="NRH928" s="12"/>
      <c r="NRI928" s="12"/>
      <c r="NRJ928" s="12"/>
      <c r="NRK928" s="12"/>
      <c r="NRL928" s="12"/>
      <c r="NRM928" s="12"/>
      <c r="NRN928" s="12"/>
      <c r="NRO928" s="12"/>
      <c r="NRP928" s="12"/>
      <c r="NRQ928" s="12"/>
      <c r="NRR928" s="12"/>
      <c r="NRS928" s="12"/>
      <c r="NRT928" s="12"/>
      <c r="NRU928" s="12"/>
      <c r="NRV928" s="12"/>
      <c r="NRW928" s="12"/>
      <c r="NRX928" s="12"/>
      <c r="NRY928" s="12"/>
      <c r="NRZ928" s="12"/>
      <c r="NSA928" s="12"/>
      <c r="NSB928" s="12"/>
      <c r="NSC928" s="12"/>
      <c r="NSD928" s="12"/>
      <c r="NSE928" s="12"/>
      <c r="NSF928" s="12"/>
      <c r="NSG928" s="12"/>
      <c r="NSH928" s="12"/>
      <c r="NSI928" s="12"/>
      <c r="NSJ928" s="12"/>
      <c r="NSK928" s="12"/>
      <c r="NSL928" s="12"/>
      <c r="NSM928" s="12"/>
      <c r="NSN928" s="12"/>
      <c r="NSO928" s="12"/>
      <c r="NSP928" s="12"/>
      <c r="NSQ928" s="12"/>
      <c r="NSR928" s="12"/>
      <c r="NSS928" s="12"/>
      <c r="NST928" s="12"/>
      <c r="NSU928" s="12"/>
      <c r="NSV928" s="12"/>
      <c r="NSW928" s="12"/>
      <c r="NSX928" s="12"/>
      <c r="NSY928" s="12"/>
      <c r="NSZ928" s="12"/>
      <c r="NTA928" s="12"/>
      <c r="NTB928" s="12"/>
      <c r="NTC928" s="12"/>
      <c r="NTD928" s="12"/>
      <c r="NTE928" s="12"/>
      <c r="NTF928" s="12"/>
      <c r="NTG928" s="12"/>
      <c r="NTH928" s="12"/>
      <c r="NTI928" s="12"/>
      <c r="NTJ928" s="12"/>
      <c r="NTK928" s="12"/>
      <c r="NTL928" s="12"/>
      <c r="NTM928" s="12"/>
      <c r="NTN928" s="12"/>
      <c r="NTO928" s="12"/>
      <c r="NTP928" s="12"/>
      <c r="NTQ928" s="12"/>
      <c r="NTR928" s="12"/>
      <c r="NTS928" s="12"/>
      <c r="NTT928" s="12"/>
      <c r="NTU928" s="12"/>
      <c r="NTV928" s="12"/>
      <c r="NTW928" s="12"/>
      <c r="NTX928" s="12"/>
      <c r="NTY928" s="12"/>
      <c r="NTZ928" s="12"/>
      <c r="NUA928" s="12"/>
      <c r="NUB928" s="12"/>
      <c r="NUC928" s="12"/>
      <c r="NUD928" s="12"/>
      <c r="NUE928" s="12"/>
      <c r="NUF928" s="12"/>
      <c r="NUG928" s="12"/>
      <c r="NUH928" s="12"/>
      <c r="NUI928" s="12"/>
      <c r="NUJ928" s="12"/>
      <c r="NUK928" s="12"/>
      <c r="NUL928" s="12"/>
      <c r="NUM928" s="12"/>
      <c r="NUN928" s="12"/>
      <c r="NUO928" s="12"/>
      <c r="NUP928" s="12"/>
      <c r="NUQ928" s="12"/>
      <c r="NUR928" s="12"/>
      <c r="NUS928" s="12"/>
      <c r="NUT928" s="12"/>
      <c r="NUU928" s="12"/>
      <c r="NUV928" s="12"/>
      <c r="NUW928" s="12"/>
      <c r="NUX928" s="12"/>
      <c r="NUY928" s="12"/>
      <c r="NUZ928" s="12"/>
      <c r="NVA928" s="12"/>
      <c r="NVB928" s="12"/>
      <c r="NVC928" s="12"/>
      <c r="NVD928" s="12"/>
      <c r="NVE928" s="12"/>
      <c r="NVF928" s="12"/>
      <c r="NVG928" s="12"/>
      <c r="NVH928" s="12"/>
      <c r="NVI928" s="12"/>
      <c r="NVJ928" s="12"/>
      <c r="NVK928" s="12"/>
      <c r="NVL928" s="12"/>
      <c r="NVM928" s="12"/>
      <c r="NVN928" s="12"/>
      <c r="NVO928" s="12"/>
      <c r="NVP928" s="12"/>
      <c r="NVQ928" s="12"/>
      <c r="NVR928" s="12"/>
      <c r="NVS928" s="12"/>
      <c r="NVT928" s="12"/>
      <c r="NVU928" s="12"/>
      <c r="NVV928" s="12"/>
      <c r="NVW928" s="12"/>
      <c r="NVX928" s="12"/>
      <c r="NVY928" s="12"/>
      <c r="NVZ928" s="12"/>
      <c r="NWA928" s="12"/>
      <c r="NWB928" s="12"/>
      <c r="NWC928" s="12"/>
      <c r="NWD928" s="12"/>
      <c r="NWE928" s="12"/>
      <c r="NWF928" s="12"/>
      <c r="NWG928" s="12"/>
      <c r="NWH928" s="12"/>
      <c r="NWI928" s="12"/>
      <c r="NWJ928" s="12"/>
      <c r="NWK928" s="12"/>
      <c r="NWL928" s="12"/>
      <c r="NWM928" s="12"/>
      <c r="NWN928" s="12"/>
      <c r="NWO928" s="12"/>
      <c r="NWP928" s="12"/>
      <c r="NWQ928" s="12"/>
      <c r="NWR928" s="12"/>
      <c r="NWS928" s="12"/>
      <c r="NWT928" s="12"/>
      <c r="NWU928" s="12"/>
      <c r="NWV928" s="12"/>
      <c r="NWW928" s="12"/>
      <c r="NWX928" s="12"/>
      <c r="NWY928" s="12"/>
      <c r="NWZ928" s="12"/>
      <c r="NXA928" s="12"/>
      <c r="NXB928" s="12"/>
      <c r="NXC928" s="12"/>
      <c r="NXD928" s="12"/>
      <c r="NXE928" s="12"/>
      <c r="NXF928" s="12"/>
      <c r="NXG928" s="12"/>
      <c r="NXH928" s="12"/>
      <c r="NXI928" s="12"/>
      <c r="NXJ928" s="12"/>
      <c r="NXK928" s="12"/>
      <c r="NXL928" s="12"/>
      <c r="NXM928" s="12"/>
      <c r="NXN928" s="12"/>
      <c r="NXO928" s="12"/>
      <c r="NXP928" s="12"/>
      <c r="NXQ928" s="12"/>
      <c r="NXR928" s="12"/>
      <c r="NXS928" s="12"/>
      <c r="NXT928" s="12"/>
      <c r="NXU928" s="12"/>
      <c r="NXV928" s="12"/>
      <c r="NXW928" s="12"/>
      <c r="NXX928" s="12"/>
      <c r="NXY928" s="12"/>
      <c r="NXZ928" s="12"/>
      <c r="NYA928" s="12"/>
      <c r="NYB928" s="12"/>
      <c r="NYC928" s="12"/>
      <c r="NYD928" s="12"/>
      <c r="NYE928" s="12"/>
      <c r="NYF928" s="12"/>
      <c r="NYG928" s="12"/>
      <c r="NYH928" s="12"/>
      <c r="NYI928" s="12"/>
      <c r="NYJ928" s="12"/>
      <c r="NYK928" s="12"/>
      <c r="NYL928" s="12"/>
      <c r="NYM928" s="12"/>
      <c r="NYN928" s="12"/>
      <c r="NYO928" s="12"/>
      <c r="NYP928" s="12"/>
      <c r="NYQ928" s="12"/>
      <c r="NYR928" s="12"/>
      <c r="NYS928" s="12"/>
      <c r="NYT928" s="12"/>
      <c r="NYU928" s="12"/>
      <c r="NYV928" s="12"/>
      <c r="NYW928" s="12"/>
      <c r="NYX928" s="12"/>
      <c r="NYY928" s="12"/>
      <c r="NYZ928" s="12"/>
      <c r="NZA928" s="12"/>
      <c r="NZB928" s="12"/>
      <c r="NZC928" s="12"/>
      <c r="NZD928" s="12"/>
      <c r="NZE928" s="12"/>
      <c r="NZF928" s="12"/>
      <c r="NZG928" s="12"/>
      <c r="NZH928" s="12"/>
      <c r="NZI928" s="12"/>
      <c r="NZJ928" s="12"/>
      <c r="NZK928" s="12"/>
      <c r="NZL928" s="12"/>
      <c r="NZM928" s="12"/>
      <c r="NZN928" s="12"/>
      <c r="NZO928" s="12"/>
      <c r="NZP928" s="12"/>
      <c r="NZQ928" s="12"/>
      <c r="NZR928" s="12"/>
      <c r="NZS928" s="12"/>
      <c r="NZT928" s="12"/>
      <c r="NZU928" s="12"/>
      <c r="NZV928" s="12"/>
      <c r="NZW928" s="12"/>
      <c r="NZX928" s="12"/>
      <c r="NZY928" s="12"/>
      <c r="NZZ928" s="12"/>
      <c r="OAA928" s="12"/>
      <c r="OAB928" s="12"/>
      <c r="OAC928" s="12"/>
      <c r="OAD928" s="12"/>
      <c r="OAE928" s="12"/>
      <c r="OAF928" s="12"/>
      <c r="OAG928" s="12"/>
      <c r="OAH928" s="12"/>
      <c r="OAI928" s="12"/>
      <c r="OAJ928" s="12"/>
      <c r="OAK928" s="12"/>
      <c r="OAL928" s="12"/>
      <c r="OAM928" s="12"/>
      <c r="OAN928" s="12"/>
      <c r="OAO928" s="12"/>
      <c r="OAP928" s="12"/>
      <c r="OAQ928" s="12"/>
      <c r="OAR928" s="12"/>
      <c r="OAS928" s="12"/>
      <c r="OAT928" s="12"/>
      <c r="OAU928" s="12"/>
      <c r="OAV928" s="12"/>
      <c r="OAW928" s="12"/>
      <c r="OAX928" s="12"/>
      <c r="OAY928" s="12"/>
      <c r="OAZ928" s="12"/>
      <c r="OBA928" s="12"/>
      <c r="OBB928" s="12"/>
      <c r="OBC928" s="12"/>
      <c r="OBD928" s="12"/>
      <c r="OBE928" s="12"/>
      <c r="OBF928" s="12"/>
      <c r="OBG928" s="12"/>
      <c r="OBH928" s="12"/>
      <c r="OBI928" s="12"/>
      <c r="OBJ928" s="12"/>
      <c r="OBK928" s="12"/>
      <c r="OBL928" s="12"/>
      <c r="OBM928" s="12"/>
      <c r="OBN928" s="12"/>
      <c r="OBO928" s="12"/>
      <c r="OBP928" s="12"/>
      <c r="OBQ928" s="12"/>
      <c r="OBR928" s="12"/>
      <c r="OBS928" s="12"/>
      <c r="OBT928" s="12"/>
      <c r="OBU928" s="12"/>
      <c r="OBV928" s="12"/>
      <c r="OBW928" s="12"/>
      <c r="OBX928" s="12"/>
      <c r="OBY928" s="12"/>
      <c r="OBZ928" s="12"/>
      <c r="OCA928" s="12"/>
      <c r="OCB928" s="12"/>
      <c r="OCC928" s="12"/>
      <c r="OCD928" s="12"/>
      <c r="OCE928" s="12"/>
      <c r="OCF928" s="12"/>
      <c r="OCG928" s="12"/>
      <c r="OCH928" s="12"/>
      <c r="OCI928" s="12"/>
      <c r="OCJ928" s="12"/>
      <c r="OCK928" s="12"/>
      <c r="OCL928" s="12"/>
      <c r="OCM928" s="12"/>
      <c r="OCN928" s="12"/>
      <c r="OCO928" s="12"/>
      <c r="OCP928" s="12"/>
      <c r="OCQ928" s="12"/>
      <c r="OCR928" s="12"/>
      <c r="OCS928" s="12"/>
      <c r="OCT928" s="12"/>
      <c r="OCU928" s="12"/>
      <c r="OCV928" s="12"/>
      <c r="OCW928" s="12"/>
      <c r="OCX928" s="12"/>
      <c r="OCY928" s="12"/>
      <c r="OCZ928" s="12"/>
      <c r="ODA928" s="12"/>
      <c r="ODB928" s="12"/>
      <c r="ODC928" s="12"/>
      <c r="ODD928" s="12"/>
      <c r="ODE928" s="12"/>
      <c r="ODF928" s="12"/>
      <c r="ODG928" s="12"/>
      <c r="ODH928" s="12"/>
      <c r="ODI928" s="12"/>
      <c r="ODJ928" s="12"/>
      <c r="ODK928" s="12"/>
      <c r="ODL928" s="12"/>
      <c r="ODM928" s="12"/>
      <c r="ODN928" s="12"/>
      <c r="ODO928" s="12"/>
      <c r="ODP928" s="12"/>
      <c r="ODQ928" s="12"/>
      <c r="ODR928" s="12"/>
      <c r="ODS928" s="12"/>
      <c r="ODT928" s="12"/>
      <c r="ODU928" s="12"/>
      <c r="ODV928" s="12"/>
      <c r="ODW928" s="12"/>
      <c r="ODX928" s="12"/>
      <c r="ODY928" s="12"/>
      <c r="ODZ928" s="12"/>
      <c r="OEA928" s="12"/>
      <c r="OEB928" s="12"/>
      <c r="OEC928" s="12"/>
      <c r="OED928" s="12"/>
      <c r="OEE928" s="12"/>
      <c r="OEF928" s="12"/>
      <c r="OEG928" s="12"/>
      <c r="OEH928" s="12"/>
      <c r="OEI928" s="12"/>
      <c r="OEJ928" s="12"/>
      <c r="OEK928" s="12"/>
      <c r="OEL928" s="12"/>
      <c r="OEM928" s="12"/>
      <c r="OEN928" s="12"/>
      <c r="OEO928" s="12"/>
      <c r="OEP928" s="12"/>
      <c r="OEQ928" s="12"/>
      <c r="OER928" s="12"/>
      <c r="OES928" s="12"/>
      <c r="OET928" s="12"/>
      <c r="OEU928" s="12"/>
      <c r="OEV928" s="12"/>
      <c r="OEW928" s="12"/>
      <c r="OEX928" s="12"/>
      <c r="OEY928" s="12"/>
      <c r="OEZ928" s="12"/>
      <c r="OFA928" s="12"/>
      <c r="OFB928" s="12"/>
      <c r="OFC928" s="12"/>
      <c r="OFD928" s="12"/>
      <c r="OFE928" s="12"/>
      <c r="OFF928" s="12"/>
      <c r="OFG928" s="12"/>
      <c r="OFH928" s="12"/>
      <c r="OFI928" s="12"/>
      <c r="OFJ928" s="12"/>
      <c r="OFK928" s="12"/>
      <c r="OFL928" s="12"/>
      <c r="OFM928" s="12"/>
      <c r="OFN928" s="12"/>
      <c r="OFO928" s="12"/>
      <c r="OFP928" s="12"/>
      <c r="OFQ928" s="12"/>
      <c r="OFR928" s="12"/>
      <c r="OFS928" s="12"/>
      <c r="OFT928" s="12"/>
      <c r="OFU928" s="12"/>
      <c r="OFV928" s="12"/>
      <c r="OFW928" s="12"/>
      <c r="OFX928" s="12"/>
      <c r="OFY928" s="12"/>
      <c r="OFZ928" s="12"/>
      <c r="OGA928" s="12"/>
      <c r="OGB928" s="12"/>
      <c r="OGC928" s="12"/>
      <c r="OGD928" s="12"/>
      <c r="OGE928" s="12"/>
      <c r="OGF928" s="12"/>
      <c r="OGG928" s="12"/>
      <c r="OGH928" s="12"/>
      <c r="OGI928" s="12"/>
      <c r="OGJ928" s="12"/>
      <c r="OGK928" s="12"/>
      <c r="OGL928" s="12"/>
      <c r="OGM928" s="12"/>
      <c r="OGN928" s="12"/>
      <c r="OGO928" s="12"/>
      <c r="OGP928" s="12"/>
      <c r="OGQ928" s="12"/>
      <c r="OGR928" s="12"/>
      <c r="OGS928" s="12"/>
      <c r="OGT928" s="12"/>
      <c r="OGU928" s="12"/>
      <c r="OGV928" s="12"/>
      <c r="OGW928" s="12"/>
      <c r="OGX928" s="12"/>
      <c r="OGY928" s="12"/>
      <c r="OGZ928" s="12"/>
      <c r="OHA928" s="12"/>
      <c r="OHB928" s="12"/>
      <c r="OHC928" s="12"/>
      <c r="OHD928" s="12"/>
      <c r="OHE928" s="12"/>
      <c r="OHF928" s="12"/>
      <c r="OHG928" s="12"/>
      <c r="OHH928" s="12"/>
      <c r="OHI928" s="12"/>
      <c r="OHJ928" s="12"/>
      <c r="OHK928" s="12"/>
      <c r="OHL928" s="12"/>
      <c r="OHM928" s="12"/>
      <c r="OHN928" s="12"/>
      <c r="OHO928" s="12"/>
      <c r="OHP928" s="12"/>
      <c r="OHQ928" s="12"/>
      <c r="OHR928" s="12"/>
      <c r="OHS928" s="12"/>
      <c r="OHT928" s="12"/>
      <c r="OHU928" s="12"/>
      <c r="OHV928" s="12"/>
      <c r="OHW928" s="12"/>
      <c r="OHX928" s="12"/>
      <c r="OHY928" s="12"/>
      <c r="OHZ928" s="12"/>
      <c r="OIA928" s="12"/>
      <c r="OIB928" s="12"/>
      <c r="OIC928" s="12"/>
      <c r="OID928" s="12"/>
      <c r="OIE928" s="12"/>
      <c r="OIF928" s="12"/>
      <c r="OIG928" s="12"/>
      <c r="OIH928" s="12"/>
      <c r="OII928" s="12"/>
      <c r="OIJ928" s="12"/>
      <c r="OIK928" s="12"/>
      <c r="OIL928" s="12"/>
      <c r="OIM928" s="12"/>
      <c r="OIN928" s="12"/>
      <c r="OIO928" s="12"/>
      <c r="OIP928" s="12"/>
      <c r="OIQ928" s="12"/>
      <c r="OIR928" s="12"/>
      <c r="OIS928" s="12"/>
      <c r="OIT928" s="12"/>
      <c r="OIU928" s="12"/>
      <c r="OIV928" s="12"/>
      <c r="OIW928" s="12"/>
      <c r="OIX928" s="12"/>
      <c r="OIY928" s="12"/>
      <c r="OIZ928" s="12"/>
      <c r="OJA928" s="12"/>
      <c r="OJB928" s="12"/>
      <c r="OJC928" s="12"/>
      <c r="OJD928" s="12"/>
      <c r="OJE928" s="12"/>
      <c r="OJF928" s="12"/>
      <c r="OJG928" s="12"/>
      <c r="OJH928" s="12"/>
      <c r="OJI928" s="12"/>
      <c r="OJJ928" s="12"/>
      <c r="OJK928" s="12"/>
      <c r="OJL928" s="12"/>
      <c r="OJM928" s="12"/>
      <c r="OJN928" s="12"/>
      <c r="OJO928" s="12"/>
      <c r="OJP928" s="12"/>
      <c r="OJQ928" s="12"/>
      <c r="OJR928" s="12"/>
      <c r="OJS928" s="12"/>
      <c r="OJT928" s="12"/>
      <c r="OJU928" s="12"/>
      <c r="OJV928" s="12"/>
      <c r="OJW928" s="12"/>
      <c r="OJX928" s="12"/>
      <c r="OJY928" s="12"/>
      <c r="OJZ928" s="12"/>
      <c r="OKA928" s="12"/>
      <c r="OKB928" s="12"/>
      <c r="OKC928" s="12"/>
      <c r="OKD928" s="12"/>
      <c r="OKE928" s="12"/>
      <c r="OKF928" s="12"/>
      <c r="OKG928" s="12"/>
      <c r="OKH928" s="12"/>
      <c r="OKI928" s="12"/>
      <c r="OKJ928" s="12"/>
      <c r="OKK928" s="12"/>
      <c r="OKL928" s="12"/>
      <c r="OKM928" s="12"/>
      <c r="OKN928" s="12"/>
      <c r="OKO928" s="12"/>
      <c r="OKP928" s="12"/>
      <c r="OKQ928" s="12"/>
      <c r="OKR928" s="12"/>
      <c r="OKS928" s="12"/>
      <c r="OKT928" s="12"/>
      <c r="OKU928" s="12"/>
      <c r="OKV928" s="12"/>
      <c r="OKW928" s="12"/>
      <c r="OKX928" s="12"/>
      <c r="OKY928" s="12"/>
      <c r="OKZ928" s="12"/>
      <c r="OLA928" s="12"/>
      <c r="OLB928" s="12"/>
      <c r="OLC928" s="12"/>
      <c r="OLD928" s="12"/>
      <c r="OLE928" s="12"/>
      <c r="OLF928" s="12"/>
      <c r="OLG928" s="12"/>
      <c r="OLH928" s="12"/>
      <c r="OLI928" s="12"/>
      <c r="OLJ928" s="12"/>
      <c r="OLK928" s="12"/>
      <c r="OLL928" s="12"/>
      <c r="OLM928" s="12"/>
      <c r="OLN928" s="12"/>
      <c r="OLO928" s="12"/>
      <c r="OLP928" s="12"/>
      <c r="OLQ928" s="12"/>
      <c r="OLR928" s="12"/>
      <c r="OLS928" s="12"/>
      <c r="OLT928" s="12"/>
      <c r="OLU928" s="12"/>
      <c r="OLV928" s="12"/>
      <c r="OLW928" s="12"/>
      <c r="OLX928" s="12"/>
      <c r="OLY928" s="12"/>
      <c r="OLZ928" s="12"/>
      <c r="OMA928" s="12"/>
      <c r="OMB928" s="12"/>
      <c r="OMC928" s="12"/>
      <c r="OMD928" s="12"/>
      <c r="OME928" s="12"/>
      <c r="OMF928" s="12"/>
      <c r="OMG928" s="12"/>
      <c r="OMH928" s="12"/>
      <c r="OMI928" s="12"/>
      <c r="OMJ928" s="12"/>
      <c r="OMK928" s="12"/>
      <c r="OML928" s="12"/>
      <c r="OMM928" s="12"/>
      <c r="OMN928" s="12"/>
      <c r="OMO928" s="12"/>
      <c r="OMP928" s="12"/>
      <c r="OMQ928" s="12"/>
      <c r="OMR928" s="12"/>
      <c r="OMS928" s="12"/>
      <c r="OMT928" s="12"/>
      <c r="OMU928" s="12"/>
      <c r="OMV928" s="12"/>
      <c r="OMW928" s="12"/>
      <c r="OMX928" s="12"/>
      <c r="OMY928" s="12"/>
      <c r="OMZ928" s="12"/>
      <c r="ONA928" s="12"/>
      <c r="ONB928" s="12"/>
      <c r="ONC928" s="12"/>
      <c r="OND928" s="12"/>
      <c r="ONE928" s="12"/>
      <c r="ONF928" s="12"/>
      <c r="ONG928" s="12"/>
      <c r="ONH928" s="12"/>
      <c r="ONI928" s="12"/>
      <c r="ONJ928" s="12"/>
      <c r="ONK928" s="12"/>
      <c r="ONL928" s="12"/>
      <c r="ONM928" s="12"/>
      <c r="ONN928" s="12"/>
      <c r="ONO928" s="12"/>
      <c r="ONP928" s="12"/>
      <c r="ONQ928" s="12"/>
      <c r="ONR928" s="12"/>
      <c r="ONS928" s="12"/>
      <c r="ONT928" s="12"/>
      <c r="ONU928" s="12"/>
      <c r="ONV928" s="12"/>
      <c r="ONW928" s="12"/>
      <c r="ONX928" s="12"/>
      <c r="ONY928" s="12"/>
      <c r="ONZ928" s="12"/>
      <c r="OOA928" s="12"/>
      <c r="OOB928" s="12"/>
      <c r="OOC928" s="12"/>
      <c r="OOD928" s="12"/>
      <c r="OOE928" s="12"/>
      <c r="OOF928" s="12"/>
      <c r="OOG928" s="12"/>
      <c r="OOH928" s="12"/>
      <c r="OOI928" s="12"/>
      <c r="OOJ928" s="12"/>
      <c r="OOK928" s="12"/>
      <c r="OOL928" s="12"/>
      <c r="OOM928" s="12"/>
      <c r="OON928" s="12"/>
      <c r="OOO928" s="12"/>
      <c r="OOP928" s="12"/>
      <c r="OOQ928" s="12"/>
      <c r="OOR928" s="12"/>
      <c r="OOS928" s="12"/>
      <c r="OOT928" s="12"/>
      <c r="OOU928" s="12"/>
      <c r="OOV928" s="12"/>
      <c r="OOW928" s="12"/>
      <c r="OOX928" s="12"/>
      <c r="OOY928" s="12"/>
      <c r="OOZ928" s="12"/>
      <c r="OPA928" s="12"/>
      <c r="OPB928" s="12"/>
      <c r="OPC928" s="12"/>
      <c r="OPD928" s="12"/>
      <c r="OPE928" s="12"/>
      <c r="OPF928" s="12"/>
      <c r="OPG928" s="12"/>
      <c r="OPH928" s="12"/>
      <c r="OPI928" s="12"/>
      <c r="OPJ928" s="12"/>
      <c r="OPK928" s="12"/>
      <c r="OPL928" s="12"/>
      <c r="OPM928" s="12"/>
      <c r="OPN928" s="12"/>
      <c r="OPO928" s="12"/>
      <c r="OPP928" s="12"/>
      <c r="OPQ928" s="12"/>
      <c r="OPR928" s="12"/>
      <c r="OPS928" s="12"/>
      <c r="OPT928" s="12"/>
      <c r="OPU928" s="12"/>
      <c r="OPV928" s="12"/>
      <c r="OPW928" s="12"/>
      <c r="OPX928" s="12"/>
      <c r="OPY928" s="12"/>
      <c r="OPZ928" s="12"/>
      <c r="OQA928" s="12"/>
      <c r="OQB928" s="12"/>
      <c r="OQC928" s="12"/>
      <c r="OQD928" s="12"/>
      <c r="OQE928" s="12"/>
      <c r="OQF928" s="12"/>
      <c r="OQG928" s="12"/>
      <c r="OQH928" s="12"/>
      <c r="OQI928" s="12"/>
      <c r="OQJ928" s="12"/>
      <c r="OQK928" s="12"/>
      <c r="OQL928" s="12"/>
      <c r="OQM928" s="12"/>
      <c r="OQN928" s="12"/>
      <c r="OQO928" s="12"/>
      <c r="OQP928" s="12"/>
      <c r="OQQ928" s="12"/>
      <c r="OQR928" s="12"/>
      <c r="OQS928" s="12"/>
      <c r="OQT928" s="12"/>
      <c r="OQU928" s="12"/>
      <c r="OQV928" s="12"/>
      <c r="OQW928" s="12"/>
      <c r="OQX928" s="12"/>
      <c r="OQY928" s="12"/>
      <c r="OQZ928" s="12"/>
      <c r="ORA928" s="12"/>
      <c r="ORB928" s="12"/>
      <c r="ORC928" s="12"/>
      <c r="ORD928" s="12"/>
      <c r="ORE928" s="12"/>
      <c r="ORF928" s="12"/>
      <c r="ORG928" s="12"/>
      <c r="ORH928" s="12"/>
      <c r="ORI928" s="12"/>
      <c r="ORJ928" s="12"/>
      <c r="ORK928" s="12"/>
      <c r="ORL928" s="12"/>
      <c r="ORM928" s="12"/>
      <c r="ORN928" s="12"/>
      <c r="ORO928" s="12"/>
      <c r="ORP928" s="12"/>
      <c r="ORQ928" s="12"/>
      <c r="ORR928" s="12"/>
      <c r="ORS928" s="12"/>
      <c r="ORT928" s="12"/>
      <c r="ORU928" s="12"/>
      <c r="ORV928" s="12"/>
      <c r="ORW928" s="12"/>
      <c r="ORX928" s="12"/>
      <c r="ORY928" s="12"/>
      <c r="ORZ928" s="12"/>
      <c r="OSA928" s="12"/>
      <c r="OSB928" s="12"/>
      <c r="OSC928" s="12"/>
      <c r="OSD928" s="12"/>
      <c r="OSE928" s="12"/>
      <c r="OSF928" s="12"/>
      <c r="OSG928" s="12"/>
      <c r="OSH928" s="12"/>
      <c r="OSI928" s="12"/>
      <c r="OSJ928" s="12"/>
      <c r="OSK928" s="12"/>
      <c r="OSL928" s="12"/>
      <c r="OSM928" s="12"/>
      <c r="OSN928" s="12"/>
      <c r="OSO928" s="12"/>
      <c r="OSP928" s="12"/>
      <c r="OSQ928" s="12"/>
      <c r="OSR928" s="12"/>
      <c r="OSS928" s="12"/>
      <c r="OST928" s="12"/>
      <c r="OSU928" s="12"/>
      <c r="OSV928" s="12"/>
      <c r="OSW928" s="12"/>
      <c r="OSX928" s="12"/>
      <c r="OSY928" s="12"/>
      <c r="OSZ928" s="12"/>
      <c r="OTA928" s="12"/>
      <c r="OTB928" s="12"/>
      <c r="OTC928" s="12"/>
      <c r="OTD928" s="12"/>
      <c r="OTE928" s="12"/>
      <c r="OTF928" s="12"/>
      <c r="OTG928" s="12"/>
      <c r="OTH928" s="12"/>
      <c r="OTI928" s="12"/>
      <c r="OTJ928" s="12"/>
      <c r="OTK928" s="12"/>
      <c r="OTL928" s="12"/>
      <c r="OTM928" s="12"/>
      <c r="OTN928" s="12"/>
      <c r="OTO928" s="12"/>
      <c r="OTP928" s="12"/>
      <c r="OTQ928" s="12"/>
      <c r="OTR928" s="12"/>
      <c r="OTS928" s="12"/>
      <c r="OTT928" s="12"/>
      <c r="OTU928" s="12"/>
      <c r="OTV928" s="12"/>
      <c r="OTW928" s="12"/>
      <c r="OTX928" s="12"/>
      <c r="OTY928" s="12"/>
      <c r="OTZ928" s="12"/>
      <c r="OUA928" s="12"/>
      <c r="OUB928" s="12"/>
      <c r="OUC928" s="12"/>
      <c r="OUD928" s="12"/>
      <c r="OUE928" s="12"/>
      <c r="OUF928" s="12"/>
      <c r="OUG928" s="12"/>
      <c r="OUH928" s="12"/>
      <c r="OUI928" s="12"/>
      <c r="OUJ928" s="12"/>
      <c r="OUK928" s="12"/>
      <c r="OUL928" s="12"/>
      <c r="OUM928" s="12"/>
      <c r="OUN928" s="12"/>
      <c r="OUO928" s="12"/>
      <c r="OUP928" s="12"/>
      <c r="OUQ928" s="12"/>
      <c r="OUR928" s="12"/>
      <c r="OUS928" s="12"/>
      <c r="OUT928" s="12"/>
      <c r="OUU928" s="12"/>
      <c r="OUV928" s="12"/>
      <c r="OUW928" s="12"/>
      <c r="OUX928" s="12"/>
      <c r="OUY928" s="12"/>
      <c r="OUZ928" s="12"/>
      <c r="OVA928" s="12"/>
      <c r="OVB928" s="12"/>
      <c r="OVC928" s="12"/>
      <c r="OVD928" s="12"/>
      <c r="OVE928" s="12"/>
      <c r="OVF928" s="12"/>
      <c r="OVG928" s="12"/>
      <c r="OVH928" s="12"/>
      <c r="OVI928" s="12"/>
      <c r="OVJ928" s="12"/>
      <c r="OVK928" s="12"/>
      <c r="OVL928" s="12"/>
      <c r="OVM928" s="12"/>
      <c r="OVN928" s="12"/>
      <c r="OVO928" s="12"/>
      <c r="OVP928" s="12"/>
      <c r="OVQ928" s="12"/>
      <c r="OVR928" s="12"/>
      <c r="OVS928" s="12"/>
      <c r="OVT928" s="12"/>
      <c r="OVU928" s="12"/>
      <c r="OVV928" s="12"/>
      <c r="OVW928" s="12"/>
      <c r="OVX928" s="12"/>
      <c r="OVY928" s="12"/>
      <c r="OVZ928" s="12"/>
      <c r="OWA928" s="12"/>
      <c r="OWB928" s="12"/>
      <c r="OWC928" s="12"/>
      <c r="OWD928" s="12"/>
      <c r="OWE928" s="12"/>
      <c r="OWF928" s="12"/>
      <c r="OWG928" s="12"/>
      <c r="OWH928" s="12"/>
      <c r="OWI928" s="12"/>
      <c r="OWJ928" s="12"/>
      <c r="OWK928" s="12"/>
      <c r="OWL928" s="12"/>
      <c r="OWM928" s="12"/>
      <c r="OWN928" s="12"/>
      <c r="OWO928" s="12"/>
      <c r="OWP928" s="12"/>
      <c r="OWQ928" s="12"/>
      <c r="OWR928" s="12"/>
      <c r="OWS928" s="12"/>
      <c r="OWT928" s="12"/>
      <c r="OWU928" s="12"/>
      <c r="OWV928" s="12"/>
      <c r="OWW928" s="12"/>
      <c r="OWX928" s="12"/>
      <c r="OWY928" s="12"/>
      <c r="OWZ928" s="12"/>
      <c r="OXA928" s="12"/>
      <c r="OXB928" s="12"/>
      <c r="OXC928" s="12"/>
      <c r="OXD928" s="12"/>
      <c r="OXE928" s="12"/>
      <c r="OXF928" s="12"/>
      <c r="OXG928" s="12"/>
      <c r="OXH928" s="12"/>
      <c r="OXI928" s="12"/>
      <c r="OXJ928" s="12"/>
      <c r="OXK928" s="12"/>
      <c r="OXL928" s="12"/>
      <c r="OXM928" s="12"/>
      <c r="OXN928" s="12"/>
      <c r="OXO928" s="12"/>
      <c r="OXP928" s="12"/>
      <c r="OXQ928" s="12"/>
      <c r="OXR928" s="12"/>
      <c r="OXS928" s="12"/>
      <c r="OXT928" s="12"/>
      <c r="OXU928" s="12"/>
      <c r="OXV928" s="12"/>
      <c r="OXW928" s="12"/>
      <c r="OXX928" s="12"/>
      <c r="OXY928" s="12"/>
      <c r="OXZ928" s="12"/>
      <c r="OYA928" s="12"/>
      <c r="OYB928" s="12"/>
      <c r="OYC928" s="12"/>
      <c r="OYD928" s="12"/>
      <c r="OYE928" s="12"/>
      <c r="OYF928" s="12"/>
      <c r="OYG928" s="12"/>
      <c r="OYH928" s="12"/>
      <c r="OYI928" s="12"/>
      <c r="OYJ928" s="12"/>
      <c r="OYK928" s="12"/>
      <c r="OYL928" s="12"/>
      <c r="OYM928" s="12"/>
      <c r="OYN928" s="12"/>
      <c r="OYO928" s="12"/>
      <c r="OYP928" s="12"/>
      <c r="OYQ928" s="12"/>
      <c r="OYR928" s="12"/>
      <c r="OYS928" s="12"/>
      <c r="OYT928" s="12"/>
      <c r="OYU928" s="12"/>
      <c r="OYV928" s="12"/>
      <c r="OYW928" s="12"/>
      <c r="OYX928" s="12"/>
      <c r="OYY928" s="12"/>
      <c r="OYZ928" s="12"/>
      <c r="OZA928" s="12"/>
      <c r="OZB928" s="12"/>
      <c r="OZC928" s="12"/>
      <c r="OZD928" s="12"/>
      <c r="OZE928" s="12"/>
      <c r="OZF928" s="12"/>
      <c r="OZG928" s="12"/>
      <c r="OZH928" s="12"/>
      <c r="OZI928" s="12"/>
      <c r="OZJ928" s="12"/>
      <c r="OZK928" s="12"/>
      <c r="OZL928" s="12"/>
      <c r="OZM928" s="12"/>
      <c r="OZN928" s="12"/>
      <c r="OZO928" s="12"/>
      <c r="OZP928" s="12"/>
      <c r="OZQ928" s="12"/>
      <c r="OZR928" s="12"/>
      <c r="OZS928" s="12"/>
      <c r="OZT928" s="12"/>
      <c r="OZU928" s="12"/>
      <c r="OZV928" s="12"/>
      <c r="OZW928" s="12"/>
      <c r="OZX928" s="12"/>
      <c r="OZY928" s="12"/>
      <c r="OZZ928" s="12"/>
      <c r="PAA928" s="12"/>
      <c r="PAB928" s="12"/>
      <c r="PAC928" s="12"/>
      <c r="PAD928" s="12"/>
      <c r="PAE928" s="12"/>
      <c r="PAF928" s="12"/>
      <c r="PAG928" s="12"/>
      <c r="PAH928" s="12"/>
      <c r="PAI928" s="12"/>
      <c r="PAJ928" s="12"/>
      <c r="PAK928" s="12"/>
      <c r="PAL928" s="12"/>
      <c r="PAM928" s="12"/>
      <c r="PAN928" s="12"/>
      <c r="PAO928" s="12"/>
      <c r="PAP928" s="12"/>
      <c r="PAQ928" s="12"/>
      <c r="PAR928" s="12"/>
      <c r="PAS928" s="12"/>
      <c r="PAT928" s="12"/>
      <c r="PAU928" s="12"/>
      <c r="PAV928" s="12"/>
      <c r="PAW928" s="12"/>
      <c r="PAX928" s="12"/>
      <c r="PAY928" s="12"/>
      <c r="PAZ928" s="12"/>
      <c r="PBA928" s="12"/>
      <c r="PBB928" s="12"/>
      <c r="PBC928" s="12"/>
      <c r="PBD928" s="12"/>
      <c r="PBE928" s="12"/>
      <c r="PBF928" s="12"/>
      <c r="PBG928" s="12"/>
      <c r="PBH928" s="12"/>
      <c r="PBI928" s="12"/>
      <c r="PBJ928" s="12"/>
      <c r="PBK928" s="12"/>
      <c r="PBL928" s="12"/>
      <c r="PBM928" s="12"/>
      <c r="PBN928" s="12"/>
      <c r="PBO928" s="12"/>
      <c r="PBP928" s="12"/>
      <c r="PBQ928" s="12"/>
      <c r="PBR928" s="12"/>
      <c r="PBS928" s="12"/>
      <c r="PBT928" s="12"/>
      <c r="PBU928" s="12"/>
      <c r="PBV928" s="12"/>
      <c r="PBW928" s="12"/>
      <c r="PBX928" s="12"/>
      <c r="PBY928" s="12"/>
      <c r="PBZ928" s="12"/>
      <c r="PCA928" s="12"/>
      <c r="PCB928" s="12"/>
      <c r="PCC928" s="12"/>
      <c r="PCD928" s="12"/>
      <c r="PCE928" s="12"/>
      <c r="PCF928" s="12"/>
      <c r="PCG928" s="12"/>
      <c r="PCH928" s="12"/>
      <c r="PCI928" s="12"/>
      <c r="PCJ928" s="12"/>
      <c r="PCK928" s="12"/>
      <c r="PCL928" s="12"/>
      <c r="PCM928" s="12"/>
      <c r="PCN928" s="12"/>
      <c r="PCO928" s="12"/>
      <c r="PCP928" s="12"/>
      <c r="PCQ928" s="12"/>
      <c r="PCR928" s="12"/>
      <c r="PCS928" s="12"/>
      <c r="PCT928" s="12"/>
      <c r="PCU928" s="12"/>
      <c r="PCV928" s="12"/>
      <c r="PCW928" s="12"/>
      <c r="PCX928" s="12"/>
      <c r="PCY928" s="12"/>
      <c r="PCZ928" s="12"/>
      <c r="PDA928" s="12"/>
      <c r="PDB928" s="12"/>
      <c r="PDC928" s="12"/>
      <c r="PDD928" s="12"/>
      <c r="PDE928" s="12"/>
      <c r="PDF928" s="12"/>
      <c r="PDG928" s="12"/>
      <c r="PDH928" s="12"/>
      <c r="PDI928" s="12"/>
      <c r="PDJ928" s="12"/>
      <c r="PDK928" s="12"/>
      <c r="PDL928" s="12"/>
      <c r="PDM928" s="12"/>
      <c r="PDN928" s="12"/>
      <c r="PDO928" s="12"/>
      <c r="PDP928" s="12"/>
      <c r="PDQ928" s="12"/>
      <c r="PDR928" s="12"/>
      <c r="PDS928" s="12"/>
      <c r="PDT928" s="12"/>
      <c r="PDU928" s="12"/>
      <c r="PDV928" s="12"/>
      <c r="PDW928" s="12"/>
      <c r="PDX928" s="12"/>
      <c r="PDY928" s="12"/>
      <c r="PDZ928" s="12"/>
      <c r="PEA928" s="12"/>
      <c r="PEB928" s="12"/>
      <c r="PEC928" s="12"/>
      <c r="PED928" s="12"/>
      <c r="PEE928" s="12"/>
      <c r="PEF928" s="12"/>
      <c r="PEG928" s="12"/>
      <c r="PEH928" s="12"/>
      <c r="PEI928" s="12"/>
      <c r="PEJ928" s="12"/>
      <c r="PEK928" s="12"/>
      <c r="PEL928" s="12"/>
      <c r="PEM928" s="12"/>
      <c r="PEN928" s="12"/>
      <c r="PEO928" s="12"/>
      <c r="PEP928" s="12"/>
      <c r="PEQ928" s="12"/>
      <c r="PER928" s="12"/>
      <c r="PES928" s="12"/>
      <c r="PET928" s="12"/>
      <c r="PEU928" s="12"/>
      <c r="PEV928" s="12"/>
      <c r="PEW928" s="12"/>
      <c r="PEX928" s="12"/>
      <c r="PEY928" s="12"/>
      <c r="PEZ928" s="12"/>
      <c r="PFA928" s="12"/>
      <c r="PFB928" s="12"/>
      <c r="PFC928" s="12"/>
      <c r="PFD928" s="12"/>
      <c r="PFE928" s="12"/>
      <c r="PFF928" s="12"/>
      <c r="PFG928" s="12"/>
      <c r="PFH928" s="12"/>
      <c r="PFI928" s="12"/>
      <c r="PFJ928" s="12"/>
      <c r="PFK928" s="12"/>
      <c r="PFL928" s="12"/>
      <c r="PFM928" s="12"/>
      <c r="PFN928" s="12"/>
      <c r="PFO928" s="12"/>
      <c r="PFP928" s="12"/>
      <c r="PFQ928" s="12"/>
      <c r="PFR928" s="12"/>
      <c r="PFS928" s="12"/>
      <c r="PFT928" s="12"/>
      <c r="PFU928" s="12"/>
      <c r="PFV928" s="12"/>
      <c r="PFW928" s="12"/>
      <c r="PFX928" s="12"/>
      <c r="PFY928" s="12"/>
      <c r="PFZ928" s="12"/>
      <c r="PGA928" s="12"/>
      <c r="PGB928" s="12"/>
      <c r="PGC928" s="12"/>
      <c r="PGD928" s="12"/>
      <c r="PGE928" s="12"/>
      <c r="PGF928" s="12"/>
      <c r="PGG928" s="12"/>
      <c r="PGH928" s="12"/>
      <c r="PGI928" s="12"/>
      <c r="PGJ928" s="12"/>
      <c r="PGK928" s="12"/>
      <c r="PGL928" s="12"/>
      <c r="PGM928" s="12"/>
      <c r="PGN928" s="12"/>
      <c r="PGO928" s="12"/>
      <c r="PGP928" s="12"/>
      <c r="PGQ928" s="12"/>
      <c r="PGR928" s="12"/>
      <c r="PGS928" s="12"/>
      <c r="PGT928" s="12"/>
      <c r="PGU928" s="12"/>
      <c r="PGV928" s="12"/>
      <c r="PGW928" s="12"/>
      <c r="PGX928" s="12"/>
      <c r="PGY928" s="12"/>
      <c r="PGZ928" s="12"/>
      <c r="PHA928" s="12"/>
      <c r="PHB928" s="12"/>
      <c r="PHC928" s="12"/>
      <c r="PHD928" s="12"/>
      <c r="PHE928" s="12"/>
      <c r="PHF928" s="12"/>
      <c r="PHG928" s="12"/>
      <c r="PHH928" s="12"/>
      <c r="PHI928" s="12"/>
      <c r="PHJ928" s="12"/>
      <c r="PHK928" s="12"/>
      <c r="PHL928" s="12"/>
      <c r="PHM928" s="12"/>
      <c r="PHN928" s="12"/>
      <c r="PHO928" s="12"/>
      <c r="PHP928" s="12"/>
      <c r="PHQ928" s="12"/>
      <c r="PHR928" s="12"/>
      <c r="PHS928" s="12"/>
      <c r="PHT928" s="12"/>
      <c r="PHU928" s="12"/>
      <c r="PHV928" s="12"/>
      <c r="PHW928" s="12"/>
      <c r="PHX928" s="12"/>
      <c r="PHY928" s="12"/>
      <c r="PHZ928" s="12"/>
      <c r="PIA928" s="12"/>
      <c r="PIB928" s="12"/>
      <c r="PIC928" s="12"/>
      <c r="PID928" s="12"/>
      <c r="PIE928" s="12"/>
      <c r="PIF928" s="12"/>
      <c r="PIG928" s="12"/>
      <c r="PIH928" s="12"/>
      <c r="PII928" s="12"/>
      <c r="PIJ928" s="12"/>
      <c r="PIK928" s="12"/>
      <c r="PIL928" s="12"/>
      <c r="PIM928" s="12"/>
      <c r="PIN928" s="12"/>
      <c r="PIO928" s="12"/>
      <c r="PIP928" s="12"/>
      <c r="PIQ928" s="12"/>
      <c r="PIR928" s="12"/>
      <c r="PIS928" s="12"/>
      <c r="PIT928" s="12"/>
      <c r="PIU928" s="12"/>
      <c r="PIV928" s="12"/>
      <c r="PIW928" s="12"/>
      <c r="PIX928" s="12"/>
      <c r="PIY928" s="12"/>
      <c r="PIZ928" s="12"/>
      <c r="PJA928" s="12"/>
      <c r="PJB928" s="12"/>
      <c r="PJC928" s="12"/>
      <c r="PJD928" s="12"/>
      <c r="PJE928" s="12"/>
      <c r="PJF928" s="12"/>
      <c r="PJG928" s="12"/>
      <c r="PJH928" s="12"/>
      <c r="PJI928" s="12"/>
      <c r="PJJ928" s="12"/>
      <c r="PJK928" s="12"/>
      <c r="PJL928" s="12"/>
      <c r="PJM928" s="12"/>
      <c r="PJN928" s="12"/>
      <c r="PJO928" s="12"/>
      <c r="PJP928" s="12"/>
      <c r="PJQ928" s="12"/>
      <c r="PJR928" s="12"/>
      <c r="PJS928" s="12"/>
      <c r="PJT928" s="12"/>
      <c r="PJU928" s="12"/>
      <c r="PJV928" s="12"/>
      <c r="PJW928" s="12"/>
      <c r="PJX928" s="12"/>
      <c r="PJY928" s="12"/>
      <c r="PJZ928" s="12"/>
      <c r="PKA928" s="12"/>
      <c r="PKB928" s="12"/>
      <c r="PKC928" s="12"/>
      <c r="PKD928" s="12"/>
      <c r="PKE928" s="12"/>
      <c r="PKF928" s="12"/>
      <c r="PKG928" s="12"/>
      <c r="PKH928" s="12"/>
      <c r="PKI928" s="12"/>
      <c r="PKJ928" s="12"/>
      <c r="PKK928" s="12"/>
      <c r="PKL928" s="12"/>
      <c r="PKM928" s="12"/>
      <c r="PKN928" s="12"/>
      <c r="PKO928" s="12"/>
      <c r="PKP928" s="12"/>
      <c r="PKQ928" s="12"/>
      <c r="PKR928" s="12"/>
      <c r="PKS928" s="12"/>
      <c r="PKT928" s="12"/>
      <c r="PKU928" s="12"/>
      <c r="PKV928" s="12"/>
      <c r="PKW928" s="12"/>
      <c r="PKX928" s="12"/>
      <c r="PKY928" s="12"/>
      <c r="PKZ928" s="12"/>
      <c r="PLA928" s="12"/>
      <c r="PLB928" s="12"/>
      <c r="PLC928" s="12"/>
      <c r="PLD928" s="12"/>
      <c r="PLE928" s="12"/>
      <c r="PLF928" s="12"/>
      <c r="PLG928" s="12"/>
      <c r="PLH928" s="12"/>
      <c r="PLI928" s="12"/>
      <c r="PLJ928" s="12"/>
      <c r="PLK928" s="12"/>
      <c r="PLL928" s="12"/>
      <c r="PLM928" s="12"/>
      <c r="PLN928" s="12"/>
      <c r="PLO928" s="12"/>
      <c r="PLP928" s="12"/>
      <c r="PLQ928" s="12"/>
      <c r="PLR928" s="12"/>
      <c r="PLS928" s="12"/>
      <c r="PLT928" s="12"/>
      <c r="PLU928" s="12"/>
      <c r="PLV928" s="12"/>
      <c r="PLW928" s="12"/>
      <c r="PLX928" s="12"/>
      <c r="PLY928" s="12"/>
      <c r="PLZ928" s="12"/>
      <c r="PMA928" s="12"/>
      <c r="PMB928" s="12"/>
      <c r="PMC928" s="12"/>
      <c r="PMD928" s="12"/>
      <c r="PME928" s="12"/>
      <c r="PMF928" s="12"/>
      <c r="PMG928" s="12"/>
      <c r="PMH928" s="12"/>
      <c r="PMI928" s="12"/>
      <c r="PMJ928" s="12"/>
      <c r="PMK928" s="12"/>
      <c r="PML928" s="12"/>
      <c r="PMM928" s="12"/>
      <c r="PMN928" s="12"/>
      <c r="PMO928" s="12"/>
      <c r="PMP928" s="12"/>
      <c r="PMQ928" s="12"/>
      <c r="PMR928" s="12"/>
      <c r="PMS928" s="12"/>
      <c r="PMT928" s="12"/>
      <c r="PMU928" s="12"/>
      <c r="PMV928" s="12"/>
      <c r="PMW928" s="12"/>
      <c r="PMX928" s="12"/>
      <c r="PMY928" s="12"/>
      <c r="PMZ928" s="12"/>
      <c r="PNA928" s="12"/>
      <c r="PNB928" s="12"/>
      <c r="PNC928" s="12"/>
      <c r="PND928" s="12"/>
      <c r="PNE928" s="12"/>
      <c r="PNF928" s="12"/>
      <c r="PNG928" s="12"/>
      <c r="PNH928" s="12"/>
      <c r="PNI928" s="12"/>
      <c r="PNJ928" s="12"/>
      <c r="PNK928" s="12"/>
      <c r="PNL928" s="12"/>
      <c r="PNM928" s="12"/>
      <c r="PNN928" s="12"/>
      <c r="PNO928" s="12"/>
      <c r="PNP928" s="12"/>
      <c r="PNQ928" s="12"/>
      <c r="PNR928" s="12"/>
      <c r="PNS928" s="12"/>
      <c r="PNT928" s="12"/>
      <c r="PNU928" s="12"/>
      <c r="PNV928" s="12"/>
      <c r="PNW928" s="12"/>
      <c r="PNX928" s="12"/>
      <c r="PNY928" s="12"/>
      <c r="PNZ928" s="12"/>
      <c r="POA928" s="12"/>
      <c r="POB928" s="12"/>
      <c r="POC928" s="12"/>
      <c r="POD928" s="12"/>
      <c r="POE928" s="12"/>
      <c r="POF928" s="12"/>
      <c r="POG928" s="12"/>
      <c r="POH928" s="12"/>
      <c r="POI928" s="12"/>
      <c r="POJ928" s="12"/>
      <c r="POK928" s="12"/>
      <c r="POL928" s="12"/>
      <c r="POM928" s="12"/>
      <c r="PON928" s="12"/>
      <c r="POO928" s="12"/>
      <c r="POP928" s="12"/>
      <c r="POQ928" s="12"/>
      <c r="POR928" s="12"/>
      <c r="POS928" s="12"/>
      <c r="POT928" s="12"/>
      <c r="POU928" s="12"/>
      <c r="POV928" s="12"/>
      <c r="POW928" s="12"/>
      <c r="POX928" s="12"/>
      <c r="POY928" s="12"/>
      <c r="POZ928" s="12"/>
      <c r="PPA928" s="12"/>
      <c r="PPB928" s="12"/>
      <c r="PPC928" s="12"/>
      <c r="PPD928" s="12"/>
      <c r="PPE928" s="12"/>
      <c r="PPF928" s="12"/>
      <c r="PPG928" s="12"/>
      <c r="PPH928" s="12"/>
      <c r="PPI928" s="12"/>
      <c r="PPJ928" s="12"/>
      <c r="PPK928" s="12"/>
      <c r="PPL928" s="12"/>
      <c r="PPM928" s="12"/>
      <c r="PPN928" s="12"/>
      <c r="PPO928" s="12"/>
      <c r="PPP928" s="12"/>
      <c r="PPQ928" s="12"/>
      <c r="PPR928" s="12"/>
      <c r="PPS928" s="12"/>
      <c r="PPT928" s="12"/>
      <c r="PPU928" s="12"/>
      <c r="PPV928" s="12"/>
      <c r="PPW928" s="12"/>
      <c r="PPX928" s="12"/>
      <c r="PPY928" s="12"/>
      <c r="PPZ928" s="12"/>
      <c r="PQA928" s="12"/>
      <c r="PQB928" s="12"/>
      <c r="PQC928" s="12"/>
      <c r="PQD928" s="12"/>
      <c r="PQE928" s="12"/>
      <c r="PQF928" s="12"/>
      <c r="PQG928" s="12"/>
      <c r="PQH928" s="12"/>
      <c r="PQI928" s="12"/>
      <c r="PQJ928" s="12"/>
      <c r="PQK928" s="12"/>
      <c r="PQL928" s="12"/>
      <c r="PQM928" s="12"/>
      <c r="PQN928" s="12"/>
      <c r="PQO928" s="12"/>
      <c r="PQP928" s="12"/>
      <c r="PQQ928" s="12"/>
      <c r="PQR928" s="12"/>
      <c r="PQS928" s="12"/>
      <c r="PQT928" s="12"/>
      <c r="PQU928" s="12"/>
      <c r="PQV928" s="12"/>
      <c r="PQW928" s="12"/>
      <c r="PQX928" s="12"/>
      <c r="PQY928" s="12"/>
      <c r="PQZ928" s="12"/>
      <c r="PRA928" s="12"/>
      <c r="PRB928" s="12"/>
      <c r="PRC928" s="12"/>
      <c r="PRD928" s="12"/>
      <c r="PRE928" s="12"/>
      <c r="PRF928" s="12"/>
      <c r="PRG928" s="12"/>
      <c r="PRH928" s="12"/>
      <c r="PRI928" s="12"/>
      <c r="PRJ928" s="12"/>
      <c r="PRK928" s="12"/>
      <c r="PRL928" s="12"/>
      <c r="PRM928" s="12"/>
      <c r="PRN928" s="12"/>
      <c r="PRO928" s="12"/>
      <c r="PRP928" s="12"/>
      <c r="PRQ928" s="12"/>
      <c r="PRR928" s="12"/>
      <c r="PRS928" s="12"/>
      <c r="PRT928" s="12"/>
      <c r="PRU928" s="12"/>
      <c r="PRV928" s="12"/>
      <c r="PRW928" s="12"/>
      <c r="PRX928" s="12"/>
      <c r="PRY928" s="12"/>
      <c r="PRZ928" s="12"/>
      <c r="PSA928" s="12"/>
      <c r="PSB928" s="12"/>
      <c r="PSC928" s="12"/>
      <c r="PSD928" s="12"/>
      <c r="PSE928" s="12"/>
      <c r="PSF928" s="12"/>
      <c r="PSG928" s="12"/>
      <c r="PSH928" s="12"/>
      <c r="PSI928" s="12"/>
      <c r="PSJ928" s="12"/>
      <c r="PSK928" s="12"/>
      <c r="PSL928" s="12"/>
      <c r="PSM928" s="12"/>
      <c r="PSN928" s="12"/>
      <c r="PSO928" s="12"/>
      <c r="PSP928" s="12"/>
      <c r="PSQ928" s="12"/>
      <c r="PSR928" s="12"/>
      <c r="PSS928" s="12"/>
      <c r="PST928" s="12"/>
      <c r="PSU928" s="12"/>
      <c r="PSV928" s="12"/>
      <c r="PSW928" s="12"/>
      <c r="PSX928" s="12"/>
      <c r="PSY928" s="12"/>
      <c r="PSZ928" s="12"/>
      <c r="PTA928" s="12"/>
      <c r="PTB928" s="12"/>
      <c r="PTC928" s="12"/>
      <c r="PTD928" s="12"/>
      <c r="PTE928" s="12"/>
      <c r="PTF928" s="12"/>
      <c r="PTG928" s="12"/>
      <c r="PTH928" s="12"/>
      <c r="PTI928" s="12"/>
      <c r="PTJ928" s="12"/>
      <c r="PTK928" s="12"/>
      <c r="PTL928" s="12"/>
      <c r="PTM928" s="12"/>
      <c r="PTN928" s="12"/>
      <c r="PTO928" s="12"/>
      <c r="PTP928" s="12"/>
      <c r="PTQ928" s="12"/>
      <c r="PTR928" s="12"/>
      <c r="PTS928" s="12"/>
      <c r="PTT928" s="12"/>
      <c r="PTU928" s="12"/>
      <c r="PTV928" s="12"/>
      <c r="PTW928" s="12"/>
      <c r="PTX928" s="12"/>
      <c r="PTY928" s="12"/>
      <c r="PTZ928" s="12"/>
      <c r="PUA928" s="12"/>
      <c r="PUB928" s="12"/>
      <c r="PUC928" s="12"/>
      <c r="PUD928" s="12"/>
      <c r="PUE928" s="12"/>
      <c r="PUF928" s="12"/>
      <c r="PUG928" s="12"/>
      <c r="PUH928" s="12"/>
      <c r="PUI928" s="12"/>
      <c r="PUJ928" s="12"/>
      <c r="PUK928" s="12"/>
      <c r="PUL928" s="12"/>
      <c r="PUM928" s="12"/>
      <c r="PUN928" s="12"/>
      <c r="PUO928" s="12"/>
      <c r="PUP928" s="12"/>
      <c r="PUQ928" s="12"/>
      <c r="PUR928" s="12"/>
      <c r="PUS928" s="12"/>
      <c r="PUT928" s="12"/>
      <c r="PUU928" s="12"/>
      <c r="PUV928" s="12"/>
      <c r="PUW928" s="12"/>
      <c r="PUX928" s="12"/>
      <c r="PUY928" s="12"/>
      <c r="PUZ928" s="12"/>
      <c r="PVA928" s="12"/>
      <c r="PVB928" s="12"/>
      <c r="PVC928" s="12"/>
      <c r="PVD928" s="12"/>
      <c r="PVE928" s="12"/>
      <c r="PVF928" s="12"/>
      <c r="PVG928" s="12"/>
      <c r="PVH928" s="12"/>
      <c r="PVI928" s="12"/>
      <c r="PVJ928" s="12"/>
      <c r="PVK928" s="12"/>
      <c r="PVL928" s="12"/>
      <c r="PVM928" s="12"/>
      <c r="PVN928" s="12"/>
      <c r="PVO928" s="12"/>
      <c r="PVP928" s="12"/>
      <c r="PVQ928" s="12"/>
      <c r="PVR928" s="12"/>
      <c r="PVS928" s="12"/>
      <c r="PVT928" s="12"/>
      <c r="PVU928" s="12"/>
      <c r="PVV928" s="12"/>
      <c r="PVW928" s="12"/>
      <c r="PVX928" s="12"/>
      <c r="PVY928" s="12"/>
      <c r="PVZ928" s="12"/>
      <c r="PWA928" s="12"/>
      <c r="PWB928" s="12"/>
      <c r="PWC928" s="12"/>
      <c r="PWD928" s="12"/>
      <c r="PWE928" s="12"/>
      <c r="PWF928" s="12"/>
      <c r="PWG928" s="12"/>
      <c r="PWH928" s="12"/>
      <c r="PWI928" s="12"/>
      <c r="PWJ928" s="12"/>
      <c r="PWK928" s="12"/>
      <c r="PWL928" s="12"/>
      <c r="PWM928" s="12"/>
      <c r="PWN928" s="12"/>
      <c r="PWO928" s="12"/>
      <c r="PWP928" s="12"/>
      <c r="PWQ928" s="12"/>
      <c r="PWR928" s="12"/>
      <c r="PWS928" s="12"/>
      <c r="PWT928" s="12"/>
      <c r="PWU928" s="12"/>
      <c r="PWV928" s="12"/>
      <c r="PWW928" s="12"/>
      <c r="PWX928" s="12"/>
      <c r="PWY928" s="12"/>
      <c r="PWZ928" s="12"/>
      <c r="PXA928" s="12"/>
      <c r="PXB928" s="12"/>
      <c r="PXC928" s="12"/>
      <c r="PXD928" s="12"/>
      <c r="PXE928" s="12"/>
      <c r="PXF928" s="12"/>
      <c r="PXG928" s="12"/>
      <c r="PXH928" s="12"/>
      <c r="PXI928" s="12"/>
      <c r="PXJ928" s="12"/>
      <c r="PXK928" s="12"/>
      <c r="PXL928" s="12"/>
      <c r="PXM928" s="12"/>
      <c r="PXN928" s="12"/>
      <c r="PXO928" s="12"/>
      <c r="PXP928" s="12"/>
      <c r="PXQ928" s="12"/>
      <c r="PXR928" s="12"/>
      <c r="PXS928" s="12"/>
      <c r="PXT928" s="12"/>
      <c r="PXU928" s="12"/>
      <c r="PXV928" s="12"/>
      <c r="PXW928" s="12"/>
      <c r="PXX928" s="12"/>
      <c r="PXY928" s="12"/>
      <c r="PXZ928" s="12"/>
      <c r="PYA928" s="12"/>
      <c r="PYB928" s="12"/>
      <c r="PYC928" s="12"/>
      <c r="PYD928" s="12"/>
      <c r="PYE928" s="12"/>
      <c r="PYF928" s="12"/>
      <c r="PYG928" s="12"/>
      <c r="PYH928" s="12"/>
      <c r="PYI928" s="12"/>
      <c r="PYJ928" s="12"/>
      <c r="PYK928" s="12"/>
      <c r="PYL928" s="12"/>
      <c r="PYM928" s="12"/>
      <c r="PYN928" s="12"/>
      <c r="PYO928" s="12"/>
      <c r="PYP928" s="12"/>
      <c r="PYQ928" s="12"/>
      <c r="PYR928" s="12"/>
      <c r="PYS928" s="12"/>
      <c r="PYT928" s="12"/>
      <c r="PYU928" s="12"/>
      <c r="PYV928" s="12"/>
      <c r="PYW928" s="12"/>
      <c r="PYX928" s="12"/>
      <c r="PYY928" s="12"/>
      <c r="PYZ928" s="12"/>
      <c r="PZA928" s="12"/>
      <c r="PZB928" s="12"/>
      <c r="PZC928" s="12"/>
      <c r="PZD928" s="12"/>
      <c r="PZE928" s="12"/>
      <c r="PZF928" s="12"/>
      <c r="PZG928" s="12"/>
      <c r="PZH928" s="12"/>
      <c r="PZI928" s="12"/>
      <c r="PZJ928" s="12"/>
      <c r="PZK928" s="12"/>
      <c r="PZL928" s="12"/>
      <c r="PZM928" s="12"/>
      <c r="PZN928" s="12"/>
      <c r="PZO928" s="12"/>
      <c r="PZP928" s="12"/>
      <c r="PZQ928" s="12"/>
      <c r="PZR928" s="12"/>
      <c r="PZS928" s="12"/>
      <c r="PZT928" s="12"/>
      <c r="PZU928" s="12"/>
      <c r="PZV928" s="12"/>
      <c r="PZW928" s="12"/>
      <c r="PZX928" s="12"/>
      <c r="PZY928" s="12"/>
      <c r="PZZ928" s="12"/>
      <c r="QAA928" s="12"/>
      <c r="QAB928" s="12"/>
      <c r="QAC928" s="12"/>
      <c r="QAD928" s="12"/>
      <c r="QAE928" s="12"/>
      <c r="QAF928" s="12"/>
      <c r="QAG928" s="12"/>
      <c r="QAH928" s="12"/>
      <c r="QAI928" s="12"/>
      <c r="QAJ928" s="12"/>
      <c r="QAK928" s="12"/>
      <c r="QAL928" s="12"/>
      <c r="QAM928" s="12"/>
      <c r="QAN928" s="12"/>
      <c r="QAO928" s="12"/>
      <c r="QAP928" s="12"/>
      <c r="QAQ928" s="12"/>
      <c r="QAR928" s="12"/>
      <c r="QAS928" s="12"/>
      <c r="QAT928" s="12"/>
      <c r="QAU928" s="12"/>
      <c r="QAV928" s="12"/>
      <c r="QAW928" s="12"/>
      <c r="QAX928" s="12"/>
      <c r="QAY928" s="12"/>
      <c r="QAZ928" s="12"/>
      <c r="QBA928" s="12"/>
      <c r="QBB928" s="12"/>
      <c r="QBC928" s="12"/>
      <c r="QBD928" s="12"/>
      <c r="QBE928" s="12"/>
      <c r="QBF928" s="12"/>
      <c r="QBG928" s="12"/>
      <c r="QBH928" s="12"/>
      <c r="QBI928" s="12"/>
      <c r="QBJ928" s="12"/>
      <c r="QBK928" s="12"/>
      <c r="QBL928" s="12"/>
      <c r="QBM928" s="12"/>
      <c r="QBN928" s="12"/>
      <c r="QBO928" s="12"/>
      <c r="QBP928" s="12"/>
      <c r="QBQ928" s="12"/>
      <c r="QBR928" s="12"/>
      <c r="QBS928" s="12"/>
      <c r="QBT928" s="12"/>
      <c r="QBU928" s="12"/>
      <c r="QBV928" s="12"/>
      <c r="QBW928" s="12"/>
      <c r="QBX928" s="12"/>
      <c r="QBY928" s="12"/>
      <c r="QBZ928" s="12"/>
      <c r="QCA928" s="12"/>
      <c r="QCB928" s="12"/>
      <c r="QCC928" s="12"/>
      <c r="QCD928" s="12"/>
      <c r="QCE928" s="12"/>
      <c r="QCF928" s="12"/>
      <c r="QCG928" s="12"/>
      <c r="QCH928" s="12"/>
      <c r="QCI928" s="12"/>
      <c r="QCJ928" s="12"/>
      <c r="QCK928" s="12"/>
      <c r="QCL928" s="12"/>
      <c r="QCM928" s="12"/>
      <c r="QCN928" s="12"/>
      <c r="QCO928" s="12"/>
      <c r="QCP928" s="12"/>
      <c r="QCQ928" s="12"/>
      <c r="QCR928" s="12"/>
      <c r="QCS928" s="12"/>
      <c r="QCT928" s="12"/>
      <c r="QCU928" s="12"/>
      <c r="QCV928" s="12"/>
      <c r="QCW928" s="12"/>
      <c r="QCX928" s="12"/>
      <c r="QCY928" s="12"/>
      <c r="QCZ928" s="12"/>
      <c r="QDA928" s="12"/>
      <c r="QDB928" s="12"/>
      <c r="QDC928" s="12"/>
      <c r="QDD928" s="12"/>
      <c r="QDE928" s="12"/>
      <c r="QDF928" s="12"/>
      <c r="QDG928" s="12"/>
      <c r="QDH928" s="12"/>
      <c r="QDI928" s="12"/>
      <c r="QDJ928" s="12"/>
      <c r="QDK928" s="12"/>
      <c r="QDL928" s="12"/>
      <c r="QDM928" s="12"/>
      <c r="QDN928" s="12"/>
      <c r="QDO928" s="12"/>
      <c r="QDP928" s="12"/>
      <c r="QDQ928" s="12"/>
      <c r="QDR928" s="12"/>
      <c r="QDS928" s="12"/>
      <c r="QDT928" s="12"/>
      <c r="QDU928" s="12"/>
      <c r="QDV928" s="12"/>
      <c r="QDW928" s="12"/>
      <c r="QDX928" s="12"/>
      <c r="QDY928" s="12"/>
      <c r="QDZ928" s="12"/>
      <c r="QEA928" s="12"/>
      <c r="QEB928" s="12"/>
      <c r="QEC928" s="12"/>
      <c r="QED928" s="12"/>
      <c r="QEE928" s="12"/>
      <c r="QEF928" s="12"/>
      <c r="QEG928" s="12"/>
      <c r="QEH928" s="12"/>
      <c r="QEI928" s="12"/>
      <c r="QEJ928" s="12"/>
      <c r="QEK928" s="12"/>
      <c r="QEL928" s="12"/>
      <c r="QEM928" s="12"/>
      <c r="QEN928" s="12"/>
      <c r="QEO928" s="12"/>
      <c r="QEP928" s="12"/>
      <c r="QEQ928" s="12"/>
      <c r="QER928" s="12"/>
      <c r="QES928" s="12"/>
      <c r="QET928" s="12"/>
      <c r="QEU928" s="12"/>
      <c r="QEV928" s="12"/>
      <c r="QEW928" s="12"/>
      <c r="QEX928" s="12"/>
      <c r="QEY928" s="12"/>
      <c r="QEZ928" s="12"/>
      <c r="QFA928" s="12"/>
      <c r="QFB928" s="12"/>
      <c r="QFC928" s="12"/>
      <c r="QFD928" s="12"/>
      <c r="QFE928" s="12"/>
      <c r="QFF928" s="12"/>
      <c r="QFG928" s="12"/>
      <c r="QFH928" s="12"/>
      <c r="QFI928" s="12"/>
      <c r="QFJ928" s="12"/>
      <c r="QFK928" s="12"/>
      <c r="QFL928" s="12"/>
      <c r="QFM928" s="12"/>
      <c r="QFN928" s="12"/>
      <c r="QFO928" s="12"/>
      <c r="QFP928" s="12"/>
      <c r="QFQ928" s="12"/>
      <c r="QFR928" s="12"/>
      <c r="QFS928" s="12"/>
      <c r="QFT928" s="12"/>
      <c r="QFU928" s="12"/>
      <c r="QFV928" s="12"/>
      <c r="QFW928" s="12"/>
      <c r="QFX928" s="12"/>
      <c r="QFY928" s="12"/>
      <c r="QFZ928" s="12"/>
      <c r="QGA928" s="12"/>
      <c r="QGB928" s="12"/>
      <c r="QGC928" s="12"/>
      <c r="QGD928" s="12"/>
      <c r="QGE928" s="12"/>
      <c r="QGF928" s="12"/>
      <c r="QGG928" s="12"/>
      <c r="QGH928" s="12"/>
      <c r="QGI928" s="12"/>
      <c r="QGJ928" s="12"/>
      <c r="QGK928" s="12"/>
      <c r="QGL928" s="12"/>
      <c r="QGM928" s="12"/>
      <c r="QGN928" s="12"/>
      <c r="QGO928" s="12"/>
      <c r="QGP928" s="12"/>
      <c r="QGQ928" s="12"/>
      <c r="QGR928" s="12"/>
      <c r="QGS928" s="12"/>
      <c r="QGT928" s="12"/>
      <c r="QGU928" s="12"/>
      <c r="QGV928" s="12"/>
      <c r="QGW928" s="12"/>
      <c r="QGX928" s="12"/>
      <c r="QGY928" s="12"/>
      <c r="QGZ928" s="12"/>
      <c r="QHA928" s="12"/>
      <c r="QHB928" s="12"/>
      <c r="QHC928" s="12"/>
      <c r="QHD928" s="12"/>
      <c r="QHE928" s="12"/>
      <c r="QHF928" s="12"/>
      <c r="QHG928" s="12"/>
      <c r="QHH928" s="12"/>
      <c r="QHI928" s="12"/>
      <c r="QHJ928" s="12"/>
      <c r="QHK928" s="12"/>
      <c r="QHL928" s="12"/>
      <c r="QHM928" s="12"/>
      <c r="QHN928" s="12"/>
      <c r="QHO928" s="12"/>
      <c r="QHP928" s="12"/>
      <c r="QHQ928" s="12"/>
      <c r="QHR928" s="12"/>
      <c r="QHS928" s="12"/>
      <c r="QHT928" s="12"/>
      <c r="QHU928" s="12"/>
      <c r="QHV928" s="12"/>
      <c r="QHW928" s="12"/>
      <c r="QHX928" s="12"/>
      <c r="QHY928" s="12"/>
      <c r="QHZ928" s="12"/>
      <c r="QIA928" s="12"/>
      <c r="QIB928" s="12"/>
      <c r="QIC928" s="12"/>
      <c r="QID928" s="12"/>
      <c r="QIE928" s="12"/>
      <c r="QIF928" s="12"/>
      <c r="QIG928" s="12"/>
      <c r="QIH928" s="12"/>
      <c r="QII928" s="12"/>
      <c r="QIJ928" s="12"/>
      <c r="QIK928" s="12"/>
      <c r="QIL928" s="12"/>
      <c r="QIM928" s="12"/>
      <c r="QIN928" s="12"/>
      <c r="QIO928" s="12"/>
      <c r="QIP928" s="12"/>
      <c r="QIQ928" s="12"/>
      <c r="QIR928" s="12"/>
      <c r="QIS928" s="12"/>
      <c r="QIT928" s="12"/>
      <c r="QIU928" s="12"/>
      <c r="QIV928" s="12"/>
      <c r="QIW928" s="12"/>
      <c r="QIX928" s="12"/>
      <c r="QIY928" s="12"/>
      <c r="QIZ928" s="12"/>
      <c r="QJA928" s="12"/>
      <c r="QJB928" s="12"/>
      <c r="QJC928" s="12"/>
      <c r="QJD928" s="12"/>
      <c r="QJE928" s="12"/>
      <c r="QJF928" s="12"/>
      <c r="QJG928" s="12"/>
      <c r="QJH928" s="12"/>
      <c r="QJI928" s="12"/>
      <c r="QJJ928" s="12"/>
      <c r="QJK928" s="12"/>
      <c r="QJL928" s="12"/>
      <c r="QJM928" s="12"/>
      <c r="QJN928" s="12"/>
      <c r="QJO928" s="12"/>
      <c r="QJP928" s="12"/>
      <c r="QJQ928" s="12"/>
      <c r="QJR928" s="12"/>
      <c r="QJS928" s="12"/>
      <c r="QJT928" s="12"/>
      <c r="QJU928" s="12"/>
      <c r="QJV928" s="12"/>
      <c r="QJW928" s="12"/>
      <c r="QJX928" s="12"/>
      <c r="QJY928" s="12"/>
      <c r="QJZ928" s="12"/>
      <c r="QKA928" s="12"/>
      <c r="QKB928" s="12"/>
      <c r="QKC928" s="12"/>
      <c r="QKD928" s="12"/>
      <c r="QKE928" s="12"/>
      <c r="QKF928" s="12"/>
      <c r="QKG928" s="12"/>
      <c r="QKH928" s="12"/>
      <c r="QKI928" s="12"/>
      <c r="QKJ928" s="12"/>
      <c r="QKK928" s="12"/>
      <c r="QKL928" s="12"/>
      <c r="QKM928" s="12"/>
      <c r="QKN928" s="12"/>
      <c r="QKO928" s="12"/>
      <c r="QKP928" s="12"/>
      <c r="QKQ928" s="12"/>
      <c r="QKR928" s="12"/>
      <c r="QKS928" s="12"/>
      <c r="QKT928" s="12"/>
      <c r="QKU928" s="12"/>
      <c r="QKV928" s="12"/>
      <c r="QKW928" s="12"/>
      <c r="QKX928" s="12"/>
      <c r="QKY928" s="12"/>
      <c r="QKZ928" s="12"/>
      <c r="QLA928" s="12"/>
      <c r="QLB928" s="12"/>
      <c r="QLC928" s="12"/>
      <c r="QLD928" s="12"/>
      <c r="QLE928" s="12"/>
      <c r="QLF928" s="12"/>
      <c r="QLG928" s="12"/>
      <c r="QLH928" s="12"/>
      <c r="QLI928" s="12"/>
      <c r="QLJ928" s="12"/>
      <c r="QLK928" s="12"/>
      <c r="QLL928" s="12"/>
      <c r="QLM928" s="12"/>
      <c r="QLN928" s="12"/>
      <c r="QLO928" s="12"/>
      <c r="QLP928" s="12"/>
      <c r="QLQ928" s="12"/>
      <c r="QLR928" s="12"/>
      <c r="QLS928" s="12"/>
      <c r="QLT928" s="12"/>
      <c r="QLU928" s="12"/>
      <c r="QLV928" s="12"/>
      <c r="QLW928" s="12"/>
      <c r="QLX928" s="12"/>
      <c r="QLY928" s="12"/>
      <c r="QLZ928" s="12"/>
      <c r="QMA928" s="12"/>
      <c r="QMB928" s="12"/>
      <c r="QMC928" s="12"/>
      <c r="QMD928" s="12"/>
      <c r="QME928" s="12"/>
      <c r="QMF928" s="12"/>
      <c r="QMG928" s="12"/>
      <c r="QMH928" s="12"/>
      <c r="QMI928" s="12"/>
      <c r="QMJ928" s="12"/>
      <c r="QMK928" s="12"/>
      <c r="QML928" s="12"/>
      <c r="QMM928" s="12"/>
      <c r="QMN928" s="12"/>
      <c r="QMO928" s="12"/>
      <c r="QMP928" s="12"/>
      <c r="QMQ928" s="12"/>
      <c r="QMR928" s="12"/>
      <c r="QMS928" s="12"/>
      <c r="QMT928" s="12"/>
      <c r="QMU928" s="12"/>
      <c r="QMV928" s="12"/>
      <c r="QMW928" s="12"/>
      <c r="QMX928" s="12"/>
      <c r="QMY928" s="12"/>
      <c r="QMZ928" s="12"/>
      <c r="QNA928" s="12"/>
      <c r="QNB928" s="12"/>
      <c r="QNC928" s="12"/>
      <c r="QND928" s="12"/>
      <c r="QNE928" s="12"/>
      <c r="QNF928" s="12"/>
      <c r="QNG928" s="12"/>
      <c r="QNH928" s="12"/>
      <c r="QNI928" s="12"/>
      <c r="QNJ928" s="12"/>
      <c r="QNK928" s="12"/>
      <c r="QNL928" s="12"/>
      <c r="QNM928" s="12"/>
      <c r="QNN928" s="12"/>
      <c r="QNO928" s="12"/>
      <c r="QNP928" s="12"/>
      <c r="QNQ928" s="12"/>
      <c r="QNR928" s="12"/>
      <c r="QNS928" s="12"/>
      <c r="QNT928" s="12"/>
      <c r="QNU928" s="12"/>
      <c r="QNV928" s="12"/>
      <c r="QNW928" s="12"/>
      <c r="QNX928" s="12"/>
      <c r="QNY928" s="12"/>
      <c r="QNZ928" s="12"/>
      <c r="QOA928" s="12"/>
      <c r="QOB928" s="12"/>
      <c r="QOC928" s="12"/>
      <c r="QOD928" s="12"/>
      <c r="QOE928" s="12"/>
      <c r="QOF928" s="12"/>
      <c r="QOG928" s="12"/>
      <c r="QOH928" s="12"/>
      <c r="QOI928" s="12"/>
      <c r="QOJ928" s="12"/>
      <c r="QOK928" s="12"/>
      <c r="QOL928" s="12"/>
      <c r="QOM928" s="12"/>
      <c r="QON928" s="12"/>
      <c r="QOO928" s="12"/>
      <c r="QOP928" s="12"/>
      <c r="QOQ928" s="12"/>
      <c r="QOR928" s="12"/>
      <c r="QOS928" s="12"/>
      <c r="QOT928" s="12"/>
      <c r="QOU928" s="12"/>
      <c r="QOV928" s="12"/>
      <c r="QOW928" s="12"/>
      <c r="QOX928" s="12"/>
      <c r="QOY928" s="12"/>
      <c r="QOZ928" s="12"/>
      <c r="QPA928" s="12"/>
      <c r="QPB928" s="12"/>
      <c r="QPC928" s="12"/>
      <c r="QPD928" s="12"/>
      <c r="QPE928" s="12"/>
      <c r="QPF928" s="12"/>
      <c r="QPG928" s="12"/>
      <c r="QPH928" s="12"/>
      <c r="QPI928" s="12"/>
      <c r="QPJ928" s="12"/>
      <c r="QPK928" s="12"/>
      <c r="QPL928" s="12"/>
      <c r="QPM928" s="12"/>
      <c r="QPN928" s="12"/>
      <c r="QPO928" s="12"/>
      <c r="QPP928" s="12"/>
      <c r="QPQ928" s="12"/>
      <c r="QPR928" s="12"/>
      <c r="QPS928" s="12"/>
      <c r="QPT928" s="12"/>
      <c r="QPU928" s="12"/>
      <c r="QPV928" s="12"/>
      <c r="QPW928" s="12"/>
      <c r="QPX928" s="12"/>
      <c r="QPY928" s="12"/>
      <c r="QPZ928" s="12"/>
      <c r="QQA928" s="12"/>
      <c r="QQB928" s="12"/>
      <c r="QQC928" s="12"/>
      <c r="QQD928" s="12"/>
      <c r="QQE928" s="12"/>
      <c r="QQF928" s="12"/>
      <c r="QQG928" s="12"/>
      <c r="QQH928" s="12"/>
      <c r="QQI928" s="12"/>
      <c r="QQJ928" s="12"/>
      <c r="QQK928" s="12"/>
      <c r="QQL928" s="12"/>
      <c r="QQM928" s="12"/>
      <c r="QQN928" s="12"/>
      <c r="QQO928" s="12"/>
      <c r="QQP928" s="12"/>
      <c r="QQQ928" s="12"/>
      <c r="QQR928" s="12"/>
      <c r="QQS928" s="12"/>
      <c r="QQT928" s="12"/>
      <c r="QQU928" s="12"/>
      <c r="QQV928" s="12"/>
      <c r="QQW928" s="12"/>
      <c r="QQX928" s="12"/>
      <c r="QQY928" s="12"/>
      <c r="QQZ928" s="12"/>
      <c r="QRA928" s="12"/>
      <c r="QRB928" s="12"/>
      <c r="QRC928" s="12"/>
      <c r="QRD928" s="12"/>
      <c r="QRE928" s="12"/>
      <c r="QRF928" s="12"/>
      <c r="QRG928" s="12"/>
      <c r="QRH928" s="12"/>
      <c r="QRI928" s="12"/>
      <c r="QRJ928" s="12"/>
      <c r="QRK928" s="12"/>
      <c r="QRL928" s="12"/>
      <c r="QRM928" s="12"/>
      <c r="QRN928" s="12"/>
      <c r="QRO928" s="12"/>
      <c r="QRP928" s="12"/>
      <c r="QRQ928" s="12"/>
      <c r="QRR928" s="12"/>
      <c r="QRS928" s="12"/>
      <c r="QRT928" s="12"/>
      <c r="QRU928" s="12"/>
      <c r="QRV928" s="12"/>
      <c r="QRW928" s="12"/>
      <c r="QRX928" s="12"/>
      <c r="QRY928" s="12"/>
      <c r="QRZ928" s="12"/>
      <c r="QSA928" s="12"/>
      <c r="QSB928" s="12"/>
      <c r="QSC928" s="12"/>
      <c r="QSD928" s="12"/>
      <c r="QSE928" s="12"/>
      <c r="QSF928" s="12"/>
      <c r="QSG928" s="12"/>
      <c r="QSH928" s="12"/>
      <c r="QSI928" s="12"/>
      <c r="QSJ928" s="12"/>
      <c r="QSK928" s="12"/>
      <c r="QSL928" s="12"/>
      <c r="QSM928" s="12"/>
      <c r="QSN928" s="12"/>
      <c r="QSO928" s="12"/>
      <c r="QSP928" s="12"/>
      <c r="QSQ928" s="12"/>
      <c r="QSR928" s="12"/>
      <c r="QSS928" s="12"/>
      <c r="QST928" s="12"/>
      <c r="QSU928" s="12"/>
      <c r="QSV928" s="12"/>
      <c r="QSW928" s="12"/>
      <c r="QSX928" s="12"/>
      <c r="QSY928" s="12"/>
      <c r="QSZ928" s="12"/>
      <c r="QTA928" s="12"/>
      <c r="QTB928" s="12"/>
      <c r="QTC928" s="12"/>
      <c r="QTD928" s="12"/>
      <c r="QTE928" s="12"/>
      <c r="QTF928" s="12"/>
      <c r="QTG928" s="12"/>
      <c r="QTH928" s="12"/>
      <c r="QTI928" s="12"/>
      <c r="QTJ928" s="12"/>
      <c r="QTK928" s="12"/>
      <c r="QTL928" s="12"/>
      <c r="QTM928" s="12"/>
      <c r="QTN928" s="12"/>
      <c r="QTO928" s="12"/>
      <c r="QTP928" s="12"/>
      <c r="QTQ928" s="12"/>
      <c r="QTR928" s="12"/>
      <c r="QTS928" s="12"/>
      <c r="QTT928" s="12"/>
      <c r="QTU928" s="12"/>
      <c r="QTV928" s="12"/>
      <c r="QTW928" s="12"/>
      <c r="QTX928" s="12"/>
      <c r="QTY928" s="12"/>
      <c r="QTZ928" s="12"/>
      <c r="QUA928" s="12"/>
      <c r="QUB928" s="12"/>
      <c r="QUC928" s="12"/>
      <c r="QUD928" s="12"/>
      <c r="QUE928" s="12"/>
      <c r="QUF928" s="12"/>
      <c r="QUG928" s="12"/>
      <c r="QUH928" s="12"/>
      <c r="QUI928" s="12"/>
      <c r="QUJ928" s="12"/>
      <c r="QUK928" s="12"/>
      <c r="QUL928" s="12"/>
      <c r="QUM928" s="12"/>
      <c r="QUN928" s="12"/>
      <c r="QUO928" s="12"/>
      <c r="QUP928" s="12"/>
      <c r="QUQ928" s="12"/>
      <c r="QUR928" s="12"/>
      <c r="QUS928" s="12"/>
      <c r="QUT928" s="12"/>
      <c r="QUU928" s="12"/>
      <c r="QUV928" s="12"/>
      <c r="QUW928" s="12"/>
      <c r="QUX928" s="12"/>
      <c r="QUY928" s="12"/>
      <c r="QUZ928" s="12"/>
      <c r="QVA928" s="12"/>
      <c r="QVB928" s="12"/>
      <c r="QVC928" s="12"/>
      <c r="QVD928" s="12"/>
      <c r="QVE928" s="12"/>
      <c r="QVF928" s="12"/>
      <c r="QVG928" s="12"/>
      <c r="QVH928" s="12"/>
      <c r="QVI928" s="12"/>
      <c r="QVJ928" s="12"/>
      <c r="QVK928" s="12"/>
      <c r="QVL928" s="12"/>
      <c r="QVM928" s="12"/>
      <c r="QVN928" s="12"/>
      <c r="QVO928" s="12"/>
      <c r="QVP928" s="12"/>
      <c r="QVQ928" s="12"/>
      <c r="QVR928" s="12"/>
      <c r="QVS928" s="12"/>
      <c r="QVT928" s="12"/>
      <c r="QVU928" s="12"/>
      <c r="QVV928" s="12"/>
      <c r="QVW928" s="12"/>
      <c r="QVX928" s="12"/>
      <c r="QVY928" s="12"/>
      <c r="QVZ928" s="12"/>
      <c r="QWA928" s="12"/>
      <c r="QWB928" s="12"/>
      <c r="QWC928" s="12"/>
      <c r="QWD928" s="12"/>
      <c r="QWE928" s="12"/>
      <c r="QWF928" s="12"/>
      <c r="QWG928" s="12"/>
      <c r="QWH928" s="12"/>
      <c r="QWI928" s="12"/>
      <c r="QWJ928" s="12"/>
      <c r="QWK928" s="12"/>
      <c r="QWL928" s="12"/>
      <c r="QWM928" s="12"/>
      <c r="QWN928" s="12"/>
      <c r="QWO928" s="12"/>
      <c r="QWP928" s="12"/>
      <c r="QWQ928" s="12"/>
      <c r="QWR928" s="12"/>
      <c r="QWS928" s="12"/>
      <c r="QWT928" s="12"/>
      <c r="QWU928" s="12"/>
      <c r="QWV928" s="12"/>
      <c r="QWW928" s="12"/>
      <c r="QWX928" s="12"/>
      <c r="QWY928" s="12"/>
      <c r="QWZ928" s="12"/>
      <c r="QXA928" s="12"/>
      <c r="QXB928" s="12"/>
      <c r="QXC928" s="12"/>
      <c r="QXD928" s="12"/>
      <c r="QXE928" s="12"/>
      <c r="QXF928" s="12"/>
      <c r="QXG928" s="12"/>
      <c r="QXH928" s="12"/>
      <c r="QXI928" s="12"/>
      <c r="QXJ928" s="12"/>
      <c r="QXK928" s="12"/>
      <c r="QXL928" s="12"/>
      <c r="QXM928" s="12"/>
      <c r="QXN928" s="12"/>
      <c r="QXO928" s="12"/>
      <c r="QXP928" s="12"/>
      <c r="QXQ928" s="12"/>
      <c r="QXR928" s="12"/>
      <c r="QXS928" s="12"/>
      <c r="QXT928" s="12"/>
      <c r="QXU928" s="12"/>
      <c r="QXV928" s="12"/>
      <c r="QXW928" s="12"/>
      <c r="QXX928" s="12"/>
      <c r="QXY928" s="12"/>
      <c r="QXZ928" s="12"/>
      <c r="QYA928" s="12"/>
      <c r="QYB928" s="12"/>
      <c r="QYC928" s="12"/>
      <c r="QYD928" s="12"/>
      <c r="QYE928" s="12"/>
      <c r="QYF928" s="12"/>
      <c r="QYG928" s="12"/>
      <c r="QYH928" s="12"/>
      <c r="QYI928" s="12"/>
      <c r="QYJ928" s="12"/>
      <c r="QYK928" s="12"/>
      <c r="QYL928" s="12"/>
      <c r="QYM928" s="12"/>
      <c r="QYN928" s="12"/>
      <c r="QYO928" s="12"/>
      <c r="QYP928" s="12"/>
      <c r="QYQ928" s="12"/>
      <c r="QYR928" s="12"/>
      <c r="QYS928" s="12"/>
      <c r="QYT928" s="12"/>
      <c r="QYU928" s="12"/>
      <c r="QYV928" s="12"/>
      <c r="QYW928" s="12"/>
      <c r="QYX928" s="12"/>
      <c r="QYY928" s="12"/>
      <c r="QYZ928" s="12"/>
      <c r="QZA928" s="12"/>
      <c r="QZB928" s="12"/>
      <c r="QZC928" s="12"/>
      <c r="QZD928" s="12"/>
      <c r="QZE928" s="12"/>
      <c r="QZF928" s="12"/>
      <c r="QZG928" s="12"/>
      <c r="QZH928" s="12"/>
      <c r="QZI928" s="12"/>
      <c r="QZJ928" s="12"/>
      <c r="QZK928" s="12"/>
      <c r="QZL928" s="12"/>
      <c r="QZM928" s="12"/>
      <c r="QZN928" s="12"/>
      <c r="QZO928" s="12"/>
      <c r="QZP928" s="12"/>
      <c r="QZQ928" s="12"/>
      <c r="QZR928" s="12"/>
      <c r="QZS928" s="12"/>
      <c r="QZT928" s="12"/>
      <c r="QZU928" s="12"/>
      <c r="QZV928" s="12"/>
      <c r="QZW928" s="12"/>
      <c r="QZX928" s="12"/>
      <c r="QZY928" s="12"/>
      <c r="QZZ928" s="12"/>
      <c r="RAA928" s="12"/>
      <c r="RAB928" s="12"/>
      <c r="RAC928" s="12"/>
      <c r="RAD928" s="12"/>
      <c r="RAE928" s="12"/>
      <c r="RAF928" s="12"/>
      <c r="RAG928" s="12"/>
      <c r="RAH928" s="12"/>
      <c r="RAI928" s="12"/>
      <c r="RAJ928" s="12"/>
      <c r="RAK928" s="12"/>
      <c r="RAL928" s="12"/>
      <c r="RAM928" s="12"/>
      <c r="RAN928" s="12"/>
      <c r="RAO928" s="12"/>
      <c r="RAP928" s="12"/>
      <c r="RAQ928" s="12"/>
      <c r="RAR928" s="12"/>
      <c r="RAS928" s="12"/>
      <c r="RAT928" s="12"/>
      <c r="RAU928" s="12"/>
      <c r="RAV928" s="12"/>
      <c r="RAW928" s="12"/>
      <c r="RAX928" s="12"/>
      <c r="RAY928" s="12"/>
      <c r="RAZ928" s="12"/>
      <c r="RBA928" s="12"/>
      <c r="RBB928" s="12"/>
      <c r="RBC928" s="12"/>
      <c r="RBD928" s="12"/>
      <c r="RBE928" s="12"/>
      <c r="RBF928" s="12"/>
      <c r="RBG928" s="12"/>
      <c r="RBH928" s="12"/>
      <c r="RBI928" s="12"/>
      <c r="RBJ928" s="12"/>
      <c r="RBK928" s="12"/>
      <c r="RBL928" s="12"/>
      <c r="RBM928" s="12"/>
      <c r="RBN928" s="12"/>
      <c r="RBO928" s="12"/>
      <c r="RBP928" s="12"/>
      <c r="RBQ928" s="12"/>
      <c r="RBR928" s="12"/>
      <c r="RBS928" s="12"/>
      <c r="RBT928" s="12"/>
      <c r="RBU928" s="12"/>
      <c r="RBV928" s="12"/>
      <c r="RBW928" s="12"/>
      <c r="RBX928" s="12"/>
      <c r="RBY928" s="12"/>
      <c r="RBZ928" s="12"/>
      <c r="RCA928" s="12"/>
      <c r="RCB928" s="12"/>
      <c r="RCC928" s="12"/>
      <c r="RCD928" s="12"/>
      <c r="RCE928" s="12"/>
      <c r="RCF928" s="12"/>
      <c r="RCG928" s="12"/>
      <c r="RCH928" s="12"/>
      <c r="RCI928" s="12"/>
      <c r="RCJ928" s="12"/>
      <c r="RCK928" s="12"/>
      <c r="RCL928" s="12"/>
      <c r="RCM928" s="12"/>
      <c r="RCN928" s="12"/>
      <c r="RCO928" s="12"/>
      <c r="RCP928" s="12"/>
      <c r="RCQ928" s="12"/>
      <c r="RCR928" s="12"/>
      <c r="RCS928" s="12"/>
      <c r="RCT928" s="12"/>
      <c r="RCU928" s="12"/>
      <c r="RCV928" s="12"/>
      <c r="RCW928" s="12"/>
      <c r="RCX928" s="12"/>
      <c r="RCY928" s="12"/>
      <c r="RCZ928" s="12"/>
      <c r="RDA928" s="12"/>
      <c r="RDB928" s="12"/>
      <c r="RDC928" s="12"/>
      <c r="RDD928" s="12"/>
      <c r="RDE928" s="12"/>
      <c r="RDF928" s="12"/>
      <c r="RDG928" s="12"/>
      <c r="RDH928" s="12"/>
      <c r="RDI928" s="12"/>
      <c r="RDJ928" s="12"/>
      <c r="RDK928" s="12"/>
      <c r="RDL928" s="12"/>
      <c r="RDM928" s="12"/>
      <c r="RDN928" s="12"/>
      <c r="RDO928" s="12"/>
      <c r="RDP928" s="12"/>
      <c r="RDQ928" s="12"/>
      <c r="RDR928" s="12"/>
      <c r="RDS928" s="12"/>
      <c r="RDT928" s="12"/>
      <c r="RDU928" s="12"/>
      <c r="RDV928" s="12"/>
      <c r="RDW928" s="12"/>
      <c r="RDX928" s="12"/>
      <c r="RDY928" s="12"/>
      <c r="RDZ928" s="12"/>
      <c r="REA928" s="12"/>
      <c r="REB928" s="12"/>
      <c r="REC928" s="12"/>
      <c r="RED928" s="12"/>
      <c r="REE928" s="12"/>
      <c r="REF928" s="12"/>
      <c r="REG928" s="12"/>
      <c r="REH928" s="12"/>
      <c r="REI928" s="12"/>
      <c r="REJ928" s="12"/>
      <c r="REK928" s="12"/>
      <c r="REL928" s="12"/>
      <c r="REM928" s="12"/>
      <c r="REN928" s="12"/>
      <c r="REO928" s="12"/>
      <c r="REP928" s="12"/>
      <c r="REQ928" s="12"/>
      <c r="RER928" s="12"/>
      <c r="RES928" s="12"/>
      <c r="RET928" s="12"/>
      <c r="REU928" s="12"/>
      <c r="REV928" s="12"/>
      <c r="REW928" s="12"/>
      <c r="REX928" s="12"/>
      <c r="REY928" s="12"/>
      <c r="REZ928" s="12"/>
      <c r="RFA928" s="12"/>
      <c r="RFB928" s="12"/>
      <c r="RFC928" s="12"/>
      <c r="RFD928" s="12"/>
      <c r="RFE928" s="12"/>
      <c r="RFF928" s="12"/>
      <c r="RFG928" s="12"/>
      <c r="RFH928" s="12"/>
      <c r="RFI928" s="12"/>
      <c r="RFJ928" s="12"/>
      <c r="RFK928" s="12"/>
      <c r="RFL928" s="12"/>
      <c r="RFM928" s="12"/>
      <c r="RFN928" s="12"/>
      <c r="RFO928" s="12"/>
      <c r="RFP928" s="12"/>
      <c r="RFQ928" s="12"/>
      <c r="RFR928" s="12"/>
      <c r="RFS928" s="12"/>
      <c r="RFT928" s="12"/>
      <c r="RFU928" s="12"/>
      <c r="RFV928" s="12"/>
      <c r="RFW928" s="12"/>
      <c r="RFX928" s="12"/>
      <c r="RFY928" s="12"/>
      <c r="RFZ928" s="12"/>
      <c r="RGA928" s="12"/>
      <c r="RGB928" s="12"/>
      <c r="RGC928" s="12"/>
      <c r="RGD928" s="12"/>
      <c r="RGE928" s="12"/>
      <c r="RGF928" s="12"/>
      <c r="RGG928" s="12"/>
      <c r="RGH928" s="12"/>
      <c r="RGI928" s="12"/>
      <c r="RGJ928" s="12"/>
      <c r="RGK928" s="12"/>
      <c r="RGL928" s="12"/>
      <c r="RGM928" s="12"/>
      <c r="RGN928" s="12"/>
      <c r="RGO928" s="12"/>
      <c r="RGP928" s="12"/>
      <c r="RGQ928" s="12"/>
      <c r="RGR928" s="12"/>
      <c r="RGS928" s="12"/>
      <c r="RGT928" s="12"/>
      <c r="RGU928" s="12"/>
      <c r="RGV928" s="12"/>
      <c r="RGW928" s="12"/>
      <c r="RGX928" s="12"/>
      <c r="RGY928" s="12"/>
      <c r="RGZ928" s="12"/>
      <c r="RHA928" s="12"/>
      <c r="RHB928" s="12"/>
      <c r="RHC928" s="12"/>
      <c r="RHD928" s="12"/>
      <c r="RHE928" s="12"/>
      <c r="RHF928" s="12"/>
      <c r="RHG928" s="12"/>
      <c r="RHH928" s="12"/>
      <c r="RHI928" s="12"/>
      <c r="RHJ928" s="12"/>
      <c r="RHK928" s="12"/>
      <c r="RHL928" s="12"/>
      <c r="RHM928" s="12"/>
      <c r="RHN928" s="12"/>
      <c r="RHO928" s="12"/>
      <c r="RHP928" s="12"/>
      <c r="RHQ928" s="12"/>
      <c r="RHR928" s="12"/>
      <c r="RHS928" s="12"/>
      <c r="RHT928" s="12"/>
      <c r="RHU928" s="12"/>
      <c r="RHV928" s="12"/>
      <c r="RHW928" s="12"/>
      <c r="RHX928" s="12"/>
      <c r="RHY928" s="12"/>
      <c r="RHZ928" s="12"/>
      <c r="RIA928" s="12"/>
      <c r="RIB928" s="12"/>
      <c r="RIC928" s="12"/>
      <c r="RID928" s="12"/>
      <c r="RIE928" s="12"/>
      <c r="RIF928" s="12"/>
      <c r="RIG928" s="12"/>
      <c r="RIH928" s="12"/>
      <c r="RII928" s="12"/>
      <c r="RIJ928" s="12"/>
      <c r="RIK928" s="12"/>
      <c r="RIL928" s="12"/>
      <c r="RIM928" s="12"/>
      <c r="RIN928" s="12"/>
      <c r="RIO928" s="12"/>
      <c r="RIP928" s="12"/>
      <c r="RIQ928" s="12"/>
      <c r="RIR928" s="12"/>
      <c r="RIS928" s="12"/>
      <c r="RIT928" s="12"/>
      <c r="RIU928" s="12"/>
      <c r="RIV928" s="12"/>
      <c r="RIW928" s="12"/>
      <c r="RIX928" s="12"/>
      <c r="RIY928" s="12"/>
      <c r="RIZ928" s="12"/>
      <c r="RJA928" s="12"/>
      <c r="RJB928" s="12"/>
      <c r="RJC928" s="12"/>
      <c r="RJD928" s="12"/>
      <c r="RJE928" s="12"/>
      <c r="RJF928" s="12"/>
      <c r="RJG928" s="12"/>
      <c r="RJH928" s="12"/>
      <c r="RJI928" s="12"/>
      <c r="RJJ928" s="12"/>
      <c r="RJK928" s="12"/>
      <c r="RJL928" s="12"/>
      <c r="RJM928" s="12"/>
      <c r="RJN928" s="12"/>
      <c r="RJO928" s="12"/>
      <c r="RJP928" s="12"/>
      <c r="RJQ928" s="12"/>
      <c r="RJR928" s="12"/>
      <c r="RJS928" s="12"/>
      <c r="RJT928" s="12"/>
      <c r="RJU928" s="12"/>
      <c r="RJV928" s="12"/>
      <c r="RJW928" s="12"/>
      <c r="RJX928" s="12"/>
      <c r="RJY928" s="12"/>
      <c r="RJZ928" s="12"/>
      <c r="RKA928" s="12"/>
      <c r="RKB928" s="12"/>
      <c r="RKC928" s="12"/>
      <c r="RKD928" s="12"/>
      <c r="RKE928" s="12"/>
      <c r="RKF928" s="12"/>
      <c r="RKG928" s="12"/>
      <c r="RKH928" s="12"/>
      <c r="RKI928" s="12"/>
      <c r="RKJ928" s="12"/>
      <c r="RKK928" s="12"/>
      <c r="RKL928" s="12"/>
      <c r="RKM928" s="12"/>
      <c r="RKN928" s="12"/>
      <c r="RKO928" s="12"/>
      <c r="RKP928" s="12"/>
      <c r="RKQ928" s="12"/>
      <c r="RKR928" s="12"/>
      <c r="RKS928" s="12"/>
      <c r="RKT928" s="12"/>
      <c r="RKU928" s="12"/>
      <c r="RKV928" s="12"/>
      <c r="RKW928" s="12"/>
      <c r="RKX928" s="12"/>
      <c r="RKY928" s="12"/>
      <c r="RKZ928" s="12"/>
      <c r="RLA928" s="12"/>
      <c r="RLB928" s="12"/>
      <c r="RLC928" s="12"/>
      <c r="RLD928" s="12"/>
      <c r="RLE928" s="12"/>
      <c r="RLF928" s="12"/>
      <c r="RLG928" s="12"/>
      <c r="RLH928" s="12"/>
      <c r="RLI928" s="12"/>
      <c r="RLJ928" s="12"/>
      <c r="RLK928" s="12"/>
      <c r="RLL928" s="12"/>
      <c r="RLM928" s="12"/>
      <c r="RLN928" s="12"/>
      <c r="RLO928" s="12"/>
      <c r="RLP928" s="12"/>
      <c r="RLQ928" s="12"/>
      <c r="RLR928" s="12"/>
      <c r="RLS928" s="12"/>
      <c r="RLT928" s="12"/>
      <c r="RLU928" s="12"/>
      <c r="RLV928" s="12"/>
      <c r="RLW928" s="12"/>
      <c r="RLX928" s="12"/>
      <c r="RLY928" s="12"/>
      <c r="RLZ928" s="12"/>
      <c r="RMA928" s="12"/>
      <c r="RMB928" s="12"/>
      <c r="RMC928" s="12"/>
      <c r="RMD928" s="12"/>
      <c r="RME928" s="12"/>
      <c r="RMF928" s="12"/>
      <c r="RMG928" s="12"/>
      <c r="RMH928" s="12"/>
      <c r="RMI928" s="12"/>
      <c r="RMJ928" s="12"/>
      <c r="RMK928" s="12"/>
      <c r="RML928" s="12"/>
      <c r="RMM928" s="12"/>
      <c r="RMN928" s="12"/>
      <c r="RMO928" s="12"/>
      <c r="RMP928" s="12"/>
      <c r="RMQ928" s="12"/>
      <c r="RMR928" s="12"/>
      <c r="RMS928" s="12"/>
      <c r="RMT928" s="12"/>
      <c r="RMU928" s="12"/>
      <c r="RMV928" s="12"/>
      <c r="RMW928" s="12"/>
      <c r="RMX928" s="12"/>
      <c r="RMY928" s="12"/>
      <c r="RMZ928" s="12"/>
      <c r="RNA928" s="12"/>
      <c r="RNB928" s="12"/>
      <c r="RNC928" s="12"/>
      <c r="RND928" s="12"/>
      <c r="RNE928" s="12"/>
      <c r="RNF928" s="12"/>
      <c r="RNG928" s="12"/>
      <c r="RNH928" s="12"/>
      <c r="RNI928" s="12"/>
      <c r="RNJ928" s="12"/>
      <c r="RNK928" s="12"/>
      <c r="RNL928" s="12"/>
      <c r="RNM928" s="12"/>
      <c r="RNN928" s="12"/>
      <c r="RNO928" s="12"/>
      <c r="RNP928" s="12"/>
      <c r="RNQ928" s="12"/>
      <c r="RNR928" s="12"/>
      <c r="RNS928" s="12"/>
      <c r="RNT928" s="12"/>
      <c r="RNU928" s="12"/>
      <c r="RNV928" s="12"/>
      <c r="RNW928" s="12"/>
      <c r="RNX928" s="12"/>
      <c r="RNY928" s="12"/>
      <c r="RNZ928" s="12"/>
      <c r="ROA928" s="12"/>
      <c r="ROB928" s="12"/>
      <c r="ROC928" s="12"/>
      <c r="ROD928" s="12"/>
      <c r="ROE928" s="12"/>
      <c r="ROF928" s="12"/>
      <c r="ROG928" s="12"/>
      <c r="ROH928" s="12"/>
      <c r="ROI928" s="12"/>
      <c r="ROJ928" s="12"/>
      <c r="ROK928" s="12"/>
      <c r="ROL928" s="12"/>
      <c r="ROM928" s="12"/>
      <c r="RON928" s="12"/>
      <c r="ROO928" s="12"/>
      <c r="ROP928" s="12"/>
      <c r="ROQ928" s="12"/>
      <c r="ROR928" s="12"/>
      <c r="ROS928" s="12"/>
      <c r="ROT928" s="12"/>
      <c r="ROU928" s="12"/>
      <c r="ROV928" s="12"/>
      <c r="ROW928" s="12"/>
      <c r="ROX928" s="12"/>
      <c r="ROY928" s="12"/>
      <c r="ROZ928" s="12"/>
      <c r="RPA928" s="12"/>
      <c r="RPB928" s="12"/>
      <c r="RPC928" s="12"/>
      <c r="RPD928" s="12"/>
      <c r="RPE928" s="12"/>
      <c r="RPF928" s="12"/>
      <c r="RPG928" s="12"/>
      <c r="RPH928" s="12"/>
      <c r="RPI928" s="12"/>
      <c r="RPJ928" s="12"/>
      <c r="RPK928" s="12"/>
      <c r="RPL928" s="12"/>
      <c r="RPM928" s="12"/>
      <c r="RPN928" s="12"/>
      <c r="RPO928" s="12"/>
      <c r="RPP928" s="12"/>
      <c r="RPQ928" s="12"/>
      <c r="RPR928" s="12"/>
      <c r="RPS928" s="12"/>
      <c r="RPT928" s="12"/>
      <c r="RPU928" s="12"/>
      <c r="RPV928" s="12"/>
      <c r="RPW928" s="12"/>
      <c r="RPX928" s="12"/>
      <c r="RPY928" s="12"/>
      <c r="RPZ928" s="12"/>
      <c r="RQA928" s="12"/>
      <c r="RQB928" s="12"/>
      <c r="RQC928" s="12"/>
      <c r="RQD928" s="12"/>
      <c r="RQE928" s="12"/>
      <c r="RQF928" s="12"/>
      <c r="RQG928" s="12"/>
      <c r="RQH928" s="12"/>
      <c r="RQI928" s="12"/>
      <c r="RQJ928" s="12"/>
      <c r="RQK928" s="12"/>
      <c r="RQL928" s="12"/>
      <c r="RQM928" s="12"/>
      <c r="RQN928" s="12"/>
      <c r="RQO928" s="12"/>
      <c r="RQP928" s="12"/>
      <c r="RQQ928" s="12"/>
      <c r="RQR928" s="12"/>
      <c r="RQS928" s="12"/>
      <c r="RQT928" s="12"/>
      <c r="RQU928" s="12"/>
      <c r="RQV928" s="12"/>
      <c r="RQW928" s="12"/>
      <c r="RQX928" s="12"/>
      <c r="RQY928" s="12"/>
      <c r="RQZ928" s="12"/>
      <c r="RRA928" s="12"/>
      <c r="RRB928" s="12"/>
      <c r="RRC928" s="12"/>
      <c r="RRD928" s="12"/>
      <c r="RRE928" s="12"/>
      <c r="RRF928" s="12"/>
      <c r="RRG928" s="12"/>
      <c r="RRH928" s="12"/>
      <c r="RRI928" s="12"/>
      <c r="RRJ928" s="12"/>
      <c r="RRK928" s="12"/>
      <c r="RRL928" s="12"/>
      <c r="RRM928" s="12"/>
      <c r="RRN928" s="12"/>
      <c r="RRO928" s="12"/>
      <c r="RRP928" s="12"/>
      <c r="RRQ928" s="12"/>
      <c r="RRR928" s="12"/>
      <c r="RRS928" s="12"/>
      <c r="RRT928" s="12"/>
      <c r="RRU928" s="12"/>
      <c r="RRV928" s="12"/>
      <c r="RRW928" s="12"/>
      <c r="RRX928" s="12"/>
      <c r="RRY928" s="12"/>
      <c r="RRZ928" s="12"/>
      <c r="RSA928" s="12"/>
      <c r="RSB928" s="12"/>
      <c r="RSC928" s="12"/>
      <c r="RSD928" s="12"/>
      <c r="RSE928" s="12"/>
      <c r="RSF928" s="12"/>
      <c r="RSG928" s="12"/>
      <c r="RSH928" s="12"/>
      <c r="RSI928" s="12"/>
      <c r="RSJ928" s="12"/>
      <c r="RSK928" s="12"/>
      <c r="RSL928" s="12"/>
      <c r="RSM928" s="12"/>
      <c r="RSN928" s="12"/>
      <c r="RSO928" s="12"/>
      <c r="RSP928" s="12"/>
      <c r="RSQ928" s="12"/>
      <c r="RSR928" s="12"/>
      <c r="RSS928" s="12"/>
      <c r="RST928" s="12"/>
      <c r="RSU928" s="12"/>
      <c r="RSV928" s="12"/>
      <c r="RSW928" s="12"/>
      <c r="RSX928" s="12"/>
      <c r="RSY928" s="12"/>
      <c r="RSZ928" s="12"/>
      <c r="RTA928" s="12"/>
      <c r="RTB928" s="12"/>
      <c r="RTC928" s="12"/>
      <c r="RTD928" s="12"/>
      <c r="RTE928" s="12"/>
      <c r="RTF928" s="12"/>
      <c r="RTG928" s="12"/>
      <c r="RTH928" s="12"/>
      <c r="RTI928" s="12"/>
      <c r="RTJ928" s="12"/>
      <c r="RTK928" s="12"/>
      <c r="RTL928" s="12"/>
      <c r="RTM928" s="12"/>
      <c r="RTN928" s="12"/>
      <c r="RTO928" s="12"/>
      <c r="RTP928" s="12"/>
      <c r="RTQ928" s="12"/>
      <c r="RTR928" s="12"/>
      <c r="RTS928" s="12"/>
      <c r="RTT928" s="12"/>
      <c r="RTU928" s="12"/>
      <c r="RTV928" s="12"/>
      <c r="RTW928" s="12"/>
      <c r="RTX928" s="12"/>
      <c r="RTY928" s="12"/>
      <c r="RTZ928" s="12"/>
      <c r="RUA928" s="12"/>
      <c r="RUB928" s="12"/>
      <c r="RUC928" s="12"/>
      <c r="RUD928" s="12"/>
      <c r="RUE928" s="12"/>
      <c r="RUF928" s="12"/>
      <c r="RUG928" s="12"/>
      <c r="RUH928" s="12"/>
      <c r="RUI928" s="12"/>
      <c r="RUJ928" s="12"/>
      <c r="RUK928" s="12"/>
      <c r="RUL928" s="12"/>
      <c r="RUM928" s="12"/>
      <c r="RUN928" s="12"/>
      <c r="RUO928" s="12"/>
      <c r="RUP928" s="12"/>
      <c r="RUQ928" s="12"/>
      <c r="RUR928" s="12"/>
      <c r="RUS928" s="12"/>
      <c r="RUT928" s="12"/>
      <c r="RUU928" s="12"/>
      <c r="RUV928" s="12"/>
      <c r="RUW928" s="12"/>
      <c r="RUX928" s="12"/>
      <c r="RUY928" s="12"/>
      <c r="RUZ928" s="12"/>
      <c r="RVA928" s="12"/>
      <c r="RVB928" s="12"/>
      <c r="RVC928" s="12"/>
      <c r="RVD928" s="12"/>
      <c r="RVE928" s="12"/>
      <c r="RVF928" s="12"/>
      <c r="RVG928" s="12"/>
      <c r="RVH928" s="12"/>
      <c r="RVI928" s="12"/>
      <c r="RVJ928" s="12"/>
      <c r="RVK928" s="12"/>
      <c r="RVL928" s="12"/>
      <c r="RVM928" s="12"/>
      <c r="RVN928" s="12"/>
      <c r="RVO928" s="12"/>
      <c r="RVP928" s="12"/>
      <c r="RVQ928" s="12"/>
      <c r="RVR928" s="12"/>
      <c r="RVS928" s="12"/>
      <c r="RVT928" s="12"/>
      <c r="RVU928" s="12"/>
      <c r="RVV928" s="12"/>
      <c r="RVW928" s="12"/>
      <c r="RVX928" s="12"/>
      <c r="RVY928" s="12"/>
      <c r="RVZ928" s="12"/>
      <c r="RWA928" s="12"/>
      <c r="RWB928" s="12"/>
      <c r="RWC928" s="12"/>
      <c r="RWD928" s="12"/>
      <c r="RWE928" s="12"/>
      <c r="RWF928" s="12"/>
      <c r="RWG928" s="12"/>
      <c r="RWH928" s="12"/>
      <c r="RWI928" s="12"/>
      <c r="RWJ928" s="12"/>
      <c r="RWK928" s="12"/>
      <c r="RWL928" s="12"/>
      <c r="RWM928" s="12"/>
      <c r="RWN928" s="12"/>
      <c r="RWO928" s="12"/>
      <c r="RWP928" s="12"/>
      <c r="RWQ928" s="12"/>
      <c r="RWR928" s="12"/>
      <c r="RWS928" s="12"/>
      <c r="RWT928" s="12"/>
      <c r="RWU928" s="12"/>
      <c r="RWV928" s="12"/>
      <c r="RWW928" s="12"/>
      <c r="RWX928" s="12"/>
      <c r="RWY928" s="12"/>
      <c r="RWZ928" s="12"/>
      <c r="RXA928" s="12"/>
      <c r="RXB928" s="12"/>
      <c r="RXC928" s="12"/>
      <c r="RXD928" s="12"/>
      <c r="RXE928" s="12"/>
      <c r="RXF928" s="12"/>
      <c r="RXG928" s="12"/>
      <c r="RXH928" s="12"/>
      <c r="RXI928" s="12"/>
      <c r="RXJ928" s="12"/>
      <c r="RXK928" s="12"/>
      <c r="RXL928" s="12"/>
      <c r="RXM928" s="12"/>
      <c r="RXN928" s="12"/>
      <c r="RXO928" s="12"/>
      <c r="RXP928" s="12"/>
      <c r="RXQ928" s="12"/>
      <c r="RXR928" s="12"/>
      <c r="RXS928" s="12"/>
      <c r="RXT928" s="12"/>
      <c r="RXU928" s="12"/>
      <c r="RXV928" s="12"/>
      <c r="RXW928" s="12"/>
      <c r="RXX928" s="12"/>
      <c r="RXY928" s="12"/>
      <c r="RXZ928" s="12"/>
      <c r="RYA928" s="12"/>
      <c r="RYB928" s="12"/>
      <c r="RYC928" s="12"/>
      <c r="RYD928" s="12"/>
      <c r="RYE928" s="12"/>
      <c r="RYF928" s="12"/>
      <c r="RYG928" s="12"/>
      <c r="RYH928" s="12"/>
      <c r="RYI928" s="12"/>
      <c r="RYJ928" s="12"/>
      <c r="RYK928" s="12"/>
      <c r="RYL928" s="12"/>
      <c r="RYM928" s="12"/>
      <c r="RYN928" s="12"/>
      <c r="RYO928" s="12"/>
      <c r="RYP928" s="12"/>
      <c r="RYQ928" s="12"/>
      <c r="RYR928" s="12"/>
      <c r="RYS928" s="12"/>
      <c r="RYT928" s="12"/>
      <c r="RYU928" s="12"/>
      <c r="RYV928" s="12"/>
      <c r="RYW928" s="12"/>
      <c r="RYX928" s="12"/>
      <c r="RYY928" s="12"/>
      <c r="RYZ928" s="12"/>
      <c r="RZA928" s="12"/>
      <c r="RZB928" s="12"/>
      <c r="RZC928" s="12"/>
      <c r="RZD928" s="12"/>
      <c r="RZE928" s="12"/>
      <c r="RZF928" s="12"/>
      <c r="RZG928" s="12"/>
      <c r="RZH928" s="12"/>
      <c r="RZI928" s="12"/>
      <c r="RZJ928" s="12"/>
      <c r="RZK928" s="12"/>
      <c r="RZL928" s="12"/>
      <c r="RZM928" s="12"/>
      <c r="RZN928" s="12"/>
      <c r="RZO928" s="12"/>
      <c r="RZP928" s="12"/>
      <c r="RZQ928" s="12"/>
      <c r="RZR928" s="12"/>
      <c r="RZS928" s="12"/>
      <c r="RZT928" s="12"/>
      <c r="RZU928" s="12"/>
      <c r="RZV928" s="12"/>
      <c r="RZW928" s="12"/>
      <c r="RZX928" s="12"/>
      <c r="RZY928" s="12"/>
      <c r="RZZ928" s="12"/>
      <c r="SAA928" s="12"/>
      <c r="SAB928" s="12"/>
      <c r="SAC928" s="12"/>
      <c r="SAD928" s="12"/>
      <c r="SAE928" s="12"/>
      <c r="SAF928" s="12"/>
      <c r="SAG928" s="12"/>
      <c r="SAH928" s="12"/>
      <c r="SAI928" s="12"/>
      <c r="SAJ928" s="12"/>
      <c r="SAK928" s="12"/>
      <c r="SAL928" s="12"/>
      <c r="SAM928" s="12"/>
      <c r="SAN928" s="12"/>
      <c r="SAO928" s="12"/>
      <c r="SAP928" s="12"/>
      <c r="SAQ928" s="12"/>
      <c r="SAR928" s="12"/>
      <c r="SAS928" s="12"/>
      <c r="SAT928" s="12"/>
      <c r="SAU928" s="12"/>
      <c r="SAV928" s="12"/>
      <c r="SAW928" s="12"/>
      <c r="SAX928" s="12"/>
      <c r="SAY928" s="12"/>
      <c r="SAZ928" s="12"/>
      <c r="SBA928" s="12"/>
      <c r="SBB928" s="12"/>
      <c r="SBC928" s="12"/>
      <c r="SBD928" s="12"/>
      <c r="SBE928" s="12"/>
      <c r="SBF928" s="12"/>
      <c r="SBG928" s="12"/>
      <c r="SBH928" s="12"/>
      <c r="SBI928" s="12"/>
      <c r="SBJ928" s="12"/>
      <c r="SBK928" s="12"/>
      <c r="SBL928" s="12"/>
      <c r="SBM928" s="12"/>
      <c r="SBN928" s="12"/>
      <c r="SBO928" s="12"/>
      <c r="SBP928" s="12"/>
      <c r="SBQ928" s="12"/>
      <c r="SBR928" s="12"/>
      <c r="SBS928" s="12"/>
      <c r="SBT928" s="12"/>
      <c r="SBU928" s="12"/>
      <c r="SBV928" s="12"/>
      <c r="SBW928" s="12"/>
      <c r="SBX928" s="12"/>
      <c r="SBY928" s="12"/>
      <c r="SBZ928" s="12"/>
      <c r="SCA928" s="12"/>
      <c r="SCB928" s="12"/>
      <c r="SCC928" s="12"/>
      <c r="SCD928" s="12"/>
      <c r="SCE928" s="12"/>
      <c r="SCF928" s="12"/>
      <c r="SCG928" s="12"/>
      <c r="SCH928" s="12"/>
      <c r="SCI928" s="12"/>
      <c r="SCJ928" s="12"/>
      <c r="SCK928" s="12"/>
      <c r="SCL928" s="12"/>
      <c r="SCM928" s="12"/>
      <c r="SCN928" s="12"/>
      <c r="SCO928" s="12"/>
      <c r="SCP928" s="12"/>
      <c r="SCQ928" s="12"/>
      <c r="SCR928" s="12"/>
      <c r="SCS928" s="12"/>
      <c r="SCT928" s="12"/>
      <c r="SCU928" s="12"/>
      <c r="SCV928" s="12"/>
      <c r="SCW928" s="12"/>
      <c r="SCX928" s="12"/>
      <c r="SCY928" s="12"/>
      <c r="SCZ928" s="12"/>
      <c r="SDA928" s="12"/>
      <c r="SDB928" s="12"/>
      <c r="SDC928" s="12"/>
      <c r="SDD928" s="12"/>
      <c r="SDE928" s="12"/>
      <c r="SDF928" s="12"/>
      <c r="SDG928" s="12"/>
      <c r="SDH928" s="12"/>
      <c r="SDI928" s="12"/>
      <c r="SDJ928" s="12"/>
      <c r="SDK928" s="12"/>
      <c r="SDL928" s="12"/>
      <c r="SDM928" s="12"/>
      <c r="SDN928" s="12"/>
      <c r="SDO928" s="12"/>
      <c r="SDP928" s="12"/>
      <c r="SDQ928" s="12"/>
      <c r="SDR928" s="12"/>
      <c r="SDS928" s="12"/>
      <c r="SDT928" s="12"/>
      <c r="SDU928" s="12"/>
      <c r="SDV928" s="12"/>
      <c r="SDW928" s="12"/>
      <c r="SDX928" s="12"/>
      <c r="SDY928" s="12"/>
      <c r="SDZ928" s="12"/>
      <c r="SEA928" s="12"/>
      <c r="SEB928" s="12"/>
      <c r="SEC928" s="12"/>
      <c r="SED928" s="12"/>
      <c r="SEE928" s="12"/>
      <c r="SEF928" s="12"/>
      <c r="SEG928" s="12"/>
      <c r="SEH928" s="12"/>
      <c r="SEI928" s="12"/>
      <c r="SEJ928" s="12"/>
      <c r="SEK928" s="12"/>
      <c r="SEL928" s="12"/>
      <c r="SEM928" s="12"/>
      <c r="SEN928" s="12"/>
      <c r="SEO928" s="12"/>
      <c r="SEP928" s="12"/>
      <c r="SEQ928" s="12"/>
      <c r="SER928" s="12"/>
      <c r="SES928" s="12"/>
      <c r="SET928" s="12"/>
      <c r="SEU928" s="12"/>
      <c r="SEV928" s="12"/>
      <c r="SEW928" s="12"/>
      <c r="SEX928" s="12"/>
      <c r="SEY928" s="12"/>
      <c r="SEZ928" s="12"/>
      <c r="SFA928" s="12"/>
      <c r="SFB928" s="12"/>
      <c r="SFC928" s="12"/>
      <c r="SFD928" s="12"/>
      <c r="SFE928" s="12"/>
      <c r="SFF928" s="12"/>
      <c r="SFG928" s="12"/>
      <c r="SFH928" s="12"/>
      <c r="SFI928" s="12"/>
      <c r="SFJ928" s="12"/>
      <c r="SFK928" s="12"/>
      <c r="SFL928" s="12"/>
      <c r="SFM928" s="12"/>
      <c r="SFN928" s="12"/>
      <c r="SFO928" s="12"/>
      <c r="SFP928" s="12"/>
      <c r="SFQ928" s="12"/>
      <c r="SFR928" s="12"/>
      <c r="SFS928" s="12"/>
      <c r="SFT928" s="12"/>
      <c r="SFU928" s="12"/>
      <c r="SFV928" s="12"/>
      <c r="SFW928" s="12"/>
      <c r="SFX928" s="12"/>
      <c r="SFY928" s="12"/>
      <c r="SFZ928" s="12"/>
      <c r="SGA928" s="12"/>
      <c r="SGB928" s="12"/>
      <c r="SGC928" s="12"/>
      <c r="SGD928" s="12"/>
      <c r="SGE928" s="12"/>
      <c r="SGF928" s="12"/>
      <c r="SGG928" s="12"/>
      <c r="SGH928" s="12"/>
      <c r="SGI928" s="12"/>
      <c r="SGJ928" s="12"/>
      <c r="SGK928" s="12"/>
      <c r="SGL928" s="12"/>
      <c r="SGM928" s="12"/>
      <c r="SGN928" s="12"/>
      <c r="SGO928" s="12"/>
      <c r="SGP928" s="12"/>
      <c r="SGQ928" s="12"/>
      <c r="SGR928" s="12"/>
      <c r="SGS928" s="12"/>
      <c r="SGT928" s="12"/>
      <c r="SGU928" s="12"/>
      <c r="SGV928" s="12"/>
      <c r="SGW928" s="12"/>
      <c r="SGX928" s="12"/>
      <c r="SGY928" s="12"/>
      <c r="SGZ928" s="12"/>
      <c r="SHA928" s="12"/>
      <c r="SHB928" s="12"/>
      <c r="SHC928" s="12"/>
      <c r="SHD928" s="12"/>
      <c r="SHE928" s="12"/>
      <c r="SHF928" s="12"/>
      <c r="SHG928" s="12"/>
      <c r="SHH928" s="12"/>
      <c r="SHI928" s="12"/>
      <c r="SHJ928" s="12"/>
      <c r="SHK928" s="12"/>
      <c r="SHL928" s="12"/>
      <c r="SHM928" s="12"/>
      <c r="SHN928" s="12"/>
      <c r="SHO928" s="12"/>
      <c r="SHP928" s="12"/>
      <c r="SHQ928" s="12"/>
      <c r="SHR928" s="12"/>
      <c r="SHS928" s="12"/>
      <c r="SHT928" s="12"/>
      <c r="SHU928" s="12"/>
      <c r="SHV928" s="12"/>
      <c r="SHW928" s="12"/>
      <c r="SHX928" s="12"/>
      <c r="SHY928" s="12"/>
      <c r="SHZ928" s="12"/>
      <c r="SIA928" s="12"/>
      <c r="SIB928" s="12"/>
      <c r="SIC928" s="12"/>
      <c r="SID928" s="12"/>
      <c r="SIE928" s="12"/>
      <c r="SIF928" s="12"/>
      <c r="SIG928" s="12"/>
      <c r="SIH928" s="12"/>
      <c r="SII928" s="12"/>
      <c r="SIJ928" s="12"/>
      <c r="SIK928" s="12"/>
      <c r="SIL928" s="12"/>
      <c r="SIM928" s="12"/>
      <c r="SIN928" s="12"/>
      <c r="SIO928" s="12"/>
      <c r="SIP928" s="12"/>
      <c r="SIQ928" s="12"/>
      <c r="SIR928" s="12"/>
      <c r="SIS928" s="12"/>
      <c r="SIT928" s="12"/>
      <c r="SIU928" s="12"/>
      <c r="SIV928" s="12"/>
      <c r="SIW928" s="12"/>
      <c r="SIX928" s="12"/>
      <c r="SIY928" s="12"/>
      <c r="SIZ928" s="12"/>
      <c r="SJA928" s="12"/>
      <c r="SJB928" s="12"/>
      <c r="SJC928" s="12"/>
      <c r="SJD928" s="12"/>
      <c r="SJE928" s="12"/>
      <c r="SJF928" s="12"/>
      <c r="SJG928" s="12"/>
      <c r="SJH928" s="12"/>
      <c r="SJI928" s="12"/>
      <c r="SJJ928" s="12"/>
      <c r="SJK928" s="12"/>
      <c r="SJL928" s="12"/>
      <c r="SJM928" s="12"/>
      <c r="SJN928" s="12"/>
      <c r="SJO928" s="12"/>
      <c r="SJP928" s="12"/>
      <c r="SJQ928" s="12"/>
      <c r="SJR928" s="12"/>
      <c r="SJS928" s="12"/>
      <c r="SJT928" s="12"/>
      <c r="SJU928" s="12"/>
      <c r="SJV928" s="12"/>
      <c r="SJW928" s="12"/>
      <c r="SJX928" s="12"/>
      <c r="SJY928" s="12"/>
      <c r="SJZ928" s="12"/>
      <c r="SKA928" s="12"/>
      <c r="SKB928" s="12"/>
      <c r="SKC928" s="12"/>
      <c r="SKD928" s="12"/>
      <c r="SKE928" s="12"/>
      <c r="SKF928" s="12"/>
      <c r="SKG928" s="12"/>
      <c r="SKH928" s="12"/>
      <c r="SKI928" s="12"/>
      <c r="SKJ928" s="12"/>
      <c r="SKK928" s="12"/>
      <c r="SKL928" s="12"/>
      <c r="SKM928" s="12"/>
      <c r="SKN928" s="12"/>
      <c r="SKO928" s="12"/>
      <c r="SKP928" s="12"/>
      <c r="SKQ928" s="12"/>
      <c r="SKR928" s="12"/>
      <c r="SKS928" s="12"/>
      <c r="SKT928" s="12"/>
      <c r="SKU928" s="12"/>
      <c r="SKV928" s="12"/>
      <c r="SKW928" s="12"/>
      <c r="SKX928" s="12"/>
      <c r="SKY928" s="12"/>
      <c r="SKZ928" s="12"/>
      <c r="SLA928" s="12"/>
      <c r="SLB928" s="12"/>
      <c r="SLC928" s="12"/>
      <c r="SLD928" s="12"/>
      <c r="SLE928" s="12"/>
      <c r="SLF928" s="12"/>
      <c r="SLG928" s="12"/>
      <c r="SLH928" s="12"/>
      <c r="SLI928" s="12"/>
      <c r="SLJ928" s="12"/>
      <c r="SLK928" s="12"/>
      <c r="SLL928" s="12"/>
      <c r="SLM928" s="12"/>
      <c r="SLN928" s="12"/>
      <c r="SLO928" s="12"/>
      <c r="SLP928" s="12"/>
      <c r="SLQ928" s="12"/>
      <c r="SLR928" s="12"/>
      <c r="SLS928" s="12"/>
      <c r="SLT928" s="12"/>
      <c r="SLU928" s="12"/>
      <c r="SLV928" s="12"/>
      <c r="SLW928" s="12"/>
      <c r="SLX928" s="12"/>
      <c r="SLY928" s="12"/>
      <c r="SLZ928" s="12"/>
      <c r="SMA928" s="12"/>
      <c r="SMB928" s="12"/>
      <c r="SMC928" s="12"/>
      <c r="SMD928" s="12"/>
      <c r="SME928" s="12"/>
      <c r="SMF928" s="12"/>
      <c r="SMG928" s="12"/>
      <c r="SMH928" s="12"/>
      <c r="SMI928" s="12"/>
      <c r="SMJ928" s="12"/>
      <c r="SMK928" s="12"/>
      <c r="SML928" s="12"/>
      <c r="SMM928" s="12"/>
      <c r="SMN928" s="12"/>
      <c r="SMO928" s="12"/>
      <c r="SMP928" s="12"/>
      <c r="SMQ928" s="12"/>
      <c r="SMR928" s="12"/>
      <c r="SMS928" s="12"/>
      <c r="SMT928" s="12"/>
      <c r="SMU928" s="12"/>
      <c r="SMV928" s="12"/>
      <c r="SMW928" s="12"/>
      <c r="SMX928" s="12"/>
      <c r="SMY928" s="12"/>
      <c r="SMZ928" s="12"/>
      <c r="SNA928" s="12"/>
      <c r="SNB928" s="12"/>
      <c r="SNC928" s="12"/>
      <c r="SND928" s="12"/>
      <c r="SNE928" s="12"/>
      <c r="SNF928" s="12"/>
      <c r="SNG928" s="12"/>
      <c r="SNH928" s="12"/>
      <c r="SNI928" s="12"/>
      <c r="SNJ928" s="12"/>
      <c r="SNK928" s="12"/>
      <c r="SNL928" s="12"/>
      <c r="SNM928" s="12"/>
      <c r="SNN928" s="12"/>
      <c r="SNO928" s="12"/>
      <c r="SNP928" s="12"/>
      <c r="SNQ928" s="12"/>
      <c r="SNR928" s="12"/>
      <c r="SNS928" s="12"/>
      <c r="SNT928" s="12"/>
      <c r="SNU928" s="12"/>
      <c r="SNV928" s="12"/>
      <c r="SNW928" s="12"/>
      <c r="SNX928" s="12"/>
      <c r="SNY928" s="12"/>
      <c r="SNZ928" s="12"/>
      <c r="SOA928" s="12"/>
      <c r="SOB928" s="12"/>
      <c r="SOC928" s="12"/>
      <c r="SOD928" s="12"/>
      <c r="SOE928" s="12"/>
      <c r="SOF928" s="12"/>
      <c r="SOG928" s="12"/>
      <c r="SOH928" s="12"/>
      <c r="SOI928" s="12"/>
      <c r="SOJ928" s="12"/>
      <c r="SOK928" s="12"/>
      <c r="SOL928" s="12"/>
      <c r="SOM928" s="12"/>
      <c r="SON928" s="12"/>
      <c r="SOO928" s="12"/>
      <c r="SOP928" s="12"/>
      <c r="SOQ928" s="12"/>
      <c r="SOR928" s="12"/>
      <c r="SOS928" s="12"/>
      <c r="SOT928" s="12"/>
      <c r="SOU928" s="12"/>
      <c r="SOV928" s="12"/>
      <c r="SOW928" s="12"/>
      <c r="SOX928" s="12"/>
      <c r="SOY928" s="12"/>
      <c r="SOZ928" s="12"/>
      <c r="SPA928" s="12"/>
      <c r="SPB928" s="12"/>
      <c r="SPC928" s="12"/>
      <c r="SPD928" s="12"/>
      <c r="SPE928" s="12"/>
      <c r="SPF928" s="12"/>
      <c r="SPG928" s="12"/>
      <c r="SPH928" s="12"/>
      <c r="SPI928" s="12"/>
      <c r="SPJ928" s="12"/>
      <c r="SPK928" s="12"/>
      <c r="SPL928" s="12"/>
      <c r="SPM928" s="12"/>
      <c r="SPN928" s="12"/>
      <c r="SPO928" s="12"/>
      <c r="SPP928" s="12"/>
      <c r="SPQ928" s="12"/>
      <c r="SPR928" s="12"/>
      <c r="SPS928" s="12"/>
      <c r="SPT928" s="12"/>
      <c r="SPU928" s="12"/>
      <c r="SPV928" s="12"/>
      <c r="SPW928" s="12"/>
      <c r="SPX928" s="12"/>
      <c r="SPY928" s="12"/>
      <c r="SPZ928" s="12"/>
      <c r="SQA928" s="12"/>
      <c r="SQB928" s="12"/>
      <c r="SQC928" s="12"/>
      <c r="SQD928" s="12"/>
      <c r="SQE928" s="12"/>
      <c r="SQF928" s="12"/>
      <c r="SQG928" s="12"/>
      <c r="SQH928" s="12"/>
      <c r="SQI928" s="12"/>
      <c r="SQJ928" s="12"/>
      <c r="SQK928" s="12"/>
      <c r="SQL928" s="12"/>
      <c r="SQM928" s="12"/>
      <c r="SQN928" s="12"/>
      <c r="SQO928" s="12"/>
      <c r="SQP928" s="12"/>
      <c r="SQQ928" s="12"/>
      <c r="SQR928" s="12"/>
      <c r="SQS928" s="12"/>
      <c r="SQT928" s="12"/>
      <c r="SQU928" s="12"/>
      <c r="SQV928" s="12"/>
      <c r="SQW928" s="12"/>
      <c r="SQX928" s="12"/>
      <c r="SQY928" s="12"/>
      <c r="SQZ928" s="12"/>
      <c r="SRA928" s="12"/>
      <c r="SRB928" s="12"/>
      <c r="SRC928" s="12"/>
      <c r="SRD928" s="12"/>
      <c r="SRE928" s="12"/>
      <c r="SRF928" s="12"/>
      <c r="SRG928" s="12"/>
      <c r="SRH928" s="12"/>
      <c r="SRI928" s="12"/>
      <c r="SRJ928" s="12"/>
      <c r="SRK928" s="12"/>
      <c r="SRL928" s="12"/>
      <c r="SRM928" s="12"/>
      <c r="SRN928" s="12"/>
      <c r="SRO928" s="12"/>
      <c r="SRP928" s="12"/>
      <c r="SRQ928" s="12"/>
      <c r="SRR928" s="12"/>
      <c r="SRS928" s="12"/>
      <c r="SRT928" s="12"/>
      <c r="SRU928" s="12"/>
      <c r="SRV928" s="12"/>
      <c r="SRW928" s="12"/>
      <c r="SRX928" s="12"/>
      <c r="SRY928" s="12"/>
      <c r="SRZ928" s="12"/>
      <c r="SSA928" s="12"/>
      <c r="SSB928" s="12"/>
      <c r="SSC928" s="12"/>
      <c r="SSD928" s="12"/>
      <c r="SSE928" s="12"/>
      <c r="SSF928" s="12"/>
      <c r="SSG928" s="12"/>
      <c r="SSH928" s="12"/>
      <c r="SSI928" s="12"/>
      <c r="SSJ928" s="12"/>
      <c r="SSK928" s="12"/>
      <c r="SSL928" s="12"/>
      <c r="SSM928" s="12"/>
      <c r="SSN928" s="12"/>
      <c r="SSO928" s="12"/>
      <c r="SSP928" s="12"/>
      <c r="SSQ928" s="12"/>
      <c r="SSR928" s="12"/>
      <c r="SSS928" s="12"/>
      <c r="SST928" s="12"/>
      <c r="SSU928" s="12"/>
      <c r="SSV928" s="12"/>
      <c r="SSW928" s="12"/>
      <c r="SSX928" s="12"/>
      <c r="SSY928" s="12"/>
      <c r="SSZ928" s="12"/>
      <c r="STA928" s="12"/>
      <c r="STB928" s="12"/>
      <c r="STC928" s="12"/>
      <c r="STD928" s="12"/>
      <c r="STE928" s="12"/>
      <c r="STF928" s="12"/>
      <c r="STG928" s="12"/>
      <c r="STH928" s="12"/>
      <c r="STI928" s="12"/>
      <c r="STJ928" s="12"/>
      <c r="STK928" s="12"/>
      <c r="STL928" s="12"/>
      <c r="STM928" s="12"/>
      <c r="STN928" s="12"/>
      <c r="STO928" s="12"/>
      <c r="STP928" s="12"/>
      <c r="STQ928" s="12"/>
      <c r="STR928" s="12"/>
      <c r="STS928" s="12"/>
      <c r="STT928" s="12"/>
      <c r="STU928" s="12"/>
      <c r="STV928" s="12"/>
      <c r="STW928" s="12"/>
      <c r="STX928" s="12"/>
      <c r="STY928" s="12"/>
      <c r="STZ928" s="12"/>
      <c r="SUA928" s="12"/>
      <c r="SUB928" s="12"/>
      <c r="SUC928" s="12"/>
      <c r="SUD928" s="12"/>
      <c r="SUE928" s="12"/>
      <c r="SUF928" s="12"/>
      <c r="SUG928" s="12"/>
      <c r="SUH928" s="12"/>
      <c r="SUI928" s="12"/>
      <c r="SUJ928" s="12"/>
      <c r="SUK928" s="12"/>
      <c r="SUL928" s="12"/>
      <c r="SUM928" s="12"/>
      <c r="SUN928" s="12"/>
      <c r="SUO928" s="12"/>
      <c r="SUP928" s="12"/>
      <c r="SUQ928" s="12"/>
      <c r="SUR928" s="12"/>
      <c r="SUS928" s="12"/>
      <c r="SUT928" s="12"/>
      <c r="SUU928" s="12"/>
      <c r="SUV928" s="12"/>
      <c r="SUW928" s="12"/>
      <c r="SUX928" s="12"/>
      <c r="SUY928" s="12"/>
      <c r="SUZ928" s="12"/>
      <c r="SVA928" s="12"/>
      <c r="SVB928" s="12"/>
      <c r="SVC928" s="12"/>
      <c r="SVD928" s="12"/>
      <c r="SVE928" s="12"/>
      <c r="SVF928" s="12"/>
      <c r="SVG928" s="12"/>
      <c r="SVH928" s="12"/>
      <c r="SVI928" s="12"/>
      <c r="SVJ928" s="12"/>
      <c r="SVK928" s="12"/>
      <c r="SVL928" s="12"/>
      <c r="SVM928" s="12"/>
      <c r="SVN928" s="12"/>
      <c r="SVO928" s="12"/>
      <c r="SVP928" s="12"/>
      <c r="SVQ928" s="12"/>
      <c r="SVR928" s="12"/>
      <c r="SVS928" s="12"/>
      <c r="SVT928" s="12"/>
      <c r="SVU928" s="12"/>
      <c r="SVV928" s="12"/>
      <c r="SVW928" s="12"/>
      <c r="SVX928" s="12"/>
      <c r="SVY928" s="12"/>
      <c r="SVZ928" s="12"/>
      <c r="SWA928" s="12"/>
      <c r="SWB928" s="12"/>
      <c r="SWC928" s="12"/>
      <c r="SWD928" s="12"/>
      <c r="SWE928" s="12"/>
      <c r="SWF928" s="12"/>
      <c r="SWG928" s="12"/>
      <c r="SWH928" s="12"/>
      <c r="SWI928" s="12"/>
      <c r="SWJ928" s="12"/>
      <c r="SWK928" s="12"/>
      <c r="SWL928" s="12"/>
      <c r="SWM928" s="12"/>
      <c r="SWN928" s="12"/>
      <c r="SWO928" s="12"/>
      <c r="SWP928" s="12"/>
      <c r="SWQ928" s="12"/>
      <c r="SWR928" s="12"/>
      <c r="SWS928" s="12"/>
      <c r="SWT928" s="12"/>
      <c r="SWU928" s="12"/>
      <c r="SWV928" s="12"/>
      <c r="SWW928" s="12"/>
      <c r="SWX928" s="12"/>
      <c r="SWY928" s="12"/>
      <c r="SWZ928" s="12"/>
      <c r="SXA928" s="12"/>
      <c r="SXB928" s="12"/>
      <c r="SXC928" s="12"/>
      <c r="SXD928" s="12"/>
      <c r="SXE928" s="12"/>
      <c r="SXF928" s="12"/>
      <c r="SXG928" s="12"/>
      <c r="SXH928" s="12"/>
      <c r="SXI928" s="12"/>
      <c r="SXJ928" s="12"/>
      <c r="SXK928" s="12"/>
      <c r="SXL928" s="12"/>
      <c r="SXM928" s="12"/>
      <c r="SXN928" s="12"/>
      <c r="SXO928" s="12"/>
      <c r="SXP928" s="12"/>
      <c r="SXQ928" s="12"/>
      <c r="SXR928" s="12"/>
      <c r="SXS928" s="12"/>
      <c r="SXT928" s="12"/>
      <c r="SXU928" s="12"/>
      <c r="SXV928" s="12"/>
      <c r="SXW928" s="12"/>
      <c r="SXX928" s="12"/>
      <c r="SXY928" s="12"/>
      <c r="SXZ928" s="12"/>
      <c r="SYA928" s="12"/>
      <c r="SYB928" s="12"/>
      <c r="SYC928" s="12"/>
      <c r="SYD928" s="12"/>
      <c r="SYE928" s="12"/>
      <c r="SYF928" s="12"/>
      <c r="SYG928" s="12"/>
      <c r="SYH928" s="12"/>
      <c r="SYI928" s="12"/>
      <c r="SYJ928" s="12"/>
      <c r="SYK928" s="12"/>
      <c r="SYL928" s="12"/>
      <c r="SYM928" s="12"/>
      <c r="SYN928" s="12"/>
      <c r="SYO928" s="12"/>
      <c r="SYP928" s="12"/>
      <c r="SYQ928" s="12"/>
      <c r="SYR928" s="12"/>
      <c r="SYS928" s="12"/>
      <c r="SYT928" s="12"/>
      <c r="SYU928" s="12"/>
      <c r="SYV928" s="12"/>
      <c r="SYW928" s="12"/>
      <c r="SYX928" s="12"/>
      <c r="SYY928" s="12"/>
      <c r="SYZ928" s="12"/>
      <c r="SZA928" s="12"/>
      <c r="SZB928" s="12"/>
      <c r="SZC928" s="12"/>
      <c r="SZD928" s="12"/>
      <c r="SZE928" s="12"/>
      <c r="SZF928" s="12"/>
      <c r="SZG928" s="12"/>
      <c r="SZH928" s="12"/>
      <c r="SZI928" s="12"/>
      <c r="SZJ928" s="12"/>
      <c r="SZK928" s="12"/>
      <c r="SZL928" s="12"/>
      <c r="SZM928" s="12"/>
      <c r="SZN928" s="12"/>
      <c r="SZO928" s="12"/>
      <c r="SZP928" s="12"/>
      <c r="SZQ928" s="12"/>
      <c r="SZR928" s="12"/>
      <c r="SZS928" s="12"/>
      <c r="SZT928" s="12"/>
      <c r="SZU928" s="12"/>
      <c r="SZV928" s="12"/>
      <c r="SZW928" s="12"/>
      <c r="SZX928" s="12"/>
      <c r="SZY928" s="12"/>
      <c r="SZZ928" s="12"/>
      <c r="TAA928" s="12"/>
      <c r="TAB928" s="12"/>
      <c r="TAC928" s="12"/>
      <c r="TAD928" s="12"/>
      <c r="TAE928" s="12"/>
      <c r="TAF928" s="12"/>
      <c r="TAG928" s="12"/>
      <c r="TAH928" s="12"/>
      <c r="TAI928" s="12"/>
      <c r="TAJ928" s="12"/>
      <c r="TAK928" s="12"/>
      <c r="TAL928" s="12"/>
      <c r="TAM928" s="12"/>
      <c r="TAN928" s="12"/>
      <c r="TAO928" s="12"/>
      <c r="TAP928" s="12"/>
      <c r="TAQ928" s="12"/>
      <c r="TAR928" s="12"/>
      <c r="TAS928" s="12"/>
      <c r="TAT928" s="12"/>
      <c r="TAU928" s="12"/>
      <c r="TAV928" s="12"/>
      <c r="TAW928" s="12"/>
      <c r="TAX928" s="12"/>
      <c r="TAY928" s="12"/>
      <c r="TAZ928" s="12"/>
      <c r="TBA928" s="12"/>
      <c r="TBB928" s="12"/>
      <c r="TBC928" s="12"/>
      <c r="TBD928" s="12"/>
      <c r="TBE928" s="12"/>
      <c r="TBF928" s="12"/>
      <c r="TBG928" s="12"/>
      <c r="TBH928" s="12"/>
      <c r="TBI928" s="12"/>
      <c r="TBJ928" s="12"/>
      <c r="TBK928" s="12"/>
      <c r="TBL928" s="12"/>
      <c r="TBM928" s="12"/>
      <c r="TBN928" s="12"/>
      <c r="TBO928" s="12"/>
      <c r="TBP928" s="12"/>
      <c r="TBQ928" s="12"/>
      <c r="TBR928" s="12"/>
      <c r="TBS928" s="12"/>
      <c r="TBT928" s="12"/>
      <c r="TBU928" s="12"/>
      <c r="TBV928" s="12"/>
      <c r="TBW928" s="12"/>
      <c r="TBX928" s="12"/>
      <c r="TBY928" s="12"/>
      <c r="TBZ928" s="12"/>
      <c r="TCA928" s="12"/>
      <c r="TCB928" s="12"/>
      <c r="TCC928" s="12"/>
      <c r="TCD928" s="12"/>
      <c r="TCE928" s="12"/>
      <c r="TCF928" s="12"/>
      <c r="TCG928" s="12"/>
      <c r="TCH928" s="12"/>
      <c r="TCI928" s="12"/>
      <c r="TCJ928" s="12"/>
      <c r="TCK928" s="12"/>
      <c r="TCL928" s="12"/>
      <c r="TCM928" s="12"/>
      <c r="TCN928" s="12"/>
      <c r="TCO928" s="12"/>
      <c r="TCP928" s="12"/>
      <c r="TCQ928" s="12"/>
      <c r="TCR928" s="12"/>
      <c r="TCS928" s="12"/>
      <c r="TCT928" s="12"/>
      <c r="TCU928" s="12"/>
      <c r="TCV928" s="12"/>
      <c r="TCW928" s="12"/>
      <c r="TCX928" s="12"/>
      <c r="TCY928" s="12"/>
      <c r="TCZ928" s="12"/>
      <c r="TDA928" s="12"/>
      <c r="TDB928" s="12"/>
      <c r="TDC928" s="12"/>
      <c r="TDD928" s="12"/>
      <c r="TDE928" s="12"/>
      <c r="TDF928" s="12"/>
      <c r="TDG928" s="12"/>
      <c r="TDH928" s="12"/>
      <c r="TDI928" s="12"/>
      <c r="TDJ928" s="12"/>
      <c r="TDK928" s="12"/>
      <c r="TDL928" s="12"/>
      <c r="TDM928" s="12"/>
      <c r="TDN928" s="12"/>
      <c r="TDO928" s="12"/>
      <c r="TDP928" s="12"/>
      <c r="TDQ928" s="12"/>
      <c r="TDR928" s="12"/>
      <c r="TDS928" s="12"/>
      <c r="TDT928" s="12"/>
      <c r="TDU928" s="12"/>
      <c r="TDV928" s="12"/>
      <c r="TDW928" s="12"/>
      <c r="TDX928" s="12"/>
      <c r="TDY928" s="12"/>
      <c r="TDZ928" s="12"/>
      <c r="TEA928" s="12"/>
      <c r="TEB928" s="12"/>
      <c r="TEC928" s="12"/>
      <c r="TED928" s="12"/>
      <c r="TEE928" s="12"/>
      <c r="TEF928" s="12"/>
      <c r="TEG928" s="12"/>
      <c r="TEH928" s="12"/>
      <c r="TEI928" s="12"/>
      <c r="TEJ928" s="12"/>
      <c r="TEK928" s="12"/>
      <c r="TEL928" s="12"/>
      <c r="TEM928" s="12"/>
      <c r="TEN928" s="12"/>
      <c r="TEO928" s="12"/>
      <c r="TEP928" s="12"/>
      <c r="TEQ928" s="12"/>
      <c r="TER928" s="12"/>
      <c r="TES928" s="12"/>
      <c r="TET928" s="12"/>
      <c r="TEU928" s="12"/>
      <c r="TEV928" s="12"/>
      <c r="TEW928" s="12"/>
      <c r="TEX928" s="12"/>
      <c r="TEY928" s="12"/>
      <c r="TEZ928" s="12"/>
      <c r="TFA928" s="12"/>
      <c r="TFB928" s="12"/>
      <c r="TFC928" s="12"/>
      <c r="TFD928" s="12"/>
      <c r="TFE928" s="12"/>
      <c r="TFF928" s="12"/>
      <c r="TFG928" s="12"/>
      <c r="TFH928" s="12"/>
      <c r="TFI928" s="12"/>
      <c r="TFJ928" s="12"/>
      <c r="TFK928" s="12"/>
      <c r="TFL928" s="12"/>
      <c r="TFM928" s="12"/>
      <c r="TFN928" s="12"/>
      <c r="TFO928" s="12"/>
      <c r="TFP928" s="12"/>
      <c r="TFQ928" s="12"/>
      <c r="TFR928" s="12"/>
      <c r="TFS928" s="12"/>
      <c r="TFT928" s="12"/>
      <c r="TFU928" s="12"/>
      <c r="TFV928" s="12"/>
      <c r="TFW928" s="12"/>
      <c r="TFX928" s="12"/>
      <c r="TFY928" s="12"/>
      <c r="TFZ928" s="12"/>
      <c r="TGA928" s="12"/>
      <c r="TGB928" s="12"/>
      <c r="TGC928" s="12"/>
      <c r="TGD928" s="12"/>
      <c r="TGE928" s="12"/>
      <c r="TGF928" s="12"/>
      <c r="TGG928" s="12"/>
      <c r="TGH928" s="12"/>
      <c r="TGI928" s="12"/>
      <c r="TGJ928" s="12"/>
      <c r="TGK928" s="12"/>
      <c r="TGL928" s="12"/>
      <c r="TGM928" s="12"/>
      <c r="TGN928" s="12"/>
      <c r="TGO928" s="12"/>
      <c r="TGP928" s="12"/>
      <c r="TGQ928" s="12"/>
      <c r="TGR928" s="12"/>
      <c r="TGS928" s="12"/>
      <c r="TGT928" s="12"/>
      <c r="TGU928" s="12"/>
      <c r="TGV928" s="12"/>
      <c r="TGW928" s="12"/>
      <c r="TGX928" s="12"/>
      <c r="TGY928" s="12"/>
      <c r="TGZ928" s="12"/>
      <c r="THA928" s="12"/>
      <c r="THB928" s="12"/>
      <c r="THC928" s="12"/>
      <c r="THD928" s="12"/>
      <c r="THE928" s="12"/>
      <c r="THF928" s="12"/>
      <c r="THG928" s="12"/>
      <c r="THH928" s="12"/>
      <c r="THI928" s="12"/>
      <c r="THJ928" s="12"/>
      <c r="THK928" s="12"/>
      <c r="THL928" s="12"/>
      <c r="THM928" s="12"/>
      <c r="THN928" s="12"/>
      <c r="THO928" s="12"/>
      <c r="THP928" s="12"/>
      <c r="THQ928" s="12"/>
      <c r="THR928" s="12"/>
      <c r="THS928" s="12"/>
      <c r="THT928" s="12"/>
      <c r="THU928" s="12"/>
      <c r="THV928" s="12"/>
      <c r="THW928" s="12"/>
      <c r="THX928" s="12"/>
      <c r="THY928" s="12"/>
      <c r="THZ928" s="12"/>
      <c r="TIA928" s="12"/>
      <c r="TIB928" s="12"/>
      <c r="TIC928" s="12"/>
      <c r="TID928" s="12"/>
      <c r="TIE928" s="12"/>
      <c r="TIF928" s="12"/>
      <c r="TIG928" s="12"/>
      <c r="TIH928" s="12"/>
      <c r="TII928" s="12"/>
      <c r="TIJ928" s="12"/>
      <c r="TIK928" s="12"/>
      <c r="TIL928" s="12"/>
      <c r="TIM928" s="12"/>
      <c r="TIN928" s="12"/>
      <c r="TIO928" s="12"/>
      <c r="TIP928" s="12"/>
      <c r="TIQ928" s="12"/>
      <c r="TIR928" s="12"/>
      <c r="TIS928" s="12"/>
      <c r="TIT928" s="12"/>
      <c r="TIU928" s="12"/>
      <c r="TIV928" s="12"/>
      <c r="TIW928" s="12"/>
      <c r="TIX928" s="12"/>
      <c r="TIY928" s="12"/>
      <c r="TIZ928" s="12"/>
      <c r="TJA928" s="12"/>
      <c r="TJB928" s="12"/>
      <c r="TJC928" s="12"/>
      <c r="TJD928" s="12"/>
      <c r="TJE928" s="12"/>
      <c r="TJF928" s="12"/>
      <c r="TJG928" s="12"/>
      <c r="TJH928" s="12"/>
      <c r="TJI928" s="12"/>
      <c r="TJJ928" s="12"/>
      <c r="TJK928" s="12"/>
      <c r="TJL928" s="12"/>
      <c r="TJM928" s="12"/>
      <c r="TJN928" s="12"/>
      <c r="TJO928" s="12"/>
      <c r="TJP928" s="12"/>
      <c r="TJQ928" s="12"/>
      <c r="TJR928" s="12"/>
      <c r="TJS928" s="12"/>
      <c r="TJT928" s="12"/>
      <c r="TJU928" s="12"/>
      <c r="TJV928" s="12"/>
      <c r="TJW928" s="12"/>
      <c r="TJX928" s="12"/>
      <c r="TJY928" s="12"/>
      <c r="TJZ928" s="12"/>
      <c r="TKA928" s="12"/>
      <c r="TKB928" s="12"/>
      <c r="TKC928" s="12"/>
      <c r="TKD928" s="12"/>
      <c r="TKE928" s="12"/>
      <c r="TKF928" s="12"/>
      <c r="TKG928" s="12"/>
      <c r="TKH928" s="12"/>
      <c r="TKI928" s="12"/>
      <c r="TKJ928" s="12"/>
      <c r="TKK928" s="12"/>
      <c r="TKL928" s="12"/>
      <c r="TKM928" s="12"/>
      <c r="TKN928" s="12"/>
      <c r="TKO928" s="12"/>
      <c r="TKP928" s="12"/>
      <c r="TKQ928" s="12"/>
      <c r="TKR928" s="12"/>
      <c r="TKS928" s="12"/>
      <c r="TKT928" s="12"/>
      <c r="TKU928" s="12"/>
      <c r="TKV928" s="12"/>
      <c r="TKW928" s="12"/>
      <c r="TKX928" s="12"/>
      <c r="TKY928" s="12"/>
      <c r="TKZ928" s="12"/>
      <c r="TLA928" s="12"/>
      <c r="TLB928" s="12"/>
      <c r="TLC928" s="12"/>
      <c r="TLD928" s="12"/>
      <c r="TLE928" s="12"/>
      <c r="TLF928" s="12"/>
      <c r="TLG928" s="12"/>
      <c r="TLH928" s="12"/>
      <c r="TLI928" s="12"/>
      <c r="TLJ928" s="12"/>
      <c r="TLK928" s="12"/>
      <c r="TLL928" s="12"/>
      <c r="TLM928" s="12"/>
      <c r="TLN928" s="12"/>
      <c r="TLO928" s="12"/>
      <c r="TLP928" s="12"/>
      <c r="TLQ928" s="12"/>
      <c r="TLR928" s="12"/>
      <c r="TLS928" s="12"/>
      <c r="TLT928" s="12"/>
      <c r="TLU928" s="12"/>
      <c r="TLV928" s="12"/>
      <c r="TLW928" s="12"/>
      <c r="TLX928" s="12"/>
      <c r="TLY928" s="12"/>
      <c r="TLZ928" s="12"/>
      <c r="TMA928" s="12"/>
      <c r="TMB928" s="12"/>
      <c r="TMC928" s="12"/>
      <c r="TMD928" s="12"/>
      <c r="TME928" s="12"/>
      <c r="TMF928" s="12"/>
      <c r="TMG928" s="12"/>
      <c r="TMH928" s="12"/>
      <c r="TMI928" s="12"/>
      <c r="TMJ928" s="12"/>
      <c r="TMK928" s="12"/>
      <c r="TML928" s="12"/>
      <c r="TMM928" s="12"/>
      <c r="TMN928" s="12"/>
      <c r="TMO928" s="12"/>
      <c r="TMP928" s="12"/>
      <c r="TMQ928" s="12"/>
      <c r="TMR928" s="12"/>
      <c r="TMS928" s="12"/>
      <c r="TMT928" s="12"/>
      <c r="TMU928" s="12"/>
      <c r="TMV928" s="12"/>
      <c r="TMW928" s="12"/>
      <c r="TMX928" s="12"/>
      <c r="TMY928" s="12"/>
      <c r="TMZ928" s="12"/>
      <c r="TNA928" s="12"/>
      <c r="TNB928" s="12"/>
      <c r="TNC928" s="12"/>
      <c r="TND928" s="12"/>
      <c r="TNE928" s="12"/>
      <c r="TNF928" s="12"/>
      <c r="TNG928" s="12"/>
      <c r="TNH928" s="12"/>
      <c r="TNI928" s="12"/>
      <c r="TNJ928" s="12"/>
      <c r="TNK928" s="12"/>
      <c r="TNL928" s="12"/>
      <c r="TNM928" s="12"/>
      <c r="TNN928" s="12"/>
      <c r="TNO928" s="12"/>
      <c r="TNP928" s="12"/>
      <c r="TNQ928" s="12"/>
      <c r="TNR928" s="12"/>
      <c r="TNS928" s="12"/>
      <c r="TNT928" s="12"/>
      <c r="TNU928" s="12"/>
      <c r="TNV928" s="12"/>
      <c r="TNW928" s="12"/>
      <c r="TNX928" s="12"/>
      <c r="TNY928" s="12"/>
      <c r="TNZ928" s="12"/>
      <c r="TOA928" s="12"/>
      <c r="TOB928" s="12"/>
      <c r="TOC928" s="12"/>
      <c r="TOD928" s="12"/>
      <c r="TOE928" s="12"/>
      <c r="TOF928" s="12"/>
      <c r="TOG928" s="12"/>
      <c r="TOH928" s="12"/>
      <c r="TOI928" s="12"/>
      <c r="TOJ928" s="12"/>
      <c r="TOK928" s="12"/>
      <c r="TOL928" s="12"/>
      <c r="TOM928" s="12"/>
      <c r="TON928" s="12"/>
      <c r="TOO928" s="12"/>
      <c r="TOP928" s="12"/>
      <c r="TOQ928" s="12"/>
      <c r="TOR928" s="12"/>
      <c r="TOS928" s="12"/>
      <c r="TOT928" s="12"/>
      <c r="TOU928" s="12"/>
      <c r="TOV928" s="12"/>
      <c r="TOW928" s="12"/>
      <c r="TOX928" s="12"/>
      <c r="TOY928" s="12"/>
      <c r="TOZ928" s="12"/>
      <c r="TPA928" s="12"/>
      <c r="TPB928" s="12"/>
      <c r="TPC928" s="12"/>
      <c r="TPD928" s="12"/>
      <c r="TPE928" s="12"/>
      <c r="TPF928" s="12"/>
      <c r="TPG928" s="12"/>
      <c r="TPH928" s="12"/>
      <c r="TPI928" s="12"/>
      <c r="TPJ928" s="12"/>
      <c r="TPK928" s="12"/>
      <c r="TPL928" s="12"/>
      <c r="TPM928" s="12"/>
      <c r="TPN928" s="12"/>
      <c r="TPO928" s="12"/>
      <c r="TPP928" s="12"/>
      <c r="TPQ928" s="12"/>
      <c r="TPR928" s="12"/>
      <c r="TPS928" s="12"/>
      <c r="TPT928" s="12"/>
      <c r="TPU928" s="12"/>
      <c r="TPV928" s="12"/>
      <c r="TPW928" s="12"/>
      <c r="TPX928" s="12"/>
      <c r="TPY928" s="12"/>
      <c r="TPZ928" s="12"/>
      <c r="TQA928" s="12"/>
      <c r="TQB928" s="12"/>
      <c r="TQC928" s="12"/>
      <c r="TQD928" s="12"/>
      <c r="TQE928" s="12"/>
      <c r="TQF928" s="12"/>
      <c r="TQG928" s="12"/>
      <c r="TQH928" s="12"/>
      <c r="TQI928" s="12"/>
      <c r="TQJ928" s="12"/>
      <c r="TQK928" s="12"/>
      <c r="TQL928" s="12"/>
      <c r="TQM928" s="12"/>
      <c r="TQN928" s="12"/>
      <c r="TQO928" s="12"/>
      <c r="TQP928" s="12"/>
      <c r="TQQ928" s="12"/>
      <c r="TQR928" s="12"/>
      <c r="TQS928" s="12"/>
      <c r="TQT928" s="12"/>
      <c r="TQU928" s="12"/>
      <c r="TQV928" s="12"/>
      <c r="TQW928" s="12"/>
      <c r="TQX928" s="12"/>
      <c r="TQY928" s="12"/>
      <c r="TQZ928" s="12"/>
      <c r="TRA928" s="12"/>
      <c r="TRB928" s="12"/>
      <c r="TRC928" s="12"/>
      <c r="TRD928" s="12"/>
      <c r="TRE928" s="12"/>
      <c r="TRF928" s="12"/>
      <c r="TRG928" s="12"/>
      <c r="TRH928" s="12"/>
      <c r="TRI928" s="12"/>
      <c r="TRJ928" s="12"/>
      <c r="TRK928" s="12"/>
      <c r="TRL928" s="12"/>
      <c r="TRM928" s="12"/>
      <c r="TRN928" s="12"/>
      <c r="TRO928" s="12"/>
      <c r="TRP928" s="12"/>
      <c r="TRQ928" s="12"/>
      <c r="TRR928" s="12"/>
      <c r="TRS928" s="12"/>
      <c r="TRT928" s="12"/>
      <c r="TRU928" s="12"/>
      <c r="TRV928" s="12"/>
      <c r="TRW928" s="12"/>
      <c r="TRX928" s="12"/>
      <c r="TRY928" s="12"/>
      <c r="TRZ928" s="12"/>
      <c r="TSA928" s="12"/>
      <c r="TSB928" s="12"/>
      <c r="TSC928" s="12"/>
      <c r="TSD928" s="12"/>
      <c r="TSE928" s="12"/>
      <c r="TSF928" s="12"/>
      <c r="TSG928" s="12"/>
      <c r="TSH928" s="12"/>
      <c r="TSI928" s="12"/>
      <c r="TSJ928" s="12"/>
      <c r="TSK928" s="12"/>
      <c r="TSL928" s="12"/>
      <c r="TSM928" s="12"/>
      <c r="TSN928" s="12"/>
      <c r="TSO928" s="12"/>
      <c r="TSP928" s="12"/>
      <c r="TSQ928" s="12"/>
      <c r="TSR928" s="12"/>
      <c r="TSS928" s="12"/>
      <c r="TST928" s="12"/>
      <c r="TSU928" s="12"/>
      <c r="TSV928" s="12"/>
      <c r="TSW928" s="12"/>
      <c r="TSX928" s="12"/>
      <c r="TSY928" s="12"/>
      <c r="TSZ928" s="12"/>
      <c r="TTA928" s="12"/>
      <c r="TTB928" s="12"/>
      <c r="TTC928" s="12"/>
      <c r="TTD928" s="12"/>
      <c r="TTE928" s="12"/>
      <c r="TTF928" s="12"/>
      <c r="TTG928" s="12"/>
      <c r="TTH928" s="12"/>
      <c r="TTI928" s="12"/>
      <c r="TTJ928" s="12"/>
      <c r="TTK928" s="12"/>
      <c r="TTL928" s="12"/>
      <c r="TTM928" s="12"/>
      <c r="TTN928" s="12"/>
      <c r="TTO928" s="12"/>
      <c r="TTP928" s="12"/>
      <c r="TTQ928" s="12"/>
      <c r="TTR928" s="12"/>
      <c r="TTS928" s="12"/>
      <c r="TTT928" s="12"/>
      <c r="TTU928" s="12"/>
      <c r="TTV928" s="12"/>
      <c r="TTW928" s="12"/>
      <c r="TTX928" s="12"/>
      <c r="TTY928" s="12"/>
      <c r="TTZ928" s="12"/>
      <c r="TUA928" s="12"/>
      <c r="TUB928" s="12"/>
      <c r="TUC928" s="12"/>
      <c r="TUD928" s="12"/>
      <c r="TUE928" s="12"/>
      <c r="TUF928" s="12"/>
      <c r="TUG928" s="12"/>
      <c r="TUH928" s="12"/>
      <c r="TUI928" s="12"/>
      <c r="TUJ928" s="12"/>
      <c r="TUK928" s="12"/>
      <c r="TUL928" s="12"/>
      <c r="TUM928" s="12"/>
      <c r="TUN928" s="12"/>
      <c r="TUO928" s="12"/>
      <c r="TUP928" s="12"/>
      <c r="TUQ928" s="12"/>
      <c r="TUR928" s="12"/>
      <c r="TUS928" s="12"/>
      <c r="TUT928" s="12"/>
      <c r="TUU928" s="12"/>
      <c r="TUV928" s="12"/>
      <c r="TUW928" s="12"/>
      <c r="TUX928" s="12"/>
      <c r="TUY928" s="12"/>
      <c r="TUZ928" s="12"/>
      <c r="TVA928" s="12"/>
      <c r="TVB928" s="12"/>
      <c r="TVC928" s="12"/>
      <c r="TVD928" s="12"/>
      <c r="TVE928" s="12"/>
      <c r="TVF928" s="12"/>
      <c r="TVG928" s="12"/>
      <c r="TVH928" s="12"/>
      <c r="TVI928" s="12"/>
      <c r="TVJ928" s="12"/>
      <c r="TVK928" s="12"/>
      <c r="TVL928" s="12"/>
      <c r="TVM928" s="12"/>
      <c r="TVN928" s="12"/>
      <c r="TVO928" s="12"/>
      <c r="TVP928" s="12"/>
      <c r="TVQ928" s="12"/>
      <c r="TVR928" s="12"/>
      <c r="TVS928" s="12"/>
      <c r="TVT928" s="12"/>
      <c r="TVU928" s="12"/>
      <c r="TVV928" s="12"/>
      <c r="TVW928" s="12"/>
      <c r="TVX928" s="12"/>
      <c r="TVY928" s="12"/>
      <c r="TVZ928" s="12"/>
      <c r="TWA928" s="12"/>
      <c r="TWB928" s="12"/>
      <c r="TWC928" s="12"/>
      <c r="TWD928" s="12"/>
      <c r="TWE928" s="12"/>
      <c r="TWF928" s="12"/>
      <c r="TWG928" s="12"/>
      <c r="TWH928" s="12"/>
      <c r="TWI928" s="12"/>
      <c r="TWJ928" s="12"/>
      <c r="TWK928" s="12"/>
      <c r="TWL928" s="12"/>
      <c r="TWM928" s="12"/>
      <c r="TWN928" s="12"/>
      <c r="TWO928" s="12"/>
      <c r="TWP928" s="12"/>
      <c r="TWQ928" s="12"/>
      <c r="TWR928" s="12"/>
      <c r="TWS928" s="12"/>
      <c r="TWT928" s="12"/>
      <c r="TWU928" s="12"/>
      <c r="TWV928" s="12"/>
      <c r="TWW928" s="12"/>
      <c r="TWX928" s="12"/>
      <c r="TWY928" s="12"/>
      <c r="TWZ928" s="12"/>
      <c r="TXA928" s="12"/>
      <c r="TXB928" s="12"/>
      <c r="TXC928" s="12"/>
      <c r="TXD928" s="12"/>
      <c r="TXE928" s="12"/>
      <c r="TXF928" s="12"/>
      <c r="TXG928" s="12"/>
      <c r="TXH928" s="12"/>
      <c r="TXI928" s="12"/>
      <c r="TXJ928" s="12"/>
      <c r="TXK928" s="12"/>
      <c r="TXL928" s="12"/>
      <c r="TXM928" s="12"/>
      <c r="TXN928" s="12"/>
      <c r="TXO928" s="12"/>
      <c r="TXP928" s="12"/>
      <c r="TXQ928" s="12"/>
      <c r="TXR928" s="12"/>
      <c r="TXS928" s="12"/>
      <c r="TXT928" s="12"/>
      <c r="TXU928" s="12"/>
      <c r="TXV928" s="12"/>
      <c r="TXW928" s="12"/>
      <c r="TXX928" s="12"/>
      <c r="TXY928" s="12"/>
      <c r="TXZ928" s="12"/>
      <c r="TYA928" s="12"/>
      <c r="TYB928" s="12"/>
      <c r="TYC928" s="12"/>
      <c r="TYD928" s="12"/>
      <c r="TYE928" s="12"/>
      <c r="TYF928" s="12"/>
      <c r="TYG928" s="12"/>
      <c r="TYH928" s="12"/>
      <c r="TYI928" s="12"/>
      <c r="TYJ928" s="12"/>
      <c r="TYK928" s="12"/>
      <c r="TYL928" s="12"/>
      <c r="TYM928" s="12"/>
      <c r="TYN928" s="12"/>
      <c r="TYO928" s="12"/>
      <c r="TYP928" s="12"/>
      <c r="TYQ928" s="12"/>
      <c r="TYR928" s="12"/>
      <c r="TYS928" s="12"/>
      <c r="TYT928" s="12"/>
      <c r="TYU928" s="12"/>
      <c r="TYV928" s="12"/>
      <c r="TYW928" s="12"/>
      <c r="TYX928" s="12"/>
      <c r="TYY928" s="12"/>
      <c r="TYZ928" s="12"/>
      <c r="TZA928" s="12"/>
      <c r="TZB928" s="12"/>
      <c r="TZC928" s="12"/>
      <c r="TZD928" s="12"/>
      <c r="TZE928" s="12"/>
      <c r="TZF928" s="12"/>
      <c r="TZG928" s="12"/>
      <c r="TZH928" s="12"/>
      <c r="TZI928" s="12"/>
      <c r="TZJ928" s="12"/>
      <c r="TZK928" s="12"/>
      <c r="TZL928" s="12"/>
      <c r="TZM928" s="12"/>
      <c r="TZN928" s="12"/>
      <c r="TZO928" s="12"/>
      <c r="TZP928" s="12"/>
      <c r="TZQ928" s="12"/>
      <c r="TZR928" s="12"/>
      <c r="TZS928" s="12"/>
      <c r="TZT928" s="12"/>
      <c r="TZU928" s="12"/>
      <c r="TZV928" s="12"/>
      <c r="TZW928" s="12"/>
      <c r="TZX928" s="12"/>
      <c r="TZY928" s="12"/>
      <c r="TZZ928" s="12"/>
      <c r="UAA928" s="12"/>
      <c r="UAB928" s="12"/>
      <c r="UAC928" s="12"/>
      <c r="UAD928" s="12"/>
      <c r="UAE928" s="12"/>
      <c r="UAF928" s="12"/>
      <c r="UAG928" s="12"/>
      <c r="UAH928" s="12"/>
      <c r="UAI928" s="12"/>
      <c r="UAJ928" s="12"/>
      <c r="UAK928" s="12"/>
      <c r="UAL928" s="12"/>
      <c r="UAM928" s="12"/>
      <c r="UAN928" s="12"/>
      <c r="UAO928" s="12"/>
      <c r="UAP928" s="12"/>
      <c r="UAQ928" s="12"/>
      <c r="UAR928" s="12"/>
      <c r="UAS928" s="12"/>
      <c r="UAT928" s="12"/>
      <c r="UAU928" s="12"/>
      <c r="UAV928" s="12"/>
      <c r="UAW928" s="12"/>
      <c r="UAX928" s="12"/>
      <c r="UAY928" s="12"/>
      <c r="UAZ928" s="12"/>
      <c r="UBA928" s="12"/>
      <c r="UBB928" s="12"/>
      <c r="UBC928" s="12"/>
      <c r="UBD928" s="12"/>
      <c r="UBE928" s="12"/>
      <c r="UBF928" s="12"/>
      <c r="UBG928" s="12"/>
      <c r="UBH928" s="12"/>
      <c r="UBI928" s="12"/>
      <c r="UBJ928" s="12"/>
      <c r="UBK928" s="12"/>
      <c r="UBL928" s="12"/>
      <c r="UBM928" s="12"/>
      <c r="UBN928" s="12"/>
      <c r="UBO928" s="12"/>
      <c r="UBP928" s="12"/>
      <c r="UBQ928" s="12"/>
      <c r="UBR928" s="12"/>
      <c r="UBS928" s="12"/>
      <c r="UBT928" s="12"/>
      <c r="UBU928" s="12"/>
      <c r="UBV928" s="12"/>
      <c r="UBW928" s="12"/>
      <c r="UBX928" s="12"/>
      <c r="UBY928" s="12"/>
      <c r="UBZ928" s="12"/>
      <c r="UCA928" s="12"/>
      <c r="UCB928" s="12"/>
      <c r="UCC928" s="12"/>
      <c r="UCD928" s="12"/>
      <c r="UCE928" s="12"/>
      <c r="UCF928" s="12"/>
      <c r="UCG928" s="12"/>
      <c r="UCH928" s="12"/>
      <c r="UCI928" s="12"/>
      <c r="UCJ928" s="12"/>
      <c r="UCK928" s="12"/>
      <c r="UCL928" s="12"/>
      <c r="UCM928" s="12"/>
      <c r="UCN928" s="12"/>
      <c r="UCO928" s="12"/>
      <c r="UCP928" s="12"/>
      <c r="UCQ928" s="12"/>
      <c r="UCR928" s="12"/>
      <c r="UCS928" s="12"/>
      <c r="UCT928" s="12"/>
      <c r="UCU928" s="12"/>
      <c r="UCV928" s="12"/>
      <c r="UCW928" s="12"/>
      <c r="UCX928" s="12"/>
      <c r="UCY928" s="12"/>
      <c r="UCZ928" s="12"/>
      <c r="UDA928" s="12"/>
      <c r="UDB928" s="12"/>
      <c r="UDC928" s="12"/>
      <c r="UDD928" s="12"/>
      <c r="UDE928" s="12"/>
      <c r="UDF928" s="12"/>
      <c r="UDG928" s="12"/>
      <c r="UDH928" s="12"/>
      <c r="UDI928" s="12"/>
      <c r="UDJ928" s="12"/>
      <c r="UDK928" s="12"/>
      <c r="UDL928" s="12"/>
      <c r="UDM928" s="12"/>
      <c r="UDN928" s="12"/>
      <c r="UDO928" s="12"/>
      <c r="UDP928" s="12"/>
      <c r="UDQ928" s="12"/>
      <c r="UDR928" s="12"/>
      <c r="UDS928" s="12"/>
      <c r="UDT928" s="12"/>
      <c r="UDU928" s="12"/>
      <c r="UDV928" s="12"/>
      <c r="UDW928" s="12"/>
      <c r="UDX928" s="12"/>
      <c r="UDY928" s="12"/>
      <c r="UDZ928" s="12"/>
      <c r="UEA928" s="12"/>
      <c r="UEB928" s="12"/>
      <c r="UEC928" s="12"/>
      <c r="UED928" s="12"/>
      <c r="UEE928" s="12"/>
      <c r="UEF928" s="12"/>
      <c r="UEG928" s="12"/>
      <c r="UEH928" s="12"/>
      <c r="UEI928" s="12"/>
      <c r="UEJ928" s="12"/>
      <c r="UEK928" s="12"/>
      <c r="UEL928" s="12"/>
      <c r="UEM928" s="12"/>
      <c r="UEN928" s="12"/>
      <c r="UEO928" s="12"/>
      <c r="UEP928" s="12"/>
      <c r="UEQ928" s="12"/>
      <c r="UER928" s="12"/>
      <c r="UES928" s="12"/>
      <c r="UET928" s="12"/>
      <c r="UEU928" s="12"/>
      <c r="UEV928" s="12"/>
      <c r="UEW928" s="12"/>
      <c r="UEX928" s="12"/>
      <c r="UEY928" s="12"/>
      <c r="UEZ928" s="12"/>
      <c r="UFA928" s="12"/>
      <c r="UFB928" s="12"/>
      <c r="UFC928" s="12"/>
      <c r="UFD928" s="12"/>
      <c r="UFE928" s="12"/>
      <c r="UFF928" s="12"/>
      <c r="UFG928" s="12"/>
      <c r="UFH928" s="12"/>
      <c r="UFI928" s="12"/>
      <c r="UFJ928" s="12"/>
      <c r="UFK928" s="12"/>
      <c r="UFL928" s="12"/>
      <c r="UFM928" s="12"/>
      <c r="UFN928" s="12"/>
      <c r="UFO928" s="12"/>
      <c r="UFP928" s="12"/>
      <c r="UFQ928" s="12"/>
      <c r="UFR928" s="12"/>
      <c r="UFS928" s="12"/>
      <c r="UFT928" s="12"/>
      <c r="UFU928" s="12"/>
      <c r="UFV928" s="12"/>
      <c r="UFW928" s="12"/>
      <c r="UFX928" s="12"/>
      <c r="UFY928" s="12"/>
      <c r="UFZ928" s="12"/>
      <c r="UGA928" s="12"/>
      <c r="UGB928" s="12"/>
      <c r="UGC928" s="12"/>
      <c r="UGD928" s="12"/>
      <c r="UGE928" s="12"/>
      <c r="UGF928" s="12"/>
      <c r="UGG928" s="12"/>
      <c r="UGH928" s="12"/>
      <c r="UGI928" s="12"/>
      <c r="UGJ928" s="12"/>
      <c r="UGK928" s="12"/>
      <c r="UGL928" s="12"/>
      <c r="UGM928" s="12"/>
      <c r="UGN928" s="12"/>
      <c r="UGO928" s="12"/>
      <c r="UGP928" s="12"/>
      <c r="UGQ928" s="12"/>
      <c r="UGR928" s="12"/>
      <c r="UGS928" s="12"/>
      <c r="UGT928" s="12"/>
      <c r="UGU928" s="12"/>
      <c r="UGV928" s="12"/>
      <c r="UGW928" s="12"/>
      <c r="UGX928" s="12"/>
      <c r="UGY928" s="12"/>
      <c r="UGZ928" s="12"/>
      <c r="UHA928" s="12"/>
      <c r="UHB928" s="12"/>
      <c r="UHC928" s="12"/>
      <c r="UHD928" s="12"/>
      <c r="UHE928" s="12"/>
      <c r="UHF928" s="12"/>
      <c r="UHG928" s="12"/>
      <c r="UHH928" s="12"/>
      <c r="UHI928" s="12"/>
      <c r="UHJ928" s="12"/>
      <c r="UHK928" s="12"/>
      <c r="UHL928" s="12"/>
      <c r="UHM928" s="12"/>
      <c r="UHN928" s="12"/>
      <c r="UHO928" s="12"/>
      <c r="UHP928" s="12"/>
      <c r="UHQ928" s="12"/>
      <c r="UHR928" s="12"/>
      <c r="UHS928" s="12"/>
      <c r="UHT928" s="12"/>
      <c r="UHU928" s="12"/>
      <c r="UHV928" s="12"/>
      <c r="UHW928" s="12"/>
      <c r="UHX928" s="12"/>
      <c r="UHY928" s="12"/>
      <c r="UHZ928" s="12"/>
      <c r="UIA928" s="12"/>
      <c r="UIB928" s="12"/>
      <c r="UIC928" s="12"/>
      <c r="UID928" s="12"/>
      <c r="UIE928" s="12"/>
      <c r="UIF928" s="12"/>
      <c r="UIG928" s="12"/>
      <c r="UIH928" s="12"/>
      <c r="UII928" s="12"/>
      <c r="UIJ928" s="12"/>
      <c r="UIK928" s="12"/>
      <c r="UIL928" s="12"/>
      <c r="UIM928" s="12"/>
      <c r="UIN928" s="12"/>
      <c r="UIO928" s="12"/>
      <c r="UIP928" s="12"/>
      <c r="UIQ928" s="12"/>
      <c r="UIR928" s="12"/>
      <c r="UIS928" s="12"/>
      <c r="UIT928" s="12"/>
      <c r="UIU928" s="12"/>
      <c r="UIV928" s="12"/>
      <c r="UIW928" s="12"/>
      <c r="UIX928" s="12"/>
      <c r="UIY928" s="12"/>
      <c r="UIZ928" s="12"/>
      <c r="UJA928" s="12"/>
      <c r="UJB928" s="12"/>
      <c r="UJC928" s="12"/>
      <c r="UJD928" s="12"/>
      <c r="UJE928" s="12"/>
      <c r="UJF928" s="12"/>
      <c r="UJG928" s="12"/>
      <c r="UJH928" s="12"/>
      <c r="UJI928" s="12"/>
      <c r="UJJ928" s="12"/>
      <c r="UJK928" s="12"/>
      <c r="UJL928" s="12"/>
      <c r="UJM928" s="12"/>
      <c r="UJN928" s="12"/>
      <c r="UJO928" s="12"/>
      <c r="UJP928" s="12"/>
      <c r="UJQ928" s="12"/>
      <c r="UJR928" s="12"/>
      <c r="UJS928" s="12"/>
      <c r="UJT928" s="12"/>
      <c r="UJU928" s="12"/>
      <c r="UJV928" s="12"/>
      <c r="UJW928" s="12"/>
      <c r="UJX928" s="12"/>
      <c r="UJY928" s="12"/>
      <c r="UJZ928" s="12"/>
      <c r="UKA928" s="12"/>
      <c r="UKB928" s="12"/>
      <c r="UKC928" s="12"/>
      <c r="UKD928" s="12"/>
      <c r="UKE928" s="12"/>
      <c r="UKF928" s="12"/>
      <c r="UKG928" s="12"/>
      <c r="UKH928" s="12"/>
      <c r="UKI928" s="12"/>
      <c r="UKJ928" s="12"/>
      <c r="UKK928" s="12"/>
      <c r="UKL928" s="12"/>
      <c r="UKM928" s="12"/>
      <c r="UKN928" s="12"/>
      <c r="UKO928" s="12"/>
      <c r="UKP928" s="12"/>
      <c r="UKQ928" s="12"/>
      <c r="UKR928" s="12"/>
      <c r="UKS928" s="12"/>
      <c r="UKT928" s="12"/>
      <c r="UKU928" s="12"/>
      <c r="UKV928" s="12"/>
      <c r="UKW928" s="12"/>
      <c r="UKX928" s="12"/>
      <c r="UKY928" s="12"/>
      <c r="UKZ928" s="12"/>
      <c r="ULA928" s="12"/>
      <c r="ULB928" s="12"/>
      <c r="ULC928" s="12"/>
      <c r="ULD928" s="12"/>
      <c r="ULE928" s="12"/>
      <c r="ULF928" s="12"/>
      <c r="ULG928" s="12"/>
      <c r="ULH928" s="12"/>
      <c r="ULI928" s="12"/>
      <c r="ULJ928" s="12"/>
      <c r="ULK928" s="12"/>
      <c r="ULL928" s="12"/>
      <c r="ULM928" s="12"/>
      <c r="ULN928" s="12"/>
      <c r="ULO928" s="12"/>
      <c r="ULP928" s="12"/>
      <c r="ULQ928" s="12"/>
      <c r="ULR928" s="12"/>
      <c r="ULS928" s="12"/>
      <c r="ULT928" s="12"/>
      <c r="ULU928" s="12"/>
      <c r="ULV928" s="12"/>
      <c r="ULW928" s="12"/>
      <c r="ULX928" s="12"/>
      <c r="ULY928" s="12"/>
      <c r="ULZ928" s="12"/>
      <c r="UMA928" s="12"/>
      <c r="UMB928" s="12"/>
      <c r="UMC928" s="12"/>
      <c r="UMD928" s="12"/>
      <c r="UME928" s="12"/>
      <c r="UMF928" s="12"/>
      <c r="UMG928" s="12"/>
      <c r="UMH928" s="12"/>
      <c r="UMI928" s="12"/>
      <c r="UMJ928" s="12"/>
      <c r="UMK928" s="12"/>
      <c r="UML928" s="12"/>
      <c r="UMM928" s="12"/>
      <c r="UMN928" s="12"/>
      <c r="UMO928" s="12"/>
      <c r="UMP928" s="12"/>
      <c r="UMQ928" s="12"/>
      <c r="UMR928" s="12"/>
      <c r="UMS928" s="12"/>
      <c r="UMT928" s="12"/>
      <c r="UMU928" s="12"/>
      <c r="UMV928" s="12"/>
      <c r="UMW928" s="12"/>
      <c r="UMX928" s="12"/>
      <c r="UMY928" s="12"/>
      <c r="UMZ928" s="12"/>
      <c r="UNA928" s="12"/>
      <c r="UNB928" s="12"/>
      <c r="UNC928" s="12"/>
      <c r="UND928" s="12"/>
      <c r="UNE928" s="12"/>
      <c r="UNF928" s="12"/>
      <c r="UNG928" s="12"/>
      <c r="UNH928" s="12"/>
      <c r="UNI928" s="12"/>
      <c r="UNJ928" s="12"/>
      <c r="UNK928" s="12"/>
      <c r="UNL928" s="12"/>
      <c r="UNM928" s="12"/>
      <c r="UNN928" s="12"/>
      <c r="UNO928" s="12"/>
      <c r="UNP928" s="12"/>
      <c r="UNQ928" s="12"/>
      <c r="UNR928" s="12"/>
      <c r="UNS928" s="12"/>
      <c r="UNT928" s="12"/>
      <c r="UNU928" s="12"/>
      <c r="UNV928" s="12"/>
      <c r="UNW928" s="12"/>
      <c r="UNX928" s="12"/>
      <c r="UNY928" s="12"/>
      <c r="UNZ928" s="12"/>
      <c r="UOA928" s="12"/>
      <c r="UOB928" s="12"/>
      <c r="UOC928" s="12"/>
      <c r="UOD928" s="12"/>
      <c r="UOE928" s="12"/>
      <c r="UOF928" s="12"/>
      <c r="UOG928" s="12"/>
      <c r="UOH928" s="12"/>
      <c r="UOI928" s="12"/>
      <c r="UOJ928" s="12"/>
      <c r="UOK928" s="12"/>
      <c r="UOL928" s="12"/>
      <c r="UOM928" s="12"/>
      <c r="UON928" s="12"/>
      <c r="UOO928" s="12"/>
      <c r="UOP928" s="12"/>
      <c r="UOQ928" s="12"/>
      <c r="UOR928" s="12"/>
      <c r="UOS928" s="12"/>
      <c r="UOT928" s="12"/>
      <c r="UOU928" s="12"/>
      <c r="UOV928" s="12"/>
      <c r="UOW928" s="12"/>
      <c r="UOX928" s="12"/>
      <c r="UOY928" s="12"/>
      <c r="UOZ928" s="12"/>
      <c r="UPA928" s="12"/>
      <c r="UPB928" s="12"/>
      <c r="UPC928" s="12"/>
      <c r="UPD928" s="12"/>
      <c r="UPE928" s="12"/>
      <c r="UPF928" s="12"/>
      <c r="UPG928" s="12"/>
      <c r="UPH928" s="12"/>
      <c r="UPI928" s="12"/>
      <c r="UPJ928" s="12"/>
      <c r="UPK928" s="12"/>
      <c r="UPL928" s="12"/>
      <c r="UPM928" s="12"/>
      <c r="UPN928" s="12"/>
      <c r="UPO928" s="12"/>
      <c r="UPP928" s="12"/>
      <c r="UPQ928" s="12"/>
      <c r="UPR928" s="12"/>
      <c r="UPS928" s="12"/>
      <c r="UPT928" s="12"/>
      <c r="UPU928" s="12"/>
      <c r="UPV928" s="12"/>
      <c r="UPW928" s="12"/>
      <c r="UPX928" s="12"/>
      <c r="UPY928" s="12"/>
      <c r="UPZ928" s="12"/>
      <c r="UQA928" s="12"/>
      <c r="UQB928" s="12"/>
      <c r="UQC928" s="12"/>
      <c r="UQD928" s="12"/>
      <c r="UQE928" s="12"/>
      <c r="UQF928" s="12"/>
      <c r="UQG928" s="12"/>
      <c r="UQH928" s="12"/>
      <c r="UQI928" s="12"/>
      <c r="UQJ928" s="12"/>
      <c r="UQK928" s="12"/>
      <c r="UQL928" s="12"/>
      <c r="UQM928" s="12"/>
      <c r="UQN928" s="12"/>
      <c r="UQO928" s="12"/>
      <c r="UQP928" s="12"/>
      <c r="UQQ928" s="12"/>
      <c r="UQR928" s="12"/>
      <c r="UQS928" s="12"/>
      <c r="UQT928" s="12"/>
      <c r="UQU928" s="12"/>
      <c r="UQV928" s="12"/>
      <c r="UQW928" s="12"/>
      <c r="UQX928" s="12"/>
      <c r="UQY928" s="12"/>
      <c r="UQZ928" s="12"/>
      <c r="URA928" s="12"/>
      <c r="URB928" s="12"/>
      <c r="URC928" s="12"/>
      <c r="URD928" s="12"/>
      <c r="URE928" s="12"/>
      <c r="URF928" s="12"/>
      <c r="URG928" s="12"/>
      <c r="URH928" s="12"/>
      <c r="URI928" s="12"/>
      <c r="URJ928" s="12"/>
      <c r="URK928" s="12"/>
      <c r="URL928" s="12"/>
      <c r="URM928" s="12"/>
      <c r="URN928" s="12"/>
      <c r="URO928" s="12"/>
      <c r="URP928" s="12"/>
      <c r="URQ928" s="12"/>
      <c r="URR928" s="12"/>
      <c r="URS928" s="12"/>
      <c r="URT928" s="12"/>
      <c r="URU928" s="12"/>
      <c r="URV928" s="12"/>
      <c r="URW928" s="12"/>
      <c r="URX928" s="12"/>
      <c r="URY928" s="12"/>
      <c r="URZ928" s="12"/>
      <c r="USA928" s="12"/>
      <c r="USB928" s="12"/>
      <c r="USC928" s="12"/>
      <c r="USD928" s="12"/>
      <c r="USE928" s="12"/>
      <c r="USF928" s="12"/>
      <c r="USG928" s="12"/>
      <c r="USH928" s="12"/>
      <c r="USI928" s="12"/>
      <c r="USJ928" s="12"/>
      <c r="USK928" s="12"/>
      <c r="USL928" s="12"/>
      <c r="USM928" s="12"/>
      <c r="USN928" s="12"/>
      <c r="USO928" s="12"/>
      <c r="USP928" s="12"/>
      <c r="USQ928" s="12"/>
      <c r="USR928" s="12"/>
      <c r="USS928" s="12"/>
      <c r="UST928" s="12"/>
      <c r="USU928" s="12"/>
      <c r="USV928" s="12"/>
      <c r="USW928" s="12"/>
      <c r="USX928" s="12"/>
      <c r="USY928" s="12"/>
      <c r="USZ928" s="12"/>
      <c r="UTA928" s="12"/>
      <c r="UTB928" s="12"/>
      <c r="UTC928" s="12"/>
      <c r="UTD928" s="12"/>
      <c r="UTE928" s="12"/>
      <c r="UTF928" s="12"/>
      <c r="UTG928" s="12"/>
      <c r="UTH928" s="12"/>
      <c r="UTI928" s="12"/>
      <c r="UTJ928" s="12"/>
      <c r="UTK928" s="12"/>
      <c r="UTL928" s="12"/>
      <c r="UTM928" s="12"/>
      <c r="UTN928" s="12"/>
      <c r="UTO928" s="12"/>
      <c r="UTP928" s="12"/>
      <c r="UTQ928" s="12"/>
      <c r="UTR928" s="12"/>
      <c r="UTS928" s="12"/>
      <c r="UTT928" s="12"/>
      <c r="UTU928" s="12"/>
      <c r="UTV928" s="12"/>
      <c r="UTW928" s="12"/>
      <c r="UTX928" s="12"/>
      <c r="UTY928" s="12"/>
      <c r="UTZ928" s="12"/>
      <c r="UUA928" s="12"/>
      <c r="UUB928" s="12"/>
      <c r="UUC928" s="12"/>
      <c r="UUD928" s="12"/>
      <c r="UUE928" s="12"/>
      <c r="UUF928" s="12"/>
      <c r="UUG928" s="12"/>
      <c r="UUH928" s="12"/>
      <c r="UUI928" s="12"/>
      <c r="UUJ928" s="12"/>
      <c r="UUK928" s="12"/>
      <c r="UUL928" s="12"/>
      <c r="UUM928" s="12"/>
      <c r="UUN928" s="12"/>
      <c r="UUO928" s="12"/>
      <c r="UUP928" s="12"/>
      <c r="UUQ928" s="12"/>
      <c r="UUR928" s="12"/>
      <c r="UUS928" s="12"/>
      <c r="UUT928" s="12"/>
      <c r="UUU928" s="12"/>
      <c r="UUV928" s="12"/>
      <c r="UUW928" s="12"/>
      <c r="UUX928" s="12"/>
      <c r="UUY928" s="12"/>
      <c r="UUZ928" s="12"/>
      <c r="UVA928" s="12"/>
      <c r="UVB928" s="12"/>
      <c r="UVC928" s="12"/>
      <c r="UVD928" s="12"/>
      <c r="UVE928" s="12"/>
      <c r="UVF928" s="12"/>
      <c r="UVG928" s="12"/>
      <c r="UVH928" s="12"/>
      <c r="UVI928" s="12"/>
      <c r="UVJ928" s="12"/>
      <c r="UVK928" s="12"/>
      <c r="UVL928" s="12"/>
      <c r="UVM928" s="12"/>
      <c r="UVN928" s="12"/>
      <c r="UVO928" s="12"/>
      <c r="UVP928" s="12"/>
      <c r="UVQ928" s="12"/>
      <c r="UVR928" s="12"/>
      <c r="UVS928" s="12"/>
      <c r="UVT928" s="12"/>
      <c r="UVU928" s="12"/>
      <c r="UVV928" s="12"/>
      <c r="UVW928" s="12"/>
      <c r="UVX928" s="12"/>
      <c r="UVY928" s="12"/>
      <c r="UVZ928" s="12"/>
      <c r="UWA928" s="12"/>
      <c r="UWB928" s="12"/>
      <c r="UWC928" s="12"/>
      <c r="UWD928" s="12"/>
      <c r="UWE928" s="12"/>
      <c r="UWF928" s="12"/>
      <c r="UWG928" s="12"/>
      <c r="UWH928" s="12"/>
      <c r="UWI928" s="12"/>
      <c r="UWJ928" s="12"/>
      <c r="UWK928" s="12"/>
      <c r="UWL928" s="12"/>
      <c r="UWM928" s="12"/>
      <c r="UWN928" s="12"/>
      <c r="UWO928" s="12"/>
      <c r="UWP928" s="12"/>
      <c r="UWQ928" s="12"/>
      <c r="UWR928" s="12"/>
      <c r="UWS928" s="12"/>
      <c r="UWT928" s="12"/>
      <c r="UWU928" s="12"/>
      <c r="UWV928" s="12"/>
      <c r="UWW928" s="12"/>
      <c r="UWX928" s="12"/>
      <c r="UWY928" s="12"/>
      <c r="UWZ928" s="12"/>
      <c r="UXA928" s="12"/>
      <c r="UXB928" s="12"/>
      <c r="UXC928" s="12"/>
      <c r="UXD928" s="12"/>
      <c r="UXE928" s="12"/>
      <c r="UXF928" s="12"/>
      <c r="UXG928" s="12"/>
      <c r="UXH928" s="12"/>
      <c r="UXI928" s="12"/>
      <c r="UXJ928" s="12"/>
      <c r="UXK928" s="12"/>
      <c r="UXL928" s="12"/>
      <c r="UXM928" s="12"/>
      <c r="UXN928" s="12"/>
      <c r="UXO928" s="12"/>
      <c r="UXP928" s="12"/>
      <c r="UXQ928" s="12"/>
      <c r="UXR928" s="12"/>
      <c r="UXS928" s="12"/>
      <c r="UXT928" s="12"/>
      <c r="UXU928" s="12"/>
      <c r="UXV928" s="12"/>
      <c r="UXW928" s="12"/>
      <c r="UXX928" s="12"/>
      <c r="UXY928" s="12"/>
      <c r="UXZ928" s="12"/>
      <c r="UYA928" s="12"/>
      <c r="UYB928" s="12"/>
      <c r="UYC928" s="12"/>
      <c r="UYD928" s="12"/>
      <c r="UYE928" s="12"/>
      <c r="UYF928" s="12"/>
      <c r="UYG928" s="12"/>
      <c r="UYH928" s="12"/>
      <c r="UYI928" s="12"/>
      <c r="UYJ928" s="12"/>
      <c r="UYK928" s="12"/>
      <c r="UYL928" s="12"/>
      <c r="UYM928" s="12"/>
      <c r="UYN928" s="12"/>
      <c r="UYO928" s="12"/>
      <c r="UYP928" s="12"/>
      <c r="UYQ928" s="12"/>
      <c r="UYR928" s="12"/>
      <c r="UYS928" s="12"/>
      <c r="UYT928" s="12"/>
      <c r="UYU928" s="12"/>
      <c r="UYV928" s="12"/>
      <c r="UYW928" s="12"/>
      <c r="UYX928" s="12"/>
      <c r="UYY928" s="12"/>
      <c r="UYZ928" s="12"/>
      <c r="UZA928" s="12"/>
      <c r="UZB928" s="12"/>
      <c r="UZC928" s="12"/>
      <c r="UZD928" s="12"/>
      <c r="UZE928" s="12"/>
      <c r="UZF928" s="12"/>
      <c r="UZG928" s="12"/>
      <c r="UZH928" s="12"/>
      <c r="UZI928" s="12"/>
      <c r="UZJ928" s="12"/>
      <c r="UZK928" s="12"/>
      <c r="UZL928" s="12"/>
      <c r="UZM928" s="12"/>
      <c r="UZN928" s="12"/>
      <c r="UZO928" s="12"/>
      <c r="UZP928" s="12"/>
      <c r="UZQ928" s="12"/>
      <c r="UZR928" s="12"/>
      <c r="UZS928" s="12"/>
      <c r="UZT928" s="12"/>
      <c r="UZU928" s="12"/>
      <c r="UZV928" s="12"/>
      <c r="UZW928" s="12"/>
      <c r="UZX928" s="12"/>
      <c r="UZY928" s="12"/>
      <c r="UZZ928" s="12"/>
      <c r="VAA928" s="12"/>
      <c r="VAB928" s="12"/>
      <c r="VAC928" s="12"/>
      <c r="VAD928" s="12"/>
      <c r="VAE928" s="12"/>
      <c r="VAF928" s="12"/>
      <c r="VAG928" s="12"/>
      <c r="VAH928" s="12"/>
      <c r="VAI928" s="12"/>
      <c r="VAJ928" s="12"/>
      <c r="VAK928" s="12"/>
      <c r="VAL928" s="12"/>
      <c r="VAM928" s="12"/>
      <c r="VAN928" s="12"/>
      <c r="VAO928" s="12"/>
      <c r="VAP928" s="12"/>
      <c r="VAQ928" s="12"/>
      <c r="VAR928" s="12"/>
      <c r="VAS928" s="12"/>
      <c r="VAT928" s="12"/>
      <c r="VAU928" s="12"/>
      <c r="VAV928" s="12"/>
      <c r="VAW928" s="12"/>
      <c r="VAX928" s="12"/>
      <c r="VAY928" s="12"/>
      <c r="VAZ928" s="12"/>
      <c r="VBA928" s="12"/>
      <c r="VBB928" s="12"/>
      <c r="VBC928" s="12"/>
      <c r="VBD928" s="12"/>
      <c r="VBE928" s="12"/>
      <c r="VBF928" s="12"/>
      <c r="VBG928" s="12"/>
      <c r="VBH928" s="12"/>
      <c r="VBI928" s="12"/>
      <c r="VBJ928" s="12"/>
      <c r="VBK928" s="12"/>
      <c r="VBL928" s="12"/>
      <c r="VBM928" s="12"/>
      <c r="VBN928" s="12"/>
      <c r="VBO928" s="12"/>
      <c r="VBP928" s="12"/>
      <c r="VBQ928" s="12"/>
      <c r="VBR928" s="12"/>
      <c r="VBS928" s="12"/>
      <c r="VBT928" s="12"/>
      <c r="VBU928" s="12"/>
      <c r="VBV928" s="12"/>
      <c r="VBW928" s="12"/>
      <c r="VBX928" s="12"/>
      <c r="VBY928" s="12"/>
      <c r="VBZ928" s="12"/>
      <c r="VCA928" s="12"/>
      <c r="VCB928" s="12"/>
      <c r="VCC928" s="12"/>
      <c r="VCD928" s="12"/>
      <c r="VCE928" s="12"/>
      <c r="VCF928" s="12"/>
      <c r="VCG928" s="12"/>
      <c r="VCH928" s="12"/>
      <c r="VCI928" s="12"/>
      <c r="VCJ928" s="12"/>
      <c r="VCK928" s="12"/>
      <c r="VCL928" s="12"/>
      <c r="VCM928" s="12"/>
      <c r="VCN928" s="12"/>
      <c r="VCO928" s="12"/>
      <c r="VCP928" s="12"/>
      <c r="VCQ928" s="12"/>
      <c r="VCR928" s="12"/>
      <c r="VCS928" s="12"/>
      <c r="VCT928" s="12"/>
      <c r="VCU928" s="12"/>
      <c r="VCV928" s="12"/>
      <c r="VCW928" s="12"/>
      <c r="VCX928" s="12"/>
      <c r="VCY928" s="12"/>
      <c r="VCZ928" s="12"/>
      <c r="VDA928" s="12"/>
      <c r="VDB928" s="12"/>
      <c r="VDC928" s="12"/>
      <c r="VDD928" s="12"/>
      <c r="VDE928" s="12"/>
      <c r="VDF928" s="12"/>
      <c r="VDG928" s="12"/>
      <c r="VDH928" s="12"/>
      <c r="VDI928" s="12"/>
      <c r="VDJ928" s="12"/>
      <c r="VDK928" s="12"/>
      <c r="VDL928" s="12"/>
      <c r="VDM928" s="12"/>
      <c r="VDN928" s="12"/>
      <c r="VDO928" s="12"/>
      <c r="VDP928" s="12"/>
      <c r="VDQ928" s="12"/>
      <c r="VDR928" s="12"/>
      <c r="VDS928" s="12"/>
      <c r="VDT928" s="12"/>
      <c r="VDU928" s="12"/>
      <c r="VDV928" s="12"/>
      <c r="VDW928" s="12"/>
      <c r="VDX928" s="12"/>
      <c r="VDY928" s="12"/>
      <c r="VDZ928" s="12"/>
      <c r="VEA928" s="12"/>
      <c r="VEB928" s="12"/>
      <c r="VEC928" s="12"/>
      <c r="VED928" s="12"/>
      <c r="VEE928" s="12"/>
      <c r="VEF928" s="12"/>
      <c r="VEG928" s="12"/>
      <c r="VEH928" s="12"/>
      <c r="VEI928" s="12"/>
      <c r="VEJ928" s="12"/>
      <c r="VEK928" s="12"/>
      <c r="VEL928" s="12"/>
      <c r="VEM928" s="12"/>
      <c r="VEN928" s="12"/>
      <c r="VEO928" s="12"/>
      <c r="VEP928" s="12"/>
      <c r="VEQ928" s="12"/>
      <c r="VER928" s="12"/>
      <c r="VES928" s="12"/>
      <c r="VET928" s="12"/>
      <c r="VEU928" s="12"/>
      <c r="VEV928" s="12"/>
      <c r="VEW928" s="12"/>
      <c r="VEX928" s="12"/>
      <c r="VEY928" s="12"/>
      <c r="VEZ928" s="12"/>
      <c r="VFA928" s="12"/>
      <c r="VFB928" s="12"/>
      <c r="VFC928" s="12"/>
      <c r="VFD928" s="12"/>
      <c r="VFE928" s="12"/>
      <c r="VFF928" s="12"/>
      <c r="VFG928" s="12"/>
      <c r="VFH928" s="12"/>
      <c r="VFI928" s="12"/>
      <c r="VFJ928" s="12"/>
      <c r="VFK928" s="12"/>
      <c r="VFL928" s="12"/>
      <c r="VFM928" s="12"/>
      <c r="VFN928" s="12"/>
      <c r="VFO928" s="12"/>
      <c r="VFP928" s="12"/>
      <c r="VFQ928" s="12"/>
      <c r="VFR928" s="12"/>
      <c r="VFS928" s="12"/>
      <c r="VFT928" s="12"/>
      <c r="VFU928" s="12"/>
      <c r="VFV928" s="12"/>
      <c r="VFW928" s="12"/>
      <c r="VFX928" s="12"/>
      <c r="VFY928" s="12"/>
      <c r="VFZ928" s="12"/>
      <c r="VGA928" s="12"/>
      <c r="VGB928" s="12"/>
      <c r="VGC928" s="12"/>
      <c r="VGD928" s="12"/>
      <c r="VGE928" s="12"/>
      <c r="VGF928" s="12"/>
      <c r="VGG928" s="12"/>
      <c r="VGH928" s="12"/>
      <c r="VGI928" s="12"/>
      <c r="VGJ928" s="12"/>
      <c r="VGK928" s="12"/>
      <c r="VGL928" s="12"/>
      <c r="VGM928" s="12"/>
      <c r="VGN928" s="12"/>
      <c r="VGO928" s="12"/>
      <c r="VGP928" s="12"/>
      <c r="VGQ928" s="12"/>
      <c r="VGR928" s="12"/>
      <c r="VGS928" s="12"/>
      <c r="VGT928" s="12"/>
      <c r="VGU928" s="12"/>
      <c r="VGV928" s="12"/>
      <c r="VGW928" s="12"/>
      <c r="VGX928" s="12"/>
      <c r="VGY928" s="12"/>
      <c r="VGZ928" s="12"/>
      <c r="VHA928" s="12"/>
      <c r="VHB928" s="12"/>
      <c r="VHC928" s="12"/>
      <c r="VHD928" s="12"/>
      <c r="VHE928" s="12"/>
      <c r="VHF928" s="12"/>
      <c r="VHG928" s="12"/>
      <c r="VHH928" s="12"/>
      <c r="VHI928" s="12"/>
      <c r="VHJ928" s="12"/>
      <c r="VHK928" s="12"/>
      <c r="VHL928" s="12"/>
      <c r="VHM928" s="12"/>
      <c r="VHN928" s="12"/>
      <c r="VHO928" s="12"/>
      <c r="VHP928" s="12"/>
      <c r="VHQ928" s="12"/>
      <c r="VHR928" s="12"/>
      <c r="VHS928" s="12"/>
      <c r="VHT928" s="12"/>
      <c r="VHU928" s="12"/>
      <c r="VHV928" s="12"/>
      <c r="VHW928" s="12"/>
      <c r="VHX928" s="12"/>
      <c r="VHY928" s="12"/>
      <c r="VHZ928" s="12"/>
      <c r="VIA928" s="12"/>
      <c r="VIB928" s="12"/>
      <c r="VIC928" s="12"/>
      <c r="VID928" s="12"/>
      <c r="VIE928" s="12"/>
      <c r="VIF928" s="12"/>
      <c r="VIG928" s="12"/>
      <c r="VIH928" s="12"/>
      <c r="VII928" s="12"/>
      <c r="VIJ928" s="12"/>
      <c r="VIK928" s="12"/>
      <c r="VIL928" s="12"/>
      <c r="VIM928" s="12"/>
      <c r="VIN928" s="12"/>
      <c r="VIO928" s="12"/>
      <c r="VIP928" s="12"/>
      <c r="VIQ928" s="12"/>
      <c r="VIR928" s="12"/>
      <c r="VIS928" s="12"/>
      <c r="VIT928" s="12"/>
      <c r="VIU928" s="12"/>
      <c r="VIV928" s="12"/>
      <c r="VIW928" s="12"/>
      <c r="VIX928" s="12"/>
      <c r="VIY928" s="12"/>
      <c r="VIZ928" s="12"/>
      <c r="VJA928" s="12"/>
      <c r="VJB928" s="12"/>
      <c r="VJC928" s="12"/>
      <c r="VJD928" s="12"/>
      <c r="VJE928" s="12"/>
      <c r="VJF928" s="12"/>
      <c r="VJG928" s="12"/>
      <c r="VJH928" s="12"/>
      <c r="VJI928" s="12"/>
      <c r="VJJ928" s="12"/>
      <c r="VJK928" s="12"/>
      <c r="VJL928" s="12"/>
      <c r="VJM928" s="12"/>
      <c r="VJN928" s="12"/>
      <c r="VJO928" s="12"/>
      <c r="VJP928" s="12"/>
      <c r="VJQ928" s="12"/>
      <c r="VJR928" s="12"/>
      <c r="VJS928" s="12"/>
      <c r="VJT928" s="12"/>
      <c r="VJU928" s="12"/>
      <c r="VJV928" s="12"/>
      <c r="VJW928" s="12"/>
      <c r="VJX928" s="12"/>
      <c r="VJY928" s="12"/>
      <c r="VJZ928" s="12"/>
      <c r="VKA928" s="12"/>
      <c r="VKB928" s="12"/>
      <c r="VKC928" s="12"/>
      <c r="VKD928" s="12"/>
      <c r="VKE928" s="12"/>
      <c r="VKF928" s="12"/>
      <c r="VKG928" s="12"/>
      <c r="VKH928" s="12"/>
      <c r="VKI928" s="12"/>
      <c r="VKJ928" s="12"/>
      <c r="VKK928" s="12"/>
      <c r="VKL928" s="12"/>
      <c r="VKM928" s="12"/>
      <c r="VKN928" s="12"/>
      <c r="VKO928" s="12"/>
      <c r="VKP928" s="12"/>
      <c r="VKQ928" s="12"/>
      <c r="VKR928" s="12"/>
      <c r="VKS928" s="12"/>
      <c r="VKT928" s="12"/>
      <c r="VKU928" s="12"/>
      <c r="VKV928" s="12"/>
      <c r="VKW928" s="12"/>
      <c r="VKX928" s="12"/>
      <c r="VKY928" s="12"/>
      <c r="VKZ928" s="12"/>
      <c r="VLA928" s="12"/>
      <c r="VLB928" s="12"/>
      <c r="VLC928" s="12"/>
      <c r="VLD928" s="12"/>
      <c r="VLE928" s="12"/>
      <c r="VLF928" s="12"/>
      <c r="VLG928" s="12"/>
      <c r="VLH928" s="12"/>
      <c r="VLI928" s="12"/>
      <c r="VLJ928" s="12"/>
      <c r="VLK928" s="12"/>
      <c r="VLL928" s="12"/>
      <c r="VLM928" s="12"/>
      <c r="VLN928" s="12"/>
      <c r="VLO928" s="12"/>
      <c r="VLP928" s="12"/>
      <c r="VLQ928" s="12"/>
      <c r="VLR928" s="12"/>
      <c r="VLS928" s="12"/>
      <c r="VLT928" s="12"/>
      <c r="VLU928" s="12"/>
      <c r="VLV928" s="12"/>
      <c r="VLW928" s="12"/>
      <c r="VLX928" s="12"/>
      <c r="VLY928" s="12"/>
      <c r="VLZ928" s="12"/>
      <c r="VMA928" s="12"/>
      <c r="VMB928" s="12"/>
      <c r="VMC928" s="12"/>
      <c r="VMD928" s="12"/>
      <c r="VME928" s="12"/>
      <c r="VMF928" s="12"/>
      <c r="VMG928" s="12"/>
      <c r="VMH928" s="12"/>
      <c r="VMI928" s="12"/>
      <c r="VMJ928" s="12"/>
      <c r="VMK928" s="12"/>
      <c r="VML928" s="12"/>
      <c r="VMM928" s="12"/>
      <c r="VMN928" s="12"/>
      <c r="VMO928" s="12"/>
      <c r="VMP928" s="12"/>
      <c r="VMQ928" s="12"/>
      <c r="VMR928" s="12"/>
      <c r="VMS928" s="12"/>
      <c r="VMT928" s="12"/>
      <c r="VMU928" s="12"/>
      <c r="VMV928" s="12"/>
      <c r="VMW928" s="12"/>
      <c r="VMX928" s="12"/>
      <c r="VMY928" s="12"/>
      <c r="VMZ928" s="12"/>
      <c r="VNA928" s="12"/>
      <c r="VNB928" s="12"/>
      <c r="VNC928" s="12"/>
      <c r="VND928" s="12"/>
      <c r="VNE928" s="12"/>
      <c r="VNF928" s="12"/>
      <c r="VNG928" s="12"/>
      <c r="VNH928" s="12"/>
      <c r="VNI928" s="12"/>
      <c r="VNJ928" s="12"/>
      <c r="VNK928" s="12"/>
      <c r="VNL928" s="12"/>
      <c r="VNM928" s="12"/>
      <c r="VNN928" s="12"/>
      <c r="VNO928" s="12"/>
      <c r="VNP928" s="12"/>
      <c r="VNQ928" s="12"/>
      <c r="VNR928" s="12"/>
      <c r="VNS928" s="12"/>
      <c r="VNT928" s="12"/>
      <c r="VNU928" s="12"/>
      <c r="VNV928" s="12"/>
      <c r="VNW928" s="12"/>
      <c r="VNX928" s="12"/>
      <c r="VNY928" s="12"/>
      <c r="VNZ928" s="12"/>
      <c r="VOA928" s="12"/>
      <c r="VOB928" s="12"/>
      <c r="VOC928" s="12"/>
      <c r="VOD928" s="12"/>
      <c r="VOE928" s="12"/>
      <c r="VOF928" s="12"/>
      <c r="VOG928" s="12"/>
      <c r="VOH928" s="12"/>
      <c r="VOI928" s="12"/>
      <c r="VOJ928" s="12"/>
      <c r="VOK928" s="12"/>
      <c r="VOL928" s="12"/>
      <c r="VOM928" s="12"/>
      <c r="VON928" s="12"/>
      <c r="VOO928" s="12"/>
      <c r="VOP928" s="12"/>
      <c r="VOQ928" s="12"/>
      <c r="VOR928" s="12"/>
      <c r="VOS928" s="12"/>
      <c r="VOT928" s="12"/>
      <c r="VOU928" s="12"/>
      <c r="VOV928" s="12"/>
      <c r="VOW928" s="12"/>
      <c r="VOX928" s="12"/>
      <c r="VOY928" s="12"/>
      <c r="VOZ928" s="12"/>
      <c r="VPA928" s="12"/>
      <c r="VPB928" s="12"/>
      <c r="VPC928" s="12"/>
      <c r="VPD928" s="12"/>
      <c r="VPE928" s="12"/>
      <c r="VPF928" s="12"/>
      <c r="VPG928" s="12"/>
      <c r="VPH928" s="12"/>
      <c r="VPI928" s="12"/>
      <c r="VPJ928" s="12"/>
      <c r="VPK928" s="12"/>
      <c r="VPL928" s="12"/>
      <c r="VPM928" s="12"/>
      <c r="VPN928" s="12"/>
      <c r="VPO928" s="12"/>
      <c r="VPP928" s="12"/>
      <c r="VPQ928" s="12"/>
      <c r="VPR928" s="12"/>
      <c r="VPS928" s="12"/>
      <c r="VPT928" s="12"/>
      <c r="VPU928" s="12"/>
      <c r="VPV928" s="12"/>
      <c r="VPW928" s="12"/>
      <c r="VPX928" s="12"/>
      <c r="VPY928" s="12"/>
      <c r="VPZ928" s="12"/>
      <c r="VQA928" s="12"/>
      <c r="VQB928" s="12"/>
      <c r="VQC928" s="12"/>
      <c r="VQD928" s="12"/>
      <c r="VQE928" s="12"/>
      <c r="VQF928" s="12"/>
      <c r="VQG928" s="12"/>
      <c r="VQH928" s="12"/>
      <c r="VQI928" s="12"/>
      <c r="VQJ928" s="12"/>
      <c r="VQK928" s="12"/>
      <c r="VQL928" s="12"/>
      <c r="VQM928" s="12"/>
      <c r="VQN928" s="12"/>
      <c r="VQO928" s="12"/>
      <c r="VQP928" s="12"/>
      <c r="VQQ928" s="12"/>
      <c r="VQR928" s="12"/>
      <c r="VQS928" s="12"/>
      <c r="VQT928" s="12"/>
      <c r="VQU928" s="12"/>
      <c r="VQV928" s="12"/>
      <c r="VQW928" s="12"/>
      <c r="VQX928" s="12"/>
      <c r="VQY928" s="12"/>
      <c r="VQZ928" s="12"/>
      <c r="VRA928" s="12"/>
      <c r="VRB928" s="12"/>
      <c r="VRC928" s="12"/>
      <c r="VRD928" s="12"/>
      <c r="VRE928" s="12"/>
      <c r="VRF928" s="12"/>
      <c r="VRG928" s="12"/>
      <c r="VRH928" s="12"/>
      <c r="VRI928" s="12"/>
      <c r="VRJ928" s="12"/>
      <c r="VRK928" s="12"/>
      <c r="VRL928" s="12"/>
      <c r="VRM928" s="12"/>
      <c r="VRN928" s="12"/>
      <c r="VRO928" s="12"/>
      <c r="VRP928" s="12"/>
      <c r="VRQ928" s="12"/>
      <c r="VRR928" s="12"/>
      <c r="VRS928" s="12"/>
      <c r="VRT928" s="12"/>
      <c r="VRU928" s="12"/>
      <c r="VRV928" s="12"/>
      <c r="VRW928" s="12"/>
      <c r="VRX928" s="12"/>
      <c r="VRY928" s="12"/>
      <c r="VRZ928" s="12"/>
      <c r="VSA928" s="12"/>
      <c r="VSB928" s="12"/>
      <c r="VSC928" s="12"/>
      <c r="VSD928" s="12"/>
      <c r="VSE928" s="12"/>
      <c r="VSF928" s="12"/>
      <c r="VSG928" s="12"/>
      <c r="VSH928" s="12"/>
      <c r="VSI928" s="12"/>
      <c r="VSJ928" s="12"/>
      <c r="VSK928" s="12"/>
      <c r="VSL928" s="12"/>
      <c r="VSM928" s="12"/>
      <c r="VSN928" s="12"/>
      <c r="VSO928" s="12"/>
      <c r="VSP928" s="12"/>
      <c r="VSQ928" s="12"/>
      <c r="VSR928" s="12"/>
      <c r="VSS928" s="12"/>
      <c r="VST928" s="12"/>
      <c r="VSU928" s="12"/>
      <c r="VSV928" s="12"/>
      <c r="VSW928" s="12"/>
      <c r="VSX928" s="12"/>
      <c r="VSY928" s="12"/>
      <c r="VSZ928" s="12"/>
      <c r="VTA928" s="12"/>
      <c r="VTB928" s="12"/>
      <c r="VTC928" s="12"/>
      <c r="VTD928" s="12"/>
      <c r="VTE928" s="12"/>
      <c r="VTF928" s="12"/>
      <c r="VTG928" s="12"/>
      <c r="VTH928" s="12"/>
      <c r="VTI928" s="12"/>
      <c r="VTJ928" s="12"/>
      <c r="VTK928" s="12"/>
      <c r="VTL928" s="12"/>
      <c r="VTM928" s="12"/>
      <c r="VTN928" s="12"/>
      <c r="VTO928" s="12"/>
      <c r="VTP928" s="12"/>
      <c r="VTQ928" s="12"/>
      <c r="VTR928" s="12"/>
      <c r="VTS928" s="12"/>
      <c r="VTT928" s="12"/>
      <c r="VTU928" s="12"/>
      <c r="VTV928" s="12"/>
      <c r="VTW928" s="12"/>
      <c r="VTX928" s="12"/>
      <c r="VTY928" s="12"/>
      <c r="VTZ928" s="12"/>
      <c r="VUA928" s="12"/>
      <c r="VUB928" s="12"/>
      <c r="VUC928" s="12"/>
      <c r="VUD928" s="12"/>
      <c r="VUE928" s="12"/>
      <c r="VUF928" s="12"/>
      <c r="VUG928" s="12"/>
      <c r="VUH928" s="12"/>
      <c r="VUI928" s="12"/>
      <c r="VUJ928" s="12"/>
      <c r="VUK928" s="12"/>
      <c r="VUL928" s="12"/>
      <c r="VUM928" s="12"/>
      <c r="VUN928" s="12"/>
      <c r="VUO928" s="12"/>
      <c r="VUP928" s="12"/>
      <c r="VUQ928" s="12"/>
      <c r="VUR928" s="12"/>
      <c r="VUS928" s="12"/>
      <c r="VUT928" s="12"/>
      <c r="VUU928" s="12"/>
      <c r="VUV928" s="12"/>
      <c r="VUW928" s="12"/>
      <c r="VUX928" s="12"/>
      <c r="VUY928" s="12"/>
      <c r="VUZ928" s="12"/>
      <c r="VVA928" s="12"/>
      <c r="VVB928" s="12"/>
      <c r="VVC928" s="12"/>
      <c r="VVD928" s="12"/>
      <c r="VVE928" s="12"/>
      <c r="VVF928" s="12"/>
      <c r="VVG928" s="12"/>
      <c r="VVH928" s="12"/>
      <c r="VVI928" s="12"/>
      <c r="VVJ928" s="12"/>
      <c r="VVK928" s="12"/>
      <c r="VVL928" s="12"/>
      <c r="VVM928" s="12"/>
      <c r="VVN928" s="12"/>
      <c r="VVO928" s="12"/>
      <c r="VVP928" s="12"/>
      <c r="VVQ928" s="12"/>
      <c r="VVR928" s="12"/>
      <c r="VVS928" s="12"/>
      <c r="VVT928" s="12"/>
      <c r="VVU928" s="12"/>
      <c r="VVV928" s="12"/>
      <c r="VVW928" s="12"/>
      <c r="VVX928" s="12"/>
      <c r="VVY928" s="12"/>
      <c r="VVZ928" s="12"/>
      <c r="VWA928" s="12"/>
      <c r="VWB928" s="12"/>
      <c r="VWC928" s="12"/>
      <c r="VWD928" s="12"/>
      <c r="VWE928" s="12"/>
      <c r="VWF928" s="12"/>
      <c r="VWG928" s="12"/>
      <c r="VWH928" s="12"/>
      <c r="VWI928" s="12"/>
      <c r="VWJ928" s="12"/>
      <c r="VWK928" s="12"/>
      <c r="VWL928" s="12"/>
      <c r="VWM928" s="12"/>
      <c r="VWN928" s="12"/>
      <c r="VWO928" s="12"/>
      <c r="VWP928" s="12"/>
      <c r="VWQ928" s="12"/>
      <c r="VWR928" s="12"/>
      <c r="VWS928" s="12"/>
      <c r="VWT928" s="12"/>
      <c r="VWU928" s="12"/>
      <c r="VWV928" s="12"/>
      <c r="VWW928" s="12"/>
      <c r="VWX928" s="12"/>
      <c r="VWY928" s="12"/>
      <c r="VWZ928" s="12"/>
      <c r="VXA928" s="12"/>
      <c r="VXB928" s="12"/>
      <c r="VXC928" s="12"/>
      <c r="VXD928" s="12"/>
      <c r="VXE928" s="12"/>
      <c r="VXF928" s="12"/>
      <c r="VXG928" s="12"/>
      <c r="VXH928" s="12"/>
      <c r="VXI928" s="12"/>
      <c r="VXJ928" s="12"/>
      <c r="VXK928" s="12"/>
      <c r="VXL928" s="12"/>
      <c r="VXM928" s="12"/>
      <c r="VXN928" s="12"/>
      <c r="VXO928" s="12"/>
      <c r="VXP928" s="12"/>
      <c r="VXQ928" s="12"/>
      <c r="VXR928" s="12"/>
      <c r="VXS928" s="12"/>
      <c r="VXT928" s="12"/>
      <c r="VXU928" s="12"/>
      <c r="VXV928" s="12"/>
      <c r="VXW928" s="12"/>
      <c r="VXX928" s="12"/>
      <c r="VXY928" s="12"/>
      <c r="VXZ928" s="12"/>
      <c r="VYA928" s="12"/>
      <c r="VYB928" s="12"/>
      <c r="VYC928" s="12"/>
      <c r="VYD928" s="12"/>
      <c r="VYE928" s="12"/>
      <c r="VYF928" s="12"/>
      <c r="VYG928" s="12"/>
      <c r="VYH928" s="12"/>
      <c r="VYI928" s="12"/>
      <c r="VYJ928" s="12"/>
      <c r="VYK928" s="12"/>
      <c r="VYL928" s="12"/>
      <c r="VYM928" s="12"/>
      <c r="VYN928" s="12"/>
      <c r="VYO928" s="12"/>
      <c r="VYP928" s="12"/>
      <c r="VYQ928" s="12"/>
      <c r="VYR928" s="12"/>
      <c r="VYS928" s="12"/>
      <c r="VYT928" s="12"/>
      <c r="VYU928" s="12"/>
      <c r="VYV928" s="12"/>
      <c r="VYW928" s="12"/>
      <c r="VYX928" s="12"/>
      <c r="VYY928" s="12"/>
      <c r="VYZ928" s="12"/>
      <c r="VZA928" s="12"/>
      <c r="VZB928" s="12"/>
      <c r="VZC928" s="12"/>
      <c r="VZD928" s="12"/>
      <c r="VZE928" s="12"/>
      <c r="VZF928" s="12"/>
      <c r="VZG928" s="12"/>
      <c r="VZH928" s="12"/>
      <c r="VZI928" s="12"/>
      <c r="VZJ928" s="12"/>
      <c r="VZK928" s="12"/>
      <c r="VZL928" s="12"/>
      <c r="VZM928" s="12"/>
      <c r="VZN928" s="12"/>
      <c r="VZO928" s="12"/>
      <c r="VZP928" s="12"/>
      <c r="VZQ928" s="12"/>
      <c r="VZR928" s="12"/>
      <c r="VZS928" s="12"/>
      <c r="VZT928" s="12"/>
      <c r="VZU928" s="12"/>
      <c r="VZV928" s="12"/>
      <c r="VZW928" s="12"/>
      <c r="VZX928" s="12"/>
      <c r="VZY928" s="12"/>
      <c r="VZZ928" s="12"/>
      <c r="WAA928" s="12"/>
      <c r="WAB928" s="12"/>
      <c r="WAC928" s="12"/>
      <c r="WAD928" s="12"/>
      <c r="WAE928" s="12"/>
      <c r="WAF928" s="12"/>
      <c r="WAG928" s="12"/>
      <c r="WAH928" s="12"/>
      <c r="WAI928" s="12"/>
      <c r="WAJ928" s="12"/>
      <c r="WAK928" s="12"/>
      <c r="WAL928" s="12"/>
      <c r="WAM928" s="12"/>
      <c r="WAN928" s="12"/>
      <c r="WAO928" s="12"/>
      <c r="WAP928" s="12"/>
      <c r="WAQ928" s="12"/>
      <c r="WAR928" s="12"/>
      <c r="WAS928" s="12"/>
      <c r="WAT928" s="12"/>
      <c r="WAU928" s="12"/>
      <c r="WAV928" s="12"/>
      <c r="WAW928" s="12"/>
      <c r="WAX928" s="12"/>
      <c r="WAY928" s="12"/>
      <c r="WAZ928" s="12"/>
      <c r="WBA928" s="12"/>
      <c r="WBB928" s="12"/>
      <c r="WBC928" s="12"/>
      <c r="WBD928" s="12"/>
      <c r="WBE928" s="12"/>
      <c r="WBF928" s="12"/>
      <c r="WBG928" s="12"/>
      <c r="WBH928" s="12"/>
      <c r="WBI928" s="12"/>
      <c r="WBJ928" s="12"/>
      <c r="WBK928" s="12"/>
      <c r="WBL928" s="12"/>
      <c r="WBM928" s="12"/>
      <c r="WBN928" s="12"/>
      <c r="WBO928" s="12"/>
      <c r="WBP928" s="12"/>
      <c r="WBQ928" s="12"/>
      <c r="WBR928" s="12"/>
      <c r="WBS928" s="12"/>
      <c r="WBT928" s="12"/>
      <c r="WBU928" s="12"/>
      <c r="WBV928" s="12"/>
      <c r="WBW928" s="12"/>
      <c r="WBX928" s="12"/>
      <c r="WBY928" s="12"/>
      <c r="WBZ928" s="12"/>
      <c r="WCA928" s="12"/>
      <c r="WCB928" s="12"/>
      <c r="WCC928" s="12"/>
      <c r="WCD928" s="12"/>
      <c r="WCE928" s="12"/>
      <c r="WCF928" s="12"/>
      <c r="WCG928" s="12"/>
      <c r="WCH928" s="12"/>
      <c r="WCI928" s="12"/>
      <c r="WCJ928" s="12"/>
      <c r="WCK928" s="12"/>
      <c r="WCL928" s="12"/>
      <c r="WCM928" s="12"/>
      <c r="WCN928" s="12"/>
      <c r="WCO928" s="12"/>
      <c r="WCP928" s="12"/>
      <c r="WCQ928" s="12"/>
      <c r="WCR928" s="12"/>
      <c r="WCS928" s="12"/>
      <c r="WCT928" s="12"/>
      <c r="WCU928" s="12"/>
      <c r="WCV928" s="12"/>
      <c r="WCW928" s="12"/>
      <c r="WCX928" s="12"/>
      <c r="WCY928" s="12"/>
      <c r="WCZ928" s="12"/>
      <c r="WDA928" s="12"/>
      <c r="WDB928" s="12"/>
      <c r="WDC928" s="12"/>
      <c r="WDD928" s="12"/>
      <c r="WDE928" s="12"/>
      <c r="WDF928" s="12"/>
      <c r="WDG928" s="12"/>
      <c r="WDH928" s="12"/>
      <c r="WDI928" s="12"/>
      <c r="WDJ928" s="12"/>
      <c r="WDK928" s="12"/>
      <c r="WDL928" s="12"/>
      <c r="WDM928" s="12"/>
      <c r="WDN928" s="12"/>
      <c r="WDO928" s="12"/>
      <c r="WDP928" s="12"/>
      <c r="WDQ928" s="12"/>
      <c r="WDR928" s="12"/>
      <c r="WDS928" s="12"/>
      <c r="WDT928" s="12"/>
      <c r="WDU928" s="12"/>
      <c r="WDV928" s="12"/>
      <c r="WDW928" s="12"/>
      <c r="WDX928" s="12"/>
      <c r="WDY928" s="12"/>
      <c r="WDZ928" s="12"/>
      <c r="WEA928" s="12"/>
      <c r="WEB928" s="12"/>
      <c r="WEC928" s="12"/>
      <c r="WED928" s="12"/>
      <c r="WEE928" s="12"/>
      <c r="WEF928" s="12"/>
      <c r="WEG928" s="12"/>
      <c r="WEH928" s="12"/>
      <c r="WEI928" s="12"/>
      <c r="WEJ928" s="12"/>
      <c r="WEK928" s="12"/>
      <c r="WEL928" s="12"/>
      <c r="WEM928" s="12"/>
      <c r="WEN928" s="12"/>
      <c r="WEO928" s="12"/>
      <c r="WEP928" s="12"/>
      <c r="WEQ928" s="12"/>
      <c r="WER928" s="12"/>
      <c r="WES928" s="12"/>
      <c r="WET928" s="12"/>
      <c r="WEU928" s="12"/>
      <c r="WEV928" s="12"/>
      <c r="WEW928" s="12"/>
      <c r="WEX928" s="12"/>
      <c r="WEY928" s="12"/>
      <c r="WEZ928" s="12"/>
      <c r="WFA928" s="12"/>
      <c r="WFB928" s="12"/>
      <c r="WFC928" s="12"/>
      <c r="WFD928" s="12"/>
      <c r="WFE928" s="12"/>
      <c r="WFF928" s="12"/>
      <c r="WFG928" s="12"/>
      <c r="WFH928" s="12"/>
      <c r="WFI928" s="12"/>
      <c r="WFJ928" s="12"/>
      <c r="WFK928" s="12"/>
      <c r="WFL928" s="12"/>
      <c r="WFM928" s="12"/>
      <c r="WFN928" s="12"/>
      <c r="WFO928" s="12"/>
      <c r="WFP928" s="12"/>
      <c r="WFQ928" s="12"/>
      <c r="WFR928" s="12"/>
      <c r="WFS928" s="12"/>
      <c r="WFT928" s="12"/>
      <c r="WFU928" s="12"/>
      <c r="WFV928" s="12"/>
      <c r="WFW928" s="12"/>
      <c r="WFX928" s="12"/>
      <c r="WFY928" s="12"/>
      <c r="WFZ928" s="12"/>
      <c r="WGA928" s="12"/>
      <c r="WGB928" s="12"/>
      <c r="WGC928" s="12"/>
      <c r="WGD928" s="12"/>
      <c r="WGE928" s="12"/>
      <c r="WGF928" s="12"/>
      <c r="WGG928" s="12"/>
      <c r="WGH928" s="12"/>
      <c r="WGI928" s="12"/>
      <c r="WGJ928" s="12"/>
      <c r="WGK928" s="12"/>
      <c r="WGL928" s="12"/>
      <c r="WGM928" s="12"/>
      <c r="WGN928" s="12"/>
      <c r="WGO928" s="12"/>
      <c r="WGP928" s="12"/>
      <c r="WGQ928" s="12"/>
      <c r="WGR928" s="12"/>
      <c r="WGS928" s="12"/>
      <c r="WGT928" s="12"/>
      <c r="WGU928" s="12"/>
      <c r="WGV928" s="12"/>
      <c r="WGW928" s="12"/>
      <c r="WGX928" s="12"/>
      <c r="WGY928" s="12"/>
      <c r="WGZ928" s="12"/>
      <c r="WHA928" s="12"/>
      <c r="WHB928" s="12"/>
      <c r="WHC928" s="12"/>
      <c r="WHD928" s="12"/>
      <c r="WHE928" s="12"/>
      <c r="WHF928" s="12"/>
      <c r="WHG928" s="12"/>
      <c r="WHH928" s="12"/>
      <c r="WHI928" s="12"/>
      <c r="WHJ928" s="12"/>
      <c r="WHK928" s="12"/>
      <c r="WHL928" s="12"/>
      <c r="WHM928" s="12"/>
      <c r="WHN928" s="12"/>
      <c r="WHO928" s="12"/>
      <c r="WHP928" s="12"/>
      <c r="WHQ928" s="12"/>
      <c r="WHR928" s="12"/>
      <c r="WHS928" s="12"/>
      <c r="WHT928" s="12"/>
      <c r="WHU928" s="12"/>
      <c r="WHV928" s="12"/>
      <c r="WHW928" s="12"/>
      <c r="WHX928" s="12"/>
      <c r="WHY928" s="12"/>
      <c r="WHZ928" s="12"/>
      <c r="WIA928" s="12"/>
      <c r="WIB928" s="12"/>
      <c r="WIC928" s="12"/>
      <c r="WID928" s="12"/>
      <c r="WIE928" s="12"/>
      <c r="WIF928" s="12"/>
      <c r="WIG928" s="12"/>
      <c r="WIH928" s="12"/>
      <c r="WII928" s="12"/>
      <c r="WIJ928" s="12"/>
      <c r="WIK928" s="12"/>
      <c r="WIL928" s="12"/>
      <c r="WIM928" s="12"/>
      <c r="WIN928" s="12"/>
      <c r="WIO928" s="12"/>
      <c r="WIP928" s="12"/>
      <c r="WIQ928" s="12"/>
      <c r="WIR928" s="12"/>
      <c r="WIS928" s="12"/>
      <c r="WIT928" s="12"/>
      <c r="WIU928" s="12"/>
      <c r="WIV928" s="12"/>
      <c r="WIW928" s="12"/>
      <c r="WIX928" s="12"/>
      <c r="WIY928" s="12"/>
      <c r="WIZ928" s="12"/>
      <c r="WJA928" s="12"/>
      <c r="WJB928" s="12"/>
      <c r="WJC928" s="12"/>
      <c r="WJD928" s="12"/>
      <c r="WJE928" s="12"/>
      <c r="WJF928" s="12"/>
      <c r="WJG928" s="12"/>
      <c r="WJH928" s="12"/>
      <c r="WJI928" s="12"/>
      <c r="WJJ928" s="12"/>
      <c r="WJK928" s="12"/>
      <c r="WJL928" s="12"/>
      <c r="WJM928" s="12"/>
      <c r="WJN928" s="12"/>
      <c r="WJO928" s="12"/>
      <c r="WJP928" s="12"/>
      <c r="WJQ928" s="12"/>
      <c r="WJR928" s="12"/>
      <c r="WJS928" s="12"/>
      <c r="WJT928" s="12"/>
      <c r="WJU928" s="12"/>
      <c r="WJV928" s="12"/>
      <c r="WJW928" s="12"/>
      <c r="WJX928" s="12"/>
      <c r="WJY928" s="12"/>
      <c r="WJZ928" s="12"/>
      <c r="WKA928" s="12"/>
      <c r="WKB928" s="12"/>
      <c r="WKC928" s="12"/>
      <c r="WKD928" s="12"/>
      <c r="WKE928" s="12"/>
      <c r="WKF928" s="12"/>
      <c r="WKG928" s="12"/>
      <c r="WKH928" s="12"/>
      <c r="WKI928" s="12"/>
      <c r="WKJ928" s="12"/>
      <c r="WKK928" s="12"/>
      <c r="WKL928" s="12"/>
      <c r="WKM928" s="12"/>
      <c r="WKN928" s="12"/>
      <c r="WKO928" s="12"/>
      <c r="WKP928" s="12"/>
      <c r="WKQ928" s="12"/>
      <c r="WKR928" s="12"/>
      <c r="WKS928" s="12"/>
      <c r="WKT928" s="12"/>
      <c r="WKU928" s="12"/>
      <c r="WKV928" s="12"/>
      <c r="WKW928" s="12"/>
      <c r="WKX928" s="12"/>
      <c r="WKY928" s="12"/>
      <c r="WKZ928" s="12"/>
      <c r="WLA928" s="12"/>
      <c r="WLB928" s="12"/>
      <c r="WLC928" s="12"/>
      <c r="WLD928" s="12"/>
      <c r="WLE928" s="12"/>
      <c r="WLF928" s="12"/>
      <c r="WLG928" s="12"/>
      <c r="WLH928" s="12"/>
      <c r="WLI928" s="12"/>
      <c r="WLJ928" s="12"/>
      <c r="WLK928" s="12"/>
      <c r="WLL928" s="12"/>
      <c r="WLM928" s="12"/>
      <c r="WLN928" s="12"/>
      <c r="WLO928" s="12"/>
      <c r="WLP928" s="12"/>
      <c r="WLQ928" s="12"/>
      <c r="WLR928" s="12"/>
      <c r="WLS928" s="12"/>
      <c r="WLT928" s="12"/>
      <c r="WLU928" s="12"/>
      <c r="WLV928" s="12"/>
      <c r="WLW928" s="12"/>
      <c r="WLX928" s="12"/>
      <c r="WLY928" s="12"/>
      <c r="WLZ928" s="12"/>
      <c r="WMA928" s="12"/>
      <c r="WMB928" s="12"/>
      <c r="WMC928" s="12"/>
      <c r="WMD928" s="12"/>
      <c r="WME928" s="12"/>
      <c r="WMF928" s="12"/>
      <c r="WMG928" s="12"/>
      <c r="WMH928" s="12"/>
      <c r="WMI928" s="12"/>
      <c r="WMJ928" s="12"/>
      <c r="WMK928" s="12"/>
      <c r="WML928" s="12"/>
      <c r="WMM928" s="12"/>
      <c r="WMN928" s="12"/>
      <c r="WMO928" s="12"/>
      <c r="WMP928" s="12"/>
      <c r="WMQ928" s="12"/>
      <c r="WMR928" s="12"/>
      <c r="WMS928" s="12"/>
      <c r="WMT928" s="12"/>
      <c r="WMU928" s="12"/>
      <c r="WMV928" s="12"/>
      <c r="WMW928" s="12"/>
      <c r="WMX928" s="12"/>
      <c r="WMY928" s="12"/>
      <c r="WMZ928" s="12"/>
      <c r="WNA928" s="12"/>
      <c r="WNB928" s="12"/>
      <c r="WNC928" s="12"/>
      <c r="WND928" s="12"/>
      <c r="WNE928" s="12"/>
      <c r="WNF928" s="12"/>
      <c r="WNG928" s="12"/>
      <c r="WNH928" s="12"/>
      <c r="WNI928" s="12"/>
      <c r="WNJ928" s="12"/>
      <c r="WNK928" s="12"/>
      <c r="WNL928" s="12"/>
      <c r="WNM928" s="12"/>
      <c r="WNN928" s="12"/>
      <c r="WNO928" s="12"/>
      <c r="WNP928" s="12"/>
      <c r="WNQ928" s="12"/>
      <c r="WNR928" s="12"/>
      <c r="WNS928" s="12"/>
      <c r="WNT928" s="12"/>
      <c r="WNU928" s="12"/>
      <c r="WNV928" s="12"/>
      <c r="WNW928" s="12"/>
      <c r="WNX928" s="12"/>
      <c r="WNY928" s="12"/>
      <c r="WNZ928" s="12"/>
      <c r="WOA928" s="12"/>
      <c r="WOB928" s="12"/>
      <c r="WOC928" s="12"/>
      <c r="WOD928" s="12"/>
      <c r="WOE928" s="12"/>
      <c r="WOF928" s="12"/>
      <c r="WOG928" s="12"/>
      <c r="WOH928" s="12"/>
      <c r="WOI928" s="12"/>
      <c r="WOJ928" s="12"/>
      <c r="WOK928" s="12"/>
      <c r="WOL928" s="12"/>
      <c r="WOM928" s="12"/>
      <c r="WON928" s="12"/>
      <c r="WOO928" s="12"/>
      <c r="WOP928" s="12"/>
      <c r="WOQ928" s="12"/>
      <c r="WOR928" s="12"/>
      <c r="WOS928" s="12"/>
      <c r="WOT928" s="12"/>
      <c r="WOU928" s="12"/>
      <c r="WOV928" s="12"/>
      <c r="WOW928" s="12"/>
      <c r="WOX928" s="12"/>
      <c r="WOY928" s="12"/>
      <c r="WOZ928" s="12"/>
      <c r="WPA928" s="12"/>
      <c r="WPB928" s="12"/>
      <c r="WPC928" s="12"/>
      <c r="WPD928" s="12"/>
      <c r="WPE928" s="12"/>
      <c r="WPF928" s="12"/>
      <c r="WPG928" s="12"/>
      <c r="WPH928" s="12"/>
      <c r="WPI928" s="12"/>
      <c r="WPJ928" s="12"/>
      <c r="WPK928" s="12"/>
      <c r="WPL928" s="12"/>
      <c r="WPM928" s="12"/>
      <c r="WPN928" s="12"/>
      <c r="WPO928" s="12"/>
      <c r="WPP928" s="12"/>
      <c r="WPQ928" s="12"/>
      <c r="WPR928" s="12"/>
      <c r="WPS928" s="12"/>
      <c r="WPT928" s="12"/>
      <c r="WPU928" s="12"/>
      <c r="WPV928" s="12"/>
      <c r="WPW928" s="12"/>
      <c r="WPX928" s="12"/>
      <c r="WPY928" s="12"/>
      <c r="WPZ928" s="12"/>
      <c r="WQA928" s="12"/>
      <c r="WQB928" s="12"/>
      <c r="WQC928" s="12"/>
      <c r="WQD928" s="12"/>
      <c r="WQE928" s="12"/>
      <c r="WQF928" s="12"/>
      <c r="WQG928" s="12"/>
      <c r="WQH928" s="12"/>
      <c r="WQI928" s="12"/>
      <c r="WQJ928" s="12"/>
      <c r="WQK928" s="12"/>
      <c r="WQL928" s="12"/>
      <c r="WQM928" s="12"/>
      <c r="WQN928" s="12"/>
      <c r="WQO928" s="12"/>
      <c r="WQP928" s="12"/>
      <c r="WQQ928" s="12"/>
      <c r="WQR928" s="12"/>
      <c r="WQS928" s="12"/>
      <c r="WQT928" s="12"/>
      <c r="WQU928" s="12"/>
      <c r="WQV928" s="12"/>
      <c r="WQW928" s="12"/>
      <c r="WQX928" s="12"/>
      <c r="WQY928" s="12"/>
      <c r="WQZ928" s="12"/>
      <c r="WRA928" s="12"/>
      <c r="WRB928" s="12"/>
      <c r="WRC928" s="12"/>
      <c r="WRD928" s="12"/>
      <c r="WRE928" s="12"/>
      <c r="WRF928" s="12"/>
      <c r="WRG928" s="12"/>
      <c r="WRH928" s="12"/>
      <c r="WRI928" s="12"/>
      <c r="WRJ928" s="12"/>
      <c r="WRK928" s="12"/>
      <c r="WRL928" s="12"/>
      <c r="WRM928" s="12"/>
      <c r="WRN928" s="12"/>
      <c r="WRO928" s="12"/>
      <c r="WRP928" s="12"/>
      <c r="WRQ928" s="12"/>
      <c r="WRR928" s="12"/>
      <c r="WRS928" s="12"/>
      <c r="WRT928" s="12"/>
      <c r="WRU928" s="12"/>
      <c r="WRV928" s="12"/>
      <c r="WRW928" s="12"/>
      <c r="WRX928" s="12"/>
      <c r="WRY928" s="12"/>
      <c r="WRZ928" s="12"/>
      <c r="WSA928" s="12"/>
      <c r="WSB928" s="12"/>
      <c r="WSC928" s="12"/>
      <c r="WSD928" s="12"/>
      <c r="WSE928" s="12"/>
      <c r="WSF928" s="12"/>
      <c r="WSG928" s="12"/>
      <c r="WSH928" s="12"/>
      <c r="WSI928" s="12"/>
      <c r="WSJ928" s="12"/>
      <c r="WSK928" s="12"/>
      <c r="WSL928" s="12"/>
      <c r="WSM928" s="12"/>
      <c r="WSN928" s="12"/>
      <c r="WSO928" s="12"/>
      <c r="WSP928" s="12"/>
      <c r="WSQ928" s="12"/>
      <c r="WSR928" s="12"/>
      <c r="WSS928" s="12"/>
      <c r="WST928" s="12"/>
      <c r="WSU928" s="12"/>
      <c r="WSV928" s="12"/>
      <c r="WSW928" s="12"/>
      <c r="WSX928" s="12"/>
      <c r="WSY928" s="12"/>
      <c r="WSZ928" s="12"/>
      <c r="WTA928" s="12"/>
      <c r="WTB928" s="12"/>
      <c r="WTC928" s="12"/>
      <c r="WTD928" s="12"/>
      <c r="WTE928" s="12"/>
      <c r="WTF928" s="12"/>
      <c r="WTG928" s="12"/>
      <c r="WTH928" s="12"/>
      <c r="WTI928" s="12"/>
      <c r="WTJ928" s="12"/>
      <c r="WTK928" s="12"/>
      <c r="WTL928" s="12"/>
      <c r="WTM928" s="12"/>
      <c r="WTN928" s="12"/>
      <c r="WTO928" s="12"/>
      <c r="WTP928" s="12"/>
      <c r="WTQ928" s="12"/>
      <c r="WTR928" s="12"/>
      <c r="WTS928" s="12"/>
      <c r="WTT928" s="12"/>
      <c r="WTU928" s="12"/>
      <c r="WTV928" s="12"/>
      <c r="WTW928" s="12"/>
      <c r="WTX928" s="12"/>
      <c r="WTY928" s="12"/>
      <c r="WTZ928" s="12"/>
      <c r="WUA928" s="12"/>
      <c r="WUB928" s="12"/>
      <c r="WUC928" s="12"/>
      <c r="WUD928" s="12"/>
      <c r="WUE928" s="12"/>
      <c r="WUF928" s="12"/>
      <c r="WUG928" s="12"/>
      <c r="WUH928" s="12"/>
      <c r="WUI928" s="12"/>
      <c r="WUJ928" s="12"/>
      <c r="WUK928" s="12"/>
      <c r="WUL928" s="12"/>
      <c r="WUM928" s="12"/>
      <c r="WUN928" s="12"/>
      <c r="WUO928" s="12"/>
      <c r="WUP928" s="12"/>
      <c r="WUQ928" s="12"/>
      <c r="WUR928" s="12"/>
      <c r="WUS928" s="12"/>
      <c r="WUT928" s="12"/>
      <c r="WUU928" s="12"/>
      <c r="WUV928" s="12"/>
      <c r="WUW928" s="12"/>
      <c r="WUX928" s="12"/>
      <c r="WUY928" s="12"/>
      <c r="WUZ928" s="12"/>
      <c r="WVA928" s="12"/>
      <c r="WVB928" s="12"/>
      <c r="WVC928" s="12"/>
      <c r="WVD928" s="12"/>
      <c r="WVE928" s="12"/>
      <c r="WVF928" s="12"/>
      <c r="WVG928" s="12"/>
      <c r="WVH928" s="12"/>
      <c r="WVI928" s="12"/>
      <c r="WVJ928" s="12"/>
      <c r="WVK928" s="12"/>
      <c r="WVL928" s="12"/>
      <c r="WVM928" s="12"/>
      <c r="WVN928" s="12"/>
      <c r="WVO928" s="12"/>
      <c r="WVP928" s="12"/>
      <c r="WVQ928" s="12"/>
      <c r="WVR928" s="12"/>
      <c r="WVS928" s="12"/>
      <c r="WVT928" s="12"/>
      <c r="WVU928" s="12"/>
      <c r="WVV928" s="12"/>
      <c r="WVW928" s="12"/>
      <c r="WVX928" s="12"/>
      <c r="WVY928" s="12"/>
      <c r="WVZ928" s="12"/>
      <c r="WWA928" s="12"/>
      <c r="WWB928" s="12"/>
      <c r="WWC928" s="12"/>
      <c r="WWD928" s="12"/>
      <c r="WWE928" s="12"/>
      <c r="WWF928" s="12"/>
      <c r="WWG928" s="12"/>
      <c r="WWH928" s="12"/>
      <c r="WWI928" s="12"/>
      <c r="WWJ928" s="12"/>
      <c r="WWK928" s="12"/>
      <c r="WWL928" s="12"/>
      <c r="WWM928" s="12"/>
      <c r="WWN928" s="12"/>
      <c r="WWO928" s="12"/>
      <c r="WWP928" s="12"/>
      <c r="WWQ928" s="12"/>
      <c r="WWR928" s="12"/>
      <c r="WWS928" s="12"/>
      <c r="WWT928" s="12"/>
      <c r="WWU928" s="12"/>
      <c r="WWV928" s="12"/>
      <c r="WWW928" s="12"/>
      <c r="WWX928" s="12"/>
      <c r="WWY928" s="12"/>
      <c r="WWZ928" s="12"/>
      <c r="WXA928" s="12"/>
      <c r="WXB928" s="12"/>
      <c r="WXC928" s="12"/>
      <c r="WXD928" s="12"/>
      <c r="WXE928" s="12"/>
      <c r="WXF928" s="12"/>
      <c r="WXG928" s="12"/>
      <c r="WXH928" s="12"/>
      <c r="WXI928" s="12"/>
      <c r="WXJ928" s="12"/>
      <c r="WXK928" s="12"/>
      <c r="WXL928" s="12"/>
      <c r="WXM928" s="12"/>
      <c r="WXN928" s="12"/>
      <c r="WXO928" s="12"/>
      <c r="WXP928" s="12"/>
      <c r="WXQ928" s="12"/>
      <c r="WXR928" s="12"/>
      <c r="WXS928" s="12"/>
      <c r="WXT928" s="12"/>
      <c r="WXU928" s="12"/>
      <c r="WXV928" s="12"/>
      <c r="WXW928" s="12"/>
      <c r="WXX928" s="12"/>
      <c r="WXY928" s="12"/>
      <c r="WXZ928" s="12"/>
      <c r="WYA928" s="12"/>
      <c r="WYB928" s="12"/>
      <c r="WYC928" s="12"/>
      <c r="WYD928" s="12"/>
      <c r="WYE928" s="12"/>
      <c r="WYF928" s="12"/>
      <c r="WYG928" s="12"/>
      <c r="WYH928" s="12"/>
      <c r="WYI928" s="12"/>
      <c r="WYJ928" s="12"/>
      <c r="WYK928" s="12"/>
      <c r="WYL928" s="12"/>
      <c r="WYM928" s="12"/>
      <c r="WYN928" s="12"/>
      <c r="WYO928" s="12"/>
      <c r="WYP928" s="12"/>
      <c r="WYQ928" s="12"/>
      <c r="WYR928" s="12"/>
      <c r="WYS928" s="12"/>
      <c r="WYT928" s="12"/>
      <c r="WYU928" s="12"/>
      <c r="WYV928" s="12"/>
      <c r="WYW928" s="12"/>
      <c r="WYX928" s="12"/>
      <c r="WYY928" s="12"/>
      <c r="WYZ928" s="12"/>
      <c r="WZA928" s="12"/>
      <c r="WZB928" s="12"/>
      <c r="WZC928" s="12"/>
      <c r="WZD928" s="12"/>
      <c r="WZE928" s="12"/>
      <c r="WZF928" s="12"/>
      <c r="WZG928" s="12"/>
      <c r="WZH928" s="12"/>
      <c r="WZI928" s="12"/>
      <c r="WZJ928" s="12"/>
      <c r="WZK928" s="12"/>
      <c r="WZL928" s="12"/>
      <c r="WZM928" s="12"/>
      <c r="WZN928" s="12"/>
      <c r="WZO928" s="12"/>
      <c r="WZP928" s="12"/>
      <c r="WZQ928" s="12"/>
      <c r="WZR928" s="12"/>
      <c r="WZS928" s="12"/>
      <c r="WZT928" s="12"/>
      <c r="WZU928" s="12"/>
      <c r="WZV928" s="12"/>
      <c r="WZW928" s="12"/>
      <c r="WZX928" s="12"/>
      <c r="WZY928" s="12"/>
      <c r="WZZ928" s="12"/>
      <c r="XAA928" s="12"/>
      <c r="XAB928" s="12"/>
      <c r="XAC928" s="12"/>
      <c r="XAD928" s="12"/>
      <c r="XAE928" s="12"/>
      <c r="XAF928" s="12"/>
      <c r="XAG928" s="12"/>
      <c r="XAH928" s="12"/>
      <c r="XAI928" s="12"/>
      <c r="XAJ928" s="12"/>
      <c r="XAK928" s="12"/>
      <c r="XAL928" s="12"/>
      <c r="XAM928" s="12"/>
      <c r="XAN928" s="12"/>
      <c r="XAO928" s="12"/>
      <c r="XAP928" s="12"/>
      <c r="XAQ928" s="12"/>
      <c r="XAR928" s="12"/>
      <c r="XAS928" s="12"/>
      <c r="XAT928" s="12"/>
      <c r="XAU928" s="12"/>
      <c r="XAV928" s="12"/>
      <c r="XAW928" s="12"/>
      <c r="XAX928" s="12"/>
      <c r="XAY928" s="12"/>
      <c r="XAZ928" s="12"/>
      <c r="XBA928" s="12"/>
      <c r="XBB928" s="12"/>
      <c r="XBC928" s="12"/>
      <c r="XBD928" s="12"/>
      <c r="XBE928" s="12"/>
      <c r="XBF928" s="12"/>
      <c r="XBG928" s="12"/>
      <c r="XBH928" s="12"/>
      <c r="XBI928" s="12"/>
      <c r="XBJ928" s="12"/>
      <c r="XBK928" s="12"/>
      <c r="XBL928" s="12"/>
      <c r="XBM928" s="12"/>
      <c r="XBN928" s="12"/>
      <c r="XBO928" s="12"/>
      <c r="XBP928" s="12"/>
      <c r="XBQ928" s="12"/>
      <c r="XBR928" s="12"/>
      <c r="XBS928" s="12"/>
      <c r="XBT928" s="12"/>
      <c r="XBU928" s="12"/>
      <c r="XBV928" s="12"/>
      <c r="XBW928" s="12"/>
      <c r="XBX928" s="12"/>
      <c r="XBY928" s="12"/>
      <c r="XBZ928" s="12"/>
      <c r="XCA928" s="12"/>
      <c r="XCB928" s="12"/>
      <c r="XCC928" s="12"/>
      <c r="XCD928" s="12"/>
      <c r="XCE928" s="12"/>
      <c r="XCF928" s="12"/>
      <c r="XCG928" s="12"/>
      <c r="XCH928" s="12"/>
      <c r="XCI928" s="12"/>
      <c r="XCJ928" s="12"/>
      <c r="XCK928" s="12"/>
      <c r="XCL928" s="12"/>
      <c r="XCM928" s="12"/>
      <c r="XCN928" s="12"/>
      <c r="XCO928" s="12"/>
      <c r="XCP928" s="12"/>
      <c r="XCQ928" s="12"/>
      <c r="XCR928" s="12"/>
      <c r="XCS928" s="12"/>
      <c r="XCT928" s="12"/>
      <c r="XCU928" s="12"/>
      <c r="XCV928" s="12"/>
      <c r="XCW928" s="12"/>
      <c r="XCX928" s="12"/>
      <c r="XCY928" s="12"/>
      <c r="XCZ928" s="12"/>
      <c r="XDA928" s="12"/>
      <c r="XDB928" s="12"/>
      <c r="XDC928" s="12"/>
      <c r="XDD928" s="12"/>
      <c r="XDE928" s="12"/>
      <c r="XDF928" s="12"/>
      <c r="XDG928" s="12"/>
      <c r="XDH928" s="12"/>
      <c r="XDI928" s="12"/>
      <c r="XDJ928" s="12"/>
      <c r="XDK928" s="12"/>
      <c r="XDL928" s="12"/>
      <c r="XDM928" s="12"/>
      <c r="XDN928" s="12"/>
      <c r="XDO928" s="12"/>
      <c r="XDP928" s="12"/>
      <c r="XDQ928" s="12"/>
      <c r="XDR928" s="12"/>
      <c r="XDS928" s="12"/>
      <c r="XDT928" s="12"/>
      <c r="XDU928" s="12"/>
      <c r="XDV928" s="12"/>
      <c r="XDW928" s="12"/>
      <c r="XDX928" s="12"/>
      <c r="XDY928" s="12"/>
      <c r="XDZ928" s="12"/>
      <c r="XEA928" s="12"/>
      <c r="XEB928" s="12"/>
      <c r="XEC928" s="12"/>
      <c r="XED928" s="12"/>
      <c r="XEE928" s="12"/>
      <c r="XEF928" s="12"/>
      <c r="XEG928" s="12"/>
      <c r="XEH928" s="12"/>
      <c r="XEI928" s="12"/>
      <c r="XEJ928" s="12"/>
      <c r="XEK928" s="12"/>
      <c r="XEL928" s="12"/>
      <c r="XEM928" s="12"/>
      <c r="XEN928" s="12"/>
      <c r="XEO928" s="12"/>
      <c r="XEP928" s="12"/>
      <c r="XEQ928" s="12"/>
      <c r="XER928" s="12"/>
      <c r="XES928" s="12"/>
      <c r="XET928" s="12"/>
      <c r="XEU928" s="12"/>
      <c r="XEV928" s="12"/>
      <c r="XEW928" s="12"/>
      <c r="XEX928" s="12"/>
      <c r="XEY928" s="12"/>
      <c r="XEZ928" s="12"/>
      <c r="XFA928" s="12"/>
      <c r="XFB928" s="12"/>
      <c r="XFC928" s="12"/>
      <c r="XFD928" s="12"/>
    </row>
    <row r="929" spans="2:14" ht="21">
      <c r="B929" s="57" t="s">
        <v>762</v>
      </c>
      <c r="C929" s="69"/>
      <c r="G929" s="12"/>
    </row>
    <row r="930" spans="2:14" ht="15.6">
      <c r="C930" s="69"/>
      <c r="G930" s="12"/>
    </row>
    <row r="931" spans="2:14" ht="15.6">
      <c r="C931" s="69"/>
      <c r="G931" s="17" t="s">
        <v>270</v>
      </c>
      <c r="H931" s="17"/>
      <c r="I931" s="16"/>
    </row>
    <row r="932" spans="2:14" ht="15.6">
      <c r="C932" s="69"/>
      <c r="G932" s="8" t="s">
        <v>264</v>
      </c>
      <c r="H932" s="11">
        <f>COUNTIFS(H$14:H$926,"malowany",J$14:J$926,1)</f>
        <v>24</v>
      </c>
      <c r="I932" s="64" t="s">
        <v>268</v>
      </c>
      <c r="K932" s="35" t="s">
        <v>272</v>
      </c>
      <c r="L932" s="33"/>
      <c r="M932" s="45">
        <f>COUNTIF(M14:M926,"tak")</f>
        <v>0</v>
      </c>
      <c r="N932" s="36" t="s">
        <v>273</v>
      </c>
    </row>
    <row r="933" spans="2:14" ht="15.6">
      <c r="C933" s="69"/>
      <c r="G933" s="8" t="s">
        <v>265</v>
      </c>
      <c r="H933" s="11">
        <f>COUNTIFS(H$14:H$926,"malowany",J$14:J$926,2)</f>
        <v>14</v>
      </c>
      <c r="I933" s="64" t="s">
        <v>268</v>
      </c>
      <c r="N933" s="17"/>
    </row>
    <row r="934" spans="2:14">
      <c r="G934" s="8" t="s">
        <v>266</v>
      </c>
      <c r="H934" s="11">
        <f>COUNTIFS(H$14:H$926,"malowany",J$14:J$926,3)</f>
        <v>42</v>
      </c>
      <c r="I934" s="64" t="s">
        <v>268</v>
      </c>
      <c r="K934" s="37" t="s">
        <v>269</v>
      </c>
      <c r="L934" s="38"/>
      <c r="M934" s="43">
        <f>COUNTIF(O$14:O$926,"malowany")</f>
        <v>32</v>
      </c>
      <c r="N934" s="39" t="s">
        <v>274</v>
      </c>
    </row>
    <row r="935" spans="2:14">
      <c r="G935" s="8" t="s">
        <v>267</v>
      </c>
      <c r="H935" s="11">
        <f>COUNTIFS(H$14:H$926,"malowany",J$14:J$926,4)</f>
        <v>712</v>
      </c>
      <c r="I935" s="64" t="s">
        <v>268</v>
      </c>
      <c r="K935" s="52"/>
      <c r="L935" s="50"/>
      <c r="M935" s="51">
        <f>COUNTIF(O$14:O$926,"nalepka")</f>
        <v>3</v>
      </c>
      <c r="N935" s="53" t="s">
        <v>1439</v>
      </c>
    </row>
    <row r="936" spans="2:14">
      <c r="G936" s="54" t="s">
        <v>271</v>
      </c>
      <c r="H936" s="55">
        <f>SUM(H932:H935)</f>
        <v>792</v>
      </c>
      <c r="I936" s="56" t="s">
        <v>268</v>
      </c>
      <c r="K936" s="52"/>
      <c r="L936" s="50"/>
      <c r="M936" s="51">
        <f>COUNTIF(O$14:O$926,"tabliczka")</f>
        <v>4</v>
      </c>
      <c r="N936" s="53" t="s">
        <v>280</v>
      </c>
    </row>
    <row r="937" spans="2:14">
      <c r="I937" s="18"/>
      <c r="K937" s="52"/>
      <c r="L937" s="50"/>
      <c r="M937" s="51">
        <f>COUNTIF(O$14:O$926,"drogowskaz")</f>
        <v>1</v>
      </c>
      <c r="N937" s="53" t="s">
        <v>424</v>
      </c>
    </row>
    <row r="938" spans="2:14" ht="13.5" customHeight="1">
      <c r="G938" s="702" t="s">
        <v>428</v>
      </c>
      <c r="H938" s="702"/>
      <c r="I938" s="702"/>
      <c r="K938" s="40"/>
      <c r="L938" s="41"/>
      <c r="M938" s="44">
        <f>COUNTIF(O$14:O$926,"plansza")</f>
        <v>0</v>
      </c>
      <c r="N938" s="42" t="s">
        <v>425</v>
      </c>
    </row>
    <row r="939" spans="2:14">
      <c r="G939" s="8" t="s">
        <v>264</v>
      </c>
      <c r="H939" s="11">
        <f>COUNTIFS(H$14:H$926,"tabliczka",J$14:J$926,1,I$14:I$926,"&lt;&gt;drogowskaz")</f>
        <v>0</v>
      </c>
      <c r="I939" s="64" t="s">
        <v>268</v>
      </c>
    </row>
    <row r="940" spans="2:14">
      <c r="G940" s="8" t="s">
        <v>265</v>
      </c>
      <c r="H940" s="11">
        <f>COUNTIFS(H$14:H$926,"tabliczka",J$14:J$926,2,I$14:I$926,"&lt;&gt;drogowskaz")</f>
        <v>0</v>
      </c>
      <c r="I940" s="64" t="s">
        <v>268</v>
      </c>
      <c r="K940" s="35" t="s">
        <v>281</v>
      </c>
      <c r="L940" s="33"/>
      <c r="M940" s="45">
        <f>COUNTIF(N14:N926,"usunąć")</f>
        <v>0</v>
      </c>
      <c r="N940" s="36" t="s">
        <v>307</v>
      </c>
    </row>
    <row r="941" spans="2:14">
      <c r="G941" s="8" t="s">
        <v>266</v>
      </c>
      <c r="H941" s="11">
        <f>COUNTIFS(H$14:H$926,"tabliczka",J$14:J$926,3,I$14:I$926,"&lt;&gt;drogowskaz")</f>
        <v>0</v>
      </c>
      <c r="I941" s="64" t="s">
        <v>268</v>
      </c>
    </row>
    <row r="942" spans="2:14">
      <c r="G942" s="8" t="s">
        <v>267</v>
      </c>
      <c r="H942" s="11">
        <f>COUNTIFS(H$14:H$926,"tabliczka",J$14:J$926,4,I$14:I$926,"&lt;&gt;drogowskaz")</f>
        <v>0</v>
      </c>
      <c r="I942" s="64" t="s">
        <v>268</v>
      </c>
      <c r="K942" s="46" t="s">
        <v>279</v>
      </c>
      <c r="L942" s="47"/>
      <c r="M942" s="47"/>
      <c r="N942" s="278">
        <v>46.3</v>
      </c>
    </row>
    <row r="943" spans="2:14">
      <c r="G943" s="24" t="s">
        <v>271</v>
      </c>
      <c r="H943" s="25">
        <f>SUM(H939:H942)</f>
        <v>0</v>
      </c>
      <c r="I943" s="26" t="s">
        <v>268</v>
      </c>
      <c r="K943" s="46" t="s">
        <v>278</v>
      </c>
      <c r="L943" s="47"/>
      <c r="M943" s="47"/>
      <c r="N943" s="279">
        <f>(H936+H943+H950+H957+H964)/N942</f>
        <v>18.682505399568036</v>
      </c>
    </row>
    <row r="944" spans="2:14">
      <c r="I944" s="18"/>
    </row>
    <row r="945" spans="3:15">
      <c r="G945" s="12" t="s">
        <v>427</v>
      </c>
      <c r="I945" s="18"/>
    </row>
    <row r="946" spans="3:15" ht="13.8">
      <c r="C946"/>
      <c r="G946" s="8" t="s">
        <v>264</v>
      </c>
      <c r="H946" s="11">
        <f>COUNTIFS(H$14:H$926,"naklejka",J$14:J$926,1)</f>
        <v>2</v>
      </c>
      <c r="I946" s="64" t="s">
        <v>268</v>
      </c>
      <c r="K946" s="708" t="s">
        <v>296</v>
      </c>
      <c r="L946" s="709"/>
      <c r="M946" s="709"/>
      <c r="N946" s="709"/>
      <c r="O946" s="710"/>
    </row>
    <row r="947" spans="3:15" ht="13.8">
      <c r="C947"/>
      <c r="G947" s="8" t="s">
        <v>265</v>
      </c>
      <c r="H947" s="11">
        <f>COUNTIFS(H$14:H$926,"naklejka",J$14:J$926,2)</f>
        <v>2</v>
      </c>
      <c r="I947" s="64" t="s">
        <v>268</v>
      </c>
      <c r="K947" s="65" t="s">
        <v>259</v>
      </c>
      <c r="L947" s="62">
        <f>M947/M$950</f>
        <v>0.25082146768893759</v>
      </c>
      <c r="M947" s="61">
        <f>(COUNTIF(Q14:Q926,"zabudowa")/913*N942)</f>
        <v>11.61303395399781</v>
      </c>
      <c r="N947" s="64" t="s">
        <v>299</v>
      </c>
      <c r="O947" s="64"/>
    </row>
    <row r="948" spans="3:15" ht="13.8">
      <c r="C948"/>
      <c r="G948" s="8" t="s">
        <v>266</v>
      </c>
      <c r="H948" s="11">
        <f>COUNTIFS(H$14:H$926,"naklejka",J$14:J$926,3)</f>
        <v>4</v>
      </c>
      <c r="I948" s="64" t="s">
        <v>268</v>
      </c>
      <c r="K948" s="65" t="s">
        <v>258</v>
      </c>
      <c r="L948" s="62">
        <f>M948/M$950</f>
        <v>0.24096385542168672</v>
      </c>
      <c r="M948" s="61">
        <f>(COUNTIF(Q14:Q926,"otwarty")/913*N942)</f>
        <v>11.156626506024095</v>
      </c>
      <c r="N948" s="64" t="s">
        <v>297</v>
      </c>
      <c r="O948" s="64"/>
    </row>
    <row r="949" spans="3:15" ht="13.8">
      <c r="C949"/>
      <c r="G949" s="8" t="s">
        <v>267</v>
      </c>
      <c r="H949" s="11">
        <f>COUNTIFS(H$14:H$926,"naklejka",J$14:J$926,4)</f>
        <v>33</v>
      </c>
      <c r="I949" s="64" t="s">
        <v>268</v>
      </c>
      <c r="K949" s="65" t="s">
        <v>257</v>
      </c>
      <c r="L949" s="62">
        <f>M949/M$950</f>
        <v>0.50821467688937572</v>
      </c>
      <c r="M949" s="61">
        <f>(COUNTIF(Q14:Q926,"las")/913*N942)</f>
        <v>23.530339539978094</v>
      </c>
      <c r="N949" s="274" t="s">
        <v>298</v>
      </c>
      <c r="O949" s="275"/>
    </row>
    <row r="950" spans="3:15" ht="13.8">
      <c r="C950"/>
      <c r="G950" s="78" t="s">
        <v>271</v>
      </c>
      <c r="H950" s="79">
        <f>SUM(H946:H949)</f>
        <v>41</v>
      </c>
      <c r="I950" s="80" t="s">
        <v>268</v>
      </c>
      <c r="L950" s="34">
        <f>SUM(L947:L949)</f>
        <v>1</v>
      </c>
      <c r="M950" s="58">
        <f>SUM(M947:M949)</f>
        <v>46.3</v>
      </c>
      <c r="N950" s="59" t="s">
        <v>263</v>
      </c>
    </row>
    <row r="951" spans="3:15" ht="14.25" customHeight="1">
      <c r="C951"/>
      <c r="M951" s="63"/>
    </row>
    <row r="952" spans="3:15" ht="14.25" customHeight="1">
      <c r="C952"/>
      <c r="G952" s="702" t="s">
        <v>429</v>
      </c>
      <c r="H952" s="702"/>
      <c r="I952" s="702"/>
      <c r="K952" s="708" t="s">
        <v>295</v>
      </c>
      <c r="L952" s="709"/>
      <c r="M952" s="709"/>
      <c r="N952" s="709"/>
      <c r="O952" s="710"/>
    </row>
    <row r="953" spans="3:15" ht="13.8">
      <c r="C953"/>
      <c r="G953" s="8" t="s">
        <v>264</v>
      </c>
      <c r="H953" s="11">
        <f>COUNTIFS(J$14:J$926,1,I$14:I$926,"drogowskaz")</f>
        <v>2</v>
      </c>
      <c r="I953" s="64" t="s">
        <v>268</v>
      </c>
      <c r="K953" s="65" t="s">
        <v>292</v>
      </c>
      <c r="L953" s="60">
        <f>M953/M$958</f>
        <v>0.3581599123767798</v>
      </c>
      <c r="M953" s="61">
        <f>(COUNTIF(P14:P926,"utwardzona")/913*N942)</f>
        <v>16.582803943044905</v>
      </c>
      <c r="N953" s="64" t="s">
        <v>301</v>
      </c>
      <c r="O953" s="11"/>
    </row>
    <row r="954" spans="3:15" ht="13.8">
      <c r="C954"/>
      <c r="G954" s="8" t="s">
        <v>265</v>
      </c>
      <c r="H954" s="11">
        <f>COUNTIFS(J$14:J$926,2,I$14:I$926,"drogowskaz")</f>
        <v>2</v>
      </c>
      <c r="I954" s="64" t="s">
        <v>268</v>
      </c>
      <c r="K954" s="65" t="s">
        <v>293</v>
      </c>
      <c r="L954" s="60">
        <f>M954/M$958</f>
        <v>0.58817086527929896</v>
      </c>
      <c r="M954" s="61">
        <f>(COUNTIF(P14:P926,"gruntowa")/913*N942)</f>
        <v>27.232311062431542</v>
      </c>
      <c r="N954" s="64" t="s">
        <v>302</v>
      </c>
      <c r="O954" s="11"/>
    </row>
    <row r="955" spans="3:15" ht="13.8">
      <c r="C955"/>
      <c r="G955" s="8" t="s">
        <v>266</v>
      </c>
      <c r="H955" s="11">
        <f>COUNTIFS(J$14:J$926,3,I$14:I$926,"drogowskaz")</f>
        <v>4</v>
      </c>
      <c r="I955" s="64" t="s">
        <v>268</v>
      </c>
      <c r="K955" s="65" t="s">
        <v>294</v>
      </c>
      <c r="L955" s="60">
        <f>M955/M$958</f>
        <v>1.2048192771084338E-2</v>
      </c>
      <c r="M955" s="61">
        <f>(COUNTIF(P14:P926,"piaszczysta")/913*N942)</f>
        <v>0.55783132530120483</v>
      </c>
      <c r="N955" s="64" t="s">
        <v>303</v>
      </c>
      <c r="O955" s="11"/>
    </row>
    <row r="956" spans="3:15" ht="13.8">
      <c r="C956"/>
      <c r="G956" s="8" t="s">
        <v>267</v>
      </c>
      <c r="H956" s="11">
        <f>COUNTIFS(J$14:J$926,4,I$14:I$926,"drogowskaz")</f>
        <v>14</v>
      </c>
      <c r="I956" s="64" t="s">
        <v>268</v>
      </c>
      <c r="K956" s="65" t="s">
        <v>757</v>
      </c>
      <c r="L956" s="60">
        <f>M956/M$958</f>
        <v>2.9572836801752465E-2</v>
      </c>
      <c r="M956" s="61">
        <f>(COUNTIF(P14:P926,"ścieżka")/913*N942)</f>
        <v>1.3692223439211391</v>
      </c>
      <c r="N956" s="706" t="s">
        <v>761</v>
      </c>
      <c r="O956" s="707"/>
    </row>
    <row r="957" spans="3:15" ht="14.25" customHeight="1">
      <c r="C957"/>
      <c r="G957" s="24" t="s">
        <v>271</v>
      </c>
      <c r="H957" s="25">
        <f>SUM(H953:H956)</f>
        <v>22</v>
      </c>
      <c r="I957" s="26" t="s">
        <v>268</v>
      </c>
      <c r="K957" s="65" t="s">
        <v>760</v>
      </c>
      <c r="L957" s="60">
        <f>M957/M$958</f>
        <v>1.2048192771084338E-2</v>
      </c>
      <c r="M957" s="61">
        <f>(COUNTIF(P14:P926,"przełaj")/913*N942)</f>
        <v>0.55783132530120483</v>
      </c>
      <c r="N957" s="706" t="s">
        <v>759</v>
      </c>
      <c r="O957" s="707"/>
    </row>
    <row r="958" spans="3:15" ht="14.25" customHeight="1">
      <c r="C958"/>
      <c r="L958" s="34">
        <f>SUM(L953:L957)</f>
        <v>1</v>
      </c>
      <c r="M958" s="58">
        <f>SUM(M953:M957)</f>
        <v>46.3</v>
      </c>
      <c r="N958" s="59" t="s">
        <v>263</v>
      </c>
    </row>
    <row r="959" spans="3:15" ht="13.8">
      <c r="C959"/>
      <c r="G959" s="12" t="s">
        <v>430</v>
      </c>
      <c r="I959" s="18"/>
    </row>
    <row r="960" spans="3:15" ht="13.8">
      <c r="C960"/>
      <c r="G960" s="8" t="s">
        <v>264</v>
      </c>
      <c r="H960" s="11">
        <f>COUNTIFS(H$14:H$926,"plansza",J$14:J$926,1)</f>
        <v>0</v>
      </c>
      <c r="I960" s="64" t="s">
        <v>268</v>
      </c>
    </row>
    <row r="961" spans="3:9" ht="13.8">
      <c r="C961"/>
      <c r="G961" s="8" t="s">
        <v>265</v>
      </c>
      <c r="H961" s="11">
        <f>COUNTIFS(H$14:H$926,"plansza",J$14:J$926,2)</f>
        <v>0</v>
      </c>
      <c r="I961" s="64" t="s">
        <v>268</v>
      </c>
    </row>
    <row r="962" spans="3:9" ht="13.8">
      <c r="C962"/>
      <c r="G962" s="8" t="s">
        <v>266</v>
      </c>
      <c r="H962" s="11">
        <f>COUNTIFS(H$14:H$926,"plansza",J$14:J$926,3)</f>
        <v>1</v>
      </c>
      <c r="I962" s="64" t="s">
        <v>268</v>
      </c>
    </row>
    <row r="963" spans="3:9" ht="13.8">
      <c r="C963"/>
      <c r="G963" s="8" t="s">
        <v>267</v>
      </c>
      <c r="H963" s="11">
        <f>COUNTIFS(H$14:H$926,"plansza",J$14:J$926,4)</f>
        <v>9</v>
      </c>
      <c r="I963" s="64" t="s">
        <v>268</v>
      </c>
    </row>
    <row r="964" spans="3:9" ht="13.8">
      <c r="C964"/>
      <c r="G964" s="78" t="s">
        <v>271</v>
      </c>
      <c r="H964" s="79">
        <f>SUM(H960:H963)</f>
        <v>10</v>
      </c>
      <c r="I964" s="80" t="s">
        <v>268</v>
      </c>
    </row>
    <row r="969" spans="3:9">
      <c r="G969" s="671"/>
      <c r="H969" t="s">
        <v>3124</v>
      </c>
    </row>
  </sheetData>
  <autoFilter ref="A13:XFD926"/>
  <mergeCells count="6">
    <mergeCell ref="N957:O957"/>
    <mergeCell ref="G938:I938"/>
    <mergeCell ref="K946:O946"/>
    <mergeCell ref="G952:I952"/>
    <mergeCell ref="K952:O952"/>
    <mergeCell ref="N956:O956"/>
  </mergeCells>
  <conditionalFormatting sqref="Q14:Q199 Q520:Q926">
    <cfRule type="containsText" dxfId="738" priority="68" operator="containsText" text="zabudowa">
      <formula>NOT(ISERROR(SEARCH("zabudowa",Q14)))</formula>
    </cfRule>
  </conditionalFormatting>
  <conditionalFormatting sqref="P14:P199 P646:P926">
    <cfRule type="containsText" dxfId="737" priority="62" operator="containsText" text="UTWARDZONA">
      <formula>NOT(ISERROR(SEARCH("UTWARDZONA",P14)))</formula>
    </cfRule>
    <cfRule type="containsText" dxfId="736" priority="63" operator="containsText" text="PIASZCZYSTA">
      <formula>NOT(ISERROR(SEARCH("PIASZCZYSTA",P14)))</formula>
    </cfRule>
    <cfRule type="containsText" dxfId="735" priority="64" operator="containsText" text="UTWARDZONA">
      <formula>NOT(ISERROR(SEARCH("UTWARDZONA",P14)))</formula>
    </cfRule>
    <cfRule type="containsText" dxfId="734" priority="65" operator="containsText" text="GRUNTOWA">
      <formula>NOT(ISERROR(SEARCH("GRUNTOWA",P14)))</formula>
    </cfRule>
    <cfRule type="containsText" dxfId="733" priority="66" operator="containsText" text="UTWARDZONA">
      <formula>NOT(ISERROR(SEARCH("UTWARDZONA",P14)))</formula>
    </cfRule>
    <cfRule type="expression" dxfId="732" priority="67">
      <formula>"UTWARDZONA"</formula>
    </cfRule>
  </conditionalFormatting>
  <conditionalFormatting sqref="Q14:Q199 Q520:Q926">
    <cfRule type="containsText" dxfId="731" priority="59" operator="containsText" text="LAS">
      <formula>NOT(ISERROR(SEARCH("LAS",Q14)))</formula>
    </cfRule>
    <cfRule type="containsText" dxfId="730" priority="60" operator="containsText" text="OTWARTY">
      <formula>NOT(ISERROR(SEARCH("OTWARTY",Q14)))</formula>
    </cfRule>
    <cfRule type="containsText" dxfId="729" priority="61" operator="containsText" text="ZABUDOWA">
      <formula>NOT(ISERROR(SEARCH("ZABUDOWA",Q14)))</formula>
    </cfRule>
  </conditionalFormatting>
  <conditionalFormatting sqref="Q14:Q199 Q520:Q926">
    <cfRule type="containsText" dxfId="728" priority="57" operator="containsText" text="LAS">
      <formula>NOT(ISERROR(SEARCH("LAS",Q14)))</formula>
    </cfRule>
    <cfRule type="containsText" dxfId="727" priority="58" operator="containsText" text="OTWARTY">
      <formula>NOT(ISERROR(SEARCH("OTWARTY",Q14)))</formula>
    </cfRule>
  </conditionalFormatting>
  <conditionalFormatting sqref="Q14:Q199 Q520:Q926">
    <cfRule type="containsText" dxfId="726" priority="56" operator="containsText" text="ZABUDOWA">
      <formula>NOT(ISERROR(SEARCH("ZABUDOWA",Q14)))</formula>
    </cfRule>
  </conditionalFormatting>
  <conditionalFormatting sqref="P14:P199 P646:P926">
    <cfRule type="containsText" dxfId="725" priority="55" operator="containsText" text="PIASZCZYSTA">
      <formula>NOT(ISERROR(SEARCH("PIASZCZYSTA",P14)))</formula>
    </cfRule>
  </conditionalFormatting>
  <conditionalFormatting sqref="P14:P199 P646:P926">
    <cfRule type="containsText" dxfId="724" priority="54" operator="containsText" text="PIASZCZYSTA">
      <formula>NOT(ISERROR(SEARCH("PIASZCZYSTA",P14)))</formula>
    </cfRule>
  </conditionalFormatting>
  <conditionalFormatting sqref="P14:P199 P646:P926">
    <cfRule type="containsText" dxfId="723" priority="53" operator="containsText" text="GRUNTOWA">
      <formula>NOT(ISERROR(SEARCH("GRUNTOWA",P14)))</formula>
    </cfRule>
  </conditionalFormatting>
  <conditionalFormatting sqref="Q14:Q199 Q520:Q926">
    <cfRule type="containsText" dxfId="722" priority="52" operator="containsText" text="ZABUDOWA">
      <formula>NOT(ISERROR(SEARCH("ZABUDOWA",Q14)))</formula>
    </cfRule>
  </conditionalFormatting>
  <conditionalFormatting sqref="Q351:Q467 Q200:Q344">
    <cfRule type="containsText" dxfId="721" priority="51" operator="containsText" text="zabudowa">
      <formula>NOT(ISERROR(SEARCH("zabudowa",Q200)))</formula>
    </cfRule>
  </conditionalFormatting>
  <conditionalFormatting sqref="P200:P344 P351:P502">
    <cfRule type="containsText" dxfId="720" priority="45" operator="containsText" text="UTWARDZONA">
      <formula>NOT(ISERROR(SEARCH("UTWARDZONA",P200)))</formula>
    </cfRule>
    <cfRule type="containsText" dxfId="719" priority="46" operator="containsText" text="PIASZCZYSTA">
      <formula>NOT(ISERROR(SEARCH("PIASZCZYSTA",P200)))</formula>
    </cfRule>
    <cfRule type="containsText" dxfId="718" priority="47" operator="containsText" text="UTWARDZONA">
      <formula>NOT(ISERROR(SEARCH("UTWARDZONA",P200)))</formula>
    </cfRule>
    <cfRule type="containsText" dxfId="717" priority="48" operator="containsText" text="GRUNTOWA">
      <formula>NOT(ISERROR(SEARCH("GRUNTOWA",P200)))</formula>
    </cfRule>
    <cfRule type="containsText" dxfId="716" priority="49" operator="containsText" text="UTWARDZONA">
      <formula>NOT(ISERROR(SEARCH("UTWARDZONA",P200)))</formula>
    </cfRule>
    <cfRule type="expression" dxfId="715" priority="50">
      <formula>"UTWARDZONA"</formula>
    </cfRule>
  </conditionalFormatting>
  <conditionalFormatting sqref="Q351:Q467 Q200:Q344">
    <cfRule type="containsText" dxfId="714" priority="42" operator="containsText" text="LAS">
      <formula>NOT(ISERROR(SEARCH("LAS",Q200)))</formula>
    </cfRule>
    <cfRule type="containsText" dxfId="713" priority="43" operator="containsText" text="OTWARTY">
      <formula>NOT(ISERROR(SEARCH("OTWARTY",Q200)))</formula>
    </cfRule>
    <cfRule type="containsText" dxfId="712" priority="44" operator="containsText" text="ZABUDOWA">
      <formula>NOT(ISERROR(SEARCH("ZABUDOWA",Q200)))</formula>
    </cfRule>
  </conditionalFormatting>
  <conditionalFormatting sqref="Q351:Q467 Q200:Q344">
    <cfRule type="containsText" dxfId="711" priority="40" operator="containsText" text="LAS">
      <formula>NOT(ISERROR(SEARCH("LAS",Q200)))</formula>
    </cfRule>
    <cfRule type="containsText" dxfId="710" priority="41" operator="containsText" text="OTWARTY">
      <formula>NOT(ISERROR(SEARCH("OTWARTY",Q200)))</formula>
    </cfRule>
  </conditionalFormatting>
  <conditionalFormatting sqref="Q351:Q467 Q200:Q344">
    <cfRule type="containsText" dxfId="709" priority="39" operator="containsText" text="ZABUDOWA">
      <formula>NOT(ISERROR(SEARCH("ZABUDOWA",Q200)))</formula>
    </cfRule>
  </conditionalFormatting>
  <conditionalFormatting sqref="P200:P344 P351:P502">
    <cfRule type="containsText" dxfId="708" priority="38" operator="containsText" text="PIASZCZYSTA">
      <formula>NOT(ISERROR(SEARCH("PIASZCZYSTA",P200)))</formula>
    </cfRule>
  </conditionalFormatting>
  <conditionalFormatting sqref="P200:P344 P351:P502">
    <cfRule type="containsText" dxfId="707" priority="37" operator="containsText" text="PIASZCZYSTA">
      <formula>NOT(ISERROR(SEARCH("PIASZCZYSTA",P200)))</formula>
    </cfRule>
  </conditionalFormatting>
  <conditionalFormatting sqref="P200:P344 P351:P502">
    <cfRule type="containsText" dxfId="706" priority="36" operator="containsText" text="GRUNTOWA">
      <formula>NOT(ISERROR(SEARCH("GRUNTOWA",P200)))</formula>
    </cfRule>
  </conditionalFormatting>
  <conditionalFormatting sqref="Q351:Q467 Q200:Q344">
    <cfRule type="containsText" dxfId="705" priority="35" operator="containsText" text="ZABUDOWA">
      <formula>NOT(ISERROR(SEARCH("ZABUDOWA",Q200)))</formula>
    </cfRule>
  </conditionalFormatting>
  <conditionalFormatting sqref="Q345:Q350">
    <cfRule type="containsText" dxfId="704" priority="34" operator="containsText" text="zabudowa">
      <formula>NOT(ISERROR(SEARCH("zabudowa",Q345)))</formula>
    </cfRule>
  </conditionalFormatting>
  <conditionalFormatting sqref="P345:P350">
    <cfRule type="containsText" dxfId="703" priority="28" operator="containsText" text="UTWARDZONA">
      <formula>NOT(ISERROR(SEARCH("UTWARDZONA",P345)))</formula>
    </cfRule>
    <cfRule type="containsText" dxfId="702" priority="29" operator="containsText" text="PIASZCZYSTA">
      <formula>NOT(ISERROR(SEARCH("PIASZCZYSTA",P345)))</formula>
    </cfRule>
    <cfRule type="containsText" dxfId="701" priority="30" operator="containsText" text="UTWARDZONA">
      <formula>NOT(ISERROR(SEARCH("UTWARDZONA",P345)))</formula>
    </cfRule>
    <cfRule type="containsText" dxfId="700" priority="31" operator="containsText" text="GRUNTOWA">
      <formula>NOT(ISERROR(SEARCH("GRUNTOWA",P345)))</formula>
    </cfRule>
    <cfRule type="containsText" dxfId="699" priority="32" operator="containsText" text="UTWARDZONA">
      <formula>NOT(ISERROR(SEARCH("UTWARDZONA",P345)))</formula>
    </cfRule>
    <cfRule type="expression" dxfId="698" priority="33">
      <formula>"UTWARDZONA"</formula>
    </cfRule>
  </conditionalFormatting>
  <conditionalFormatting sqref="Q345:Q350">
    <cfRule type="containsText" dxfId="697" priority="25" operator="containsText" text="LAS">
      <formula>NOT(ISERROR(SEARCH("LAS",Q345)))</formula>
    </cfRule>
    <cfRule type="containsText" dxfId="696" priority="26" operator="containsText" text="OTWARTY">
      <formula>NOT(ISERROR(SEARCH("OTWARTY",Q345)))</formula>
    </cfRule>
    <cfRule type="containsText" dxfId="695" priority="27" operator="containsText" text="ZABUDOWA">
      <formula>NOT(ISERROR(SEARCH("ZABUDOWA",Q345)))</formula>
    </cfRule>
  </conditionalFormatting>
  <conditionalFormatting sqref="Q345:Q350">
    <cfRule type="containsText" dxfId="694" priority="23" operator="containsText" text="LAS">
      <formula>NOT(ISERROR(SEARCH("LAS",Q345)))</formula>
    </cfRule>
    <cfRule type="containsText" dxfId="693" priority="24" operator="containsText" text="OTWARTY">
      <formula>NOT(ISERROR(SEARCH("OTWARTY",Q345)))</formula>
    </cfRule>
  </conditionalFormatting>
  <conditionalFormatting sqref="Q345:Q350">
    <cfRule type="containsText" dxfId="692" priority="22" operator="containsText" text="ZABUDOWA">
      <formula>NOT(ISERROR(SEARCH("ZABUDOWA",Q345)))</formula>
    </cfRule>
  </conditionalFormatting>
  <conditionalFormatting sqref="P345:P350">
    <cfRule type="containsText" dxfId="691" priority="21" operator="containsText" text="PIASZCZYSTA">
      <formula>NOT(ISERROR(SEARCH("PIASZCZYSTA",P345)))</formula>
    </cfRule>
  </conditionalFormatting>
  <conditionalFormatting sqref="P345:P350">
    <cfRule type="containsText" dxfId="690" priority="20" operator="containsText" text="PIASZCZYSTA">
      <formula>NOT(ISERROR(SEARCH("PIASZCZYSTA",P345)))</formula>
    </cfRule>
  </conditionalFormatting>
  <conditionalFormatting sqref="P345:P350">
    <cfRule type="containsText" dxfId="689" priority="19" operator="containsText" text="GRUNTOWA">
      <formula>NOT(ISERROR(SEARCH("GRUNTOWA",P345)))</formula>
    </cfRule>
  </conditionalFormatting>
  <conditionalFormatting sqref="Q345:Q350">
    <cfRule type="containsText" dxfId="688" priority="18" operator="containsText" text="ZABUDOWA">
      <formula>NOT(ISERROR(SEARCH("ZABUDOWA",Q345)))</formula>
    </cfRule>
  </conditionalFormatting>
  <conditionalFormatting sqref="Q468:Q519">
    <cfRule type="containsText" dxfId="687" priority="17" operator="containsText" text="zabudowa">
      <formula>NOT(ISERROR(SEARCH("zabudowa",Q468)))</formula>
    </cfRule>
  </conditionalFormatting>
  <conditionalFormatting sqref="P503:P645">
    <cfRule type="containsText" dxfId="686" priority="11" operator="containsText" text="UTWARDZONA">
      <formula>NOT(ISERROR(SEARCH("UTWARDZONA",P503)))</formula>
    </cfRule>
    <cfRule type="containsText" dxfId="685" priority="12" operator="containsText" text="PIASZCZYSTA">
      <formula>NOT(ISERROR(SEARCH("PIASZCZYSTA",P503)))</formula>
    </cfRule>
    <cfRule type="containsText" dxfId="684" priority="13" operator="containsText" text="UTWARDZONA">
      <formula>NOT(ISERROR(SEARCH("UTWARDZONA",P503)))</formula>
    </cfRule>
    <cfRule type="containsText" dxfId="683" priority="14" operator="containsText" text="GRUNTOWA">
      <formula>NOT(ISERROR(SEARCH("GRUNTOWA",P503)))</formula>
    </cfRule>
    <cfRule type="containsText" dxfId="682" priority="15" operator="containsText" text="UTWARDZONA">
      <formula>NOT(ISERROR(SEARCH("UTWARDZONA",P503)))</formula>
    </cfRule>
    <cfRule type="expression" dxfId="681" priority="16">
      <formula>"UTWARDZONA"</formula>
    </cfRule>
  </conditionalFormatting>
  <conditionalFormatting sqref="Q468:Q519">
    <cfRule type="containsText" dxfId="680" priority="8" operator="containsText" text="LAS">
      <formula>NOT(ISERROR(SEARCH("LAS",Q468)))</formula>
    </cfRule>
    <cfRule type="containsText" dxfId="679" priority="9" operator="containsText" text="OTWARTY">
      <formula>NOT(ISERROR(SEARCH("OTWARTY",Q468)))</formula>
    </cfRule>
    <cfRule type="containsText" dxfId="678" priority="10" operator="containsText" text="ZABUDOWA">
      <formula>NOT(ISERROR(SEARCH("ZABUDOWA",Q468)))</formula>
    </cfRule>
  </conditionalFormatting>
  <conditionalFormatting sqref="Q468:Q519">
    <cfRule type="containsText" dxfId="677" priority="6" operator="containsText" text="LAS">
      <formula>NOT(ISERROR(SEARCH("LAS",Q468)))</formula>
    </cfRule>
    <cfRule type="containsText" dxfId="676" priority="7" operator="containsText" text="OTWARTY">
      <formula>NOT(ISERROR(SEARCH("OTWARTY",Q468)))</formula>
    </cfRule>
  </conditionalFormatting>
  <conditionalFormatting sqref="Q468:Q519">
    <cfRule type="containsText" dxfId="675" priority="5" operator="containsText" text="ZABUDOWA">
      <formula>NOT(ISERROR(SEARCH("ZABUDOWA",Q468)))</formula>
    </cfRule>
  </conditionalFormatting>
  <conditionalFormatting sqref="P503:P645">
    <cfRule type="containsText" dxfId="674" priority="4" operator="containsText" text="PIASZCZYSTA">
      <formula>NOT(ISERROR(SEARCH("PIASZCZYSTA",P503)))</formula>
    </cfRule>
  </conditionalFormatting>
  <conditionalFormatting sqref="P503:P645">
    <cfRule type="containsText" dxfId="673" priority="3" operator="containsText" text="PIASZCZYSTA">
      <formula>NOT(ISERROR(SEARCH("PIASZCZYSTA",P503)))</formula>
    </cfRule>
  </conditionalFormatting>
  <conditionalFormatting sqref="P503:P645">
    <cfRule type="containsText" dxfId="672" priority="2" operator="containsText" text="GRUNTOWA">
      <formula>NOT(ISERROR(SEARCH("GRUNTOWA",P503)))</formula>
    </cfRule>
  </conditionalFormatting>
  <conditionalFormatting sqref="Q468:Q519">
    <cfRule type="containsText" dxfId="671" priority="1" operator="containsText" text="ZABUDOWA">
      <formula>NOT(ISERROR(SEARCH("ZABUDOWA",Q468)))</formula>
    </cfRule>
  </conditionalFormatting>
  <dataValidations count="14">
    <dataValidation type="list" allowBlank="1" sqref="A200:B210 O14:O926">
      <formula1>$O$1:$O$5</formula1>
    </dataValidation>
    <dataValidation type="list" allowBlank="1" sqref="L32:L33 L25:L30 L14:L19 L23 L38:L926">
      <formula1>$L$1:$L$7</formula1>
    </dataValidation>
    <dataValidation type="list" allowBlank="1" sqref="L34:L37 K31:L31 L20:L22 L24 K14:K30 K32:K926">
      <formula1>$K$1:$K$7</formula1>
    </dataValidation>
    <dataValidation type="list" allowBlank="1" sqref="F14:F201 F203:F926">
      <formula1>$F$1:$F$3</formula1>
    </dataValidation>
    <dataValidation type="list" allowBlank="1" sqref="U14:U17 U19:U150 U152:U926">
      <formula1>$U$1:$U$5</formula1>
    </dataValidation>
    <dataValidation type="list" allowBlank="1" sqref="A927:F928 H927:XFD928 G14:G930">
      <formula1>$G$1:$G$8</formula1>
    </dataValidation>
    <dataValidation type="list" allowBlank="1" sqref="J14:J926">
      <formula1>$J$1:$J$4</formula1>
    </dataValidation>
    <dataValidation type="list" allowBlank="1" sqref="Q14:Q926">
      <formula1>$Q$1:$Q$3</formula1>
    </dataValidation>
    <dataValidation type="list" allowBlank="1" sqref="P14:P926">
      <formula1>$P$1:$P$3</formula1>
    </dataValidation>
    <dataValidation type="list" allowBlank="1" sqref="N14:N926">
      <formula1>$N$1:$N$2</formula1>
    </dataValidation>
    <dataValidation type="list" allowBlank="1" sqref="M14:M926">
      <formula1>$M$1</formula1>
    </dataValidation>
    <dataValidation type="list" allowBlank="1" sqref="E14:E926">
      <formula1>$E$1:$E$2</formula1>
    </dataValidation>
    <dataValidation type="list" allowBlank="1" sqref="I14:I926">
      <formula1>$I$1:$I$12</formula1>
    </dataValidation>
    <dataValidation type="list" allowBlank="1" sqref="H14:H926">
      <formula1>$H$1:$H$4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805"/>
  <sheetViews>
    <sheetView topLeftCell="A13" zoomScale="80" zoomScaleNormal="80" workbookViewId="0">
      <pane xSplit="1" ySplit="1" topLeftCell="B26" activePane="bottomRight" state="frozen"/>
      <selection activeCell="A13" sqref="A13"/>
      <selection pane="topRight" activeCell="B13" sqref="B13"/>
      <selection pane="bottomLeft" activeCell="A14" sqref="A14"/>
      <selection pane="bottomRight" activeCell="A13" sqref="A13:XFD13"/>
    </sheetView>
  </sheetViews>
  <sheetFormatPr defaultColWidth="9" defaultRowHeight="13.8"/>
  <cols>
    <col min="1" max="1" width="4" customWidth="1"/>
    <col min="2" max="2" width="7.19921875" customWidth="1"/>
    <col min="3" max="3" width="7.59765625" style="11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66.5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customWidth="1"/>
    <col min="25" max="25" width="14.59765625" customWidth="1"/>
    <col min="26" max="26" width="9.59765625" customWidth="1"/>
    <col min="27" max="27" width="12.5" customWidth="1"/>
    <col min="28" max="28" width="2" customWidth="1"/>
    <col min="29" max="29" width="10.59765625" customWidth="1"/>
    <col min="30" max="30" width="3.69921875" customWidth="1"/>
    <col min="31" max="31" width="11.8984375" customWidth="1"/>
    <col min="32" max="32" width="11.3984375" customWidth="1"/>
    <col min="33" max="33" width="8.8984375" customWidth="1"/>
    <col min="34" max="34" width="11.5" customWidth="1"/>
    <col min="35" max="35" width="9.5" customWidth="1"/>
    <col min="36" max="50" width="9" customWidth="1"/>
  </cols>
  <sheetData>
    <row r="1" spans="1:26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6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6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6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6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6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6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6" hidden="1">
      <c r="G8" s="12" t="s">
        <v>262</v>
      </c>
      <c r="I8" s="12" t="s">
        <v>53</v>
      </c>
    </row>
    <row r="9" spans="1:26" hidden="1">
      <c r="I9" s="12" t="s">
        <v>54</v>
      </c>
    </row>
    <row r="10" spans="1:26" hidden="1">
      <c r="I10" s="12" t="s">
        <v>261</v>
      </c>
    </row>
    <row r="11" spans="1:26" hidden="1">
      <c r="I11" s="12" t="s">
        <v>275</v>
      </c>
    </row>
    <row r="12" spans="1:26" hidden="1">
      <c r="I12" s="12" t="s">
        <v>277</v>
      </c>
    </row>
    <row r="13" spans="1:26" ht="31.5" customHeight="1">
      <c r="A13" s="6" t="s">
        <v>8</v>
      </c>
      <c r="B13" s="147" t="s">
        <v>9</v>
      </c>
      <c r="C13" s="152" t="s">
        <v>1</v>
      </c>
      <c r="D13" s="149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  <c r="X13" s="686" t="s">
        <v>3134</v>
      </c>
      <c r="Y13" s="686" t="s">
        <v>3132</v>
      </c>
      <c r="Z13" s="686" t="s">
        <v>3126</v>
      </c>
    </row>
    <row r="14" spans="1:26" ht="15.6">
      <c r="A14" s="85" t="s">
        <v>431</v>
      </c>
      <c r="B14" s="183"/>
      <c r="C14" s="184"/>
      <c r="D14" s="185"/>
      <c r="E14" s="88" t="s">
        <v>18</v>
      </c>
      <c r="F14" s="88" t="s">
        <v>14</v>
      </c>
      <c r="G14" s="89" t="s">
        <v>19</v>
      </c>
      <c r="H14" s="89" t="s">
        <v>28</v>
      </c>
      <c r="I14" s="89" t="s">
        <v>24</v>
      </c>
      <c r="J14" s="88">
        <v>2</v>
      </c>
      <c r="K14" s="88"/>
      <c r="L14" s="88"/>
      <c r="M14" s="88"/>
      <c r="N14" s="88"/>
      <c r="O14" s="88"/>
      <c r="P14" s="88" t="s">
        <v>291</v>
      </c>
      <c r="Q14" s="88" t="s">
        <v>289</v>
      </c>
      <c r="R14" s="90" t="s">
        <v>647</v>
      </c>
      <c r="S14" s="88"/>
      <c r="T14" s="97"/>
      <c r="U14" s="97"/>
      <c r="V14" s="98"/>
      <c r="W14" s="99"/>
      <c r="X14" s="688" t="s">
        <v>3135</v>
      </c>
      <c r="Y14" s="695" t="s">
        <v>3141</v>
      </c>
      <c r="Z14" s="688" t="s">
        <v>3131</v>
      </c>
    </row>
    <row r="15" spans="1:26" ht="15.6">
      <c r="A15" s="85" t="s">
        <v>432</v>
      </c>
      <c r="B15" s="183"/>
      <c r="C15" s="184"/>
      <c r="D15" s="185"/>
      <c r="E15" s="88" t="s">
        <v>17</v>
      </c>
      <c r="F15" s="88" t="s">
        <v>15</v>
      </c>
      <c r="G15" s="89" t="s">
        <v>19</v>
      </c>
      <c r="H15" s="89" t="s">
        <v>28</v>
      </c>
      <c r="I15" s="89" t="s">
        <v>52</v>
      </c>
      <c r="J15" s="88">
        <v>1</v>
      </c>
      <c r="K15" s="88"/>
      <c r="L15" s="88"/>
      <c r="M15" s="88"/>
      <c r="N15" s="88"/>
      <c r="O15" s="88"/>
      <c r="P15" s="88" t="s">
        <v>291</v>
      </c>
      <c r="Q15" s="88" t="s">
        <v>289</v>
      </c>
      <c r="R15" s="90" t="s">
        <v>499</v>
      </c>
      <c r="S15" s="88"/>
      <c r="T15" s="97"/>
      <c r="U15" s="97"/>
      <c r="V15" s="98"/>
      <c r="W15" s="99"/>
      <c r="X15" s="688" t="s">
        <v>3135</v>
      </c>
      <c r="Y15" s="695" t="s">
        <v>3141</v>
      </c>
      <c r="Z15" s="688" t="s">
        <v>3131</v>
      </c>
    </row>
    <row r="16" spans="1:26" ht="15.6">
      <c r="A16" s="85" t="s">
        <v>433</v>
      </c>
      <c r="B16" s="183"/>
      <c r="C16" s="184"/>
      <c r="D16" s="185"/>
      <c r="E16" s="88" t="s">
        <v>18</v>
      </c>
      <c r="F16" s="88" t="s">
        <v>14</v>
      </c>
      <c r="G16" s="89" t="s">
        <v>19</v>
      </c>
      <c r="H16" s="89" t="s">
        <v>28</v>
      </c>
      <c r="I16" s="89" t="s">
        <v>24</v>
      </c>
      <c r="J16" s="88">
        <v>2</v>
      </c>
      <c r="K16" s="88"/>
      <c r="L16" s="88"/>
      <c r="M16" s="88"/>
      <c r="N16" s="88"/>
      <c r="O16" s="88"/>
      <c r="P16" s="88" t="s">
        <v>291</v>
      </c>
      <c r="Q16" s="88" t="s">
        <v>289</v>
      </c>
      <c r="R16" s="90" t="s">
        <v>499</v>
      </c>
      <c r="S16" s="88"/>
      <c r="T16" s="97"/>
      <c r="U16" s="97"/>
      <c r="V16" s="98"/>
      <c r="W16" s="99"/>
      <c r="X16" s="688" t="s">
        <v>3135</v>
      </c>
      <c r="Y16" s="695" t="s">
        <v>3141</v>
      </c>
      <c r="Z16" s="688" t="s">
        <v>3131</v>
      </c>
    </row>
    <row r="17" spans="1:26" ht="15.6">
      <c r="A17" s="85" t="s">
        <v>434</v>
      </c>
      <c r="B17" s="183"/>
      <c r="C17" s="184"/>
      <c r="D17" s="185"/>
      <c r="E17" s="88" t="s">
        <v>18</v>
      </c>
      <c r="F17" s="88" t="s">
        <v>15</v>
      </c>
      <c r="G17" s="89" t="s">
        <v>19</v>
      </c>
      <c r="H17" s="89" t="s">
        <v>28</v>
      </c>
      <c r="I17" s="89" t="s">
        <v>24</v>
      </c>
      <c r="J17" s="88">
        <v>2</v>
      </c>
      <c r="K17" s="88"/>
      <c r="L17" s="88"/>
      <c r="M17" s="88"/>
      <c r="N17" s="88"/>
      <c r="O17" s="88"/>
      <c r="P17" s="88" t="s">
        <v>291</v>
      </c>
      <c r="Q17" s="88" t="s">
        <v>289</v>
      </c>
      <c r="R17" s="90" t="s">
        <v>499</v>
      </c>
      <c r="S17" s="88"/>
      <c r="T17" s="97"/>
      <c r="U17" s="97"/>
      <c r="V17" s="98"/>
      <c r="W17" s="99"/>
      <c r="X17" s="688" t="s">
        <v>3135</v>
      </c>
      <c r="Y17" s="695" t="s">
        <v>3141</v>
      </c>
      <c r="Z17" s="688" t="s">
        <v>3131</v>
      </c>
    </row>
    <row r="18" spans="1:26" ht="15.6">
      <c r="A18" s="85" t="s">
        <v>423</v>
      </c>
      <c r="B18" s="183"/>
      <c r="C18" s="184"/>
      <c r="D18" s="185"/>
      <c r="E18" s="88" t="s">
        <v>17</v>
      </c>
      <c r="F18" s="88" t="s">
        <v>14</v>
      </c>
      <c r="G18" s="89" t="s">
        <v>21</v>
      </c>
      <c r="H18" s="89" t="s">
        <v>28</v>
      </c>
      <c r="I18" s="89" t="s">
        <v>24</v>
      </c>
      <c r="J18" s="88">
        <v>2</v>
      </c>
      <c r="K18" s="88"/>
      <c r="L18" s="88"/>
      <c r="M18" s="88"/>
      <c r="N18" s="88"/>
      <c r="O18" s="88"/>
      <c r="P18" s="88" t="s">
        <v>291</v>
      </c>
      <c r="Q18" s="88" t="s">
        <v>288</v>
      </c>
      <c r="R18" s="90" t="s">
        <v>499</v>
      </c>
      <c r="S18" s="88"/>
      <c r="T18" s="97"/>
      <c r="U18" s="97"/>
      <c r="V18" s="98"/>
      <c r="W18" s="99"/>
      <c r="X18" s="688" t="s">
        <v>3135</v>
      </c>
      <c r="Y18" s="695" t="s">
        <v>3141</v>
      </c>
      <c r="Z18" s="688" t="s">
        <v>3131</v>
      </c>
    </row>
    <row r="19" spans="1:26" ht="15.6">
      <c r="A19" s="85" t="s">
        <v>435</v>
      </c>
      <c r="B19" s="183"/>
      <c r="C19" s="184"/>
      <c r="D19" s="185"/>
      <c r="E19" s="88" t="s">
        <v>17</v>
      </c>
      <c r="F19" s="88" t="s">
        <v>15</v>
      </c>
      <c r="G19" s="89" t="s">
        <v>21</v>
      </c>
      <c r="H19" s="89" t="s">
        <v>28</v>
      </c>
      <c r="I19" s="89" t="s">
        <v>24</v>
      </c>
      <c r="J19" s="88">
        <v>2</v>
      </c>
      <c r="K19" s="88"/>
      <c r="L19" s="88"/>
      <c r="M19" s="88"/>
      <c r="N19" s="88"/>
      <c r="O19" s="88"/>
      <c r="P19" s="88" t="s">
        <v>291</v>
      </c>
      <c r="Q19" s="88" t="s">
        <v>288</v>
      </c>
      <c r="R19" s="90" t="s">
        <v>499</v>
      </c>
      <c r="S19" s="88"/>
      <c r="T19" s="97"/>
      <c r="U19" s="97"/>
      <c r="V19" s="98"/>
      <c r="W19" s="99"/>
      <c r="X19" s="688" t="s">
        <v>3135</v>
      </c>
      <c r="Y19" s="695" t="s">
        <v>3141</v>
      </c>
      <c r="Z19" s="688" t="s">
        <v>3131</v>
      </c>
    </row>
    <row r="20" spans="1:26" ht="15.6">
      <c r="A20" s="85" t="s">
        <v>436</v>
      </c>
      <c r="B20" s="183"/>
      <c r="C20" s="184"/>
      <c r="D20" s="185"/>
      <c r="E20" s="88" t="s">
        <v>18</v>
      </c>
      <c r="F20" s="88" t="s">
        <v>14</v>
      </c>
      <c r="G20" s="89" t="s">
        <v>22</v>
      </c>
      <c r="H20" s="89" t="s">
        <v>28</v>
      </c>
      <c r="I20" s="89" t="s">
        <v>24</v>
      </c>
      <c r="J20" s="88">
        <v>3</v>
      </c>
      <c r="K20" s="88"/>
      <c r="L20" s="88"/>
      <c r="M20" s="88"/>
      <c r="N20" s="88"/>
      <c r="O20" s="88"/>
      <c r="P20" s="88" t="s">
        <v>291</v>
      </c>
      <c r="Q20" s="88" t="s">
        <v>288</v>
      </c>
      <c r="R20" s="90"/>
      <c r="S20" s="88"/>
      <c r="T20" s="97"/>
      <c r="U20" s="97"/>
      <c r="V20" s="98"/>
      <c r="W20" s="99"/>
      <c r="X20" s="688" t="s">
        <v>3135</v>
      </c>
      <c r="Y20" s="695" t="s">
        <v>3141</v>
      </c>
      <c r="Z20" s="688" t="s">
        <v>3131</v>
      </c>
    </row>
    <row r="21" spans="1:26" ht="15.6">
      <c r="A21" s="85" t="s">
        <v>437</v>
      </c>
      <c r="B21" s="183"/>
      <c r="C21" s="184"/>
      <c r="D21" s="185"/>
      <c r="E21" s="88" t="s">
        <v>18</v>
      </c>
      <c r="F21" s="88" t="s">
        <v>15</v>
      </c>
      <c r="G21" s="89" t="s">
        <v>22</v>
      </c>
      <c r="H21" s="89" t="s">
        <v>28</v>
      </c>
      <c r="I21" s="89" t="s">
        <v>24</v>
      </c>
      <c r="J21" s="88">
        <v>3</v>
      </c>
      <c r="K21" s="88"/>
      <c r="L21" s="88"/>
      <c r="M21" s="88"/>
      <c r="N21" s="88"/>
      <c r="O21" s="88"/>
      <c r="P21" s="88" t="s">
        <v>291</v>
      </c>
      <c r="Q21" s="88" t="s">
        <v>288</v>
      </c>
      <c r="R21" s="90"/>
      <c r="S21" s="88"/>
      <c r="T21" s="97"/>
      <c r="U21" s="97"/>
      <c r="V21" s="98"/>
      <c r="W21" s="99"/>
      <c r="X21" s="688" t="s">
        <v>3135</v>
      </c>
      <c r="Y21" s="695" t="s">
        <v>3141</v>
      </c>
      <c r="Z21" s="688" t="s">
        <v>3131</v>
      </c>
    </row>
    <row r="22" spans="1:26" ht="15.6">
      <c r="A22" s="85" t="s">
        <v>438</v>
      </c>
      <c r="B22" s="183"/>
      <c r="C22" s="184"/>
      <c r="D22" s="185"/>
      <c r="E22" s="88" t="s">
        <v>17</v>
      </c>
      <c r="F22" s="88" t="s">
        <v>14</v>
      </c>
      <c r="G22" s="89" t="s">
        <v>19</v>
      </c>
      <c r="H22" s="89" t="s">
        <v>28</v>
      </c>
      <c r="I22" s="89" t="s">
        <v>474</v>
      </c>
      <c r="J22" s="88">
        <v>3</v>
      </c>
      <c r="K22" s="88"/>
      <c r="L22" s="88"/>
      <c r="M22" s="88"/>
      <c r="N22" s="88"/>
      <c r="O22" s="88"/>
      <c r="P22" s="88" t="s">
        <v>291</v>
      </c>
      <c r="Q22" s="88" t="s">
        <v>289</v>
      </c>
      <c r="R22" s="90"/>
      <c r="S22" s="88"/>
      <c r="T22" s="97"/>
      <c r="U22" s="97"/>
      <c r="V22" s="98"/>
      <c r="W22" s="99"/>
      <c r="X22" s="688" t="s">
        <v>3135</v>
      </c>
      <c r="Y22" s="695" t="s">
        <v>3141</v>
      </c>
      <c r="Z22" s="688" t="s">
        <v>3131</v>
      </c>
    </row>
    <row r="23" spans="1:26" ht="15.6">
      <c r="A23" s="85" t="s">
        <v>375</v>
      </c>
      <c r="B23" s="183"/>
      <c r="C23" s="184"/>
      <c r="D23" s="185"/>
      <c r="E23" s="88" t="s">
        <v>17</v>
      </c>
      <c r="F23" s="88" t="s">
        <v>15</v>
      </c>
      <c r="G23" s="89" t="s">
        <v>19</v>
      </c>
      <c r="H23" s="89" t="s">
        <v>28</v>
      </c>
      <c r="I23" s="89" t="s">
        <v>474</v>
      </c>
      <c r="J23" s="88">
        <v>3</v>
      </c>
      <c r="K23" s="88"/>
      <c r="L23" s="88"/>
      <c r="M23" s="88"/>
      <c r="N23" s="88"/>
      <c r="O23" s="88"/>
      <c r="P23" s="88" t="s">
        <v>291</v>
      </c>
      <c r="Q23" s="88" t="s">
        <v>289</v>
      </c>
      <c r="R23" s="90"/>
      <c r="S23" s="88"/>
      <c r="T23" s="97"/>
      <c r="U23" s="97"/>
      <c r="V23" s="98"/>
      <c r="W23" s="99"/>
      <c r="X23" s="688" t="s">
        <v>3135</v>
      </c>
      <c r="Y23" s="695" t="s">
        <v>3141</v>
      </c>
      <c r="Z23" s="688" t="s">
        <v>3131</v>
      </c>
    </row>
    <row r="24" spans="1:26" ht="15.6">
      <c r="A24" s="85" t="s">
        <v>376</v>
      </c>
      <c r="B24" s="183"/>
      <c r="C24" s="184"/>
      <c r="D24" s="185"/>
      <c r="E24" s="88" t="s">
        <v>18</v>
      </c>
      <c r="F24" s="88" t="s">
        <v>15</v>
      </c>
      <c r="G24" s="89" t="s">
        <v>20</v>
      </c>
      <c r="H24" s="93"/>
      <c r="I24" s="89" t="s">
        <v>25</v>
      </c>
      <c r="J24" s="88"/>
      <c r="K24" s="88"/>
      <c r="L24" s="88"/>
      <c r="M24" s="88"/>
      <c r="N24" s="88"/>
      <c r="O24" s="129" t="s">
        <v>29</v>
      </c>
      <c r="P24" s="88" t="s">
        <v>291</v>
      </c>
      <c r="Q24" s="88" t="s">
        <v>289</v>
      </c>
      <c r="R24" s="90" t="s">
        <v>648</v>
      </c>
      <c r="S24" s="88"/>
      <c r="T24" s="97"/>
      <c r="U24" s="97"/>
      <c r="V24" s="98"/>
      <c r="W24" s="99"/>
      <c r="X24" s="688" t="s">
        <v>3135</v>
      </c>
      <c r="Y24" s="695" t="s">
        <v>3141</v>
      </c>
      <c r="Z24" s="688" t="s">
        <v>3131</v>
      </c>
    </row>
    <row r="25" spans="1:26" ht="15.6">
      <c r="A25" s="85" t="s">
        <v>377</v>
      </c>
      <c r="B25" s="183"/>
      <c r="C25" s="184"/>
      <c r="D25" s="185"/>
      <c r="E25" s="88" t="s">
        <v>17</v>
      </c>
      <c r="F25" s="88" t="s">
        <v>14</v>
      </c>
      <c r="G25" s="89" t="s">
        <v>19</v>
      </c>
      <c r="H25" s="89" t="s">
        <v>28</v>
      </c>
      <c r="I25" s="89" t="s">
        <v>24</v>
      </c>
      <c r="J25" s="88">
        <v>3</v>
      </c>
      <c r="K25" s="88"/>
      <c r="L25" s="88"/>
      <c r="M25" s="88"/>
      <c r="N25" s="88"/>
      <c r="O25" s="88"/>
      <c r="P25" s="88" t="s">
        <v>291</v>
      </c>
      <c r="Q25" s="88" t="s">
        <v>289</v>
      </c>
      <c r="R25" s="90"/>
      <c r="S25" s="88"/>
      <c r="T25" s="97"/>
      <c r="U25" s="97"/>
      <c r="V25" s="98"/>
      <c r="W25" s="99"/>
      <c r="X25" s="688" t="s">
        <v>3135</v>
      </c>
      <c r="Y25" s="695" t="s">
        <v>3141</v>
      </c>
      <c r="Z25" s="688" t="s">
        <v>3131</v>
      </c>
    </row>
    <row r="26" spans="1:26" ht="15.6">
      <c r="A26" s="85" t="s">
        <v>378</v>
      </c>
      <c r="B26" s="183"/>
      <c r="C26" s="184"/>
      <c r="D26" s="185"/>
      <c r="E26" s="88" t="s">
        <v>17</v>
      </c>
      <c r="F26" s="88" t="s">
        <v>15</v>
      </c>
      <c r="G26" s="89" t="s">
        <v>19</v>
      </c>
      <c r="H26" s="89" t="s">
        <v>28</v>
      </c>
      <c r="I26" s="89" t="s">
        <v>477</v>
      </c>
      <c r="J26" s="88">
        <v>3</v>
      </c>
      <c r="K26" s="88"/>
      <c r="L26" s="88"/>
      <c r="M26" s="88"/>
      <c r="N26" s="88"/>
      <c r="O26" s="88"/>
      <c r="P26" s="88" t="s">
        <v>291</v>
      </c>
      <c r="Q26" s="88" t="s">
        <v>289</v>
      </c>
      <c r="R26" s="90"/>
      <c r="S26" s="88"/>
      <c r="T26" s="97"/>
      <c r="U26" s="97"/>
      <c r="V26" s="98"/>
      <c r="W26" s="99"/>
      <c r="X26" s="688" t="s">
        <v>3135</v>
      </c>
      <c r="Y26" s="695" t="s">
        <v>3141</v>
      </c>
      <c r="Z26" s="688" t="s">
        <v>3131</v>
      </c>
    </row>
    <row r="27" spans="1:26" ht="15.6">
      <c r="A27" s="85" t="s">
        <v>379</v>
      </c>
      <c r="B27" s="183"/>
      <c r="C27" s="184"/>
      <c r="D27" s="185"/>
      <c r="E27" s="88" t="s">
        <v>18</v>
      </c>
      <c r="F27" s="88" t="s">
        <v>14</v>
      </c>
      <c r="G27" s="89" t="s">
        <v>19</v>
      </c>
      <c r="H27" s="89" t="s">
        <v>28</v>
      </c>
      <c r="I27" s="89" t="s">
        <v>24</v>
      </c>
      <c r="J27" s="88">
        <v>4</v>
      </c>
      <c r="K27" s="88"/>
      <c r="L27" s="88"/>
      <c r="M27" s="88"/>
      <c r="N27" s="88"/>
      <c r="O27" s="88"/>
      <c r="P27" s="88" t="s">
        <v>291</v>
      </c>
      <c r="Q27" s="88" t="s">
        <v>289</v>
      </c>
      <c r="R27" s="90"/>
      <c r="S27" s="88"/>
      <c r="T27" s="97"/>
      <c r="U27" s="97"/>
      <c r="V27" s="98"/>
      <c r="W27" s="99"/>
      <c r="X27" s="688" t="s">
        <v>3135</v>
      </c>
      <c r="Y27" s="695" t="s">
        <v>3141</v>
      </c>
      <c r="Z27" s="688" t="s">
        <v>3131</v>
      </c>
    </row>
    <row r="28" spans="1:26" ht="15.6">
      <c r="A28" s="85" t="s">
        <v>380</v>
      </c>
      <c r="B28" s="183"/>
      <c r="C28" s="184"/>
      <c r="D28" s="185"/>
      <c r="E28" s="88" t="s">
        <v>18</v>
      </c>
      <c r="F28" s="88" t="s">
        <v>15</v>
      </c>
      <c r="G28" s="89" t="s">
        <v>19</v>
      </c>
      <c r="H28" s="89" t="s">
        <v>28</v>
      </c>
      <c r="I28" s="89" t="s">
        <v>24</v>
      </c>
      <c r="J28" s="88">
        <v>4</v>
      </c>
      <c r="K28" s="88"/>
      <c r="L28" s="88"/>
      <c r="M28" s="88"/>
      <c r="N28" s="88"/>
      <c r="O28" s="88"/>
      <c r="P28" s="88" t="s">
        <v>291</v>
      </c>
      <c r="Q28" s="88" t="s">
        <v>289</v>
      </c>
      <c r="R28" s="100"/>
      <c r="S28" s="88"/>
      <c r="T28" s="97"/>
      <c r="U28" s="97"/>
      <c r="V28" s="98"/>
      <c r="W28" s="99"/>
      <c r="X28" s="688" t="s">
        <v>3135</v>
      </c>
      <c r="Y28" s="695" t="s">
        <v>3141</v>
      </c>
      <c r="Z28" s="688" t="s">
        <v>3131</v>
      </c>
    </row>
    <row r="29" spans="1:26" ht="15.6">
      <c r="A29" s="85" t="s">
        <v>381</v>
      </c>
      <c r="B29" s="183"/>
      <c r="C29" s="184"/>
      <c r="D29" s="185"/>
      <c r="E29" s="88" t="s">
        <v>17</v>
      </c>
      <c r="F29" s="88" t="s">
        <v>14</v>
      </c>
      <c r="G29" s="89" t="s">
        <v>19</v>
      </c>
      <c r="H29" s="89" t="s">
        <v>28</v>
      </c>
      <c r="I29" s="89" t="s">
        <v>24</v>
      </c>
      <c r="J29" s="88">
        <v>4</v>
      </c>
      <c r="K29" s="88"/>
      <c r="L29" s="88"/>
      <c r="M29" s="88"/>
      <c r="N29" s="88"/>
      <c r="O29" s="88"/>
      <c r="P29" s="88" t="s">
        <v>291</v>
      </c>
      <c r="Q29" s="88" t="s">
        <v>289</v>
      </c>
      <c r="R29" s="90"/>
      <c r="S29" s="88"/>
      <c r="T29" s="97"/>
      <c r="U29" s="97"/>
      <c r="V29" s="98"/>
      <c r="W29" s="99"/>
      <c r="X29" s="688" t="s">
        <v>3135</v>
      </c>
      <c r="Y29" s="695" t="s">
        <v>3141</v>
      </c>
      <c r="Z29" s="688" t="s">
        <v>3131</v>
      </c>
    </row>
    <row r="30" spans="1:26" ht="15.6">
      <c r="A30" s="85" t="s">
        <v>439</v>
      </c>
      <c r="B30" s="183"/>
      <c r="C30" s="184"/>
      <c r="D30" s="185"/>
      <c r="E30" s="88" t="s">
        <v>17</v>
      </c>
      <c r="F30" s="88" t="s">
        <v>15</v>
      </c>
      <c r="G30" s="89" t="s">
        <v>19</v>
      </c>
      <c r="H30" s="89" t="s">
        <v>28</v>
      </c>
      <c r="I30" s="89" t="s">
        <v>24</v>
      </c>
      <c r="J30" s="88">
        <v>4</v>
      </c>
      <c r="K30" s="88"/>
      <c r="L30" s="88"/>
      <c r="M30" s="88"/>
      <c r="N30" s="88"/>
      <c r="O30" s="88"/>
      <c r="P30" s="88" t="s">
        <v>291</v>
      </c>
      <c r="Q30" s="88" t="s">
        <v>289</v>
      </c>
      <c r="R30" s="90"/>
      <c r="S30" s="88"/>
      <c r="T30" s="97"/>
      <c r="U30" s="97"/>
      <c r="V30" s="98"/>
      <c r="W30" s="99"/>
      <c r="X30" s="688" t="s">
        <v>3135</v>
      </c>
      <c r="Y30" s="695" t="s">
        <v>3141</v>
      </c>
      <c r="Z30" s="688" t="s">
        <v>3131</v>
      </c>
    </row>
    <row r="31" spans="1:26" ht="15.6">
      <c r="A31" s="85" t="s">
        <v>382</v>
      </c>
      <c r="B31" s="183"/>
      <c r="C31" s="184"/>
      <c r="D31" s="185"/>
      <c r="E31" s="88" t="s">
        <v>17</v>
      </c>
      <c r="F31" s="88" t="s">
        <v>14</v>
      </c>
      <c r="G31" s="89" t="s">
        <v>19</v>
      </c>
      <c r="H31" s="89" t="s">
        <v>28</v>
      </c>
      <c r="I31" s="89" t="s">
        <v>24</v>
      </c>
      <c r="J31" s="88">
        <v>4</v>
      </c>
      <c r="K31" s="88"/>
      <c r="L31" s="88"/>
      <c r="M31" s="88"/>
      <c r="N31" s="88"/>
      <c r="O31" s="88"/>
      <c r="P31" s="88" t="s">
        <v>291</v>
      </c>
      <c r="Q31" s="88" t="s">
        <v>289</v>
      </c>
      <c r="R31" s="90"/>
      <c r="S31" s="88"/>
      <c r="T31" s="97"/>
      <c r="U31" s="97"/>
      <c r="V31" s="98"/>
      <c r="W31" s="99"/>
      <c r="X31" s="688" t="s">
        <v>3135</v>
      </c>
      <c r="Y31" s="695" t="s">
        <v>3141</v>
      </c>
      <c r="Z31" s="688" t="s">
        <v>3131</v>
      </c>
    </row>
    <row r="32" spans="1:26" ht="15.6">
      <c r="A32" s="85" t="s">
        <v>383</v>
      </c>
      <c r="B32" s="183"/>
      <c r="C32" s="184"/>
      <c r="D32" s="185"/>
      <c r="E32" s="88" t="s">
        <v>17</v>
      </c>
      <c r="F32" s="88" t="s">
        <v>15</v>
      </c>
      <c r="G32" s="89" t="s">
        <v>19</v>
      </c>
      <c r="H32" s="89" t="s">
        <v>28</v>
      </c>
      <c r="I32" s="89" t="s">
        <v>24</v>
      </c>
      <c r="J32" s="88">
        <v>4</v>
      </c>
      <c r="K32" s="88"/>
      <c r="L32" s="88"/>
      <c r="M32" s="88"/>
      <c r="N32" s="88"/>
      <c r="O32" s="88"/>
      <c r="P32" s="88" t="s">
        <v>291</v>
      </c>
      <c r="Q32" s="88" t="s">
        <v>289</v>
      </c>
      <c r="R32" s="90"/>
      <c r="S32" s="88"/>
      <c r="T32" s="97"/>
      <c r="U32" s="97"/>
      <c r="V32" s="98"/>
      <c r="W32" s="99"/>
      <c r="X32" s="688" t="s">
        <v>3135</v>
      </c>
      <c r="Y32" s="695" t="s">
        <v>3141</v>
      </c>
      <c r="Z32" s="688" t="s">
        <v>3131</v>
      </c>
    </row>
    <row r="33" spans="1:26" ht="15.6">
      <c r="A33" s="85" t="s">
        <v>384</v>
      </c>
      <c r="B33" s="183"/>
      <c r="C33" s="184"/>
      <c r="D33" s="185"/>
      <c r="E33" s="88" t="s">
        <v>17</v>
      </c>
      <c r="F33" s="88" t="s">
        <v>14</v>
      </c>
      <c r="G33" s="89" t="s">
        <v>19</v>
      </c>
      <c r="H33" s="89" t="s">
        <v>28</v>
      </c>
      <c r="I33" s="89" t="s">
        <v>474</v>
      </c>
      <c r="J33" s="88">
        <v>4</v>
      </c>
      <c r="K33" s="88"/>
      <c r="L33" s="88"/>
      <c r="M33" s="88"/>
      <c r="N33" s="88"/>
      <c r="O33" s="88"/>
      <c r="P33" s="88" t="s">
        <v>291</v>
      </c>
      <c r="Q33" s="88" t="s">
        <v>289</v>
      </c>
      <c r="R33" s="90"/>
      <c r="S33" s="88"/>
      <c r="T33" s="97"/>
      <c r="U33" s="97"/>
      <c r="V33" s="98"/>
      <c r="W33" s="99"/>
      <c r="X33" s="688" t="s">
        <v>3135</v>
      </c>
      <c r="Y33" s="695" t="s">
        <v>3141</v>
      </c>
      <c r="Z33" s="688" t="s">
        <v>3131</v>
      </c>
    </row>
    <row r="34" spans="1:26" ht="15.6">
      <c r="A34" s="85" t="s">
        <v>451</v>
      </c>
      <c r="B34" s="183"/>
      <c r="C34" s="184"/>
      <c r="D34" s="185"/>
      <c r="E34" s="88" t="s">
        <v>17</v>
      </c>
      <c r="F34" s="88" t="s">
        <v>15</v>
      </c>
      <c r="G34" s="89" t="s">
        <v>19</v>
      </c>
      <c r="H34" s="89" t="s">
        <v>28</v>
      </c>
      <c r="I34" s="89" t="s">
        <v>24</v>
      </c>
      <c r="J34" s="88">
        <v>4</v>
      </c>
      <c r="K34" s="88"/>
      <c r="L34" s="88"/>
      <c r="M34" s="88"/>
      <c r="N34" s="88"/>
      <c r="O34" s="88"/>
      <c r="P34" s="88" t="s">
        <v>291</v>
      </c>
      <c r="Q34" s="88" t="s">
        <v>288</v>
      </c>
      <c r="R34" s="90"/>
      <c r="S34" s="88"/>
      <c r="T34" s="97"/>
      <c r="U34" s="97"/>
      <c r="V34" s="98"/>
      <c r="W34" s="99"/>
      <c r="X34" s="688" t="s">
        <v>3135</v>
      </c>
      <c r="Y34" s="695" t="s">
        <v>3141</v>
      </c>
      <c r="Z34" s="688" t="s">
        <v>3131</v>
      </c>
    </row>
    <row r="35" spans="1:26" ht="15.6">
      <c r="A35" s="85" t="s">
        <v>452</v>
      </c>
      <c r="B35" s="183"/>
      <c r="C35" s="184"/>
      <c r="D35" s="185"/>
      <c r="E35" s="88" t="s">
        <v>17</v>
      </c>
      <c r="F35" s="88" t="s">
        <v>15</v>
      </c>
      <c r="G35" s="89" t="s">
        <v>22</v>
      </c>
      <c r="H35" s="89" t="s">
        <v>28</v>
      </c>
      <c r="I35" s="89" t="s">
        <v>477</v>
      </c>
      <c r="J35" s="88">
        <v>4</v>
      </c>
      <c r="K35" s="88"/>
      <c r="L35" s="88"/>
      <c r="M35" s="88"/>
      <c r="N35" s="88"/>
      <c r="O35" s="88"/>
      <c r="P35" s="88" t="s">
        <v>291</v>
      </c>
      <c r="Q35" s="88" t="s">
        <v>288</v>
      </c>
      <c r="R35" s="90"/>
      <c r="S35" s="88"/>
      <c r="T35" s="97"/>
      <c r="U35" s="97"/>
      <c r="V35" s="98"/>
      <c r="W35" s="99"/>
      <c r="X35" s="688" t="s">
        <v>3135</v>
      </c>
      <c r="Y35" s="695" t="s">
        <v>3141</v>
      </c>
      <c r="Z35" s="688" t="s">
        <v>3131</v>
      </c>
    </row>
    <row r="36" spans="1:26" ht="15.6">
      <c r="A36" s="85" t="s">
        <v>453</v>
      </c>
      <c r="B36" s="183"/>
      <c r="C36" s="184"/>
      <c r="D36" s="185"/>
      <c r="E36" s="88" t="s">
        <v>17</v>
      </c>
      <c r="F36" s="88" t="s">
        <v>14</v>
      </c>
      <c r="G36" s="89" t="s">
        <v>22</v>
      </c>
      <c r="H36" s="89" t="s">
        <v>28</v>
      </c>
      <c r="I36" s="89" t="s">
        <v>24</v>
      </c>
      <c r="J36" s="88">
        <v>4</v>
      </c>
      <c r="K36" s="88"/>
      <c r="L36" s="88"/>
      <c r="M36" s="88"/>
      <c r="N36" s="88"/>
      <c r="O36" s="88"/>
      <c r="P36" s="88" t="s">
        <v>291</v>
      </c>
      <c r="Q36" s="88" t="s">
        <v>288</v>
      </c>
      <c r="R36" s="90"/>
      <c r="S36" s="88"/>
      <c r="T36" s="97"/>
      <c r="U36" s="97"/>
      <c r="V36" s="98"/>
      <c r="W36" s="99"/>
      <c r="X36" s="688" t="s">
        <v>3135</v>
      </c>
      <c r="Y36" s="695" t="s">
        <v>3141</v>
      </c>
      <c r="Z36" s="688" t="s">
        <v>3131</v>
      </c>
    </row>
    <row r="37" spans="1:26" ht="15.6">
      <c r="A37" s="85" t="s">
        <v>455</v>
      </c>
      <c r="B37" s="183"/>
      <c r="C37" s="184"/>
      <c r="D37" s="185"/>
      <c r="E37" s="88" t="s">
        <v>17</v>
      </c>
      <c r="F37" s="88" t="s">
        <v>15</v>
      </c>
      <c r="G37" s="89" t="s">
        <v>22</v>
      </c>
      <c r="H37" s="89" t="s">
        <v>28</v>
      </c>
      <c r="I37" s="89" t="s">
        <v>24</v>
      </c>
      <c r="J37" s="88">
        <v>4</v>
      </c>
      <c r="K37" s="88"/>
      <c r="L37" s="88"/>
      <c r="M37" s="88"/>
      <c r="N37" s="88"/>
      <c r="O37" s="88"/>
      <c r="P37" s="88" t="s">
        <v>291</v>
      </c>
      <c r="Q37" s="88" t="s">
        <v>288</v>
      </c>
      <c r="R37" s="90"/>
      <c r="S37" s="88"/>
      <c r="T37" s="97"/>
      <c r="U37" s="97"/>
      <c r="V37" s="98"/>
      <c r="W37" s="99"/>
      <c r="X37" s="688" t="s">
        <v>3135</v>
      </c>
      <c r="Y37" s="695" t="s">
        <v>3141</v>
      </c>
      <c r="Z37" s="688" t="s">
        <v>3131</v>
      </c>
    </row>
    <row r="38" spans="1:26" ht="24">
      <c r="A38" s="85" t="s">
        <v>385</v>
      </c>
      <c r="B38" s="183"/>
      <c r="C38" s="184"/>
      <c r="D38" s="185"/>
      <c r="E38" s="88" t="s">
        <v>17</v>
      </c>
      <c r="F38" s="88" t="s">
        <v>14</v>
      </c>
      <c r="G38" s="89" t="s">
        <v>22</v>
      </c>
      <c r="H38" s="89" t="s">
        <v>28</v>
      </c>
      <c r="I38" s="89" t="s">
        <v>24</v>
      </c>
      <c r="J38" s="88">
        <v>4</v>
      </c>
      <c r="K38" s="88"/>
      <c r="L38" s="88"/>
      <c r="M38" s="88"/>
      <c r="N38" s="88"/>
      <c r="O38" s="88"/>
      <c r="P38" s="88" t="s">
        <v>291</v>
      </c>
      <c r="Q38" s="88" t="s">
        <v>288</v>
      </c>
      <c r="R38" s="90" t="s">
        <v>649</v>
      </c>
      <c r="S38" s="88"/>
      <c r="T38" s="97"/>
      <c r="U38" s="97"/>
      <c r="V38" s="98"/>
      <c r="W38" s="99"/>
      <c r="X38" s="688" t="s">
        <v>3135</v>
      </c>
      <c r="Y38" s="695" t="s">
        <v>3141</v>
      </c>
      <c r="Z38" s="688" t="s">
        <v>3131</v>
      </c>
    </row>
    <row r="39" spans="1:26" ht="15.6">
      <c r="A39" s="85" t="s">
        <v>386</v>
      </c>
      <c r="B39" s="183"/>
      <c r="C39" s="184"/>
      <c r="D39" s="185"/>
      <c r="E39" s="88" t="s">
        <v>17</v>
      </c>
      <c r="F39" s="88" t="s">
        <v>15</v>
      </c>
      <c r="G39" s="89" t="s">
        <v>22</v>
      </c>
      <c r="H39" s="89" t="s">
        <v>28</v>
      </c>
      <c r="I39" s="89" t="s">
        <v>24</v>
      </c>
      <c r="J39" s="88">
        <v>4</v>
      </c>
      <c r="K39" s="88"/>
      <c r="L39" s="88"/>
      <c r="M39" s="88"/>
      <c r="N39" s="88"/>
      <c r="O39" s="88"/>
      <c r="P39" s="88" t="s">
        <v>291</v>
      </c>
      <c r="Q39" s="88" t="s">
        <v>288</v>
      </c>
      <c r="R39" s="90"/>
      <c r="S39" s="88"/>
      <c r="T39" s="97"/>
      <c r="U39" s="97"/>
      <c r="V39" s="98"/>
      <c r="W39" s="99"/>
      <c r="X39" s="688" t="s">
        <v>3135</v>
      </c>
      <c r="Y39" s="695" t="s">
        <v>3141</v>
      </c>
      <c r="Z39" s="688" t="s">
        <v>3131</v>
      </c>
    </row>
    <row r="40" spans="1:26" ht="15.6">
      <c r="A40" s="85" t="s">
        <v>387</v>
      </c>
      <c r="B40" s="183"/>
      <c r="C40" s="184"/>
      <c r="D40" s="185"/>
      <c r="E40" s="88" t="s">
        <v>17</v>
      </c>
      <c r="F40" s="88" t="s">
        <v>14</v>
      </c>
      <c r="G40" s="89" t="s">
        <v>22</v>
      </c>
      <c r="H40" s="89" t="s">
        <v>28</v>
      </c>
      <c r="I40" s="89" t="s">
        <v>24</v>
      </c>
      <c r="J40" s="88">
        <v>4</v>
      </c>
      <c r="K40" s="88"/>
      <c r="L40" s="88"/>
      <c r="M40" s="88"/>
      <c r="N40" s="88"/>
      <c r="O40" s="88"/>
      <c r="P40" s="88" t="s">
        <v>291</v>
      </c>
      <c r="Q40" s="88" t="s">
        <v>288</v>
      </c>
      <c r="R40" s="90"/>
      <c r="S40" s="88"/>
      <c r="T40" s="97"/>
      <c r="U40" s="97"/>
      <c r="V40" s="98"/>
      <c r="W40" s="99"/>
      <c r="X40" s="688" t="s">
        <v>3135</v>
      </c>
      <c r="Y40" s="695" t="s">
        <v>3141</v>
      </c>
      <c r="Z40" s="688" t="s">
        <v>3131</v>
      </c>
    </row>
    <row r="41" spans="1:26" ht="15.6">
      <c r="A41" s="85" t="s">
        <v>388</v>
      </c>
      <c r="B41" s="183"/>
      <c r="C41" s="184"/>
      <c r="D41" s="185"/>
      <c r="E41" s="88" t="s">
        <v>18</v>
      </c>
      <c r="F41" s="88" t="s">
        <v>15</v>
      </c>
      <c r="G41" s="89" t="s">
        <v>19</v>
      </c>
      <c r="H41" s="89" t="s">
        <v>28</v>
      </c>
      <c r="I41" s="89" t="s">
        <v>24</v>
      </c>
      <c r="J41" s="88">
        <v>4</v>
      </c>
      <c r="K41" s="88"/>
      <c r="L41" s="88"/>
      <c r="M41" s="88"/>
      <c r="N41" s="88"/>
      <c r="O41" s="88"/>
      <c r="P41" s="88" t="s">
        <v>291</v>
      </c>
      <c r="Q41" s="88" t="s">
        <v>288</v>
      </c>
      <c r="R41" s="100"/>
      <c r="S41" s="88"/>
      <c r="T41" s="97"/>
      <c r="U41" s="97"/>
      <c r="V41" s="98"/>
      <c r="W41" s="99"/>
      <c r="X41" s="688" t="s">
        <v>3135</v>
      </c>
      <c r="Y41" s="695" t="s">
        <v>3141</v>
      </c>
      <c r="Z41" s="688" t="s">
        <v>3131</v>
      </c>
    </row>
    <row r="42" spans="1:26" ht="15.6">
      <c r="A42" s="85" t="s">
        <v>389</v>
      </c>
      <c r="B42" s="183"/>
      <c r="C42" s="184"/>
      <c r="D42" s="185"/>
      <c r="E42" s="88" t="s">
        <v>17</v>
      </c>
      <c r="F42" s="88" t="s">
        <v>14</v>
      </c>
      <c r="G42" s="89" t="s">
        <v>22</v>
      </c>
      <c r="H42" s="89" t="s">
        <v>28</v>
      </c>
      <c r="I42" s="89" t="s">
        <v>477</v>
      </c>
      <c r="J42" s="88">
        <v>4</v>
      </c>
      <c r="K42" s="88"/>
      <c r="L42" s="88"/>
      <c r="M42" s="88"/>
      <c r="N42" s="88"/>
      <c r="O42" s="88"/>
      <c r="P42" s="88" t="s">
        <v>291</v>
      </c>
      <c r="Q42" s="88" t="s">
        <v>288</v>
      </c>
      <c r="R42" s="100"/>
      <c r="S42" s="88"/>
      <c r="T42" s="97"/>
      <c r="U42" s="97"/>
      <c r="V42" s="98"/>
      <c r="W42" s="99"/>
      <c r="X42" s="688" t="s">
        <v>3135</v>
      </c>
      <c r="Y42" s="695" t="s">
        <v>3141</v>
      </c>
      <c r="Z42" s="688" t="s">
        <v>3131</v>
      </c>
    </row>
    <row r="43" spans="1:26" ht="15.6">
      <c r="A43" s="85" t="s">
        <v>390</v>
      </c>
      <c r="B43" s="183"/>
      <c r="C43" s="184"/>
      <c r="D43" s="185"/>
      <c r="E43" s="88" t="s">
        <v>17</v>
      </c>
      <c r="F43" s="88" t="s">
        <v>15</v>
      </c>
      <c r="G43" s="89" t="s">
        <v>22</v>
      </c>
      <c r="H43" s="89" t="s">
        <v>28</v>
      </c>
      <c r="I43" s="89" t="s">
        <v>24</v>
      </c>
      <c r="J43" s="88">
        <v>4</v>
      </c>
      <c r="K43" s="88"/>
      <c r="L43" s="88"/>
      <c r="M43" s="88"/>
      <c r="N43" s="88"/>
      <c r="O43" s="88"/>
      <c r="P43" s="88" t="s">
        <v>291</v>
      </c>
      <c r="Q43" s="88" t="s">
        <v>288</v>
      </c>
      <c r="R43" s="90"/>
      <c r="S43" s="88"/>
      <c r="T43" s="97"/>
      <c r="U43" s="97"/>
      <c r="V43" s="98"/>
      <c r="W43" s="99"/>
      <c r="X43" s="688" t="s">
        <v>3135</v>
      </c>
      <c r="Y43" s="695" t="s">
        <v>3141</v>
      </c>
      <c r="Z43" s="688" t="s">
        <v>3131</v>
      </c>
    </row>
    <row r="44" spans="1:26" ht="15.6">
      <c r="A44" s="85" t="s">
        <v>391</v>
      </c>
      <c r="B44" s="183"/>
      <c r="C44" s="184"/>
      <c r="D44" s="185"/>
      <c r="E44" s="88" t="s">
        <v>18</v>
      </c>
      <c r="F44" s="88" t="s">
        <v>14</v>
      </c>
      <c r="G44" s="89" t="s">
        <v>22</v>
      </c>
      <c r="H44" s="89" t="s">
        <v>28</v>
      </c>
      <c r="I44" s="89" t="s">
        <v>24</v>
      </c>
      <c r="J44" s="88">
        <v>4</v>
      </c>
      <c r="K44" s="88"/>
      <c r="L44" s="88"/>
      <c r="M44" s="88"/>
      <c r="N44" s="88"/>
      <c r="O44" s="88"/>
      <c r="P44" s="88" t="s">
        <v>291</v>
      </c>
      <c r="Q44" s="88" t="s">
        <v>288</v>
      </c>
      <c r="R44" s="90"/>
      <c r="S44" s="88"/>
      <c r="T44" s="97"/>
      <c r="U44" s="97"/>
      <c r="V44" s="98"/>
      <c r="W44" s="99"/>
      <c r="X44" s="688" t="s">
        <v>3135</v>
      </c>
      <c r="Y44" s="695" t="s">
        <v>3141</v>
      </c>
      <c r="Z44" s="688" t="s">
        <v>3131</v>
      </c>
    </row>
    <row r="45" spans="1:26" ht="15.6">
      <c r="A45" s="85" t="s">
        <v>392</v>
      </c>
      <c r="B45" s="183"/>
      <c r="C45" s="184"/>
      <c r="D45" s="185"/>
      <c r="E45" s="88" t="s">
        <v>17</v>
      </c>
      <c r="F45" s="88" t="s">
        <v>15</v>
      </c>
      <c r="G45" s="89" t="s">
        <v>262</v>
      </c>
      <c r="H45" s="89" t="s">
        <v>28</v>
      </c>
      <c r="I45" s="89" t="s">
        <v>474</v>
      </c>
      <c r="J45" s="88">
        <v>4</v>
      </c>
      <c r="K45" s="88"/>
      <c r="L45" s="88"/>
      <c r="M45" s="88"/>
      <c r="N45" s="88"/>
      <c r="O45" s="88"/>
      <c r="P45" s="88" t="s">
        <v>291</v>
      </c>
      <c r="Q45" s="88" t="s">
        <v>288</v>
      </c>
      <c r="R45" s="90"/>
      <c r="S45" s="88"/>
      <c r="T45" s="97"/>
      <c r="U45" s="97"/>
      <c r="V45" s="98"/>
      <c r="W45" s="99"/>
      <c r="X45" s="688" t="s">
        <v>3135</v>
      </c>
      <c r="Y45" s="695" t="s">
        <v>3141</v>
      </c>
      <c r="Z45" s="688" t="s">
        <v>3131</v>
      </c>
    </row>
    <row r="46" spans="1:26" ht="15.6">
      <c r="A46" s="85" t="s">
        <v>393</v>
      </c>
      <c r="B46" s="183"/>
      <c r="C46" s="184"/>
      <c r="D46" s="185"/>
      <c r="E46" s="88" t="s">
        <v>18</v>
      </c>
      <c r="F46" s="88" t="s">
        <v>14</v>
      </c>
      <c r="G46" s="89" t="s">
        <v>19</v>
      </c>
      <c r="H46" s="89" t="s">
        <v>28</v>
      </c>
      <c r="I46" s="89" t="s">
        <v>24</v>
      </c>
      <c r="J46" s="88">
        <v>4</v>
      </c>
      <c r="K46" s="88"/>
      <c r="L46" s="88"/>
      <c r="M46" s="88"/>
      <c r="N46" s="88"/>
      <c r="O46" s="88"/>
      <c r="P46" s="88" t="s">
        <v>291</v>
      </c>
      <c r="Q46" s="88" t="s">
        <v>289</v>
      </c>
      <c r="R46" s="90"/>
      <c r="S46" s="88"/>
      <c r="T46" s="97"/>
      <c r="U46" s="97"/>
      <c r="V46" s="98"/>
      <c r="W46" s="99"/>
      <c r="X46" s="688" t="s">
        <v>3135</v>
      </c>
      <c r="Y46" s="695" t="s">
        <v>3141</v>
      </c>
      <c r="Z46" s="688" t="s">
        <v>3131</v>
      </c>
    </row>
    <row r="47" spans="1:26" ht="15.6">
      <c r="A47" s="85" t="s">
        <v>459</v>
      </c>
      <c r="B47" s="183"/>
      <c r="C47" s="184"/>
      <c r="D47" s="185"/>
      <c r="E47" s="88" t="s">
        <v>18</v>
      </c>
      <c r="F47" s="88" t="s">
        <v>15</v>
      </c>
      <c r="G47" s="89" t="s">
        <v>19</v>
      </c>
      <c r="H47" s="89" t="s">
        <v>28</v>
      </c>
      <c r="I47" s="89" t="s">
        <v>24</v>
      </c>
      <c r="J47" s="88">
        <v>4</v>
      </c>
      <c r="K47" s="88"/>
      <c r="L47" s="88"/>
      <c r="M47" s="88"/>
      <c r="N47" s="88"/>
      <c r="O47" s="88"/>
      <c r="P47" s="88" t="s">
        <v>291</v>
      </c>
      <c r="Q47" s="88" t="s">
        <v>289</v>
      </c>
      <c r="R47" s="90"/>
      <c r="S47" s="88"/>
      <c r="T47" s="97"/>
      <c r="U47" s="97"/>
      <c r="V47" s="98"/>
      <c r="W47" s="99"/>
      <c r="X47" s="688" t="s">
        <v>3135</v>
      </c>
      <c r="Y47" s="695" t="s">
        <v>3141</v>
      </c>
      <c r="Z47" s="688" t="s">
        <v>3131</v>
      </c>
    </row>
    <row r="48" spans="1:26" ht="15.6">
      <c r="A48" s="85" t="s">
        <v>460</v>
      </c>
      <c r="B48" s="183"/>
      <c r="C48" s="184"/>
      <c r="D48" s="185"/>
      <c r="E48" s="88" t="s">
        <v>17</v>
      </c>
      <c r="F48" s="88" t="s">
        <v>14</v>
      </c>
      <c r="G48" s="89" t="s">
        <v>19</v>
      </c>
      <c r="H48" s="89" t="s">
        <v>28</v>
      </c>
      <c r="I48" s="89" t="s">
        <v>24</v>
      </c>
      <c r="J48" s="88">
        <v>4</v>
      </c>
      <c r="K48" s="88"/>
      <c r="L48" s="88"/>
      <c r="M48" s="88"/>
      <c r="N48" s="88"/>
      <c r="O48" s="88"/>
      <c r="P48" s="88" t="s">
        <v>291</v>
      </c>
      <c r="Q48" s="88" t="s">
        <v>290</v>
      </c>
      <c r="R48" s="90"/>
      <c r="S48" s="88"/>
      <c r="T48" s="97"/>
      <c r="U48" s="97"/>
      <c r="V48" s="98"/>
      <c r="W48" s="99"/>
      <c r="X48" s="688" t="s">
        <v>3135</v>
      </c>
      <c r="Y48" s="695" t="s">
        <v>3141</v>
      </c>
      <c r="Z48" s="688" t="s">
        <v>3131</v>
      </c>
    </row>
    <row r="49" spans="1:26" ht="15.6">
      <c r="A49" s="85" t="s">
        <v>461</v>
      </c>
      <c r="B49" s="183"/>
      <c r="C49" s="184"/>
      <c r="D49" s="185"/>
      <c r="E49" s="88" t="s">
        <v>18</v>
      </c>
      <c r="F49" s="88" t="s">
        <v>14</v>
      </c>
      <c r="G49" s="89" t="s">
        <v>19</v>
      </c>
      <c r="H49" s="89" t="s">
        <v>28</v>
      </c>
      <c r="I49" s="89" t="s">
        <v>24</v>
      </c>
      <c r="J49" s="88">
        <v>4</v>
      </c>
      <c r="K49" s="88"/>
      <c r="L49" s="88"/>
      <c r="M49" s="88"/>
      <c r="N49" s="88"/>
      <c r="O49" s="88"/>
      <c r="P49" s="88" t="s">
        <v>291</v>
      </c>
      <c r="Q49" s="88" t="s">
        <v>290</v>
      </c>
      <c r="R49" s="90"/>
      <c r="S49" s="88"/>
      <c r="T49" s="97"/>
      <c r="U49" s="97"/>
      <c r="V49" s="98"/>
      <c r="W49" s="99"/>
      <c r="X49" s="688" t="s">
        <v>3135</v>
      </c>
      <c r="Y49" s="695" t="s">
        <v>3141</v>
      </c>
      <c r="Z49" s="688" t="s">
        <v>3131</v>
      </c>
    </row>
    <row r="50" spans="1:26" ht="15.6">
      <c r="A50" s="85" t="s">
        <v>462</v>
      </c>
      <c r="B50" s="183"/>
      <c r="C50" s="184"/>
      <c r="D50" s="185"/>
      <c r="E50" s="88" t="s">
        <v>18</v>
      </c>
      <c r="F50" s="88" t="s">
        <v>15</v>
      </c>
      <c r="G50" s="89" t="s">
        <v>19</v>
      </c>
      <c r="H50" s="89" t="s">
        <v>28</v>
      </c>
      <c r="I50" s="89" t="s">
        <v>24</v>
      </c>
      <c r="J50" s="88">
        <v>4</v>
      </c>
      <c r="K50" s="88"/>
      <c r="L50" s="88"/>
      <c r="M50" s="88"/>
      <c r="N50" s="88"/>
      <c r="O50" s="88"/>
      <c r="P50" s="88" t="s">
        <v>291</v>
      </c>
      <c r="Q50" s="88" t="s">
        <v>290</v>
      </c>
      <c r="R50" s="90"/>
      <c r="S50" s="88"/>
      <c r="T50" s="97"/>
      <c r="U50" s="97"/>
      <c r="V50" s="98"/>
      <c r="W50" s="99"/>
      <c r="X50" s="688" t="s">
        <v>3135</v>
      </c>
      <c r="Y50" s="695" t="s">
        <v>3141</v>
      </c>
      <c r="Z50" s="688" t="s">
        <v>3131</v>
      </c>
    </row>
    <row r="51" spans="1:26" ht="15.6">
      <c r="A51" s="85" t="s">
        <v>394</v>
      </c>
      <c r="B51" s="183"/>
      <c r="C51" s="184"/>
      <c r="D51" s="185"/>
      <c r="E51" s="88" t="s">
        <v>17</v>
      </c>
      <c r="F51" s="88" t="s">
        <v>14</v>
      </c>
      <c r="G51" s="89" t="s">
        <v>19</v>
      </c>
      <c r="H51" s="89" t="s">
        <v>28</v>
      </c>
      <c r="I51" s="89" t="s">
        <v>24</v>
      </c>
      <c r="J51" s="88">
        <v>4</v>
      </c>
      <c r="K51" s="88"/>
      <c r="L51" s="88"/>
      <c r="M51" s="88"/>
      <c r="N51" s="88"/>
      <c r="O51" s="88"/>
      <c r="P51" s="88" t="s">
        <v>291</v>
      </c>
      <c r="Q51" s="88" t="s">
        <v>289</v>
      </c>
      <c r="R51" s="90"/>
      <c r="S51" s="88"/>
      <c r="T51" s="97"/>
      <c r="U51" s="97"/>
      <c r="V51" s="98"/>
      <c r="W51" s="99"/>
      <c r="X51" s="688" t="s">
        <v>3135</v>
      </c>
      <c r="Y51" s="695" t="s">
        <v>3141</v>
      </c>
      <c r="Z51" s="688" t="s">
        <v>3131</v>
      </c>
    </row>
    <row r="52" spans="1:26" ht="15.6">
      <c r="A52" s="85" t="s">
        <v>464</v>
      </c>
      <c r="B52" s="183"/>
      <c r="C52" s="184"/>
      <c r="D52" s="185"/>
      <c r="E52" s="88" t="s">
        <v>17</v>
      </c>
      <c r="F52" s="88" t="s">
        <v>15</v>
      </c>
      <c r="G52" s="89" t="s">
        <v>19</v>
      </c>
      <c r="H52" s="89" t="s">
        <v>28</v>
      </c>
      <c r="I52" s="89" t="s">
        <v>24</v>
      </c>
      <c r="J52" s="88">
        <v>4</v>
      </c>
      <c r="K52" s="88"/>
      <c r="L52" s="88"/>
      <c r="M52" s="88"/>
      <c r="N52" s="88"/>
      <c r="O52" s="88"/>
      <c r="P52" s="88" t="s">
        <v>291</v>
      </c>
      <c r="Q52" s="88" t="s">
        <v>289</v>
      </c>
      <c r="R52" s="90"/>
      <c r="S52" s="88"/>
      <c r="T52" s="97"/>
      <c r="U52" s="97"/>
      <c r="V52" s="98"/>
      <c r="W52" s="99"/>
      <c r="X52" s="688" t="s">
        <v>3135</v>
      </c>
      <c r="Y52" s="695" t="s">
        <v>3141</v>
      </c>
      <c r="Z52" s="688" t="s">
        <v>3131</v>
      </c>
    </row>
    <row r="53" spans="1:26" ht="15.6">
      <c r="A53" s="85" t="s">
        <v>465</v>
      </c>
      <c r="B53" s="183"/>
      <c r="C53" s="184"/>
      <c r="D53" s="185"/>
      <c r="E53" s="88" t="s">
        <v>18</v>
      </c>
      <c r="F53" s="88" t="s">
        <v>14</v>
      </c>
      <c r="G53" s="89" t="s">
        <v>19</v>
      </c>
      <c r="H53" s="89" t="s">
        <v>28</v>
      </c>
      <c r="I53" s="89" t="s">
        <v>24</v>
      </c>
      <c r="J53" s="88">
        <v>4</v>
      </c>
      <c r="K53" s="88"/>
      <c r="L53" s="88"/>
      <c r="M53" s="88"/>
      <c r="N53" s="88"/>
      <c r="O53" s="88"/>
      <c r="P53" s="88" t="s">
        <v>291</v>
      </c>
      <c r="Q53" s="88" t="s">
        <v>290</v>
      </c>
      <c r="R53" s="90"/>
      <c r="S53" s="88"/>
      <c r="T53" s="97"/>
      <c r="U53" s="97"/>
      <c r="V53" s="98"/>
      <c r="W53" s="99"/>
      <c r="X53" s="688" t="s">
        <v>3135</v>
      </c>
      <c r="Y53" s="695" t="s">
        <v>3141</v>
      </c>
      <c r="Z53" s="688" t="s">
        <v>3131</v>
      </c>
    </row>
    <row r="54" spans="1:26" ht="15.6">
      <c r="A54" s="85" t="s">
        <v>466</v>
      </c>
      <c r="B54" s="183"/>
      <c r="C54" s="184"/>
      <c r="D54" s="185"/>
      <c r="E54" s="88" t="s">
        <v>17</v>
      </c>
      <c r="F54" s="88" t="s">
        <v>14</v>
      </c>
      <c r="G54" s="89" t="s">
        <v>650</v>
      </c>
      <c r="H54" s="89" t="s">
        <v>28</v>
      </c>
      <c r="I54" s="89" t="s">
        <v>24</v>
      </c>
      <c r="J54" s="88">
        <v>4</v>
      </c>
      <c r="K54" s="88"/>
      <c r="L54" s="88"/>
      <c r="M54" s="88"/>
      <c r="N54" s="88"/>
      <c r="O54" s="88"/>
      <c r="P54" s="88" t="s">
        <v>291</v>
      </c>
      <c r="Q54" s="88" t="s">
        <v>290</v>
      </c>
      <c r="R54" s="90"/>
      <c r="S54" s="88"/>
      <c r="T54" s="97"/>
      <c r="U54" s="97"/>
      <c r="V54" s="98"/>
      <c r="W54" s="99"/>
      <c r="X54" s="688" t="s">
        <v>3135</v>
      </c>
      <c r="Y54" s="695" t="s">
        <v>3141</v>
      </c>
      <c r="Z54" s="688" t="s">
        <v>3131</v>
      </c>
    </row>
    <row r="55" spans="1:26" ht="15.6">
      <c r="A55" s="85" t="s">
        <v>395</v>
      </c>
      <c r="B55" s="183"/>
      <c r="C55" s="184"/>
      <c r="D55" s="185"/>
      <c r="E55" s="88" t="s">
        <v>17</v>
      </c>
      <c r="F55" s="88" t="s">
        <v>15</v>
      </c>
      <c r="G55" s="89" t="s">
        <v>650</v>
      </c>
      <c r="H55" s="89" t="s">
        <v>28</v>
      </c>
      <c r="I55" s="89" t="s">
        <v>24</v>
      </c>
      <c r="J55" s="88">
        <v>4</v>
      </c>
      <c r="K55" s="88"/>
      <c r="L55" s="88"/>
      <c r="M55" s="88"/>
      <c r="N55" s="88"/>
      <c r="O55" s="88"/>
      <c r="P55" s="88" t="s">
        <v>291</v>
      </c>
      <c r="Q55" s="88" t="s">
        <v>290</v>
      </c>
      <c r="R55" s="90"/>
      <c r="S55" s="88"/>
      <c r="T55" s="97"/>
      <c r="U55" s="97"/>
      <c r="V55" s="98"/>
      <c r="W55" s="99"/>
      <c r="X55" s="688" t="s">
        <v>3135</v>
      </c>
      <c r="Y55" s="695" t="s">
        <v>3141</v>
      </c>
      <c r="Z55" s="688" t="s">
        <v>3131</v>
      </c>
    </row>
    <row r="56" spans="1:26" ht="15.6">
      <c r="A56" s="85" t="s">
        <v>396</v>
      </c>
      <c r="B56" s="183"/>
      <c r="C56" s="184"/>
      <c r="D56" s="185"/>
      <c r="E56" s="88" t="s">
        <v>18</v>
      </c>
      <c r="F56" s="88" t="s">
        <v>14</v>
      </c>
      <c r="G56" s="89" t="s">
        <v>22</v>
      </c>
      <c r="H56" s="89" t="s">
        <v>28</v>
      </c>
      <c r="I56" s="89" t="s">
        <v>24</v>
      </c>
      <c r="J56" s="88">
        <v>4</v>
      </c>
      <c r="K56" s="88"/>
      <c r="L56" s="88"/>
      <c r="M56" s="88"/>
      <c r="N56" s="88"/>
      <c r="O56" s="88"/>
      <c r="P56" s="88" t="s">
        <v>291</v>
      </c>
      <c r="Q56" s="88" t="s">
        <v>288</v>
      </c>
      <c r="R56" s="90"/>
      <c r="S56" s="88"/>
      <c r="T56" s="97"/>
      <c r="U56" s="97"/>
      <c r="V56" s="98"/>
      <c r="W56" s="99"/>
      <c r="X56" s="688" t="s">
        <v>3135</v>
      </c>
      <c r="Y56" s="695" t="s">
        <v>3141</v>
      </c>
      <c r="Z56" s="688" t="s">
        <v>3131</v>
      </c>
    </row>
    <row r="57" spans="1:26" ht="15.6">
      <c r="A57" s="85" t="s">
        <v>397</v>
      </c>
      <c r="B57" s="183"/>
      <c r="C57" s="184"/>
      <c r="D57" s="185"/>
      <c r="E57" s="88" t="s">
        <v>18</v>
      </c>
      <c r="F57" s="88" t="s">
        <v>15</v>
      </c>
      <c r="G57" s="89" t="s">
        <v>22</v>
      </c>
      <c r="H57" s="89" t="s">
        <v>28</v>
      </c>
      <c r="I57" s="89" t="s">
        <v>24</v>
      </c>
      <c r="J57" s="88">
        <v>4</v>
      </c>
      <c r="K57" s="88"/>
      <c r="L57" s="88"/>
      <c r="M57" s="88"/>
      <c r="N57" s="88"/>
      <c r="O57" s="88"/>
      <c r="P57" s="88" t="s">
        <v>291</v>
      </c>
      <c r="Q57" s="88" t="s">
        <v>288</v>
      </c>
      <c r="R57" s="90"/>
      <c r="S57" s="88"/>
      <c r="T57" s="97"/>
      <c r="U57" s="97"/>
      <c r="V57" s="98"/>
      <c r="X57" s="688" t="s">
        <v>3135</v>
      </c>
      <c r="Y57" s="695" t="s">
        <v>3141</v>
      </c>
      <c r="Z57" s="688" t="s">
        <v>3131</v>
      </c>
    </row>
    <row r="58" spans="1:26" ht="24">
      <c r="A58" s="85" t="s">
        <v>398</v>
      </c>
      <c r="B58" s="183"/>
      <c r="C58" s="184"/>
      <c r="D58" s="185"/>
      <c r="E58" s="88" t="s">
        <v>18</v>
      </c>
      <c r="F58" s="88" t="s">
        <v>14</v>
      </c>
      <c r="G58" s="89" t="s">
        <v>22</v>
      </c>
      <c r="H58" s="89" t="s">
        <v>29</v>
      </c>
      <c r="I58" s="89" t="s">
        <v>30</v>
      </c>
      <c r="J58" s="88">
        <v>2</v>
      </c>
      <c r="K58" s="88" t="s">
        <v>58</v>
      </c>
      <c r="L58" s="88"/>
      <c r="M58" s="88"/>
      <c r="N58" s="88"/>
      <c r="O58" s="88"/>
      <c r="P58" s="88" t="s">
        <v>291</v>
      </c>
      <c r="Q58" s="88" t="s">
        <v>288</v>
      </c>
      <c r="R58" s="90"/>
      <c r="S58" s="88"/>
      <c r="T58" s="97"/>
      <c r="U58" s="680"/>
      <c r="V58" s="98"/>
      <c r="W58" s="99" t="s">
        <v>651</v>
      </c>
      <c r="X58" s="688" t="s">
        <v>3135</v>
      </c>
      <c r="Y58" s="695" t="s">
        <v>3141</v>
      </c>
      <c r="Z58" s="688" t="s">
        <v>3131</v>
      </c>
    </row>
    <row r="59" spans="1:26" ht="24">
      <c r="A59" s="85" t="s">
        <v>399</v>
      </c>
      <c r="B59" s="183"/>
      <c r="C59" s="184"/>
      <c r="D59" s="185"/>
      <c r="E59" s="88" t="s">
        <v>18</v>
      </c>
      <c r="F59" s="88" t="s">
        <v>15</v>
      </c>
      <c r="G59" s="89" t="s">
        <v>22</v>
      </c>
      <c r="H59" s="89" t="s">
        <v>29</v>
      </c>
      <c r="I59" s="89" t="s">
        <v>30</v>
      </c>
      <c r="J59" s="88">
        <v>1</v>
      </c>
      <c r="K59" s="88" t="s">
        <v>58</v>
      </c>
      <c r="L59" s="88"/>
      <c r="M59" s="88"/>
      <c r="N59" s="88"/>
      <c r="O59" s="88"/>
      <c r="P59" s="88" t="s">
        <v>291</v>
      </c>
      <c r="Q59" s="88" t="s">
        <v>288</v>
      </c>
      <c r="R59" s="90"/>
      <c r="S59" s="88"/>
      <c r="T59" s="97"/>
      <c r="U59" s="680"/>
      <c r="V59" s="98"/>
      <c r="W59" s="99" t="s">
        <v>652</v>
      </c>
      <c r="X59" s="688" t="s">
        <v>3135</v>
      </c>
      <c r="Y59" s="695" t="s">
        <v>3141</v>
      </c>
      <c r="Z59" s="688" t="s">
        <v>3131</v>
      </c>
    </row>
    <row r="60" spans="1:26" ht="15.6">
      <c r="A60" s="85" t="s">
        <v>400</v>
      </c>
      <c r="B60" s="183"/>
      <c r="C60" s="184"/>
      <c r="D60" s="185"/>
      <c r="E60" s="88" t="s">
        <v>18</v>
      </c>
      <c r="F60" s="88" t="s">
        <v>15</v>
      </c>
      <c r="G60" s="89" t="s">
        <v>19</v>
      </c>
      <c r="H60" s="89" t="s">
        <v>28</v>
      </c>
      <c r="I60" s="89" t="s">
        <v>24</v>
      </c>
      <c r="J60" s="88">
        <v>4</v>
      </c>
      <c r="K60" s="88" t="s">
        <v>58</v>
      </c>
      <c r="L60" s="88"/>
      <c r="M60" s="88"/>
      <c r="N60" s="88"/>
      <c r="O60" s="88"/>
      <c r="P60" s="88" t="s">
        <v>291</v>
      </c>
      <c r="Q60" s="88" t="s">
        <v>288</v>
      </c>
      <c r="R60" s="90"/>
      <c r="S60" s="88"/>
      <c r="T60" s="97"/>
      <c r="U60" s="97"/>
      <c r="V60" s="98"/>
      <c r="W60" s="99"/>
      <c r="X60" s="688" t="s">
        <v>3135</v>
      </c>
      <c r="Y60" s="695" t="s">
        <v>3141</v>
      </c>
      <c r="Z60" s="688" t="s">
        <v>3131</v>
      </c>
    </row>
    <row r="61" spans="1:26" ht="15.6">
      <c r="A61" s="85" t="s">
        <v>401</v>
      </c>
      <c r="B61" s="183"/>
      <c r="C61" s="184"/>
      <c r="D61" s="185"/>
      <c r="E61" s="88" t="s">
        <v>18</v>
      </c>
      <c r="F61" s="88" t="s">
        <v>14</v>
      </c>
      <c r="G61" s="89" t="s">
        <v>19</v>
      </c>
      <c r="H61" s="89" t="s">
        <v>28</v>
      </c>
      <c r="I61" s="89" t="s">
        <v>24</v>
      </c>
      <c r="J61" s="88">
        <v>4</v>
      </c>
      <c r="K61" s="88" t="s">
        <v>58</v>
      </c>
      <c r="L61" s="88"/>
      <c r="M61" s="88"/>
      <c r="N61" s="88"/>
      <c r="O61" s="88"/>
      <c r="P61" s="88" t="s">
        <v>291</v>
      </c>
      <c r="Q61" s="88" t="s">
        <v>288</v>
      </c>
      <c r="R61" s="90"/>
      <c r="S61" s="88"/>
      <c r="T61" s="97"/>
      <c r="U61" s="97"/>
      <c r="V61" s="98"/>
      <c r="W61" s="99"/>
      <c r="X61" s="688" t="s">
        <v>3135</v>
      </c>
      <c r="Y61" s="695" t="s">
        <v>3141</v>
      </c>
      <c r="Z61" s="688" t="s">
        <v>3131</v>
      </c>
    </row>
    <row r="62" spans="1:26" ht="15.6">
      <c r="A62" s="85" t="s">
        <v>402</v>
      </c>
      <c r="B62" s="183"/>
      <c r="C62" s="184"/>
      <c r="D62" s="185"/>
      <c r="E62" s="88" t="s">
        <v>18</v>
      </c>
      <c r="F62" s="88" t="s">
        <v>15</v>
      </c>
      <c r="G62" s="89" t="s">
        <v>19</v>
      </c>
      <c r="H62" s="89" t="s">
        <v>28</v>
      </c>
      <c r="I62" s="89" t="s">
        <v>24</v>
      </c>
      <c r="J62" s="88">
        <v>4</v>
      </c>
      <c r="K62" s="88" t="s">
        <v>58</v>
      </c>
      <c r="L62" s="88"/>
      <c r="M62" s="88"/>
      <c r="N62" s="88"/>
      <c r="O62" s="88"/>
      <c r="P62" s="88" t="s">
        <v>291</v>
      </c>
      <c r="Q62" s="88" t="s">
        <v>288</v>
      </c>
      <c r="R62" s="90"/>
      <c r="S62" s="88"/>
      <c r="T62" s="97"/>
      <c r="U62" s="97"/>
      <c r="V62" s="98"/>
      <c r="W62" s="99"/>
      <c r="X62" s="688" t="s">
        <v>3135</v>
      </c>
      <c r="Y62" s="695" t="s">
        <v>3141</v>
      </c>
      <c r="Z62" s="688" t="s">
        <v>3131</v>
      </c>
    </row>
    <row r="63" spans="1:26" ht="15.6">
      <c r="A63" s="85" t="s">
        <v>403</v>
      </c>
      <c r="B63" s="183"/>
      <c r="C63" s="184"/>
      <c r="D63" s="185"/>
      <c r="E63" s="88" t="s">
        <v>18</v>
      </c>
      <c r="F63" s="88" t="s">
        <v>14</v>
      </c>
      <c r="G63" s="89" t="s">
        <v>19</v>
      </c>
      <c r="H63" s="89" t="s">
        <v>28</v>
      </c>
      <c r="I63" s="89" t="s">
        <v>24</v>
      </c>
      <c r="J63" s="88">
        <v>4</v>
      </c>
      <c r="K63" s="88" t="s">
        <v>58</v>
      </c>
      <c r="L63" s="88"/>
      <c r="M63" s="88"/>
      <c r="N63" s="88"/>
      <c r="O63" s="88"/>
      <c r="P63" s="88" t="s">
        <v>291</v>
      </c>
      <c r="Q63" s="88" t="s">
        <v>288</v>
      </c>
      <c r="R63" s="90"/>
      <c r="S63" s="88"/>
      <c r="T63" s="97"/>
      <c r="U63" s="97"/>
      <c r="V63" s="98"/>
      <c r="W63" s="99"/>
      <c r="X63" s="688" t="s">
        <v>3135</v>
      </c>
      <c r="Y63" s="695" t="s">
        <v>3141</v>
      </c>
      <c r="Z63" s="688" t="s">
        <v>3131</v>
      </c>
    </row>
    <row r="64" spans="1:26" ht="15.6">
      <c r="A64" s="85" t="s">
        <v>404</v>
      </c>
      <c r="B64" s="183"/>
      <c r="C64" s="184"/>
      <c r="D64" s="185"/>
      <c r="E64" s="88" t="s">
        <v>17</v>
      </c>
      <c r="F64" s="88" t="s">
        <v>14</v>
      </c>
      <c r="G64" s="89" t="s">
        <v>19</v>
      </c>
      <c r="H64" s="89" t="s">
        <v>28</v>
      </c>
      <c r="I64" s="89" t="s">
        <v>24</v>
      </c>
      <c r="J64" s="88">
        <v>4</v>
      </c>
      <c r="K64" s="88" t="s">
        <v>58</v>
      </c>
      <c r="L64" s="88"/>
      <c r="M64" s="88"/>
      <c r="N64" s="88"/>
      <c r="O64" s="88"/>
      <c r="P64" s="88" t="s">
        <v>291</v>
      </c>
      <c r="Q64" s="82" t="s">
        <v>289</v>
      </c>
      <c r="R64" s="90"/>
      <c r="S64" s="88"/>
      <c r="T64" s="97"/>
      <c r="U64" s="97"/>
      <c r="V64" s="98"/>
      <c r="W64" s="99"/>
      <c r="X64" s="688" t="s">
        <v>3135</v>
      </c>
      <c r="Y64" s="695" t="s">
        <v>3141</v>
      </c>
      <c r="Z64" s="688" t="s">
        <v>3131</v>
      </c>
    </row>
    <row r="65" spans="1:26" ht="15.6">
      <c r="A65" s="85" t="s">
        <v>635</v>
      </c>
      <c r="B65" s="183"/>
      <c r="C65" s="184"/>
      <c r="D65" s="185"/>
      <c r="E65" s="88" t="s">
        <v>17</v>
      </c>
      <c r="F65" s="88" t="s">
        <v>15</v>
      </c>
      <c r="G65" s="89" t="s">
        <v>19</v>
      </c>
      <c r="H65" s="89" t="s">
        <v>28</v>
      </c>
      <c r="I65" s="89" t="s">
        <v>24</v>
      </c>
      <c r="J65" s="88">
        <v>4</v>
      </c>
      <c r="K65" s="88" t="s">
        <v>58</v>
      </c>
      <c r="L65" s="88"/>
      <c r="M65" s="88"/>
      <c r="N65" s="88"/>
      <c r="O65" s="88"/>
      <c r="P65" s="88" t="s">
        <v>291</v>
      </c>
      <c r="Q65" s="88" t="s">
        <v>289</v>
      </c>
      <c r="R65" s="90"/>
      <c r="S65" s="88"/>
      <c r="T65" s="97"/>
      <c r="U65" s="97"/>
      <c r="V65" s="98"/>
      <c r="W65" s="99"/>
      <c r="X65" s="688" t="s">
        <v>3135</v>
      </c>
      <c r="Y65" s="695" t="s">
        <v>3141</v>
      </c>
      <c r="Z65" s="688" t="s">
        <v>3131</v>
      </c>
    </row>
    <row r="66" spans="1:26" ht="15.6">
      <c r="A66" s="85" t="s">
        <v>636</v>
      </c>
      <c r="B66" s="183"/>
      <c r="C66" s="184"/>
      <c r="D66" s="185"/>
      <c r="E66" s="88" t="s">
        <v>17</v>
      </c>
      <c r="F66" s="88" t="s">
        <v>14</v>
      </c>
      <c r="G66" s="89" t="s">
        <v>19</v>
      </c>
      <c r="H66" s="89" t="s">
        <v>28</v>
      </c>
      <c r="I66" s="89" t="s">
        <v>52</v>
      </c>
      <c r="J66" s="88">
        <v>4</v>
      </c>
      <c r="K66" s="88" t="s">
        <v>58</v>
      </c>
      <c r="L66" s="88"/>
      <c r="M66" s="88"/>
      <c r="N66" s="88"/>
      <c r="O66" s="88"/>
      <c r="P66" s="88" t="s">
        <v>286</v>
      </c>
      <c r="Q66" s="88" t="s">
        <v>289</v>
      </c>
      <c r="R66" s="90"/>
      <c r="S66" s="88"/>
      <c r="T66" s="97"/>
      <c r="U66" s="97"/>
      <c r="V66" s="98"/>
      <c r="W66" s="99"/>
      <c r="X66" s="688" t="s">
        <v>3135</v>
      </c>
      <c r="Y66" s="695" t="s">
        <v>3141</v>
      </c>
      <c r="Z66" s="688" t="s">
        <v>3131</v>
      </c>
    </row>
    <row r="67" spans="1:26" ht="15.6">
      <c r="A67" s="85" t="s">
        <v>405</v>
      </c>
      <c r="B67" s="183"/>
      <c r="C67" s="184"/>
      <c r="D67" s="185"/>
      <c r="E67" s="88" t="s">
        <v>17</v>
      </c>
      <c r="F67" s="88" t="s">
        <v>15</v>
      </c>
      <c r="G67" s="89" t="s">
        <v>19</v>
      </c>
      <c r="H67" s="89" t="s">
        <v>28</v>
      </c>
      <c r="I67" s="89" t="s">
        <v>24</v>
      </c>
      <c r="J67" s="88">
        <v>4</v>
      </c>
      <c r="K67" s="88" t="s">
        <v>58</v>
      </c>
      <c r="L67" s="88"/>
      <c r="M67" s="88"/>
      <c r="N67" s="88"/>
      <c r="O67" s="88"/>
      <c r="P67" s="88" t="s">
        <v>286</v>
      </c>
      <c r="Q67" s="88" t="s">
        <v>289</v>
      </c>
      <c r="R67" s="90"/>
      <c r="S67" s="88"/>
      <c r="T67" s="97"/>
      <c r="U67" s="97"/>
      <c r="V67" s="98"/>
      <c r="W67" s="99"/>
      <c r="X67" s="688" t="s">
        <v>3135</v>
      </c>
      <c r="Y67" s="695" t="s">
        <v>3141</v>
      </c>
      <c r="Z67" s="688" t="s">
        <v>3131</v>
      </c>
    </row>
    <row r="68" spans="1:26" ht="15.6">
      <c r="A68" s="85" t="s">
        <v>468</v>
      </c>
      <c r="B68" s="183"/>
      <c r="C68" s="184"/>
      <c r="D68" s="185"/>
      <c r="E68" s="88" t="s">
        <v>17</v>
      </c>
      <c r="F68" s="88" t="s">
        <v>14</v>
      </c>
      <c r="G68" s="89" t="s">
        <v>19</v>
      </c>
      <c r="H68" s="89" t="s">
        <v>28</v>
      </c>
      <c r="I68" s="89" t="s">
        <v>24</v>
      </c>
      <c r="J68" s="88">
        <v>4</v>
      </c>
      <c r="K68" s="88" t="s">
        <v>58</v>
      </c>
      <c r="L68" s="88"/>
      <c r="M68" s="88"/>
      <c r="N68" s="88"/>
      <c r="O68" s="88"/>
      <c r="P68" s="88" t="s">
        <v>286</v>
      </c>
      <c r="Q68" s="88" t="s">
        <v>289</v>
      </c>
      <c r="R68" s="90" t="s">
        <v>653</v>
      </c>
      <c r="S68" s="88"/>
      <c r="T68" s="97"/>
      <c r="U68" s="97"/>
      <c r="V68" s="98"/>
      <c r="W68" s="99"/>
      <c r="X68" s="688" t="s">
        <v>3135</v>
      </c>
      <c r="Y68" s="695" t="s">
        <v>3141</v>
      </c>
      <c r="Z68" s="688" t="s">
        <v>3131</v>
      </c>
    </row>
    <row r="69" spans="1:26" ht="15.6">
      <c r="A69" s="85" t="s">
        <v>406</v>
      </c>
      <c r="B69" s="183"/>
      <c r="C69" s="184"/>
      <c r="D69" s="185"/>
      <c r="E69" s="88" t="s">
        <v>17</v>
      </c>
      <c r="F69" s="88" t="s">
        <v>15</v>
      </c>
      <c r="G69" s="89" t="s">
        <v>19</v>
      </c>
      <c r="H69" s="89" t="s">
        <v>28</v>
      </c>
      <c r="I69" s="89" t="s">
        <v>24</v>
      </c>
      <c r="J69" s="88">
        <v>4</v>
      </c>
      <c r="K69" s="88" t="s">
        <v>58</v>
      </c>
      <c r="L69" s="88"/>
      <c r="M69" s="88"/>
      <c r="N69" s="88"/>
      <c r="O69" s="88"/>
      <c r="P69" s="88" t="s">
        <v>286</v>
      </c>
      <c r="Q69" s="88" t="s">
        <v>289</v>
      </c>
      <c r="R69" s="90"/>
      <c r="S69" s="88"/>
      <c r="T69" s="97"/>
      <c r="U69" s="97"/>
      <c r="V69" s="98"/>
      <c r="W69" s="99"/>
      <c r="X69" s="688" t="s">
        <v>3135</v>
      </c>
      <c r="Y69" s="695" t="s">
        <v>3141</v>
      </c>
      <c r="Z69" s="688" t="s">
        <v>3131</v>
      </c>
    </row>
    <row r="70" spans="1:26" ht="15.6">
      <c r="A70" s="85" t="s">
        <v>467</v>
      </c>
      <c r="B70" s="183"/>
      <c r="C70" s="184"/>
      <c r="D70" s="185"/>
      <c r="E70" s="88" t="s">
        <v>17</v>
      </c>
      <c r="F70" s="88" t="s">
        <v>14</v>
      </c>
      <c r="G70" s="89" t="s">
        <v>19</v>
      </c>
      <c r="H70" s="89" t="s">
        <v>28</v>
      </c>
      <c r="I70" s="89" t="s">
        <v>24</v>
      </c>
      <c r="J70" s="88">
        <v>4</v>
      </c>
      <c r="K70" s="88" t="s">
        <v>58</v>
      </c>
      <c r="L70" s="88"/>
      <c r="M70" s="88"/>
      <c r="N70" s="88"/>
      <c r="O70" s="88"/>
      <c r="P70" s="88" t="s">
        <v>286</v>
      </c>
      <c r="Q70" s="88" t="s">
        <v>290</v>
      </c>
      <c r="R70" s="90"/>
      <c r="S70" s="88"/>
      <c r="T70" s="97"/>
      <c r="U70" s="97"/>
      <c r="V70" s="98"/>
      <c r="W70" s="99"/>
      <c r="X70" s="688" t="s">
        <v>3135</v>
      </c>
      <c r="Y70" s="695" t="s">
        <v>3141</v>
      </c>
      <c r="Z70" s="688" t="s">
        <v>3131</v>
      </c>
    </row>
    <row r="71" spans="1:26" ht="15.6">
      <c r="A71" s="85" t="s">
        <v>469</v>
      </c>
      <c r="B71" s="183"/>
      <c r="C71" s="184"/>
      <c r="D71" s="185"/>
      <c r="E71" s="88" t="s">
        <v>18</v>
      </c>
      <c r="F71" s="88" t="s">
        <v>14</v>
      </c>
      <c r="G71" s="89" t="s">
        <v>19</v>
      </c>
      <c r="H71" s="89" t="s">
        <v>28</v>
      </c>
      <c r="I71" s="89" t="s">
        <v>24</v>
      </c>
      <c r="J71" s="88">
        <v>4</v>
      </c>
      <c r="K71" s="88" t="s">
        <v>58</v>
      </c>
      <c r="L71" s="88"/>
      <c r="M71" s="88"/>
      <c r="N71" s="88"/>
      <c r="O71" s="88"/>
      <c r="P71" s="88" t="s">
        <v>286</v>
      </c>
      <c r="Q71" s="88" t="s">
        <v>290</v>
      </c>
      <c r="R71" s="90"/>
      <c r="S71" s="88"/>
      <c r="T71" s="97"/>
      <c r="U71" s="97"/>
      <c r="V71" s="98"/>
      <c r="W71" s="99"/>
      <c r="X71" s="688" t="s">
        <v>3135</v>
      </c>
      <c r="Y71" s="695" t="s">
        <v>3141</v>
      </c>
      <c r="Z71" s="688" t="s">
        <v>3131</v>
      </c>
    </row>
    <row r="72" spans="1:26" ht="15.6">
      <c r="A72" s="85" t="s">
        <v>407</v>
      </c>
      <c r="B72" s="183"/>
      <c r="C72" s="184"/>
      <c r="D72" s="185"/>
      <c r="E72" s="88" t="s">
        <v>17</v>
      </c>
      <c r="F72" s="88" t="s">
        <v>15</v>
      </c>
      <c r="G72" s="89" t="s">
        <v>19</v>
      </c>
      <c r="H72" s="89" t="s">
        <v>28</v>
      </c>
      <c r="I72" s="89" t="s">
        <v>24</v>
      </c>
      <c r="J72" s="88">
        <v>4</v>
      </c>
      <c r="K72" s="88" t="s">
        <v>58</v>
      </c>
      <c r="L72" s="88"/>
      <c r="M72" s="88"/>
      <c r="N72" s="88"/>
      <c r="O72" s="88"/>
      <c r="P72" s="88" t="s">
        <v>286</v>
      </c>
      <c r="Q72" s="88" t="s">
        <v>290</v>
      </c>
      <c r="R72" s="90"/>
      <c r="S72" s="88"/>
      <c r="T72" s="97"/>
      <c r="U72" s="97"/>
      <c r="V72" s="98"/>
      <c r="W72" s="99"/>
      <c r="X72" s="688" t="s">
        <v>3135</v>
      </c>
      <c r="Y72" s="695" t="s">
        <v>3141</v>
      </c>
      <c r="Z72" s="688" t="s">
        <v>3131</v>
      </c>
    </row>
    <row r="73" spans="1:26" ht="15.6">
      <c r="A73" s="85" t="s">
        <v>408</v>
      </c>
      <c r="B73" s="183"/>
      <c r="C73" s="184"/>
      <c r="D73" s="185"/>
      <c r="E73" s="88" t="s">
        <v>18</v>
      </c>
      <c r="F73" s="88" t="s">
        <v>14</v>
      </c>
      <c r="G73" s="89" t="s">
        <v>19</v>
      </c>
      <c r="H73" s="89" t="s">
        <v>28</v>
      </c>
      <c r="I73" s="89" t="s">
        <v>24</v>
      </c>
      <c r="J73" s="88">
        <v>4</v>
      </c>
      <c r="K73" s="88" t="s">
        <v>58</v>
      </c>
      <c r="L73" s="88"/>
      <c r="M73" s="88"/>
      <c r="N73" s="88"/>
      <c r="O73" s="88"/>
      <c r="P73" s="88" t="s">
        <v>286</v>
      </c>
      <c r="Q73" s="88" t="s">
        <v>290</v>
      </c>
      <c r="R73" s="90"/>
      <c r="S73" s="88"/>
      <c r="T73" s="97"/>
      <c r="U73" s="97"/>
      <c r="V73" s="98"/>
      <c r="W73" s="99"/>
      <c r="X73" s="688" t="s">
        <v>3135</v>
      </c>
      <c r="Y73" s="695" t="s">
        <v>3141</v>
      </c>
      <c r="Z73" s="688" t="s">
        <v>3131</v>
      </c>
    </row>
    <row r="74" spans="1:26" ht="15.6">
      <c r="A74" s="85" t="s">
        <v>409</v>
      </c>
      <c r="B74" s="183"/>
      <c r="C74" s="184"/>
      <c r="D74" s="185"/>
      <c r="E74" s="88" t="s">
        <v>17</v>
      </c>
      <c r="F74" s="88" t="s">
        <v>15</v>
      </c>
      <c r="G74" s="89" t="s">
        <v>19</v>
      </c>
      <c r="H74" s="89" t="s">
        <v>28</v>
      </c>
      <c r="I74" s="89" t="s">
        <v>24</v>
      </c>
      <c r="J74" s="88">
        <v>4</v>
      </c>
      <c r="K74" s="88" t="s">
        <v>58</v>
      </c>
      <c r="L74" s="88"/>
      <c r="M74" s="88"/>
      <c r="N74" s="88"/>
      <c r="O74" s="88"/>
      <c r="P74" s="88" t="s">
        <v>286</v>
      </c>
      <c r="Q74" s="88" t="s">
        <v>290</v>
      </c>
      <c r="R74" s="90"/>
      <c r="S74" s="88"/>
      <c r="T74" s="97"/>
      <c r="U74" s="97"/>
      <c r="V74" s="98"/>
      <c r="W74" s="99"/>
      <c r="X74" s="688" t="s">
        <v>3135</v>
      </c>
      <c r="Y74" s="695" t="s">
        <v>3141</v>
      </c>
      <c r="Z74" s="688" t="s">
        <v>3131</v>
      </c>
    </row>
    <row r="75" spans="1:26" ht="15.6">
      <c r="A75" s="85" t="s">
        <v>410</v>
      </c>
      <c r="B75" s="183"/>
      <c r="C75" s="184"/>
      <c r="D75" s="185"/>
      <c r="E75" s="88" t="s">
        <v>18</v>
      </c>
      <c r="F75" s="88" t="s">
        <v>14</v>
      </c>
      <c r="G75" s="89" t="s">
        <v>19</v>
      </c>
      <c r="H75" s="89" t="s">
        <v>28</v>
      </c>
      <c r="I75" s="89" t="s">
        <v>24</v>
      </c>
      <c r="J75" s="88">
        <v>4</v>
      </c>
      <c r="K75" s="88" t="s">
        <v>58</v>
      </c>
      <c r="L75" s="88"/>
      <c r="M75" s="88"/>
      <c r="N75" s="88"/>
      <c r="O75" s="88"/>
      <c r="P75" s="88" t="s">
        <v>286</v>
      </c>
      <c r="Q75" s="88" t="s">
        <v>290</v>
      </c>
      <c r="R75" s="90"/>
      <c r="S75" s="88"/>
      <c r="T75" s="97"/>
      <c r="U75" s="97"/>
      <c r="V75" s="98"/>
      <c r="W75" s="99"/>
      <c r="X75" s="688" t="s">
        <v>3135</v>
      </c>
      <c r="Y75" s="695" t="s">
        <v>3141</v>
      </c>
      <c r="Z75" s="688" t="s">
        <v>3131</v>
      </c>
    </row>
    <row r="76" spans="1:26" ht="15.6">
      <c r="A76" s="85" t="s">
        <v>411</v>
      </c>
      <c r="B76" s="183"/>
      <c r="C76" s="184"/>
      <c r="D76" s="185"/>
      <c r="E76" s="88" t="s">
        <v>17</v>
      </c>
      <c r="F76" s="88" t="s">
        <v>15</v>
      </c>
      <c r="G76" s="89" t="s">
        <v>19</v>
      </c>
      <c r="H76" s="89" t="s">
        <v>28</v>
      </c>
      <c r="I76" s="89" t="s">
        <v>24</v>
      </c>
      <c r="J76" s="88">
        <v>4</v>
      </c>
      <c r="K76" s="88" t="s">
        <v>58</v>
      </c>
      <c r="L76" s="88"/>
      <c r="M76" s="88"/>
      <c r="N76" s="88"/>
      <c r="O76" s="88"/>
      <c r="P76" s="88" t="s">
        <v>286</v>
      </c>
      <c r="Q76" s="88" t="s">
        <v>290</v>
      </c>
      <c r="R76" s="90"/>
      <c r="S76" s="88"/>
      <c r="T76" s="97"/>
      <c r="U76" s="97"/>
      <c r="V76" s="98"/>
      <c r="W76" s="99"/>
      <c r="X76" s="688" t="s">
        <v>3135</v>
      </c>
      <c r="Y76" s="695" t="s">
        <v>3141</v>
      </c>
      <c r="Z76" s="688" t="s">
        <v>3131</v>
      </c>
    </row>
    <row r="77" spans="1:26" ht="15.6">
      <c r="A77" s="85" t="s">
        <v>412</v>
      </c>
      <c r="B77" s="183"/>
      <c r="C77" s="184"/>
      <c r="D77" s="185"/>
      <c r="E77" s="88" t="s">
        <v>17</v>
      </c>
      <c r="F77" s="88" t="s">
        <v>14</v>
      </c>
      <c r="G77" s="89" t="s">
        <v>19</v>
      </c>
      <c r="H77" s="89" t="s">
        <v>28</v>
      </c>
      <c r="I77" s="89" t="s">
        <v>24</v>
      </c>
      <c r="J77" s="88">
        <v>4</v>
      </c>
      <c r="K77" s="88" t="s">
        <v>58</v>
      </c>
      <c r="L77" s="88"/>
      <c r="M77" s="88"/>
      <c r="N77" s="88"/>
      <c r="O77" s="88"/>
      <c r="P77" s="88" t="s">
        <v>286</v>
      </c>
      <c r="Q77" s="88" t="s">
        <v>290</v>
      </c>
      <c r="R77" s="90"/>
      <c r="S77" s="88"/>
      <c r="T77" s="97"/>
      <c r="U77" s="97"/>
      <c r="V77" s="98"/>
      <c r="W77" s="99"/>
      <c r="X77" s="688" t="s">
        <v>3135</v>
      </c>
      <c r="Y77" s="695" t="s">
        <v>3141</v>
      </c>
      <c r="Z77" s="688" t="s">
        <v>3131</v>
      </c>
    </row>
    <row r="78" spans="1:26" ht="15.6">
      <c r="A78" s="85" t="s">
        <v>413</v>
      </c>
      <c r="B78" s="183"/>
      <c r="C78" s="184"/>
      <c r="D78" s="185"/>
      <c r="E78" s="88" t="s">
        <v>17</v>
      </c>
      <c r="F78" s="88" t="s">
        <v>15</v>
      </c>
      <c r="G78" s="89" t="s">
        <v>19</v>
      </c>
      <c r="H78" s="89" t="s">
        <v>28</v>
      </c>
      <c r="I78" s="89" t="s">
        <v>24</v>
      </c>
      <c r="J78" s="88">
        <v>4</v>
      </c>
      <c r="K78" s="88" t="s">
        <v>58</v>
      </c>
      <c r="L78" s="88"/>
      <c r="M78" s="88"/>
      <c r="N78" s="88"/>
      <c r="O78" s="88"/>
      <c r="P78" s="88" t="s">
        <v>286</v>
      </c>
      <c r="Q78" s="88" t="s">
        <v>290</v>
      </c>
      <c r="R78" s="90"/>
      <c r="S78" s="88"/>
      <c r="T78" s="97"/>
      <c r="U78" s="97"/>
      <c r="V78" s="98"/>
      <c r="W78" s="99"/>
      <c r="X78" s="688" t="s">
        <v>3135</v>
      </c>
      <c r="Y78" s="695" t="s">
        <v>3141</v>
      </c>
      <c r="Z78" s="688" t="s">
        <v>3131</v>
      </c>
    </row>
    <row r="79" spans="1:26" ht="15.6">
      <c r="A79" s="85" t="s">
        <v>414</v>
      </c>
      <c r="B79" s="183"/>
      <c r="C79" s="184"/>
      <c r="D79" s="185"/>
      <c r="E79" s="88" t="s">
        <v>17</v>
      </c>
      <c r="F79" s="88" t="s">
        <v>14</v>
      </c>
      <c r="G79" s="89" t="s">
        <v>19</v>
      </c>
      <c r="H79" s="89" t="s">
        <v>28</v>
      </c>
      <c r="I79" s="89" t="s">
        <v>477</v>
      </c>
      <c r="J79" s="88">
        <v>4</v>
      </c>
      <c r="K79" s="88" t="s">
        <v>58</v>
      </c>
      <c r="L79" s="88"/>
      <c r="M79" s="88"/>
      <c r="N79" s="88"/>
      <c r="O79" s="88"/>
      <c r="P79" s="88" t="s">
        <v>286</v>
      </c>
      <c r="Q79" s="88" t="s">
        <v>290</v>
      </c>
      <c r="R79" s="90"/>
      <c r="S79" s="88"/>
      <c r="T79" s="97"/>
      <c r="U79" s="97"/>
      <c r="V79" s="98"/>
      <c r="W79" s="99"/>
      <c r="X79" s="688" t="s">
        <v>3135</v>
      </c>
      <c r="Y79" s="695" t="s">
        <v>3141</v>
      </c>
      <c r="Z79" s="688" t="s">
        <v>3131</v>
      </c>
    </row>
    <row r="80" spans="1:26" ht="15.6">
      <c r="A80" s="85" t="s">
        <v>415</v>
      </c>
      <c r="B80" s="183"/>
      <c r="C80" s="184"/>
      <c r="D80" s="185"/>
      <c r="E80" s="88" t="s">
        <v>18</v>
      </c>
      <c r="F80" s="88" t="s">
        <v>14</v>
      </c>
      <c r="G80" s="89" t="s">
        <v>19</v>
      </c>
      <c r="H80" s="89" t="s">
        <v>28</v>
      </c>
      <c r="I80" s="89" t="s">
        <v>24</v>
      </c>
      <c r="J80" s="88">
        <v>4</v>
      </c>
      <c r="K80" s="88" t="s">
        <v>58</v>
      </c>
      <c r="L80" s="88"/>
      <c r="M80" s="88"/>
      <c r="N80" s="88"/>
      <c r="O80" s="88"/>
      <c r="P80" s="88" t="s">
        <v>286</v>
      </c>
      <c r="Q80" s="88" t="s">
        <v>290</v>
      </c>
      <c r="R80" s="90"/>
      <c r="S80" s="88"/>
      <c r="T80" s="97"/>
      <c r="U80" s="97"/>
      <c r="V80" s="98"/>
      <c r="W80" s="99"/>
      <c r="X80" s="688" t="s">
        <v>3135</v>
      </c>
      <c r="Y80" s="695" t="s">
        <v>3141</v>
      </c>
      <c r="Z80" s="688" t="s">
        <v>3131</v>
      </c>
    </row>
    <row r="81" spans="1:26" ht="15.6">
      <c r="A81" s="85" t="s">
        <v>416</v>
      </c>
      <c r="B81" s="183"/>
      <c r="C81" s="184"/>
      <c r="D81" s="185"/>
      <c r="E81" s="88" t="s">
        <v>18</v>
      </c>
      <c r="F81" s="88" t="s">
        <v>15</v>
      </c>
      <c r="G81" s="89" t="s">
        <v>19</v>
      </c>
      <c r="H81" s="89" t="s">
        <v>28</v>
      </c>
      <c r="I81" s="89" t="s">
        <v>24</v>
      </c>
      <c r="J81" s="88">
        <v>4</v>
      </c>
      <c r="K81" s="88"/>
      <c r="L81" s="88"/>
      <c r="M81" s="88"/>
      <c r="N81" s="88"/>
      <c r="O81" s="88"/>
      <c r="P81" s="88" t="s">
        <v>286</v>
      </c>
      <c r="Q81" s="88" t="s">
        <v>290</v>
      </c>
      <c r="R81" s="90"/>
      <c r="S81" s="88"/>
      <c r="T81" s="97"/>
      <c r="U81" s="97"/>
      <c r="V81" s="98"/>
      <c r="W81" s="99"/>
      <c r="X81" s="688" t="s">
        <v>3135</v>
      </c>
      <c r="Y81" s="695" t="s">
        <v>3141</v>
      </c>
      <c r="Z81" s="688" t="s">
        <v>3131</v>
      </c>
    </row>
    <row r="82" spans="1:26" ht="15.6">
      <c r="A82" s="85" t="s">
        <v>417</v>
      </c>
      <c r="B82" s="183"/>
      <c r="C82" s="184"/>
      <c r="D82" s="185"/>
      <c r="E82" s="88" t="s">
        <v>17</v>
      </c>
      <c r="F82" s="88" t="s">
        <v>14</v>
      </c>
      <c r="G82" s="89" t="s">
        <v>19</v>
      </c>
      <c r="H82" s="89" t="s">
        <v>28</v>
      </c>
      <c r="I82" s="89" t="s">
        <v>474</v>
      </c>
      <c r="J82" s="88">
        <v>4</v>
      </c>
      <c r="K82" s="88"/>
      <c r="L82" s="88"/>
      <c r="M82" s="88"/>
      <c r="N82" s="88"/>
      <c r="O82" s="88"/>
      <c r="P82" s="88" t="s">
        <v>286</v>
      </c>
      <c r="Q82" s="88" t="s">
        <v>290</v>
      </c>
      <c r="R82" s="90"/>
      <c r="S82" s="88"/>
      <c r="T82" s="97"/>
      <c r="U82" s="97"/>
      <c r="V82" s="98"/>
      <c r="W82" s="99"/>
      <c r="X82" s="688" t="s">
        <v>3135</v>
      </c>
      <c r="Y82" s="695" t="s">
        <v>3141</v>
      </c>
      <c r="Z82" s="688" t="s">
        <v>3131</v>
      </c>
    </row>
    <row r="83" spans="1:26" ht="15.6">
      <c r="A83" s="85" t="s">
        <v>418</v>
      </c>
      <c r="B83" s="183"/>
      <c r="C83" s="184"/>
      <c r="D83" s="185"/>
      <c r="E83" s="88" t="s">
        <v>17</v>
      </c>
      <c r="F83" s="88" t="s">
        <v>15</v>
      </c>
      <c r="G83" s="89" t="s">
        <v>19</v>
      </c>
      <c r="H83" s="89" t="s">
        <v>28</v>
      </c>
      <c r="I83" s="89" t="s">
        <v>24</v>
      </c>
      <c r="J83" s="88">
        <v>4</v>
      </c>
      <c r="K83" s="88"/>
      <c r="L83" s="88"/>
      <c r="M83" s="88"/>
      <c r="N83" s="88"/>
      <c r="O83" s="88"/>
      <c r="P83" s="88" t="s">
        <v>286</v>
      </c>
      <c r="Q83" s="88" t="s">
        <v>290</v>
      </c>
      <c r="R83" s="90"/>
      <c r="S83" s="88"/>
      <c r="T83" s="97"/>
      <c r="U83" s="97"/>
      <c r="V83" s="98"/>
      <c r="W83" s="99"/>
      <c r="X83" s="688" t="s">
        <v>3135</v>
      </c>
      <c r="Y83" s="695" t="s">
        <v>3141</v>
      </c>
      <c r="Z83" s="688" t="s">
        <v>3131</v>
      </c>
    </row>
    <row r="84" spans="1:26" ht="15.6">
      <c r="A84" s="85" t="s">
        <v>419</v>
      </c>
      <c r="B84" s="183"/>
      <c r="C84" s="184"/>
      <c r="D84" s="185"/>
      <c r="E84" s="88" t="s">
        <v>18</v>
      </c>
      <c r="F84" s="88" t="s">
        <v>14</v>
      </c>
      <c r="G84" s="89" t="s">
        <v>19</v>
      </c>
      <c r="H84" s="89" t="s">
        <v>28</v>
      </c>
      <c r="I84" s="89" t="s">
        <v>24</v>
      </c>
      <c r="J84" s="88">
        <v>4</v>
      </c>
      <c r="K84" s="88"/>
      <c r="L84" s="88"/>
      <c r="M84" s="88"/>
      <c r="N84" s="88"/>
      <c r="O84" s="88"/>
      <c r="P84" s="88" t="s">
        <v>286</v>
      </c>
      <c r="Q84" s="88" t="s">
        <v>290</v>
      </c>
      <c r="R84" s="90"/>
      <c r="S84" s="88"/>
      <c r="T84" s="97"/>
      <c r="U84" s="97"/>
      <c r="V84" s="98"/>
      <c r="W84" s="99"/>
      <c r="X84" s="688" t="s">
        <v>3135</v>
      </c>
      <c r="Y84" s="695" t="s">
        <v>3141</v>
      </c>
      <c r="Z84" s="688" t="s">
        <v>3131</v>
      </c>
    </row>
    <row r="85" spans="1:26" ht="15.6">
      <c r="A85" s="85" t="s">
        <v>420</v>
      </c>
      <c r="B85" s="183"/>
      <c r="C85" s="184"/>
      <c r="D85" s="185"/>
      <c r="E85" s="88" t="s">
        <v>17</v>
      </c>
      <c r="F85" s="88" t="s">
        <v>15</v>
      </c>
      <c r="G85" s="89" t="s">
        <v>19</v>
      </c>
      <c r="H85" s="89" t="s">
        <v>28</v>
      </c>
      <c r="I85" s="89" t="s">
        <v>477</v>
      </c>
      <c r="J85" s="88">
        <v>4</v>
      </c>
      <c r="K85" s="88"/>
      <c r="L85" s="88"/>
      <c r="M85" s="88"/>
      <c r="N85" s="88"/>
      <c r="O85" s="88"/>
      <c r="P85" s="88" t="s">
        <v>286</v>
      </c>
      <c r="Q85" s="88" t="s">
        <v>290</v>
      </c>
      <c r="R85" s="186"/>
      <c r="S85" s="88"/>
      <c r="T85" s="97"/>
      <c r="U85" s="97"/>
      <c r="V85" s="98"/>
      <c r="W85" s="99"/>
      <c r="X85" s="688" t="s">
        <v>3135</v>
      </c>
      <c r="Y85" s="695" t="s">
        <v>3141</v>
      </c>
      <c r="Z85" s="688" t="s">
        <v>3131</v>
      </c>
    </row>
    <row r="86" spans="1:26" ht="15.6">
      <c r="A86" s="85" t="s">
        <v>421</v>
      </c>
      <c r="B86" s="183"/>
      <c r="C86" s="184"/>
      <c r="D86" s="185"/>
      <c r="E86" s="88" t="s">
        <v>18</v>
      </c>
      <c r="F86" s="88" t="s">
        <v>15</v>
      </c>
      <c r="G86" s="89" t="s">
        <v>19</v>
      </c>
      <c r="H86" s="89" t="s">
        <v>28</v>
      </c>
      <c r="I86" s="89" t="s">
        <v>24</v>
      </c>
      <c r="J86" s="88">
        <v>4</v>
      </c>
      <c r="K86" s="88"/>
      <c r="L86" s="88"/>
      <c r="M86" s="88"/>
      <c r="N86" s="88"/>
      <c r="O86" s="88"/>
      <c r="P86" s="88" t="s">
        <v>286</v>
      </c>
      <c r="Q86" s="88" t="s">
        <v>290</v>
      </c>
      <c r="R86" s="90"/>
      <c r="S86" s="88"/>
      <c r="T86" s="97"/>
      <c r="U86" s="97"/>
      <c r="V86" s="98"/>
      <c r="W86" s="99"/>
      <c r="X86" s="688" t="s">
        <v>3135</v>
      </c>
      <c r="Y86" s="695" t="s">
        <v>3141</v>
      </c>
      <c r="Z86" s="688" t="s">
        <v>3131</v>
      </c>
    </row>
    <row r="87" spans="1:26" ht="15.6">
      <c r="A87" s="85" t="s">
        <v>422</v>
      </c>
      <c r="B87" s="183"/>
      <c r="C87" s="184"/>
      <c r="D87" s="185"/>
      <c r="E87" s="88" t="s">
        <v>18</v>
      </c>
      <c r="F87" s="88" t="s">
        <v>14</v>
      </c>
      <c r="G87" s="89" t="s">
        <v>19</v>
      </c>
      <c r="H87" s="89" t="s">
        <v>28</v>
      </c>
      <c r="I87" s="89" t="s">
        <v>24</v>
      </c>
      <c r="J87" s="88">
        <v>4</v>
      </c>
      <c r="K87" s="88"/>
      <c r="L87" s="88"/>
      <c r="M87" s="88"/>
      <c r="N87" s="88"/>
      <c r="O87" s="88"/>
      <c r="P87" s="88" t="s">
        <v>291</v>
      </c>
      <c r="Q87" s="88" t="s">
        <v>290</v>
      </c>
      <c r="R87" s="90" t="s">
        <v>654</v>
      </c>
      <c r="S87" s="88"/>
      <c r="T87" s="97"/>
      <c r="U87" s="97"/>
      <c r="V87" s="98"/>
      <c r="W87" s="99"/>
      <c r="X87" s="688" t="s">
        <v>3135</v>
      </c>
      <c r="Y87" s="695" t="s">
        <v>3141</v>
      </c>
      <c r="Z87" s="688" t="s">
        <v>3131</v>
      </c>
    </row>
    <row r="88" spans="1:26" ht="15.6">
      <c r="A88" s="85" t="s">
        <v>1110</v>
      </c>
      <c r="B88" s="183"/>
      <c r="C88" s="184"/>
      <c r="D88" s="185"/>
      <c r="E88" s="88" t="s">
        <v>18</v>
      </c>
      <c r="F88" s="88" t="s">
        <v>15</v>
      </c>
      <c r="G88" s="89" t="s">
        <v>19</v>
      </c>
      <c r="H88" s="89" t="s">
        <v>28</v>
      </c>
      <c r="I88" s="89" t="s">
        <v>24</v>
      </c>
      <c r="J88" s="88">
        <v>4</v>
      </c>
      <c r="K88" s="88"/>
      <c r="L88" s="88"/>
      <c r="M88" s="88"/>
      <c r="N88" s="88"/>
      <c r="O88" s="88"/>
      <c r="P88" s="88" t="s">
        <v>291</v>
      </c>
      <c r="Q88" s="88" t="s">
        <v>290</v>
      </c>
      <c r="R88" s="90"/>
      <c r="S88" s="88"/>
      <c r="T88" s="97"/>
      <c r="U88" s="97"/>
      <c r="V88" s="98"/>
      <c r="W88" s="99"/>
      <c r="X88" s="688" t="s">
        <v>3135</v>
      </c>
      <c r="Y88" s="695" t="s">
        <v>3141</v>
      </c>
      <c r="Z88" s="688" t="s">
        <v>3131</v>
      </c>
    </row>
    <row r="89" spans="1:26" ht="15.6">
      <c r="A89" s="85" t="s">
        <v>1156</v>
      </c>
      <c r="B89" s="183"/>
      <c r="C89" s="184"/>
      <c r="D89" s="185"/>
      <c r="E89" s="88" t="s">
        <v>18</v>
      </c>
      <c r="F89" s="88" t="s">
        <v>14</v>
      </c>
      <c r="G89" s="89" t="s">
        <v>19</v>
      </c>
      <c r="H89" s="89" t="s">
        <v>28</v>
      </c>
      <c r="I89" s="89" t="s">
        <v>24</v>
      </c>
      <c r="J89" s="88">
        <v>4</v>
      </c>
      <c r="K89" s="88"/>
      <c r="L89" s="88"/>
      <c r="M89" s="88"/>
      <c r="N89" s="88"/>
      <c r="O89" s="88"/>
      <c r="P89" s="88" t="s">
        <v>291</v>
      </c>
      <c r="Q89" s="88" t="s">
        <v>290</v>
      </c>
      <c r="R89" s="90"/>
      <c r="S89" s="88"/>
      <c r="T89" s="97"/>
      <c r="U89" s="97"/>
      <c r="V89" s="98"/>
      <c r="W89" s="99"/>
      <c r="X89" s="688" t="s">
        <v>3135</v>
      </c>
      <c r="Y89" s="695" t="s">
        <v>3141</v>
      </c>
      <c r="Z89" s="688" t="s">
        <v>3131</v>
      </c>
    </row>
    <row r="90" spans="1:26" ht="15.6">
      <c r="A90" s="85" t="s">
        <v>1109</v>
      </c>
      <c r="B90" s="183"/>
      <c r="C90" s="184"/>
      <c r="D90" s="185"/>
      <c r="E90" s="88" t="s">
        <v>17</v>
      </c>
      <c r="F90" s="88" t="s">
        <v>15</v>
      </c>
      <c r="G90" s="89" t="s">
        <v>19</v>
      </c>
      <c r="H90" s="89" t="s">
        <v>28</v>
      </c>
      <c r="I90" s="89" t="s">
        <v>24</v>
      </c>
      <c r="J90" s="88">
        <v>4</v>
      </c>
      <c r="K90" s="88"/>
      <c r="L90" s="88"/>
      <c r="M90" s="88"/>
      <c r="N90" s="88"/>
      <c r="O90" s="88"/>
      <c r="P90" s="88" t="s">
        <v>291</v>
      </c>
      <c r="Q90" s="88" t="s">
        <v>290</v>
      </c>
      <c r="R90" s="90"/>
      <c r="S90" s="88"/>
      <c r="T90" s="97"/>
      <c r="U90" s="97"/>
      <c r="V90" s="98"/>
      <c r="W90" s="99"/>
      <c r="X90" s="688" t="s">
        <v>3135</v>
      </c>
      <c r="Y90" s="695" t="s">
        <v>3141</v>
      </c>
      <c r="Z90" s="688" t="s">
        <v>3131</v>
      </c>
    </row>
    <row r="91" spans="1:26" ht="15.6">
      <c r="A91" s="85" t="s">
        <v>1108</v>
      </c>
      <c r="B91" s="183"/>
      <c r="C91" s="184"/>
      <c r="D91" s="185"/>
      <c r="E91" s="88" t="s">
        <v>17</v>
      </c>
      <c r="F91" s="88" t="s">
        <v>14</v>
      </c>
      <c r="G91" s="89" t="s">
        <v>19</v>
      </c>
      <c r="H91" s="89" t="s">
        <v>28</v>
      </c>
      <c r="I91" s="89" t="s">
        <v>24</v>
      </c>
      <c r="J91" s="88">
        <v>4</v>
      </c>
      <c r="K91" s="88"/>
      <c r="L91" s="88"/>
      <c r="M91" s="88"/>
      <c r="N91" s="88"/>
      <c r="O91" s="88"/>
      <c r="P91" s="88" t="s">
        <v>291</v>
      </c>
      <c r="Q91" s="88" t="s">
        <v>289</v>
      </c>
      <c r="R91" s="90"/>
      <c r="S91" s="88"/>
      <c r="T91" s="97"/>
      <c r="U91" s="97"/>
      <c r="V91" s="98"/>
      <c r="W91" s="99"/>
      <c r="X91" s="688" t="s">
        <v>3135</v>
      </c>
      <c r="Y91" s="695" t="s">
        <v>3141</v>
      </c>
      <c r="Z91" s="688" t="s">
        <v>3131</v>
      </c>
    </row>
    <row r="92" spans="1:26" ht="15.6">
      <c r="A92" s="85" t="s">
        <v>1107</v>
      </c>
      <c r="B92" s="183"/>
      <c r="C92" s="184"/>
      <c r="D92" s="185"/>
      <c r="E92" s="88" t="s">
        <v>17</v>
      </c>
      <c r="F92" s="88" t="s">
        <v>15</v>
      </c>
      <c r="G92" s="89" t="s">
        <v>19</v>
      </c>
      <c r="H92" s="89" t="s">
        <v>28</v>
      </c>
      <c r="I92" s="89" t="s">
        <v>24</v>
      </c>
      <c r="J92" s="88">
        <v>4</v>
      </c>
      <c r="K92" s="88"/>
      <c r="L92" s="88"/>
      <c r="M92" s="88"/>
      <c r="N92" s="88"/>
      <c r="O92" s="88"/>
      <c r="P92" s="88" t="s">
        <v>291</v>
      </c>
      <c r="Q92" s="88" t="s">
        <v>289</v>
      </c>
      <c r="R92" s="90"/>
      <c r="S92" s="88"/>
      <c r="T92" s="97"/>
      <c r="U92" s="97"/>
      <c r="V92" s="98"/>
      <c r="W92" s="99"/>
      <c r="X92" s="688" t="s">
        <v>3135</v>
      </c>
      <c r="Y92" s="695" t="s">
        <v>3141</v>
      </c>
      <c r="Z92" s="688" t="s">
        <v>3131</v>
      </c>
    </row>
    <row r="93" spans="1:26" ht="15.6">
      <c r="A93" s="85" t="s">
        <v>1106</v>
      </c>
      <c r="B93" s="183"/>
      <c r="C93" s="184"/>
      <c r="D93" s="185"/>
      <c r="E93" s="88" t="s">
        <v>18</v>
      </c>
      <c r="F93" s="88" t="s">
        <v>15</v>
      </c>
      <c r="G93" s="89" t="s">
        <v>19</v>
      </c>
      <c r="H93" s="89" t="s">
        <v>28</v>
      </c>
      <c r="I93" s="89" t="s">
        <v>24</v>
      </c>
      <c r="J93" s="88">
        <v>4</v>
      </c>
      <c r="K93" s="88"/>
      <c r="L93" s="88"/>
      <c r="M93" s="88"/>
      <c r="N93" s="88"/>
      <c r="O93" s="88"/>
      <c r="P93" s="88" t="s">
        <v>291</v>
      </c>
      <c r="Q93" s="88" t="s">
        <v>289</v>
      </c>
      <c r="R93" s="90"/>
      <c r="S93" s="88"/>
      <c r="T93" s="97"/>
      <c r="U93" s="97"/>
      <c r="V93" s="98"/>
      <c r="W93" s="99"/>
      <c r="X93" s="688" t="s">
        <v>3135</v>
      </c>
      <c r="Y93" s="695" t="s">
        <v>3141</v>
      </c>
      <c r="Z93" s="688" t="s">
        <v>3131</v>
      </c>
    </row>
    <row r="94" spans="1:26" ht="15.6">
      <c r="A94" s="85" t="s">
        <v>1105</v>
      </c>
      <c r="B94" s="183"/>
      <c r="C94" s="184"/>
      <c r="D94" s="185"/>
      <c r="E94" s="88" t="s">
        <v>18</v>
      </c>
      <c r="F94" s="88" t="s">
        <v>15</v>
      </c>
      <c r="G94" s="89" t="s">
        <v>19</v>
      </c>
      <c r="H94" s="89" t="s">
        <v>28</v>
      </c>
      <c r="I94" s="89" t="s">
        <v>24</v>
      </c>
      <c r="J94" s="88">
        <v>4</v>
      </c>
      <c r="K94" s="88"/>
      <c r="L94" s="88"/>
      <c r="M94" s="88"/>
      <c r="N94" s="88"/>
      <c r="O94" s="88"/>
      <c r="P94" s="88" t="s">
        <v>291</v>
      </c>
      <c r="Q94" s="88" t="s">
        <v>289</v>
      </c>
      <c r="R94" s="90"/>
      <c r="S94" s="88"/>
      <c r="T94" s="97"/>
      <c r="U94" s="97"/>
      <c r="V94" s="98"/>
      <c r="W94" s="99"/>
      <c r="X94" s="688" t="s">
        <v>3135</v>
      </c>
      <c r="Y94" s="695" t="s">
        <v>3141</v>
      </c>
      <c r="Z94" s="688" t="s">
        <v>3131</v>
      </c>
    </row>
    <row r="95" spans="1:26" ht="15.6">
      <c r="A95" s="85" t="s">
        <v>1104</v>
      </c>
      <c r="B95" s="183"/>
      <c r="C95" s="184"/>
      <c r="D95" s="185"/>
      <c r="E95" s="88" t="s">
        <v>18</v>
      </c>
      <c r="F95" s="88" t="s">
        <v>14</v>
      </c>
      <c r="G95" s="89" t="s">
        <v>19</v>
      </c>
      <c r="H95" s="89" t="s">
        <v>28</v>
      </c>
      <c r="I95" s="89" t="s">
        <v>26</v>
      </c>
      <c r="J95" s="88">
        <v>4</v>
      </c>
      <c r="K95" s="88"/>
      <c r="L95" s="88"/>
      <c r="M95" s="88"/>
      <c r="N95" s="88"/>
      <c r="O95" s="88"/>
      <c r="P95" s="88" t="s">
        <v>291</v>
      </c>
      <c r="Q95" s="88" t="s">
        <v>288</v>
      </c>
      <c r="R95" s="90"/>
      <c r="S95" s="88"/>
      <c r="T95" s="97"/>
      <c r="U95" s="97"/>
      <c r="V95" s="98"/>
      <c r="W95" s="99"/>
      <c r="X95" s="688" t="s">
        <v>3135</v>
      </c>
      <c r="Y95" s="695" t="s">
        <v>3141</v>
      </c>
      <c r="Z95" s="688" t="s">
        <v>3131</v>
      </c>
    </row>
    <row r="96" spans="1:26" ht="15.6">
      <c r="A96" s="85" t="s">
        <v>1103</v>
      </c>
      <c r="B96" s="183"/>
      <c r="C96" s="184"/>
      <c r="D96" s="185"/>
      <c r="E96" s="88" t="s">
        <v>18</v>
      </c>
      <c r="F96" s="88" t="s">
        <v>15</v>
      </c>
      <c r="G96" s="89" t="s">
        <v>19</v>
      </c>
      <c r="H96" s="89" t="s">
        <v>28</v>
      </c>
      <c r="I96" s="89" t="s">
        <v>25</v>
      </c>
      <c r="J96" s="88">
        <v>4</v>
      </c>
      <c r="K96" s="88"/>
      <c r="L96" s="88"/>
      <c r="M96" s="88"/>
      <c r="N96" s="88"/>
      <c r="O96" s="88"/>
      <c r="P96" s="88" t="s">
        <v>291</v>
      </c>
      <c r="Q96" s="88" t="s">
        <v>288</v>
      </c>
      <c r="R96" s="90"/>
      <c r="S96" s="88"/>
      <c r="T96" s="97"/>
      <c r="U96" s="97"/>
      <c r="V96" s="98"/>
      <c r="W96" s="99"/>
      <c r="X96" s="688" t="s">
        <v>3135</v>
      </c>
      <c r="Y96" s="695" t="s">
        <v>3141</v>
      </c>
      <c r="Z96" s="688" t="s">
        <v>3131</v>
      </c>
    </row>
    <row r="97" spans="1:26" ht="15.6">
      <c r="A97" s="85" t="s">
        <v>1102</v>
      </c>
      <c r="B97" s="183"/>
      <c r="C97" s="184"/>
      <c r="D97" s="185"/>
      <c r="E97" s="88" t="s">
        <v>18</v>
      </c>
      <c r="F97" s="88" t="s">
        <v>14</v>
      </c>
      <c r="G97" s="89" t="s">
        <v>22</v>
      </c>
      <c r="H97" s="89" t="s">
        <v>28</v>
      </c>
      <c r="I97" s="89" t="s">
        <v>24</v>
      </c>
      <c r="J97" s="88">
        <v>4</v>
      </c>
      <c r="K97" s="88"/>
      <c r="L97" s="88"/>
      <c r="M97" s="88"/>
      <c r="N97" s="88"/>
      <c r="O97" s="88"/>
      <c r="P97" s="88" t="s">
        <v>291</v>
      </c>
      <c r="Q97" s="88" t="s">
        <v>288</v>
      </c>
      <c r="R97" s="90"/>
      <c r="S97" s="88"/>
      <c r="T97" s="97"/>
      <c r="U97" s="97"/>
      <c r="V97" s="98"/>
      <c r="W97" s="99"/>
      <c r="X97" s="688" t="s">
        <v>3135</v>
      </c>
      <c r="Y97" s="695" t="s">
        <v>3141</v>
      </c>
      <c r="Z97" s="688" t="s">
        <v>3131</v>
      </c>
    </row>
    <row r="98" spans="1:26" ht="15.6">
      <c r="A98" s="85" t="s">
        <v>1101</v>
      </c>
      <c r="B98" s="183"/>
      <c r="C98" s="184"/>
      <c r="D98" s="185"/>
      <c r="E98" s="88" t="s">
        <v>18</v>
      </c>
      <c r="F98" s="88" t="s">
        <v>15</v>
      </c>
      <c r="G98" s="89" t="s">
        <v>22</v>
      </c>
      <c r="H98" s="89" t="s">
        <v>28</v>
      </c>
      <c r="I98" s="89" t="s">
        <v>24</v>
      </c>
      <c r="J98" s="88">
        <v>4</v>
      </c>
      <c r="K98" s="88"/>
      <c r="L98" s="88"/>
      <c r="M98" s="88"/>
      <c r="N98" s="88"/>
      <c r="O98" s="88"/>
      <c r="P98" s="88" t="s">
        <v>291</v>
      </c>
      <c r="Q98" s="88" t="s">
        <v>288</v>
      </c>
      <c r="R98" s="90"/>
      <c r="S98" s="88"/>
      <c r="T98" s="97"/>
      <c r="U98" s="97"/>
      <c r="V98" s="98"/>
      <c r="W98" s="99"/>
      <c r="X98" s="688" t="s">
        <v>3135</v>
      </c>
      <c r="Y98" s="695" t="s">
        <v>3141</v>
      </c>
      <c r="Z98" s="688" t="s">
        <v>3131</v>
      </c>
    </row>
    <row r="99" spans="1:26" ht="15.6">
      <c r="A99" s="85" t="s">
        <v>1100</v>
      </c>
      <c r="B99" s="183"/>
      <c r="C99" s="184"/>
      <c r="D99" s="185"/>
      <c r="E99" s="88" t="s">
        <v>18</v>
      </c>
      <c r="F99" s="88" t="s">
        <v>14</v>
      </c>
      <c r="G99" s="89" t="s">
        <v>22</v>
      </c>
      <c r="H99" s="89" t="s">
        <v>28</v>
      </c>
      <c r="I99" s="89" t="s">
        <v>24</v>
      </c>
      <c r="J99" s="88">
        <v>4</v>
      </c>
      <c r="K99" s="88"/>
      <c r="L99" s="88"/>
      <c r="M99" s="88"/>
      <c r="N99" s="88"/>
      <c r="O99" s="88"/>
      <c r="P99" s="88" t="s">
        <v>291</v>
      </c>
      <c r="Q99" s="88" t="s">
        <v>288</v>
      </c>
      <c r="R99" s="90"/>
      <c r="S99" s="88"/>
      <c r="T99" s="97"/>
      <c r="U99" s="97"/>
      <c r="V99" s="98"/>
      <c r="W99" s="99"/>
      <c r="X99" s="688" t="s">
        <v>3135</v>
      </c>
      <c r="Y99" s="695" t="s">
        <v>3141</v>
      </c>
      <c r="Z99" s="688" t="s">
        <v>3131</v>
      </c>
    </row>
    <row r="100" spans="1:26" ht="15.6">
      <c r="A100" s="85" t="s">
        <v>1097</v>
      </c>
      <c r="B100" s="183"/>
      <c r="C100" s="184"/>
      <c r="D100" s="185"/>
      <c r="E100" s="88" t="s">
        <v>18</v>
      </c>
      <c r="F100" s="88" t="s">
        <v>15</v>
      </c>
      <c r="G100" s="89" t="s">
        <v>22</v>
      </c>
      <c r="H100" s="89" t="s">
        <v>28</v>
      </c>
      <c r="I100" s="89" t="s">
        <v>24</v>
      </c>
      <c r="J100" s="88">
        <v>4</v>
      </c>
      <c r="K100" s="88"/>
      <c r="L100" s="88"/>
      <c r="M100" s="88"/>
      <c r="N100" s="88"/>
      <c r="O100" s="88"/>
      <c r="P100" s="88" t="s">
        <v>291</v>
      </c>
      <c r="Q100" s="88" t="s">
        <v>288</v>
      </c>
      <c r="R100" s="90"/>
      <c r="S100" s="88"/>
      <c r="T100" s="97"/>
      <c r="U100" s="97"/>
      <c r="V100" s="98"/>
      <c r="W100" s="99"/>
      <c r="X100" s="688" t="s">
        <v>3135</v>
      </c>
      <c r="Y100" s="695" t="s">
        <v>3141</v>
      </c>
      <c r="Z100" s="688" t="s">
        <v>3131</v>
      </c>
    </row>
    <row r="101" spans="1:26" ht="15.6">
      <c r="A101" s="85" t="s">
        <v>1096</v>
      </c>
      <c r="B101" s="183"/>
      <c r="C101" s="184"/>
      <c r="D101" s="185"/>
      <c r="E101" s="88" t="s">
        <v>17</v>
      </c>
      <c r="F101" s="88" t="s">
        <v>14</v>
      </c>
      <c r="G101" s="89" t="s">
        <v>19</v>
      </c>
      <c r="H101" s="89" t="s">
        <v>28</v>
      </c>
      <c r="I101" s="89" t="s">
        <v>52</v>
      </c>
      <c r="J101" s="88">
        <v>4</v>
      </c>
      <c r="K101" s="88"/>
      <c r="L101" s="88"/>
      <c r="M101" s="88"/>
      <c r="N101" s="88"/>
      <c r="O101" s="88"/>
      <c r="P101" s="88" t="s">
        <v>291</v>
      </c>
      <c r="Q101" s="88" t="s">
        <v>288</v>
      </c>
      <c r="R101" s="90"/>
      <c r="S101" s="88"/>
      <c r="T101" s="97"/>
      <c r="U101" s="97"/>
      <c r="V101" s="98"/>
      <c r="W101" s="99"/>
      <c r="X101" s="688" t="s">
        <v>3135</v>
      </c>
      <c r="Y101" s="695" t="s">
        <v>3141</v>
      </c>
      <c r="Z101" s="688" t="s">
        <v>3131</v>
      </c>
    </row>
    <row r="102" spans="1:26" ht="15.6">
      <c r="A102" s="85" t="s">
        <v>1095</v>
      </c>
      <c r="B102" s="183"/>
      <c r="C102" s="184"/>
      <c r="D102" s="185"/>
      <c r="E102" s="88" t="s">
        <v>17</v>
      </c>
      <c r="F102" s="88" t="s">
        <v>15</v>
      </c>
      <c r="G102" s="89" t="s">
        <v>19</v>
      </c>
      <c r="H102" s="89" t="s">
        <v>28</v>
      </c>
      <c r="I102" s="89" t="s">
        <v>24</v>
      </c>
      <c r="J102" s="88">
        <v>4</v>
      </c>
      <c r="K102" s="88"/>
      <c r="L102" s="88"/>
      <c r="M102" s="88"/>
      <c r="N102" s="88"/>
      <c r="O102" s="88"/>
      <c r="P102" s="88" t="s">
        <v>291</v>
      </c>
      <c r="Q102" s="88" t="s">
        <v>288</v>
      </c>
      <c r="R102" s="90"/>
      <c r="S102" s="88"/>
      <c r="T102" s="97"/>
      <c r="U102" s="97"/>
      <c r="V102" s="98"/>
      <c r="W102" s="99"/>
      <c r="X102" s="688" t="s">
        <v>3135</v>
      </c>
      <c r="Y102" s="695" t="s">
        <v>3141</v>
      </c>
      <c r="Z102" s="688" t="s">
        <v>3131</v>
      </c>
    </row>
    <row r="103" spans="1:26" ht="15.6">
      <c r="A103" s="85" t="s">
        <v>1091</v>
      </c>
      <c r="B103" s="183"/>
      <c r="C103" s="184"/>
      <c r="D103" s="185"/>
      <c r="E103" s="88" t="s">
        <v>18</v>
      </c>
      <c r="F103" s="88" t="s">
        <v>14</v>
      </c>
      <c r="G103" s="89" t="s">
        <v>19</v>
      </c>
      <c r="H103" s="89" t="s">
        <v>28</v>
      </c>
      <c r="I103" s="89" t="s">
        <v>24</v>
      </c>
      <c r="J103" s="88">
        <v>4</v>
      </c>
      <c r="K103" s="88"/>
      <c r="L103" s="88"/>
      <c r="M103" s="88"/>
      <c r="N103" s="88"/>
      <c r="O103" s="88"/>
      <c r="P103" s="88" t="s">
        <v>291</v>
      </c>
      <c r="Q103" s="88" t="s">
        <v>288</v>
      </c>
      <c r="R103" s="90"/>
      <c r="S103" s="88"/>
      <c r="T103" s="97"/>
      <c r="U103" s="97"/>
      <c r="V103" s="98"/>
      <c r="W103" s="99"/>
      <c r="X103" s="688" t="s">
        <v>3135</v>
      </c>
      <c r="Y103" s="695" t="s">
        <v>3141</v>
      </c>
      <c r="Z103" s="688" t="s">
        <v>3131</v>
      </c>
    </row>
    <row r="104" spans="1:26" ht="15.6">
      <c r="A104" s="85" t="s">
        <v>1090</v>
      </c>
      <c r="B104" s="183"/>
      <c r="C104" s="184"/>
      <c r="D104" s="185"/>
      <c r="E104" s="88" t="s">
        <v>18</v>
      </c>
      <c r="F104" s="88" t="s">
        <v>15</v>
      </c>
      <c r="G104" s="89" t="s">
        <v>19</v>
      </c>
      <c r="H104" s="89" t="s">
        <v>28</v>
      </c>
      <c r="I104" s="89" t="s">
        <v>51</v>
      </c>
      <c r="J104" s="88">
        <v>4</v>
      </c>
      <c r="K104" s="88"/>
      <c r="L104" s="88"/>
      <c r="M104" s="88"/>
      <c r="N104" s="88"/>
      <c r="O104" s="88"/>
      <c r="P104" s="88" t="s">
        <v>291</v>
      </c>
      <c r="Q104" s="88" t="s">
        <v>288</v>
      </c>
      <c r="R104" s="90"/>
      <c r="S104" s="88"/>
      <c r="T104" s="97"/>
      <c r="U104" s="97"/>
      <c r="V104" s="98"/>
      <c r="W104" s="99"/>
      <c r="X104" s="688" t="s">
        <v>3135</v>
      </c>
      <c r="Y104" s="695" t="s">
        <v>3141</v>
      </c>
      <c r="Z104" s="688" t="s">
        <v>3131</v>
      </c>
    </row>
    <row r="105" spans="1:26" ht="15.6">
      <c r="A105" s="85" t="s">
        <v>1089</v>
      </c>
      <c r="B105" s="183"/>
      <c r="C105" s="184"/>
      <c r="D105" s="185"/>
      <c r="E105" s="88" t="s">
        <v>18</v>
      </c>
      <c r="F105" s="88" t="s">
        <v>14</v>
      </c>
      <c r="G105" s="89" t="s">
        <v>22</v>
      </c>
      <c r="H105" s="89" t="s">
        <v>28</v>
      </c>
      <c r="I105" s="89" t="s">
        <v>24</v>
      </c>
      <c r="J105" s="88">
        <v>4</v>
      </c>
      <c r="K105" s="88"/>
      <c r="L105" s="88"/>
      <c r="M105" s="88"/>
      <c r="N105" s="88"/>
      <c r="O105" s="88"/>
      <c r="P105" s="88" t="s">
        <v>291</v>
      </c>
      <c r="Q105" s="88" t="s">
        <v>288</v>
      </c>
      <c r="R105" s="90"/>
      <c r="S105" s="88"/>
      <c r="T105" s="97"/>
      <c r="U105" s="97"/>
      <c r="V105" s="98"/>
      <c r="W105" s="99"/>
      <c r="X105" s="688" t="s">
        <v>3135</v>
      </c>
      <c r="Y105" s="695" t="s">
        <v>3141</v>
      </c>
      <c r="Z105" s="688" t="s">
        <v>3131</v>
      </c>
    </row>
    <row r="106" spans="1:26" ht="15.6">
      <c r="A106" s="85" t="s">
        <v>1088</v>
      </c>
      <c r="B106" s="183"/>
      <c r="C106" s="184"/>
      <c r="D106" s="185"/>
      <c r="E106" s="88" t="s">
        <v>18</v>
      </c>
      <c r="F106" s="88" t="s">
        <v>15</v>
      </c>
      <c r="G106" s="89" t="s">
        <v>22</v>
      </c>
      <c r="H106" s="89" t="s">
        <v>28</v>
      </c>
      <c r="I106" s="89" t="s">
        <v>24</v>
      </c>
      <c r="J106" s="88">
        <v>4</v>
      </c>
      <c r="K106" s="88"/>
      <c r="L106" s="88"/>
      <c r="M106" s="88"/>
      <c r="N106" s="88"/>
      <c r="O106" s="88"/>
      <c r="P106" s="88" t="s">
        <v>291</v>
      </c>
      <c r="Q106" s="88" t="s">
        <v>288</v>
      </c>
      <c r="R106" s="90"/>
      <c r="S106" s="88"/>
      <c r="T106" s="97"/>
      <c r="U106" s="97"/>
      <c r="V106" s="98"/>
      <c r="W106" s="99"/>
      <c r="X106" s="688" t="s">
        <v>3135</v>
      </c>
      <c r="Y106" s="695" t="s">
        <v>3141</v>
      </c>
      <c r="Z106" s="688" t="s">
        <v>3131</v>
      </c>
    </row>
    <row r="107" spans="1:26" ht="15.6">
      <c r="A107" s="85" t="s">
        <v>1087</v>
      </c>
      <c r="B107" s="183"/>
      <c r="C107" s="184"/>
      <c r="D107" s="185"/>
      <c r="E107" s="88" t="s">
        <v>18</v>
      </c>
      <c r="F107" s="88" t="s">
        <v>14</v>
      </c>
      <c r="G107" s="89" t="s">
        <v>22</v>
      </c>
      <c r="H107" s="89" t="s">
        <v>28</v>
      </c>
      <c r="I107" s="89" t="s">
        <v>24</v>
      </c>
      <c r="J107" s="88">
        <v>4</v>
      </c>
      <c r="K107" s="88"/>
      <c r="L107" s="88"/>
      <c r="M107" s="88"/>
      <c r="N107" s="88"/>
      <c r="O107" s="88"/>
      <c r="P107" s="88" t="s">
        <v>291</v>
      </c>
      <c r="Q107" s="88" t="s">
        <v>288</v>
      </c>
      <c r="R107" s="90"/>
      <c r="S107" s="88"/>
      <c r="T107" s="97"/>
      <c r="U107" s="97"/>
      <c r="V107" s="98"/>
      <c r="W107" s="99"/>
      <c r="X107" s="688" t="s">
        <v>3135</v>
      </c>
      <c r="Y107" s="695" t="s">
        <v>3141</v>
      </c>
      <c r="Z107" s="688" t="s">
        <v>3131</v>
      </c>
    </row>
    <row r="108" spans="1:26" ht="15.6">
      <c r="A108" s="85" t="s">
        <v>1086</v>
      </c>
      <c r="B108" s="183"/>
      <c r="C108" s="184"/>
      <c r="D108" s="185"/>
      <c r="E108" s="88" t="s">
        <v>18</v>
      </c>
      <c r="F108" s="88" t="s">
        <v>15</v>
      </c>
      <c r="G108" s="89" t="s">
        <v>22</v>
      </c>
      <c r="H108" s="89" t="s">
        <v>28</v>
      </c>
      <c r="I108" s="89" t="s">
        <v>24</v>
      </c>
      <c r="J108" s="88">
        <v>4</v>
      </c>
      <c r="K108" s="88"/>
      <c r="L108" s="88"/>
      <c r="M108" s="88"/>
      <c r="N108" s="88"/>
      <c r="O108" s="88"/>
      <c r="P108" s="88" t="s">
        <v>291</v>
      </c>
      <c r="Q108" s="88" t="s">
        <v>288</v>
      </c>
      <c r="R108" s="90"/>
      <c r="S108" s="88"/>
      <c r="T108" s="97"/>
      <c r="U108" s="97"/>
      <c r="V108" s="98"/>
      <c r="W108" s="99"/>
      <c r="X108" s="688" t="s">
        <v>3135</v>
      </c>
      <c r="Y108" s="695" t="s">
        <v>3141</v>
      </c>
      <c r="Z108" s="688" t="s">
        <v>3131</v>
      </c>
    </row>
    <row r="109" spans="1:26" ht="15.6">
      <c r="A109" s="85" t="s">
        <v>1085</v>
      </c>
      <c r="B109" s="183"/>
      <c r="C109" s="184"/>
      <c r="D109" s="185"/>
      <c r="E109" s="88" t="s">
        <v>18</v>
      </c>
      <c r="F109" s="88" t="s">
        <v>14</v>
      </c>
      <c r="G109" s="89" t="s">
        <v>19</v>
      </c>
      <c r="H109" s="89"/>
      <c r="I109" s="89" t="s">
        <v>477</v>
      </c>
      <c r="J109" s="88"/>
      <c r="K109" s="88"/>
      <c r="L109" s="88"/>
      <c r="M109" s="88"/>
      <c r="N109" s="88"/>
      <c r="O109" s="95" t="s">
        <v>28</v>
      </c>
      <c r="P109" s="88" t="s">
        <v>291</v>
      </c>
      <c r="Q109" s="88" t="s">
        <v>288</v>
      </c>
      <c r="R109" s="90"/>
      <c r="S109" s="88"/>
      <c r="T109" s="97"/>
      <c r="U109" s="97"/>
      <c r="V109" s="98"/>
      <c r="W109" s="99"/>
      <c r="X109" s="688" t="s">
        <v>3135</v>
      </c>
      <c r="Y109" s="695" t="s">
        <v>3141</v>
      </c>
      <c r="Z109" s="688" t="s">
        <v>3131</v>
      </c>
    </row>
    <row r="110" spans="1:26" ht="15.6">
      <c r="A110" s="85" t="s">
        <v>1084</v>
      </c>
      <c r="B110" s="183"/>
      <c r="C110" s="184"/>
      <c r="D110" s="185"/>
      <c r="E110" s="88" t="s">
        <v>18</v>
      </c>
      <c r="F110" s="88" t="s">
        <v>15</v>
      </c>
      <c r="G110" s="89" t="s">
        <v>19</v>
      </c>
      <c r="H110" s="89" t="s">
        <v>28</v>
      </c>
      <c r="I110" s="89" t="s">
        <v>24</v>
      </c>
      <c r="J110" s="88">
        <v>4</v>
      </c>
      <c r="K110" s="88"/>
      <c r="L110" s="88"/>
      <c r="M110" s="88"/>
      <c r="N110" s="88"/>
      <c r="O110" s="88"/>
      <c r="P110" s="88" t="s">
        <v>291</v>
      </c>
      <c r="Q110" s="88" t="s">
        <v>288</v>
      </c>
      <c r="R110" s="90"/>
      <c r="S110" s="88"/>
      <c r="T110" s="97"/>
      <c r="U110" s="97"/>
      <c r="V110" s="98"/>
      <c r="W110" s="99"/>
      <c r="X110" s="688" t="s">
        <v>3135</v>
      </c>
      <c r="Y110" s="695" t="s">
        <v>3141</v>
      </c>
      <c r="Z110" s="688" t="s">
        <v>3131</v>
      </c>
    </row>
    <row r="111" spans="1:26" ht="15.6">
      <c r="A111" s="85" t="s">
        <v>1083</v>
      </c>
      <c r="B111" s="183"/>
      <c r="C111" s="184"/>
      <c r="D111" s="185"/>
      <c r="E111" s="88" t="s">
        <v>17</v>
      </c>
      <c r="F111" s="88" t="s">
        <v>14</v>
      </c>
      <c r="G111" s="89" t="s">
        <v>22</v>
      </c>
      <c r="H111" s="89" t="s">
        <v>28</v>
      </c>
      <c r="I111" s="89" t="s">
        <v>25</v>
      </c>
      <c r="J111" s="88">
        <v>4</v>
      </c>
      <c r="K111" s="88"/>
      <c r="L111" s="88"/>
      <c r="M111" s="88"/>
      <c r="N111" s="88"/>
      <c r="O111" s="88"/>
      <c r="P111" s="88" t="s">
        <v>291</v>
      </c>
      <c r="Q111" s="88" t="s">
        <v>288</v>
      </c>
      <c r="R111" s="90"/>
      <c r="S111" s="88"/>
      <c r="T111" s="97"/>
      <c r="U111" s="97"/>
      <c r="V111" s="98"/>
      <c r="W111" s="99"/>
      <c r="X111" s="688" t="s">
        <v>3135</v>
      </c>
      <c r="Y111" s="695" t="s">
        <v>3141</v>
      </c>
      <c r="Z111" s="688" t="s">
        <v>3131</v>
      </c>
    </row>
    <row r="112" spans="1:26" ht="15.6">
      <c r="A112" s="85" t="s">
        <v>1082</v>
      </c>
      <c r="B112" s="183"/>
      <c r="C112" s="184"/>
      <c r="D112" s="185"/>
      <c r="E112" s="88" t="s">
        <v>18</v>
      </c>
      <c r="F112" s="88" t="s">
        <v>14</v>
      </c>
      <c r="G112" s="89" t="s">
        <v>22</v>
      </c>
      <c r="H112" s="89" t="s">
        <v>28</v>
      </c>
      <c r="I112" s="89" t="s">
        <v>24</v>
      </c>
      <c r="J112" s="88">
        <v>4</v>
      </c>
      <c r="K112" s="88"/>
      <c r="L112" s="88"/>
      <c r="M112" s="88"/>
      <c r="N112" s="88"/>
      <c r="O112" s="88"/>
      <c r="P112" s="88" t="s">
        <v>291</v>
      </c>
      <c r="Q112" s="88" t="s">
        <v>288</v>
      </c>
      <c r="R112" s="90"/>
      <c r="S112" s="88"/>
      <c r="T112" s="97"/>
      <c r="U112" s="97"/>
      <c r="V112" s="98"/>
      <c r="W112" s="99"/>
      <c r="X112" s="688" t="s">
        <v>3135</v>
      </c>
      <c r="Y112" s="695" t="s">
        <v>3141</v>
      </c>
      <c r="Z112" s="688" t="s">
        <v>3131</v>
      </c>
    </row>
    <row r="113" spans="1:26" ht="15.6">
      <c r="A113" s="85" t="s">
        <v>1081</v>
      </c>
      <c r="B113" s="183"/>
      <c r="C113" s="184"/>
      <c r="D113" s="185"/>
      <c r="E113" s="88" t="s">
        <v>18</v>
      </c>
      <c r="F113" s="88" t="s">
        <v>15</v>
      </c>
      <c r="G113" s="89" t="s">
        <v>22</v>
      </c>
      <c r="H113" s="89" t="s">
        <v>28</v>
      </c>
      <c r="I113" s="89" t="s">
        <v>474</v>
      </c>
      <c r="J113" s="88">
        <v>4</v>
      </c>
      <c r="K113" s="88"/>
      <c r="L113" s="88"/>
      <c r="M113" s="88"/>
      <c r="N113" s="88"/>
      <c r="O113" s="88"/>
      <c r="P113" s="88" t="s">
        <v>291</v>
      </c>
      <c r="Q113" s="88" t="s">
        <v>288</v>
      </c>
      <c r="R113" s="90"/>
      <c r="S113" s="88"/>
      <c r="T113" s="97"/>
      <c r="U113" s="97"/>
      <c r="V113" s="98"/>
      <c r="W113" s="99"/>
      <c r="X113" s="688" t="s">
        <v>3135</v>
      </c>
      <c r="Y113" s="695" t="s">
        <v>3141</v>
      </c>
      <c r="Z113" s="688" t="s">
        <v>3131</v>
      </c>
    </row>
    <row r="114" spans="1:26" ht="15.6">
      <c r="A114" s="85" t="s">
        <v>1079</v>
      </c>
      <c r="B114" s="183"/>
      <c r="C114" s="184"/>
      <c r="D114" s="185"/>
      <c r="E114" s="88" t="s">
        <v>17</v>
      </c>
      <c r="F114" s="88" t="s">
        <v>14</v>
      </c>
      <c r="G114" s="89" t="s">
        <v>22</v>
      </c>
      <c r="H114" s="89" t="s">
        <v>28</v>
      </c>
      <c r="I114" s="89" t="s">
        <v>24</v>
      </c>
      <c r="J114" s="88">
        <v>4</v>
      </c>
      <c r="K114" s="88"/>
      <c r="L114" s="88"/>
      <c r="M114" s="88"/>
      <c r="N114" s="88"/>
      <c r="O114" s="88"/>
      <c r="P114" s="88" t="s">
        <v>291</v>
      </c>
      <c r="Q114" s="88" t="s">
        <v>288</v>
      </c>
      <c r="R114" s="90"/>
      <c r="S114" s="88"/>
      <c r="T114" s="97"/>
      <c r="U114" s="97"/>
      <c r="V114" s="98"/>
      <c r="W114" s="99"/>
      <c r="X114" s="688" t="s">
        <v>3135</v>
      </c>
      <c r="Y114" s="695" t="s">
        <v>3141</v>
      </c>
      <c r="Z114" s="688" t="s">
        <v>3131</v>
      </c>
    </row>
    <row r="115" spans="1:26" ht="15.6">
      <c r="A115" s="85" t="s">
        <v>1078</v>
      </c>
      <c r="B115" s="183"/>
      <c r="C115" s="184"/>
      <c r="D115" s="185"/>
      <c r="E115" s="88" t="s">
        <v>17</v>
      </c>
      <c r="F115" s="88" t="s">
        <v>15</v>
      </c>
      <c r="G115" s="89" t="s">
        <v>22</v>
      </c>
      <c r="H115" s="89" t="s">
        <v>28</v>
      </c>
      <c r="I115" s="89" t="s">
        <v>24</v>
      </c>
      <c r="J115" s="88">
        <v>4</v>
      </c>
      <c r="K115" s="88"/>
      <c r="L115" s="88"/>
      <c r="M115" s="88"/>
      <c r="N115" s="88"/>
      <c r="O115" s="88"/>
      <c r="P115" s="88" t="s">
        <v>291</v>
      </c>
      <c r="Q115" s="88" t="s">
        <v>288</v>
      </c>
      <c r="R115" s="90"/>
      <c r="S115" s="88"/>
      <c r="T115" s="97"/>
      <c r="U115" s="97"/>
      <c r="V115" s="98"/>
      <c r="W115" s="99"/>
      <c r="X115" s="688" t="s">
        <v>3135</v>
      </c>
      <c r="Y115" s="695" t="s">
        <v>3141</v>
      </c>
      <c r="Z115" s="688" t="s">
        <v>3131</v>
      </c>
    </row>
    <row r="116" spans="1:26" ht="15.6">
      <c r="A116" s="85" t="s">
        <v>1077</v>
      </c>
      <c r="B116" s="183"/>
      <c r="C116" s="184"/>
      <c r="D116" s="185"/>
      <c r="E116" s="88" t="s">
        <v>18</v>
      </c>
      <c r="F116" s="88" t="s">
        <v>14</v>
      </c>
      <c r="G116" s="89" t="s">
        <v>19</v>
      </c>
      <c r="H116" s="89" t="s">
        <v>28</v>
      </c>
      <c r="I116" s="89" t="s">
        <v>24</v>
      </c>
      <c r="J116" s="88">
        <v>4</v>
      </c>
      <c r="K116" s="88"/>
      <c r="L116" s="88"/>
      <c r="M116" s="88"/>
      <c r="N116" s="88"/>
      <c r="O116" s="88"/>
      <c r="P116" s="88" t="s">
        <v>291</v>
      </c>
      <c r="Q116" s="88" t="s">
        <v>289</v>
      </c>
      <c r="R116" s="90"/>
      <c r="S116" s="88"/>
      <c r="T116" s="97"/>
      <c r="U116" s="97"/>
      <c r="V116" s="98"/>
      <c r="W116" s="99"/>
      <c r="X116" s="688" t="s">
        <v>3135</v>
      </c>
      <c r="Y116" s="695" t="s">
        <v>3141</v>
      </c>
      <c r="Z116" s="688" t="s">
        <v>3131</v>
      </c>
    </row>
    <row r="117" spans="1:26" ht="15.6">
      <c r="A117" s="85" t="s">
        <v>1076</v>
      </c>
      <c r="B117" s="183"/>
      <c r="C117" s="184"/>
      <c r="D117" s="185"/>
      <c r="E117" s="88" t="s">
        <v>18</v>
      </c>
      <c r="F117" s="88" t="s">
        <v>15</v>
      </c>
      <c r="G117" s="89" t="s">
        <v>19</v>
      </c>
      <c r="H117" s="89" t="s">
        <v>28</v>
      </c>
      <c r="I117" s="89" t="s">
        <v>24</v>
      </c>
      <c r="J117" s="88">
        <v>4</v>
      </c>
      <c r="K117" s="88"/>
      <c r="L117" s="88"/>
      <c r="M117" s="88"/>
      <c r="N117" s="88"/>
      <c r="O117" s="88"/>
      <c r="P117" s="88" t="s">
        <v>291</v>
      </c>
      <c r="Q117" s="88" t="s">
        <v>289</v>
      </c>
      <c r="R117" s="90"/>
      <c r="S117" s="88"/>
      <c r="T117" s="97"/>
      <c r="U117" s="97"/>
      <c r="V117" s="98"/>
      <c r="W117" s="99"/>
      <c r="X117" s="688" t="s">
        <v>3135</v>
      </c>
      <c r="Y117" s="695" t="s">
        <v>3141</v>
      </c>
      <c r="Z117" s="688" t="s">
        <v>3131</v>
      </c>
    </row>
    <row r="118" spans="1:26" ht="15.6">
      <c r="A118" s="85" t="s">
        <v>1075</v>
      </c>
      <c r="B118" s="183"/>
      <c r="C118" s="184"/>
      <c r="D118" s="185"/>
      <c r="E118" s="88" t="s">
        <v>18</v>
      </c>
      <c r="F118" s="88" t="s">
        <v>14</v>
      </c>
      <c r="G118" s="89" t="s">
        <v>19</v>
      </c>
      <c r="H118" s="89" t="s">
        <v>28</v>
      </c>
      <c r="I118" s="89" t="s">
        <v>24</v>
      </c>
      <c r="J118" s="88">
        <v>4</v>
      </c>
      <c r="K118" s="88"/>
      <c r="L118" s="88"/>
      <c r="M118" s="88"/>
      <c r="N118" s="88"/>
      <c r="O118" s="88"/>
      <c r="P118" s="88" t="s">
        <v>291</v>
      </c>
      <c r="Q118" s="88" t="s">
        <v>289</v>
      </c>
      <c r="R118" s="90"/>
      <c r="S118" s="88"/>
      <c r="T118" s="97"/>
      <c r="U118" s="97"/>
      <c r="V118" s="98"/>
      <c r="W118" s="99"/>
      <c r="X118" s="688" t="s">
        <v>3135</v>
      </c>
      <c r="Y118" s="695" t="s">
        <v>3141</v>
      </c>
      <c r="Z118" s="688" t="s">
        <v>3131</v>
      </c>
    </row>
    <row r="119" spans="1:26" ht="15.6">
      <c r="A119" s="85" t="s">
        <v>1074</v>
      </c>
      <c r="B119" s="183"/>
      <c r="C119" s="184"/>
      <c r="D119" s="185"/>
      <c r="E119" s="88" t="s">
        <v>18</v>
      </c>
      <c r="F119" s="88" t="s">
        <v>15</v>
      </c>
      <c r="G119" s="89" t="s">
        <v>19</v>
      </c>
      <c r="H119" s="89" t="s">
        <v>28</v>
      </c>
      <c r="I119" s="89" t="s">
        <v>24</v>
      </c>
      <c r="J119" s="88">
        <v>4</v>
      </c>
      <c r="K119" s="88"/>
      <c r="L119" s="88"/>
      <c r="M119" s="88"/>
      <c r="N119" s="88"/>
      <c r="O119" s="88"/>
      <c r="P119" s="88" t="s">
        <v>291</v>
      </c>
      <c r="Q119" s="88" t="s">
        <v>289</v>
      </c>
      <c r="R119" s="90"/>
      <c r="S119" s="88"/>
      <c r="T119" s="97"/>
      <c r="U119" s="97"/>
      <c r="V119" s="98"/>
      <c r="W119" s="99"/>
      <c r="X119" s="688" t="s">
        <v>3135</v>
      </c>
      <c r="Y119" s="695" t="s">
        <v>3141</v>
      </c>
      <c r="Z119" s="688" t="s">
        <v>3131</v>
      </c>
    </row>
    <row r="120" spans="1:26" ht="15.6">
      <c r="A120" s="85" t="s">
        <v>1073</v>
      </c>
      <c r="B120" s="183"/>
      <c r="C120" s="184"/>
      <c r="D120" s="185"/>
      <c r="E120" s="88" t="s">
        <v>18</v>
      </c>
      <c r="F120" s="88" t="s">
        <v>14</v>
      </c>
      <c r="G120" s="89" t="s">
        <v>19</v>
      </c>
      <c r="H120" s="89" t="s">
        <v>28</v>
      </c>
      <c r="I120" s="89" t="s">
        <v>24</v>
      </c>
      <c r="J120" s="88">
        <v>2</v>
      </c>
      <c r="K120" s="88"/>
      <c r="L120" s="88"/>
      <c r="M120" s="88"/>
      <c r="N120" s="88"/>
      <c r="O120" s="88"/>
      <c r="P120" s="88" t="s">
        <v>291</v>
      </c>
      <c r="Q120" s="88" t="s">
        <v>288</v>
      </c>
      <c r="R120" s="90"/>
      <c r="S120" s="88"/>
      <c r="T120" s="97"/>
      <c r="U120" s="97"/>
      <c r="V120" s="98"/>
      <c r="W120" s="99"/>
      <c r="X120" s="688" t="s">
        <v>3135</v>
      </c>
      <c r="Y120" s="695" t="s">
        <v>3141</v>
      </c>
      <c r="Z120" s="688" t="s">
        <v>3131</v>
      </c>
    </row>
    <row r="121" spans="1:26" ht="15.6">
      <c r="A121" s="85" t="s">
        <v>1072</v>
      </c>
      <c r="B121" s="183"/>
      <c r="C121" s="184"/>
      <c r="D121" s="185"/>
      <c r="E121" s="88" t="s">
        <v>18</v>
      </c>
      <c r="F121" s="88" t="s">
        <v>15</v>
      </c>
      <c r="G121" s="89" t="s">
        <v>19</v>
      </c>
      <c r="H121" s="89" t="s">
        <v>28</v>
      </c>
      <c r="I121" s="89" t="s">
        <v>24</v>
      </c>
      <c r="J121" s="88">
        <v>2</v>
      </c>
      <c r="K121" s="88"/>
      <c r="L121" s="88"/>
      <c r="M121" s="88"/>
      <c r="N121" s="88"/>
      <c r="O121" s="88"/>
      <c r="P121" s="88" t="s">
        <v>291</v>
      </c>
      <c r="Q121" s="88" t="s">
        <v>288</v>
      </c>
      <c r="R121" s="90"/>
      <c r="S121" s="88"/>
      <c r="T121" s="97"/>
      <c r="U121" s="97"/>
      <c r="V121" s="98"/>
      <c r="W121" s="99"/>
      <c r="X121" s="688" t="s">
        <v>3135</v>
      </c>
      <c r="Y121" s="695" t="s">
        <v>3141</v>
      </c>
      <c r="Z121" s="688" t="s">
        <v>3131</v>
      </c>
    </row>
    <row r="122" spans="1:26" ht="15.6">
      <c r="A122" s="85" t="s">
        <v>1071</v>
      </c>
      <c r="B122" s="183"/>
      <c r="C122" s="184"/>
      <c r="D122" s="185"/>
      <c r="E122" s="88" t="s">
        <v>17</v>
      </c>
      <c r="F122" s="88" t="s">
        <v>16</v>
      </c>
      <c r="G122" s="89" t="s">
        <v>20</v>
      </c>
      <c r="H122" s="89" t="s">
        <v>28</v>
      </c>
      <c r="I122" s="89" t="s">
        <v>24</v>
      </c>
      <c r="J122" s="88">
        <v>4</v>
      </c>
      <c r="K122" s="88"/>
      <c r="L122" s="88"/>
      <c r="M122" s="88"/>
      <c r="N122" s="88"/>
      <c r="O122" s="88"/>
      <c r="P122" s="88" t="s">
        <v>291</v>
      </c>
      <c r="Q122" s="88" t="s">
        <v>288</v>
      </c>
      <c r="R122" s="90"/>
      <c r="S122" s="88"/>
      <c r="T122" s="97"/>
      <c r="U122" s="97"/>
      <c r="V122" s="98"/>
      <c r="W122" s="99"/>
      <c r="X122" s="688" t="s">
        <v>3135</v>
      </c>
      <c r="Y122" s="695" t="s">
        <v>3141</v>
      </c>
      <c r="Z122" s="688" t="s">
        <v>3131</v>
      </c>
    </row>
    <row r="123" spans="1:26" ht="24">
      <c r="A123" s="85" t="s">
        <v>1070</v>
      </c>
      <c r="B123" s="183"/>
      <c r="C123" s="184"/>
      <c r="D123" s="185"/>
      <c r="E123" s="88" t="s">
        <v>17</v>
      </c>
      <c r="F123" s="88" t="s">
        <v>14</v>
      </c>
      <c r="G123" s="89" t="s">
        <v>19</v>
      </c>
      <c r="H123" s="89" t="s">
        <v>28</v>
      </c>
      <c r="I123" s="89" t="s">
        <v>655</v>
      </c>
      <c r="J123" s="88">
        <v>3</v>
      </c>
      <c r="K123" s="88"/>
      <c r="L123" s="88"/>
      <c r="M123" s="88"/>
      <c r="N123" s="88" t="s">
        <v>36</v>
      </c>
      <c r="O123" s="88"/>
      <c r="P123" s="88" t="s">
        <v>291</v>
      </c>
      <c r="Q123" s="88" t="s">
        <v>288</v>
      </c>
      <c r="R123" s="90" t="s">
        <v>656</v>
      </c>
      <c r="S123" s="88"/>
      <c r="T123" s="97"/>
      <c r="U123" s="97"/>
      <c r="V123" s="98"/>
      <c r="W123" s="99"/>
      <c r="X123" s="688" t="s">
        <v>3135</v>
      </c>
      <c r="Y123" s="695" t="s">
        <v>3141</v>
      </c>
      <c r="Z123" s="688" t="s">
        <v>3131</v>
      </c>
    </row>
    <row r="124" spans="1:26" ht="15.6">
      <c r="A124" s="85" t="s">
        <v>1069</v>
      </c>
      <c r="B124" s="183"/>
      <c r="C124" s="184"/>
      <c r="D124" s="185"/>
      <c r="E124" s="88" t="s">
        <v>17</v>
      </c>
      <c r="F124" s="88" t="s">
        <v>14</v>
      </c>
      <c r="G124" s="89" t="s">
        <v>19</v>
      </c>
      <c r="H124" s="89" t="s">
        <v>28</v>
      </c>
      <c r="I124" s="89" t="s">
        <v>655</v>
      </c>
      <c r="J124" s="88">
        <v>2</v>
      </c>
      <c r="K124" s="88"/>
      <c r="L124" s="88"/>
      <c r="M124" s="88"/>
      <c r="N124" s="88" t="s">
        <v>36</v>
      </c>
      <c r="O124" s="88"/>
      <c r="P124" s="88" t="s">
        <v>286</v>
      </c>
      <c r="Q124" s="88" t="s">
        <v>289</v>
      </c>
      <c r="R124" s="202" t="s">
        <v>745</v>
      </c>
      <c r="S124" s="88"/>
      <c r="T124" s="97"/>
      <c r="U124" s="97"/>
      <c r="V124" s="98"/>
      <c r="W124" s="99"/>
      <c r="X124" s="688" t="s">
        <v>3135</v>
      </c>
      <c r="Y124" s="695" t="s">
        <v>3141</v>
      </c>
      <c r="Z124" s="688" t="s">
        <v>3131</v>
      </c>
    </row>
    <row r="125" spans="1:26" ht="15.6">
      <c r="A125" s="85" t="s">
        <v>1068</v>
      </c>
      <c r="B125" s="183"/>
      <c r="C125" s="184"/>
      <c r="D125" s="185"/>
      <c r="E125" s="88" t="s">
        <v>17</v>
      </c>
      <c r="F125" s="88" t="s">
        <v>15</v>
      </c>
      <c r="G125" s="89" t="s">
        <v>19</v>
      </c>
      <c r="H125" s="89" t="s">
        <v>28</v>
      </c>
      <c r="I125" s="89" t="s">
        <v>655</v>
      </c>
      <c r="J125" s="88">
        <v>2</v>
      </c>
      <c r="K125" s="88"/>
      <c r="L125" s="88"/>
      <c r="M125" s="88"/>
      <c r="N125" s="88" t="s">
        <v>36</v>
      </c>
      <c r="O125" s="88"/>
      <c r="P125" s="88" t="s">
        <v>286</v>
      </c>
      <c r="Q125" s="88" t="s">
        <v>289</v>
      </c>
      <c r="R125" s="90"/>
      <c r="S125" s="88"/>
      <c r="T125" s="97"/>
      <c r="U125" s="97"/>
      <c r="V125" s="98"/>
      <c r="W125" s="99"/>
      <c r="X125" s="688" t="s">
        <v>3135</v>
      </c>
      <c r="Y125" s="695" t="s">
        <v>3141</v>
      </c>
      <c r="Z125" s="688" t="s">
        <v>3131</v>
      </c>
    </row>
    <row r="126" spans="1:26" ht="15.6">
      <c r="A126" s="85" t="s">
        <v>1067</v>
      </c>
      <c r="B126" s="183"/>
      <c r="C126" s="184"/>
      <c r="D126" s="185"/>
      <c r="E126" s="88" t="s">
        <v>18</v>
      </c>
      <c r="F126" s="88" t="s">
        <v>14</v>
      </c>
      <c r="G126" s="89" t="s">
        <v>22</v>
      </c>
      <c r="H126" s="89" t="s">
        <v>28</v>
      </c>
      <c r="I126" s="89" t="s">
        <v>24</v>
      </c>
      <c r="J126" s="88">
        <v>4</v>
      </c>
      <c r="K126" s="88"/>
      <c r="L126" s="88"/>
      <c r="M126" s="88"/>
      <c r="N126" s="88"/>
      <c r="O126" s="88"/>
      <c r="P126" s="88" t="s">
        <v>291</v>
      </c>
      <c r="Q126" s="88" t="s">
        <v>288</v>
      </c>
      <c r="R126" s="90"/>
      <c r="S126" s="88"/>
      <c r="T126" s="97"/>
      <c r="U126" s="97"/>
      <c r="V126" s="98"/>
      <c r="W126" s="99"/>
      <c r="X126" s="688" t="s">
        <v>3135</v>
      </c>
      <c r="Y126" s="695" t="s">
        <v>3141</v>
      </c>
      <c r="Z126" s="688" t="s">
        <v>3131</v>
      </c>
    </row>
    <row r="127" spans="1:26" ht="15.6">
      <c r="A127" s="85" t="s">
        <v>1066</v>
      </c>
      <c r="B127" s="183"/>
      <c r="C127" s="184"/>
      <c r="D127" s="185"/>
      <c r="E127" s="88" t="s">
        <v>18</v>
      </c>
      <c r="F127" s="88" t="s">
        <v>15</v>
      </c>
      <c r="G127" s="89" t="s">
        <v>22</v>
      </c>
      <c r="H127" s="89" t="s">
        <v>28</v>
      </c>
      <c r="I127" s="89" t="s">
        <v>24</v>
      </c>
      <c r="J127" s="88">
        <v>4</v>
      </c>
      <c r="K127" s="88"/>
      <c r="L127" s="88"/>
      <c r="M127" s="88"/>
      <c r="N127" s="88"/>
      <c r="O127" s="88"/>
      <c r="P127" s="88" t="s">
        <v>291</v>
      </c>
      <c r="Q127" s="88" t="s">
        <v>288</v>
      </c>
      <c r="R127" s="90"/>
      <c r="S127" s="88"/>
      <c r="T127" s="97"/>
      <c r="U127" s="97"/>
      <c r="V127" s="98"/>
      <c r="W127" s="99"/>
      <c r="X127" s="688" t="s">
        <v>3135</v>
      </c>
      <c r="Y127" s="695" t="s">
        <v>3141</v>
      </c>
      <c r="Z127" s="688" t="s">
        <v>3131</v>
      </c>
    </row>
    <row r="128" spans="1:26" ht="15.6">
      <c r="A128" s="85" t="s">
        <v>1065</v>
      </c>
      <c r="B128" s="183"/>
      <c r="C128" s="184"/>
      <c r="D128" s="185"/>
      <c r="E128" s="88" t="s">
        <v>18</v>
      </c>
      <c r="F128" s="88" t="s">
        <v>14</v>
      </c>
      <c r="G128" s="89" t="s">
        <v>22</v>
      </c>
      <c r="H128" s="89" t="s">
        <v>28</v>
      </c>
      <c r="I128" s="89" t="s">
        <v>477</v>
      </c>
      <c r="J128" s="88">
        <v>4</v>
      </c>
      <c r="K128" s="88"/>
      <c r="L128" s="88"/>
      <c r="M128" s="88"/>
      <c r="N128" s="88"/>
      <c r="O128" s="88"/>
      <c r="P128" s="88" t="s">
        <v>291</v>
      </c>
      <c r="Q128" s="88" t="s">
        <v>288</v>
      </c>
      <c r="R128" s="90"/>
      <c r="S128" s="88"/>
      <c r="T128" s="97"/>
      <c r="U128" s="97"/>
      <c r="V128" s="98"/>
      <c r="W128" s="99"/>
      <c r="X128" s="688" t="s">
        <v>3135</v>
      </c>
      <c r="Y128" s="695" t="s">
        <v>3141</v>
      </c>
      <c r="Z128" s="688" t="s">
        <v>3131</v>
      </c>
    </row>
    <row r="129" spans="1:26" ht="15.6">
      <c r="A129" s="85" t="s">
        <v>1064</v>
      </c>
      <c r="B129" s="183"/>
      <c r="C129" s="184"/>
      <c r="D129" s="185"/>
      <c r="E129" s="88" t="s">
        <v>18</v>
      </c>
      <c r="F129" s="88" t="s">
        <v>15</v>
      </c>
      <c r="G129" s="89" t="s">
        <v>22</v>
      </c>
      <c r="H129" s="89" t="s">
        <v>28</v>
      </c>
      <c r="I129" s="89" t="s">
        <v>24</v>
      </c>
      <c r="J129" s="88">
        <v>4</v>
      </c>
      <c r="K129" s="88"/>
      <c r="L129" s="88"/>
      <c r="M129" s="88"/>
      <c r="N129" s="88"/>
      <c r="O129" s="88"/>
      <c r="P129" s="88" t="s">
        <v>291</v>
      </c>
      <c r="Q129" s="88" t="s">
        <v>288</v>
      </c>
      <c r="R129" s="90"/>
      <c r="S129" s="88"/>
      <c r="T129" s="97"/>
      <c r="U129" s="97"/>
      <c r="V129" s="98"/>
      <c r="W129" s="99"/>
      <c r="X129" s="688" t="s">
        <v>3135</v>
      </c>
      <c r="Y129" s="695" t="s">
        <v>3141</v>
      </c>
      <c r="Z129" s="688" t="s">
        <v>3131</v>
      </c>
    </row>
    <row r="130" spans="1:26" ht="15.6">
      <c r="A130" s="85" t="s">
        <v>1063</v>
      </c>
      <c r="B130" s="183"/>
      <c r="C130" s="184"/>
      <c r="D130" s="185"/>
      <c r="E130" s="88" t="s">
        <v>17</v>
      </c>
      <c r="F130" s="88" t="s">
        <v>15</v>
      </c>
      <c r="G130" s="89" t="s">
        <v>22</v>
      </c>
      <c r="H130" s="89" t="s">
        <v>28</v>
      </c>
      <c r="I130" s="89" t="s">
        <v>26</v>
      </c>
      <c r="J130" s="88">
        <v>4</v>
      </c>
      <c r="K130" s="88"/>
      <c r="L130" s="88"/>
      <c r="M130" s="88"/>
      <c r="N130" s="88" t="s">
        <v>36</v>
      </c>
      <c r="O130" s="88"/>
      <c r="P130" s="88" t="s">
        <v>291</v>
      </c>
      <c r="Q130" s="88" t="s">
        <v>288</v>
      </c>
      <c r="R130" s="90" t="s">
        <v>657</v>
      </c>
      <c r="S130" s="88"/>
      <c r="T130" s="97"/>
      <c r="U130" s="97"/>
      <c r="V130" s="98"/>
      <c r="W130" s="99"/>
      <c r="X130" s="688" t="s">
        <v>3135</v>
      </c>
      <c r="Y130" s="695" t="s">
        <v>3141</v>
      </c>
      <c r="Z130" s="688" t="s">
        <v>3131</v>
      </c>
    </row>
    <row r="131" spans="1:26" ht="15.6">
      <c r="A131" s="85" t="s">
        <v>1062</v>
      </c>
      <c r="B131" s="183"/>
      <c r="C131" s="184"/>
      <c r="D131" s="185"/>
      <c r="E131" s="88" t="s">
        <v>18</v>
      </c>
      <c r="F131" s="88" t="s">
        <v>14</v>
      </c>
      <c r="G131" s="89" t="s">
        <v>22</v>
      </c>
      <c r="H131" s="89" t="s">
        <v>28</v>
      </c>
      <c r="I131" s="89" t="s">
        <v>24</v>
      </c>
      <c r="J131" s="88">
        <v>4</v>
      </c>
      <c r="K131" s="88"/>
      <c r="L131" s="88"/>
      <c r="M131" s="88"/>
      <c r="N131" s="88"/>
      <c r="O131" s="88"/>
      <c r="P131" s="88" t="s">
        <v>291</v>
      </c>
      <c r="Q131" s="88" t="s">
        <v>288</v>
      </c>
      <c r="R131" s="90"/>
      <c r="S131" s="88"/>
      <c r="T131" s="97"/>
      <c r="U131" s="97"/>
      <c r="V131" s="98"/>
      <c r="W131" s="99"/>
      <c r="X131" s="688" t="s">
        <v>3135</v>
      </c>
      <c r="Y131" s="695" t="s">
        <v>3141</v>
      </c>
      <c r="Z131" s="688" t="s">
        <v>3131</v>
      </c>
    </row>
    <row r="132" spans="1:26" ht="15.6">
      <c r="A132" s="85" t="s">
        <v>1061</v>
      </c>
      <c r="B132" s="183"/>
      <c r="C132" s="184"/>
      <c r="D132" s="185"/>
      <c r="E132" s="88" t="s">
        <v>17</v>
      </c>
      <c r="F132" s="88" t="s">
        <v>14</v>
      </c>
      <c r="G132" s="89" t="s">
        <v>22</v>
      </c>
      <c r="H132" s="89" t="s">
        <v>28</v>
      </c>
      <c r="I132" s="89" t="s">
        <v>474</v>
      </c>
      <c r="J132" s="88">
        <v>4</v>
      </c>
      <c r="K132" s="88"/>
      <c r="L132" s="88"/>
      <c r="M132" s="88"/>
      <c r="N132" s="88"/>
      <c r="O132" s="88"/>
      <c r="P132" s="88" t="s">
        <v>291</v>
      </c>
      <c r="Q132" s="88" t="s">
        <v>288</v>
      </c>
      <c r="R132" s="90" t="s">
        <v>660</v>
      </c>
      <c r="S132" s="88"/>
      <c r="T132" s="97"/>
      <c r="U132" s="97"/>
      <c r="V132" s="98"/>
      <c r="W132" s="99"/>
      <c r="X132" s="688" t="s">
        <v>3135</v>
      </c>
      <c r="Y132" s="695" t="s">
        <v>3141</v>
      </c>
      <c r="Z132" s="688" t="s">
        <v>3131</v>
      </c>
    </row>
    <row r="133" spans="1:26" ht="15.6">
      <c r="A133" s="85" t="s">
        <v>1060</v>
      </c>
      <c r="B133" s="183"/>
      <c r="C133" s="184"/>
      <c r="D133" s="185"/>
      <c r="E133" s="88" t="s">
        <v>17</v>
      </c>
      <c r="F133" s="88" t="s">
        <v>15</v>
      </c>
      <c r="G133" s="89" t="s">
        <v>22</v>
      </c>
      <c r="H133" s="89" t="s">
        <v>28</v>
      </c>
      <c r="I133" s="93" t="s">
        <v>24</v>
      </c>
      <c r="J133" s="88">
        <v>4</v>
      </c>
      <c r="K133" s="88"/>
      <c r="L133" s="88"/>
      <c r="M133" s="88"/>
      <c r="N133" s="88"/>
      <c r="O133" s="88"/>
      <c r="P133" s="88" t="s">
        <v>291</v>
      </c>
      <c r="Q133" s="88" t="s">
        <v>288</v>
      </c>
      <c r="R133" s="90"/>
      <c r="S133" s="88"/>
      <c r="T133" s="97"/>
      <c r="U133" s="97"/>
      <c r="V133" s="98"/>
      <c r="W133" s="99"/>
      <c r="X133" s="688" t="s">
        <v>3135</v>
      </c>
      <c r="Y133" s="695" t="s">
        <v>3141</v>
      </c>
      <c r="Z133" s="688" t="s">
        <v>3131</v>
      </c>
    </row>
    <row r="134" spans="1:26" ht="15.6">
      <c r="A134" s="85" t="s">
        <v>1059</v>
      </c>
      <c r="B134" s="183"/>
      <c r="C134" s="184"/>
      <c r="D134" s="185"/>
      <c r="E134" s="88" t="s">
        <v>18</v>
      </c>
      <c r="F134" s="88" t="s">
        <v>14</v>
      </c>
      <c r="G134" s="89" t="s">
        <v>22</v>
      </c>
      <c r="H134" s="89" t="s">
        <v>28</v>
      </c>
      <c r="I134" s="89" t="s">
        <v>24</v>
      </c>
      <c r="J134" s="88">
        <v>4</v>
      </c>
      <c r="K134" s="88"/>
      <c r="L134" s="88"/>
      <c r="M134" s="88"/>
      <c r="N134" s="88"/>
      <c r="O134" s="88"/>
      <c r="P134" s="88" t="s">
        <v>291</v>
      </c>
      <c r="Q134" s="88" t="s">
        <v>288</v>
      </c>
      <c r="R134" s="90"/>
      <c r="S134" s="88"/>
      <c r="T134" s="97"/>
      <c r="U134" s="97"/>
      <c r="V134" s="98"/>
      <c r="W134" s="99"/>
      <c r="X134" s="688" t="s">
        <v>3135</v>
      </c>
      <c r="Y134" s="695" t="s">
        <v>3141</v>
      </c>
      <c r="Z134" s="688" t="s">
        <v>3131</v>
      </c>
    </row>
    <row r="135" spans="1:26" ht="15.6">
      <c r="A135" s="85" t="s">
        <v>1058</v>
      </c>
      <c r="B135" s="183"/>
      <c r="C135" s="184"/>
      <c r="D135" s="185"/>
      <c r="E135" s="88" t="s">
        <v>18</v>
      </c>
      <c r="F135" s="88" t="s">
        <v>15</v>
      </c>
      <c r="G135" s="89" t="s">
        <v>22</v>
      </c>
      <c r="H135" s="89" t="s">
        <v>28</v>
      </c>
      <c r="I135" s="89" t="s">
        <v>477</v>
      </c>
      <c r="J135" s="88">
        <v>4</v>
      </c>
      <c r="K135" s="88"/>
      <c r="L135" s="88"/>
      <c r="M135" s="88"/>
      <c r="N135" s="88"/>
      <c r="O135" s="88"/>
      <c r="P135" s="88" t="s">
        <v>291</v>
      </c>
      <c r="Q135" s="88" t="s">
        <v>288</v>
      </c>
      <c r="R135" s="90"/>
      <c r="S135" s="88"/>
      <c r="T135" s="97"/>
      <c r="U135" s="97"/>
      <c r="V135" s="98"/>
      <c r="W135" s="99"/>
      <c r="X135" s="688" t="s">
        <v>3135</v>
      </c>
      <c r="Y135" s="695" t="s">
        <v>3141</v>
      </c>
      <c r="Z135" s="688" t="s">
        <v>3131</v>
      </c>
    </row>
    <row r="136" spans="1:26" ht="15.6">
      <c r="A136" s="85" t="s">
        <v>480</v>
      </c>
      <c r="B136" s="183"/>
      <c r="C136" s="184"/>
      <c r="D136" s="185"/>
      <c r="E136" s="88" t="s">
        <v>18</v>
      </c>
      <c r="F136" s="88" t="s">
        <v>14</v>
      </c>
      <c r="G136" s="89" t="s">
        <v>22</v>
      </c>
      <c r="H136" s="89" t="s">
        <v>28</v>
      </c>
      <c r="I136" s="89" t="s">
        <v>24</v>
      </c>
      <c r="J136" s="88">
        <v>4</v>
      </c>
      <c r="K136" s="88"/>
      <c r="L136" s="88"/>
      <c r="M136" s="88"/>
      <c r="N136" s="88"/>
      <c r="O136" s="88"/>
      <c r="P136" s="88" t="s">
        <v>291</v>
      </c>
      <c r="Q136" s="88" t="s">
        <v>288</v>
      </c>
      <c r="R136" s="90"/>
      <c r="S136" s="88"/>
      <c r="T136" s="97"/>
      <c r="U136" s="97"/>
      <c r="V136" s="98"/>
      <c r="W136" s="99"/>
      <c r="X136" s="688" t="s">
        <v>3135</v>
      </c>
      <c r="Y136" s="695" t="s">
        <v>3141</v>
      </c>
      <c r="Z136" s="688" t="s">
        <v>3131</v>
      </c>
    </row>
    <row r="137" spans="1:26" ht="15.6">
      <c r="A137" s="85" t="s">
        <v>481</v>
      </c>
      <c r="B137" s="183"/>
      <c r="C137" s="184"/>
      <c r="D137" s="185"/>
      <c r="E137" s="88" t="s">
        <v>17</v>
      </c>
      <c r="F137" s="88" t="s">
        <v>14</v>
      </c>
      <c r="G137" s="89" t="s">
        <v>23</v>
      </c>
      <c r="H137" s="89" t="s">
        <v>28</v>
      </c>
      <c r="I137" s="89" t="s">
        <v>24</v>
      </c>
      <c r="J137" s="88">
        <v>4</v>
      </c>
      <c r="K137" s="88"/>
      <c r="L137" s="88"/>
      <c r="M137" s="88"/>
      <c r="N137" s="88"/>
      <c r="O137" s="88"/>
      <c r="P137" s="88" t="s">
        <v>291</v>
      </c>
      <c r="Q137" s="88" t="s">
        <v>288</v>
      </c>
      <c r="R137" s="90"/>
      <c r="S137" s="88"/>
      <c r="T137" s="97"/>
      <c r="U137" s="97"/>
      <c r="V137" s="98"/>
      <c r="W137" s="99"/>
      <c r="X137" s="688" t="s">
        <v>3135</v>
      </c>
      <c r="Y137" s="695" t="s">
        <v>3141</v>
      </c>
      <c r="Z137" s="688" t="s">
        <v>3131</v>
      </c>
    </row>
    <row r="138" spans="1:26" ht="15.6">
      <c r="A138" s="85" t="s">
        <v>1057</v>
      </c>
      <c r="B138" s="183"/>
      <c r="C138" s="184"/>
      <c r="D138" s="185"/>
      <c r="E138" s="88" t="s">
        <v>17</v>
      </c>
      <c r="F138" s="88" t="s">
        <v>15</v>
      </c>
      <c r="G138" s="89" t="s">
        <v>23</v>
      </c>
      <c r="H138" s="89" t="s">
        <v>28</v>
      </c>
      <c r="I138" s="89" t="s">
        <v>24</v>
      </c>
      <c r="J138" s="88">
        <v>4</v>
      </c>
      <c r="K138" s="88"/>
      <c r="L138" s="88"/>
      <c r="M138" s="88"/>
      <c r="N138" s="88"/>
      <c r="O138" s="88"/>
      <c r="P138" s="88" t="s">
        <v>291</v>
      </c>
      <c r="Q138" s="88" t="s">
        <v>288</v>
      </c>
      <c r="R138" s="90"/>
      <c r="S138" s="88"/>
      <c r="T138" s="97"/>
      <c r="U138" s="97"/>
      <c r="V138" s="98"/>
      <c r="W138" s="99"/>
      <c r="X138" s="688" t="s">
        <v>3135</v>
      </c>
      <c r="Y138" s="695" t="s">
        <v>3141</v>
      </c>
      <c r="Z138" s="688" t="s">
        <v>3131</v>
      </c>
    </row>
    <row r="139" spans="1:26" ht="15.6">
      <c r="A139" s="85" t="s">
        <v>1056</v>
      </c>
      <c r="B139" s="183"/>
      <c r="C139" s="184"/>
      <c r="D139" s="185"/>
      <c r="E139" s="88" t="s">
        <v>17</v>
      </c>
      <c r="F139" s="88" t="s">
        <v>15</v>
      </c>
      <c r="G139" s="89" t="s">
        <v>19</v>
      </c>
      <c r="H139" s="89" t="s">
        <v>28</v>
      </c>
      <c r="I139" s="89" t="s">
        <v>24</v>
      </c>
      <c r="J139" s="88">
        <v>4</v>
      </c>
      <c r="K139" s="88"/>
      <c r="L139" s="88"/>
      <c r="M139" s="88"/>
      <c r="N139" s="88"/>
      <c r="O139" s="88"/>
      <c r="P139" s="88" t="s">
        <v>291</v>
      </c>
      <c r="Q139" s="88" t="s">
        <v>288</v>
      </c>
      <c r="R139" s="90"/>
      <c r="S139" s="88"/>
      <c r="T139" s="97"/>
      <c r="U139" s="97"/>
      <c r="V139" s="98"/>
      <c r="W139" s="99"/>
      <c r="X139" s="688" t="s">
        <v>3135</v>
      </c>
      <c r="Y139" s="695" t="s">
        <v>3141</v>
      </c>
      <c r="Z139" s="688" t="s">
        <v>3131</v>
      </c>
    </row>
    <row r="140" spans="1:26" ht="15.6">
      <c r="A140" s="85" t="s">
        <v>1055</v>
      </c>
      <c r="B140" s="183"/>
      <c r="C140" s="184"/>
      <c r="D140" s="185"/>
      <c r="E140" s="88" t="s">
        <v>17</v>
      </c>
      <c r="F140" s="88" t="s">
        <v>14</v>
      </c>
      <c r="G140" s="89" t="s">
        <v>23</v>
      </c>
      <c r="H140" s="89" t="s">
        <v>28</v>
      </c>
      <c r="I140" s="89" t="s">
        <v>477</v>
      </c>
      <c r="J140" s="88">
        <v>4</v>
      </c>
      <c r="K140" s="88"/>
      <c r="L140" s="88"/>
      <c r="M140" s="88"/>
      <c r="N140" s="88"/>
      <c r="O140" s="88"/>
      <c r="P140" s="88" t="s">
        <v>291</v>
      </c>
      <c r="Q140" s="88" t="s">
        <v>288</v>
      </c>
      <c r="R140" s="90"/>
      <c r="S140" s="88"/>
      <c r="T140" s="97"/>
      <c r="U140" s="97"/>
      <c r="V140" s="98"/>
      <c r="W140" s="99"/>
      <c r="X140" s="688" t="s">
        <v>3135</v>
      </c>
      <c r="Y140" s="695" t="s">
        <v>3141</v>
      </c>
      <c r="Z140" s="688" t="s">
        <v>3131</v>
      </c>
    </row>
    <row r="141" spans="1:26" ht="15.6">
      <c r="A141" s="85" t="s">
        <v>1054</v>
      </c>
      <c r="B141" s="183"/>
      <c r="C141" s="184"/>
      <c r="D141" s="185"/>
      <c r="E141" s="88" t="s">
        <v>17</v>
      </c>
      <c r="F141" s="88" t="s">
        <v>14</v>
      </c>
      <c r="G141" s="89" t="s">
        <v>22</v>
      </c>
      <c r="H141" s="89" t="s">
        <v>28</v>
      </c>
      <c r="I141" s="89" t="s">
        <v>24</v>
      </c>
      <c r="J141" s="88">
        <v>4</v>
      </c>
      <c r="K141" s="88"/>
      <c r="L141" s="88"/>
      <c r="M141" s="88"/>
      <c r="N141" s="88"/>
      <c r="O141" s="88"/>
      <c r="P141" s="88" t="s">
        <v>291</v>
      </c>
      <c r="Q141" s="88" t="s">
        <v>288</v>
      </c>
      <c r="R141" s="90"/>
      <c r="S141" s="88"/>
      <c r="T141" s="97"/>
      <c r="U141" s="97"/>
      <c r="V141" s="98"/>
      <c r="W141" s="99"/>
      <c r="X141" s="688" t="s">
        <v>3135</v>
      </c>
      <c r="Y141" s="695" t="s">
        <v>3141</v>
      </c>
      <c r="Z141" s="688" t="s">
        <v>3131</v>
      </c>
    </row>
    <row r="142" spans="1:26" ht="15.6">
      <c r="A142" s="85" t="s">
        <v>1053</v>
      </c>
      <c r="B142" s="183"/>
      <c r="C142" s="184"/>
      <c r="D142" s="185"/>
      <c r="E142" s="88" t="s">
        <v>17</v>
      </c>
      <c r="F142" s="88" t="s">
        <v>15</v>
      </c>
      <c r="G142" s="89" t="s">
        <v>22</v>
      </c>
      <c r="H142" s="89" t="s">
        <v>28</v>
      </c>
      <c r="I142" s="89" t="s">
        <v>474</v>
      </c>
      <c r="J142" s="88">
        <v>4</v>
      </c>
      <c r="K142" s="88"/>
      <c r="L142" s="88"/>
      <c r="M142" s="88"/>
      <c r="N142" s="88"/>
      <c r="O142" s="88"/>
      <c r="P142" s="88" t="s">
        <v>291</v>
      </c>
      <c r="Q142" s="88" t="s">
        <v>288</v>
      </c>
      <c r="R142" s="90"/>
      <c r="S142" s="88"/>
      <c r="T142" s="97"/>
      <c r="U142" s="97"/>
      <c r="V142" s="98"/>
      <c r="W142" s="99"/>
      <c r="X142" s="688" t="s">
        <v>3135</v>
      </c>
      <c r="Y142" s="695" t="s">
        <v>3141</v>
      </c>
      <c r="Z142" s="688" t="s">
        <v>3131</v>
      </c>
    </row>
    <row r="143" spans="1:26" ht="15.6">
      <c r="A143" s="85" t="s">
        <v>1052</v>
      </c>
      <c r="B143" s="183"/>
      <c r="C143" s="184"/>
      <c r="D143" s="185"/>
      <c r="E143" s="88" t="s">
        <v>17</v>
      </c>
      <c r="F143" s="88" t="s">
        <v>14</v>
      </c>
      <c r="G143" s="89" t="s">
        <v>22</v>
      </c>
      <c r="H143" s="89" t="s">
        <v>28</v>
      </c>
      <c r="I143" s="89" t="s">
        <v>477</v>
      </c>
      <c r="J143" s="88">
        <v>4</v>
      </c>
      <c r="K143" s="88"/>
      <c r="L143" s="88"/>
      <c r="M143" s="88"/>
      <c r="N143" s="88"/>
      <c r="O143" s="88"/>
      <c r="P143" s="88" t="s">
        <v>291</v>
      </c>
      <c r="Q143" s="88" t="s">
        <v>288</v>
      </c>
      <c r="R143" s="90"/>
      <c r="S143" s="88"/>
      <c r="T143" s="97"/>
      <c r="U143" s="97"/>
      <c r="V143" s="98"/>
      <c r="W143" s="99"/>
      <c r="X143" s="688" t="s">
        <v>3135</v>
      </c>
      <c r="Y143" s="695" t="s">
        <v>3141</v>
      </c>
      <c r="Z143" s="688" t="s">
        <v>3131</v>
      </c>
    </row>
    <row r="144" spans="1:26" ht="15.6">
      <c r="A144" s="85" t="s">
        <v>1051</v>
      </c>
      <c r="B144" s="183"/>
      <c r="C144" s="184"/>
      <c r="D144" s="185"/>
      <c r="E144" s="88" t="s">
        <v>17</v>
      </c>
      <c r="F144" s="88" t="s">
        <v>15</v>
      </c>
      <c r="G144" s="89" t="s">
        <v>22</v>
      </c>
      <c r="H144" s="89" t="s">
        <v>28</v>
      </c>
      <c r="I144" s="89" t="s">
        <v>24</v>
      </c>
      <c r="J144" s="88">
        <v>4</v>
      </c>
      <c r="K144" s="88"/>
      <c r="L144" s="88"/>
      <c r="M144" s="88"/>
      <c r="N144" s="88"/>
      <c r="O144" s="88"/>
      <c r="P144" s="88" t="s">
        <v>291</v>
      </c>
      <c r="Q144" s="88" t="s">
        <v>288</v>
      </c>
      <c r="R144" s="90"/>
      <c r="S144" s="88"/>
      <c r="T144" s="97"/>
      <c r="U144" s="97"/>
      <c r="V144" s="98"/>
      <c r="W144" s="99"/>
      <c r="X144" s="688" t="s">
        <v>3135</v>
      </c>
      <c r="Y144" s="695" t="s">
        <v>3141</v>
      </c>
      <c r="Z144" s="688" t="s">
        <v>3131</v>
      </c>
    </row>
    <row r="145" spans="1:26" ht="15.6">
      <c r="A145" s="85" t="s">
        <v>1050</v>
      </c>
      <c r="B145" s="183"/>
      <c r="C145" s="184"/>
      <c r="D145" s="185"/>
      <c r="E145" s="88" t="s">
        <v>17</v>
      </c>
      <c r="F145" s="88" t="s">
        <v>14</v>
      </c>
      <c r="G145" s="89" t="s">
        <v>22</v>
      </c>
      <c r="H145" s="89" t="s">
        <v>28</v>
      </c>
      <c r="I145" s="89" t="s">
        <v>24</v>
      </c>
      <c r="J145" s="88">
        <v>4</v>
      </c>
      <c r="K145" s="88"/>
      <c r="L145" s="88"/>
      <c r="M145" s="88"/>
      <c r="N145" s="88"/>
      <c r="O145" s="88"/>
      <c r="P145" s="88" t="s">
        <v>291</v>
      </c>
      <c r="Q145" s="88" t="s">
        <v>288</v>
      </c>
      <c r="R145" s="90"/>
      <c r="S145" s="88"/>
      <c r="T145" s="97"/>
      <c r="U145" s="97"/>
      <c r="V145" s="98"/>
      <c r="W145" s="99"/>
      <c r="X145" s="688" t="s">
        <v>3135</v>
      </c>
      <c r="Y145" s="695" t="s">
        <v>3141</v>
      </c>
      <c r="Z145" s="688" t="s">
        <v>3131</v>
      </c>
    </row>
    <row r="146" spans="1:26" ht="15.6">
      <c r="A146" s="85" t="s">
        <v>1049</v>
      </c>
      <c r="B146" s="183"/>
      <c r="C146" s="184"/>
      <c r="D146" s="185"/>
      <c r="E146" s="88" t="s">
        <v>17</v>
      </c>
      <c r="F146" s="88" t="s">
        <v>15</v>
      </c>
      <c r="G146" s="89" t="s">
        <v>22</v>
      </c>
      <c r="H146" s="89" t="s">
        <v>28</v>
      </c>
      <c r="I146" s="89" t="s">
        <v>474</v>
      </c>
      <c r="J146" s="88">
        <v>4</v>
      </c>
      <c r="K146" s="88"/>
      <c r="L146" s="88"/>
      <c r="M146" s="88"/>
      <c r="N146" s="88"/>
      <c r="O146" s="88"/>
      <c r="P146" s="88" t="s">
        <v>291</v>
      </c>
      <c r="Q146" s="88" t="s">
        <v>288</v>
      </c>
      <c r="R146" s="90"/>
      <c r="S146" s="88"/>
      <c r="T146" s="97"/>
      <c r="U146" s="97"/>
      <c r="V146" s="98"/>
      <c r="W146" s="99"/>
      <c r="X146" s="688" t="s">
        <v>3135</v>
      </c>
      <c r="Y146" s="695" t="s">
        <v>3141</v>
      </c>
      <c r="Z146" s="688" t="s">
        <v>3131</v>
      </c>
    </row>
    <row r="147" spans="1:26" ht="15.6">
      <c r="A147" s="85" t="s">
        <v>1046</v>
      </c>
      <c r="B147" s="183"/>
      <c r="C147" s="184"/>
      <c r="D147" s="185"/>
      <c r="E147" s="88" t="s">
        <v>17</v>
      </c>
      <c r="F147" s="88" t="s">
        <v>14</v>
      </c>
      <c r="G147" s="89" t="s">
        <v>22</v>
      </c>
      <c r="H147" s="89" t="s">
        <v>28</v>
      </c>
      <c r="I147" s="89" t="s">
        <v>24</v>
      </c>
      <c r="J147" s="88">
        <v>4</v>
      </c>
      <c r="K147" s="88"/>
      <c r="L147" s="88"/>
      <c r="M147" s="88"/>
      <c r="N147" s="88"/>
      <c r="O147" s="88"/>
      <c r="P147" s="88" t="s">
        <v>291</v>
      </c>
      <c r="Q147" s="88" t="s">
        <v>288</v>
      </c>
      <c r="R147" s="90"/>
      <c r="S147" s="88"/>
      <c r="T147" s="97"/>
      <c r="U147" s="97"/>
      <c r="V147" s="98"/>
      <c r="W147" s="99"/>
      <c r="X147" s="688" t="s">
        <v>3135</v>
      </c>
      <c r="Y147" s="695" t="s">
        <v>3141</v>
      </c>
      <c r="Z147" s="688" t="s">
        <v>3131</v>
      </c>
    </row>
    <row r="148" spans="1:26" ht="15.6">
      <c r="A148" s="85" t="s">
        <v>1045</v>
      </c>
      <c r="B148" s="183"/>
      <c r="C148" s="184"/>
      <c r="D148" s="185"/>
      <c r="E148" s="88" t="s">
        <v>17</v>
      </c>
      <c r="F148" s="88" t="s">
        <v>15</v>
      </c>
      <c r="G148" s="89" t="s">
        <v>22</v>
      </c>
      <c r="H148" s="89" t="s">
        <v>28</v>
      </c>
      <c r="I148" s="89" t="s">
        <v>24</v>
      </c>
      <c r="J148" s="88">
        <v>4</v>
      </c>
      <c r="K148" s="88"/>
      <c r="L148" s="88"/>
      <c r="M148" s="88"/>
      <c r="N148" s="88"/>
      <c r="O148" s="88"/>
      <c r="P148" s="88" t="s">
        <v>291</v>
      </c>
      <c r="Q148" s="88" t="s">
        <v>288</v>
      </c>
      <c r="R148" s="90"/>
      <c r="S148" s="88"/>
      <c r="T148" s="97"/>
      <c r="U148" s="97"/>
      <c r="V148" s="98"/>
      <c r="W148" s="99"/>
      <c r="X148" s="688" t="s">
        <v>3135</v>
      </c>
      <c r="Y148" s="695" t="s">
        <v>3141</v>
      </c>
      <c r="Z148" s="688" t="s">
        <v>3131</v>
      </c>
    </row>
    <row r="149" spans="1:26" ht="15.6">
      <c r="A149" s="85" t="s">
        <v>1044</v>
      </c>
      <c r="B149" s="183"/>
      <c r="C149" s="184"/>
      <c r="D149" s="185"/>
      <c r="E149" s="88" t="s">
        <v>18</v>
      </c>
      <c r="F149" s="88" t="s">
        <v>14</v>
      </c>
      <c r="G149" s="89" t="s">
        <v>23</v>
      </c>
      <c r="H149" s="89" t="s">
        <v>304</v>
      </c>
      <c r="I149" s="89" t="s">
        <v>24</v>
      </c>
      <c r="J149" s="88">
        <v>4</v>
      </c>
      <c r="K149" s="88"/>
      <c r="L149" s="88"/>
      <c r="M149" s="88"/>
      <c r="N149" s="88"/>
      <c r="O149" s="88"/>
      <c r="P149" s="88" t="s">
        <v>291</v>
      </c>
      <c r="Q149" s="88" t="s">
        <v>288</v>
      </c>
      <c r="R149" s="90"/>
      <c r="S149" s="88"/>
      <c r="T149" s="97"/>
      <c r="U149" s="97"/>
      <c r="V149" s="98"/>
      <c r="W149" s="99"/>
      <c r="X149" s="688" t="s">
        <v>3135</v>
      </c>
      <c r="Y149" s="695" t="s">
        <v>3141</v>
      </c>
      <c r="Z149" s="688" t="s">
        <v>3131</v>
      </c>
    </row>
    <row r="150" spans="1:26" ht="15.6">
      <c r="A150" s="85" t="s">
        <v>1043</v>
      </c>
      <c r="B150" s="183"/>
      <c r="C150" s="184"/>
      <c r="D150" s="185"/>
      <c r="E150" s="88" t="s">
        <v>18</v>
      </c>
      <c r="F150" s="88" t="s">
        <v>15</v>
      </c>
      <c r="G150" s="89" t="s">
        <v>23</v>
      </c>
      <c r="H150" s="89" t="s">
        <v>304</v>
      </c>
      <c r="I150" s="89" t="s">
        <v>24</v>
      </c>
      <c r="J150" s="88">
        <v>4</v>
      </c>
      <c r="K150" s="88"/>
      <c r="L150" s="88"/>
      <c r="M150" s="88"/>
      <c r="N150" s="88"/>
      <c r="O150" s="88"/>
      <c r="P150" s="88" t="s">
        <v>291</v>
      </c>
      <c r="Q150" s="88" t="s">
        <v>288</v>
      </c>
      <c r="R150" s="90"/>
      <c r="S150" s="88"/>
      <c r="T150" s="97"/>
      <c r="U150" s="97"/>
      <c r="V150" s="98"/>
      <c r="W150" s="99"/>
      <c r="X150" s="688" t="s">
        <v>3135</v>
      </c>
      <c r="Y150" s="695" t="s">
        <v>3141</v>
      </c>
      <c r="Z150" s="688" t="s">
        <v>3131</v>
      </c>
    </row>
    <row r="151" spans="1:26" ht="15.6">
      <c r="A151" s="85" t="s">
        <v>1131</v>
      </c>
      <c r="B151" s="183"/>
      <c r="C151" s="184"/>
      <c r="D151" s="185"/>
      <c r="E151" s="88" t="s">
        <v>17</v>
      </c>
      <c r="F151" s="88" t="s">
        <v>14</v>
      </c>
      <c r="G151" s="89" t="s">
        <v>23</v>
      </c>
      <c r="H151" s="89" t="s">
        <v>304</v>
      </c>
      <c r="I151" s="89" t="s">
        <v>474</v>
      </c>
      <c r="J151" s="88">
        <v>4</v>
      </c>
      <c r="K151" s="88"/>
      <c r="L151" s="88"/>
      <c r="M151" s="88"/>
      <c r="N151" s="88"/>
      <c r="O151" s="88"/>
      <c r="P151" s="88" t="s">
        <v>291</v>
      </c>
      <c r="Q151" s="88" t="s">
        <v>288</v>
      </c>
      <c r="R151" s="90"/>
      <c r="S151" s="88"/>
      <c r="T151" s="97"/>
      <c r="U151" s="97"/>
      <c r="V151" s="98"/>
      <c r="W151" s="99"/>
      <c r="X151" s="688" t="s">
        <v>3135</v>
      </c>
      <c r="Y151" s="695" t="s">
        <v>3141</v>
      </c>
      <c r="Z151" s="688" t="s">
        <v>3131</v>
      </c>
    </row>
    <row r="152" spans="1:26" ht="15.6">
      <c r="A152" s="85" t="s">
        <v>1042</v>
      </c>
      <c r="B152" s="183"/>
      <c r="C152" s="184"/>
      <c r="D152" s="185"/>
      <c r="E152" s="88" t="s">
        <v>17</v>
      </c>
      <c r="F152" s="88" t="s">
        <v>15</v>
      </c>
      <c r="G152" s="89" t="s">
        <v>23</v>
      </c>
      <c r="H152" s="89" t="s">
        <v>304</v>
      </c>
      <c r="I152" s="89" t="s">
        <v>24</v>
      </c>
      <c r="J152" s="88">
        <v>4</v>
      </c>
      <c r="K152" s="88"/>
      <c r="L152" s="88"/>
      <c r="M152" s="88"/>
      <c r="N152" s="88"/>
      <c r="O152" s="88"/>
      <c r="P152" s="88" t="s">
        <v>291</v>
      </c>
      <c r="Q152" s="88" t="s">
        <v>288</v>
      </c>
      <c r="R152" s="90"/>
      <c r="S152" s="88"/>
      <c r="T152" s="97"/>
      <c r="U152" s="97"/>
      <c r="V152" s="98"/>
      <c r="W152" s="99"/>
      <c r="X152" s="688" t="s">
        <v>3135</v>
      </c>
      <c r="Y152" s="695" t="s">
        <v>3141</v>
      </c>
      <c r="Z152" s="688" t="s">
        <v>3131</v>
      </c>
    </row>
    <row r="153" spans="1:26" ht="15.6">
      <c r="A153" s="85" t="s">
        <v>1041</v>
      </c>
      <c r="B153" s="183"/>
      <c r="C153" s="184"/>
      <c r="D153" s="185"/>
      <c r="E153" s="88" t="s">
        <v>17</v>
      </c>
      <c r="F153" s="88" t="s">
        <v>14</v>
      </c>
      <c r="G153" s="89" t="s">
        <v>23</v>
      </c>
      <c r="H153" s="89" t="s">
        <v>304</v>
      </c>
      <c r="I153" s="89" t="s">
        <v>24</v>
      </c>
      <c r="J153" s="88">
        <v>4</v>
      </c>
      <c r="K153" s="88"/>
      <c r="L153" s="88"/>
      <c r="M153" s="88"/>
      <c r="N153" s="88"/>
      <c r="O153" s="88"/>
      <c r="P153" s="88" t="s">
        <v>291</v>
      </c>
      <c r="Q153" s="88" t="s">
        <v>288</v>
      </c>
      <c r="R153" s="90"/>
      <c r="S153" s="88"/>
      <c r="T153" s="97"/>
      <c r="U153" s="97"/>
      <c r="V153" s="98"/>
      <c r="W153" s="99"/>
      <c r="X153" s="688" t="s">
        <v>3135</v>
      </c>
      <c r="Y153" s="695" t="s">
        <v>3141</v>
      </c>
      <c r="Z153" s="688" t="s">
        <v>3131</v>
      </c>
    </row>
    <row r="154" spans="1:26" ht="15.6">
      <c r="A154" s="85" t="s">
        <v>1040</v>
      </c>
      <c r="B154" s="183"/>
      <c r="C154" s="184"/>
      <c r="D154" s="185"/>
      <c r="E154" s="88" t="s">
        <v>17</v>
      </c>
      <c r="F154" s="88" t="s">
        <v>15</v>
      </c>
      <c r="G154" s="89" t="s">
        <v>23</v>
      </c>
      <c r="H154" s="89" t="s">
        <v>304</v>
      </c>
      <c r="I154" s="89" t="s">
        <v>477</v>
      </c>
      <c r="J154" s="88">
        <v>4</v>
      </c>
      <c r="K154" s="88"/>
      <c r="L154" s="88"/>
      <c r="M154" s="88"/>
      <c r="N154" s="88"/>
      <c r="O154" s="88"/>
      <c r="P154" s="88" t="s">
        <v>291</v>
      </c>
      <c r="Q154" s="88" t="s">
        <v>288</v>
      </c>
      <c r="R154" s="90" t="s">
        <v>658</v>
      </c>
      <c r="S154" s="88"/>
      <c r="T154" s="97"/>
      <c r="U154" s="97"/>
      <c r="V154" s="98"/>
      <c r="W154" s="99"/>
      <c r="X154" s="688" t="s">
        <v>3135</v>
      </c>
      <c r="Y154" s="695" t="s">
        <v>3141</v>
      </c>
      <c r="Z154" s="688" t="s">
        <v>3131</v>
      </c>
    </row>
    <row r="155" spans="1:26" ht="15.6">
      <c r="A155" s="85" t="s">
        <v>1039</v>
      </c>
      <c r="B155" s="183"/>
      <c r="C155" s="184"/>
      <c r="D155" s="185"/>
      <c r="E155" s="88" t="s">
        <v>17</v>
      </c>
      <c r="F155" s="88" t="s">
        <v>14</v>
      </c>
      <c r="G155" s="89" t="s">
        <v>23</v>
      </c>
      <c r="H155" s="89" t="s">
        <v>304</v>
      </c>
      <c r="I155" s="89" t="s">
        <v>474</v>
      </c>
      <c r="J155" s="88">
        <v>4</v>
      </c>
      <c r="K155" s="88"/>
      <c r="L155" s="88"/>
      <c r="M155" s="88"/>
      <c r="N155" s="88"/>
      <c r="O155" s="88"/>
      <c r="P155" s="88" t="s">
        <v>291</v>
      </c>
      <c r="Q155" s="88" t="s">
        <v>288</v>
      </c>
      <c r="R155" s="90" t="s">
        <v>659</v>
      </c>
      <c r="S155" s="88"/>
      <c r="T155" s="97"/>
      <c r="U155" s="97"/>
      <c r="V155" s="98"/>
      <c r="W155" s="99"/>
      <c r="X155" s="688" t="s">
        <v>3135</v>
      </c>
      <c r="Y155" s="695" t="s">
        <v>3141</v>
      </c>
      <c r="Z155" s="688" t="s">
        <v>3131</v>
      </c>
    </row>
    <row r="156" spans="1:26" ht="15.6">
      <c r="A156" s="85" t="s">
        <v>1038</v>
      </c>
      <c r="B156" s="183"/>
      <c r="C156" s="184"/>
      <c r="D156" s="185"/>
      <c r="E156" s="88" t="s">
        <v>17</v>
      </c>
      <c r="F156" s="88" t="s">
        <v>15</v>
      </c>
      <c r="G156" s="89" t="s">
        <v>23</v>
      </c>
      <c r="H156" s="89" t="s">
        <v>304</v>
      </c>
      <c r="I156" s="89" t="s">
        <v>24</v>
      </c>
      <c r="J156" s="88">
        <v>4</v>
      </c>
      <c r="K156" s="88"/>
      <c r="L156" s="88"/>
      <c r="M156" s="88"/>
      <c r="N156" s="88"/>
      <c r="O156" s="88"/>
      <c r="P156" s="88" t="s">
        <v>291</v>
      </c>
      <c r="Q156" s="88" t="s">
        <v>288</v>
      </c>
      <c r="R156" s="90"/>
      <c r="S156" s="88"/>
      <c r="T156" s="97"/>
      <c r="U156" s="97"/>
      <c r="V156" s="98"/>
      <c r="W156" s="99"/>
      <c r="X156" s="688" t="s">
        <v>3135</v>
      </c>
      <c r="Y156" s="695" t="s">
        <v>3141</v>
      </c>
      <c r="Z156" s="688" t="s">
        <v>3131</v>
      </c>
    </row>
    <row r="157" spans="1:26" ht="15.6">
      <c r="A157" s="85" t="s">
        <v>1037</v>
      </c>
      <c r="B157" s="183"/>
      <c r="C157" s="184"/>
      <c r="D157" s="185"/>
      <c r="E157" s="88" t="s">
        <v>18</v>
      </c>
      <c r="F157" s="88" t="s">
        <v>14</v>
      </c>
      <c r="G157" s="89" t="s">
        <v>23</v>
      </c>
      <c r="H157" s="89" t="s">
        <v>304</v>
      </c>
      <c r="I157" s="89" t="s">
        <v>24</v>
      </c>
      <c r="J157" s="88">
        <v>4</v>
      </c>
      <c r="K157" s="88"/>
      <c r="L157" s="88"/>
      <c r="M157" s="88"/>
      <c r="N157" s="88"/>
      <c r="O157" s="88"/>
      <c r="P157" s="88" t="s">
        <v>291</v>
      </c>
      <c r="Q157" s="88" t="s">
        <v>288</v>
      </c>
      <c r="R157" s="90"/>
      <c r="S157" s="88"/>
      <c r="T157" s="97"/>
      <c r="U157" s="97"/>
      <c r="V157" s="98"/>
      <c r="W157" s="99"/>
      <c r="X157" s="688" t="s">
        <v>3135</v>
      </c>
      <c r="Y157" s="695" t="s">
        <v>3141</v>
      </c>
      <c r="Z157" s="688" t="s">
        <v>3131</v>
      </c>
    </row>
    <row r="158" spans="1:26" ht="15.6">
      <c r="A158" s="85" t="s">
        <v>1036</v>
      </c>
      <c r="B158" s="183"/>
      <c r="C158" s="184"/>
      <c r="D158" s="185"/>
      <c r="E158" s="88" t="s">
        <v>18</v>
      </c>
      <c r="F158" s="88" t="s">
        <v>15</v>
      </c>
      <c r="G158" s="89" t="s">
        <v>23</v>
      </c>
      <c r="H158" s="89" t="s">
        <v>304</v>
      </c>
      <c r="I158" s="89" t="s">
        <v>477</v>
      </c>
      <c r="J158" s="88">
        <v>4</v>
      </c>
      <c r="K158" s="88"/>
      <c r="L158" s="88"/>
      <c r="M158" s="88"/>
      <c r="N158" s="88"/>
      <c r="O158" s="88"/>
      <c r="P158" s="88" t="s">
        <v>291</v>
      </c>
      <c r="Q158" s="88" t="s">
        <v>288</v>
      </c>
      <c r="R158" s="90"/>
      <c r="S158" s="88"/>
      <c r="T158" s="97"/>
      <c r="U158" s="97"/>
      <c r="V158" s="98"/>
      <c r="W158" s="99"/>
      <c r="X158" s="688" t="s">
        <v>3135</v>
      </c>
      <c r="Y158" s="695" t="s">
        <v>3141</v>
      </c>
      <c r="Z158" s="688" t="s">
        <v>3131</v>
      </c>
    </row>
    <row r="159" spans="1:26" ht="15.6">
      <c r="A159" s="85" t="s">
        <v>1035</v>
      </c>
      <c r="B159" s="183"/>
      <c r="C159" s="184"/>
      <c r="D159" s="185"/>
      <c r="E159" s="88" t="s">
        <v>18</v>
      </c>
      <c r="F159" s="88" t="s">
        <v>14</v>
      </c>
      <c r="G159" s="89" t="s">
        <v>23</v>
      </c>
      <c r="H159" s="89" t="s">
        <v>304</v>
      </c>
      <c r="I159" s="89" t="s">
        <v>24</v>
      </c>
      <c r="J159" s="88">
        <v>4</v>
      </c>
      <c r="K159" s="88"/>
      <c r="L159" s="88"/>
      <c r="M159" s="88"/>
      <c r="N159" s="88"/>
      <c r="O159" s="88"/>
      <c r="P159" s="88" t="s">
        <v>291</v>
      </c>
      <c r="Q159" s="88" t="s">
        <v>288</v>
      </c>
      <c r="R159" s="90"/>
      <c r="S159" s="88"/>
      <c r="T159" s="97"/>
      <c r="U159" s="97"/>
      <c r="V159" s="98"/>
      <c r="W159" s="99"/>
      <c r="X159" s="688" t="s">
        <v>3135</v>
      </c>
      <c r="Y159" s="695" t="s">
        <v>3141</v>
      </c>
      <c r="Z159" s="688" t="s">
        <v>3131</v>
      </c>
    </row>
    <row r="160" spans="1:26" ht="15.6">
      <c r="A160" s="85" t="s">
        <v>1034</v>
      </c>
      <c r="B160" s="183"/>
      <c r="C160" s="184"/>
      <c r="D160" s="185"/>
      <c r="E160" s="88" t="s">
        <v>18</v>
      </c>
      <c r="F160" s="88" t="s">
        <v>15</v>
      </c>
      <c r="G160" s="89" t="s">
        <v>23</v>
      </c>
      <c r="H160" s="89" t="s">
        <v>304</v>
      </c>
      <c r="I160" s="89" t="s">
        <v>24</v>
      </c>
      <c r="J160" s="88">
        <v>4</v>
      </c>
      <c r="K160" s="88"/>
      <c r="L160" s="88"/>
      <c r="M160" s="88"/>
      <c r="N160" s="88"/>
      <c r="O160" s="88"/>
      <c r="P160" s="88" t="s">
        <v>291</v>
      </c>
      <c r="Q160" s="88" t="s">
        <v>288</v>
      </c>
      <c r="R160" s="90"/>
      <c r="S160" s="88"/>
      <c r="T160" s="97"/>
      <c r="U160" s="97"/>
      <c r="V160" s="98"/>
      <c r="W160" s="99"/>
      <c r="X160" s="688" t="s">
        <v>3135</v>
      </c>
      <c r="Y160" s="695" t="s">
        <v>3141</v>
      </c>
      <c r="Z160" s="688" t="s">
        <v>3131</v>
      </c>
    </row>
    <row r="161" spans="1:26" ht="15.6">
      <c r="A161" s="85" t="s">
        <v>1033</v>
      </c>
      <c r="B161" s="183"/>
      <c r="C161" s="184"/>
      <c r="D161" s="185"/>
      <c r="E161" s="88" t="s">
        <v>18</v>
      </c>
      <c r="F161" s="88" t="s">
        <v>14</v>
      </c>
      <c r="G161" s="89" t="s">
        <v>22</v>
      </c>
      <c r="H161" s="89" t="s">
        <v>28</v>
      </c>
      <c r="I161" s="89" t="s">
        <v>24</v>
      </c>
      <c r="J161" s="88">
        <v>4</v>
      </c>
      <c r="K161" s="88"/>
      <c r="L161" s="88"/>
      <c r="M161" s="88"/>
      <c r="N161" s="88"/>
      <c r="O161" s="88"/>
      <c r="P161" s="88" t="s">
        <v>291</v>
      </c>
      <c r="Q161" s="88" t="s">
        <v>288</v>
      </c>
      <c r="R161" s="90"/>
      <c r="S161" s="88"/>
      <c r="T161" s="97"/>
      <c r="U161" s="97"/>
      <c r="V161" s="98"/>
      <c r="W161" s="99"/>
      <c r="X161" s="688" t="s">
        <v>3135</v>
      </c>
      <c r="Y161" s="695" t="s">
        <v>3141</v>
      </c>
      <c r="Z161" s="688" t="s">
        <v>3131</v>
      </c>
    </row>
    <row r="162" spans="1:26" ht="15.6">
      <c r="A162" s="85" t="s">
        <v>1032</v>
      </c>
      <c r="B162" s="183"/>
      <c r="C162" s="184"/>
      <c r="D162" s="185"/>
      <c r="E162" s="88" t="s">
        <v>18</v>
      </c>
      <c r="F162" s="88" t="s">
        <v>15</v>
      </c>
      <c r="G162" s="89" t="s">
        <v>22</v>
      </c>
      <c r="H162" s="89" t="s">
        <v>28</v>
      </c>
      <c r="I162" s="89" t="s">
        <v>24</v>
      </c>
      <c r="J162" s="88">
        <v>4</v>
      </c>
      <c r="K162" s="88"/>
      <c r="L162" s="104"/>
      <c r="M162" s="88"/>
      <c r="N162" s="88"/>
      <c r="O162" s="88"/>
      <c r="P162" s="88" t="s">
        <v>291</v>
      </c>
      <c r="Q162" s="88" t="s">
        <v>288</v>
      </c>
      <c r="R162" s="90"/>
      <c r="S162" s="88"/>
      <c r="T162" s="97"/>
      <c r="U162" s="97"/>
      <c r="V162" s="98"/>
      <c r="W162" s="99"/>
      <c r="X162" s="688" t="s">
        <v>3135</v>
      </c>
      <c r="Y162" s="695" t="s">
        <v>3141</v>
      </c>
      <c r="Z162" s="688" t="s">
        <v>3131</v>
      </c>
    </row>
    <row r="163" spans="1:26" ht="15.6">
      <c r="A163" s="85" t="s">
        <v>1031</v>
      </c>
      <c r="B163" s="183"/>
      <c r="C163" s="184"/>
      <c r="D163" s="185"/>
      <c r="E163" s="88" t="s">
        <v>17</v>
      </c>
      <c r="F163" s="88" t="s">
        <v>14</v>
      </c>
      <c r="G163" s="89" t="s">
        <v>22</v>
      </c>
      <c r="H163" s="89" t="s">
        <v>28</v>
      </c>
      <c r="I163" s="89" t="s">
        <v>24</v>
      </c>
      <c r="J163" s="88">
        <v>3</v>
      </c>
      <c r="K163" s="110"/>
      <c r="L163" s="109"/>
      <c r="M163" s="102"/>
      <c r="N163" s="88"/>
      <c r="O163" s="88"/>
      <c r="P163" s="88" t="s">
        <v>286</v>
      </c>
      <c r="Q163" s="88" t="s">
        <v>289</v>
      </c>
      <c r="R163" s="90"/>
      <c r="S163" s="88"/>
      <c r="T163" s="97"/>
      <c r="U163" s="97"/>
      <c r="V163" s="98"/>
      <c r="W163" s="99"/>
      <c r="X163" s="688" t="s">
        <v>3135</v>
      </c>
      <c r="Y163" s="695" t="s">
        <v>3141</v>
      </c>
      <c r="Z163" s="688" t="s">
        <v>3131</v>
      </c>
    </row>
    <row r="164" spans="1:26" ht="15.6">
      <c r="A164" s="85" t="s">
        <v>1030</v>
      </c>
      <c r="B164" s="183"/>
      <c r="C164" s="184"/>
      <c r="D164" s="185"/>
      <c r="E164" s="88" t="s">
        <v>17</v>
      </c>
      <c r="F164" s="88" t="s">
        <v>15</v>
      </c>
      <c r="G164" s="89" t="s">
        <v>22</v>
      </c>
      <c r="H164" s="89" t="s">
        <v>28</v>
      </c>
      <c r="I164" s="89" t="s">
        <v>24</v>
      </c>
      <c r="J164" s="88">
        <v>4</v>
      </c>
      <c r="K164" s="110"/>
      <c r="L164" s="109"/>
      <c r="M164" s="102"/>
      <c r="N164" s="88"/>
      <c r="O164" s="88"/>
      <c r="P164" s="88" t="s">
        <v>286</v>
      </c>
      <c r="Q164" s="88" t="s">
        <v>289</v>
      </c>
      <c r="R164" s="90"/>
      <c r="S164" s="88"/>
      <c r="T164" s="97"/>
      <c r="U164" s="97"/>
      <c r="V164" s="98"/>
      <c r="W164" s="99"/>
      <c r="X164" s="688" t="s">
        <v>3135</v>
      </c>
      <c r="Y164" s="695" t="s">
        <v>3141</v>
      </c>
      <c r="Z164" s="688" t="s">
        <v>3131</v>
      </c>
    </row>
    <row r="165" spans="1:26" ht="15.6">
      <c r="A165" s="85" t="s">
        <v>1029</v>
      </c>
      <c r="B165" s="183"/>
      <c r="C165" s="184"/>
      <c r="D165" s="185"/>
      <c r="E165" s="88" t="s">
        <v>17</v>
      </c>
      <c r="F165" s="88" t="s">
        <v>14</v>
      </c>
      <c r="G165" s="89" t="s">
        <v>19</v>
      </c>
      <c r="H165" s="89" t="s">
        <v>28</v>
      </c>
      <c r="I165" s="89" t="s">
        <v>474</v>
      </c>
      <c r="J165" s="88">
        <v>4</v>
      </c>
      <c r="K165" s="110"/>
      <c r="L165" s="109"/>
      <c r="M165" s="102"/>
      <c r="N165" s="88"/>
      <c r="O165" s="88"/>
      <c r="P165" s="88" t="s">
        <v>286</v>
      </c>
      <c r="Q165" s="88" t="s">
        <v>290</v>
      </c>
      <c r="R165" s="90"/>
      <c r="S165" s="88"/>
      <c r="T165" s="97"/>
      <c r="U165" s="97"/>
      <c r="V165" s="98"/>
      <c r="W165" s="99"/>
      <c r="X165" s="688" t="s">
        <v>3135</v>
      </c>
      <c r="Y165" s="695" t="s">
        <v>3141</v>
      </c>
      <c r="Z165" s="688" t="s">
        <v>3131</v>
      </c>
    </row>
    <row r="166" spans="1:26" ht="15.6">
      <c r="A166" s="85" t="s">
        <v>1028</v>
      </c>
      <c r="B166" s="183"/>
      <c r="C166" s="184"/>
      <c r="D166" s="185"/>
      <c r="E166" s="88" t="s">
        <v>18</v>
      </c>
      <c r="F166" s="88" t="s">
        <v>14</v>
      </c>
      <c r="G166" s="89" t="s">
        <v>19</v>
      </c>
      <c r="H166" s="89" t="s">
        <v>28</v>
      </c>
      <c r="I166" s="89" t="s">
        <v>24</v>
      </c>
      <c r="J166" s="88">
        <v>4</v>
      </c>
      <c r="K166" s="110"/>
      <c r="L166" s="109"/>
      <c r="M166" s="102"/>
      <c r="N166" s="88"/>
      <c r="O166" s="88"/>
      <c r="P166" s="88" t="s">
        <v>286</v>
      </c>
      <c r="Q166" s="88" t="s">
        <v>290</v>
      </c>
      <c r="R166" s="90"/>
      <c r="S166" s="88"/>
      <c r="T166" s="97"/>
      <c r="U166" s="97"/>
      <c r="V166" s="98"/>
      <c r="W166" s="99"/>
      <c r="X166" s="688" t="s">
        <v>3135</v>
      </c>
      <c r="Y166" s="695" t="s">
        <v>3141</v>
      </c>
      <c r="Z166" s="688" t="s">
        <v>3131</v>
      </c>
    </row>
    <row r="167" spans="1:26" ht="15.6">
      <c r="A167" s="85" t="s">
        <v>1027</v>
      </c>
      <c r="B167" s="183"/>
      <c r="C167" s="184"/>
      <c r="D167" s="185"/>
      <c r="E167" s="88" t="s">
        <v>18</v>
      </c>
      <c r="F167" s="88" t="s">
        <v>15</v>
      </c>
      <c r="G167" s="89" t="s">
        <v>19</v>
      </c>
      <c r="H167" s="89" t="s">
        <v>28</v>
      </c>
      <c r="I167" s="89" t="s">
        <v>477</v>
      </c>
      <c r="J167" s="88">
        <v>4</v>
      </c>
      <c r="K167" s="110"/>
      <c r="L167" s="109"/>
      <c r="M167" s="102"/>
      <c r="N167" s="88"/>
      <c r="O167" s="88"/>
      <c r="P167" s="88" t="s">
        <v>286</v>
      </c>
      <c r="Q167" s="88" t="s">
        <v>290</v>
      </c>
      <c r="R167" s="90"/>
      <c r="S167" s="88"/>
      <c r="T167" s="97"/>
      <c r="U167" s="97"/>
      <c r="V167" s="98"/>
      <c r="W167" s="99"/>
      <c r="X167" s="688" t="s">
        <v>3135</v>
      </c>
      <c r="Y167" s="695" t="s">
        <v>3141</v>
      </c>
      <c r="Z167" s="688" t="s">
        <v>3131</v>
      </c>
    </row>
    <row r="168" spans="1:26" ht="15.6">
      <c r="A168" s="85" t="s">
        <v>1026</v>
      </c>
      <c r="B168" s="183"/>
      <c r="C168" s="184"/>
      <c r="D168" s="185"/>
      <c r="E168" s="88" t="s">
        <v>17</v>
      </c>
      <c r="F168" s="88" t="s">
        <v>14</v>
      </c>
      <c r="G168" s="89" t="s">
        <v>19</v>
      </c>
      <c r="H168" s="89" t="s">
        <v>28</v>
      </c>
      <c r="I168" s="89" t="s">
        <v>24</v>
      </c>
      <c r="J168" s="88">
        <v>4</v>
      </c>
      <c r="K168" s="110"/>
      <c r="L168" s="109"/>
      <c r="M168" s="102"/>
      <c r="N168" s="88"/>
      <c r="O168" s="88"/>
      <c r="P168" s="88" t="s">
        <v>286</v>
      </c>
      <c r="Q168" s="88" t="s">
        <v>290</v>
      </c>
      <c r="R168" s="90"/>
      <c r="S168" s="88"/>
      <c r="T168" s="97"/>
      <c r="U168" s="97"/>
      <c r="V168" s="98"/>
      <c r="W168" s="99"/>
      <c r="X168" s="688" t="s">
        <v>3135</v>
      </c>
      <c r="Y168" s="695" t="s">
        <v>3141</v>
      </c>
      <c r="Z168" s="688" t="s">
        <v>3131</v>
      </c>
    </row>
    <row r="169" spans="1:26" ht="15.6">
      <c r="A169" s="85" t="s">
        <v>1025</v>
      </c>
      <c r="B169" s="183"/>
      <c r="C169" s="184"/>
      <c r="D169" s="185"/>
      <c r="E169" s="88" t="s">
        <v>17</v>
      </c>
      <c r="F169" s="88" t="s">
        <v>15</v>
      </c>
      <c r="G169" s="89" t="s">
        <v>19</v>
      </c>
      <c r="H169" s="89" t="s">
        <v>28</v>
      </c>
      <c r="I169" s="89" t="s">
        <v>24</v>
      </c>
      <c r="J169" s="88">
        <v>4</v>
      </c>
      <c r="K169" s="110"/>
      <c r="L169" s="109"/>
      <c r="M169" s="102"/>
      <c r="N169" s="88"/>
      <c r="O169" s="88"/>
      <c r="P169" s="88" t="s">
        <v>286</v>
      </c>
      <c r="Q169" s="88" t="s">
        <v>290</v>
      </c>
      <c r="R169" s="90"/>
      <c r="S169" s="88"/>
      <c r="T169" s="97"/>
      <c r="U169" s="97"/>
      <c r="V169" s="98"/>
      <c r="W169" s="99"/>
      <c r="X169" s="688" t="s">
        <v>3135</v>
      </c>
      <c r="Y169" s="695" t="s">
        <v>3141</v>
      </c>
      <c r="Z169" s="688" t="s">
        <v>3131</v>
      </c>
    </row>
    <row r="170" spans="1:26" ht="15.6">
      <c r="A170" s="85" t="s">
        <v>1024</v>
      </c>
      <c r="B170" s="183"/>
      <c r="C170" s="184"/>
      <c r="D170" s="185"/>
      <c r="E170" s="88" t="s">
        <v>18</v>
      </c>
      <c r="F170" s="88" t="s">
        <v>14</v>
      </c>
      <c r="G170" s="89" t="s">
        <v>19</v>
      </c>
      <c r="H170" s="89" t="s">
        <v>28</v>
      </c>
      <c r="I170" s="89" t="s">
        <v>26</v>
      </c>
      <c r="J170" s="88">
        <v>4</v>
      </c>
      <c r="K170" s="110"/>
      <c r="L170" s="109"/>
      <c r="M170" s="102"/>
      <c r="N170" s="88"/>
      <c r="O170" s="88"/>
      <c r="P170" s="88" t="s">
        <v>286</v>
      </c>
      <c r="Q170" s="88" t="s">
        <v>290</v>
      </c>
      <c r="R170" s="90"/>
      <c r="S170" s="88"/>
      <c r="T170" s="97"/>
      <c r="U170" s="97"/>
      <c r="V170" s="98"/>
      <c r="W170" s="99"/>
      <c r="X170" s="688" t="s">
        <v>3135</v>
      </c>
      <c r="Y170" s="695" t="s">
        <v>3141</v>
      </c>
      <c r="Z170" s="688" t="s">
        <v>3131</v>
      </c>
    </row>
    <row r="171" spans="1:26" ht="15.6">
      <c r="A171" s="85" t="s">
        <v>1023</v>
      </c>
      <c r="B171" s="183"/>
      <c r="C171" s="184"/>
      <c r="D171" s="185"/>
      <c r="E171" s="88" t="s">
        <v>18</v>
      </c>
      <c r="F171" s="88" t="s">
        <v>15</v>
      </c>
      <c r="G171" s="89" t="s">
        <v>19</v>
      </c>
      <c r="H171" s="89" t="s">
        <v>28</v>
      </c>
      <c r="I171" s="89" t="s">
        <v>24</v>
      </c>
      <c r="J171" s="88">
        <v>4</v>
      </c>
      <c r="K171" s="110"/>
      <c r="L171" s="109"/>
      <c r="M171" s="102"/>
      <c r="N171" s="88"/>
      <c r="O171" s="88"/>
      <c r="P171" s="88" t="s">
        <v>286</v>
      </c>
      <c r="Q171" s="88" t="s">
        <v>290</v>
      </c>
      <c r="R171" s="90"/>
      <c r="S171" s="88"/>
      <c r="T171" s="97"/>
      <c r="U171" s="97"/>
      <c r="V171" s="98"/>
      <c r="W171" s="99"/>
      <c r="X171" s="688" t="s">
        <v>3135</v>
      </c>
      <c r="Y171" s="695" t="s">
        <v>3141</v>
      </c>
      <c r="Z171" s="688" t="s">
        <v>3131</v>
      </c>
    </row>
    <row r="172" spans="1:26" ht="15.6">
      <c r="A172" s="85" t="s">
        <v>1022</v>
      </c>
      <c r="B172" s="183"/>
      <c r="C172" s="184"/>
      <c r="D172" s="185"/>
      <c r="E172" s="88" t="s">
        <v>17</v>
      </c>
      <c r="F172" s="88" t="s">
        <v>14</v>
      </c>
      <c r="G172" s="89" t="s">
        <v>19</v>
      </c>
      <c r="H172" s="89" t="s">
        <v>28</v>
      </c>
      <c r="I172" s="89" t="s">
        <v>24</v>
      </c>
      <c r="J172" s="88">
        <v>4</v>
      </c>
      <c r="K172" s="110"/>
      <c r="L172" s="109"/>
      <c r="M172" s="102"/>
      <c r="N172" s="88"/>
      <c r="O172" s="88"/>
      <c r="P172" s="88" t="s">
        <v>286</v>
      </c>
      <c r="Q172" s="88" t="s">
        <v>290</v>
      </c>
      <c r="R172" s="90"/>
      <c r="S172" s="88"/>
      <c r="T172" s="97"/>
      <c r="U172" s="97"/>
      <c r="V172" s="98"/>
      <c r="W172" s="99"/>
      <c r="X172" s="688" t="s">
        <v>3135</v>
      </c>
      <c r="Y172" s="695" t="s">
        <v>3141</v>
      </c>
      <c r="Z172" s="688" t="s">
        <v>3131</v>
      </c>
    </row>
    <row r="173" spans="1:26" ht="15.6">
      <c r="A173" s="85" t="s">
        <v>1021</v>
      </c>
      <c r="B173" s="183"/>
      <c r="C173" s="184"/>
      <c r="D173" s="185"/>
      <c r="E173" s="88" t="s">
        <v>17</v>
      </c>
      <c r="F173" s="88" t="s">
        <v>15</v>
      </c>
      <c r="G173" s="89" t="s">
        <v>19</v>
      </c>
      <c r="H173" s="89" t="s">
        <v>28</v>
      </c>
      <c r="I173" s="89" t="s">
        <v>24</v>
      </c>
      <c r="J173" s="88">
        <v>4</v>
      </c>
      <c r="K173" s="110"/>
      <c r="L173" s="109"/>
      <c r="M173" s="102"/>
      <c r="N173" s="88"/>
      <c r="O173" s="88"/>
      <c r="P173" s="88" t="s">
        <v>286</v>
      </c>
      <c r="Q173" s="88" t="s">
        <v>290</v>
      </c>
      <c r="R173" s="90"/>
      <c r="S173" s="88"/>
      <c r="T173" s="97"/>
      <c r="U173" s="97"/>
      <c r="V173" s="98"/>
      <c r="W173" s="99"/>
      <c r="X173" s="688" t="s">
        <v>3135</v>
      </c>
      <c r="Y173" s="695" t="s">
        <v>3141</v>
      </c>
      <c r="Z173" s="688" t="s">
        <v>3131</v>
      </c>
    </row>
    <row r="174" spans="1:26" ht="15.6">
      <c r="A174" s="85" t="s">
        <v>1016</v>
      </c>
      <c r="B174" s="183"/>
      <c r="C174" s="184"/>
      <c r="D174" s="185"/>
      <c r="E174" s="88" t="s">
        <v>17</v>
      </c>
      <c r="F174" s="88" t="s">
        <v>14</v>
      </c>
      <c r="G174" s="89" t="s">
        <v>19</v>
      </c>
      <c r="H174" s="89" t="s">
        <v>28</v>
      </c>
      <c r="I174" s="89" t="s">
        <v>24</v>
      </c>
      <c r="J174" s="88">
        <v>4</v>
      </c>
      <c r="K174" s="110"/>
      <c r="L174" s="109"/>
      <c r="M174" s="102"/>
      <c r="N174" s="88"/>
      <c r="O174" s="88"/>
      <c r="P174" s="88" t="s">
        <v>286</v>
      </c>
      <c r="Q174" s="88" t="s">
        <v>290</v>
      </c>
      <c r="R174" s="90"/>
      <c r="S174" s="88"/>
      <c r="T174" s="97"/>
      <c r="U174" s="97"/>
      <c r="V174" s="98"/>
      <c r="W174" s="99"/>
      <c r="X174" s="688" t="s">
        <v>3135</v>
      </c>
      <c r="Y174" s="695" t="s">
        <v>3141</v>
      </c>
      <c r="Z174" s="688" t="s">
        <v>3131</v>
      </c>
    </row>
    <row r="175" spans="1:26" ht="15.6">
      <c r="A175" s="85" t="s">
        <v>1015</v>
      </c>
      <c r="B175" s="183"/>
      <c r="C175" s="184"/>
      <c r="D175" s="185"/>
      <c r="E175" s="88" t="s">
        <v>17</v>
      </c>
      <c r="F175" s="88" t="s">
        <v>15</v>
      </c>
      <c r="G175" s="89" t="s">
        <v>19</v>
      </c>
      <c r="H175" s="89" t="s">
        <v>28</v>
      </c>
      <c r="I175" s="89" t="s">
        <v>24</v>
      </c>
      <c r="J175" s="88">
        <v>4</v>
      </c>
      <c r="K175" s="88"/>
      <c r="L175" s="107"/>
      <c r="M175" s="88"/>
      <c r="N175" s="88"/>
      <c r="O175" s="88"/>
      <c r="P175" s="88" t="s">
        <v>286</v>
      </c>
      <c r="Q175" s="88" t="s">
        <v>290</v>
      </c>
      <c r="R175" s="90"/>
      <c r="S175" s="88"/>
      <c r="T175" s="97"/>
      <c r="U175" s="97"/>
      <c r="V175" s="98"/>
      <c r="W175" s="99"/>
      <c r="X175" s="688" t="s">
        <v>3135</v>
      </c>
      <c r="Y175" s="695" t="s">
        <v>3141</v>
      </c>
      <c r="Z175" s="688" t="s">
        <v>3131</v>
      </c>
    </row>
    <row r="176" spans="1:26" ht="15.6">
      <c r="A176" s="85" t="s">
        <v>1014</v>
      </c>
      <c r="B176" s="183"/>
      <c r="C176" s="184"/>
      <c r="D176" s="185"/>
      <c r="E176" s="88" t="s">
        <v>17</v>
      </c>
      <c r="F176" s="88" t="s">
        <v>14</v>
      </c>
      <c r="G176" s="89" t="s">
        <v>19</v>
      </c>
      <c r="H176" s="89" t="s">
        <v>28</v>
      </c>
      <c r="I176" s="89" t="s">
        <v>24</v>
      </c>
      <c r="J176" s="88">
        <v>4</v>
      </c>
      <c r="K176" s="88"/>
      <c r="L176" s="88"/>
      <c r="M176" s="88"/>
      <c r="N176" s="88"/>
      <c r="O176" s="88"/>
      <c r="P176" s="88" t="s">
        <v>286</v>
      </c>
      <c r="Q176" s="88" t="s">
        <v>290</v>
      </c>
      <c r="R176" s="90"/>
      <c r="S176" s="88"/>
      <c r="T176" s="97"/>
      <c r="U176" s="97"/>
      <c r="V176" s="98"/>
      <c r="W176" s="99"/>
      <c r="X176" s="688" t="s">
        <v>3135</v>
      </c>
      <c r="Y176" s="695" t="s">
        <v>3141</v>
      </c>
      <c r="Z176" s="688" t="s">
        <v>3131</v>
      </c>
    </row>
    <row r="177" spans="1:26" ht="15.6">
      <c r="A177" s="85" t="s">
        <v>1013</v>
      </c>
      <c r="B177" s="183"/>
      <c r="C177" s="184"/>
      <c r="D177" s="185"/>
      <c r="E177" s="104" t="s">
        <v>17</v>
      </c>
      <c r="F177" s="88" t="s">
        <v>15</v>
      </c>
      <c r="G177" s="89" t="s">
        <v>19</v>
      </c>
      <c r="H177" s="89" t="s">
        <v>28</v>
      </c>
      <c r="I177" s="89" t="s">
        <v>24</v>
      </c>
      <c r="J177" s="88">
        <v>4</v>
      </c>
      <c r="K177" s="88"/>
      <c r="L177" s="88"/>
      <c r="M177" s="88"/>
      <c r="N177" s="88"/>
      <c r="O177" s="88"/>
      <c r="P177" s="88" t="s">
        <v>286</v>
      </c>
      <c r="Q177" s="88" t="s">
        <v>289</v>
      </c>
      <c r="R177" s="90"/>
      <c r="S177" s="88"/>
      <c r="T177" s="97"/>
      <c r="U177" s="97"/>
      <c r="V177" s="98"/>
      <c r="W177" s="99"/>
      <c r="X177" s="688" t="s">
        <v>3135</v>
      </c>
      <c r="Y177" s="695" t="s">
        <v>3141</v>
      </c>
      <c r="Z177" s="688" t="s">
        <v>3131</v>
      </c>
    </row>
    <row r="178" spans="1:26" ht="15.6">
      <c r="A178" s="85" t="s">
        <v>1012</v>
      </c>
      <c r="B178" s="183"/>
      <c r="C178" s="184"/>
      <c r="D178" s="187"/>
      <c r="E178" s="88" t="s">
        <v>18</v>
      </c>
      <c r="F178" s="102" t="s">
        <v>14</v>
      </c>
      <c r="G178" s="89" t="s">
        <v>19</v>
      </c>
      <c r="H178" s="89" t="s">
        <v>28</v>
      </c>
      <c r="I178" s="89" t="s">
        <v>24</v>
      </c>
      <c r="J178" s="88">
        <v>4</v>
      </c>
      <c r="K178" s="88"/>
      <c r="L178" s="88"/>
      <c r="M178" s="88"/>
      <c r="N178" s="88"/>
      <c r="O178" s="88"/>
      <c r="P178" s="88" t="s">
        <v>286</v>
      </c>
      <c r="Q178" s="88" t="s">
        <v>289</v>
      </c>
      <c r="R178" s="90"/>
      <c r="S178" s="88"/>
      <c r="T178" s="97"/>
      <c r="U178" s="97"/>
      <c r="V178" s="98"/>
      <c r="W178" s="99"/>
      <c r="X178" s="688" t="s">
        <v>3135</v>
      </c>
      <c r="Y178" s="695" t="s">
        <v>3141</v>
      </c>
      <c r="Z178" s="688" t="s">
        <v>3131</v>
      </c>
    </row>
    <row r="179" spans="1:26" ht="15.6">
      <c r="A179" s="85" t="s">
        <v>1011</v>
      </c>
      <c r="B179" s="183"/>
      <c r="C179" s="184"/>
      <c r="D179" s="187"/>
      <c r="E179" s="88" t="s">
        <v>18</v>
      </c>
      <c r="F179" s="102" t="s">
        <v>15</v>
      </c>
      <c r="G179" s="89" t="s">
        <v>19</v>
      </c>
      <c r="H179" s="89" t="s">
        <v>28</v>
      </c>
      <c r="I179" s="89" t="s">
        <v>24</v>
      </c>
      <c r="J179" s="88">
        <v>4</v>
      </c>
      <c r="K179" s="88"/>
      <c r="L179" s="88"/>
      <c r="M179" s="88"/>
      <c r="N179" s="88"/>
      <c r="O179" s="88"/>
      <c r="P179" s="88" t="s">
        <v>286</v>
      </c>
      <c r="Q179" s="88" t="s">
        <v>289</v>
      </c>
      <c r="R179" s="90"/>
      <c r="S179" s="88"/>
      <c r="T179" s="97"/>
      <c r="U179" s="97"/>
      <c r="V179" s="98"/>
      <c r="W179" s="99"/>
      <c r="X179" s="688" t="s">
        <v>3135</v>
      </c>
      <c r="Y179" s="695" t="s">
        <v>3141</v>
      </c>
      <c r="Z179" s="688" t="s">
        <v>3131</v>
      </c>
    </row>
    <row r="180" spans="1:26" ht="15.6">
      <c r="A180" s="85" t="s">
        <v>1010</v>
      </c>
      <c r="B180" s="183"/>
      <c r="C180" s="184"/>
      <c r="D180" s="187"/>
      <c r="E180" s="88" t="s">
        <v>18</v>
      </c>
      <c r="F180" s="102" t="s">
        <v>14</v>
      </c>
      <c r="G180" s="89" t="s">
        <v>19</v>
      </c>
      <c r="H180" s="89" t="s">
        <v>28</v>
      </c>
      <c r="I180" s="89" t="s">
        <v>24</v>
      </c>
      <c r="J180" s="88">
        <v>4</v>
      </c>
      <c r="K180" s="88"/>
      <c r="L180" s="88"/>
      <c r="M180" s="88"/>
      <c r="N180" s="88"/>
      <c r="O180" s="88"/>
      <c r="P180" s="88" t="s">
        <v>286</v>
      </c>
      <c r="Q180" s="88" t="s">
        <v>289</v>
      </c>
      <c r="R180" s="90"/>
      <c r="S180" s="88"/>
      <c r="T180" s="97"/>
      <c r="U180" s="97"/>
      <c r="V180" s="98"/>
      <c r="W180" s="99"/>
      <c r="X180" s="688" t="s">
        <v>3135</v>
      </c>
      <c r="Y180" s="695" t="s">
        <v>3141</v>
      </c>
      <c r="Z180" s="688" t="s">
        <v>3131</v>
      </c>
    </row>
    <row r="181" spans="1:26" ht="15.6">
      <c r="A181" s="85" t="s">
        <v>1009</v>
      </c>
      <c r="B181" s="183"/>
      <c r="C181" s="184"/>
      <c r="D181" s="187"/>
      <c r="E181" s="88" t="s">
        <v>18</v>
      </c>
      <c r="F181" s="102" t="s">
        <v>14</v>
      </c>
      <c r="G181" s="89" t="s">
        <v>19</v>
      </c>
      <c r="H181" s="89" t="s">
        <v>28</v>
      </c>
      <c r="I181" s="89" t="s">
        <v>24</v>
      </c>
      <c r="J181" s="88">
        <v>4</v>
      </c>
      <c r="K181" s="88"/>
      <c r="L181" s="88"/>
      <c r="M181" s="88"/>
      <c r="N181" s="88"/>
      <c r="O181" s="88"/>
      <c r="P181" s="88" t="s">
        <v>286</v>
      </c>
      <c r="Q181" s="88" t="s">
        <v>290</v>
      </c>
      <c r="R181" s="90"/>
      <c r="S181" s="88"/>
      <c r="T181" s="97"/>
      <c r="U181" s="97"/>
      <c r="V181" s="98"/>
      <c r="W181" s="99"/>
      <c r="X181" s="688" t="s">
        <v>3135</v>
      </c>
      <c r="Y181" s="695" t="s">
        <v>3141</v>
      </c>
      <c r="Z181" s="688" t="s">
        <v>3131</v>
      </c>
    </row>
    <row r="182" spans="1:26" ht="15.6">
      <c r="A182" s="85" t="s">
        <v>1008</v>
      </c>
      <c r="B182" s="183"/>
      <c r="C182" s="184"/>
      <c r="D182" s="187"/>
      <c r="E182" s="88" t="s">
        <v>18</v>
      </c>
      <c r="F182" s="102" t="s">
        <v>15</v>
      </c>
      <c r="G182" s="89" t="s">
        <v>19</v>
      </c>
      <c r="H182" s="89" t="s">
        <v>28</v>
      </c>
      <c r="I182" s="89" t="s">
        <v>24</v>
      </c>
      <c r="J182" s="88">
        <v>4</v>
      </c>
      <c r="K182" s="88"/>
      <c r="L182" s="88"/>
      <c r="M182" s="88"/>
      <c r="N182" s="88"/>
      <c r="O182" s="88"/>
      <c r="P182" s="88" t="s">
        <v>286</v>
      </c>
      <c r="Q182" s="88" t="s">
        <v>289</v>
      </c>
      <c r="R182" s="90"/>
      <c r="S182" s="88"/>
      <c r="T182" s="97"/>
      <c r="U182" s="97"/>
      <c r="V182" s="98"/>
      <c r="W182" s="99"/>
      <c r="X182" s="688" t="s">
        <v>3135</v>
      </c>
      <c r="Y182" s="695" t="s">
        <v>3141</v>
      </c>
      <c r="Z182" s="688" t="s">
        <v>3131</v>
      </c>
    </row>
    <row r="183" spans="1:26" ht="15.6">
      <c r="A183" s="85" t="s">
        <v>1007</v>
      </c>
      <c r="B183" s="183"/>
      <c r="C183" s="184"/>
      <c r="D183" s="187"/>
      <c r="E183" s="88" t="s">
        <v>18</v>
      </c>
      <c r="F183" s="102" t="s">
        <v>14</v>
      </c>
      <c r="G183" s="89" t="s">
        <v>19</v>
      </c>
      <c r="H183" s="89" t="s">
        <v>28</v>
      </c>
      <c r="I183" s="89" t="s">
        <v>24</v>
      </c>
      <c r="J183" s="88">
        <v>4</v>
      </c>
      <c r="K183" s="88"/>
      <c r="L183" s="88"/>
      <c r="M183" s="88"/>
      <c r="N183" s="88"/>
      <c r="O183" s="88"/>
      <c r="P183" s="88" t="s">
        <v>286</v>
      </c>
      <c r="Q183" s="88" t="s">
        <v>290</v>
      </c>
      <c r="R183" s="90"/>
      <c r="S183" s="88"/>
      <c r="T183" s="97"/>
      <c r="U183" s="97"/>
      <c r="V183" s="98"/>
      <c r="W183" s="99"/>
      <c r="X183" s="688" t="s">
        <v>3135</v>
      </c>
      <c r="Y183" s="695" t="s">
        <v>3141</v>
      </c>
      <c r="Z183" s="688" t="s">
        <v>3131</v>
      </c>
    </row>
    <row r="184" spans="1:26" ht="15.6">
      <c r="A184" s="85" t="s">
        <v>1006</v>
      </c>
      <c r="B184" s="183"/>
      <c r="C184" s="184"/>
      <c r="D184" s="187"/>
      <c r="E184" s="88" t="s">
        <v>18</v>
      </c>
      <c r="F184" s="102" t="s">
        <v>15</v>
      </c>
      <c r="G184" s="89" t="s">
        <v>19</v>
      </c>
      <c r="H184" s="89" t="s">
        <v>28</v>
      </c>
      <c r="I184" s="89" t="s">
        <v>24</v>
      </c>
      <c r="J184" s="88">
        <v>4</v>
      </c>
      <c r="K184" s="88"/>
      <c r="L184" s="88"/>
      <c r="M184" s="88"/>
      <c r="N184" s="88"/>
      <c r="O184" s="88"/>
      <c r="P184" s="88" t="s">
        <v>286</v>
      </c>
      <c r="Q184" s="88" t="s">
        <v>290</v>
      </c>
      <c r="R184" s="90"/>
      <c r="S184" s="88"/>
      <c r="T184" s="97"/>
      <c r="U184" s="97"/>
      <c r="V184" s="98"/>
      <c r="W184" s="99"/>
      <c r="X184" s="688" t="s">
        <v>3135</v>
      </c>
      <c r="Y184" s="695" t="s">
        <v>3141</v>
      </c>
      <c r="Z184" s="688" t="s">
        <v>3131</v>
      </c>
    </row>
    <row r="185" spans="1:26" ht="15.6">
      <c r="A185" s="85" t="s">
        <v>1005</v>
      </c>
      <c r="B185" s="183"/>
      <c r="C185" s="184"/>
      <c r="D185" s="187"/>
      <c r="E185" s="88" t="s">
        <v>18</v>
      </c>
      <c r="F185" s="102" t="s">
        <v>14</v>
      </c>
      <c r="G185" s="89" t="s">
        <v>19</v>
      </c>
      <c r="H185" s="89" t="s">
        <v>28</v>
      </c>
      <c r="I185" s="89" t="s">
        <v>24</v>
      </c>
      <c r="J185" s="88">
        <v>4</v>
      </c>
      <c r="K185" s="88"/>
      <c r="L185" s="88"/>
      <c r="M185" s="88"/>
      <c r="N185" s="88"/>
      <c r="O185" s="88"/>
      <c r="P185" s="88" t="s">
        <v>286</v>
      </c>
      <c r="Q185" s="88" t="s">
        <v>290</v>
      </c>
      <c r="R185" s="90"/>
      <c r="S185" s="88"/>
      <c r="T185" s="97"/>
      <c r="U185" s="97"/>
      <c r="V185" s="98"/>
      <c r="W185" s="99"/>
      <c r="X185" s="688" t="s">
        <v>3135</v>
      </c>
      <c r="Y185" s="695" t="s">
        <v>3141</v>
      </c>
      <c r="Z185" s="688" t="s">
        <v>3131</v>
      </c>
    </row>
    <row r="186" spans="1:26" ht="15.6">
      <c r="A186" s="85" t="s">
        <v>1004</v>
      </c>
      <c r="B186" s="183"/>
      <c r="C186" s="184"/>
      <c r="D186" s="187"/>
      <c r="E186" s="88" t="s">
        <v>18</v>
      </c>
      <c r="F186" s="102" t="s">
        <v>15</v>
      </c>
      <c r="G186" s="89" t="s">
        <v>19</v>
      </c>
      <c r="H186" s="89" t="s">
        <v>28</v>
      </c>
      <c r="I186" s="89" t="s">
        <v>24</v>
      </c>
      <c r="J186" s="88">
        <v>4</v>
      </c>
      <c r="K186" s="88"/>
      <c r="L186" s="88"/>
      <c r="M186" s="88"/>
      <c r="N186" s="88"/>
      <c r="O186" s="88"/>
      <c r="P186" s="88" t="s">
        <v>286</v>
      </c>
      <c r="Q186" s="88" t="s">
        <v>290</v>
      </c>
      <c r="R186" s="90"/>
      <c r="S186" s="88"/>
      <c r="T186" s="97"/>
      <c r="U186" s="97"/>
      <c r="V186" s="98"/>
      <c r="W186" s="99"/>
      <c r="X186" s="688" t="s">
        <v>3135</v>
      </c>
      <c r="Y186" s="695" t="s">
        <v>3141</v>
      </c>
      <c r="Z186" s="688" t="s">
        <v>3131</v>
      </c>
    </row>
    <row r="187" spans="1:26" ht="15.6">
      <c r="A187" s="85" t="s">
        <v>1002</v>
      </c>
      <c r="B187" s="183"/>
      <c r="C187" s="184"/>
      <c r="D187" s="187"/>
      <c r="E187" s="116" t="s">
        <v>17</v>
      </c>
      <c r="F187" s="102" t="s">
        <v>14</v>
      </c>
      <c r="G187" s="89" t="s">
        <v>19</v>
      </c>
      <c r="H187" s="89" t="s">
        <v>28</v>
      </c>
      <c r="I187" s="89" t="s">
        <v>24</v>
      </c>
      <c r="J187" s="88">
        <v>4</v>
      </c>
      <c r="K187" s="88"/>
      <c r="L187" s="88"/>
      <c r="M187" s="88"/>
      <c r="N187" s="88"/>
      <c r="O187" s="88"/>
      <c r="P187" s="88" t="s">
        <v>286</v>
      </c>
      <c r="Q187" s="88" t="s">
        <v>290</v>
      </c>
      <c r="R187" s="90"/>
      <c r="S187" s="88"/>
      <c r="T187" s="97"/>
      <c r="U187" s="97"/>
      <c r="V187" s="98"/>
      <c r="W187" s="99"/>
      <c r="X187" s="688" t="s">
        <v>3135</v>
      </c>
      <c r="Y187" s="695" t="s">
        <v>3141</v>
      </c>
      <c r="Z187" s="688" t="s">
        <v>3131</v>
      </c>
    </row>
    <row r="188" spans="1:26" ht="15.6">
      <c r="A188" s="85" t="s">
        <v>1001</v>
      </c>
      <c r="B188" s="183"/>
      <c r="C188" s="184"/>
      <c r="D188" s="187"/>
      <c r="E188" s="116" t="s">
        <v>17</v>
      </c>
      <c r="F188" s="102" t="s">
        <v>15</v>
      </c>
      <c r="G188" s="89" t="s">
        <v>19</v>
      </c>
      <c r="H188" s="89" t="s">
        <v>28</v>
      </c>
      <c r="I188" s="89" t="s">
        <v>24</v>
      </c>
      <c r="J188" s="88">
        <v>4</v>
      </c>
      <c r="K188" s="88"/>
      <c r="L188" s="88"/>
      <c r="M188" s="88"/>
      <c r="N188" s="88"/>
      <c r="O188" s="88"/>
      <c r="P188" s="88" t="s">
        <v>286</v>
      </c>
      <c r="Q188" s="88" t="s">
        <v>290</v>
      </c>
      <c r="R188" s="90"/>
      <c r="S188" s="88"/>
      <c r="T188" s="97"/>
      <c r="U188" s="97"/>
      <c r="V188" s="98"/>
      <c r="W188" s="99"/>
      <c r="X188" s="688" t="s">
        <v>3135</v>
      </c>
      <c r="Y188" s="695" t="s">
        <v>3141</v>
      </c>
      <c r="Z188" s="688" t="s">
        <v>3131</v>
      </c>
    </row>
    <row r="189" spans="1:26" ht="15.6">
      <c r="A189" s="85" t="s">
        <v>1000</v>
      </c>
      <c r="B189" s="183"/>
      <c r="C189" s="184"/>
      <c r="D189" s="187"/>
      <c r="E189" s="116" t="s">
        <v>18</v>
      </c>
      <c r="F189" s="102" t="s">
        <v>14</v>
      </c>
      <c r="G189" s="89" t="s">
        <v>19</v>
      </c>
      <c r="H189" s="89" t="s">
        <v>28</v>
      </c>
      <c r="I189" s="89" t="s">
        <v>24</v>
      </c>
      <c r="J189" s="88">
        <v>4</v>
      </c>
      <c r="K189" s="88"/>
      <c r="L189" s="88"/>
      <c r="M189" s="88"/>
      <c r="N189" s="88"/>
      <c r="O189" s="88"/>
      <c r="P189" s="88" t="s">
        <v>286</v>
      </c>
      <c r="Q189" s="88" t="s">
        <v>290</v>
      </c>
      <c r="R189" s="90"/>
      <c r="S189" s="88"/>
      <c r="T189" s="97"/>
      <c r="U189" s="97"/>
      <c r="V189" s="98"/>
      <c r="W189" s="99"/>
      <c r="X189" s="688" t="s">
        <v>3135</v>
      </c>
      <c r="Y189" s="695" t="s">
        <v>3141</v>
      </c>
      <c r="Z189" s="688" t="s">
        <v>3131</v>
      </c>
    </row>
    <row r="190" spans="1:26" ht="15.6">
      <c r="A190" s="85" t="s">
        <v>999</v>
      </c>
      <c r="B190" s="183"/>
      <c r="C190" s="184"/>
      <c r="D190" s="187"/>
      <c r="E190" s="116" t="s">
        <v>17</v>
      </c>
      <c r="F190" s="102" t="s">
        <v>14</v>
      </c>
      <c r="G190" s="89" t="s">
        <v>19</v>
      </c>
      <c r="H190" s="89" t="s">
        <v>28</v>
      </c>
      <c r="I190" s="89" t="s">
        <v>24</v>
      </c>
      <c r="J190" s="88">
        <v>4</v>
      </c>
      <c r="K190" s="88"/>
      <c r="L190" s="88"/>
      <c r="M190" s="88"/>
      <c r="N190" s="88"/>
      <c r="O190" s="88"/>
      <c r="P190" s="88" t="s">
        <v>286</v>
      </c>
      <c r="Q190" s="88" t="s">
        <v>290</v>
      </c>
      <c r="R190" s="90"/>
      <c r="S190" s="88"/>
      <c r="T190" s="97"/>
      <c r="U190" s="97"/>
      <c r="V190" s="98"/>
      <c r="W190" s="99"/>
      <c r="X190" s="688" t="s">
        <v>3135</v>
      </c>
      <c r="Y190" s="695" t="s">
        <v>3141</v>
      </c>
      <c r="Z190" s="688" t="s">
        <v>3131</v>
      </c>
    </row>
    <row r="191" spans="1:26" ht="15.6">
      <c r="A191" s="85" t="s">
        <v>998</v>
      </c>
      <c r="B191" s="183"/>
      <c r="C191" s="184"/>
      <c r="D191" s="187"/>
      <c r="E191" s="116" t="s">
        <v>17</v>
      </c>
      <c r="F191" s="102" t="s">
        <v>15</v>
      </c>
      <c r="G191" s="89" t="s">
        <v>19</v>
      </c>
      <c r="H191" s="89" t="s">
        <v>28</v>
      </c>
      <c r="I191" s="89" t="s">
        <v>24</v>
      </c>
      <c r="J191" s="88">
        <v>4</v>
      </c>
      <c r="K191" s="88"/>
      <c r="L191" s="88"/>
      <c r="M191" s="88"/>
      <c r="N191" s="88"/>
      <c r="O191" s="88"/>
      <c r="P191" s="88" t="s">
        <v>286</v>
      </c>
      <c r="Q191" s="88" t="s">
        <v>290</v>
      </c>
      <c r="R191" s="90"/>
      <c r="S191" s="88"/>
      <c r="T191" s="97"/>
      <c r="U191" s="97"/>
      <c r="V191" s="98"/>
      <c r="W191" s="99"/>
      <c r="X191" s="688" t="s">
        <v>3135</v>
      </c>
      <c r="Y191" s="695" t="s">
        <v>3141</v>
      </c>
      <c r="Z191" s="688" t="s">
        <v>3131</v>
      </c>
    </row>
    <row r="192" spans="1:26" ht="15.6">
      <c r="A192" s="85" t="s">
        <v>1121</v>
      </c>
      <c r="B192" s="183"/>
      <c r="C192" s="184"/>
      <c r="D192" s="187"/>
      <c r="E192" s="116" t="s">
        <v>18</v>
      </c>
      <c r="F192" s="102" t="s">
        <v>14</v>
      </c>
      <c r="G192" s="89" t="s">
        <v>19</v>
      </c>
      <c r="H192" s="89" t="s">
        <v>28</v>
      </c>
      <c r="I192" s="89" t="s">
        <v>24</v>
      </c>
      <c r="J192" s="88">
        <v>4</v>
      </c>
      <c r="K192" s="88"/>
      <c r="L192" s="88"/>
      <c r="M192" s="88"/>
      <c r="N192" s="88"/>
      <c r="O192" s="88"/>
      <c r="P192" s="88" t="s">
        <v>286</v>
      </c>
      <c r="Q192" s="88" t="s">
        <v>290</v>
      </c>
      <c r="R192" s="90"/>
      <c r="S192" s="88"/>
      <c r="T192" s="97"/>
      <c r="U192" s="97"/>
      <c r="V192" s="98"/>
      <c r="W192" s="99"/>
      <c r="X192" s="688" t="s">
        <v>3135</v>
      </c>
      <c r="Y192" s="695" t="s">
        <v>3141</v>
      </c>
      <c r="Z192" s="688" t="s">
        <v>3131</v>
      </c>
    </row>
    <row r="193" spans="1:26" ht="15.6">
      <c r="A193" s="85" t="s">
        <v>997</v>
      </c>
      <c r="B193" s="183"/>
      <c r="C193" s="184"/>
      <c r="D193" s="187"/>
      <c r="E193" s="116" t="s">
        <v>18</v>
      </c>
      <c r="F193" s="102" t="s">
        <v>15</v>
      </c>
      <c r="G193" s="89" t="s">
        <v>19</v>
      </c>
      <c r="H193" s="89" t="s">
        <v>28</v>
      </c>
      <c r="I193" s="89" t="s">
        <v>24</v>
      </c>
      <c r="J193" s="88">
        <v>4</v>
      </c>
      <c r="K193" s="88"/>
      <c r="L193" s="88"/>
      <c r="M193" s="88"/>
      <c r="N193" s="88"/>
      <c r="O193" s="88"/>
      <c r="P193" s="88" t="s">
        <v>286</v>
      </c>
      <c r="Q193" s="88" t="s">
        <v>290</v>
      </c>
      <c r="R193" s="90"/>
      <c r="S193" s="88"/>
      <c r="T193" s="97"/>
      <c r="U193" s="97"/>
      <c r="V193" s="98"/>
      <c r="W193" s="99"/>
      <c r="X193" s="688" t="s">
        <v>3135</v>
      </c>
      <c r="Y193" s="695" t="s">
        <v>3141</v>
      </c>
      <c r="Z193" s="688" t="s">
        <v>3131</v>
      </c>
    </row>
    <row r="194" spans="1:26" ht="15.6">
      <c r="A194" s="85" t="s">
        <v>996</v>
      </c>
      <c r="B194" s="183"/>
      <c r="C194" s="184"/>
      <c r="D194" s="187"/>
      <c r="E194" s="116" t="s">
        <v>17</v>
      </c>
      <c r="F194" s="102" t="s">
        <v>14</v>
      </c>
      <c r="G194" s="89" t="s">
        <v>19</v>
      </c>
      <c r="H194" s="89" t="s">
        <v>28</v>
      </c>
      <c r="I194" s="89" t="s">
        <v>24</v>
      </c>
      <c r="J194" s="88">
        <v>4</v>
      </c>
      <c r="K194" s="88"/>
      <c r="L194" s="88"/>
      <c r="M194" s="88"/>
      <c r="N194" s="88"/>
      <c r="O194" s="88"/>
      <c r="P194" s="88" t="s">
        <v>286</v>
      </c>
      <c r="Q194" s="88" t="s">
        <v>290</v>
      </c>
      <c r="R194" s="90"/>
      <c r="S194" s="88"/>
      <c r="T194" s="97"/>
      <c r="U194" s="97"/>
      <c r="V194" s="98"/>
      <c r="W194" s="99"/>
      <c r="X194" s="688" t="s">
        <v>3135</v>
      </c>
      <c r="Y194" s="695" t="s">
        <v>3141</v>
      </c>
      <c r="Z194" s="688" t="s">
        <v>3131</v>
      </c>
    </row>
    <row r="195" spans="1:26" ht="15.6">
      <c r="A195" s="85" t="s">
        <v>995</v>
      </c>
      <c r="B195" s="183"/>
      <c r="C195" s="184"/>
      <c r="D195" s="187"/>
      <c r="E195" s="116" t="s">
        <v>17</v>
      </c>
      <c r="F195" s="102" t="s">
        <v>15</v>
      </c>
      <c r="G195" s="89"/>
      <c r="H195" s="89"/>
      <c r="I195" s="89"/>
      <c r="J195" s="88"/>
      <c r="K195" s="88"/>
      <c r="L195" s="88"/>
      <c r="M195" s="88"/>
      <c r="N195" s="88"/>
      <c r="O195" s="95" t="s">
        <v>28</v>
      </c>
      <c r="P195" s="88" t="s">
        <v>444</v>
      </c>
      <c r="Q195" s="88" t="s">
        <v>290</v>
      </c>
      <c r="R195" s="90"/>
      <c r="S195" s="88"/>
      <c r="T195" s="97"/>
      <c r="U195" s="97"/>
      <c r="V195" s="98"/>
      <c r="W195" s="99"/>
      <c r="X195" s="688" t="s">
        <v>3135</v>
      </c>
      <c r="Y195" s="695" t="s">
        <v>3141</v>
      </c>
      <c r="Z195" s="688" t="s">
        <v>3131</v>
      </c>
    </row>
    <row r="196" spans="1:26" ht="15.6">
      <c r="A196" s="85" t="s">
        <v>994</v>
      </c>
      <c r="B196" s="183"/>
      <c r="C196" s="184"/>
      <c r="D196" s="187"/>
      <c r="E196" s="116" t="s">
        <v>18</v>
      </c>
      <c r="F196" s="102" t="s">
        <v>14</v>
      </c>
      <c r="G196" s="89" t="s">
        <v>19</v>
      </c>
      <c r="H196" s="89" t="s">
        <v>28</v>
      </c>
      <c r="I196" s="89" t="s">
        <v>24</v>
      </c>
      <c r="J196" s="88">
        <v>4</v>
      </c>
      <c r="K196" s="88"/>
      <c r="L196" s="88"/>
      <c r="M196" s="88"/>
      <c r="N196" s="88"/>
      <c r="O196" s="88"/>
      <c r="P196" s="88" t="s">
        <v>444</v>
      </c>
      <c r="Q196" s="88" t="s">
        <v>290</v>
      </c>
      <c r="R196" s="90"/>
      <c r="S196" s="88"/>
      <c r="T196" s="97"/>
      <c r="U196" s="97"/>
      <c r="V196" s="98"/>
      <c r="W196" s="99"/>
      <c r="X196" s="688" t="s">
        <v>3135</v>
      </c>
      <c r="Y196" s="695" t="s">
        <v>3141</v>
      </c>
      <c r="Z196" s="688" t="s">
        <v>3131</v>
      </c>
    </row>
    <row r="197" spans="1:26" ht="15.6">
      <c r="A197" s="85" t="s">
        <v>993</v>
      </c>
      <c r="B197" s="183"/>
      <c r="C197" s="184"/>
      <c r="D197" s="187"/>
      <c r="E197" s="116" t="s">
        <v>18</v>
      </c>
      <c r="F197" s="102" t="s">
        <v>15</v>
      </c>
      <c r="G197" s="89"/>
      <c r="H197" s="89"/>
      <c r="I197" s="89"/>
      <c r="J197" s="88"/>
      <c r="K197" s="88"/>
      <c r="L197" s="88"/>
      <c r="M197" s="88"/>
      <c r="N197" s="88"/>
      <c r="O197" s="95" t="s">
        <v>28</v>
      </c>
      <c r="P197" s="88" t="s">
        <v>444</v>
      </c>
      <c r="Q197" s="88" t="s">
        <v>290</v>
      </c>
      <c r="R197" s="90"/>
      <c r="S197" s="88"/>
      <c r="T197" s="97"/>
      <c r="U197" s="97"/>
      <c r="V197" s="98"/>
      <c r="W197" s="99"/>
      <c r="X197" s="688" t="s">
        <v>3135</v>
      </c>
      <c r="Y197" s="695" t="s">
        <v>3141</v>
      </c>
      <c r="Z197" s="688" t="s">
        <v>3131</v>
      </c>
    </row>
    <row r="198" spans="1:26" ht="15.6">
      <c r="A198" s="85" t="s">
        <v>992</v>
      </c>
      <c r="B198" s="183"/>
      <c r="C198" s="184"/>
      <c r="D198" s="187"/>
      <c r="E198" s="116" t="s">
        <v>17</v>
      </c>
      <c r="F198" s="102" t="s">
        <v>14</v>
      </c>
      <c r="G198" s="89" t="s">
        <v>19</v>
      </c>
      <c r="H198" s="89" t="s">
        <v>28</v>
      </c>
      <c r="I198" s="89" t="s">
        <v>24</v>
      </c>
      <c r="J198" s="88">
        <v>2</v>
      </c>
      <c r="K198" s="88"/>
      <c r="L198" s="88"/>
      <c r="M198" s="88"/>
      <c r="N198" s="88"/>
      <c r="O198" s="88"/>
      <c r="P198" s="88" t="s">
        <v>444</v>
      </c>
      <c r="Q198" s="88" t="s">
        <v>290</v>
      </c>
      <c r="R198" s="90"/>
      <c r="S198" s="88"/>
      <c r="T198" s="97"/>
      <c r="U198" s="97"/>
      <c r="V198" s="98"/>
      <c r="W198" s="99"/>
      <c r="X198" s="688" t="s">
        <v>3135</v>
      </c>
      <c r="Y198" s="695" t="s">
        <v>3141</v>
      </c>
      <c r="Z198" s="688" t="s">
        <v>3131</v>
      </c>
    </row>
    <row r="199" spans="1:26" ht="15.6">
      <c r="A199" s="85" t="s">
        <v>991</v>
      </c>
      <c r="B199" s="183"/>
      <c r="C199" s="184"/>
      <c r="D199" s="187"/>
      <c r="E199" s="116" t="s">
        <v>17</v>
      </c>
      <c r="F199" s="102" t="s">
        <v>15</v>
      </c>
      <c r="G199" s="89"/>
      <c r="H199" s="89"/>
      <c r="I199" s="89"/>
      <c r="J199" s="88"/>
      <c r="K199" s="88"/>
      <c r="L199" s="88"/>
      <c r="M199" s="88"/>
      <c r="N199" s="88"/>
      <c r="O199" s="95" t="s">
        <v>28</v>
      </c>
      <c r="P199" s="88" t="s">
        <v>444</v>
      </c>
      <c r="Q199" s="88" t="s">
        <v>290</v>
      </c>
      <c r="R199" s="90"/>
      <c r="S199" s="88"/>
      <c r="T199" s="97"/>
      <c r="U199" s="97"/>
      <c r="V199" s="98"/>
      <c r="W199" s="99"/>
      <c r="X199" s="688" t="s">
        <v>3135</v>
      </c>
      <c r="Y199" s="695" t="s">
        <v>3141</v>
      </c>
      <c r="Z199" s="688" t="s">
        <v>3131</v>
      </c>
    </row>
    <row r="200" spans="1:26" ht="15.6">
      <c r="A200" s="85" t="s">
        <v>990</v>
      </c>
      <c r="B200" s="183"/>
      <c r="C200" s="184"/>
      <c r="D200" s="187"/>
      <c r="E200" s="116" t="s">
        <v>17</v>
      </c>
      <c r="F200" s="102" t="s">
        <v>14</v>
      </c>
      <c r="G200" s="89" t="s">
        <v>19</v>
      </c>
      <c r="H200" s="89" t="s">
        <v>28</v>
      </c>
      <c r="I200" s="89" t="s">
        <v>24</v>
      </c>
      <c r="J200" s="88">
        <v>4</v>
      </c>
      <c r="K200" s="88"/>
      <c r="L200" s="88"/>
      <c r="M200" s="88"/>
      <c r="N200" s="88"/>
      <c r="O200" s="88"/>
      <c r="P200" s="88" t="s">
        <v>444</v>
      </c>
      <c r="Q200" s="88" t="s">
        <v>290</v>
      </c>
      <c r="R200" s="90"/>
      <c r="S200" s="88"/>
      <c r="T200" s="97"/>
      <c r="U200" s="97"/>
      <c r="V200" s="98"/>
      <c r="W200" s="99"/>
      <c r="X200" s="688" t="s">
        <v>3135</v>
      </c>
      <c r="Y200" s="695" t="s">
        <v>3141</v>
      </c>
      <c r="Z200" s="688" t="s">
        <v>3131</v>
      </c>
    </row>
    <row r="201" spans="1:26" ht="15.6">
      <c r="A201" s="85" t="s">
        <v>989</v>
      </c>
      <c r="B201" s="183"/>
      <c r="C201" s="184"/>
      <c r="D201" s="187"/>
      <c r="E201" s="116" t="s">
        <v>17</v>
      </c>
      <c r="F201" s="102" t="s">
        <v>15</v>
      </c>
      <c r="G201" s="89" t="s">
        <v>19</v>
      </c>
      <c r="H201" s="89"/>
      <c r="I201" s="89" t="s">
        <v>24</v>
      </c>
      <c r="J201" s="88"/>
      <c r="K201" s="88"/>
      <c r="L201" s="88"/>
      <c r="M201" s="88"/>
      <c r="N201" s="88"/>
      <c r="O201" s="95" t="s">
        <v>28</v>
      </c>
      <c r="P201" s="88" t="s">
        <v>444</v>
      </c>
      <c r="Q201" s="88" t="s">
        <v>290</v>
      </c>
      <c r="R201" s="90"/>
      <c r="S201" s="88"/>
      <c r="T201" s="97"/>
      <c r="U201" s="97"/>
      <c r="V201" s="98"/>
      <c r="W201" s="99"/>
      <c r="X201" s="688" t="s">
        <v>3135</v>
      </c>
      <c r="Y201" s="695" t="s">
        <v>3141</v>
      </c>
      <c r="Z201" s="688" t="s">
        <v>3131</v>
      </c>
    </row>
    <row r="202" spans="1:26" ht="15.6">
      <c r="A202" s="85" t="s">
        <v>988</v>
      </c>
      <c r="B202" s="183"/>
      <c r="C202" s="184"/>
      <c r="D202" s="187"/>
      <c r="E202" s="116" t="s">
        <v>17</v>
      </c>
      <c r="F202" s="102" t="s">
        <v>14</v>
      </c>
      <c r="G202" s="89" t="s">
        <v>19</v>
      </c>
      <c r="H202" s="89" t="s">
        <v>28</v>
      </c>
      <c r="I202" s="89" t="s">
        <v>24</v>
      </c>
      <c r="J202" s="88">
        <v>4</v>
      </c>
      <c r="K202" s="88"/>
      <c r="L202" s="88"/>
      <c r="M202" s="88"/>
      <c r="N202" s="88"/>
      <c r="O202" s="88"/>
      <c r="P202" s="88" t="s">
        <v>444</v>
      </c>
      <c r="Q202" s="88" t="s">
        <v>290</v>
      </c>
      <c r="R202" s="90"/>
      <c r="S202" s="88"/>
      <c r="T202" s="97"/>
      <c r="U202" s="97"/>
      <c r="V202" s="98"/>
      <c r="W202" s="99"/>
      <c r="X202" s="688" t="s">
        <v>3135</v>
      </c>
      <c r="Y202" s="695" t="s">
        <v>3141</v>
      </c>
      <c r="Z202" s="688" t="s">
        <v>3131</v>
      </c>
    </row>
    <row r="203" spans="1:26" ht="15.6">
      <c r="A203" s="85" t="s">
        <v>987</v>
      </c>
      <c r="B203" s="183"/>
      <c r="C203" s="184"/>
      <c r="D203" s="187"/>
      <c r="E203" s="116" t="s">
        <v>17</v>
      </c>
      <c r="F203" s="102" t="s">
        <v>15</v>
      </c>
      <c r="G203" s="89" t="s">
        <v>19</v>
      </c>
      <c r="H203" s="89" t="s">
        <v>28</v>
      </c>
      <c r="I203" s="89" t="s">
        <v>24</v>
      </c>
      <c r="J203" s="88">
        <v>4</v>
      </c>
      <c r="K203" s="88"/>
      <c r="L203" s="88"/>
      <c r="M203" s="88"/>
      <c r="N203" s="88"/>
      <c r="O203" s="88"/>
      <c r="P203" s="88" t="s">
        <v>444</v>
      </c>
      <c r="Q203" s="88" t="s">
        <v>290</v>
      </c>
      <c r="R203" s="90"/>
      <c r="S203" s="88"/>
      <c r="T203" s="97"/>
      <c r="U203" s="97"/>
      <c r="V203" s="98"/>
      <c r="W203" s="99"/>
      <c r="X203" s="688" t="s">
        <v>3135</v>
      </c>
      <c r="Y203" s="695" t="s">
        <v>3141</v>
      </c>
      <c r="Z203" s="688" t="s">
        <v>3131</v>
      </c>
    </row>
    <row r="204" spans="1:26" ht="15.6">
      <c r="A204" s="85" t="s">
        <v>986</v>
      </c>
      <c r="B204" s="183"/>
      <c r="C204" s="184"/>
      <c r="D204" s="187"/>
      <c r="E204" s="117" t="s">
        <v>18</v>
      </c>
      <c r="F204" s="102" t="s">
        <v>14</v>
      </c>
      <c r="G204" s="89" t="s">
        <v>19</v>
      </c>
      <c r="H204" s="89" t="s">
        <v>28</v>
      </c>
      <c r="I204" s="89" t="s">
        <v>24</v>
      </c>
      <c r="J204" s="88">
        <v>3</v>
      </c>
      <c r="K204" s="88"/>
      <c r="L204" s="88"/>
      <c r="M204" s="88"/>
      <c r="N204" s="88"/>
      <c r="O204" s="110"/>
      <c r="P204" s="88" t="s">
        <v>286</v>
      </c>
      <c r="Q204" s="88" t="s">
        <v>290</v>
      </c>
      <c r="R204" s="188"/>
      <c r="S204" s="88"/>
      <c r="T204" s="97"/>
      <c r="U204" s="97"/>
      <c r="V204" s="98"/>
      <c r="W204" s="99"/>
      <c r="X204" s="688" t="s">
        <v>3135</v>
      </c>
      <c r="Y204" s="695" t="s">
        <v>3141</v>
      </c>
      <c r="Z204" s="688" t="s">
        <v>3131</v>
      </c>
    </row>
    <row r="205" spans="1:26" ht="15.6">
      <c r="A205" s="85" t="s">
        <v>985</v>
      </c>
      <c r="B205" s="183"/>
      <c r="C205" s="184"/>
      <c r="D205" s="187"/>
      <c r="E205" s="117" t="s">
        <v>18</v>
      </c>
      <c r="F205" s="102" t="s">
        <v>15</v>
      </c>
      <c r="G205" s="89" t="s">
        <v>19</v>
      </c>
      <c r="H205" s="89" t="s">
        <v>28</v>
      </c>
      <c r="I205" s="89" t="s">
        <v>24</v>
      </c>
      <c r="J205" s="88">
        <v>1</v>
      </c>
      <c r="K205" s="88"/>
      <c r="L205" s="88"/>
      <c r="M205" s="88"/>
      <c r="N205" s="88"/>
      <c r="O205" s="110"/>
      <c r="P205" s="88" t="s">
        <v>286</v>
      </c>
      <c r="Q205" s="88" t="s">
        <v>290</v>
      </c>
      <c r="R205" s="188"/>
      <c r="S205" s="88"/>
      <c r="T205" s="97"/>
      <c r="U205" s="97"/>
      <c r="V205" s="98"/>
      <c r="W205" s="99"/>
      <c r="X205" s="688" t="s">
        <v>3135</v>
      </c>
      <c r="Y205" s="695" t="s">
        <v>3141</v>
      </c>
      <c r="Z205" s="688" t="s">
        <v>3131</v>
      </c>
    </row>
    <row r="206" spans="1:26" ht="15.6">
      <c r="A206" s="85" t="s">
        <v>984</v>
      </c>
      <c r="B206" s="183"/>
      <c r="C206" s="184"/>
      <c r="D206" s="187"/>
      <c r="E206" s="117" t="s">
        <v>18</v>
      </c>
      <c r="F206" s="102" t="s">
        <v>15</v>
      </c>
      <c r="G206" s="89" t="s">
        <v>19</v>
      </c>
      <c r="H206" s="89" t="s">
        <v>28</v>
      </c>
      <c r="I206" s="89" t="s">
        <v>24</v>
      </c>
      <c r="J206" s="88">
        <v>4</v>
      </c>
      <c r="K206" s="88"/>
      <c r="L206" s="88"/>
      <c r="M206" s="88"/>
      <c r="N206" s="88"/>
      <c r="O206" s="110"/>
      <c r="P206" s="88" t="s">
        <v>286</v>
      </c>
      <c r="Q206" s="88" t="s">
        <v>290</v>
      </c>
      <c r="R206" s="188"/>
      <c r="S206" s="88"/>
      <c r="T206" s="97"/>
      <c r="U206" s="97"/>
      <c r="V206" s="98"/>
      <c r="W206" s="99"/>
      <c r="X206" s="688" t="s">
        <v>3135</v>
      </c>
      <c r="Y206" s="695" t="s">
        <v>3141</v>
      </c>
      <c r="Z206" s="688" t="s">
        <v>3131</v>
      </c>
    </row>
    <row r="207" spans="1:26" ht="15.6">
      <c r="A207" s="85" t="s">
        <v>983</v>
      </c>
      <c r="B207" s="183"/>
      <c r="C207" s="184"/>
      <c r="D207" s="187"/>
      <c r="E207" s="117" t="s">
        <v>18</v>
      </c>
      <c r="F207" s="102" t="s">
        <v>14</v>
      </c>
      <c r="G207" s="89" t="s">
        <v>19</v>
      </c>
      <c r="H207" s="89" t="s">
        <v>28</v>
      </c>
      <c r="I207" s="89" t="s">
        <v>24</v>
      </c>
      <c r="J207" s="88">
        <v>4</v>
      </c>
      <c r="K207" s="88"/>
      <c r="L207" s="88"/>
      <c r="M207" s="88"/>
      <c r="N207" s="88"/>
      <c r="O207" s="110"/>
      <c r="P207" s="88" t="s">
        <v>291</v>
      </c>
      <c r="Q207" s="88" t="s">
        <v>290</v>
      </c>
      <c r="R207" s="188"/>
      <c r="S207" s="88"/>
      <c r="T207" s="97"/>
      <c r="U207" s="97"/>
      <c r="V207" s="98"/>
      <c r="W207" s="99"/>
      <c r="X207" s="688" t="s">
        <v>3135</v>
      </c>
      <c r="Y207" s="695" t="s">
        <v>3141</v>
      </c>
      <c r="Z207" s="688" t="s">
        <v>3131</v>
      </c>
    </row>
    <row r="208" spans="1:26" ht="15.6">
      <c r="A208" s="85" t="s">
        <v>982</v>
      </c>
      <c r="B208" s="183"/>
      <c r="C208" s="184"/>
      <c r="D208" s="187"/>
      <c r="E208" s="117" t="s">
        <v>17</v>
      </c>
      <c r="F208" s="102" t="s">
        <v>14</v>
      </c>
      <c r="G208" s="89" t="s">
        <v>19</v>
      </c>
      <c r="H208" s="89" t="s">
        <v>28</v>
      </c>
      <c r="I208" s="89" t="s">
        <v>24</v>
      </c>
      <c r="J208" s="88">
        <v>4</v>
      </c>
      <c r="K208" s="88"/>
      <c r="L208" s="88"/>
      <c r="M208" s="88"/>
      <c r="N208" s="88"/>
      <c r="O208" s="110"/>
      <c r="P208" s="88" t="s">
        <v>291</v>
      </c>
      <c r="Q208" s="88" t="s">
        <v>290</v>
      </c>
      <c r="R208" s="188"/>
      <c r="S208" s="88"/>
      <c r="T208" s="97"/>
      <c r="U208" s="97"/>
      <c r="V208" s="98"/>
      <c r="W208" s="99"/>
      <c r="X208" s="688" t="s">
        <v>3135</v>
      </c>
      <c r="Y208" s="695" t="s">
        <v>3141</v>
      </c>
      <c r="Z208" s="688" t="s">
        <v>3131</v>
      </c>
    </row>
    <row r="209" spans="1:26" ht="15.6">
      <c r="A209" s="85" t="s">
        <v>981</v>
      </c>
      <c r="B209" s="183"/>
      <c r="C209" s="184"/>
      <c r="D209" s="187"/>
      <c r="E209" s="117" t="s">
        <v>17</v>
      </c>
      <c r="F209" s="102" t="s">
        <v>15</v>
      </c>
      <c r="G209" s="89" t="s">
        <v>19</v>
      </c>
      <c r="H209" s="89" t="s">
        <v>28</v>
      </c>
      <c r="I209" s="89" t="s">
        <v>24</v>
      </c>
      <c r="J209" s="88">
        <v>4</v>
      </c>
      <c r="K209" s="88"/>
      <c r="L209" s="88"/>
      <c r="M209" s="88"/>
      <c r="N209" s="88"/>
      <c r="O209" s="110"/>
      <c r="P209" s="88" t="s">
        <v>291</v>
      </c>
      <c r="Q209" s="88" t="s">
        <v>290</v>
      </c>
      <c r="R209" s="188"/>
      <c r="S209" s="88"/>
      <c r="T209" s="97"/>
      <c r="U209" s="97"/>
      <c r="V209" s="98"/>
      <c r="W209" s="99"/>
      <c r="X209" s="688" t="s">
        <v>3135</v>
      </c>
      <c r="Y209" s="695" t="s">
        <v>3141</v>
      </c>
      <c r="Z209" s="688" t="s">
        <v>3131</v>
      </c>
    </row>
    <row r="210" spans="1:26" ht="15.6">
      <c r="A210" s="85" t="s">
        <v>980</v>
      </c>
      <c r="B210" s="183"/>
      <c r="C210" s="184"/>
      <c r="D210" s="187"/>
      <c r="E210" s="117" t="s">
        <v>17</v>
      </c>
      <c r="F210" s="102" t="s">
        <v>14</v>
      </c>
      <c r="G210" s="89" t="s">
        <v>19</v>
      </c>
      <c r="H210" s="89" t="s">
        <v>28</v>
      </c>
      <c r="I210" s="89" t="s">
        <v>474</v>
      </c>
      <c r="J210" s="88">
        <v>4</v>
      </c>
      <c r="K210" s="88"/>
      <c r="L210" s="88"/>
      <c r="M210" s="88"/>
      <c r="N210" s="88"/>
      <c r="O210" s="110"/>
      <c r="P210" s="88" t="s">
        <v>291</v>
      </c>
      <c r="Q210" s="88" t="s">
        <v>290</v>
      </c>
      <c r="R210" s="188"/>
      <c r="S210" s="88"/>
      <c r="T210" s="97"/>
      <c r="U210" s="97"/>
      <c r="V210" s="98"/>
      <c r="W210" s="99"/>
      <c r="X210" s="688" t="s">
        <v>3135</v>
      </c>
      <c r="Y210" s="695" t="s">
        <v>3141</v>
      </c>
      <c r="Z210" s="688" t="s">
        <v>3131</v>
      </c>
    </row>
    <row r="211" spans="1:26" ht="15.6">
      <c r="A211" s="85" t="s">
        <v>979</v>
      </c>
      <c r="B211" s="183"/>
      <c r="C211" s="184"/>
      <c r="D211" s="187"/>
      <c r="E211" s="117" t="s">
        <v>17</v>
      </c>
      <c r="F211" s="102" t="s">
        <v>14</v>
      </c>
      <c r="G211" s="89" t="s">
        <v>19</v>
      </c>
      <c r="H211" s="89" t="s">
        <v>28</v>
      </c>
      <c r="I211" s="89" t="s">
        <v>24</v>
      </c>
      <c r="J211" s="88">
        <v>4</v>
      </c>
      <c r="K211" s="88"/>
      <c r="L211" s="88"/>
      <c r="M211" s="88"/>
      <c r="N211" s="88"/>
      <c r="O211" s="110"/>
      <c r="P211" s="88" t="s">
        <v>291</v>
      </c>
      <c r="Q211" s="88" t="s">
        <v>290</v>
      </c>
      <c r="R211" s="188"/>
      <c r="S211" s="88"/>
      <c r="T211" s="97"/>
      <c r="U211" s="97"/>
      <c r="V211" s="98"/>
      <c r="W211" s="99"/>
      <c r="X211" s="688" t="s">
        <v>3135</v>
      </c>
      <c r="Y211" s="695" t="s">
        <v>3141</v>
      </c>
      <c r="Z211" s="688" t="s">
        <v>3131</v>
      </c>
    </row>
    <row r="212" spans="1:26" ht="15.6">
      <c r="A212" s="85" t="s">
        <v>1189</v>
      </c>
      <c r="B212" s="189"/>
      <c r="C212" s="190"/>
      <c r="D212" s="191"/>
      <c r="E212" s="117" t="s">
        <v>17</v>
      </c>
      <c r="F212" s="102" t="s">
        <v>15</v>
      </c>
      <c r="G212" s="89" t="s">
        <v>19</v>
      </c>
      <c r="H212" s="89" t="s">
        <v>28</v>
      </c>
      <c r="I212" s="89" t="s">
        <v>477</v>
      </c>
      <c r="J212" s="88">
        <v>4</v>
      </c>
      <c r="K212" s="88"/>
      <c r="L212" s="88"/>
      <c r="M212" s="88"/>
      <c r="N212" s="88"/>
      <c r="O212" s="88"/>
      <c r="P212" s="88" t="s">
        <v>291</v>
      </c>
      <c r="Q212" s="88" t="s">
        <v>290</v>
      </c>
      <c r="R212" s="90"/>
      <c r="S212" s="104"/>
      <c r="T212" s="174"/>
      <c r="U212" s="174"/>
      <c r="V212" s="175"/>
      <c r="W212" s="176"/>
      <c r="X212" s="688" t="s">
        <v>3135</v>
      </c>
      <c r="Y212" s="695" t="s">
        <v>3141</v>
      </c>
      <c r="Z212" s="688" t="s">
        <v>3131</v>
      </c>
    </row>
    <row r="213" spans="1:26">
      <c r="A213" s="85" t="s">
        <v>977</v>
      </c>
      <c r="B213" s="109"/>
      <c r="C213" s="109"/>
      <c r="D213" s="109"/>
      <c r="E213" s="102" t="s">
        <v>17</v>
      </c>
      <c r="F213" s="88" t="s">
        <v>14</v>
      </c>
      <c r="G213" s="89" t="s">
        <v>19</v>
      </c>
      <c r="H213" s="89" t="s">
        <v>28</v>
      </c>
      <c r="I213" s="114"/>
      <c r="J213" s="88">
        <v>1</v>
      </c>
      <c r="K213" s="88"/>
      <c r="L213" s="88"/>
      <c r="M213" s="88"/>
      <c r="N213" s="88"/>
      <c r="O213" s="88"/>
      <c r="P213" s="88" t="s">
        <v>291</v>
      </c>
      <c r="Q213" s="88" t="s">
        <v>290</v>
      </c>
      <c r="R213" s="192"/>
      <c r="S213" s="116"/>
      <c r="T213" s="193"/>
      <c r="U213" s="193"/>
      <c r="V213" s="194"/>
      <c r="W213" s="195"/>
      <c r="X213" s="688" t="s">
        <v>3135</v>
      </c>
      <c r="Y213" s="695" t="s">
        <v>3141</v>
      </c>
      <c r="Z213" s="688" t="s">
        <v>3131</v>
      </c>
    </row>
    <row r="214" spans="1:26" ht="14.4">
      <c r="A214" s="85" t="s">
        <v>976</v>
      </c>
      <c r="B214" s="109"/>
      <c r="C214" s="109"/>
      <c r="D214" s="109"/>
      <c r="E214" s="117" t="s">
        <v>17</v>
      </c>
      <c r="F214" s="102" t="s">
        <v>14</v>
      </c>
      <c r="G214" s="89" t="s">
        <v>19</v>
      </c>
      <c r="H214" s="89" t="s">
        <v>28</v>
      </c>
      <c r="I214" s="89" t="s">
        <v>24</v>
      </c>
      <c r="J214" s="88">
        <v>4</v>
      </c>
      <c r="K214" s="128"/>
      <c r="L214" s="88"/>
      <c r="M214" s="88"/>
      <c r="N214" s="88"/>
      <c r="O214" s="88"/>
      <c r="P214" s="88" t="s">
        <v>291</v>
      </c>
      <c r="Q214" s="88" t="s">
        <v>290</v>
      </c>
      <c r="R214" s="196"/>
      <c r="S214" s="116"/>
      <c r="T214" s="193"/>
      <c r="U214" s="193"/>
      <c r="V214" s="194"/>
      <c r="W214" s="109"/>
      <c r="X214" s="688" t="s">
        <v>3135</v>
      </c>
      <c r="Y214" s="695" t="s">
        <v>3141</v>
      </c>
      <c r="Z214" s="688" t="s">
        <v>3131</v>
      </c>
    </row>
    <row r="215" spans="1:26" ht="14.4">
      <c r="A215" s="85" t="s">
        <v>975</v>
      </c>
      <c r="B215" s="109"/>
      <c r="C215" s="109"/>
      <c r="D215" s="109"/>
      <c r="E215" s="117" t="s">
        <v>17</v>
      </c>
      <c r="F215" s="102" t="s">
        <v>15</v>
      </c>
      <c r="G215" s="89" t="s">
        <v>19</v>
      </c>
      <c r="H215" s="89" t="s">
        <v>28</v>
      </c>
      <c r="I215" s="89" t="s">
        <v>24</v>
      </c>
      <c r="J215" s="88">
        <v>4</v>
      </c>
      <c r="K215" s="128"/>
      <c r="L215" s="88"/>
      <c r="M215" s="88"/>
      <c r="N215" s="88"/>
      <c r="O215" s="88"/>
      <c r="P215" s="88" t="s">
        <v>291</v>
      </c>
      <c r="Q215" s="88" t="s">
        <v>290</v>
      </c>
      <c r="R215" s="196"/>
      <c r="S215" s="116"/>
      <c r="T215" s="193"/>
      <c r="U215" s="193"/>
      <c r="V215" s="194"/>
      <c r="W215" s="195"/>
      <c r="X215" s="688" t="s">
        <v>3135</v>
      </c>
      <c r="Y215" s="695" t="s">
        <v>3141</v>
      </c>
      <c r="Z215" s="688" t="s">
        <v>3131</v>
      </c>
    </row>
    <row r="216" spans="1:26" ht="14.4">
      <c r="A216" s="85" t="s">
        <v>974</v>
      </c>
      <c r="B216" s="109"/>
      <c r="C216" s="109"/>
      <c r="D216" s="109"/>
      <c r="E216" s="117" t="s">
        <v>17</v>
      </c>
      <c r="F216" s="102" t="s">
        <v>14</v>
      </c>
      <c r="G216" s="89" t="s">
        <v>19</v>
      </c>
      <c r="H216" s="89" t="s">
        <v>28</v>
      </c>
      <c r="I216" s="89" t="s">
        <v>24</v>
      </c>
      <c r="J216" s="88">
        <v>4</v>
      </c>
      <c r="K216" s="128"/>
      <c r="L216" s="88"/>
      <c r="M216" s="88"/>
      <c r="N216" s="88"/>
      <c r="O216" s="88"/>
      <c r="P216" s="88" t="s">
        <v>286</v>
      </c>
      <c r="Q216" s="88" t="s">
        <v>290</v>
      </c>
      <c r="R216" s="196"/>
      <c r="S216" s="116"/>
      <c r="T216" s="193"/>
      <c r="U216" s="193"/>
      <c r="V216" s="194"/>
      <c r="W216" s="109"/>
      <c r="X216" s="688" t="s">
        <v>3135</v>
      </c>
      <c r="Y216" s="695" t="s">
        <v>3141</v>
      </c>
      <c r="Z216" s="688" t="s">
        <v>3131</v>
      </c>
    </row>
    <row r="217" spans="1:26" ht="14.4">
      <c r="A217" s="85" t="s">
        <v>973</v>
      </c>
      <c r="B217" s="109"/>
      <c r="C217" s="109"/>
      <c r="D217" s="109"/>
      <c r="E217" s="117" t="s">
        <v>17</v>
      </c>
      <c r="F217" s="102" t="s">
        <v>15</v>
      </c>
      <c r="G217" s="89" t="s">
        <v>19</v>
      </c>
      <c r="H217" s="89" t="s">
        <v>28</v>
      </c>
      <c r="I217" s="89" t="s">
        <v>24</v>
      </c>
      <c r="J217" s="88">
        <v>4</v>
      </c>
      <c r="K217" s="128"/>
      <c r="L217" s="88"/>
      <c r="M217" s="88"/>
      <c r="N217" s="88"/>
      <c r="O217" s="88"/>
      <c r="P217" s="88" t="s">
        <v>286</v>
      </c>
      <c r="Q217" s="88" t="s">
        <v>290</v>
      </c>
      <c r="R217" s="196"/>
      <c r="S217" s="116"/>
      <c r="T217" s="193"/>
      <c r="U217" s="193"/>
      <c r="V217" s="194"/>
      <c r="W217" s="109"/>
      <c r="X217" s="688" t="s">
        <v>3135</v>
      </c>
      <c r="Y217" s="695" t="s">
        <v>3141</v>
      </c>
      <c r="Z217" s="688" t="s">
        <v>3131</v>
      </c>
    </row>
    <row r="218" spans="1:26" ht="15.6">
      <c r="A218" s="85" t="s">
        <v>972</v>
      </c>
      <c r="B218" s="184"/>
      <c r="C218" s="197"/>
      <c r="D218" s="198"/>
      <c r="E218" s="102" t="s">
        <v>18</v>
      </c>
      <c r="F218" s="88" t="s">
        <v>14</v>
      </c>
      <c r="G218" s="89" t="s">
        <v>19</v>
      </c>
      <c r="H218" s="89" t="s">
        <v>28</v>
      </c>
      <c r="I218" s="89" t="s">
        <v>24</v>
      </c>
      <c r="J218" s="88">
        <v>2</v>
      </c>
      <c r="K218" s="128"/>
      <c r="L218" s="88"/>
      <c r="M218" s="88"/>
      <c r="N218" s="88"/>
      <c r="O218" s="88"/>
      <c r="P218" s="88" t="s">
        <v>286</v>
      </c>
      <c r="Q218" s="88" t="s">
        <v>289</v>
      </c>
      <c r="R218" s="196" t="s">
        <v>661</v>
      </c>
      <c r="S218" s="116"/>
      <c r="T218" s="193"/>
      <c r="U218" s="193"/>
      <c r="V218" s="194"/>
      <c r="W218" s="195"/>
      <c r="X218" s="688" t="s">
        <v>3135</v>
      </c>
      <c r="Y218" s="695" t="s">
        <v>3141</v>
      </c>
      <c r="Z218" s="688" t="s">
        <v>3131</v>
      </c>
    </row>
    <row r="219" spans="1:26" ht="15.6">
      <c r="A219" s="85" t="s">
        <v>971</v>
      </c>
      <c r="B219" s="184"/>
      <c r="C219" s="197"/>
      <c r="D219" s="198"/>
      <c r="E219" s="102" t="s">
        <v>18</v>
      </c>
      <c r="F219" s="88" t="s">
        <v>15</v>
      </c>
      <c r="G219" s="89" t="s">
        <v>19</v>
      </c>
      <c r="H219" s="89" t="s">
        <v>28</v>
      </c>
      <c r="I219" s="89" t="s">
        <v>24</v>
      </c>
      <c r="J219" s="88">
        <v>2</v>
      </c>
      <c r="K219" s="128"/>
      <c r="L219" s="88"/>
      <c r="M219" s="88"/>
      <c r="N219" s="88"/>
      <c r="O219" s="88"/>
      <c r="P219" s="88" t="s">
        <v>286</v>
      </c>
      <c r="Q219" s="88" t="s">
        <v>289</v>
      </c>
      <c r="R219" s="196" t="s">
        <v>542</v>
      </c>
      <c r="S219" s="116"/>
      <c r="T219" s="193"/>
      <c r="U219" s="193"/>
      <c r="V219" s="194"/>
      <c r="W219" s="195"/>
      <c r="X219" s="688" t="s">
        <v>3135</v>
      </c>
      <c r="Y219" s="695" t="s">
        <v>3141</v>
      </c>
      <c r="Z219" s="688" t="s">
        <v>3131</v>
      </c>
    </row>
    <row r="220" spans="1:26" ht="15.6">
      <c r="A220" s="85" t="s">
        <v>970</v>
      </c>
      <c r="B220" s="184"/>
      <c r="C220" s="197"/>
      <c r="D220" s="198"/>
      <c r="E220" s="102" t="s">
        <v>17</v>
      </c>
      <c r="F220" s="88" t="s">
        <v>14</v>
      </c>
      <c r="G220" s="89" t="s">
        <v>56</v>
      </c>
      <c r="H220" s="675" t="s">
        <v>28</v>
      </c>
      <c r="I220" s="89" t="s">
        <v>24</v>
      </c>
      <c r="J220" s="88"/>
      <c r="K220" s="199"/>
      <c r="L220" s="88"/>
      <c r="M220" s="88"/>
      <c r="N220" s="88"/>
      <c r="O220" s="95" t="s">
        <v>29</v>
      </c>
      <c r="P220" s="88" t="s">
        <v>286</v>
      </c>
      <c r="Q220" s="88" t="s">
        <v>289</v>
      </c>
      <c r="R220" s="196"/>
      <c r="S220" s="116"/>
      <c r="T220" s="193"/>
      <c r="U220" s="193"/>
      <c r="V220" s="194"/>
      <c r="W220" s="100"/>
      <c r="X220" s="688" t="s">
        <v>3135</v>
      </c>
      <c r="Y220" s="695" t="s">
        <v>3141</v>
      </c>
      <c r="Z220" s="688" t="s">
        <v>3131</v>
      </c>
    </row>
    <row r="221" spans="1:26" ht="15.6">
      <c r="A221" s="85" t="s">
        <v>969</v>
      </c>
      <c r="B221" s="184"/>
      <c r="C221" s="197"/>
      <c r="D221" s="198"/>
      <c r="E221" s="203" t="s">
        <v>17</v>
      </c>
      <c r="F221" s="104" t="s">
        <v>15</v>
      </c>
      <c r="G221" s="105" t="s">
        <v>56</v>
      </c>
      <c r="H221" s="675" t="s">
        <v>28</v>
      </c>
      <c r="I221" s="89" t="s">
        <v>24</v>
      </c>
      <c r="J221" s="88"/>
      <c r="K221" s="88"/>
      <c r="L221" s="88"/>
      <c r="M221" s="88"/>
      <c r="N221" s="88"/>
      <c r="O221" s="95" t="s">
        <v>29</v>
      </c>
      <c r="P221" s="88" t="s">
        <v>286</v>
      </c>
      <c r="Q221" s="88" t="s">
        <v>289</v>
      </c>
      <c r="R221" s="196"/>
      <c r="S221" s="116"/>
      <c r="T221" s="193"/>
      <c r="U221" s="193"/>
      <c r="V221" s="194"/>
      <c r="W221" s="195"/>
      <c r="X221" s="688" t="s">
        <v>3135</v>
      </c>
      <c r="Y221" s="695" t="s">
        <v>3141</v>
      </c>
      <c r="Z221" s="688" t="s">
        <v>3131</v>
      </c>
    </row>
    <row r="222" spans="1:26" ht="15.6">
      <c r="A222" s="85" t="s">
        <v>968</v>
      </c>
      <c r="B222" s="184"/>
      <c r="C222" s="197"/>
      <c r="D222" s="198"/>
      <c r="E222" s="102" t="s">
        <v>18</v>
      </c>
      <c r="F222" s="88" t="s">
        <v>14</v>
      </c>
      <c r="G222" s="89" t="s">
        <v>19</v>
      </c>
      <c r="H222" s="89" t="s">
        <v>28</v>
      </c>
      <c r="I222" s="89" t="s">
        <v>24</v>
      </c>
      <c r="J222" s="88">
        <v>4</v>
      </c>
      <c r="K222" s="88"/>
      <c r="L222" s="88"/>
      <c r="M222" s="88"/>
      <c r="N222" s="88"/>
      <c r="O222" s="88"/>
      <c r="P222" s="88" t="s">
        <v>286</v>
      </c>
      <c r="Q222" s="88" t="s">
        <v>290</v>
      </c>
      <c r="R222" s="196"/>
      <c r="S222" s="116"/>
      <c r="T222" s="193"/>
      <c r="U222" s="193"/>
      <c r="V222" s="194"/>
      <c r="W222" s="195"/>
      <c r="X222" s="688" t="s">
        <v>3135</v>
      </c>
      <c r="Y222" s="695" t="s">
        <v>3141</v>
      </c>
      <c r="Z222" s="688" t="s">
        <v>3131</v>
      </c>
    </row>
    <row r="223" spans="1:26" s="226" customFormat="1" ht="16.2" thickBot="1">
      <c r="A223" s="85" t="s">
        <v>967</v>
      </c>
      <c r="B223" s="214"/>
      <c r="C223" s="215"/>
      <c r="D223" s="236" t="s">
        <v>664</v>
      </c>
      <c r="E223" s="216" t="s">
        <v>18</v>
      </c>
      <c r="F223" s="217" t="s">
        <v>15</v>
      </c>
      <c r="G223" s="219" t="s">
        <v>19</v>
      </c>
      <c r="H223" s="219" t="s">
        <v>28</v>
      </c>
      <c r="I223" s="219" t="s">
        <v>24</v>
      </c>
      <c r="J223" s="217">
        <v>4</v>
      </c>
      <c r="K223" s="217"/>
      <c r="L223" s="217"/>
      <c r="M223" s="217"/>
      <c r="N223" s="217"/>
      <c r="O223" s="217"/>
      <c r="P223" s="217" t="s">
        <v>286</v>
      </c>
      <c r="Q223" s="217" t="s">
        <v>290</v>
      </c>
      <c r="S223" s="222"/>
      <c r="T223" s="223"/>
      <c r="U223" s="223"/>
      <c r="V223" s="224"/>
      <c r="W223" s="225"/>
      <c r="X223" s="688" t="s">
        <v>3135</v>
      </c>
      <c r="Y223" s="695" t="s">
        <v>3141</v>
      </c>
      <c r="Z223" s="688" t="s">
        <v>3131</v>
      </c>
    </row>
    <row r="224" spans="1:26" ht="15.6">
      <c r="A224" s="85" t="s">
        <v>966</v>
      </c>
      <c r="B224" s="207"/>
      <c r="C224" s="208"/>
      <c r="D224" s="237" t="s">
        <v>673</v>
      </c>
      <c r="E224" s="204" t="s">
        <v>17</v>
      </c>
      <c r="F224" s="107" t="s">
        <v>15</v>
      </c>
      <c r="G224" s="108" t="s">
        <v>56</v>
      </c>
      <c r="H224" s="682" t="s">
        <v>28</v>
      </c>
      <c r="I224" s="108" t="s">
        <v>24</v>
      </c>
      <c r="J224" s="107"/>
      <c r="K224" s="107"/>
      <c r="L224" s="107"/>
      <c r="M224" s="107"/>
      <c r="N224" s="107"/>
      <c r="O224" s="206" t="s">
        <v>29</v>
      </c>
      <c r="P224" s="107" t="s">
        <v>286</v>
      </c>
      <c r="Q224" s="209" t="s">
        <v>289</v>
      </c>
      <c r="S224" s="210"/>
      <c r="T224" s="211"/>
      <c r="U224" s="211"/>
      <c r="V224" s="212"/>
      <c r="W224" s="213"/>
      <c r="X224" s="688" t="s">
        <v>3135</v>
      </c>
      <c r="Y224" s="695" t="s">
        <v>3141</v>
      </c>
      <c r="Z224" s="688" t="s">
        <v>3131</v>
      </c>
    </row>
    <row r="225" spans="1:26" ht="15.6">
      <c r="A225" s="85" t="s">
        <v>965</v>
      </c>
      <c r="B225" s="184"/>
      <c r="C225" s="197"/>
      <c r="D225" s="198"/>
      <c r="E225" s="203" t="s">
        <v>17</v>
      </c>
      <c r="F225" s="104" t="s">
        <v>14</v>
      </c>
      <c r="G225" s="105" t="s">
        <v>56</v>
      </c>
      <c r="H225" s="683" t="s">
        <v>28</v>
      </c>
      <c r="I225" s="89" t="s">
        <v>24</v>
      </c>
      <c r="J225" s="88"/>
      <c r="K225" s="88"/>
      <c r="L225" s="88"/>
      <c r="M225" s="88"/>
      <c r="N225" s="88"/>
      <c r="O225" s="95" t="s">
        <v>29</v>
      </c>
      <c r="P225" s="88" t="s">
        <v>286</v>
      </c>
      <c r="Q225" s="88" t="s">
        <v>289</v>
      </c>
      <c r="R225" s="235" t="s">
        <v>662</v>
      </c>
      <c r="S225" s="116"/>
      <c r="T225" s="193"/>
      <c r="U225" s="193"/>
      <c r="V225" s="194"/>
      <c r="W225" s="195"/>
      <c r="X225" s="688" t="s">
        <v>3135</v>
      </c>
      <c r="Y225" s="695" t="s">
        <v>3141</v>
      </c>
      <c r="Z225" s="688" t="s">
        <v>3131</v>
      </c>
    </row>
    <row r="226" spans="1:26" ht="15.6">
      <c r="A226" s="85" t="s">
        <v>964</v>
      </c>
      <c r="B226" s="184"/>
      <c r="C226" s="197"/>
      <c r="D226" s="198"/>
      <c r="E226" s="203" t="s">
        <v>17</v>
      </c>
      <c r="F226" s="104" t="s">
        <v>14</v>
      </c>
      <c r="G226" s="231" t="s">
        <v>262</v>
      </c>
      <c r="H226" s="11"/>
      <c r="I226" s="89" t="s">
        <v>24</v>
      </c>
      <c r="J226" s="88"/>
      <c r="K226" s="88"/>
      <c r="L226" s="88"/>
      <c r="M226" s="88"/>
      <c r="N226" s="88"/>
      <c r="O226" s="129" t="s">
        <v>28</v>
      </c>
      <c r="P226" s="88" t="s">
        <v>286</v>
      </c>
      <c r="Q226" s="88" t="s">
        <v>289</v>
      </c>
      <c r="R226" s="196" t="s">
        <v>671</v>
      </c>
      <c r="S226" s="116"/>
      <c r="T226" s="193"/>
      <c r="U226" s="193"/>
      <c r="V226" s="194"/>
      <c r="W226" s="195"/>
      <c r="X226" s="688" t="s">
        <v>3135</v>
      </c>
      <c r="Y226" s="695" t="s">
        <v>3141</v>
      </c>
      <c r="Z226" s="688" t="s">
        <v>3131</v>
      </c>
    </row>
    <row r="227" spans="1:26" ht="15.6">
      <c r="A227" s="85" t="s">
        <v>963</v>
      </c>
      <c r="B227" s="184"/>
      <c r="C227" s="197"/>
      <c r="D227" s="198"/>
      <c r="E227" s="204" t="s">
        <v>17</v>
      </c>
      <c r="F227" s="107" t="s">
        <v>15</v>
      </c>
      <c r="G227" s="231" t="s">
        <v>262</v>
      </c>
      <c r="H227" s="11"/>
      <c r="I227" s="89" t="s">
        <v>24</v>
      </c>
      <c r="J227" s="88"/>
      <c r="K227" s="88"/>
      <c r="L227" s="88"/>
      <c r="M227" s="88"/>
      <c r="N227" s="88"/>
      <c r="O227" s="129" t="s">
        <v>28</v>
      </c>
      <c r="P227" s="88" t="s">
        <v>286</v>
      </c>
      <c r="Q227" s="88" t="s">
        <v>289</v>
      </c>
      <c r="R227" s="196" t="s">
        <v>542</v>
      </c>
      <c r="S227" s="116"/>
      <c r="T227" s="193"/>
      <c r="U227" s="193"/>
      <c r="V227" s="194"/>
      <c r="W227" s="195"/>
      <c r="X227" s="688" t="s">
        <v>3135</v>
      </c>
      <c r="Y227" s="695" t="s">
        <v>3141</v>
      </c>
      <c r="Z227" s="688" t="s">
        <v>3131</v>
      </c>
    </row>
    <row r="228" spans="1:26" ht="15.6">
      <c r="A228" s="85" t="s">
        <v>962</v>
      </c>
      <c r="B228" s="184"/>
      <c r="C228" s="197"/>
      <c r="D228" s="198"/>
      <c r="E228" s="204" t="s">
        <v>18</v>
      </c>
      <c r="F228" s="107" t="s">
        <v>15</v>
      </c>
      <c r="G228" s="231" t="s">
        <v>262</v>
      </c>
      <c r="H228" s="234" t="s">
        <v>28</v>
      </c>
      <c r="I228" s="233" t="s">
        <v>25</v>
      </c>
      <c r="J228" s="88">
        <v>1</v>
      </c>
      <c r="K228" s="88"/>
      <c r="L228" s="88"/>
      <c r="M228" s="88"/>
      <c r="N228" s="88"/>
      <c r="O228" s="89"/>
      <c r="P228" s="88" t="s">
        <v>286</v>
      </c>
      <c r="Q228" s="88" t="s">
        <v>289</v>
      </c>
      <c r="R228" s="196" t="s">
        <v>672</v>
      </c>
      <c r="S228" s="116"/>
      <c r="T228" s="193"/>
      <c r="U228" s="193"/>
      <c r="V228" s="194"/>
      <c r="W228" s="195"/>
      <c r="X228" s="688" t="s">
        <v>3135</v>
      </c>
      <c r="Y228" s="695" t="s">
        <v>3141</v>
      </c>
      <c r="Z228" s="688" t="s">
        <v>3131</v>
      </c>
    </row>
    <row r="229" spans="1:26" ht="24">
      <c r="A229" s="85" t="s">
        <v>961</v>
      </c>
      <c r="B229" s="184"/>
      <c r="C229" s="197"/>
      <c r="D229" s="198"/>
      <c r="E229" s="102" t="s">
        <v>17</v>
      </c>
      <c r="F229" s="88" t="s">
        <v>15</v>
      </c>
      <c r="G229" s="232" t="s">
        <v>19</v>
      </c>
      <c r="H229" s="234" t="s">
        <v>28</v>
      </c>
      <c r="I229" s="233" t="s">
        <v>25</v>
      </c>
      <c r="J229" s="88"/>
      <c r="K229" s="88"/>
      <c r="L229" s="88"/>
      <c r="M229" s="88"/>
      <c r="N229" s="88"/>
      <c r="O229" s="95" t="s">
        <v>28</v>
      </c>
      <c r="P229" s="88" t="s">
        <v>291</v>
      </c>
      <c r="Q229" s="110" t="s">
        <v>289</v>
      </c>
      <c r="R229" s="196" t="s">
        <v>663</v>
      </c>
      <c r="S229" s="116"/>
      <c r="T229" s="193"/>
      <c r="U229" s="193"/>
      <c r="V229" s="194"/>
      <c r="W229" s="195"/>
      <c r="X229" s="688" t="s">
        <v>3135</v>
      </c>
      <c r="Y229" s="695" t="s">
        <v>3141</v>
      </c>
      <c r="Z229" s="688" t="s">
        <v>3131</v>
      </c>
    </row>
    <row r="230" spans="1:26" ht="15.6">
      <c r="A230" s="85" t="s">
        <v>960</v>
      </c>
      <c r="B230" s="184"/>
      <c r="C230" s="197"/>
      <c r="D230" s="198"/>
      <c r="E230" s="102" t="s">
        <v>17</v>
      </c>
      <c r="F230" s="88" t="s">
        <v>14</v>
      </c>
      <c r="G230" s="114" t="s">
        <v>19</v>
      </c>
      <c r="H230" s="108" t="s">
        <v>28</v>
      </c>
      <c r="I230" s="89" t="s">
        <v>24</v>
      </c>
      <c r="J230" s="88">
        <v>4</v>
      </c>
      <c r="K230" s="88"/>
      <c r="L230" s="88"/>
      <c r="M230" s="88"/>
      <c r="N230" s="88"/>
      <c r="O230" s="88"/>
      <c r="P230" s="88" t="s">
        <v>291</v>
      </c>
      <c r="Q230" s="110" t="s">
        <v>289</v>
      </c>
      <c r="R230" s="196"/>
      <c r="S230" s="116"/>
      <c r="T230" s="193"/>
      <c r="U230" s="193"/>
      <c r="V230" s="194"/>
      <c r="W230" s="195"/>
      <c r="X230" s="688" t="s">
        <v>3135</v>
      </c>
      <c r="Y230" s="695" t="s">
        <v>3141</v>
      </c>
      <c r="Z230" s="688" t="s">
        <v>3131</v>
      </c>
    </row>
    <row r="231" spans="1:26" s="226" customFormat="1" ht="16.2" thickBot="1">
      <c r="A231" s="85" t="s">
        <v>959</v>
      </c>
      <c r="B231" s="214"/>
      <c r="C231" s="215"/>
      <c r="D231" s="227" t="s">
        <v>673</v>
      </c>
      <c r="E231" s="216" t="s">
        <v>17</v>
      </c>
      <c r="F231" s="217" t="s">
        <v>15</v>
      </c>
      <c r="G231" s="218" t="s">
        <v>19</v>
      </c>
      <c r="H231" s="219" t="s">
        <v>28</v>
      </c>
      <c r="I231" s="219" t="s">
        <v>477</v>
      </c>
      <c r="J231" s="217"/>
      <c r="K231" s="217"/>
      <c r="L231" s="217"/>
      <c r="M231" s="217"/>
      <c r="N231" s="217"/>
      <c r="O231" s="220" t="s">
        <v>28</v>
      </c>
      <c r="P231" s="217" t="s">
        <v>291</v>
      </c>
      <c r="Q231" s="221" t="s">
        <v>289</v>
      </c>
      <c r="S231" s="222"/>
      <c r="T231" s="223"/>
      <c r="U231" s="223"/>
      <c r="V231" s="224"/>
      <c r="W231" s="225"/>
      <c r="X231" s="688" t="s">
        <v>3135</v>
      </c>
      <c r="Y231" s="695" t="s">
        <v>3141</v>
      </c>
      <c r="Z231" s="688" t="s">
        <v>3131</v>
      </c>
    </row>
    <row r="232" spans="1:26" ht="15.6">
      <c r="A232" s="85" t="s">
        <v>957</v>
      </c>
      <c r="B232" s="207"/>
      <c r="C232" s="208"/>
      <c r="D232" s="228" t="s">
        <v>664</v>
      </c>
      <c r="E232" s="204" t="s">
        <v>17</v>
      </c>
      <c r="F232" s="107" t="s">
        <v>14</v>
      </c>
      <c r="G232" s="89" t="s">
        <v>22</v>
      </c>
      <c r="H232" s="108" t="s">
        <v>28</v>
      </c>
      <c r="I232" s="108" t="s">
        <v>24</v>
      </c>
      <c r="J232" s="107">
        <v>4</v>
      </c>
      <c r="K232" s="107"/>
      <c r="L232" s="107"/>
      <c r="M232" s="107"/>
      <c r="N232" s="107"/>
      <c r="O232" s="107"/>
      <c r="P232" s="107" t="s">
        <v>291</v>
      </c>
      <c r="Q232" s="209" t="s">
        <v>288</v>
      </c>
      <c r="S232" s="210"/>
      <c r="T232" s="211"/>
      <c r="U232" s="211"/>
      <c r="V232" s="212"/>
      <c r="W232" s="213"/>
      <c r="X232" s="688" t="s">
        <v>3135</v>
      </c>
      <c r="Y232" s="695" t="s">
        <v>3141</v>
      </c>
      <c r="Z232" s="688" t="s">
        <v>3131</v>
      </c>
    </row>
    <row r="233" spans="1:26" ht="15.6">
      <c r="A233" s="85" t="s">
        <v>956</v>
      </c>
      <c r="B233" s="184"/>
      <c r="C233" s="197"/>
      <c r="D233" s="198"/>
      <c r="E233" s="102" t="s">
        <v>18</v>
      </c>
      <c r="F233" s="88" t="s">
        <v>15</v>
      </c>
      <c r="G233" s="89" t="s">
        <v>22</v>
      </c>
      <c r="H233" s="89" t="s">
        <v>28</v>
      </c>
      <c r="I233" s="89" t="s">
        <v>24</v>
      </c>
      <c r="J233" s="88">
        <v>4</v>
      </c>
      <c r="K233" s="88"/>
      <c r="L233" s="88"/>
      <c r="M233" s="88"/>
      <c r="N233" s="88"/>
      <c r="O233" s="88"/>
      <c r="P233" s="88" t="s">
        <v>291</v>
      </c>
      <c r="Q233" s="110" t="s">
        <v>288</v>
      </c>
      <c r="R233" s="196"/>
      <c r="S233" s="116"/>
      <c r="T233" s="193"/>
      <c r="U233" s="193"/>
      <c r="V233" s="194"/>
      <c r="W233" s="195"/>
      <c r="X233" s="688" t="s">
        <v>3135</v>
      </c>
      <c r="Y233" s="695" t="s">
        <v>3141</v>
      </c>
      <c r="Z233" s="688" t="s">
        <v>3131</v>
      </c>
    </row>
    <row r="234" spans="1:26" ht="15.6">
      <c r="A234" s="85" t="s">
        <v>955</v>
      </c>
      <c r="B234" s="184"/>
      <c r="C234" s="197"/>
      <c r="D234" s="198"/>
      <c r="E234" s="102" t="s">
        <v>17</v>
      </c>
      <c r="F234" s="88" t="s">
        <v>14</v>
      </c>
      <c r="G234" s="89" t="s">
        <v>19</v>
      </c>
      <c r="H234" s="89" t="s">
        <v>28</v>
      </c>
      <c r="I234" s="89" t="s">
        <v>24</v>
      </c>
      <c r="J234" s="88">
        <v>4</v>
      </c>
      <c r="K234" s="88"/>
      <c r="L234" s="88"/>
      <c r="M234" s="88"/>
      <c r="N234" s="88"/>
      <c r="O234" s="88"/>
      <c r="P234" s="88" t="s">
        <v>291</v>
      </c>
      <c r="Q234" s="110" t="s">
        <v>290</v>
      </c>
      <c r="R234" s="196" t="s">
        <v>283</v>
      </c>
      <c r="S234" s="116"/>
      <c r="T234" s="193"/>
      <c r="U234" s="193"/>
      <c r="V234" s="194"/>
      <c r="W234" s="195"/>
      <c r="X234" s="688" t="s">
        <v>3135</v>
      </c>
      <c r="Y234" s="695" t="s">
        <v>3141</v>
      </c>
      <c r="Z234" s="688" t="s">
        <v>3131</v>
      </c>
    </row>
    <row r="235" spans="1:26" ht="15.6">
      <c r="A235" s="85" t="s">
        <v>954</v>
      </c>
      <c r="B235" s="184"/>
      <c r="C235" s="197"/>
      <c r="D235" s="198"/>
      <c r="E235" s="102" t="s">
        <v>17</v>
      </c>
      <c r="F235" s="88" t="s">
        <v>14</v>
      </c>
      <c r="G235" s="89" t="s">
        <v>19</v>
      </c>
      <c r="H235" s="89" t="s">
        <v>28</v>
      </c>
      <c r="I235" s="89" t="s">
        <v>24</v>
      </c>
      <c r="J235" s="88">
        <v>4</v>
      </c>
      <c r="K235" s="88"/>
      <c r="L235" s="88"/>
      <c r="M235" s="88"/>
      <c r="N235" s="88"/>
      <c r="O235" s="88"/>
      <c r="P235" s="88" t="s">
        <v>291</v>
      </c>
      <c r="Q235" s="110" t="s">
        <v>290</v>
      </c>
      <c r="R235" s="196"/>
      <c r="S235" s="116"/>
      <c r="T235" s="193"/>
      <c r="U235" s="193"/>
      <c r="V235" s="194"/>
      <c r="W235" s="195"/>
      <c r="X235" s="688" t="s">
        <v>3135</v>
      </c>
      <c r="Y235" s="695" t="s">
        <v>3141</v>
      </c>
      <c r="Z235" s="688" t="s">
        <v>3131</v>
      </c>
    </row>
    <row r="236" spans="1:26" ht="15.6">
      <c r="A236" s="85" t="s">
        <v>951</v>
      </c>
      <c r="B236" s="184"/>
      <c r="C236" s="197"/>
      <c r="D236" s="198"/>
      <c r="E236" s="102" t="s">
        <v>18</v>
      </c>
      <c r="F236" s="88" t="s">
        <v>15</v>
      </c>
      <c r="G236" s="89" t="s">
        <v>19</v>
      </c>
      <c r="H236" s="89" t="s">
        <v>28</v>
      </c>
      <c r="I236" s="89" t="s">
        <v>24</v>
      </c>
      <c r="J236" s="88">
        <v>4</v>
      </c>
      <c r="K236" s="88"/>
      <c r="L236" s="88"/>
      <c r="M236" s="88"/>
      <c r="N236" s="88"/>
      <c r="O236" s="88"/>
      <c r="P236" s="88" t="s">
        <v>291</v>
      </c>
      <c r="Q236" s="110" t="s">
        <v>290</v>
      </c>
      <c r="R236" s="196"/>
      <c r="S236" s="116"/>
      <c r="T236" s="193"/>
      <c r="U236" s="193"/>
      <c r="V236" s="194"/>
      <c r="W236" s="195"/>
      <c r="X236" s="688" t="s">
        <v>3135</v>
      </c>
      <c r="Y236" s="695" t="s">
        <v>3141</v>
      </c>
      <c r="Z236" s="688" t="s">
        <v>3131</v>
      </c>
    </row>
    <row r="237" spans="1:26" ht="15.6">
      <c r="A237" s="85" t="s">
        <v>950</v>
      </c>
      <c r="B237" s="184"/>
      <c r="C237" s="197"/>
      <c r="D237" s="198"/>
      <c r="E237" s="102" t="s">
        <v>17</v>
      </c>
      <c r="F237" s="88" t="s">
        <v>14</v>
      </c>
      <c r="G237" s="89" t="s">
        <v>19</v>
      </c>
      <c r="H237" s="89" t="s">
        <v>28</v>
      </c>
      <c r="I237" s="89" t="s">
        <v>474</v>
      </c>
      <c r="J237" s="88">
        <v>4</v>
      </c>
      <c r="K237" s="88"/>
      <c r="L237" s="88"/>
      <c r="M237" s="88"/>
      <c r="N237" s="88"/>
      <c r="O237" s="88"/>
      <c r="P237" s="88" t="s">
        <v>291</v>
      </c>
      <c r="Q237" s="110" t="s">
        <v>290</v>
      </c>
      <c r="R237" s="196"/>
      <c r="S237" s="116"/>
      <c r="T237" s="193"/>
      <c r="U237" s="193"/>
      <c r="V237" s="194"/>
      <c r="W237" s="195"/>
      <c r="X237" s="688" t="s">
        <v>3135</v>
      </c>
      <c r="Y237" s="695" t="s">
        <v>3141</v>
      </c>
      <c r="Z237" s="688" t="s">
        <v>3131</v>
      </c>
    </row>
    <row r="238" spans="1:26" ht="15.6">
      <c r="A238" s="85" t="s">
        <v>949</v>
      </c>
      <c r="B238" s="184"/>
      <c r="C238" s="197"/>
      <c r="D238" s="198"/>
      <c r="E238" s="102" t="s">
        <v>17</v>
      </c>
      <c r="F238" s="88" t="s">
        <v>15</v>
      </c>
      <c r="G238" s="89" t="s">
        <v>19</v>
      </c>
      <c r="H238" s="89" t="s">
        <v>28</v>
      </c>
      <c r="I238" s="89" t="s">
        <v>24</v>
      </c>
      <c r="J238" s="88">
        <v>4</v>
      </c>
      <c r="K238" s="88"/>
      <c r="L238" s="88"/>
      <c r="M238" s="88"/>
      <c r="N238" s="88"/>
      <c r="O238" s="88"/>
      <c r="P238" s="88" t="s">
        <v>291</v>
      </c>
      <c r="Q238" s="110" t="s">
        <v>290</v>
      </c>
      <c r="R238" s="196"/>
      <c r="S238" s="116"/>
      <c r="T238" s="193"/>
      <c r="U238" s="193"/>
      <c r="V238" s="194"/>
      <c r="W238" s="195"/>
      <c r="X238" s="688" t="s">
        <v>3135</v>
      </c>
      <c r="Y238" s="695" t="s">
        <v>3141</v>
      </c>
      <c r="Z238" s="688" t="s">
        <v>3131</v>
      </c>
    </row>
    <row r="239" spans="1:26" ht="15.6">
      <c r="A239" s="85" t="s">
        <v>948</v>
      </c>
      <c r="B239" s="184"/>
      <c r="C239" s="197"/>
      <c r="D239" s="198"/>
      <c r="E239" s="102" t="s">
        <v>17</v>
      </c>
      <c r="F239" s="88" t="s">
        <v>14</v>
      </c>
      <c r="G239" s="89" t="s">
        <v>19</v>
      </c>
      <c r="H239" s="89" t="s">
        <v>28</v>
      </c>
      <c r="I239" s="89" t="s">
        <v>24</v>
      </c>
      <c r="J239" s="88">
        <v>4</v>
      </c>
      <c r="K239" s="88"/>
      <c r="L239" s="88"/>
      <c r="M239" s="88"/>
      <c r="N239" s="88"/>
      <c r="O239" s="88"/>
      <c r="P239" s="88" t="s">
        <v>286</v>
      </c>
      <c r="Q239" s="110" t="s">
        <v>290</v>
      </c>
      <c r="R239" s="196"/>
      <c r="S239" s="116"/>
      <c r="T239" s="193"/>
      <c r="U239" s="193"/>
      <c r="V239" s="194"/>
      <c r="W239" s="195"/>
      <c r="X239" s="688" t="s">
        <v>3135</v>
      </c>
      <c r="Y239" s="695" t="s">
        <v>3141</v>
      </c>
      <c r="Z239" s="688" t="s">
        <v>3131</v>
      </c>
    </row>
    <row r="240" spans="1:26" ht="15.6">
      <c r="A240" s="85" t="s">
        <v>947</v>
      </c>
      <c r="B240" s="184"/>
      <c r="C240" s="197"/>
      <c r="D240" s="198"/>
      <c r="E240" s="102" t="s">
        <v>17</v>
      </c>
      <c r="F240" s="88" t="s">
        <v>15</v>
      </c>
      <c r="G240" s="89" t="s">
        <v>19</v>
      </c>
      <c r="H240" s="89" t="s">
        <v>28</v>
      </c>
      <c r="I240" s="89" t="s">
        <v>477</v>
      </c>
      <c r="J240" s="88">
        <v>4</v>
      </c>
      <c r="K240" s="88"/>
      <c r="L240" s="88"/>
      <c r="M240" s="88"/>
      <c r="N240" s="88"/>
      <c r="O240" s="88"/>
      <c r="P240" s="88" t="s">
        <v>286</v>
      </c>
      <c r="Q240" s="110" t="s">
        <v>290</v>
      </c>
      <c r="R240" s="196"/>
      <c r="S240" s="116"/>
      <c r="T240" s="193"/>
      <c r="U240" s="193"/>
      <c r="V240" s="194"/>
      <c r="W240" s="195"/>
      <c r="X240" s="688" t="s">
        <v>3135</v>
      </c>
      <c r="Y240" s="695" t="s">
        <v>3141</v>
      </c>
      <c r="Z240" s="688" t="s">
        <v>3131</v>
      </c>
    </row>
    <row r="241" spans="1:26" ht="15.6">
      <c r="A241" s="85" t="s">
        <v>946</v>
      </c>
      <c r="B241" s="184"/>
      <c r="C241" s="197"/>
      <c r="D241" s="198"/>
      <c r="E241" s="102" t="s">
        <v>18</v>
      </c>
      <c r="F241" s="88" t="s">
        <v>14</v>
      </c>
      <c r="G241" s="89" t="s">
        <v>19</v>
      </c>
      <c r="H241" s="89" t="s">
        <v>28</v>
      </c>
      <c r="I241" s="89" t="s">
        <v>24</v>
      </c>
      <c r="J241" s="88">
        <v>4</v>
      </c>
      <c r="K241" s="88"/>
      <c r="L241" s="88"/>
      <c r="M241" s="88"/>
      <c r="N241" s="88"/>
      <c r="O241" s="88"/>
      <c r="P241" s="88" t="s">
        <v>286</v>
      </c>
      <c r="Q241" s="110" t="s">
        <v>290</v>
      </c>
      <c r="R241" s="196" t="s">
        <v>665</v>
      </c>
      <c r="S241" s="116"/>
      <c r="T241" s="193"/>
      <c r="U241" s="193"/>
      <c r="V241" s="194"/>
      <c r="W241" s="195"/>
      <c r="X241" s="688" t="s">
        <v>3135</v>
      </c>
      <c r="Y241" s="695" t="s">
        <v>3141</v>
      </c>
      <c r="Z241" s="688" t="s">
        <v>3131</v>
      </c>
    </row>
    <row r="242" spans="1:26" ht="15.6">
      <c r="A242" s="85" t="s">
        <v>945</v>
      </c>
      <c r="B242" s="184"/>
      <c r="C242" s="197"/>
      <c r="D242" s="198"/>
      <c r="E242" s="102" t="s">
        <v>18</v>
      </c>
      <c r="F242" s="88" t="s">
        <v>15</v>
      </c>
      <c r="G242" s="89" t="s">
        <v>19</v>
      </c>
      <c r="H242" s="89" t="s">
        <v>28</v>
      </c>
      <c r="I242" s="89" t="s">
        <v>24</v>
      </c>
      <c r="J242" s="88">
        <v>3</v>
      </c>
      <c r="K242" s="88"/>
      <c r="L242" s="88"/>
      <c r="M242" s="88"/>
      <c r="N242" s="88"/>
      <c r="O242" s="88"/>
      <c r="P242" s="88" t="s">
        <v>286</v>
      </c>
      <c r="Q242" s="110" t="s">
        <v>290</v>
      </c>
      <c r="R242" s="196"/>
      <c r="S242" s="116"/>
      <c r="T242" s="193"/>
      <c r="U242" s="193"/>
      <c r="V242" s="194"/>
      <c r="W242" s="195"/>
      <c r="X242" s="688" t="s">
        <v>3135</v>
      </c>
      <c r="Y242" s="695" t="s">
        <v>3141</v>
      </c>
      <c r="Z242" s="688" t="s">
        <v>3131</v>
      </c>
    </row>
    <row r="243" spans="1:26" ht="15.6">
      <c r="A243" s="85" t="s">
        <v>943</v>
      </c>
      <c r="B243" s="184"/>
      <c r="C243" s="197"/>
      <c r="D243" s="198"/>
      <c r="E243" s="102" t="s">
        <v>17</v>
      </c>
      <c r="F243" s="88" t="s">
        <v>14</v>
      </c>
      <c r="G243" s="89" t="s">
        <v>19</v>
      </c>
      <c r="H243" s="89"/>
      <c r="I243" s="89" t="s">
        <v>51</v>
      </c>
      <c r="J243" s="88"/>
      <c r="K243" s="88"/>
      <c r="L243" s="88"/>
      <c r="M243" s="88"/>
      <c r="N243" s="88"/>
      <c r="O243" s="95" t="s">
        <v>28</v>
      </c>
      <c r="P243" s="88" t="s">
        <v>286</v>
      </c>
      <c r="Q243" s="110" t="s">
        <v>290</v>
      </c>
      <c r="R243" s="196"/>
      <c r="S243" s="116"/>
      <c r="T243" s="193"/>
      <c r="U243" s="193"/>
      <c r="V243" s="194"/>
      <c r="W243" s="195"/>
      <c r="X243" s="688" t="s">
        <v>3135</v>
      </c>
      <c r="Y243" s="695" t="s">
        <v>3141</v>
      </c>
      <c r="Z243" s="688" t="s">
        <v>3131</v>
      </c>
    </row>
    <row r="244" spans="1:26" ht="15.6">
      <c r="A244" s="85" t="s">
        <v>941</v>
      </c>
      <c r="B244" s="184"/>
      <c r="C244" s="197"/>
      <c r="D244" s="198"/>
      <c r="E244" s="102" t="s">
        <v>17</v>
      </c>
      <c r="F244" s="88" t="s">
        <v>14</v>
      </c>
      <c r="G244" s="89" t="s">
        <v>19</v>
      </c>
      <c r="H244" s="89" t="s">
        <v>28</v>
      </c>
      <c r="I244" s="89" t="s">
        <v>24</v>
      </c>
      <c r="J244" s="88">
        <v>3</v>
      </c>
      <c r="K244" s="88"/>
      <c r="L244" s="88"/>
      <c r="M244" s="88"/>
      <c r="N244" s="88"/>
      <c r="O244" s="88"/>
      <c r="P244" s="88" t="s">
        <v>286</v>
      </c>
      <c r="Q244" s="110" t="s">
        <v>290</v>
      </c>
      <c r="R244" s="196"/>
      <c r="S244" s="116"/>
      <c r="T244" s="193"/>
      <c r="U244" s="193"/>
      <c r="V244" s="194"/>
      <c r="W244" s="195"/>
      <c r="X244" s="688" t="s">
        <v>3135</v>
      </c>
      <c r="Y244" s="695" t="s">
        <v>3141</v>
      </c>
      <c r="Z244" s="688" t="s">
        <v>3131</v>
      </c>
    </row>
    <row r="245" spans="1:26" ht="15.6">
      <c r="A245" s="85" t="s">
        <v>940</v>
      </c>
      <c r="B245" s="184"/>
      <c r="C245" s="197"/>
      <c r="D245" s="198"/>
      <c r="E245" s="102" t="s">
        <v>17</v>
      </c>
      <c r="F245" s="88" t="s">
        <v>15</v>
      </c>
      <c r="G245" s="89" t="s">
        <v>19</v>
      </c>
      <c r="H245" s="89" t="s">
        <v>28</v>
      </c>
      <c r="I245" s="89" t="s">
        <v>474</v>
      </c>
      <c r="J245" s="88">
        <v>4</v>
      </c>
      <c r="K245" s="88"/>
      <c r="L245" s="88"/>
      <c r="M245" s="88"/>
      <c r="N245" s="88"/>
      <c r="O245" s="88"/>
      <c r="P245" s="88" t="s">
        <v>286</v>
      </c>
      <c r="Q245" s="110" t="s">
        <v>290</v>
      </c>
      <c r="R245" s="196"/>
      <c r="S245" s="116"/>
      <c r="T245" s="193"/>
      <c r="U245" s="193"/>
      <c r="V245" s="194"/>
      <c r="W245" s="195"/>
      <c r="X245" s="688" t="s">
        <v>3135</v>
      </c>
      <c r="Y245" s="695" t="s">
        <v>3141</v>
      </c>
      <c r="Z245" s="688" t="s">
        <v>3131</v>
      </c>
    </row>
    <row r="246" spans="1:26" ht="15.6">
      <c r="A246" s="85" t="s">
        <v>939</v>
      </c>
      <c r="B246" s="184"/>
      <c r="C246" s="197"/>
      <c r="D246" s="198"/>
      <c r="E246" s="102" t="s">
        <v>17</v>
      </c>
      <c r="F246" s="88" t="s">
        <v>14</v>
      </c>
      <c r="G246" s="89" t="s">
        <v>19</v>
      </c>
      <c r="H246" s="89" t="s">
        <v>28</v>
      </c>
      <c r="I246" s="89" t="s">
        <v>24</v>
      </c>
      <c r="J246" s="88">
        <v>4</v>
      </c>
      <c r="K246" s="88"/>
      <c r="L246" s="88"/>
      <c r="M246" s="88"/>
      <c r="N246" s="88"/>
      <c r="O246" s="88"/>
      <c r="P246" s="88" t="s">
        <v>286</v>
      </c>
      <c r="Q246" s="110" t="s">
        <v>290</v>
      </c>
      <c r="R246" s="196"/>
      <c r="S246" s="116"/>
      <c r="T246" s="193"/>
      <c r="U246" s="193"/>
      <c r="V246" s="194"/>
      <c r="W246" s="195"/>
      <c r="X246" s="688" t="s">
        <v>3135</v>
      </c>
      <c r="Y246" s="695" t="s">
        <v>3141</v>
      </c>
      <c r="Z246" s="688" t="s">
        <v>3131</v>
      </c>
    </row>
    <row r="247" spans="1:26" ht="15.6">
      <c r="A247" s="85" t="s">
        <v>938</v>
      </c>
      <c r="B247" s="184"/>
      <c r="C247" s="197"/>
      <c r="D247" s="198"/>
      <c r="E247" s="102" t="s">
        <v>17</v>
      </c>
      <c r="F247" s="88" t="s">
        <v>15</v>
      </c>
      <c r="G247" s="89" t="s">
        <v>19</v>
      </c>
      <c r="H247" s="89" t="s">
        <v>28</v>
      </c>
      <c r="I247" s="89" t="s">
        <v>24</v>
      </c>
      <c r="J247" s="88">
        <v>4</v>
      </c>
      <c r="K247" s="88"/>
      <c r="L247" s="88"/>
      <c r="M247" s="88"/>
      <c r="N247" s="88"/>
      <c r="O247" s="88"/>
      <c r="P247" s="88" t="s">
        <v>286</v>
      </c>
      <c r="Q247" s="110" t="s">
        <v>290</v>
      </c>
      <c r="R247" s="196"/>
      <c r="S247" s="116"/>
      <c r="T247" s="193"/>
      <c r="U247" s="193"/>
      <c r="V247" s="194"/>
      <c r="W247" s="195"/>
      <c r="X247" s="688" t="s">
        <v>3135</v>
      </c>
      <c r="Y247" s="695" t="s">
        <v>3141</v>
      </c>
      <c r="Z247" s="688" t="s">
        <v>3131</v>
      </c>
    </row>
    <row r="248" spans="1:26" ht="15.6">
      <c r="A248" s="85" t="s">
        <v>937</v>
      </c>
      <c r="B248" s="184"/>
      <c r="C248" s="197"/>
      <c r="D248" s="198"/>
      <c r="E248" s="102" t="s">
        <v>17</v>
      </c>
      <c r="F248" s="88" t="s">
        <v>14</v>
      </c>
      <c r="G248" s="89" t="s">
        <v>19</v>
      </c>
      <c r="H248" s="89"/>
      <c r="I248" s="89" t="s">
        <v>477</v>
      </c>
      <c r="J248" s="88">
        <v>4</v>
      </c>
      <c r="K248" s="88"/>
      <c r="L248" s="88"/>
      <c r="M248" s="88"/>
      <c r="N248" s="88"/>
      <c r="O248" s="95" t="s">
        <v>28</v>
      </c>
      <c r="P248" s="88" t="s">
        <v>286</v>
      </c>
      <c r="Q248" s="110" t="s">
        <v>290</v>
      </c>
      <c r="R248" s="196"/>
      <c r="S248" s="116"/>
      <c r="T248" s="193"/>
      <c r="U248" s="193"/>
      <c r="V248" s="194"/>
      <c r="W248" s="195"/>
      <c r="X248" s="688" t="s">
        <v>3135</v>
      </c>
      <c r="Y248" s="695" t="s">
        <v>3141</v>
      </c>
      <c r="Z248" s="688" t="s">
        <v>3131</v>
      </c>
    </row>
    <row r="249" spans="1:26" ht="15.6">
      <c r="A249" s="85" t="s">
        <v>936</v>
      </c>
      <c r="B249" s="184"/>
      <c r="C249" s="197"/>
      <c r="D249" s="198"/>
      <c r="E249" s="102" t="s">
        <v>17</v>
      </c>
      <c r="F249" s="88" t="s">
        <v>14</v>
      </c>
      <c r="G249" s="89" t="s">
        <v>19</v>
      </c>
      <c r="H249" s="89" t="s">
        <v>28</v>
      </c>
      <c r="I249" s="89" t="s">
        <v>24</v>
      </c>
      <c r="J249" s="88">
        <v>4</v>
      </c>
      <c r="K249" s="88"/>
      <c r="L249" s="88"/>
      <c r="M249" s="88"/>
      <c r="N249" s="88"/>
      <c r="O249" s="88"/>
      <c r="P249" s="88" t="s">
        <v>286</v>
      </c>
      <c r="Q249" s="110" t="s">
        <v>290</v>
      </c>
      <c r="R249" s="196"/>
      <c r="S249" s="116"/>
      <c r="T249" s="193"/>
      <c r="U249" s="193"/>
      <c r="V249" s="194"/>
      <c r="W249" s="195"/>
      <c r="X249" s="688" t="s">
        <v>3135</v>
      </c>
      <c r="Y249" s="695" t="s">
        <v>3141</v>
      </c>
      <c r="Z249" s="688" t="s">
        <v>3131</v>
      </c>
    </row>
    <row r="250" spans="1:26" ht="15.6">
      <c r="A250" s="85" t="s">
        <v>935</v>
      </c>
      <c r="B250" s="184"/>
      <c r="C250" s="197"/>
      <c r="D250" s="198"/>
      <c r="E250" s="102" t="s">
        <v>17</v>
      </c>
      <c r="F250" s="88" t="s">
        <v>15</v>
      </c>
      <c r="G250" s="89" t="s">
        <v>19</v>
      </c>
      <c r="H250" s="89" t="s">
        <v>28</v>
      </c>
      <c r="I250" s="89" t="s">
        <v>474</v>
      </c>
      <c r="J250" s="88">
        <v>4</v>
      </c>
      <c r="K250" s="88"/>
      <c r="L250" s="88"/>
      <c r="M250" s="88"/>
      <c r="N250" s="88"/>
      <c r="O250" s="88"/>
      <c r="P250" s="88" t="s">
        <v>286</v>
      </c>
      <c r="Q250" s="110" t="s">
        <v>290</v>
      </c>
      <c r="R250" s="196"/>
      <c r="S250" s="116"/>
      <c r="T250" s="193"/>
      <c r="U250" s="193"/>
      <c r="V250" s="194"/>
      <c r="W250" s="195"/>
      <c r="X250" s="688" t="s">
        <v>3135</v>
      </c>
      <c r="Y250" s="695" t="s">
        <v>3141</v>
      </c>
      <c r="Z250" s="688" t="s">
        <v>3131</v>
      </c>
    </row>
    <row r="251" spans="1:26" ht="15.6">
      <c r="A251" s="85" t="s">
        <v>933</v>
      </c>
      <c r="B251" s="184"/>
      <c r="C251" s="197"/>
      <c r="D251" s="198"/>
      <c r="E251" s="102" t="s">
        <v>17</v>
      </c>
      <c r="F251" s="88" t="s">
        <v>14</v>
      </c>
      <c r="G251" s="89" t="s">
        <v>19</v>
      </c>
      <c r="H251" s="89" t="s">
        <v>28</v>
      </c>
      <c r="I251" s="89" t="s">
        <v>24</v>
      </c>
      <c r="J251" s="88">
        <v>1</v>
      </c>
      <c r="K251" s="88"/>
      <c r="L251" s="88"/>
      <c r="M251" s="88"/>
      <c r="N251" s="88"/>
      <c r="O251" s="88"/>
      <c r="P251" s="88" t="s">
        <v>286</v>
      </c>
      <c r="Q251" s="110" t="s">
        <v>290</v>
      </c>
      <c r="R251" s="196"/>
      <c r="S251" s="116"/>
      <c r="T251" s="193"/>
      <c r="U251" s="193"/>
      <c r="V251" s="194"/>
      <c r="W251" s="195"/>
      <c r="X251" s="688" t="s">
        <v>3135</v>
      </c>
      <c r="Y251" s="695" t="s">
        <v>3141</v>
      </c>
      <c r="Z251" s="688" t="s">
        <v>3131</v>
      </c>
    </row>
    <row r="252" spans="1:26" ht="15.6">
      <c r="A252" s="85" t="s">
        <v>932</v>
      </c>
      <c r="B252" s="184"/>
      <c r="C252" s="197"/>
      <c r="D252" s="198"/>
      <c r="E252" s="102" t="s">
        <v>17</v>
      </c>
      <c r="F252" s="88" t="s">
        <v>15</v>
      </c>
      <c r="G252" s="89" t="s">
        <v>19</v>
      </c>
      <c r="H252" s="89" t="s">
        <v>28</v>
      </c>
      <c r="I252" s="114" t="s">
        <v>24</v>
      </c>
      <c r="J252" s="88">
        <v>3</v>
      </c>
      <c r="K252" s="88"/>
      <c r="L252" s="88"/>
      <c r="M252" s="88"/>
      <c r="N252" s="88"/>
      <c r="O252" s="88"/>
      <c r="P252" s="88" t="s">
        <v>286</v>
      </c>
      <c r="Q252" s="110" t="s">
        <v>290</v>
      </c>
      <c r="R252" s="196"/>
      <c r="S252" s="116"/>
      <c r="T252" s="193"/>
      <c r="U252" s="193"/>
      <c r="V252" s="194"/>
      <c r="W252" s="195"/>
      <c r="X252" s="688" t="s">
        <v>3135</v>
      </c>
      <c r="Y252" s="695" t="s">
        <v>3141</v>
      </c>
      <c r="Z252" s="688" t="s">
        <v>3131</v>
      </c>
    </row>
    <row r="253" spans="1:26" ht="15.6">
      <c r="A253" s="85" t="s">
        <v>931</v>
      </c>
      <c r="B253" s="184"/>
      <c r="C253" s="197"/>
      <c r="D253" s="198"/>
      <c r="E253" s="102" t="s">
        <v>17</v>
      </c>
      <c r="F253" s="88" t="s">
        <v>14</v>
      </c>
      <c r="G253" s="89" t="s">
        <v>19</v>
      </c>
      <c r="H253" s="89" t="s">
        <v>28</v>
      </c>
      <c r="I253" s="114" t="s">
        <v>24</v>
      </c>
      <c r="J253" s="88">
        <v>4</v>
      </c>
      <c r="K253" s="88"/>
      <c r="L253" s="88"/>
      <c r="M253" s="88"/>
      <c r="N253" s="88"/>
      <c r="O253" s="88"/>
      <c r="P253" s="88" t="s">
        <v>286</v>
      </c>
      <c r="Q253" s="110" t="s">
        <v>290</v>
      </c>
      <c r="R253" s="196"/>
      <c r="S253" s="116"/>
      <c r="T253" s="193"/>
      <c r="U253" s="193"/>
      <c r="V253" s="194"/>
      <c r="W253" s="195"/>
      <c r="X253" s="688" t="s">
        <v>3135</v>
      </c>
      <c r="Y253" s="695" t="s">
        <v>3141</v>
      </c>
      <c r="Z253" s="688" t="s">
        <v>3131</v>
      </c>
    </row>
    <row r="254" spans="1:26" ht="15.6">
      <c r="A254" s="85" t="s">
        <v>930</v>
      </c>
      <c r="B254" s="184"/>
      <c r="C254" s="197"/>
      <c r="D254" s="198"/>
      <c r="E254" s="102" t="s">
        <v>17</v>
      </c>
      <c r="F254" s="88" t="s">
        <v>15</v>
      </c>
      <c r="G254" s="89" t="s">
        <v>19</v>
      </c>
      <c r="H254" s="89" t="s">
        <v>28</v>
      </c>
      <c r="I254" s="114" t="s">
        <v>24</v>
      </c>
      <c r="J254" s="88">
        <v>4</v>
      </c>
      <c r="K254" s="88"/>
      <c r="L254" s="88"/>
      <c r="M254" s="88"/>
      <c r="N254" s="88"/>
      <c r="O254" s="88"/>
      <c r="P254" s="88" t="s">
        <v>286</v>
      </c>
      <c r="Q254" s="110" t="s">
        <v>290</v>
      </c>
      <c r="R254" s="196"/>
      <c r="S254" s="116"/>
      <c r="T254" s="193"/>
      <c r="U254" s="193"/>
      <c r="V254" s="194"/>
      <c r="W254" s="195"/>
      <c r="X254" s="688" t="s">
        <v>3135</v>
      </c>
      <c r="Y254" s="695" t="s">
        <v>3141</v>
      </c>
      <c r="Z254" s="688" t="s">
        <v>3131</v>
      </c>
    </row>
    <row r="255" spans="1:26" ht="15.6">
      <c r="A255" s="85" t="s">
        <v>929</v>
      </c>
      <c r="B255" s="184"/>
      <c r="C255" s="197"/>
      <c r="D255" s="198"/>
      <c r="E255" s="102" t="s">
        <v>18</v>
      </c>
      <c r="F255" s="88" t="s">
        <v>14</v>
      </c>
      <c r="G255" s="89" t="s">
        <v>19</v>
      </c>
      <c r="H255" s="89" t="s">
        <v>28</v>
      </c>
      <c r="I255" s="114" t="s">
        <v>24</v>
      </c>
      <c r="J255" s="88">
        <v>4</v>
      </c>
      <c r="K255" s="88"/>
      <c r="L255" s="88"/>
      <c r="M255" s="88"/>
      <c r="N255" s="88"/>
      <c r="O255" s="88"/>
      <c r="P255" s="88" t="s">
        <v>286</v>
      </c>
      <c r="Q255" s="110" t="s">
        <v>290</v>
      </c>
      <c r="R255" s="196"/>
      <c r="S255" s="116"/>
      <c r="T255" s="193"/>
      <c r="U255" s="193"/>
      <c r="V255" s="194"/>
      <c r="W255" s="195"/>
      <c r="X255" s="688" t="s">
        <v>3135</v>
      </c>
      <c r="Y255" s="695" t="s">
        <v>3141</v>
      </c>
      <c r="Z255" s="688" t="s">
        <v>3131</v>
      </c>
    </row>
    <row r="256" spans="1:26" ht="15.6">
      <c r="A256" s="85" t="s">
        <v>1179</v>
      </c>
      <c r="B256" s="184"/>
      <c r="C256" s="197"/>
      <c r="D256" s="198"/>
      <c r="E256" s="102" t="s">
        <v>17</v>
      </c>
      <c r="F256" s="88" t="s">
        <v>14</v>
      </c>
      <c r="G256" s="89" t="s">
        <v>19</v>
      </c>
      <c r="H256" s="89" t="s">
        <v>28</v>
      </c>
      <c r="I256" s="114" t="s">
        <v>24</v>
      </c>
      <c r="J256" s="88">
        <v>2</v>
      </c>
      <c r="K256" s="88"/>
      <c r="L256" s="88"/>
      <c r="M256" s="88"/>
      <c r="N256" s="88"/>
      <c r="O256" s="88"/>
      <c r="P256" s="88" t="s">
        <v>286</v>
      </c>
      <c r="Q256" s="110" t="s">
        <v>290</v>
      </c>
      <c r="R256" s="196"/>
      <c r="S256" s="116"/>
      <c r="T256" s="193"/>
      <c r="U256" s="193"/>
      <c r="V256" s="194"/>
      <c r="W256" s="195"/>
      <c r="X256" s="688" t="s">
        <v>3135</v>
      </c>
      <c r="Y256" s="695" t="s">
        <v>3141</v>
      </c>
      <c r="Z256" s="688" t="s">
        <v>3131</v>
      </c>
    </row>
    <row r="257" spans="1:26" ht="15.6">
      <c r="A257" s="85" t="s">
        <v>928</v>
      </c>
      <c r="B257" s="184"/>
      <c r="C257" s="197"/>
      <c r="D257" s="198"/>
      <c r="E257" s="102" t="s">
        <v>17</v>
      </c>
      <c r="F257" s="88" t="s">
        <v>15</v>
      </c>
      <c r="G257" s="89" t="s">
        <v>19</v>
      </c>
      <c r="H257" s="89" t="s">
        <v>28</v>
      </c>
      <c r="I257" s="114" t="s">
        <v>24</v>
      </c>
      <c r="J257" s="88">
        <v>2</v>
      </c>
      <c r="K257" s="88"/>
      <c r="L257" s="88"/>
      <c r="M257" s="88"/>
      <c r="N257" s="88"/>
      <c r="O257" s="88"/>
      <c r="P257" s="88" t="s">
        <v>286</v>
      </c>
      <c r="Q257" s="110" t="s">
        <v>290</v>
      </c>
      <c r="R257" s="196"/>
      <c r="S257" s="116"/>
      <c r="T257" s="193"/>
      <c r="U257" s="193"/>
      <c r="V257" s="194"/>
      <c r="W257" s="195"/>
      <c r="X257" s="688" t="s">
        <v>3135</v>
      </c>
      <c r="Y257" s="695" t="s">
        <v>3141</v>
      </c>
      <c r="Z257" s="688" t="s">
        <v>3131</v>
      </c>
    </row>
    <row r="258" spans="1:26" ht="15.6">
      <c r="A258" s="85" t="s">
        <v>927</v>
      </c>
      <c r="B258" s="184"/>
      <c r="C258" s="197"/>
      <c r="D258" s="198"/>
      <c r="E258" s="102" t="s">
        <v>18</v>
      </c>
      <c r="F258" s="88" t="s">
        <v>14</v>
      </c>
      <c r="G258" s="89" t="s">
        <v>19</v>
      </c>
      <c r="H258" s="89" t="s">
        <v>28</v>
      </c>
      <c r="I258" s="114" t="s">
        <v>24</v>
      </c>
      <c r="J258" s="88">
        <v>2</v>
      </c>
      <c r="K258" s="88"/>
      <c r="L258" s="88"/>
      <c r="M258" s="88"/>
      <c r="N258" s="88"/>
      <c r="O258" s="88"/>
      <c r="P258" s="88" t="s">
        <v>286</v>
      </c>
      <c r="Q258" s="110" t="s">
        <v>290</v>
      </c>
      <c r="R258" s="196"/>
      <c r="S258" s="116"/>
      <c r="T258" s="193"/>
      <c r="U258" s="193"/>
      <c r="V258" s="194"/>
      <c r="W258" s="195"/>
      <c r="X258" s="688" t="s">
        <v>3135</v>
      </c>
      <c r="Y258" s="695" t="s">
        <v>3141</v>
      </c>
      <c r="Z258" s="688" t="s">
        <v>3131</v>
      </c>
    </row>
    <row r="259" spans="1:26" ht="15.6">
      <c r="A259" s="85" t="s">
        <v>925</v>
      </c>
      <c r="B259" s="184"/>
      <c r="C259" s="197"/>
      <c r="D259" s="198"/>
      <c r="E259" s="102" t="s">
        <v>17</v>
      </c>
      <c r="F259" s="88" t="s">
        <v>14</v>
      </c>
      <c r="G259" s="89" t="s">
        <v>19</v>
      </c>
      <c r="H259" s="89" t="s">
        <v>28</v>
      </c>
      <c r="I259" s="114" t="s">
        <v>474</v>
      </c>
      <c r="J259" s="88">
        <v>4</v>
      </c>
      <c r="K259" s="88"/>
      <c r="L259" s="88"/>
      <c r="M259" s="88"/>
      <c r="N259" s="88"/>
      <c r="O259" s="88"/>
      <c r="P259" s="88" t="s">
        <v>286</v>
      </c>
      <c r="Q259" s="110" t="s">
        <v>290</v>
      </c>
      <c r="R259" s="196"/>
      <c r="S259" s="116"/>
      <c r="T259" s="193"/>
      <c r="U259" s="193"/>
      <c r="V259" s="194"/>
      <c r="W259" s="195"/>
      <c r="X259" s="688" t="s">
        <v>3135</v>
      </c>
      <c r="Y259" s="695" t="s">
        <v>3141</v>
      </c>
      <c r="Z259" s="688" t="s">
        <v>3131</v>
      </c>
    </row>
    <row r="260" spans="1:26" ht="15.6">
      <c r="A260" s="85" t="s">
        <v>924</v>
      </c>
      <c r="B260" s="184"/>
      <c r="C260" s="197"/>
      <c r="D260" s="198"/>
      <c r="E260" s="102" t="s">
        <v>18</v>
      </c>
      <c r="F260" s="88" t="s">
        <v>15</v>
      </c>
      <c r="G260" s="89" t="s">
        <v>19</v>
      </c>
      <c r="H260" s="89" t="s">
        <v>28</v>
      </c>
      <c r="I260" s="114" t="s">
        <v>477</v>
      </c>
      <c r="J260" s="88">
        <v>4</v>
      </c>
      <c r="K260" s="88"/>
      <c r="L260" s="88"/>
      <c r="M260" s="88"/>
      <c r="N260" s="88"/>
      <c r="O260" s="88"/>
      <c r="P260" s="88" t="s">
        <v>286</v>
      </c>
      <c r="Q260" s="110" t="s">
        <v>290</v>
      </c>
      <c r="R260" s="196"/>
      <c r="S260" s="116"/>
      <c r="T260" s="193"/>
      <c r="U260" s="193"/>
      <c r="V260" s="194"/>
      <c r="W260" s="195"/>
      <c r="X260" s="688" t="s">
        <v>3135</v>
      </c>
      <c r="Y260" s="695" t="s">
        <v>3141</v>
      </c>
      <c r="Z260" s="688" t="s">
        <v>3131</v>
      </c>
    </row>
    <row r="261" spans="1:26" ht="15.6">
      <c r="A261" s="85" t="s">
        <v>923</v>
      </c>
      <c r="B261" s="184"/>
      <c r="C261" s="197"/>
      <c r="D261" s="198"/>
      <c r="E261" s="102" t="s">
        <v>18</v>
      </c>
      <c r="F261" s="88" t="s">
        <v>14</v>
      </c>
      <c r="G261" s="89" t="s">
        <v>19</v>
      </c>
      <c r="H261" s="114" t="s">
        <v>28</v>
      </c>
      <c r="I261" s="114" t="s">
        <v>24</v>
      </c>
      <c r="J261" s="88">
        <v>4</v>
      </c>
      <c r="K261" s="88"/>
      <c r="L261" s="88"/>
      <c r="M261" s="88"/>
      <c r="N261" s="88"/>
      <c r="O261" s="88"/>
      <c r="P261" s="88" t="s">
        <v>286</v>
      </c>
      <c r="Q261" s="110" t="s">
        <v>290</v>
      </c>
      <c r="R261" s="196"/>
      <c r="S261" s="116"/>
      <c r="T261" s="193"/>
      <c r="U261" s="193"/>
      <c r="V261" s="194"/>
      <c r="W261" s="195"/>
      <c r="X261" s="688" t="s">
        <v>3135</v>
      </c>
      <c r="Y261" s="695" t="s">
        <v>3141</v>
      </c>
      <c r="Z261" s="688" t="s">
        <v>3131</v>
      </c>
    </row>
    <row r="262" spans="1:26" ht="15.6">
      <c r="A262" s="85" t="s">
        <v>922</v>
      </c>
      <c r="B262" s="184"/>
      <c r="C262" s="197"/>
      <c r="D262" s="198"/>
      <c r="E262" s="102" t="s">
        <v>17</v>
      </c>
      <c r="F262" s="88" t="s">
        <v>14</v>
      </c>
      <c r="G262" s="89" t="s">
        <v>19</v>
      </c>
      <c r="H262" s="114" t="s">
        <v>28</v>
      </c>
      <c r="I262" s="114" t="s">
        <v>24</v>
      </c>
      <c r="J262" s="88">
        <v>2</v>
      </c>
      <c r="K262" s="88"/>
      <c r="L262" s="88"/>
      <c r="M262" s="88"/>
      <c r="N262" s="88"/>
      <c r="O262" s="88"/>
      <c r="P262" s="88" t="s">
        <v>286</v>
      </c>
      <c r="Q262" s="110" t="s">
        <v>290</v>
      </c>
      <c r="R262" s="196"/>
      <c r="S262" s="116"/>
      <c r="T262" s="193"/>
      <c r="U262" s="193"/>
      <c r="V262" s="194"/>
      <c r="W262" s="195"/>
      <c r="X262" s="688" t="s">
        <v>3135</v>
      </c>
      <c r="Y262" s="695" t="s">
        <v>3141</v>
      </c>
      <c r="Z262" s="688" t="s">
        <v>3131</v>
      </c>
    </row>
    <row r="263" spans="1:26" ht="15.6">
      <c r="A263" s="85" t="s">
        <v>918</v>
      </c>
      <c r="B263" s="184"/>
      <c r="C263" s="197"/>
      <c r="D263" s="198"/>
      <c r="E263" s="102" t="s">
        <v>18</v>
      </c>
      <c r="F263" s="88" t="s">
        <v>14</v>
      </c>
      <c r="G263" s="89" t="s">
        <v>19</v>
      </c>
      <c r="H263" s="114" t="s">
        <v>28</v>
      </c>
      <c r="I263" s="114" t="s">
        <v>24</v>
      </c>
      <c r="J263" s="88">
        <v>4</v>
      </c>
      <c r="K263" s="88"/>
      <c r="L263" s="88"/>
      <c r="M263" s="88"/>
      <c r="N263" s="88"/>
      <c r="O263" s="88"/>
      <c r="P263" s="88" t="s">
        <v>286</v>
      </c>
      <c r="Q263" s="110" t="s">
        <v>290</v>
      </c>
      <c r="R263" s="196"/>
      <c r="S263" s="116"/>
      <c r="T263" s="193"/>
      <c r="U263" s="193"/>
      <c r="V263" s="194"/>
      <c r="W263" s="195"/>
      <c r="X263" s="688" t="s">
        <v>3135</v>
      </c>
      <c r="Y263" s="695" t="s">
        <v>3141</v>
      </c>
      <c r="Z263" s="688" t="s">
        <v>3131</v>
      </c>
    </row>
    <row r="264" spans="1:26" ht="15.6">
      <c r="A264" s="85" t="s">
        <v>917</v>
      </c>
      <c r="B264" s="184"/>
      <c r="C264" s="197"/>
      <c r="D264" s="198"/>
      <c r="E264" s="102" t="s">
        <v>18</v>
      </c>
      <c r="F264" s="88" t="s">
        <v>15</v>
      </c>
      <c r="G264" s="89" t="s">
        <v>19</v>
      </c>
      <c r="H264" s="114" t="s">
        <v>28</v>
      </c>
      <c r="I264" s="114" t="s">
        <v>24</v>
      </c>
      <c r="J264" s="88">
        <v>4</v>
      </c>
      <c r="K264" s="88"/>
      <c r="L264" s="88"/>
      <c r="M264" s="88"/>
      <c r="N264" s="88"/>
      <c r="O264" s="88"/>
      <c r="P264" s="88" t="s">
        <v>286</v>
      </c>
      <c r="Q264" s="110" t="s">
        <v>290</v>
      </c>
      <c r="R264" s="196"/>
      <c r="S264" s="116"/>
      <c r="T264" s="193"/>
      <c r="U264" s="193"/>
      <c r="V264" s="194"/>
      <c r="W264" s="195"/>
      <c r="X264" s="688" t="s">
        <v>3135</v>
      </c>
      <c r="Y264" s="695" t="s">
        <v>3141</v>
      </c>
      <c r="Z264" s="688" t="s">
        <v>3131</v>
      </c>
    </row>
    <row r="265" spans="1:26" ht="15.6">
      <c r="A265" s="85" t="s">
        <v>916</v>
      </c>
      <c r="B265" s="184"/>
      <c r="C265" s="197"/>
      <c r="D265" s="198"/>
      <c r="E265" s="102" t="s">
        <v>18</v>
      </c>
      <c r="F265" s="88" t="s">
        <v>14</v>
      </c>
      <c r="G265" s="89" t="s">
        <v>19</v>
      </c>
      <c r="H265" s="114" t="s">
        <v>28</v>
      </c>
      <c r="I265" s="114" t="s">
        <v>24</v>
      </c>
      <c r="J265" s="88">
        <v>4</v>
      </c>
      <c r="K265" s="88"/>
      <c r="L265" s="88"/>
      <c r="M265" s="88"/>
      <c r="N265" s="88"/>
      <c r="O265" s="88"/>
      <c r="P265" s="88" t="s">
        <v>286</v>
      </c>
      <c r="Q265" s="110" t="s">
        <v>290</v>
      </c>
      <c r="R265" s="196"/>
      <c r="S265" s="116"/>
      <c r="T265" s="193"/>
      <c r="U265" s="193"/>
      <c r="V265" s="194"/>
      <c r="W265" s="195"/>
      <c r="X265" s="688" t="s">
        <v>3135</v>
      </c>
      <c r="Y265" s="695" t="s">
        <v>3141</v>
      </c>
      <c r="Z265" s="688" t="s">
        <v>3131</v>
      </c>
    </row>
    <row r="266" spans="1:26" ht="15.6">
      <c r="A266" s="85" t="s">
        <v>915</v>
      </c>
      <c r="B266" s="184"/>
      <c r="C266" s="197"/>
      <c r="D266" s="198"/>
      <c r="E266" s="102" t="s">
        <v>18</v>
      </c>
      <c r="F266" s="88" t="s">
        <v>15</v>
      </c>
      <c r="G266" s="89" t="s">
        <v>19</v>
      </c>
      <c r="H266" s="114" t="s">
        <v>28</v>
      </c>
      <c r="I266" s="114" t="s">
        <v>24</v>
      </c>
      <c r="J266" s="88">
        <v>4</v>
      </c>
      <c r="K266" s="88"/>
      <c r="L266" s="88"/>
      <c r="M266" s="88"/>
      <c r="N266" s="88"/>
      <c r="O266" s="88"/>
      <c r="P266" s="88" t="s">
        <v>286</v>
      </c>
      <c r="Q266" s="110" t="s">
        <v>290</v>
      </c>
      <c r="R266" s="196"/>
      <c r="S266" s="116"/>
      <c r="T266" s="193"/>
      <c r="U266" s="193"/>
      <c r="V266" s="194"/>
      <c r="W266" s="195"/>
      <c r="X266" s="688" t="s">
        <v>3135</v>
      </c>
      <c r="Y266" s="695" t="s">
        <v>3141</v>
      </c>
      <c r="Z266" s="688" t="s">
        <v>3131</v>
      </c>
    </row>
    <row r="267" spans="1:26" ht="15.6">
      <c r="A267" s="85" t="s">
        <v>914</v>
      </c>
      <c r="B267" s="184"/>
      <c r="C267" s="197"/>
      <c r="D267" s="198"/>
      <c r="E267" s="102" t="s">
        <v>18</v>
      </c>
      <c r="F267" s="88" t="s">
        <v>14</v>
      </c>
      <c r="G267" s="89" t="s">
        <v>19</v>
      </c>
      <c r="H267" s="114" t="s">
        <v>28</v>
      </c>
      <c r="I267" s="114" t="s">
        <v>24</v>
      </c>
      <c r="J267" s="88">
        <v>4</v>
      </c>
      <c r="K267" s="88"/>
      <c r="L267" s="88"/>
      <c r="M267" s="88"/>
      <c r="N267" s="88"/>
      <c r="O267" s="88"/>
      <c r="P267" s="88" t="s">
        <v>286</v>
      </c>
      <c r="Q267" s="110" t="s">
        <v>290</v>
      </c>
      <c r="R267" s="196"/>
      <c r="S267" s="116"/>
      <c r="T267" s="193"/>
      <c r="U267" s="193"/>
      <c r="V267" s="194"/>
      <c r="W267" s="195"/>
      <c r="X267" s="688" t="s">
        <v>3135</v>
      </c>
      <c r="Y267" s="695" t="s">
        <v>3141</v>
      </c>
      <c r="Z267" s="688" t="s">
        <v>3131</v>
      </c>
    </row>
    <row r="268" spans="1:26" ht="15.6">
      <c r="A268" s="85" t="s">
        <v>913</v>
      </c>
      <c r="B268" s="184"/>
      <c r="C268" s="197"/>
      <c r="D268" s="198"/>
      <c r="E268" s="102" t="s">
        <v>18</v>
      </c>
      <c r="F268" s="88" t="s">
        <v>15</v>
      </c>
      <c r="G268" s="89" t="s">
        <v>19</v>
      </c>
      <c r="H268" s="114" t="s">
        <v>28</v>
      </c>
      <c r="I268" s="114" t="s">
        <v>24</v>
      </c>
      <c r="J268" s="88">
        <v>4</v>
      </c>
      <c r="K268" s="88"/>
      <c r="L268" s="88"/>
      <c r="M268" s="88"/>
      <c r="N268" s="88"/>
      <c r="O268" s="88"/>
      <c r="P268" s="88" t="s">
        <v>286</v>
      </c>
      <c r="Q268" s="110" t="s">
        <v>290</v>
      </c>
      <c r="R268" s="196"/>
      <c r="S268" s="116"/>
      <c r="T268" s="193"/>
      <c r="U268" s="193"/>
      <c r="V268" s="194"/>
      <c r="W268" s="195"/>
      <c r="X268" s="688" t="s">
        <v>3135</v>
      </c>
      <c r="Y268" s="695" t="s">
        <v>3141</v>
      </c>
      <c r="Z268" s="688" t="s">
        <v>3131</v>
      </c>
    </row>
    <row r="269" spans="1:26" ht="15.6">
      <c r="A269" s="85" t="s">
        <v>912</v>
      </c>
      <c r="B269" s="184"/>
      <c r="C269" s="197"/>
      <c r="D269" s="198"/>
      <c r="E269" s="102" t="s">
        <v>18</v>
      </c>
      <c r="F269" s="88" t="s">
        <v>14</v>
      </c>
      <c r="G269" s="89" t="s">
        <v>19</v>
      </c>
      <c r="H269" s="114" t="s">
        <v>28</v>
      </c>
      <c r="I269" s="114" t="s">
        <v>24</v>
      </c>
      <c r="J269" s="88">
        <v>4</v>
      </c>
      <c r="K269" s="88"/>
      <c r="L269" s="88"/>
      <c r="M269" s="88"/>
      <c r="N269" s="88"/>
      <c r="O269" s="88"/>
      <c r="P269" s="88" t="s">
        <v>286</v>
      </c>
      <c r="Q269" s="110" t="s">
        <v>290</v>
      </c>
      <c r="R269" s="196"/>
      <c r="S269" s="116"/>
      <c r="T269" s="193"/>
      <c r="U269" s="193"/>
      <c r="V269" s="194"/>
      <c r="W269" s="195"/>
      <c r="X269" s="688" t="s">
        <v>3135</v>
      </c>
      <c r="Y269" s="695" t="s">
        <v>3141</v>
      </c>
      <c r="Z269" s="688" t="s">
        <v>3131</v>
      </c>
    </row>
    <row r="270" spans="1:26" ht="15.6">
      <c r="A270" s="85" t="s">
        <v>911</v>
      </c>
      <c r="B270" s="184"/>
      <c r="C270" s="197"/>
      <c r="D270" s="198"/>
      <c r="E270" s="102" t="s">
        <v>18</v>
      </c>
      <c r="F270" s="88" t="s">
        <v>15</v>
      </c>
      <c r="G270" s="89" t="s">
        <v>19</v>
      </c>
      <c r="H270" s="114" t="s">
        <v>28</v>
      </c>
      <c r="I270" s="114" t="s">
        <v>24</v>
      </c>
      <c r="J270" s="88">
        <v>4</v>
      </c>
      <c r="K270" s="88"/>
      <c r="L270" s="88"/>
      <c r="M270" s="88"/>
      <c r="N270" s="88"/>
      <c r="O270" s="88"/>
      <c r="P270" s="88" t="s">
        <v>286</v>
      </c>
      <c r="Q270" s="110" t="s">
        <v>290</v>
      </c>
      <c r="R270" s="196"/>
      <c r="S270" s="116"/>
      <c r="T270" s="193"/>
      <c r="U270" s="193"/>
      <c r="V270" s="194"/>
      <c r="W270" s="195"/>
      <c r="X270" s="688" t="s">
        <v>3135</v>
      </c>
      <c r="Y270" s="695" t="s">
        <v>3141</v>
      </c>
      <c r="Z270" s="688" t="s">
        <v>3131</v>
      </c>
    </row>
    <row r="271" spans="1:26" ht="15.6">
      <c r="A271" s="85" t="s">
        <v>910</v>
      </c>
      <c r="B271" s="184"/>
      <c r="C271" s="197"/>
      <c r="D271" s="198"/>
      <c r="E271" s="102" t="s">
        <v>17</v>
      </c>
      <c r="F271" s="88" t="s">
        <v>14</v>
      </c>
      <c r="G271" s="89" t="s">
        <v>19</v>
      </c>
      <c r="H271" s="114" t="s">
        <v>28</v>
      </c>
      <c r="I271" s="114" t="s">
        <v>24</v>
      </c>
      <c r="J271" s="88">
        <v>4</v>
      </c>
      <c r="K271" s="88"/>
      <c r="L271" s="88"/>
      <c r="M271" s="88"/>
      <c r="N271" s="88"/>
      <c r="O271" s="88"/>
      <c r="P271" s="88" t="s">
        <v>286</v>
      </c>
      <c r="Q271" s="110" t="s">
        <v>290</v>
      </c>
      <c r="R271" s="196"/>
      <c r="S271" s="116"/>
      <c r="T271" s="193"/>
      <c r="U271" s="193"/>
      <c r="V271" s="194"/>
      <c r="W271" s="195"/>
      <c r="X271" s="688" t="s">
        <v>3135</v>
      </c>
      <c r="Y271" s="695" t="s">
        <v>3141</v>
      </c>
      <c r="Z271" s="688" t="s">
        <v>3131</v>
      </c>
    </row>
    <row r="272" spans="1:26" ht="15.6">
      <c r="A272" s="85" t="s">
        <v>909</v>
      </c>
      <c r="B272" s="184"/>
      <c r="C272" s="197"/>
      <c r="D272" s="198"/>
      <c r="E272" s="102" t="s">
        <v>17</v>
      </c>
      <c r="F272" s="88" t="s">
        <v>15</v>
      </c>
      <c r="G272" s="89" t="s">
        <v>19</v>
      </c>
      <c r="H272" s="114" t="s">
        <v>28</v>
      </c>
      <c r="I272" s="114" t="s">
        <v>24</v>
      </c>
      <c r="J272" s="88">
        <v>4</v>
      </c>
      <c r="K272" s="88"/>
      <c r="L272" s="88"/>
      <c r="M272" s="88"/>
      <c r="N272" s="88"/>
      <c r="O272" s="88"/>
      <c r="P272" s="88" t="s">
        <v>286</v>
      </c>
      <c r="Q272" s="110" t="s">
        <v>290</v>
      </c>
      <c r="R272" s="196"/>
      <c r="S272" s="116"/>
      <c r="T272" s="193"/>
      <c r="U272" s="193"/>
      <c r="V272" s="194"/>
      <c r="W272" s="195"/>
      <c r="X272" s="688" t="s">
        <v>3135</v>
      </c>
      <c r="Y272" s="695" t="s">
        <v>3141</v>
      </c>
      <c r="Z272" s="688" t="s">
        <v>3131</v>
      </c>
    </row>
    <row r="273" spans="1:26" ht="15.6">
      <c r="A273" s="85" t="s">
        <v>908</v>
      </c>
      <c r="B273" s="184"/>
      <c r="C273" s="197"/>
      <c r="D273" s="198"/>
      <c r="E273" s="102" t="s">
        <v>17</v>
      </c>
      <c r="F273" s="88" t="s">
        <v>14</v>
      </c>
      <c r="G273" s="89" t="s">
        <v>19</v>
      </c>
      <c r="H273" s="114" t="s">
        <v>28</v>
      </c>
      <c r="I273" s="114" t="s">
        <v>24</v>
      </c>
      <c r="J273" s="88">
        <v>4</v>
      </c>
      <c r="K273" s="88"/>
      <c r="L273" s="88"/>
      <c r="M273" s="88"/>
      <c r="N273" s="88"/>
      <c r="O273" s="88"/>
      <c r="P273" s="88" t="s">
        <v>286</v>
      </c>
      <c r="Q273" s="110" t="s">
        <v>290</v>
      </c>
      <c r="R273" s="196"/>
      <c r="S273" s="116"/>
      <c r="T273" s="193"/>
      <c r="U273" s="193"/>
      <c r="V273" s="194"/>
      <c r="W273" s="195"/>
      <c r="X273" s="688" t="s">
        <v>3135</v>
      </c>
      <c r="Y273" s="695" t="s">
        <v>3141</v>
      </c>
      <c r="Z273" s="688" t="s">
        <v>3131</v>
      </c>
    </row>
    <row r="274" spans="1:26" ht="15.6">
      <c r="A274" s="85" t="s">
        <v>907</v>
      </c>
      <c r="B274" s="184"/>
      <c r="C274" s="197"/>
      <c r="D274" s="198"/>
      <c r="E274" s="102" t="s">
        <v>17</v>
      </c>
      <c r="F274" s="88" t="s">
        <v>15</v>
      </c>
      <c r="G274" s="89" t="s">
        <v>19</v>
      </c>
      <c r="H274" s="114" t="s">
        <v>28</v>
      </c>
      <c r="I274" s="114" t="s">
        <v>24</v>
      </c>
      <c r="J274" s="88">
        <v>4</v>
      </c>
      <c r="K274" s="88"/>
      <c r="L274" s="88"/>
      <c r="M274" s="88"/>
      <c r="N274" s="88"/>
      <c r="O274" s="88"/>
      <c r="P274" s="88" t="s">
        <v>286</v>
      </c>
      <c r="Q274" s="110" t="s">
        <v>290</v>
      </c>
      <c r="R274" s="196"/>
      <c r="S274" s="116"/>
      <c r="T274" s="193"/>
      <c r="U274" s="193"/>
      <c r="V274" s="194"/>
      <c r="W274" s="195"/>
      <c r="X274" s="688" t="s">
        <v>3135</v>
      </c>
      <c r="Y274" s="695" t="s">
        <v>3141</v>
      </c>
      <c r="Z274" s="688" t="s">
        <v>3131</v>
      </c>
    </row>
    <row r="275" spans="1:26" ht="15.6">
      <c r="A275" s="85" t="s">
        <v>906</v>
      </c>
      <c r="B275" s="184"/>
      <c r="C275" s="197"/>
      <c r="D275" s="198"/>
      <c r="E275" s="102" t="s">
        <v>17</v>
      </c>
      <c r="F275" s="88" t="s">
        <v>14</v>
      </c>
      <c r="G275" s="89" t="s">
        <v>19</v>
      </c>
      <c r="H275" s="114" t="s">
        <v>28</v>
      </c>
      <c r="I275" s="114" t="s">
        <v>24</v>
      </c>
      <c r="J275" s="88">
        <v>4</v>
      </c>
      <c r="K275" s="88"/>
      <c r="L275" s="88"/>
      <c r="M275" s="88"/>
      <c r="N275" s="88"/>
      <c r="O275" s="88"/>
      <c r="P275" s="88" t="s">
        <v>286</v>
      </c>
      <c r="Q275" s="110" t="s">
        <v>290</v>
      </c>
      <c r="R275" s="196"/>
      <c r="S275" s="116"/>
      <c r="T275" s="193"/>
      <c r="U275" s="193"/>
      <c r="V275" s="194"/>
      <c r="W275" s="195"/>
      <c r="X275" s="688" t="s">
        <v>3135</v>
      </c>
      <c r="Y275" s="695" t="s">
        <v>3141</v>
      </c>
      <c r="Z275" s="688" t="s">
        <v>3131</v>
      </c>
    </row>
    <row r="276" spans="1:26" ht="15.6">
      <c r="A276" s="85" t="s">
        <v>905</v>
      </c>
      <c r="B276" s="184"/>
      <c r="C276" s="197"/>
      <c r="D276" s="198"/>
      <c r="E276" s="102" t="s">
        <v>17</v>
      </c>
      <c r="F276" s="88" t="s">
        <v>15</v>
      </c>
      <c r="G276" s="89" t="s">
        <v>19</v>
      </c>
      <c r="H276" s="114" t="s">
        <v>28</v>
      </c>
      <c r="I276" s="114" t="s">
        <v>24</v>
      </c>
      <c r="J276" s="88">
        <v>4</v>
      </c>
      <c r="K276" s="88"/>
      <c r="L276" s="88"/>
      <c r="M276" s="88"/>
      <c r="N276" s="88"/>
      <c r="O276" s="88"/>
      <c r="P276" s="88" t="s">
        <v>286</v>
      </c>
      <c r="Q276" s="110" t="s">
        <v>290</v>
      </c>
      <c r="R276" s="196"/>
      <c r="S276" s="116"/>
      <c r="T276" s="193"/>
      <c r="U276" s="193"/>
      <c r="V276" s="194"/>
      <c r="W276" s="195"/>
      <c r="X276" s="688" t="s">
        <v>3135</v>
      </c>
      <c r="Y276" s="695" t="s">
        <v>3141</v>
      </c>
      <c r="Z276" s="688" t="s">
        <v>3131</v>
      </c>
    </row>
    <row r="277" spans="1:26" ht="15.6">
      <c r="A277" s="85" t="s">
        <v>904</v>
      </c>
      <c r="B277" s="184"/>
      <c r="C277" s="197"/>
      <c r="D277" s="198"/>
      <c r="E277" s="102" t="s">
        <v>18</v>
      </c>
      <c r="F277" s="88" t="s">
        <v>14</v>
      </c>
      <c r="G277" s="89" t="s">
        <v>19</v>
      </c>
      <c r="H277" s="114" t="s">
        <v>28</v>
      </c>
      <c r="I277" s="114" t="s">
        <v>24</v>
      </c>
      <c r="J277" s="88">
        <v>4</v>
      </c>
      <c r="K277" s="88"/>
      <c r="L277" s="88"/>
      <c r="M277" s="88"/>
      <c r="N277" s="88"/>
      <c r="O277" s="88"/>
      <c r="P277" s="88" t="s">
        <v>286</v>
      </c>
      <c r="Q277" s="110" t="s">
        <v>290</v>
      </c>
      <c r="R277" s="196"/>
      <c r="S277" s="116"/>
      <c r="T277" s="193"/>
      <c r="U277" s="193"/>
      <c r="V277" s="194"/>
      <c r="W277" s="195"/>
      <c r="X277" s="688" t="s">
        <v>3135</v>
      </c>
      <c r="Y277" s="695" t="s">
        <v>3141</v>
      </c>
      <c r="Z277" s="688" t="s">
        <v>3131</v>
      </c>
    </row>
    <row r="278" spans="1:26" ht="15.6">
      <c r="A278" s="85" t="s">
        <v>903</v>
      </c>
      <c r="B278" s="184"/>
      <c r="C278" s="197"/>
      <c r="D278" s="198"/>
      <c r="E278" s="102" t="s">
        <v>18</v>
      </c>
      <c r="F278" s="88" t="s">
        <v>15</v>
      </c>
      <c r="G278" s="89" t="s">
        <v>19</v>
      </c>
      <c r="H278" s="114" t="s">
        <v>28</v>
      </c>
      <c r="I278" s="114" t="s">
        <v>24</v>
      </c>
      <c r="J278" s="88">
        <v>4</v>
      </c>
      <c r="K278" s="88"/>
      <c r="L278" s="88"/>
      <c r="M278" s="88"/>
      <c r="N278" s="88"/>
      <c r="O278" s="88"/>
      <c r="P278" s="88" t="s">
        <v>286</v>
      </c>
      <c r="Q278" s="110" t="s">
        <v>290</v>
      </c>
      <c r="R278" s="196"/>
      <c r="S278" s="116"/>
      <c r="T278" s="193"/>
      <c r="U278" s="193"/>
      <c r="V278" s="194"/>
      <c r="W278" s="195"/>
      <c r="X278" s="688" t="s">
        <v>3135</v>
      </c>
      <c r="Y278" s="695" t="s">
        <v>3141</v>
      </c>
      <c r="Z278" s="688" t="s">
        <v>3131</v>
      </c>
    </row>
    <row r="279" spans="1:26" ht="15.6">
      <c r="A279" s="85" t="s">
        <v>902</v>
      </c>
      <c r="B279" s="184"/>
      <c r="C279" s="197"/>
      <c r="D279" s="198"/>
      <c r="E279" s="102" t="s">
        <v>18</v>
      </c>
      <c r="F279" s="88" t="s">
        <v>14</v>
      </c>
      <c r="G279" s="89" t="s">
        <v>19</v>
      </c>
      <c r="H279" s="114" t="s">
        <v>28</v>
      </c>
      <c r="I279" s="114" t="s">
        <v>24</v>
      </c>
      <c r="J279" s="88">
        <v>4</v>
      </c>
      <c r="K279" s="88"/>
      <c r="L279" s="88"/>
      <c r="M279" s="88"/>
      <c r="N279" s="88"/>
      <c r="O279" s="88"/>
      <c r="P279" s="88" t="s">
        <v>286</v>
      </c>
      <c r="Q279" s="110" t="s">
        <v>290</v>
      </c>
      <c r="R279" s="196"/>
      <c r="S279" s="116"/>
      <c r="T279" s="193"/>
      <c r="U279" s="193"/>
      <c r="V279" s="194"/>
      <c r="W279" s="195"/>
      <c r="X279" s="688" t="s">
        <v>3135</v>
      </c>
      <c r="Y279" s="695" t="s">
        <v>3141</v>
      </c>
      <c r="Z279" s="688" t="s">
        <v>3131</v>
      </c>
    </row>
    <row r="280" spans="1:26" ht="15.6">
      <c r="A280" s="85" t="s">
        <v>901</v>
      </c>
      <c r="B280" s="184"/>
      <c r="C280" s="197"/>
      <c r="D280" s="198"/>
      <c r="E280" s="102" t="s">
        <v>18</v>
      </c>
      <c r="F280" s="88" t="s">
        <v>15</v>
      </c>
      <c r="G280" s="89" t="s">
        <v>19</v>
      </c>
      <c r="H280" s="114" t="s">
        <v>28</v>
      </c>
      <c r="I280" s="114" t="s">
        <v>24</v>
      </c>
      <c r="J280" s="88">
        <v>2</v>
      </c>
      <c r="K280" s="88"/>
      <c r="L280" s="88"/>
      <c r="M280" s="88"/>
      <c r="N280" s="88"/>
      <c r="O280" s="88"/>
      <c r="P280" s="88" t="s">
        <v>286</v>
      </c>
      <c r="Q280" s="110" t="s">
        <v>290</v>
      </c>
      <c r="R280" s="196"/>
      <c r="S280" s="116"/>
      <c r="T280" s="193"/>
      <c r="U280" s="193"/>
      <c r="V280" s="194"/>
      <c r="W280" s="195"/>
      <c r="X280" s="688" t="s">
        <v>3135</v>
      </c>
      <c r="Y280" s="695" t="s">
        <v>3141</v>
      </c>
      <c r="Z280" s="688" t="s">
        <v>3131</v>
      </c>
    </row>
    <row r="281" spans="1:26" ht="15.6">
      <c r="A281" s="85" t="s">
        <v>900</v>
      </c>
      <c r="B281" s="184"/>
      <c r="C281" s="197"/>
      <c r="D281" s="198"/>
      <c r="E281" s="102" t="s">
        <v>17</v>
      </c>
      <c r="F281" s="88" t="s">
        <v>14</v>
      </c>
      <c r="G281" s="89" t="s">
        <v>19</v>
      </c>
      <c r="H281" s="114" t="s">
        <v>28</v>
      </c>
      <c r="I281" s="114" t="s">
        <v>24</v>
      </c>
      <c r="J281" s="88">
        <v>4</v>
      </c>
      <c r="K281" s="88"/>
      <c r="L281" s="88"/>
      <c r="M281" s="88"/>
      <c r="N281" s="88"/>
      <c r="O281" s="88"/>
      <c r="P281" s="88" t="s">
        <v>286</v>
      </c>
      <c r="Q281" s="110" t="s">
        <v>288</v>
      </c>
      <c r="R281" s="196"/>
      <c r="S281" s="116"/>
      <c r="T281" s="193"/>
      <c r="U281" s="193"/>
      <c r="V281" s="194"/>
      <c r="W281" s="195"/>
      <c r="X281" s="688" t="s">
        <v>3135</v>
      </c>
      <c r="Y281" s="695" t="s">
        <v>3141</v>
      </c>
      <c r="Z281" s="688" t="s">
        <v>3131</v>
      </c>
    </row>
    <row r="282" spans="1:26" ht="15.6">
      <c r="A282" s="85" t="s">
        <v>1177</v>
      </c>
      <c r="B282" s="184"/>
      <c r="C282" s="197"/>
      <c r="D282" s="198"/>
      <c r="E282" s="102" t="s">
        <v>17</v>
      </c>
      <c r="F282" s="88" t="s">
        <v>15</v>
      </c>
      <c r="G282" s="89" t="s">
        <v>19</v>
      </c>
      <c r="H282" s="114" t="s">
        <v>28</v>
      </c>
      <c r="I282" s="114" t="s">
        <v>24</v>
      </c>
      <c r="J282" s="88">
        <v>4</v>
      </c>
      <c r="K282" s="88"/>
      <c r="L282" s="88"/>
      <c r="M282" s="88"/>
      <c r="N282" s="88"/>
      <c r="O282" s="88"/>
      <c r="P282" s="88" t="s">
        <v>286</v>
      </c>
      <c r="Q282" s="110" t="s">
        <v>288</v>
      </c>
      <c r="R282" s="196"/>
      <c r="S282" s="116"/>
      <c r="T282" s="193"/>
      <c r="U282" s="193"/>
      <c r="V282" s="194"/>
      <c r="W282" s="195"/>
      <c r="X282" s="688" t="s">
        <v>3135</v>
      </c>
      <c r="Y282" s="695" t="s">
        <v>3141</v>
      </c>
      <c r="Z282" s="688" t="s">
        <v>3131</v>
      </c>
    </row>
    <row r="283" spans="1:26" ht="15.6">
      <c r="A283" s="85" t="s">
        <v>899</v>
      </c>
      <c r="B283" s="184"/>
      <c r="C283" s="197"/>
      <c r="D283" s="198"/>
      <c r="E283" s="102" t="s">
        <v>17</v>
      </c>
      <c r="F283" s="88" t="s">
        <v>14</v>
      </c>
      <c r="G283" s="89" t="s">
        <v>22</v>
      </c>
      <c r="H283" s="114" t="s">
        <v>28</v>
      </c>
      <c r="I283" s="114" t="s">
        <v>24</v>
      </c>
      <c r="J283" s="88">
        <v>4</v>
      </c>
      <c r="K283" s="88"/>
      <c r="L283" s="88"/>
      <c r="M283" s="88"/>
      <c r="N283" s="88"/>
      <c r="O283" s="88"/>
      <c r="P283" s="88" t="s">
        <v>286</v>
      </c>
      <c r="Q283" s="110" t="s">
        <v>288</v>
      </c>
      <c r="R283" s="196"/>
      <c r="S283" s="116"/>
      <c r="T283" s="193"/>
      <c r="U283" s="193"/>
      <c r="V283" s="194"/>
      <c r="W283" s="195"/>
      <c r="X283" s="688" t="s">
        <v>3135</v>
      </c>
      <c r="Y283" s="695" t="s">
        <v>3141</v>
      </c>
      <c r="Z283" s="688" t="s">
        <v>3131</v>
      </c>
    </row>
    <row r="284" spans="1:26" ht="15.6">
      <c r="A284" s="85" t="s">
        <v>898</v>
      </c>
      <c r="B284" s="184"/>
      <c r="C284" s="197"/>
      <c r="D284" s="198"/>
      <c r="E284" s="102" t="s">
        <v>17</v>
      </c>
      <c r="F284" s="88" t="s">
        <v>15</v>
      </c>
      <c r="G284" s="89" t="s">
        <v>22</v>
      </c>
      <c r="H284" s="114" t="s">
        <v>28</v>
      </c>
      <c r="I284" s="89" t="s">
        <v>26</v>
      </c>
      <c r="J284" s="88">
        <v>4</v>
      </c>
      <c r="K284" s="88"/>
      <c r="L284" s="88"/>
      <c r="M284" s="88"/>
      <c r="N284" s="88"/>
      <c r="O284" s="88"/>
      <c r="P284" s="88" t="s">
        <v>286</v>
      </c>
      <c r="Q284" s="110" t="s">
        <v>288</v>
      </c>
      <c r="R284" s="196"/>
      <c r="S284" s="116"/>
      <c r="T284" s="193"/>
      <c r="U284" s="193"/>
      <c r="V284" s="194"/>
      <c r="W284" s="195"/>
      <c r="X284" s="688" t="s">
        <v>3135</v>
      </c>
      <c r="Y284" s="695" t="s">
        <v>3141</v>
      </c>
      <c r="Z284" s="688" t="s">
        <v>3131</v>
      </c>
    </row>
    <row r="285" spans="1:26" ht="15.6">
      <c r="A285" s="85" t="s">
        <v>894</v>
      </c>
      <c r="B285" s="184"/>
      <c r="C285" s="197"/>
      <c r="D285" s="198"/>
      <c r="E285" s="102" t="s">
        <v>18</v>
      </c>
      <c r="F285" s="88" t="s">
        <v>14</v>
      </c>
      <c r="G285" s="89" t="s">
        <v>22</v>
      </c>
      <c r="H285" s="114" t="s">
        <v>28</v>
      </c>
      <c r="I285" s="89" t="s">
        <v>26</v>
      </c>
      <c r="J285" s="88">
        <v>4</v>
      </c>
      <c r="K285" s="88"/>
      <c r="L285" s="88"/>
      <c r="M285" s="88"/>
      <c r="N285" s="88"/>
      <c r="O285" s="88"/>
      <c r="P285" s="88" t="s">
        <v>291</v>
      </c>
      <c r="Q285" s="110" t="s">
        <v>288</v>
      </c>
      <c r="R285" s="196"/>
      <c r="S285" s="116"/>
      <c r="T285" s="193"/>
      <c r="U285" s="193"/>
      <c r="V285" s="194"/>
      <c r="W285" s="195"/>
      <c r="X285" s="688" t="s">
        <v>3135</v>
      </c>
      <c r="Y285" s="695" t="s">
        <v>3141</v>
      </c>
      <c r="Z285" s="688" t="s">
        <v>3131</v>
      </c>
    </row>
    <row r="286" spans="1:26" ht="15.6">
      <c r="A286" s="85" t="s">
        <v>893</v>
      </c>
      <c r="B286" s="184"/>
      <c r="C286" s="197"/>
      <c r="D286" s="198"/>
      <c r="E286" s="102" t="s">
        <v>18</v>
      </c>
      <c r="F286" s="88" t="s">
        <v>15</v>
      </c>
      <c r="G286" s="89" t="s">
        <v>22</v>
      </c>
      <c r="H286" s="114" t="s">
        <v>28</v>
      </c>
      <c r="I286" s="114" t="s">
        <v>25</v>
      </c>
      <c r="J286" s="88"/>
      <c r="K286" s="88"/>
      <c r="L286" s="88"/>
      <c r="M286" s="88"/>
      <c r="N286" s="88"/>
      <c r="O286" s="95" t="s">
        <v>28</v>
      </c>
      <c r="P286" s="88" t="s">
        <v>291</v>
      </c>
      <c r="Q286" s="110" t="s">
        <v>288</v>
      </c>
      <c r="R286" s="196"/>
      <c r="S286" s="116"/>
      <c r="T286" s="193"/>
      <c r="U286" s="193"/>
      <c r="V286" s="194"/>
      <c r="W286" s="195"/>
      <c r="X286" s="688" t="s">
        <v>3135</v>
      </c>
      <c r="Y286" s="695" t="s">
        <v>3141</v>
      </c>
      <c r="Z286" s="688" t="s">
        <v>3131</v>
      </c>
    </row>
    <row r="287" spans="1:26" ht="15.6">
      <c r="A287" s="85" t="s">
        <v>1175</v>
      </c>
      <c r="B287" s="184"/>
      <c r="C287" s="197"/>
      <c r="D287" s="198"/>
      <c r="E287" s="102" t="s">
        <v>18</v>
      </c>
      <c r="F287" s="88" t="s">
        <v>14</v>
      </c>
      <c r="G287" s="89" t="s">
        <v>22</v>
      </c>
      <c r="H287" s="89" t="s">
        <v>304</v>
      </c>
      <c r="I287" s="114" t="s">
        <v>24</v>
      </c>
      <c r="J287" s="88">
        <v>4</v>
      </c>
      <c r="K287" s="88"/>
      <c r="L287" s="88"/>
      <c r="M287" s="88"/>
      <c r="N287" s="88"/>
      <c r="O287" s="88"/>
      <c r="P287" s="88" t="s">
        <v>291</v>
      </c>
      <c r="Q287" s="110" t="s">
        <v>288</v>
      </c>
      <c r="R287" s="196"/>
      <c r="S287" s="116"/>
      <c r="T287" s="193"/>
      <c r="U287" s="193"/>
      <c r="V287" s="194"/>
      <c r="W287" s="195"/>
      <c r="X287" s="688" t="s">
        <v>3135</v>
      </c>
      <c r="Y287" s="695" t="s">
        <v>3141</v>
      </c>
      <c r="Z287" s="688" t="s">
        <v>3131</v>
      </c>
    </row>
    <row r="288" spans="1:26" ht="15.6">
      <c r="A288" s="85" t="s">
        <v>1174</v>
      </c>
      <c r="B288" s="184"/>
      <c r="C288" s="197"/>
      <c r="D288" s="198"/>
      <c r="E288" s="102" t="s">
        <v>18</v>
      </c>
      <c r="F288" s="88" t="s">
        <v>15</v>
      </c>
      <c r="G288" s="89" t="s">
        <v>22</v>
      </c>
      <c r="H288" s="89" t="s">
        <v>304</v>
      </c>
      <c r="I288" s="114" t="s">
        <v>477</v>
      </c>
      <c r="J288" s="88">
        <v>4</v>
      </c>
      <c r="K288" s="88"/>
      <c r="L288" s="88"/>
      <c r="M288" s="88"/>
      <c r="N288" s="88"/>
      <c r="O288" s="88"/>
      <c r="P288" s="88" t="s">
        <v>291</v>
      </c>
      <c r="Q288" s="110" t="s">
        <v>288</v>
      </c>
      <c r="R288" s="196"/>
      <c r="S288" s="116"/>
      <c r="T288" s="193"/>
      <c r="U288" s="193"/>
      <c r="V288" s="194"/>
      <c r="W288" s="195"/>
      <c r="X288" s="688" t="s">
        <v>3135</v>
      </c>
      <c r="Y288" s="695" t="s">
        <v>3141</v>
      </c>
      <c r="Z288" s="688" t="s">
        <v>3131</v>
      </c>
    </row>
    <row r="289" spans="1:26" ht="15.6">
      <c r="A289" s="85" t="s">
        <v>892</v>
      </c>
      <c r="B289" s="184"/>
      <c r="C289" s="197"/>
      <c r="D289" s="198"/>
      <c r="E289" s="102" t="s">
        <v>17</v>
      </c>
      <c r="F289" s="88" t="s">
        <v>14</v>
      </c>
      <c r="G289" s="89" t="s">
        <v>22</v>
      </c>
      <c r="H289" s="114" t="s">
        <v>304</v>
      </c>
      <c r="I289" s="114" t="s">
        <v>477</v>
      </c>
      <c r="J289" s="88">
        <v>4</v>
      </c>
      <c r="K289" s="88"/>
      <c r="L289" s="88"/>
      <c r="M289" s="88"/>
      <c r="N289" s="88"/>
      <c r="O289" s="88"/>
      <c r="P289" s="88" t="s">
        <v>291</v>
      </c>
      <c r="Q289" s="110" t="s">
        <v>288</v>
      </c>
      <c r="R289" s="196"/>
      <c r="S289" s="116"/>
      <c r="T289" s="193"/>
      <c r="U289" s="193"/>
      <c r="V289" s="194"/>
      <c r="W289" s="195"/>
      <c r="X289" s="688" t="s">
        <v>3135</v>
      </c>
      <c r="Y289" s="695" t="s">
        <v>3141</v>
      </c>
      <c r="Z289" s="688" t="s">
        <v>3131</v>
      </c>
    </row>
    <row r="290" spans="1:26" ht="15.6">
      <c r="A290" s="85" t="s">
        <v>891</v>
      </c>
      <c r="B290" s="184"/>
      <c r="C290" s="197"/>
      <c r="D290" s="198"/>
      <c r="E290" s="102" t="s">
        <v>17</v>
      </c>
      <c r="F290" s="88" t="s">
        <v>15</v>
      </c>
      <c r="G290" s="89" t="s">
        <v>22</v>
      </c>
      <c r="H290" s="114" t="s">
        <v>304</v>
      </c>
      <c r="I290" s="114" t="s">
        <v>24</v>
      </c>
      <c r="J290" s="88">
        <v>4</v>
      </c>
      <c r="K290" s="88"/>
      <c r="L290" s="88"/>
      <c r="M290" s="88"/>
      <c r="N290" s="88"/>
      <c r="O290" s="88"/>
      <c r="P290" s="88" t="s">
        <v>291</v>
      </c>
      <c r="Q290" s="110" t="s">
        <v>288</v>
      </c>
      <c r="R290" s="196"/>
      <c r="S290" s="116"/>
      <c r="T290" s="193"/>
      <c r="U290" s="193"/>
      <c r="V290" s="194"/>
      <c r="W290" s="195"/>
      <c r="X290" s="688" t="s">
        <v>3135</v>
      </c>
      <c r="Y290" s="695" t="s">
        <v>3141</v>
      </c>
      <c r="Z290" s="688" t="s">
        <v>3131</v>
      </c>
    </row>
    <row r="291" spans="1:26" ht="15.6">
      <c r="A291" s="85" t="s">
        <v>888</v>
      </c>
      <c r="B291" s="184"/>
      <c r="C291" s="197"/>
      <c r="D291" s="198"/>
      <c r="E291" s="102" t="s">
        <v>18</v>
      </c>
      <c r="F291" s="88" t="s">
        <v>15</v>
      </c>
      <c r="G291" s="89" t="s">
        <v>19</v>
      </c>
      <c r="H291" s="114" t="s">
        <v>28</v>
      </c>
      <c r="I291" s="114" t="s">
        <v>474</v>
      </c>
      <c r="J291" s="88">
        <v>4</v>
      </c>
      <c r="K291" s="88"/>
      <c r="L291" s="88"/>
      <c r="M291" s="88"/>
      <c r="N291" s="88"/>
      <c r="O291" s="88"/>
      <c r="P291" s="88" t="s">
        <v>291</v>
      </c>
      <c r="Q291" s="110" t="s">
        <v>288</v>
      </c>
      <c r="R291" s="196" t="s">
        <v>668</v>
      </c>
      <c r="S291" s="116"/>
      <c r="T291" s="193"/>
      <c r="U291" s="193"/>
      <c r="V291" s="194"/>
      <c r="W291" s="195"/>
      <c r="X291" s="688" t="s">
        <v>3135</v>
      </c>
      <c r="Y291" s="695" t="s">
        <v>3141</v>
      </c>
      <c r="Z291" s="688" t="s">
        <v>3131</v>
      </c>
    </row>
    <row r="292" spans="1:26" ht="15.6">
      <c r="A292" s="85" t="s">
        <v>887</v>
      </c>
      <c r="B292" s="184"/>
      <c r="C292" s="197"/>
      <c r="D292" s="198"/>
      <c r="E292" s="102" t="s">
        <v>17</v>
      </c>
      <c r="F292" s="88" t="s">
        <v>14</v>
      </c>
      <c r="G292" s="89" t="s">
        <v>20</v>
      </c>
      <c r="H292" s="114"/>
      <c r="I292" s="114" t="s">
        <v>26</v>
      </c>
      <c r="J292" s="88"/>
      <c r="K292" s="88"/>
      <c r="L292" s="88"/>
      <c r="M292" s="88"/>
      <c r="N292" s="88"/>
      <c r="O292" s="95" t="s">
        <v>29</v>
      </c>
      <c r="P292" s="88" t="s">
        <v>291</v>
      </c>
      <c r="Q292" s="110" t="s">
        <v>288</v>
      </c>
      <c r="R292" s="196"/>
      <c r="S292" s="116"/>
      <c r="T292" s="193"/>
      <c r="U292" s="193"/>
      <c r="V292" s="194"/>
      <c r="W292" s="195"/>
      <c r="X292" s="688" t="s">
        <v>3135</v>
      </c>
      <c r="Y292" s="695" t="s">
        <v>3141</v>
      </c>
      <c r="Z292" s="688" t="s">
        <v>3131</v>
      </c>
    </row>
    <row r="293" spans="1:26" ht="15.6">
      <c r="A293" s="85" t="s">
        <v>886</v>
      </c>
      <c r="B293" s="184"/>
      <c r="C293" s="197"/>
      <c r="D293" s="198"/>
      <c r="E293" s="102" t="s">
        <v>17</v>
      </c>
      <c r="F293" s="88" t="s">
        <v>14</v>
      </c>
      <c r="G293" s="89" t="s">
        <v>20</v>
      </c>
      <c r="H293" s="114"/>
      <c r="I293" s="114" t="s">
        <v>26</v>
      </c>
      <c r="J293" s="88"/>
      <c r="K293" s="88"/>
      <c r="L293" s="88"/>
      <c r="M293" s="88"/>
      <c r="N293" s="88"/>
      <c r="O293" s="95" t="s">
        <v>29</v>
      </c>
      <c r="P293" s="88" t="s">
        <v>291</v>
      </c>
      <c r="Q293" s="110" t="s">
        <v>288</v>
      </c>
      <c r="R293" s="196" t="s">
        <v>667</v>
      </c>
      <c r="S293" s="116"/>
      <c r="T293" s="193"/>
      <c r="U293" s="193"/>
      <c r="V293" s="194"/>
      <c r="W293" s="195"/>
      <c r="X293" s="688" t="s">
        <v>3135</v>
      </c>
      <c r="Y293" s="695" t="s">
        <v>3141</v>
      </c>
      <c r="Z293" s="688" t="s">
        <v>3131</v>
      </c>
    </row>
    <row r="294" spans="1:26" ht="15.6">
      <c r="A294" s="85" t="s">
        <v>885</v>
      </c>
      <c r="B294" s="184"/>
      <c r="C294" s="197"/>
      <c r="D294" s="198"/>
      <c r="E294" s="102" t="s">
        <v>18</v>
      </c>
      <c r="F294" s="88" t="s">
        <v>14</v>
      </c>
      <c r="G294" s="89" t="s">
        <v>22</v>
      </c>
      <c r="H294" s="114" t="s">
        <v>28</v>
      </c>
      <c r="I294" s="114" t="s">
        <v>24</v>
      </c>
      <c r="J294" s="88">
        <v>4</v>
      </c>
      <c r="K294" s="88"/>
      <c r="L294" s="88"/>
      <c r="M294" s="88"/>
      <c r="N294" s="88"/>
      <c r="O294" s="88"/>
      <c r="P294" s="88" t="s">
        <v>291</v>
      </c>
      <c r="Q294" s="110" t="s">
        <v>288</v>
      </c>
      <c r="R294" s="196" t="s">
        <v>669</v>
      </c>
      <c r="S294" s="116"/>
      <c r="T294" s="193"/>
      <c r="U294" s="193"/>
      <c r="V294" s="194"/>
      <c r="W294" s="195"/>
      <c r="X294" s="688" t="s">
        <v>3135</v>
      </c>
      <c r="Y294" s="695" t="s">
        <v>3141</v>
      </c>
      <c r="Z294" s="688" t="s">
        <v>3131</v>
      </c>
    </row>
    <row r="295" spans="1:26" ht="15.6">
      <c r="A295" s="85" t="s">
        <v>883</v>
      </c>
      <c r="B295" s="184"/>
      <c r="C295" s="197"/>
      <c r="D295" s="198"/>
      <c r="E295" s="102" t="s">
        <v>18</v>
      </c>
      <c r="F295" s="88" t="s">
        <v>15</v>
      </c>
      <c r="G295" s="89" t="s">
        <v>22</v>
      </c>
      <c r="H295" s="114" t="s">
        <v>28</v>
      </c>
      <c r="I295" s="114" t="s">
        <v>477</v>
      </c>
      <c r="J295" s="88">
        <v>4</v>
      </c>
      <c r="K295" s="88"/>
      <c r="L295" s="88"/>
      <c r="M295" s="88"/>
      <c r="N295" s="88"/>
      <c r="O295" s="88"/>
      <c r="P295" s="88" t="s">
        <v>291</v>
      </c>
      <c r="Q295" s="110" t="s">
        <v>288</v>
      </c>
      <c r="R295" s="196"/>
      <c r="S295" s="116"/>
      <c r="T295" s="193"/>
      <c r="U295" s="193"/>
      <c r="V295" s="194"/>
      <c r="W295" s="195"/>
      <c r="X295" s="688" t="s">
        <v>3135</v>
      </c>
      <c r="Y295" s="695" t="s">
        <v>3141</v>
      </c>
      <c r="Z295" s="688" t="s">
        <v>3131</v>
      </c>
    </row>
    <row r="296" spans="1:26" ht="15.6">
      <c r="A296" s="85" t="s">
        <v>882</v>
      </c>
      <c r="B296" s="184"/>
      <c r="C296" s="197"/>
      <c r="D296" s="198"/>
      <c r="E296" s="102" t="s">
        <v>18</v>
      </c>
      <c r="F296" s="88" t="s">
        <v>16</v>
      </c>
      <c r="G296" s="89" t="s">
        <v>20</v>
      </c>
      <c r="H296" s="114" t="s">
        <v>304</v>
      </c>
      <c r="I296" s="114" t="s">
        <v>666</v>
      </c>
      <c r="J296" s="88">
        <v>3</v>
      </c>
      <c r="K296" s="88"/>
      <c r="L296" s="88"/>
      <c r="M296" s="88"/>
      <c r="N296" s="88"/>
      <c r="O296" s="88"/>
      <c r="P296" s="88" t="s">
        <v>291</v>
      </c>
      <c r="Q296" s="110" t="s">
        <v>288</v>
      </c>
      <c r="R296" s="196"/>
      <c r="S296" s="116"/>
      <c r="T296" s="193"/>
      <c r="U296" s="193"/>
      <c r="V296" s="194"/>
      <c r="W296" s="195"/>
      <c r="X296" s="688" t="s">
        <v>3135</v>
      </c>
      <c r="Y296" s="695" t="s">
        <v>3141</v>
      </c>
      <c r="Z296" s="688" t="s">
        <v>3131</v>
      </c>
    </row>
    <row r="297" spans="1:26" ht="15.6">
      <c r="A297" s="85" t="s">
        <v>881</v>
      </c>
      <c r="B297" s="184"/>
      <c r="C297" s="197"/>
      <c r="D297" s="198"/>
      <c r="E297" s="229" t="s">
        <v>17</v>
      </c>
      <c r="F297" s="82" t="s">
        <v>14</v>
      </c>
      <c r="G297" s="93" t="s">
        <v>22</v>
      </c>
      <c r="H297" s="230" t="s">
        <v>28</v>
      </c>
      <c r="I297" s="230" t="s">
        <v>477</v>
      </c>
      <c r="J297" s="82">
        <v>4</v>
      </c>
      <c r="K297" s="88"/>
      <c r="L297" s="88"/>
      <c r="M297" s="88"/>
      <c r="N297" s="88"/>
      <c r="O297" s="88"/>
      <c r="P297" s="88" t="s">
        <v>291</v>
      </c>
      <c r="Q297" s="110" t="s">
        <v>288</v>
      </c>
      <c r="R297" s="196"/>
      <c r="S297" s="116"/>
      <c r="T297" s="193"/>
      <c r="U297" s="193"/>
      <c r="V297" s="194"/>
      <c r="W297" s="195"/>
      <c r="X297" s="688" t="s">
        <v>3135</v>
      </c>
      <c r="Y297" s="695" t="s">
        <v>3141</v>
      </c>
      <c r="Z297" s="688" t="s">
        <v>3131</v>
      </c>
    </row>
    <row r="298" spans="1:26" ht="15.6">
      <c r="A298" s="85" t="s">
        <v>880</v>
      </c>
      <c r="B298" s="184"/>
      <c r="C298" s="197"/>
      <c r="D298" s="198"/>
      <c r="E298" s="229" t="s">
        <v>17</v>
      </c>
      <c r="F298" s="82" t="s">
        <v>15</v>
      </c>
      <c r="G298" s="93" t="s">
        <v>22</v>
      </c>
      <c r="H298" s="230" t="s">
        <v>28</v>
      </c>
      <c r="I298" s="230" t="s">
        <v>670</v>
      </c>
      <c r="J298" s="82">
        <v>4</v>
      </c>
      <c r="K298" s="88"/>
      <c r="L298" s="88"/>
      <c r="M298" s="88"/>
      <c r="N298" s="88"/>
      <c r="O298" s="88"/>
      <c r="P298" s="88" t="s">
        <v>291</v>
      </c>
      <c r="Q298" s="110" t="s">
        <v>288</v>
      </c>
      <c r="R298" s="196"/>
      <c r="S298" s="116"/>
      <c r="T298" s="193"/>
      <c r="U298" s="193"/>
      <c r="V298" s="194"/>
      <c r="W298" s="195"/>
      <c r="X298" s="688" t="s">
        <v>3135</v>
      </c>
      <c r="Y298" s="695" t="s">
        <v>3141</v>
      </c>
      <c r="Z298" s="688" t="s">
        <v>3131</v>
      </c>
    </row>
    <row r="299" spans="1:26" ht="15.6">
      <c r="A299" s="85" t="s">
        <v>879</v>
      </c>
      <c r="B299" s="184"/>
      <c r="C299" s="197"/>
      <c r="D299" s="198"/>
      <c r="E299" s="229" t="s">
        <v>17</v>
      </c>
      <c r="F299" s="82" t="s">
        <v>14</v>
      </c>
      <c r="G299" s="93" t="s">
        <v>22</v>
      </c>
      <c r="H299" s="230" t="s">
        <v>28</v>
      </c>
      <c r="I299" s="230" t="s">
        <v>24</v>
      </c>
      <c r="J299" s="82">
        <v>4</v>
      </c>
      <c r="K299" s="88"/>
      <c r="L299" s="88"/>
      <c r="M299" s="88"/>
      <c r="N299" s="88"/>
      <c r="O299" s="88"/>
      <c r="P299" s="88" t="s">
        <v>291</v>
      </c>
      <c r="Q299" s="110" t="s">
        <v>288</v>
      </c>
      <c r="R299" s="196"/>
      <c r="S299" s="116"/>
      <c r="T299" s="193"/>
      <c r="U299" s="193"/>
      <c r="V299" s="194"/>
      <c r="W299" s="195"/>
      <c r="X299" s="688" t="s">
        <v>3135</v>
      </c>
      <c r="Y299" s="695" t="s">
        <v>3141</v>
      </c>
      <c r="Z299" s="688" t="s">
        <v>3131</v>
      </c>
    </row>
    <row r="300" spans="1:26" ht="15.6">
      <c r="A300" s="85" t="s">
        <v>878</v>
      </c>
      <c r="B300" s="184"/>
      <c r="C300" s="197"/>
      <c r="D300" s="198"/>
      <c r="E300" s="229" t="s">
        <v>17</v>
      </c>
      <c r="F300" s="82" t="s">
        <v>15</v>
      </c>
      <c r="G300" s="93" t="s">
        <v>22</v>
      </c>
      <c r="H300" s="230" t="s">
        <v>28</v>
      </c>
      <c r="I300" s="230" t="s">
        <v>474</v>
      </c>
      <c r="J300" s="82">
        <v>4</v>
      </c>
      <c r="K300" s="88"/>
      <c r="L300" s="88"/>
      <c r="M300" s="88"/>
      <c r="N300" s="88"/>
      <c r="O300" s="88"/>
      <c r="P300" s="88" t="s">
        <v>291</v>
      </c>
      <c r="Q300" s="110" t="s">
        <v>288</v>
      </c>
      <c r="R300" s="196"/>
      <c r="S300" s="116"/>
      <c r="T300" s="193"/>
      <c r="U300" s="193"/>
      <c r="V300" s="194"/>
      <c r="W300" s="195"/>
      <c r="X300" s="688" t="s">
        <v>3135</v>
      </c>
      <c r="Y300" s="695" t="s">
        <v>3141</v>
      </c>
      <c r="Z300" s="688" t="s">
        <v>3131</v>
      </c>
    </row>
    <row r="301" spans="1:26" ht="15.6">
      <c r="A301" s="85" t="s">
        <v>877</v>
      </c>
      <c r="B301" s="184"/>
      <c r="C301" s="197"/>
      <c r="D301" s="198"/>
      <c r="E301" s="102" t="s">
        <v>18</v>
      </c>
      <c r="F301" s="88" t="s">
        <v>15</v>
      </c>
      <c r="G301" s="114" t="s">
        <v>19</v>
      </c>
      <c r="H301" s="114" t="s">
        <v>28</v>
      </c>
      <c r="I301" s="114" t="s">
        <v>24</v>
      </c>
      <c r="J301" s="88">
        <v>4</v>
      </c>
      <c r="K301" s="88"/>
      <c r="L301" s="88"/>
      <c r="M301" s="88"/>
      <c r="N301" s="88"/>
      <c r="O301" s="88"/>
      <c r="P301" s="88" t="s">
        <v>291</v>
      </c>
      <c r="Q301" s="110" t="s">
        <v>289</v>
      </c>
      <c r="R301" s="196"/>
      <c r="S301" s="116"/>
      <c r="T301" s="193"/>
      <c r="U301" s="193"/>
      <c r="V301" s="194"/>
      <c r="W301" s="195"/>
      <c r="X301" s="688" t="s">
        <v>3135</v>
      </c>
      <c r="Y301" s="695" t="s">
        <v>3141</v>
      </c>
      <c r="Z301" s="688" t="s">
        <v>3131</v>
      </c>
    </row>
    <row r="302" spans="1:26" ht="15.6">
      <c r="A302" s="85" t="s">
        <v>875</v>
      </c>
      <c r="B302" s="184"/>
      <c r="C302" s="197"/>
      <c r="D302" s="198"/>
      <c r="E302" s="102" t="s">
        <v>17</v>
      </c>
      <c r="F302" s="88" t="s">
        <v>14</v>
      </c>
      <c r="G302" s="114" t="s">
        <v>19</v>
      </c>
      <c r="H302" s="114" t="s">
        <v>28</v>
      </c>
      <c r="I302" s="114" t="s">
        <v>474</v>
      </c>
      <c r="J302" s="88">
        <v>4</v>
      </c>
      <c r="K302" s="88"/>
      <c r="L302" s="88"/>
      <c r="M302" s="88"/>
      <c r="N302" s="88"/>
      <c r="O302" s="88"/>
      <c r="P302" s="88" t="s">
        <v>291</v>
      </c>
      <c r="Q302" s="110" t="s">
        <v>289</v>
      </c>
      <c r="R302" s="196"/>
      <c r="S302" s="116"/>
      <c r="T302" s="193"/>
      <c r="U302" s="193"/>
      <c r="V302" s="194"/>
      <c r="W302" s="195"/>
      <c r="X302" s="688" t="s">
        <v>3135</v>
      </c>
      <c r="Y302" s="695" t="s">
        <v>3141</v>
      </c>
      <c r="Z302" s="688" t="s">
        <v>3131</v>
      </c>
    </row>
    <row r="303" spans="1:26" ht="15.6">
      <c r="A303" s="85" t="s">
        <v>874</v>
      </c>
      <c r="B303" s="184"/>
      <c r="C303" s="197"/>
      <c r="D303" s="198"/>
      <c r="E303" s="102" t="s">
        <v>17</v>
      </c>
      <c r="F303" s="88" t="s">
        <v>15</v>
      </c>
      <c r="G303" s="114" t="s">
        <v>22</v>
      </c>
      <c r="H303" s="114" t="s">
        <v>28</v>
      </c>
      <c r="I303" s="114" t="s">
        <v>477</v>
      </c>
      <c r="J303" s="88">
        <v>4</v>
      </c>
      <c r="K303" s="88"/>
      <c r="L303" s="88"/>
      <c r="M303" s="88"/>
      <c r="N303" s="88"/>
      <c r="O303" s="88"/>
      <c r="P303" s="88" t="s">
        <v>291</v>
      </c>
      <c r="Q303" s="110" t="s">
        <v>288</v>
      </c>
      <c r="R303" s="196"/>
      <c r="S303" s="116"/>
      <c r="T303" s="193"/>
      <c r="U303" s="193"/>
      <c r="V303" s="194"/>
      <c r="W303" s="195"/>
      <c r="X303" s="688" t="s">
        <v>3135</v>
      </c>
      <c r="Y303" s="695" t="s">
        <v>3141</v>
      </c>
      <c r="Z303" s="688" t="s">
        <v>3131</v>
      </c>
    </row>
    <row r="304" spans="1:26" ht="15.6">
      <c r="A304" s="85" t="s">
        <v>873</v>
      </c>
      <c r="B304" s="184"/>
      <c r="C304" s="197"/>
      <c r="D304" s="198"/>
      <c r="E304" s="102" t="s">
        <v>17</v>
      </c>
      <c r="F304" s="88" t="s">
        <v>14</v>
      </c>
      <c r="G304" s="114" t="s">
        <v>22</v>
      </c>
      <c r="H304" s="114" t="s">
        <v>28</v>
      </c>
      <c r="I304" s="114" t="s">
        <v>24</v>
      </c>
      <c r="J304" s="88">
        <v>4</v>
      </c>
      <c r="K304" s="88"/>
      <c r="L304" s="88"/>
      <c r="M304" s="88"/>
      <c r="N304" s="88"/>
      <c r="O304" s="88"/>
      <c r="P304" s="88" t="s">
        <v>291</v>
      </c>
      <c r="Q304" s="110" t="s">
        <v>288</v>
      </c>
      <c r="R304" s="196"/>
      <c r="S304" s="116"/>
      <c r="T304" s="193"/>
      <c r="U304" s="193"/>
      <c r="V304" s="194"/>
      <c r="W304" s="195"/>
      <c r="X304" s="688" t="s">
        <v>3135</v>
      </c>
      <c r="Y304" s="695" t="s">
        <v>3141</v>
      </c>
      <c r="Z304" s="688" t="s">
        <v>3131</v>
      </c>
    </row>
    <row r="305" spans="1:26" ht="15.6">
      <c r="A305" s="85" t="s">
        <v>872</v>
      </c>
      <c r="B305" s="184"/>
      <c r="C305" s="197"/>
      <c r="D305" s="198"/>
      <c r="E305" s="102" t="s">
        <v>17</v>
      </c>
      <c r="F305" s="88" t="s">
        <v>14</v>
      </c>
      <c r="G305" s="114" t="s">
        <v>19</v>
      </c>
      <c r="H305" s="114" t="s">
        <v>28</v>
      </c>
      <c r="I305" s="114" t="s">
        <v>24</v>
      </c>
      <c r="J305" s="88">
        <v>4</v>
      </c>
      <c r="K305" s="88"/>
      <c r="L305" s="88"/>
      <c r="M305" s="88"/>
      <c r="N305" s="88"/>
      <c r="O305" s="88"/>
      <c r="P305" s="88" t="s">
        <v>286</v>
      </c>
      <c r="Q305" s="110" t="s">
        <v>290</v>
      </c>
      <c r="R305" s="196"/>
      <c r="S305" s="116"/>
      <c r="T305" s="193"/>
      <c r="U305" s="193"/>
      <c r="V305" s="194"/>
      <c r="W305" s="195"/>
      <c r="X305" s="688" t="s">
        <v>3135</v>
      </c>
      <c r="Y305" s="695" t="s">
        <v>3141</v>
      </c>
      <c r="Z305" s="688" t="s">
        <v>3131</v>
      </c>
    </row>
    <row r="306" spans="1:26" ht="15.6">
      <c r="A306" s="85" t="s">
        <v>871</v>
      </c>
      <c r="B306" s="184"/>
      <c r="C306" s="197"/>
      <c r="D306" s="198"/>
      <c r="E306" s="102" t="s">
        <v>17</v>
      </c>
      <c r="F306" s="88" t="s">
        <v>15</v>
      </c>
      <c r="G306" s="114" t="s">
        <v>19</v>
      </c>
      <c r="H306" s="114" t="s">
        <v>28</v>
      </c>
      <c r="I306" s="114" t="s">
        <v>24</v>
      </c>
      <c r="J306" s="88">
        <v>4</v>
      </c>
      <c r="K306" s="88"/>
      <c r="L306" s="88"/>
      <c r="M306" s="88"/>
      <c r="N306" s="88"/>
      <c r="O306" s="88"/>
      <c r="P306" s="88" t="s">
        <v>286</v>
      </c>
      <c r="Q306" s="110" t="s">
        <v>290</v>
      </c>
      <c r="R306" s="196"/>
      <c r="S306" s="116"/>
      <c r="T306" s="193"/>
      <c r="U306" s="193"/>
      <c r="V306" s="194"/>
      <c r="W306" s="195"/>
      <c r="X306" s="688" t="s">
        <v>3135</v>
      </c>
      <c r="Y306" s="695" t="s">
        <v>3141</v>
      </c>
      <c r="Z306" s="688" t="s">
        <v>3131</v>
      </c>
    </row>
    <row r="307" spans="1:26" ht="15.6">
      <c r="A307" s="85" t="s">
        <v>867</v>
      </c>
      <c r="B307" s="184"/>
      <c r="C307" s="197"/>
      <c r="D307" s="198"/>
      <c r="E307" s="102" t="s">
        <v>17</v>
      </c>
      <c r="F307" s="88" t="s">
        <v>14</v>
      </c>
      <c r="G307" s="114" t="s">
        <v>19</v>
      </c>
      <c r="H307" s="114" t="s">
        <v>28</v>
      </c>
      <c r="I307" s="114" t="s">
        <v>24</v>
      </c>
      <c r="J307" s="88">
        <v>4</v>
      </c>
      <c r="K307" s="88"/>
      <c r="L307" s="88"/>
      <c r="M307" s="88"/>
      <c r="N307" s="88"/>
      <c r="O307" s="88"/>
      <c r="P307" s="88" t="s">
        <v>286</v>
      </c>
      <c r="Q307" s="110" t="s">
        <v>290</v>
      </c>
      <c r="R307" s="196"/>
      <c r="S307" s="116"/>
      <c r="T307" s="193"/>
      <c r="U307" s="193"/>
      <c r="V307" s="194"/>
      <c r="W307" s="195"/>
      <c r="X307" s="688" t="s">
        <v>3135</v>
      </c>
      <c r="Y307" s="695" t="s">
        <v>3141</v>
      </c>
      <c r="Z307" s="688" t="s">
        <v>3131</v>
      </c>
    </row>
    <row r="308" spans="1:26" ht="15.6">
      <c r="A308" s="85" t="s">
        <v>866</v>
      </c>
      <c r="B308" s="184"/>
      <c r="C308" s="197"/>
      <c r="D308" s="198"/>
      <c r="E308" s="102" t="s">
        <v>18</v>
      </c>
      <c r="F308" s="88" t="s">
        <v>14</v>
      </c>
      <c r="G308" s="114" t="s">
        <v>19</v>
      </c>
      <c r="H308" s="114" t="s">
        <v>28</v>
      </c>
      <c r="I308" s="114" t="s">
        <v>24</v>
      </c>
      <c r="J308" s="88">
        <v>4</v>
      </c>
      <c r="K308" s="88"/>
      <c r="L308" s="88"/>
      <c r="M308" s="88"/>
      <c r="N308" s="88"/>
      <c r="O308" s="88"/>
      <c r="P308" s="88" t="s">
        <v>286</v>
      </c>
      <c r="Q308" s="110" t="s">
        <v>290</v>
      </c>
      <c r="R308" s="196"/>
      <c r="S308" s="116"/>
      <c r="T308" s="193"/>
      <c r="U308" s="193"/>
      <c r="V308" s="194"/>
      <c r="W308" s="195"/>
      <c r="X308" s="688" t="s">
        <v>3135</v>
      </c>
      <c r="Y308" s="695" t="s">
        <v>3141</v>
      </c>
      <c r="Z308" s="688" t="s">
        <v>3131</v>
      </c>
    </row>
    <row r="309" spans="1:26" ht="15.6">
      <c r="A309" s="85" t="s">
        <v>865</v>
      </c>
      <c r="B309" s="184"/>
      <c r="C309" s="197"/>
      <c r="D309" s="198"/>
      <c r="E309" s="102" t="s">
        <v>18</v>
      </c>
      <c r="F309" s="88" t="s">
        <v>15</v>
      </c>
      <c r="G309" s="114" t="s">
        <v>19</v>
      </c>
      <c r="H309" s="114" t="s">
        <v>28</v>
      </c>
      <c r="I309" s="114" t="s">
        <v>24</v>
      </c>
      <c r="J309" s="88">
        <v>4</v>
      </c>
      <c r="K309" s="88"/>
      <c r="L309" s="88"/>
      <c r="M309" s="88"/>
      <c r="N309" s="88"/>
      <c r="O309" s="88"/>
      <c r="P309" s="88" t="s">
        <v>286</v>
      </c>
      <c r="Q309" s="110" t="s">
        <v>290</v>
      </c>
      <c r="R309" s="196"/>
      <c r="S309" s="116"/>
      <c r="T309" s="193"/>
      <c r="U309" s="193"/>
      <c r="V309" s="194"/>
      <c r="W309" s="195"/>
      <c r="X309" s="688" t="s">
        <v>3135</v>
      </c>
      <c r="Y309" s="695" t="s">
        <v>3141</v>
      </c>
      <c r="Z309" s="688" t="s">
        <v>3131</v>
      </c>
    </row>
    <row r="310" spans="1:26" ht="15.6">
      <c r="A310" s="85" t="s">
        <v>864</v>
      </c>
      <c r="B310" s="184"/>
      <c r="C310" s="197"/>
      <c r="D310" s="198"/>
      <c r="E310" s="102" t="s">
        <v>18</v>
      </c>
      <c r="F310" s="88" t="s">
        <v>14</v>
      </c>
      <c r="G310" s="114" t="s">
        <v>19</v>
      </c>
      <c r="H310" s="114" t="s">
        <v>28</v>
      </c>
      <c r="I310" s="114" t="s">
        <v>24</v>
      </c>
      <c r="J310" s="88">
        <v>4</v>
      </c>
      <c r="K310" s="88"/>
      <c r="L310" s="88"/>
      <c r="M310" s="88"/>
      <c r="N310" s="88"/>
      <c r="O310" s="88"/>
      <c r="P310" s="88" t="s">
        <v>286</v>
      </c>
      <c r="Q310" s="110" t="s">
        <v>290</v>
      </c>
      <c r="R310" s="196"/>
      <c r="S310" s="116"/>
      <c r="T310" s="193"/>
      <c r="U310" s="193"/>
      <c r="V310" s="194"/>
      <c r="W310" s="195"/>
      <c r="X310" s="688" t="s">
        <v>3135</v>
      </c>
      <c r="Y310" s="695" t="s">
        <v>3141</v>
      </c>
      <c r="Z310" s="688" t="s">
        <v>3131</v>
      </c>
    </row>
    <row r="311" spans="1:26" ht="15.6">
      <c r="A311" s="85" t="s">
        <v>863</v>
      </c>
      <c r="B311" s="184"/>
      <c r="C311" s="197"/>
      <c r="D311" s="198"/>
      <c r="E311" s="102" t="s">
        <v>18</v>
      </c>
      <c r="F311" s="88" t="s">
        <v>15</v>
      </c>
      <c r="G311" s="114" t="s">
        <v>19</v>
      </c>
      <c r="H311" s="114" t="s">
        <v>28</v>
      </c>
      <c r="I311" s="114" t="s">
        <v>24</v>
      </c>
      <c r="J311" s="88">
        <v>4</v>
      </c>
      <c r="K311" s="88"/>
      <c r="L311" s="88"/>
      <c r="M311" s="88"/>
      <c r="N311" s="88"/>
      <c r="O311" s="88"/>
      <c r="P311" s="88" t="s">
        <v>286</v>
      </c>
      <c r="Q311" s="110" t="s">
        <v>290</v>
      </c>
      <c r="R311" s="196"/>
      <c r="S311" s="116"/>
      <c r="T311" s="193"/>
      <c r="U311" s="193"/>
      <c r="V311" s="194"/>
      <c r="W311" s="195"/>
      <c r="X311" s="688" t="s">
        <v>3135</v>
      </c>
      <c r="Y311" s="695" t="s">
        <v>3141</v>
      </c>
      <c r="Z311" s="688" t="s">
        <v>3131</v>
      </c>
    </row>
    <row r="312" spans="1:26" ht="15.6">
      <c r="A312" s="85" t="s">
        <v>862</v>
      </c>
      <c r="B312" s="184"/>
      <c r="C312" s="197"/>
      <c r="D312" s="198"/>
      <c r="E312" s="102" t="s">
        <v>18</v>
      </c>
      <c r="F312" s="88" t="s">
        <v>14</v>
      </c>
      <c r="G312" s="114" t="s">
        <v>19</v>
      </c>
      <c r="H312" s="114" t="s">
        <v>28</v>
      </c>
      <c r="I312" s="114" t="s">
        <v>24</v>
      </c>
      <c r="J312" s="88">
        <v>4</v>
      </c>
      <c r="K312" s="88"/>
      <c r="L312" s="88"/>
      <c r="M312" s="88"/>
      <c r="N312" s="88"/>
      <c r="O312" s="88"/>
      <c r="P312" s="88" t="s">
        <v>286</v>
      </c>
      <c r="Q312" s="110" t="s">
        <v>290</v>
      </c>
      <c r="R312" s="196"/>
      <c r="S312" s="116"/>
      <c r="T312" s="193"/>
      <c r="U312" s="193"/>
      <c r="V312" s="194"/>
      <c r="W312" s="195"/>
      <c r="X312" s="688" t="s">
        <v>3135</v>
      </c>
      <c r="Y312" s="695" t="s">
        <v>3141</v>
      </c>
      <c r="Z312" s="688" t="s">
        <v>3131</v>
      </c>
    </row>
    <row r="313" spans="1:26" ht="15.6">
      <c r="A313" s="85" t="s">
        <v>861</v>
      </c>
      <c r="B313" s="184"/>
      <c r="C313" s="197"/>
      <c r="D313" s="198"/>
      <c r="E313" s="102" t="s">
        <v>18</v>
      </c>
      <c r="F313" s="88" t="s">
        <v>15</v>
      </c>
      <c r="G313" s="114" t="s">
        <v>19</v>
      </c>
      <c r="H313" s="114" t="s">
        <v>28</v>
      </c>
      <c r="I313" s="114" t="s">
        <v>24</v>
      </c>
      <c r="J313" s="88">
        <v>4</v>
      </c>
      <c r="K313" s="88"/>
      <c r="L313" s="88"/>
      <c r="M313" s="88"/>
      <c r="N313" s="88"/>
      <c r="O313" s="88"/>
      <c r="P313" s="88" t="s">
        <v>286</v>
      </c>
      <c r="Q313" s="110" t="s">
        <v>290</v>
      </c>
      <c r="R313" s="196"/>
      <c r="S313" s="116"/>
      <c r="T313" s="193"/>
      <c r="U313" s="193"/>
      <c r="V313" s="194"/>
      <c r="W313" s="195"/>
      <c r="X313" s="688" t="s">
        <v>3135</v>
      </c>
      <c r="Y313" s="695" t="s">
        <v>3141</v>
      </c>
      <c r="Z313" s="688" t="s">
        <v>3131</v>
      </c>
    </row>
    <row r="314" spans="1:26" ht="15.6">
      <c r="A314" s="85" t="s">
        <v>860</v>
      </c>
      <c r="B314" s="184"/>
      <c r="C314" s="197"/>
      <c r="D314" s="198"/>
      <c r="E314" s="102" t="s">
        <v>18</v>
      </c>
      <c r="F314" s="88" t="s">
        <v>14</v>
      </c>
      <c r="G314" s="114" t="s">
        <v>19</v>
      </c>
      <c r="H314" s="114" t="s">
        <v>28</v>
      </c>
      <c r="I314" s="114" t="s">
        <v>24</v>
      </c>
      <c r="J314" s="88">
        <v>4</v>
      </c>
      <c r="K314" s="88"/>
      <c r="L314" s="88"/>
      <c r="M314" s="88"/>
      <c r="N314" s="88"/>
      <c r="O314" s="88"/>
      <c r="P314" s="88" t="s">
        <v>286</v>
      </c>
      <c r="Q314" s="110" t="s">
        <v>290</v>
      </c>
      <c r="R314" s="196"/>
      <c r="S314" s="116"/>
      <c r="T314" s="193"/>
      <c r="U314" s="193"/>
      <c r="V314" s="194"/>
      <c r="W314" s="195"/>
      <c r="X314" s="688" t="s">
        <v>3135</v>
      </c>
      <c r="Y314" s="695" t="s">
        <v>3141</v>
      </c>
      <c r="Z314" s="688" t="s">
        <v>3131</v>
      </c>
    </row>
    <row r="315" spans="1:26" ht="15.6">
      <c r="A315" s="85" t="s">
        <v>859</v>
      </c>
      <c r="B315" s="184"/>
      <c r="C315" s="197"/>
      <c r="D315" s="198"/>
      <c r="E315" s="102" t="s">
        <v>18</v>
      </c>
      <c r="F315" s="88" t="s">
        <v>15</v>
      </c>
      <c r="G315" s="114" t="s">
        <v>19</v>
      </c>
      <c r="H315" s="114" t="s">
        <v>28</v>
      </c>
      <c r="I315" s="114" t="s">
        <v>24</v>
      </c>
      <c r="J315" s="88">
        <v>4</v>
      </c>
      <c r="K315" s="88"/>
      <c r="L315" s="88"/>
      <c r="M315" s="88"/>
      <c r="N315" s="88"/>
      <c r="O315" s="88"/>
      <c r="P315" s="88" t="s">
        <v>286</v>
      </c>
      <c r="Q315" s="110" t="s">
        <v>290</v>
      </c>
      <c r="R315" s="196"/>
      <c r="S315" s="116"/>
      <c r="T315" s="193"/>
      <c r="U315" s="193"/>
      <c r="V315" s="194"/>
      <c r="W315" s="195"/>
      <c r="X315" s="688" t="s">
        <v>3135</v>
      </c>
      <c r="Y315" s="695" t="s">
        <v>3141</v>
      </c>
      <c r="Z315" s="688" t="s">
        <v>3131</v>
      </c>
    </row>
    <row r="316" spans="1:26" ht="15.6">
      <c r="A316" s="85" t="s">
        <v>857</v>
      </c>
      <c r="B316" s="184"/>
      <c r="C316" s="197"/>
      <c r="D316" s="198"/>
      <c r="E316" s="102" t="s">
        <v>18</v>
      </c>
      <c r="F316" s="88" t="s">
        <v>14</v>
      </c>
      <c r="G316" s="114" t="s">
        <v>19</v>
      </c>
      <c r="H316" s="114" t="s">
        <v>28</v>
      </c>
      <c r="I316" s="114" t="s">
        <v>24</v>
      </c>
      <c r="J316" s="88">
        <v>4</v>
      </c>
      <c r="K316" s="88"/>
      <c r="L316" s="88"/>
      <c r="M316" s="88"/>
      <c r="N316" s="88"/>
      <c r="O316" s="88"/>
      <c r="P316" s="88" t="s">
        <v>286</v>
      </c>
      <c r="Q316" s="110" t="s">
        <v>290</v>
      </c>
      <c r="R316" s="196"/>
      <c r="S316" s="116"/>
      <c r="T316" s="193"/>
      <c r="U316" s="193"/>
      <c r="V316" s="194"/>
      <c r="W316" s="195"/>
      <c r="X316" s="688" t="s">
        <v>3135</v>
      </c>
      <c r="Y316" s="695" t="s">
        <v>3141</v>
      </c>
      <c r="Z316" s="688" t="s">
        <v>3131</v>
      </c>
    </row>
    <row r="317" spans="1:26" ht="36">
      <c r="A317" s="85" t="s">
        <v>856</v>
      </c>
      <c r="B317" s="184"/>
      <c r="C317" s="197"/>
      <c r="D317" s="198"/>
      <c r="E317" s="102" t="s">
        <v>17</v>
      </c>
      <c r="F317" s="88" t="s">
        <v>14</v>
      </c>
      <c r="G317" s="114" t="s">
        <v>57</v>
      </c>
      <c r="I317" s="114" t="s">
        <v>30</v>
      </c>
      <c r="J317" s="88"/>
      <c r="K317" s="88"/>
      <c r="L317" s="88"/>
      <c r="M317" s="88"/>
      <c r="N317" s="88"/>
      <c r="O317" s="205" t="s">
        <v>29</v>
      </c>
      <c r="P317" s="88" t="s">
        <v>286</v>
      </c>
      <c r="Q317" s="110" t="s">
        <v>290</v>
      </c>
      <c r="R317" s="196" t="s">
        <v>744</v>
      </c>
      <c r="S317" s="116"/>
      <c r="T317" s="193"/>
      <c r="U317" s="193"/>
      <c r="V317" s="194"/>
      <c r="W317" s="678"/>
      <c r="X317" s="688" t="s">
        <v>3135</v>
      </c>
      <c r="Y317" s="695" t="s">
        <v>3141</v>
      </c>
      <c r="Z317" s="688" t="s">
        <v>3131</v>
      </c>
    </row>
    <row r="318" spans="1:26" ht="15.6">
      <c r="A318" s="85" t="s">
        <v>855</v>
      </c>
      <c r="B318" s="184"/>
      <c r="C318" s="197"/>
      <c r="D318" s="198"/>
      <c r="E318" s="102" t="s">
        <v>17</v>
      </c>
      <c r="F318" s="88" t="s">
        <v>14</v>
      </c>
      <c r="G318" s="114" t="s">
        <v>19</v>
      </c>
      <c r="H318" s="114" t="s">
        <v>28</v>
      </c>
      <c r="I318" s="114" t="s">
        <v>655</v>
      </c>
      <c r="J318" s="88">
        <v>1</v>
      </c>
      <c r="K318" s="88"/>
      <c r="L318" s="88"/>
      <c r="M318" s="88"/>
      <c r="N318" s="88"/>
      <c r="O318" s="88"/>
      <c r="P318" s="88" t="s">
        <v>444</v>
      </c>
      <c r="Q318" s="110" t="s">
        <v>290</v>
      </c>
      <c r="R318" s="254" t="s">
        <v>675</v>
      </c>
      <c r="S318" s="116"/>
      <c r="T318" s="193"/>
      <c r="U318" s="193"/>
      <c r="V318" s="194"/>
      <c r="W318" s="195"/>
      <c r="X318" s="688" t="s">
        <v>3135</v>
      </c>
      <c r="Y318" s="695" t="s">
        <v>3141</v>
      </c>
      <c r="Z318" s="688" t="s">
        <v>3131</v>
      </c>
    </row>
    <row r="319" spans="1:26" ht="15.6">
      <c r="A319" s="85" t="s">
        <v>854</v>
      </c>
      <c r="B319" s="184"/>
      <c r="C319" s="197"/>
      <c r="D319" s="198"/>
      <c r="E319" s="102" t="s">
        <v>17</v>
      </c>
      <c r="F319" s="88" t="s">
        <v>14</v>
      </c>
      <c r="G319" s="114" t="s">
        <v>19</v>
      </c>
      <c r="H319" s="114" t="s">
        <v>28</v>
      </c>
      <c r="I319" s="114" t="s">
        <v>655</v>
      </c>
      <c r="J319" s="88">
        <v>2</v>
      </c>
      <c r="K319" s="88"/>
      <c r="L319" s="88"/>
      <c r="M319" s="88"/>
      <c r="N319" s="88"/>
      <c r="O319" s="88"/>
      <c r="P319" s="88" t="s">
        <v>444</v>
      </c>
      <c r="Q319" s="110" t="s">
        <v>290</v>
      </c>
      <c r="R319" s="196"/>
      <c r="S319" s="116"/>
      <c r="T319" s="193"/>
      <c r="U319" s="193"/>
      <c r="V319" s="194"/>
      <c r="W319" s="195"/>
      <c r="X319" s="688" t="s">
        <v>3135</v>
      </c>
      <c r="Y319" s="695" t="s">
        <v>3141</v>
      </c>
      <c r="Z319" s="688" t="s">
        <v>3131</v>
      </c>
    </row>
    <row r="320" spans="1:26" ht="15.6">
      <c r="A320" s="85" t="s">
        <v>853</v>
      </c>
      <c r="B320" s="184"/>
      <c r="C320" s="197"/>
      <c r="D320" s="198"/>
      <c r="E320" s="102" t="s">
        <v>17</v>
      </c>
      <c r="F320" s="88" t="s">
        <v>14</v>
      </c>
      <c r="G320" s="114" t="s">
        <v>19</v>
      </c>
      <c r="H320" s="114" t="s">
        <v>28</v>
      </c>
      <c r="I320" s="114" t="s">
        <v>655</v>
      </c>
      <c r="J320" s="88">
        <v>2</v>
      </c>
      <c r="K320" s="88"/>
      <c r="L320" s="88"/>
      <c r="M320" s="88"/>
      <c r="N320" s="88"/>
      <c r="O320" s="88"/>
      <c r="P320" s="88" t="s">
        <v>444</v>
      </c>
      <c r="Q320" s="110" t="s">
        <v>290</v>
      </c>
      <c r="R320" s="196" t="s">
        <v>674</v>
      </c>
      <c r="S320" s="116"/>
      <c r="T320" s="193"/>
      <c r="U320" s="193"/>
      <c r="V320" s="194"/>
      <c r="W320" s="195"/>
      <c r="X320" s="688" t="s">
        <v>3135</v>
      </c>
      <c r="Y320" s="695" t="s">
        <v>3141</v>
      </c>
      <c r="Z320" s="688" t="s">
        <v>3131</v>
      </c>
    </row>
    <row r="321" spans="1:26" ht="15.6">
      <c r="A321" s="85" t="s">
        <v>852</v>
      </c>
      <c r="B321" s="184"/>
      <c r="C321" s="197"/>
      <c r="D321" s="198"/>
      <c r="E321" s="102" t="s">
        <v>18</v>
      </c>
      <c r="F321" s="88" t="s">
        <v>15</v>
      </c>
      <c r="G321" s="114" t="s">
        <v>19</v>
      </c>
      <c r="H321" s="114" t="s">
        <v>28</v>
      </c>
      <c r="I321" s="114" t="s">
        <v>24</v>
      </c>
      <c r="J321" s="88">
        <v>4</v>
      </c>
      <c r="K321" s="88"/>
      <c r="L321" s="88"/>
      <c r="M321" s="88"/>
      <c r="N321" s="88"/>
      <c r="O321" s="88"/>
      <c r="P321" s="88" t="s">
        <v>286</v>
      </c>
      <c r="Q321" s="110" t="s">
        <v>290</v>
      </c>
      <c r="R321" s="196"/>
      <c r="S321" s="116"/>
      <c r="T321" s="193"/>
      <c r="U321" s="193"/>
      <c r="V321" s="194"/>
      <c r="W321" s="195"/>
      <c r="X321" s="688" t="s">
        <v>3135</v>
      </c>
      <c r="Y321" s="695" t="s">
        <v>3141</v>
      </c>
      <c r="Z321" s="688" t="s">
        <v>3131</v>
      </c>
    </row>
    <row r="322" spans="1:26" ht="15.6">
      <c r="A322" s="85" t="s">
        <v>851</v>
      </c>
      <c r="B322" s="184"/>
      <c r="C322" s="197"/>
      <c r="D322" s="198"/>
      <c r="E322" s="102" t="s">
        <v>17</v>
      </c>
      <c r="F322" s="88" t="s">
        <v>14</v>
      </c>
      <c r="G322" s="114" t="s">
        <v>19</v>
      </c>
      <c r="H322" s="114" t="s">
        <v>28</v>
      </c>
      <c r="I322" s="114" t="s">
        <v>24</v>
      </c>
      <c r="J322" s="88">
        <v>3</v>
      </c>
      <c r="K322" s="88"/>
      <c r="L322" s="88"/>
      <c r="M322" s="88"/>
      <c r="N322" s="88"/>
      <c r="O322" s="88"/>
      <c r="P322" s="88" t="s">
        <v>286</v>
      </c>
      <c r="Q322" s="110" t="s">
        <v>290</v>
      </c>
      <c r="R322" s="196"/>
      <c r="S322" s="116"/>
      <c r="T322" s="193"/>
      <c r="U322" s="193"/>
      <c r="V322" s="194"/>
      <c r="W322" s="195"/>
      <c r="X322" s="688" t="s">
        <v>3135</v>
      </c>
      <c r="Y322" s="695" t="s">
        <v>3141</v>
      </c>
      <c r="Z322" s="688" t="s">
        <v>3131</v>
      </c>
    </row>
    <row r="323" spans="1:26" ht="15.6">
      <c r="A323" s="85" t="s">
        <v>850</v>
      </c>
      <c r="B323" s="184"/>
      <c r="C323" s="197"/>
      <c r="D323" s="198"/>
      <c r="E323" s="102" t="s">
        <v>17</v>
      </c>
      <c r="F323" s="88" t="s">
        <v>14</v>
      </c>
      <c r="G323" s="114" t="s">
        <v>19</v>
      </c>
      <c r="H323" s="114"/>
      <c r="I323" s="89" t="s">
        <v>477</v>
      </c>
      <c r="J323" s="88"/>
      <c r="K323" s="88"/>
      <c r="L323" s="88"/>
      <c r="M323" s="88"/>
      <c r="N323" s="88"/>
      <c r="O323" s="95" t="s">
        <v>28</v>
      </c>
      <c r="P323" s="88" t="s">
        <v>286</v>
      </c>
      <c r="Q323" s="110" t="s">
        <v>290</v>
      </c>
      <c r="R323" s="196"/>
      <c r="S323" s="116"/>
      <c r="T323" s="193"/>
      <c r="U323" s="193"/>
      <c r="V323" s="194"/>
      <c r="W323" s="195"/>
      <c r="X323" s="688" t="s">
        <v>3135</v>
      </c>
      <c r="Y323" s="695" t="s">
        <v>3141</v>
      </c>
      <c r="Z323" s="688" t="s">
        <v>3131</v>
      </c>
    </row>
    <row r="324" spans="1:26" ht="15.6">
      <c r="A324" s="85" t="s">
        <v>308</v>
      </c>
      <c r="B324" s="184"/>
      <c r="C324" s="197"/>
      <c r="D324" s="198"/>
      <c r="E324" s="102" t="s">
        <v>17</v>
      </c>
      <c r="F324" s="88" t="s">
        <v>15</v>
      </c>
      <c r="G324" s="114" t="s">
        <v>19</v>
      </c>
      <c r="H324" s="114" t="s">
        <v>28</v>
      </c>
      <c r="I324" s="89" t="s">
        <v>477</v>
      </c>
      <c r="J324" s="88">
        <v>4</v>
      </c>
      <c r="K324" s="88"/>
      <c r="L324" s="88"/>
      <c r="M324" s="88"/>
      <c r="N324" s="88"/>
      <c r="O324" s="88"/>
      <c r="P324" s="88" t="s">
        <v>286</v>
      </c>
      <c r="Q324" s="110" t="s">
        <v>290</v>
      </c>
      <c r="R324" s="196" t="s">
        <v>676</v>
      </c>
      <c r="S324" s="116"/>
      <c r="T324" s="193"/>
      <c r="U324" s="193"/>
      <c r="V324" s="194"/>
      <c r="W324" s="195"/>
      <c r="X324" s="688" t="s">
        <v>3135</v>
      </c>
      <c r="Y324" s="695" t="s">
        <v>3141</v>
      </c>
      <c r="Z324" s="688" t="s">
        <v>3131</v>
      </c>
    </row>
    <row r="325" spans="1:26" ht="15.6">
      <c r="A325" s="85" t="s">
        <v>848</v>
      </c>
      <c r="B325" s="184"/>
      <c r="C325" s="197"/>
      <c r="D325" s="198"/>
      <c r="E325" s="102" t="s">
        <v>18</v>
      </c>
      <c r="F325" s="88" t="s">
        <v>14</v>
      </c>
      <c r="G325" s="114" t="s">
        <v>19</v>
      </c>
      <c r="H325" s="114"/>
      <c r="I325" s="89" t="s">
        <v>26</v>
      </c>
      <c r="J325" s="88"/>
      <c r="K325" s="88"/>
      <c r="L325" s="88"/>
      <c r="M325" s="88"/>
      <c r="N325" s="88"/>
      <c r="O325" s="95" t="s">
        <v>28</v>
      </c>
      <c r="P325" s="88" t="s">
        <v>286</v>
      </c>
      <c r="Q325" s="110" t="s">
        <v>290</v>
      </c>
      <c r="R325" s="196"/>
      <c r="S325" s="116"/>
      <c r="T325" s="193"/>
      <c r="U325" s="193"/>
      <c r="V325" s="194"/>
      <c r="W325" s="195"/>
      <c r="X325" s="688" t="s">
        <v>3135</v>
      </c>
      <c r="Y325" s="695" t="s">
        <v>3141</v>
      </c>
      <c r="Z325" s="688" t="s">
        <v>3131</v>
      </c>
    </row>
    <row r="326" spans="1:26" ht="15.6">
      <c r="A326" s="85" t="s">
        <v>310</v>
      </c>
      <c r="B326" s="184"/>
      <c r="C326" s="197"/>
      <c r="D326" s="198"/>
      <c r="E326" s="102" t="s">
        <v>18</v>
      </c>
      <c r="F326" s="88" t="s">
        <v>14</v>
      </c>
      <c r="G326" s="114" t="s">
        <v>19</v>
      </c>
      <c r="H326" s="114" t="s">
        <v>28</v>
      </c>
      <c r="I326" s="89" t="s">
        <v>24</v>
      </c>
      <c r="J326" s="88">
        <v>4</v>
      </c>
      <c r="K326" s="88"/>
      <c r="L326" s="88"/>
      <c r="M326" s="88"/>
      <c r="N326" s="88"/>
      <c r="O326" s="88"/>
      <c r="P326" s="88" t="s">
        <v>286</v>
      </c>
      <c r="Q326" s="110" t="s">
        <v>290</v>
      </c>
      <c r="R326" s="196"/>
      <c r="S326" s="116"/>
      <c r="T326" s="193"/>
      <c r="U326" s="193"/>
      <c r="V326" s="194"/>
      <c r="W326" s="195"/>
      <c r="X326" s="688" t="s">
        <v>3135</v>
      </c>
      <c r="Y326" s="695" t="s">
        <v>3141</v>
      </c>
      <c r="Z326" s="688" t="s">
        <v>3131</v>
      </c>
    </row>
    <row r="327" spans="1:26" ht="15.6">
      <c r="A327" s="85" t="s">
        <v>309</v>
      </c>
      <c r="B327" s="184"/>
      <c r="C327" s="197"/>
      <c r="D327" s="198"/>
      <c r="E327" s="102" t="s">
        <v>17</v>
      </c>
      <c r="F327" s="88" t="s">
        <v>14</v>
      </c>
      <c r="G327" s="114" t="s">
        <v>19</v>
      </c>
      <c r="H327" s="114" t="s">
        <v>28</v>
      </c>
      <c r="I327" s="89" t="s">
        <v>24</v>
      </c>
      <c r="J327" s="88">
        <v>4</v>
      </c>
      <c r="K327" s="88"/>
      <c r="L327" s="88"/>
      <c r="M327" s="88"/>
      <c r="N327" s="88"/>
      <c r="O327" s="88"/>
      <c r="P327" s="88" t="s">
        <v>286</v>
      </c>
      <c r="Q327" s="110" t="s">
        <v>290</v>
      </c>
      <c r="R327" s="196"/>
      <c r="S327" s="116"/>
      <c r="T327" s="193"/>
      <c r="U327" s="193"/>
      <c r="V327" s="194"/>
      <c r="W327" s="195"/>
      <c r="X327" s="688" t="s">
        <v>3135</v>
      </c>
      <c r="Y327" s="695" t="s">
        <v>3141</v>
      </c>
      <c r="Z327" s="688" t="s">
        <v>3131</v>
      </c>
    </row>
    <row r="328" spans="1:26" ht="15.6">
      <c r="A328" s="85" t="s">
        <v>311</v>
      </c>
      <c r="B328" s="184"/>
      <c r="C328" s="197"/>
      <c r="D328" s="198"/>
      <c r="E328" s="102" t="s">
        <v>17</v>
      </c>
      <c r="F328" s="88" t="s">
        <v>14</v>
      </c>
      <c r="G328" s="114" t="s">
        <v>19</v>
      </c>
      <c r="H328" s="114" t="s">
        <v>28</v>
      </c>
      <c r="I328" s="89" t="s">
        <v>24</v>
      </c>
      <c r="J328" s="88">
        <v>4</v>
      </c>
      <c r="K328" s="88"/>
      <c r="L328" s="88"/>
      <c r="M328" s="88"/>
      <c r="N328" s="88"/>
      <c r="O328" s="88"/>
      <c r="P328" s="88" t="s">
        <v>286</v>
      </c>
      <c r="Q328" s="110" t="s">
        <v>290</v>
      </c>
      <c r="R328" s="196"/>
      <c r="S328" s="116"/>
      <c r="T328" s="193"/>
      <c r="U328" s="193"/>
      <c r="V328" s="194"/>
      <c r="W328" s="195"/>
      <c r="X328" s="688" t="s">
        <v>3135</v>
      </c>
      <c r="Y328" s="695" t="s">
        <v>3141</v>
      </c>
      <c r="Z328" s="688" t="s">
        <v>3131</v>
      </c>
    </row>
    <row r="329" spans="1:26" ht="15.6">
      <c r="A329" s="85" t="s">
        <v>312</v>
      </c>
      <c r="B329" s="184"/>
      <c r="C329" s="197"/>
      <c r="D329" s="198"/>
      <c r="E329" s="102" t="s">
        <v>17</v>
      </c>
      <c r="F329" s="88" t="s">
        <v>15</v>
      </c>
      <c r="G329" s="114" t="s">
        <v>19</v>
      </c>
      <c r="H329" s="114" t="s">
        <v>28</v>
      </c>
      <c r="I329" s="89" t="s">
        <v>24</v>
      </c>
      <c r="J329" s="88">
        <v>4</v>
      </c>
      <c r="K329" s="88"/>
      <c r="L329" s="88"/>
      <c r="M329" s="88"/>
      <c r="N329" s="88"/>
      <c r="O329" s="88"/>
      <c r="P329" s="88" t="s">
        <v>286</v>
      </c>
      <c r="Q329" s="110" t="s">
        <v>290</v>
      </c>
      <c r="R329" s="196"/>
      <c r="S329" s="116"/>
      <c r="T329" s="193"/>
      <c r="U329" s="193"/>
      <c r="V329" s="194"/>
      <c r="W329" s="195"/>
      <c r="X329" s="688" t="s">
        <v>3135</v>
      </c>
      <c r="Y329" s="695" t="s">
        <v>3141</v>
      </c>
      <c r="Z329" s="688" t="s">
        <v>3131</v>
      </c>
    </row>
    <row r="330" spans="1:26" ht="15.6">
      <c r="A330" s="85" t="s">
        <v>313</v>
      </c>
      <c r="B330" s="184"/>
      <c r="C330" s="197"/>
      <c r="D330" s="198"/>
      <c r="E330" s="102" t="s">
        <v>17</v>
      </c>
      <c r="F330" s="88" t="s">
        <v>14</v>
      </c>
      <c r="G330" s="114" t="s">
        <v>19</v>
      </c>
      <c r="H330" s="238" t="s">
        <v>28</v>
      </c>
      <c r="I330" s="89" t="s">
        <v>24</v>
      </c>
      <c r="J330" s="88">
        <v>4</v>
      </c>
      <c r="K330" s="88"/>
      <c r="L330" s="88"/>
      <c r="M330" s="88"/>
      <c r="N330" s="88"/>
      <c r="O330" s="88"/>
      <c r="P330" s="88" t="s">
        <v>286</v>
      </c>
      <c r="Q330" s="110" t="s">
        <v>290</v>
      </c>
      <c r="R330" s="196"/>
      <c r="S330" s="116"/>
      <c r="T330" s="193"/>
      <c r="U330" s="193"/>
      <c r="V330" s="194"/>
      <c r="W330" s="195"/>
      <c r="X330" s="688" t="s">
        <v>3135</v>
      </c>
      <c r="Y330" s="695" t="s">
        <v>3141</v>
      </c>
      <c r="Z330" s="688" t="s">
        <v>3131</v>
      </c>
    </row>
    <row r="331" spans="1:26" ht="15.6">
      <c r="A331" s="85" t="s">
        <v>314</v>
      </c>
      <c r="B331" s="184"/>
      <c r="C331" s="197"/>
      <c r="D331" s="198"/>
      <c r="E331" s="102" t="s">
        <v>18</v>
      </c>
      <c r="F331" s="88" t="s">
        <v>14</v>
      </c>
      <c r="G331" s="115" t="s">
        <v>19</v>
      </c>
      <c r="H331" s="11"/>
      <c r="I331" s="233" t="s">
        <v>24</v>
      </c>
      <c r="J331" s="88"/>
      <c r="K331" s="88"/>
      <c r="L331" s="88"/>
      <c r="M331" s="88"/>
      <c r="N331" s="88"/>
      <c r="O331" s="205" t="s">
        <v>28</v>
      </c>
      <c r="P331" s="88" t="s">
        <v>286</v>
      </c>
      <c r="Q331" s="110" t="s">
        <v>289</v>
      </c>
      <c r="R331" s="196" t="s">
        <v>677</v>
      </c>
      <c r="S331" s="116"/>
      <c r="T331" s="193"/>
      <c r="U331" s="193"/>
      <c r="V331" s="194"/>
      <c r="W331" s="195"/>
      <c r="X331" s="688" t="s">
        <v>3135</v>
      </c>
      <c r="Y331" s="695" t="s">
        <v>3141</v>
      </c>
      <c r="Z331" s="688" t="s">
        <v>3131</v>
      </c>
    </row>
    <row r="332" spans="1:26" ht="15.6">
      <c r="A332" s="85" t="s">
        <v>315</v>
      </c>
      <c r="B332" s="184"/>
      <c r="C332" s="197"/>
      <c r="D332" s="198"/>
      <c r="E332" s="102" t="s">
        <v>18</v>
      </c>
      <c r="F332" s="88" t="s">
        <v>15</v>
      </c>
      <c r="G332" s="115" t="s">
        <v>19</v>
      </c>
      <c r="H332" s="11"/>
      <c r="I332" s="233" t="s">
        <v>24</v>
      </c>
      <c r="J332" s="88"/>
      <c r="K332" s="88"/>
      <c r="L332" s="88"/>
      <c r="M332" s="88"/>
      <c r="N332" s="88"/>
      <c r="O332" s="205" t="s">
        <v>28</v>
      </c>
      <c r="P332" s="88" t="s">
        <v>286</v>
      </c>
      <c r="Q332" s="110" t="s">
        <v>289</v>
      </c>
      <c r="R332" s="196" t="s">
        <v>542</v>
      </c>
      <c r="S332" s="116"/>
      <c r="T332" s="193"/>
      <c r="U332" s="193"/>
      <c r="V332" s="194"/>
      <c r="W332" s="195"/>
      <c r="X332" s="688" t="s">
        <v>3135</v>
      </c>
      <c r="Y332" s="695" t="s">
        <v>3141</v>
      </c>
      <c r="Z332" s="688" t="s">
        <v>3131</v>
      </c>
    </row>
    <row r="333" spans="1:26" ht="15.6">
      <c r="A333" s="85" t="s">
        <v>316</v>
      </c>
      <c r="B333" s="184"/>
      <c r="C333" s="197"/>
      <c r="D333" s="198"/>
      <c r="E333" s="102" t="s">
        <v>18</v>
      </c>
      <c r="F333" s="88" t="s">
        <v>14</v>
      </c>
      <c r="G333" s="114" t="s">
        <v>19</v>
      </c>
      <c r="H333" s="239" t="s">
        <v>28</v>
      </c>
      <c r="I333" s="89" t="s">
        <v>24</v>
      </c>
      <c r="J333" s="88">
        <v>4</v>
      </c>
      <c r="K333" s="88"/>
      <c r="L333" s="88"/>
      <c r="M333" s="88"/>
      <c r="N333" s="88"/>
      <c r="O333" s="88"/>
      <c r="P333" s="88" t="s">
        <v>286</v>
      </c>
      <c r="Q333" s="110" t="s">
        <v>289</v>
      </c>
      <c r="R333" s="196"/>
      <c r="S333" s="116"/>
      <c r="T333" s="193"/>
      <c r="U333" s="193"/>
      <c r="V333" s="194"/>
      <c r="W333" s="195"/>
      <c r="X333" s="688" t="s">
        <v>3135</v>
      </c>
      <c r="Y333" s="695" t="s">
        <v>3141</v>
      </c>
      <c r="Z333" s="688" t="s">
        <v>3131</v>
      </c>
    </row>
    <row r="334" spans="1:26" ht="15.6">
      <c r="A334" s="85" t="s">
        <v>317</v>
      </c>
      <c r="B334" s="184"/>
      <c r="C334" s="197"/>
      <c r="D334" s="198"/>
      <c r="E334" s="102" t="s">
        <v>18</v>
      </c>
      <c r="F334" s="88" t="s">
        <v>15</v>
      </c>
      <c r="G334" s="114" t="s">
        <v>19</v>
      </c>
      <c r="H334" s="114" t="s">
        <v>28</v>
      </c>
      <c r="I334" s="89" t="s">
        <v>24</v>
      </c>
      <c r="J334" s="88">
        <v>4</v>
      </c>
      <c r="K334" s="88"/>
      <c r="L334" s="88"/>
      <c r="M334" s="88"/>
      <c r="N334" s="88"/>
      <c r="O334" s="88"/>
      <c r="P334" s="88" t="s">
        <v>286</v>
      </c>
      <c r="Q334" s="110" t="s">
        <v>289</v>
      </c>
      <c r="R334" s="196"/>
      <c r="S334" s="116"/>
      <c r="T334" s="193"/>
      <c r="U334" s="193"/>
      <c r="V334" s="194"/>
      <c r="W334" s="195"/>
      <c r="X334" s="688" t="s">
        <v>3135</v>
      </c>
      <c r="Y334" s="695" t="s">
        <v>3141</v>
      </c>
      <c r="Z334" s="688" t="s">
        <v>3131</v>
      </c>
    </row>
    <row r="335" spans="1:26" ht="15.6">
      <c r="A335" s="85" t="s">
        <v>318</v>
      </c>
      <c r="B335" s="184"/>
      <c r="C335" s="197"/>
      <c r="D335" s="198"/>
      <c r="E335" s="102" t="s">
        <v>17</v>
      </c>
      <c r="F335" s="88" t="s">
        <v>14</v>
      </c>
      <c r="G335" s="114" t="s">
        <v>19</v>
      </c>
      <c r="H335" s="114" t="s">
        <v>28</v>
      </c>
      <c r="I335" s="89" t="s">
        <v>24</v>
      </c>
      <c r="J335" s="88">
        <v>4</v>
      </c>
      <c r="K335" s="88"/>
      <c r="L335" s="88"/>
      <c r="M335" s="88"/>
      <c r="N335" s="88"/>
      <c r="O335" s="88"/>
      <c r="P335" s="88" t="s">
        <v>286</v>
      </c>
      <c r="Q335" s="110" t="s">
        <v>289</v>
      </c>
      <c r="R335" s="196"/>
      <c r="S335" s="116"/>
      <c r="T335" s="193"/>
      <c r="U335" s="193"/>
      <c r="V335" s="194"/>
      <c r="W335" s="195"/>
      <c r="X335" s="688" t="s">
        <v>3135</v>
      </c>
      <c r="Y335" s="695" t="s">
        <v>3141</v>
      </c>
      <c r="Z335" s="688" t="s">
        <v>3131</v>
      </c>
    </row>
    <row r="336" spans="1:26" ht="15.6">
      <c r="A336" s="85" t="s">
        <v>319</v>
      </c>
      <c r="B336" s="184"/>
      <c r="C336" s="197"/>
      <c r="D336" s="198"/>
      <c r="E336" s="102" t="s">
        <v>17</v>
      </c>
      <c r="F336" s="88" t="s">
        <v>15</v>
      </c>
      <c r="G336" s="114" t="s">
        <v>19</v>
      </c>
      <c r="H336" s="114" t="s">
        <v>28</v>
      </c>
      <c r="I336" s="89" t="s">
        <v>24</v>
      </c>
      <c r="J336" s="88">
        <v>4</v>
      </c>
      <c r="K336" s="88"/>
      <c r="L336" s="88"/>
      <c r="M336" s="88"/>
      <c r="N336" s="88"/>
      <c r="O336" s="88"/>
      <c r="P336" s="88" t="s">
        <v>286</v>
      </c>
      <c r="Q336" s="110" t="s">
        <v>289</v>
      </c>
      <c r="R336" s="196"/>
      <c r="S336" s="116"/>
      <c r="T336" s="193"/>
      <c r="U336" s="193"/>
      <c r="V336" s="194"/>
      <c r="W336" s="195"/>
      <c r="X336" s="688" t="s">
        <v>3135</v>
      </c>
      <c r="Y336" s="695" t="s">
        <v>3141</v>
      </c>
      <c r="Z336" s="688" t="s">
        <v>3131</v>
      </c>
    </row>
    <row r="337" spans="1:26" ht="15.6">
      <c r="A337" s="85" t="s">
        <v>320</v>
      </c>
      <c r="B337" s="184"/>
      <c r="C337" s="197"/>
      <c r="D337" s="198"/>
      <c r="E337" s="102" t="s">
        <v>18</v>
      </c>
      <c r="F337" s="88" t="s">
        <v>14</v>
      </c>
      <c r="G337" s="114" t="s">
        <v>19</v>
      </c>
      <c r="H337" s="114" t="s">
        <v>28</v>
      </c>
      <c r="I337" s="89" t="s">
        <v>24</v>
      </c>
      <c r="J337" s="88">
        <v>4</v>
      </c>
      <c r="K337" s="88"/>
      <c r="L337" s="88"/>
      <c r="M337" s="88"/>
      <c r="N337" s="88"/>
      <c r="O337" s="88"/>
      <c r="P337" s="88" t="s">
        <v>286</v>
      </c>
      <c r="Q337" s="110" t="s">
        <v>289</v>
      </c>
      <c r="R337" s="196"/>
      <c r="S337" s="116"/>
      <c r="T337" s="193"/>
      <c r="U337" s="193"/>
      <c r="V337" s="194"/>
      <c r="W337" s="195"/>
      <c r="X337" s="688" t="s">
        <v>3135</v>
      </c>
      <c r="Y337" s="695" t="s">
        <v>3141</v>
      </c>
      <c r="Z337" s="688" t="s">
        <v>3131</v>
      </c>
    </row>
    <row r="338" spans="1:26" ht="15.6">
      <c r="A338" s="85" t="s">
        <v>321</v>
      </c>
      <c r="B338" s="184"/>
      <c r="C338" s="197"/>
      <c r="D338" s="198"/>
      <c r="E338" s="102" t="s">
        <v>18</v>
      </c>
      <c r="F338" s="88" t="s">
        <v>15</v>
      </c>
      <c r="G338" s="114" t="s">
        <v>19</v>
      </c>
      <c r="H338" s="114" t="s">
        <v>28</v>
      </c>
      <c r="I338" s="89" t="s">
        <v>474</v>
      </c>
      <c r="J338" s="88">
        <v>4</v>
      </c>
      <c r="K338" s="88"/>
      <c r="L338" s="88"/>
      <c r="M338" s="88"/>
      <c r="N338" s="88"/>
      <c r="O338" s="88"/>
      <c r="P338" s="88" t="s">
        <v>286</v>
      </c>
      <c r="Q338" s="110" t="s">
        <v>289</v>
      </c>
      <c r="R338" s="196"/>
      <c r="S338" s="116"/>
      <c r="T338" s="193"/>
      <c r="U338" s="193"/>
      <c r="V338" s="194"/>
      <c r="W338" s="195"/>
      <c r="X338" s="688" t="s">
        <v>3135</v>
      </c>
      <c r="Y338" s="695" t="s">
        <v>3141</v>
      </c>
      <c r="Z338" s="688" t="s">
        <v>3131</v>
      </c>
    </row>
    <row r="339" spans="1:26" ht="15.6">
      <c r="A339" s="85" t="s">
        <v>322</v>
      </c>
      <c r="B339" s="184"/>
      <c r="C339" s="197"/>
      <c r="D339" s="198"/>
      <c r="E339" s="102" t="s">
        <v>17</v>
      </c>
      <c r="F339" s="88" t="s">
        <v>14</v>
      </c>
      <c r="G339" s="114" t="s">
        <v>19</v>
      </c>
      <c r="H339" s="114" t="s">
        <v>28</v>
      </c>
      <c r="I339" s="89" t="s">
        <v>24</v>
      </c>
      <c r="J339" s="88">
        <v>4</v>
      </c>
      <c r="K339" s="88"/>
      <c r="L339" s="88"/>
      <c r="M339" s="88"/>
      <c r="N339" s="88"/>
      <c r="O339" s="88"/>
      <c r="P339" s="88" t="s">
        <v>286</v>
      </c>
      <c r="Q339" s="110" t="s">
        <v>289</v>
      </c>
      <c r="R339" s="196"/>
      <c r="S339" s="116"/>
      <c r="T339" s="193"/>
      <c r="U339" s="193"/>
      <c r="V339" s="194"/>
      <c r="W339" s="195"/>
      <c r="X339" s="688" t="s">
        <v>3135</v>
      </c>
      <c r="Y339" s="695" t="s">
        <v>3141</v>
      </c>
      <c r="Z339" s="688" t="s">
        <v>3131</v>
      </c>
    </row>
    <row r="340" spans="1:26" ht="15.6">
      <c r="A340" s="85" t="s">
        <v>323</v>
      </c>
      <c r="B340" s="184"/>
      <c r="C340" s="197"/>
      <c r="D340" s="198"/>
      <c r="E340" s="102" t="s">
        <v>17</v>
      </c>
      <c r="F340" s="88" t="s">
        <v>15</v>
      </c>
      <c r="G340" s="114" t="s">
        <v>19</v>
      </c>
      <c r="H340" s="114" t="s">
        <v>28</v>
      </c>
      <c r="I340" s="89" t="s">
        <v>477</v>
      </c>
      <c r="J340" s="88">
        <v>4</v>
      </c>
      <c r="K340" s="88"/>
      <c r="L340" s="88"/>
      <c r="M340" s="88"/>
      <c r="N340" s="88"/>
      <c r="O340" s="88"/>
      <c r="P340" s="88" t="s">
        <v>291</v>
      </c>
      <c r="Q340" s="110" t="s">
        <v>288</v>
      </c>
      <c r="R340" s="196"/>
      <c r="S340" s="116"/>
      <c r="T340" s="193"/>
      <c r="U340" s="193"/>
      <c r="V340" s="194"/>
      <c r="W340" s="195"/>
      <c r="X340" s="688" t="s">
        <v>3135</v>
      </c>
      <c r="Y340" s="695" t="s">
        <v>3141</v>
      </c>
      <c r="Z340" s="688" t="s">
        <v>3131</v>
      </c>
    </row>
    <row r="341" spans="1:26" ht="15.6">
      <c r="A341" s="85" t="s">
        <v>324</v>
      </c>
      <c r="B341" s="184"/>
      <c r="C341" s="197"/>
      <c r="D341" s="198"/>
      <c r="E341" s="102" t="s">
        <v>17</v>
      </c>
      <c r="F341" s="88" t="s">
        <v>14</v>
      </c>
      <c r="G341" s="89" t="s">
        <v>23</v>
      </c>
      <c r="H341" s="89" t="s">
        <v>28</v>
      </c>
      <c r="I341" s="89" t="s">
        <v>24</v>
      </c>
      <c r="J341" s="88">
        <v>4</v>
      </c>
      <c r="K341" s="88"/>
      <c r="L341" s="88"/>
      <c r="M341" s="88"/>
      <c r="N341" s="88"/>
      <c r="O341" s="88"/>
      <c r="P341" s="88" t="s">
        <v>291</v>
      </c>
      <c r="Q341" s="110" t="s">
        <v>288</v>
      </c>
      <c r="R341" s="196"/>
      <c r="S341" s="116"/>
      <c r="T341" s="193"/>
      <c r="U341" s="193"/>
      <c r="V341" s="194"/>
      <c r="W341" s="195"/>
      <c r="X341" s="688" t="s">
        <v>3135</v>
      </c>
      <c r="Y341" s="695" t="s">
        <v>3141</v>
      </c>
      <c r="Z341" s="688" t="s">
        <v>3131</v>
      </c>
    </row>
    <row r="342" spans="1:26" ht="15.6">
      <c r="A342" s="85" t="s">
        <v>325</v>
      </c>
      <c r="B342" s="184"/>
      <c r="C342" s="197"/>
      <c r="D342" s="198"/>
      <c r="E342" s="102" t="s">
        <v>17</v>
      </c>
      <c r="F342" s="88" t="s">
        <v>15</v>
      </c>
      <c r="G342" s="89" t="s">
        <v>23</v>
      </c>
      <c r="H342" s="89" t="s">
        <v>28</v>
      </c>
      <c r="I342" s="89" t="s">
        <v>24</v>
      </c>
      <c r="J342" s="88">
        <v>4</v>
      </c>
      <c r="K342" s="88"/>
      <c r="L342" s="88"/>
      <c r="M342" s="88"/>
      <c r="N342" s="88"/>
      <c r="O342" s="88"/>
      <c r="P342" s="88" t="s">
        <v>291</v>
      </c>
      <c r="Q342" s="110" t="s">
        <v>288</v>
      </c>
      <c r="R342" s="196"/>
      <c r="S342" s="116"/>
      <c r="T342" s="193"/>
      <c r="U342" s="193"/>
      <c r="V342" s="194"/>
      <c r="W342" s="195"/>
      <c r="X342" s="688" t="s">
        <v>3135</v>
      </c>
      <c r="Y342" s="695" t="s">
        <v>3141</v>
      </c>
      <c r="Z342" s="688" t="s">
        <v>3131</v>
      </c>
    </row>
    <row r="343" spans="1:26" ht="15.6">
      <c r="A343" s="85" t="s">
        <v>326</v>
      </c>
      <c r="B343" s="184"/>
      <c r="C343" s="197"/>
      <c r="D343" s="198"/>
      <c r="E343" s="102" t="s">
        <v>17</v>
      </c>
      <c r="F343" s="88" t="s">
        <v>14</v>
      </c>
      <c r="G343" s="89" t="s">
        <v>22</v>
      </c>
      <c r="H343" s="89" t="s">
        <v>28</v>
      </c>
      <c r="I343" s="89" t="s">
        <v>24</v>
      </c>
      <c r="J343" s="88">
        <v>4</v>
      </c>
      <c r="K343" s="88"/>
      <c r="L343" s="88"/>
      <c r="M343" s="88"/>
      <c r="N343" s="88"/>
      <c r="O343" s="88"/>
      <c r="P343" s="88" t="s">
        <v>291</v>
      </c>
      <c r="Q343" s="110" t="s">
        <v>288</v>
      </c>
      <c r="R343" s="196"/>
      <c r="S343" s="116"/>
      <c r="T343" s="193"/>
      <c r="U343" s="193"/>
      <c r="V343" s="194"/>
      <c r="W343" s="195"/>
      <c r="X343" s="688" t="s">
        <v>3135</v>
      </c>
      <c r="Y343" s="695" t="s">
        <v>3141</v>
      </c>
      <c r="Z343" s="688" t="s">
        <v>3131</v>
      </c>
    </row>
    <row r="344" spans="1:26" ht="15.6">
      <c r="A344" s="85" t="s">
        <v>327</v>
      </c>
      <c r="B344" s="184"/>
      <c r="C344" s="197"/>
      <c r="D344" s="198"/>
      <c r="E344" s="102" t="s">
        <v>17</v>
      </c>
      <c r="F344" s="88" t="s">
        <v>15</v>
      </c>
      <c r="G344" s="89" t="s">
        <v>22</v>
      </c>
      <c r="H344" s="89" t="s">
        <v>28</v>
      </c>
      <c r="I344" s="89" t="s">
        <v>24</v>
      </c>
      <c r="J344" s="88">
        <v>4</v>
      </c>
      <c r="K344" s="88"/>
      <c r="L344" s="88"/>
      <c r="M344" s="88"/>
      <c r="N344" s="88"/>
      <c r="O344" s="88"/>
      <c r="P344" s="88" t="s">
        <v>291</v>
      </c>
      <c r="Q344" s="110" t="s">
        <v>288</v>
      </c>
      <c r="R344" s="196"/>
      <c r="S344" s="116"/>
      <c r="T344" s="193"/>
      <c r="U344" s="193"/>
      <c r="V344" s="194"/>
      <c r="W344" s="195"/>
      <c r="X344" s="688" t="s">
        <v>3135</v>
      </c>
      <c r="Y344" s="695" t="s">
        <v>3141</v>
      </c>
      <c r="Z344" s="688" t="s">
        <v>3131</v>
      </c>
    </row>
    <row r="345" spans="1:26" ht="15.6">
      <c r="A345" s="85" t="s">
        <v>328</v>
      </c>
      <c r="B345" s="184"/>
      <c r="C345" s="197"/>
      <c r="D345" s="198"/>
      <c r="E345" s="102" t="s">
        <v>17</v>
      </c>
      <c r="F345" s="88" t="s">
        <v>14</v>
      </c>
      <c r="G345" s="89" t="s">
        <v>22</v>
      </c>
      <c r="H345" s="89" t="s">
        <v>28</v>
      </c>
      <c r="I345" s="89" t="s">
        <v>477</v>
      </c>
      <c r="J345" s="88">
        <v>4</v>
      </c>
      <c r="K345" s="88"/>
      <c r="L345" s="88"/>
      <c r="M345" s="88"/>
      <c r="N345" s="88"/>
      <c r="O345" s="88"/>
      <c r="P345" s="88" t="s">
        <v>291</v>
      </c>
      <c r="Q345" s="110" t="s">
        <v>288</v>
      </c>
      <c r="R345" s="196"/>
      <c r="S345" s="116"/>
      <c r="T345" s="193"/>
      <c r="U345" s="193"/>
      <c r="V345" s="194"/>
      <c r="W345" s="195"/>
      <c r="X345" s="688" t="s">
        <v>3135</v>
      </c>
      <c r="Y345" s="695" t="s">
        <v>3141</v>
      </c>
      <c r="Z345" s="688" t="s">
        <v>3131</v>
      </c>
    </row>
    <row r="346" spans="1:26" ht="15.6">
      <c r="A346" s="85" t="s">
        <v>329</v>
      </c>
      <c r="B346" s="184"/>
      <c r="C346" s="197"/>
      <c r="D346" s="198"/>
      <c r="E346" s="102" t="s">
        <v>17</v>
      </c>
      <c r="F346" s="88" t="s">
        <v>15</v>
      </c>
      <c r="G346" s="89" t="s">
        <v>22</v>
      </c>
      <c r="H346" s="89" t="s">
        <v>28</v>
      </c>
      <c r="I346" s="89" t="s">
        <v>24</v>
      </c>
      <c r="J346" s="88">
        <v>4</v>
      </c>
      <c r="K346" s="88"/>
      <c r="L346" s="88"/>
      <c r="M346" s="88"/>
      <c r="N346" s="88"/>
      <c r="O346" s="88"/>
      <c r="P346" s="88" t="s">
        <v>291</v>
      </c>
      <c r="Q346" s="110" t="s">
        <v>288</v>
      </c>
      <c r="R346" s="196"/>
      <c r="S346" s="116"/>
      <c r="T346" s="193"/>
      <c r="U346" s="193"/>
      <c r="V346" s="194"/>
      <c r="W346" s="195"/>
      <c r="X346" s="688" t="s">
        <v>3135</v>
      </c>
      <c r="Y346" s="695" t="s">
        <v>3141</v>
      </c>
      <c r="Z346" s="688" t="s">
        <v>3131</v>
      </c>
    </row>
    <row r="347" spans="1:26" ht="15.6">
      <c r="A347" s="85" t="s">
        <v>842</v>
      </c>
      <c r="B347" s="184"/>
      <c r="C347" s="197"/>
      <c r="D347" s="198"/>
      <c r="E347" s="102" t="s">
        <v>17</v>
      </c>
      <c r="F347" s="88" t="s">
        <v>14</v>
      </c>
      <c r="G347" s="89" t="s">
        <v>20</v>
      </c>
      <c r="H347" s="89" t="s">
        <v>28</v>
      </c>
      <c r="I347" s="89" t="s">
        <v>26</v>
      </c>
      <c r="J347" s="88">
        <v>3</v>
      </c>
      <c r="K347" s="88"/>
      <c r="L347" s="88"/>
      <c r="M347" s="88"/>
      <c r="N347" s="88"/>
      <c r="O347" s="88"/>
      <c r="P347" s="88" t="s">
        <v>291</v>
      </c>
      <c r="Q347" s="110" t="s">
        <v>288</v>
      </c>
      <c r="R347" s="196"/>
      <c r="S347" s="116"/>
      <c r="T347" s="193"/>
      <c r="U347" s="193"/>
      <c r="V347" s="194"/>
      <c r="W347" s="195"/>
      <c r="X347" s="688" t="s">
        <v>3135</v>
      </c>
      <c r="Y347" s="695" t="s">
        <v>3141</v>
      </c>
      <c r="Z347" s="688" t="s">
        <v>3131</v>
      </c>
    </row>
    <row r="348" spans="1:26" ht="15.6">
      <c r="A348" s="85" t="s">
        <v>330</v>
      </c>
      <c r="B348" s="184"/>
      <c r="C348" s="197"/>
      <c r="D348" s="198"/>
      <c r="E348" s="102" t="s">
        <v>18</v>
      </c>
      <c r="F348" s="88" t="s">
        <v>14</v>
      </c>
      <c r="G348" s="89" t="s">
        <v>20</v>
      </c>
      <c r="H348" s="89" t="s">
        <v>28</v>
      </c>
      <c r="I348" s="89" t="s">
        <v>24</v>
      </c>
      <c r="J348" s="88">
        <v>3</v>
      </c>
      <c r="K348" s="88"/>
      <c r="L348" s="88"/>
      <c r="M348" s="88"/>
      <c r="N348" s="88"/>
      <c r="O348" s="88"/>
      <c r="P348" s="88" t="s">
        <v>291</v>
      </c>
      <c r="Q348" s="110" t="s">
        <v>288</v>
      </c>
      <c r="R348" s="196"/>
      <c r="S348" s="116"/>
      <c r="T348" s="193"/>
      <c r="U348" s="193"/>
      <c r="V348" s="194"/>
      <c r="W348" s="195"/>
      <c r="X348" s="688" t="s">
        <v>3135</v>
      </c>
      <c r="Y348" s="695" t="s">
        <v>3141</v>
      </c>
      <c r="Z348" s="688" t="s">
        <v>3131</v>
      </c>
    </row>
    <row r="349" spans="1:26" ht="15.6">
      <c r="A349" s="85" t="s">
        <v>331</v>
      </c>
      <c r="B349" s="184"/>
      <c r="C349" s="197"/>
      <c r="D349" s="198"/>
      <c r="E349" s="102" t="s">
        <v>18</v>
      </c>
      <c r="F349" s="88" t="s">
        <v>14</v>
      </c>
      <c r="G349" s="89" t="s">
        <v>22</v>
      </c>
      <c r="H349" s="89" t="s">
        <v>28</v>
      </c>
      <c r="I349" s="89" t="s">
        <v>24</v>
      </c>
      <c r="J349" s="88">
        <v>4</v>
      </c>
      <c r="K349" s="88"/>
      <c r="L349" s="88"/>
      <c r="M349" s="88"/>
      <c r="N349" s="88"/>
      <c r="O349" s="88"/>
      <c r="P349" s="88" t="s">
        <v>291</v>
      </c>
      <c r="Q349" s="110" t="s">
        <v>288</v>
      </c>
      <c r="R349" s="196"/>
      <c r="S349" s="116"/>
      <c r="T349" s="193"/>
      <c r="U349" s="193"/>
      <c r="V349" s="194"/>
      <c r="W349" s="195"/>
      <c r="X349" s="688" t="s">
        <v>3135</v>
      </c>
      <c r="Y349" s="695" t="s">
        <v>3141</v>
      </c>
      <c r="Z349" s="688" t="s">
        <v>3131</v>
      </c>
    </row>
    <row r="350" spans="1:26" ht="15.6">
      <c r="A350" s="85" t="s">
        <v>334</v>
      </c>
      <c r="B350" s="184"/>
      <c r="C350" s="197"/>
      <c r="D350" s="198"/>
      <c r="E350" s="102" t="s">
        <v>18</v>
      </c>
      <c r="F350" s="88" t="s">
        <v>15</v>
      </c>
      <c r="G350" s="89" t="s">
        <v>23</v>
      </c>
      <c r="H350" s="89" t="s">
        <v>28</v>
      </c>
      <c r="I350" s="89" t="s">
        <v>24</v>
      </c>
      <c r="J350" s="88">
        <v>4</v>
      </c>
      <c r="K350" s="88"/>
      <c r="L350" s="88"/>
      <c r="M350" s="88"/>
      <c r="N350" s="88"/>
      <c r="O350" s="88"/>
      <c r="P350" s="88" t="s">
        <v>291</v>
      </c>
      <c r="Q350" s="110" t="s">
        <v>288</v>
      </c>
      <c r="R350" s="196"/>
      <c r="S350" s="116"/>
      <c r="T350" s="193"/>
      <c r="U350" s="193"/>
      <c r="V350" s="194"/>
      <c r="W350" s="195"/>
      <c r="X350" s="688" t="s">
        <v>3135</v>
      </c>
      <c r="Y350" s="695" t="s">
        <v>3141</v>
      </c>
      <c r="Z350" s="688" t="s">
        <v>3131</v>
      </c>
    </row>
    <row r="351" spans="1:26" ht="15.6">
      <c r="A351" s="85" t="s">
        <v>335</v>
      </c>
      <c r="B351" s="184"/>
      <c r="C351" s="197"/>
      <c r="D351" s="198"/>
      <c r="E351" s="102" t="s">
        <v>18</v>
      </c>
      <c r="F351" s="88" t="s">
        <v>14</v>
      </c>
      <c r="G351" s="89" t="s">
        <v>23</v>
      </c>
      <c r="H351" s="89" t="s">
        <v>28</v>
      </c>
      <c r="I351" s="89" t="s">
        <v>24</v>
      </c>
      <c r="J351" s="88">
        <v>3</v>
      </c>
      <c r="K351" s="88" t="s">
        <v>58</v>
      </c>
      <c r="L351" s="88"/>
      <c r="M351" s="88"/>
      <c r="N351" s="88"/>
      <c r="O351" s="88"/>
      <c r="P351" s="88" t="s">
        <v>291</v>
      </c>
      <c r="Q351" s="110" t="s">
        <v>288</v>
      </c>
      <c r="R351" s="196"/>
      <c r="S351" s="116"/>
      <c r="T351" s="193"/>
      <c r="U351" s="193"/>
      <c r="V351" s="194"/>
      <c r="W351" s="195"/>
      <c r="X351" s="688" t="s">
        <v>3135</v>
      </c>
      <c r="Y351" s="695" t="s">
        <v>3141</v>
      </c>
      <c r="Z351" s="688" t="s">
        <v>3131</v>
      </c>
    </row>
    <row r="352" spans="1:26" ht="15.6">
      <c r="A352" s="85" t="s">
        <v>333</v>
      </c>
      <c r="B352" s="184"/>
      <c r="C352" s="197"/>
      <c r="D352" s="198"/>
      <c r="E352" s="102" t="s">
        <v>18</v>
      </c>
      <c r="F352" s="88" t="s">
        <v>15</v>
      </c>
      <c r="G352" s="89" t="s">
        <v>23</v>
      </c>
      <c r="H352" s="89" t="s">
        <v>28</v>
      </c>
      <c r="I352" s="89" t="s">
        <v>24</v>
      </c>
      <c r="J352" s="88">
        <v>3</v>
      </c>
      <c r="K352" s="88" t="s">
        <v>58</v>
      </c>
      <c r="L352" s="88"/>
      <c r="M352" s="88"/>
      <c r="N352" s="88"/>
      <c r="O352" s="88"/>
      <c r="P352" s="88" t="s">
        <v>291</v>
      </c>
      <c r="Q352" s="110" t="s">
        <v>288</v>
      </c>
      <c r="R352" s="196"/>
      <c r="S352" s="116"/>
      <c r="T352" s="193"/>
      <c r="U352" s="193"/>
      <c r="V352" s="194"/>
      <c r="W352" s="195"/>
      <c r="X352" s="688" t="s">
        <v>3135</v>
      </c>
      <c r="Y352" s="695" t="s">
        <v>3141</v>
      </c>
      <c r="Z352" s="688" t="s">
        <v>3131</v>
      </c>
    </row>
    <row r="353" spans="1:26" ht="15.6">
      <c r="A353" s="85" t="s">
        <v>336</v>
      </c>
      <c r="B353" s="184"/>
      <c r="C353" s="197"/>
      <c r="D353" s="198"/>
      <c r="E353" s="102" t="s">
        <v>18</v>
      </c>
      <c r="F353" s="88" t="s">
        <v>14</v>
      </c>
      <c r="G353" s="89" t="s">
        <v>19</v>
      </c>
      <c r="H353" s="89" t="s">
        <v>28</v>
      </c>
      <c r="I353" s="89" t="s">
        <v>24</v>
      </c>
      <c r="J353" s="88">
        <v>3</v>
      </c>
      <c r="K353" s="88" t="s">
        <v>58</v>
      </c>
      <c r="L353" s="88"/>
      <c r="M353" s="88"/>
      <c r="N353" s="88"/>
      <c r="O353" s="88"/>
      <c r="P353" s="88" t="s">
        <v>291</v>
      </c>
      <c r="Q353" s="110" t="s">
        <v>288</v>
      </c>
      <c r="R353" s="196"/>
      <c r="S353" s="116"/>
      <c r="T353" s="193"/>
      <c r="U353" s="193"/>
      <c r="V353" s="194"/>
      <c r="W353" s="195"/>
      <c r="X353" s="688" t="s">
        <v>3135</v>
      </c>
      <c r="Y353" s="695" t="s">
        <v>3141</v>
      </c>
      <c r="Z353" s="688" t="s">
        <v>3131</v>
      </c>
    </row>
    <row r="354" spans="1:26" ht="15.6">
      <c r="A354" s="85" t="s">
        <v>337</v>
      </c>
      <c r="B354" s="184"/>
      <c r="C354" s="197"/>
      <c r="D354" s="198"/>
      <c r="E354" s="102" t="s">
        <v>18</v>
      </c>
      <c r="F354" s="88" t="s">
        <v>15</v>
      </c>
      <c r="G354" s="89" t="s">
        <v>19</v>
      </c>
      <c r="H354" s="89" t="s">
        <v>28</v>
      </c>
      <c r="I354" s="89" t="s">
        <v>474</v>
      </c>
      <c r="J354" s="88">
        <v>3</v>
      </c>
      <c r="K354" s="88" t="s">
        <v>58</v>
      </c>
      <c r="L354" s="88"/>
      <c r="M354" s="88"/>
      <c r="N354" s="88"/>
      <c r="O354" s="88"/>
      <c r="P354" s="88" t="s">
        <v>291</v>
      </c>
      <c r="Q354" s="110" t="s">
        <v>288</v>
      </c>
      <c r="R354" s="196"/>
      <c r="S354" s="116"/>
      <c r="T354" s="193"/>
      <c r="U354" s="193"/>
      <c r="V354" s="194"/>
      <c r="W354" s="195"/>
      <c r="X354" s="688" t="s">
        <v>3135</v>
      </c>
      <c r="Y354" s="695" t="s">
        <v>3141</v>
      </c>
      <c r="Z354" s="688" t="s">
        <v>3131</v>
      </c>
    </row>
    <row r="355" spans="1:26" ht="15.6">
      <c r="A355" s="85" t="s">
        <v>834</v>
      </c>
      <c r="B355" s="184"/>
      <c r="C355" s="197"/>
      <c r="D355" s="198"/>
      <c r="E355" s="102" t="s">
        <v>18</v>
      </c>
      <c r="F355" s="88" t="s">
        <v>14</v>
      </c>
      <c r="G355" s="89" t="s">
        <v>56</v>
      </c>
      <c r="H355" s="89" t="s">
        <v>29</v>
      </c>
      <c r="I355" s="89" t="s">
        <v>30</v>
      </c>
      <c r="J355" s="88">
        <v>3</v>
      </c>
      <c r="K355" s="88" t="s">
        <v>60</v>
      </c>
      <c r="L355" s="88"/>
      <c r="M355" s="88"/>
      <c r="N355" s="88"/>
      <c r="O355" s="88"/>
      <c r="P355" s="88" t="s">
        <v>291</v>
      </c>
      <c r="Q355" s="110" t="s">
        <v>288</v>
      </c>
      <c r="R355" s="196" t="s">
        <v>678</v>
      </c>
      <c r="S355" s="116"/>
      <c r="T355" s="193"/>
      <c r="U355" s="193"/>
      <c r="V355" s="194"/>
      <c r="W355" s="195" t="s">
        <v>679</v>
      </c>
      <c r="X355" s="688" t="s">
        <v>3135</v>
      </c>
      <c r="Y355" s="695" t="s">
        <v>3141</v>
      </c>
      <c r="Z355" s="688" t="s">
        <v>3131</v>
      </c>
    </row>
    <row r="356" spans="1:26" ht="15.6">
      <c r="A356" s="85" t="s">
        <v>338</v>
      </c>
      <c r="B356" s="184"/>
      <c r="C356" s="197"/>
      <c r="D356" s="198"/>
      <c r="E356" s="102" t="s">
        <v>18</v>
      </c>
      <c r="F356" s="88" t="s">
        <v>15</v>
      </c>
      <c r="G356" s="89" t="s">
        <v>56</v>
      </c>
      <c r="H356" s="89" t="s">
        <v>29</v>
      </c>
      <c r="I356" s="89" t="s">
        <v>30</v>
      </c>
      <c r="J356" s="88">
        <v>3</v>
      </c>
      <c r="K356" s="88" t="s">
        <v>60</v>
      </c>
      <c r="L356" s="88"/>
      <c r="M356" s="88"/>
      <c r="N356" s="88"/>
      <c r="O356" s="88"/>
      <c r="P356" s="88" t="s">
        <v>291</v>
      </c>
      <c r="Q356" s="110" t="s">
        <v>288</v>
      </c>
      <c r="R356" s="196"/>
      <c r="S356" s="116"/>
      <c r="T356" s="193"/>
      <c r="U356" s="193"/>
      <c r="V356" s="194"/>
      <c r="W356" s="195" t="s">
        <v>680</v>
      </c>
      <c r="X356" s="688" t="s">
        <v>3135</v>
      </c>
      <c r="Y356" s="695" t="s">
        <v>3141</v>
      </c>
      <c r="Z356" s="688" t="s">
        <v>3131</v>
      </c>
    </row>
    <row r="357" spans="1:26" ht="15.6">
      <c r="A357" s="85" t="s">
        <v>339</v>
      </c>
      <c r="B357" s="184"/>
      <c r="C357" s="197"/>
      <c r="D357" s="198"/>
      <c r="E357" s="102" t="s">
        <v>18</v>
      </c>
      <c r="F357" s="88" t="s">
        <v>14</v>
      </c>
      <c r="G357" s="89" t="s">
        <v>262</v>
      </c>
      <c r="H357" s="89" t="s">
        <v>28</v>
      </c>
      <c r="I357" s="89" t="s">
        <v>24</v>
      </c>
      <c r="J357" s="88">
        <v>4</v>
      </c>
      <c r="K357" s="88" t="s">
        <v>60</v>
      </c>
      <c r="L357" s="88"/>
      <c r="M357" s="88"/>
      <c r="N357" s="88"/>
      <c r="O357" s="88"/>
      <c r="P357" s="88" t="s">
        <v>291</v>
      </c>
      <c r="Q357" s="110" t="s">
        <v>288</v>
      </c>
      <c r="R357" s="196"/>
      <c r="S357" s="116"/>
      <c r="T357" s="193"/>
      <c r="U357" s="193"/>
      <c r="V357" s="194"/>
      <c r="W357" s="195"/>
      <c r="X357" s="688" t="s">
        <v>3135</v>
      </c>
      <c r="Y357" s="695" t="s">
        <v>3141</v>
      </c>
      <c r="Z357" s="688" t="s">
        <v>3131</v>
      </c>
    </row>
    <row r="358" spans="1:26" ht="15.6">
      <c r="A358" s="85" t="s">
        <v>340</v>
      </c>
      <c r="B358" s="184"/>
      <c r="C358" s="197"/>
      <c r="D358" s="198"/>
      <c r="E358" s="102" t="s">
        <v>17</v>
      </c>
      <c r="F358" s="88" t="s">
        <v>15</v>
      </c>
      <c r="G358" s="89" t="s">
        <v>19</v>
      </c>
      <c r="H358" s="89" t="s">
        <v>28</v>
      </c>
      <c r="I358" s="89" t="s">
        <v>24</v>
      </c>
      <c r="J358" s="88">
        <v>4</v>
      </c>
      <c r="K358" s="88" t="s">
        <v>60</v>
      </c>
      <c r="L358" s="88"/>
      <c r="M358" s="88"/>
      <c r="N358" s="88"/>
      <c r="O358" s="88"/>
      <c r="P358" s="88" t="s">
        <v>291</v>
      </c>
      <c r="Q358" s="110" t="s">
        <v>288</v>
      </c>
      <c r="R358" s="196"/>
      <c r="S358" s="116"/>
      <c r="T358" s="193"/>
      <c r="U358" s="193"/>
      <c r="V358" s="194"/>
      <c r="W358" s="195"/>
      <c r="X358" s="688" t="s">
        <v>3135</v>
      </c>
      <c r="Y358" s="695" t="s">
        <v>3141</v>
      </c>
      <c r="Z358" s="688" t="s">
        <v>3131</v>
      </c>
    </row>
    <row r="359" spans="1:26" ht="15.6">
      <c r="A359" s="85" t="s">
        <v>341</v>
      </c>
      <c r="B359" s="184"/>
      <c r="C359" s="197"/>
      <c r="D359" s="198"/>
      <c r="E359" s="102" t="s">
        <v>17</v>
      </c>
      <c r="F359" s="88" t="s">
        <v>14</v>
      </c>
      <c r="G359" s="89" t="s">
        <v>19</v>
      </c>
      <c r="H359" s="89" t="s">
        <v>28</v>
      </c>
      <c r="I359" s="89" t="s">
        <v>24</v>
      </c>
      <c r="J359" s="88">
        <v>4</v>
      </c>
      <c r="K359" s="88" t="s">
        <v>60</v>
      </c>
      <c r="L359" s="88"/>
      <c r="M359" s="88"/>
      <c r="N359" s="88"/>
      <c r="O359" s="88"/>
      <c r="P359" s="88" t="s">
        <v>291</v>
      </c>
      <c r="Q359" s="110" t="s">
        <v>288</v>
      </c>
      <c r="R359" s="196"/>
      <c r="S359" s="116"/>
      <c r="T359" s="193"/>
      <c r="U359" s="193"/>
      <c r="V359" s="194"/>
      <c r="W359" s="195"/>
      <c r="X359" s="688" t="s">
        <v>3135</v>
      </c>
      <c r="Y359" s="695" t="s">
        <v>3141</v>
      </c>
      <c r="Z359" s="688" t="s">
        <v>3131</v>
      </c>
    </row>
    <row r="360" spans="1:26" ht="15.6">
      <c r="A360" s="85" t="s">
        <v>342</v>
      </c>
      <c r="B360" s="184"/>
      <c r="C360" s="197"/>
      <c r="D360" s="198"/>
      <c r="E360" s="102" t="s">
        <v>17</v>
      </c>
      <c r="F360" s="88" t="s">
        <v>15</v>
      </c>
      <c r="G360" s="89" t="s">
        <v>19</v>
      </c>
      <c r="H360" s="89" t="s">
        <v>28</v>
      </c>
      <c r="I360" s="89" t="s">
        <v>24</v>
      </c>
      <c r="J360" s="88">
        <v>4</v>
      </c>
      <c r="K360" s="88" t="s">
        <v>60</v>
      </c>
      <c r="L360" s="88"/>
      <c r="M360" s="88"/>
      <c r="N360" s="88"/>
      <c r="O360" s="88"/>
      <c r="P360" s="88" t="s">
        <v>291</v>
      </c>
      <c r="Q360" s="110" t="s">
        <v>288</v>
      </c>
      <c r="R360" s="196"/>
      <c r="S360" s="116"/>
      <c r="T360" s="193"/>
      <c r="U360" s="193"/>
      <c r="V360" s="194"/>
      <c r="W360" s="195"/>
      <c r="X360" s="688" t="s">
        <v>3135</v>
      </c>
      <c r="Y360" s="695" t="s">
        <v>3141</v>
      </c>
      <c r="Z360" s="688" t="s">
        <v>3131</v>
      </c>
    </row>
    <row r="361" spans="1:26" ht="15.6">
      <c r="A361" s="85" t="s">
        <v>343</v>
      </c>
      <c r="B361" s="184"/>
      <c r="C361" s="197"/>
      <c r="D361" s="198"/>
      <c r="E361" s="102" t="s">
        <v>18</v>
      </c>
      <c r="F361" s="88" t="s">
        <v>14</v>
      </c>
      <c r="G361" s="89" t="s">
        <v>19</v>
      </c>
      <c r="H361" s="89" t="s">
        <v>28</v>
      </c>
      <c r="I361" s="89" t="s">
        <v>24</v>
      </c>
      <c r="J361" s="88">
        <v>4</v>
      </c>
      <c r="K361" s="88" t="s">
        <v>60</v>
      </c>
      <c r="L361" s="88"/>
      <c r="M361" s="88"/>
      <c r="N361" s="88"/>
      <c r="O361" s="88"/>
      <c r="P361" s="88" t="s">
        <v>291</v>
      </c>
      <c r="Q361" s="110" t="s">
        <v>288</v>
      </c>
      <c r="R361" s="196"/>
      <c r="S361" s="116"/>
      <c r="T361" s="193"/>
      <c r="U361" s="193"/>
      <c r="V361" s="194"/>
      <c r="W361" s="195"/>
      <c r="X361" s="688" t="s">
        <v>3135</v>
      </c>
      <c r="Y361" s="695" t="s">
        <v>3141</v>
      </c>
      <c r="Z361" s="688" t="s">
        <v>3131</v>
      </c>
    </row>
    <row r="362" spans="1:26" ht="15.6">
      <c r="A362" s="85" t="s">
        <v>344</v>
      </c>
      <c r="B362" s="184"/>
      <c r="C362" s="197"/>
      <c r="D362" s="198"/>
      <c r="E362" s="102" t="s">
        <v>18</v>
      </c>
      <c r="F362" s="88" t="s">
        <v>15</v>
      </c>
      <c r="G362" s="89" t="s">
        <v>19</v>
      </c>
      <c r="H362" s="89" t="s">
        <v>28</v>
      </c>
      <c r="I362" s="89" t="s">
        <v>24</v>
      </c>
      <c r="J362" s="88">
        <v>4</v>
      </c>
      <c r="K362" s="88" t="s">
        <v>60</v>
      </c>
      <c r="L362" s="88"/>
      <c r="M362" s="88"/>
      <c r="N362" s="88"/>
      <c r="O362" s="88"/>
      <c r="P362" s="88" t="s">
        <v>291</v>
      </c>
      <c r="Q362" s="110" t="s">
        <v>288</v>
      </c>
      <c r="R362" s="196"/>
      <c r="S362" s="116"/>
      <c r="T362" s="193"/>
      <c r="U362" s="193"/>
      <c r="V362" s="194"/>
      <c r="W362" s="195"/>
      <c r="X362" s="688" t="s">
        <v>3135</v>
      </c>
      <c r="Y362" s="695" t="s">
        <v>3141</v>
      </c>
      <c r="Z362" s="688" t="s">
        <v>3131</v>
      </c>
    </row>
    <row r="363" spans="1:26" ht="15.6">
      <c r="A363" s="85" t="s">
        <v>345</v>
      </c>
      <c r="B363" s="184"/>
      <c r="C363" s="197"/>
      <c r="D363" s="198"/>
      <c r="E363" s="102" t="s">
        <v>17</v>
      </c>
      <c r="F363" s="88" t="s">
        <v>16</v>
      </c>
      <c r="G363" s="89" t="s">
        <v>23</v>
      </c>
      <c r="H363" s="89" t="s">
        <v>28</v>
      </c>
      <c r="I363" s="89" t="s">
        <v>24</v>
      </c>
      <c r="J363" s="88">
        <v>4</v>
      </c>
      <c r="K363" s="88" t="s">
        <v>60</v>
      </c>
      <c r="L363" s="88"/>
      <c r="M363" s="88"/>
      <c r="N363" s="88"/>
      <c r="O363" s="88"/>
      <c r="P363" s="88" t="s">
        <v>291</v>
      </c>
      <c r="Q363" s="110" t="s">
        <v>288</v>
      </c>
      <c r="R363" s="196"/>
      <c r="S363" s="116"/>
      <c r="T363" s="193"/>
      <c r="U363" s="193"/>
      <c r="V363" s="194"/>
      <c r="W363" s="195"/>
      <c r="X363" s="688" t="s">
        <v>3135</v>
      </c>
      <c r="Y363" s="695" t="s">
        <v>3141</v>
      </c>
      <c r="Z363" s="688" t="s">
        <v>3131</v>
      </c>
    </row>
    <row r="364" spans="1:26" ht="15.6">
      <c r="A364" s="85" t="s">
        <v>346</v>
      </c>
      <c r="B364" s="184"/>
      <c r="C364" s="197"/>
      <c r="D364" s="198"/>
      <c r="E364" s="102" t="s">
        <v>17</v>
      </c>
      <c r="F364" s="88" t="s">
        <v>14</v>
      </c>
      <c r="G364" s="89" t="s">
        <v>19</v>
      </c>
      <c r="H364" s="89" t="s">
        <v>28</v>
      </c>
      <c r="I364" s="89" t="s">
        <v>24</v>
      </c>
      <c r="J364" s="88">
        <v>4</v>
      </c>
      <c r="K364" s="88" t="s">
        <v>60</v>
      </c>
      <c r="L364" s="88"/>
      <c r="M364" s="88"/>
      <c r="N364" s="88"/>
      <c r="O364" s="88"/>
      <c r="P364" s="88" t="s">
        <v>291</v>
      </c>
      <c r="Q364" s="110" t="s">
        <v>288</v>
      </c>
      <c r="R364" s="196"/>
      <c r="S364" s="116"/>
      <c r="T364" s="193"/>
      <c r="U364" s="193"/>
      <c r="V364" s="194"/>
      <c r="W364" s="195"/>
      <c r="X364" s="688" t="s">
        <v>3135</v>
      </c>
      <c r="Y364" s="695" t="s">
        <v>3141</v>
      </c>
      <c r="Z364" s="688" t="s">
        <v>3131</v>
      </c>
    </row>
    <row r="365" spans="1:26" ht="15.6">
      <c r="A365" s="85" t="s">
        <v>347</v>
      </c>
      <c r="B365" s="184"/>
      <c r="C365" s="197"/>
      <c r="D365" s="198"/>
      <c r="E365" s="102" t="s">
        <v>18</v>
      </c>
      <c r="F365" s="88" t="s">
        <v>15</v>
      </c>
      <c r="G365" s="89" t="s">
        <v>19</v>
      </c>
      <c r="H365" s="89" t="s">
        <v>28</v>
      </c>
      <c r="I365" s="89" t="s">
        <v>24</v>
      </c>
      <c r="J365" s="88">
        <v>4</v>
      </c>
      <c r="K365" s="88" t="s">
        <v>60</v>
      </c>
      <c r="L365" s="88"/>
      <c r="M365" s="88"/>
      <c r="N365" s="88"/>
      <c r="O365" s="88"/>
      <c r="P365" s="88" t="s">
        <v>291</v>
      </c>
      <c r="Q365" s="110" t="s">
        <v>288</v>
      </c>
      <c r="R365" s="196"/>
      <c r="S365" s="116"/>
      <c r="T365" s="193"/>
      <c r="U365" s="193"/>
      <c r="V365" s="194"/>
      <c r="W365" s="195"/>
      <c r="X365" s="688" t="s">
        <v>3135</v>
      </c>
      <c r="Y365" s="695" t="s">
        <v>3141</v>
      </c>
      <c r="Z365" s="688" t="s">
        <v>3131</v>
      </c>
    </row>
    <row r="366" spans="1:26" ht="15.6">
      <c r="A366" s="85" t="s">
        <v>348</v>
      </c>
      <c r="B366" s="184"/>
      <c r="C366" s="197"/>
      <c r="D366" s="198"/>
      <c r="E366" s="102" t="s">
        <v>18</v>
      </c>
      <c r="F366" s="88" t="s">
        <v>14</v>
      </c>
      <c r="G366" s="89" t="s">
        <v>23</v>
      </c>
      <c r="H366" s="89" t="s">
        <v>28</v>
      </c>
      <c r="I366" s="89" t="s">
        <v>24</v>
      </c>
      <c r="J366" s="88">
        <v>4</v>
      </c>
      <c r="K366" s="88" t="s">
        <v>60</v>
      </c>
      <c r="L366" s="88"/>
      <c r="M366" s="88"/>
      <c r="N366" s="88"/>
      <c r="O366" s="88"/>
      <c r="P366" s="88" t="s">
        <v>291</v>
      </c>
      <c r="Q366" s="110" t="s">
        <v>288</v>
      </c>
      <c r="R366" s="196"/>
      <c r="S366" s="116"/>
      <c r="T366" s="193"/>
      <c r="U366" s="193"/>
      <c r="V366" s="194"/>
      <c r="W366" s="195"/>
      <c r="X366" s="688" t="s">
        <v>3135</v>
      </c>
      <c r="Y366" s="695" t="s">
        <v>3141</v>
      </c>
      <c r="Z366" s="688" t="s">
        <v>3131</v>
      </c>
    </row>
    <row r="367" spans="1:26" ht="15.6">
      <c r="A367" s="85" t="s">
        <v>349</v>
      </c>
      <c r="B367" s="184"/>
      <c r="C367" s="197"/>
      <c r="D367" s="198"/>
      <c r="E367" s="102" t="s">
        <v>18</v>
      </c>
      <c r="F367" s="88" t="s">
        <v>14</v>
      </c>
      <c r="G367" s="89" t="s">
        <v>23</v>
      </c>
      <c r="H367" s="89" t="s">
        <v>28</v>
      </c>
      <c r="I367" s="89" t="s">
        <v>474</v>
      </c>
      <c r="J367" s="88">
        <v>4</v>
      </c>
      <c r="K367" s="88" t="s">
        <v>60</v>
      </c>
      <c r="L367" s="88"/>
      <c r="M367" s="88"/>
      <c r="N367" s="88"/>
      <c r="O367" s="88"/>
      <c r="P367" s="88" t="s">
        <v>291</v>
      </c>
      <c r="Q367" s="110" t="s">
        <v>288</v>
      </c>
      <c r="R367" s="196"/>
      <c r="S367" s="116"/>
      <c r="T367" s="193"/>
      <c r="U367" s="193"/>
      <c r="V367" s="194"/>
      <c r="W367" s="195"/>
      <c r="X367" s="688" t="s">
        <v>3135</v>
      </c>
      <c r="Y367" s="695" t="s">
        <v>3141</v>
      </c>
      <c r="Z367" s="688" t="s">
        <v>3131</v>
      </c>
    </row>
    <row r="368" spans="1:26" ht="15.6">
      <c r="A368" s="85" t="s">
        <v>350</v>
      </c>
      <c r="B368" s="184"/>
      <c r="C368" s="197"/>
      <c r="D368" s="198"/>
      <c r="E368" s="102" t="s">
        <v>18</v>
      </c>
      <c r="F368" s="88" t="s">
        <v>15</v>
      </c>
      <c r="G368" s="89" t="s">
        <v>23</v>
      </c>
      <c r="H368" s="89" t="s">
        <v>28</v>
      </c>
      <c r="I368" s="89" t="s">
        <v>24</v>
      </c>
      <c r="J368" s="88">
        <v>4</v>
      </c>
      <c r="K368" s="88" t="s">
        <v>60</v>
      </c>
      <c r="L368" s="88"/>
      <c r="M368" s="88"/>
      <c r="N368" s="88"/>
      <c r="O368" s="88"/>
      <c r="P368" s="88" t="s">
        <v>291</v>
      </c>
      <c r="Q368" s="110" t="s">
        <v>288</v>
      </c>
      <c r="R368" s="196"/>
      <c r="S368" s="116"/>
      <c r="T368" s="193"/>
      <c r="U368" s="193"/>
      <c r="V368" s="194"/>
      <c r="W368" s="195"/>
      <c r="X368" s="688" t="s">
        <v>3135</v>
      </c>
      <c r="Y368" s="695" t="s">
        <v>3141</v>
      </c>
      <c r="Z368" s="688" t="s">
        <v>3131</v>
      </c>
    </row>
    <row r="369" spans="1:26" ht="15.6">
      <c r="A369" s="85" t="s">
        <v>351</v>
      </c>
      <c r="B369" s="184"/>
      <c r="C369" s="197"/>
      <c r="D369" s="198"/>
      <c r="E369" s="102" t="s">
        <v>18</v>
      </c>
      <c r="F369" s="88" t="s">
        <v>14</v>
      </c>
      <c r="G369" s="89" t="s">
        <v>19</v>
      </c>
      <c r="H369" s="89" t="s">
        <v>28</v>
      </c>
      <c r="I369" s="89" t="s">
        <v>24</v>
      </c>
      <c r="J369" s="88">
        <v>4</v>
      </c>
      <c r="K369" s="88" t="s">
        <v>60</v>
      </c>
      <c r="L369" s="88"/>
      <c r="M369" s="88"/>
      <c r="N369" s="88"/>
      <c r="O369" s="88"/>
      <c r="P369" s="88" t="s">
        <v>291</v>
      </c>
      <c r="Q369" s="110" t="s">
        <v>288</v>
      </c>
      <c r="R369" s="196"/>
      <c r="S369" s="116"/>
      <c r="T369" s="193"/>
      <c r="U369" s="193"/>
      <c r="V369" s="194"/>
      <c r="W369" s="195"/>
      <c r="X369" s="688" t="s">
        <v>3135</v>
      </c>
      <c r="Y369" s="695" t="s">
        <v>3141</v>
      </c>
      <c r="Z369" s="688" t="s">
        <v>3131</v>
      </c>
    </row>
    <row r="370" spans="1:26" ht="15.6">
      <c r="A370" s="85" t="s">
        <v>352</v>
      </c>
      <c r="B370" s="184"/>
      <c r="C370" s="197"/>
      <c r="D370" s="198"/>
      <c r="E370" s="102" t="s">
        <v>18</v>
      </c>
      <c r="F370" s="88" t="s">
        <v>15</v>
      </c>
      <c r="G370" s="89" t="s">
        <v>19</v>
      </c>
      <c r="H370" s="89" t="s">
        <v>28</v>
      </c>
      <c r="I370" s="89" t="s">
        <v>477</v>
      </c>
      <c r="J370" s="88">
        <v>4</v>
      </c>
      <c r="K370" s="88" t="s">
        <v>60</v>
      </c>
      <c r="L370" s="88"/>
      <c r="M370" s="88"/>
      <c r="N370" s="88"/>
      <c r="O370" s="88"/>
      <c r="P370" s="88" t="s">
        <v>291</v>
      </c>
      <c r="Q370" s="110" t="s">
        <v>288</v>
      </c>
      <c r="R370" s="196"/>
      <c r="S370" s="116"/>
      <c r="T370" s="193"/>
      <c r="U370" s="193"/>
      <c r="V370" s="194"/>
      <c r="W370" s="195"/>
      <c r="X370" s="688" t="s">
        <v>3135</v>
      </c>
      <c r="Y370" s="695" t="s">
        <v>3141</v>
      </c>
      <c r="Z370" s="688" t="s">
        <v>3131</v>
      </c>
    </row>
    <row r="371" spans="1:26" ht="15.6">
      <c r="A371" s="85" t="s">
        <v>353</v>
      </c>
      <c r="B371" s="184"/>
      <c r="C371" s="197"/>
      <c r="D371" s="198"/>
      <c r="E371" s="102" t="s">
        <v>18</v>
      </c>
      <c r="F371" s="88" t="s">
        <v>14</v>
      </c>
      <c r="G371" s="89" t="s">
        <v>262</v>
      </c>
      <c r="H371" s="89"/>
      <c r="I371" s="89" t="s">
        <v>477</v>
      </c>
      <c r="J371" s="88">
        <v>4</v>
      </c>
      <c r="K371" s="88" t="s">
        <v>60</v>
      </c>
      <c r="L371" s="88"/>
      <c r="M371" s="88"/>
      <c r="N371" s="88"/>
      <c r="O371" s="95" t="s">
        <v>28</v>
      </c>
      <c r="P371" s="88" t="s">
        <v>291</v>
      </c>
      <c r="Q371" s="110" t="s">
        <v>288</v>
      </c>
      <c r="R371" s="196"/>
      <c r="S371" s="116"/>
      <c r="T371" s="193"/>
      <c r="U371" s="193"/>
      <c r="V371" s="194"/>
      <c r="W371" s="195"/>
      <c r="X371" s="688" t="s">
        <v>3135</v>
      </c>
      <c r="Y371" s="695" t="s">
        <v>3141</v>
      </c>
      <c r="Z371" s="688" t="s">
        <v>3131</v>
      </c>
    </row>
    <row r="372" spans="1:26" ht="15.6">
      <c r="A372" s="85" t="s">
        <v>354</v>
      </c>
      <c r="B372" s="184"/>
      <c r="C372" s="197"/>
      <c r="D372" s="198"/>
      <c r="E372" s="102" t="s">
        <v>17</v>
      </c>
      <c r="F372" s="88" t="s">
        <v>15</v>
      </c>
      <c r="G372" s="89" t="s">
        <v>22</v>
      </c>
      <c r="H372" s="89"/>
      <c r="I372" s="89" t="s">
        <v>24</v>
      </c>
      <c r="J372" s="88">
        <v>4</v>
      </c>
      <c r="K372" s="88" t="s">
        <v>60</v>
      </c>
      <c r="L372" s="88"/>
      <c r="M372" s="88"/>
      <c r="N372" s="88"/>
      <c r="O372" s="95" t="s">
        <v>28</v>
      </c>
      <c r="P372" s="88" t="s">
        <v>291</v>
      </c>
      <c r="Q372" s="110" t="s">
        <v>288</v>
      </c>
      <c r="R372" s="196"/>
      <c r="S372" s="116"/>
      <c r="T372" s="193"/>
      <c r="U372" s="193"/>
      <c r="V372" s="194"/>
      <c r="W372" s="195"/>
      <c r="X372" s="688" t="s">
        <v>3135</v>
      </c>
      <c r="Y372" s="695" t="s">
        <v>3141</v>
      </c>
      <c r="Z372" s="688" t="s">
        <v>3131</v>
      </c>
    </row>
    <row r="373" spans="1:26" ht="15.6">
      <c r="A373" s="85" t="s">
        <v>355</v>
      </c>
      <c r="B373" s="184"/>
      <c r="C373" s="197"/>
      <c r="D373" s="198"/>
      <c r="E373" s="102" t="s">
        <v>17</v>
      </c>
      <c r="F373" s="88" t="s">
        <v>16</v>
      </c>
      <c r="G373" s="89" t="s">
        <v>262</v>
      </c>
      <c r="H373" s="89" t="s">
        <v>28</v>
      </c>
      <c r="I373" s="89" t="s">
        <v>24</v>
      </c>
      <c r="J373" s="88">
        <v>2</v>
      </c>
      <c r="K373" s="88" t="s">
        <v>60</v>
      </c>
      <c r="L373" s="88"/>
      <c r="M373" s="88"/>
      <c r="N373" s="88"/>
      <c r="O373" s="88"/>
      <c r="P373" s="88" t="s">
        <v>291</v>
      </c>
      <c r="Q373" s="110" t="s">
        <v>288</v>
      </c>
      <c r="R373" s="196"/>
      <c r="S373" s="116"/>
      <c r="T373" s="193"/>
      <c r="U373" s="193"/>
      <c r="V373" s="194"/>
      <c r="W373" s="195"/>
      <c r="X373" s="688" t="s">
        <v>3135</v>
      </c>
      <c r="Y373" s="695" t="s">
        <v>3141</v>
      </c>
      <c r="Z373" s="688" t="s">
        <v>3131</v>
      </c>
    </row>
    <row r="374" spans="1:26" ht="15.6">
      <c r="A374" s="85" t="s">
        <v>356</v>
      </c>
      <c r="B374" s="184"/>
      <c r="C374" s="197"/>
      <c r="D374" s="198"/>
      <c r="E374" s="102" t="s">
        <v>18</v>
      </c>
      <c r="F374" s="88" t="s">
        <v>15</v>
      </c>
      <c r="G374" s="89" t="s">
        <v>262</v>
      </c>
      <c r="H374" s="89" t="s">
        <v>28</v>
      </c>
      <c r="I374" s="89" t="s">
        <v>477</v>
      </c>
      <c r="J374" s="88">
        <v>4</v>
      </c>
      <c r="K374" s="88" t="s">
        <v>60</v>
      </c>
      <c r="L374" s="88"/>
      <c r="M374" s="88"/>
      <c r="N374" s="88"/>
      <c r="O374" s="88"/>
      <c r="P374" s="88" t="s">
        <v>291</v>
      </c>
      <c r="Q374" s="110" t="s">
        <v>288</v>
      </c>
      <c r="R374" s="196"/>
      <c r="S374" s="116"/>
      <c r="T374" s="193"/>
      <c r="U374" s="193"/>
      <c r="V374" s="194"/>
      <c r="W374" s="195"/>
      <c r="X374" s="688" t="s">
        <v>3135</v>
      </c>
      <c r="Y374" s="695" t="s">
        <v>3141</v>
      </c>
      <c r="Z374" s="688" t="s">
        <v>3131</v>
      </c>
    </row>
    <row r="375" spans="1:26" ht="15.6">
      <c r="A375" s="85" t="s">
        <v>357</v>
      </c>
      <c r="B375" s="184"/>
      <c r="C375" s="197"/>
      <c r="D375" s="198"/>
      <c r="E375" s="102" t="s">
        <v>17</v>
      </c>
      <c r="F375" s="88" t="s">
        <v>14</v>
      </c>
      <c r="G375" s="89" t="s">
        <v>19</v>
      </c>
      <c r="H375" s="89" t="s">
        <v>28</v>
      </c>
      <c r="I375" s="89" t="s">
        <v>24</v>
      </c>
      <c r="J375" s="88">
        <v>4</v>
      </c>
      <c r="K375" s="88" t="s">
        <v>60</v>
      </c>
      <c r="L375" s="88"/>
      <c r="M375" s="88"/>
      <c r="N375" s="88"/>
      <c r="O375" s="88"/>
      <c r="P375" s="88" t="s">
        <v>291</v>
      </c>
      <c r="Q375" s="110" t="s">
        <v>288</v>
      </c>
      <c r="R375" s="196"/>
      <c r="S375" s="116"/>
      <c r="T375" s="193"/>
      <c r="U375" s="193"/>
      <c r="V375" s="194"/>
      <c r="W375" s="195"/>
      <c r="X375" s="688" t="s">
        <v>3135</v>
      </c>
      <c r="Y375" s="695" t="s">
        <v>3141</v>
      </c>
      <c r="Z375" s="688" t="s">
        <v>3131</v>
      </c>
    </row>
    <row r="376" spans="1:26" ht="15.6">
      <c r="A376" s="85" t="s">
        <v>358</v>
      </c>
      <c r="B376" s="184"/>
      <c r="C376" s="197"/>
      <c r="D376" s="198"/>
      <c r="E376" s="102" t="s">
        <v>17</v>
      </c>
      <c r="F376" s="88" t="s">
        <v>15</v>
      </c>
      <c r="G376" s="89" t="s">
        <v>19</v>
      </c>
      <c r="H376" s="89" t="s">
        <v>28</v>
      </c>
      <c r="I376" s="89" t="s">
        <v>24</v>
      </c>
      <c r="J376" s="88">
        <v>4</v>
      </c>
      <c r="K376" s="88" t="s">
        <v>60</v>
      </c>
      <c r="L376" s="88"/>
      <c r="M376" s="88"/>
      <c r="N376" s="88"/>
      <c r="O376" s="88"/>
      <c r="P376" s="88" t="s">
        <v>291</v>
      </c>
      <c r="Q376" s="110" t="s">
        <v>288</v>
      </c>
      <c r="R376" s="196"/>
      <c r="S376" s="116"/>
      <c r="T376" s="193"/>
      <c r="U376" s="193"/>
      <c r="V376" s="194"/>
      <c r="W376" s="195"/>
      <c r="X376" s="688" t="s">
        <v>3135</v>
      </c>
      <c r="Y376" s="695" t="s">
        <v>3141</v>
      </c>
      <c r="Z376" s="688" t="s">
        <v>3131</v>
      </c>
    </row>
    <row r="377" spans="1:26" ht="15.6">
      <c r="A377" s="85" t="s">
        <v>359</v>
      </c>
      <c r="B377" s="184"/>
      <c r="C377" s="197"/>
      <c r="D377" s="198"/>
      <c r="E377" s="102" t="s">
        <v>17</v>
      </c>
      <c r="F377" s="88" t="s">
        <v>14</v>
      </c>
      <c r="G377" s="89" t="s">
        <v>19</v>
      </c>
      <c r="H377" s="89" t="s">
        <v>28</v>
      </c>
      <c r="I377" s="89" t="s">
        <v>477</v>
      </c>
      <c r="J377" s="88">
        <v>4</v>
      </c>
      <c r="K377" s="88" t="s">
        <v>60</v>
      </c>
      <c r="L377" s="88"/>
      <c r="M377" s="88"/>
      <c r="N377" s="88"/>
      <c r="O377" s="88"/>
      <c r="P377" s="88" t="s">
        <v>291</v>
      </c>
      <c r="Q377" s="110" t="s">
        <v>288</v>
      </c>
      <c r="R377" s="196"/>
      <c r="S377" s="116"/>
      <c r="T377" s="193"/>
      <c r="U377" s="193"/>
      <c r="V377" s="194"/>
      <c r="W377" s="195"/>
      <c r="X377" s="688" t="s">
        <v>3135</v>
      </c>
      <c r="Y377" s="695" t="s">
        <v>3141</v>
      </c>
      <c r="Z377" s="688" t="s">
        <v>3131</v>
      </c>
    </row>
    <row r="378" spans="1:26" ht="15.6">
      <c r="A378" s="85" t="s">
        <v>360</v>
      </c>
      <c r="B378" s="184"/>
      <c r="C378" s="197"/>
      <c r="D378" s="198"/>
      <c r="E378" s="102" t="s">
        <v>17</v>
      </c>
      <c r="F378" s="88" t="s">
        <v>14</v>
      </c>
      <c r="G378" s="89" t="s">
        <v>22</v>
      </c>
      <c r="H378" s="89" t="s">
        <v>29</v>
      </c>
      <c r="I378" s="89" t="s">
        <v>30</v>
      </c>
      <c r="J378" s="88">
        <v>1</v>
      </c>
      <c r="K378" s="88" t="s">
        <v>60</v>
      </c>
      <c r="L378" s="88"/>
      <c r="M378" s="88"/>
      <c r="N378" s="88"/>
      <c r="O378" s="88"/>
      <c r="P378" s="88" t="s">
        <v>291</v>
      </c>
      <c r="Q378" s="110" t="s">
        <v>288</v>
      </c>
      <c r="R378" s="196" t="s">
        <v>681</v>
      </c>
      <c r="S378" s="116"/>
      <c r="T378" s="193"/>
      <c r="U378" s="681"/>
      <c r="V378" s="194"/>
      <c r="W378" s="195" t="s">
        <v>682</v>
      </c>
      <c r="X378" s="688" t="s">
        <v>3135</v>
      </c>
      <c r="Y378" s="695" t="s">
        <v>3141</v>
      </c>
      <c r="Z378" s="688" t="s">
        <v>3131</v>
      </c>
    </row>
    <row r="379" spans="1:26" ht="32.4" customHeight="1">
      <c r="A379" s="85" t="s">
        <v>361</v>
      </c>
      <c r="B379" s="184"/>
      <c r="C379" s="197"/>
      <c r="D379" s="198"/>
      <c r="E379" s="102" t="s">
        <v>17</v>
      </c>
      <c r="F379" s="88" t="s">
        <v>15</v>
      </c>
      <c r="G379" s="89" t="s">
        <v>22</v>
      </c>
      <c r="H379" s="89" t="s">
        <v>29</v>
      </c>
      <c r="I379" s="89" t="s">
        <v>30</v>
      </c>
      <c r="J379" s="88">
        <v>1</v>
      </c>
      <c r="K379" s="88" t="s">
        <v>60</v>
      </c>
      <c r="L379" s="88"/>
      <c r="M379" s="88"/>
      <c r="N379" s="88"/>
      <c r="O379" s="88"/>
      <c r="P379" s="88" t="s">
        <v>291</v>
      </c>
      <c r="Q379" s="110" t="s">
        <v>288</v>
      </c>
      <c r="R379" s="196" t="s">
        <v>542</v>
      </c>
      <c r="S379" s="116"/>
      <c r="T379" s="193"/>
      <c r="U379" s="681"/>
      <c r="V379" s="194"/>
      <c r="W379" s="195" t="s">
        <v>683</v>
      </c>
      <c r="X379" s="688" t="s">
        <v>3135</v>
      </c>
      <c r="Y379" s="695" t="s">
        <v>3141</v>
      </c>
      <c r="Z379" s="688" t="s">
        <v>3131</v>
      </c>
    </row>
    <row r="380" spans="1:26" ht="15.6">
      <c r="A380" s="85" t="s">
        <v>362</v>
      </c>
      <c r="B380" s="184"/>
      <c r="C380" s="197"/>
      <c r="D380" s="198"/>
      <c r="E380" s="102" t="s">
        <v>18</v>
      </c>
      <c r="F380" s="88" t="s">
        <v>14</v>
      </c>
      <c r="G380" s="89" t="s">
        <v>21</v>
      </c>
      <c r="H380" s="89" t="s">
        <v>28</v>
      </c>
      <c r="I380" s="89" t="s">
        <v>24</v>
      </c>
      <c r="J380" s="88">
        <v>4</v>
      </c>
      <c r="K380" s="88" t="s">
        <v>58</v>
      </c>
      <c r="L380" s="88"/>
      <c r="M380" s="88"/>
      <c r="N380" s="88"/>
      <c r="O380" s="88"/>
      <c r="P380" s="88" t="s">
        <v>291</v>
      </c>
      <c r="Q380" s="110" t="s">
        <v>288</v>
      </c>
      <c r="R380" s="196" t="s">
        <v>684</v>
      </c>
      <c r="S380" s="116"/>
      <c r="T380" s="193"/>
      <c r="U380" s="193"/>
      <c r="V380" s="194"/>
      <c r="W380" s="195"/>
      <c r="X380" s="688" t="s">
        <v>3135</v>
      </c>
      <c r="Y380" s="695" t="s">
        <v>3141</v>
      </c>
      <c r="Z380" s="688" t="s">
        <v>3131</v>
      </c>
    </row>
    <row r="381" spans="1:26" ht="15.6">
      <c r="A381" s="85" t="s">
        <v>1441</v>
      </c>
      <c r="B381" s="184"/>
      <c r="C381" s="197"/>
      <c r="D381" s="198"/>
      <c r="E381" s="102" t="s">
        <v>18</v>
      </c>
      <c r="F381" s="88" t="s">
        <v>14</v>
      </c>
      <c r="G381" s="89" t="s">
        <v>19</v>
      </c>
      <c r="H381" s="89" t="s">
        <v>28</v>
      </c>
      <c r="I381" s="89" t="s">
        <v>24</v>
      </c>
      <c r="J381" s="88">
        <v>4</v>
      </c>
      <c r="K381" s="88" t="s">
        <v>58</v>
      </c>
      <c r="L381" s="88"/>
      <c r="M381" s="88"/>
      <c r="N381" s="88"/>
      <c r="O381" s="88"/>
      <c r="P381" s="88" t="s">
        <v>291</v>
      </c>
      <c r="Q381" s="110" t="s">
        <v>288</v>
      </c>
      <c r="R381" s="196"/>
      <c r="S381" s="116"/>
      <c r="T381" s="193"/>
      <c r="U381" s="193"/>
      <c r="V381" s="194"/>
      <c r="W381" s="195"/>
      <c r="X381" s="688" t="s">
        <v>3135</v>
      </c>
      <c r="Y381" s="695" t="s">
        <v>3141</v>
      </c>
      <c r="Z381" s="688" t="s">
        <v>3131</v>
      </c>
    </row>
    <row r="382" spans="1:26" ht="15.6">
      <c r="A382" s="85" t="s">
        <v>363</v>
      </c>
      <c r="B382" s="184"/>
      <c r="C382" s="197"/>
      <c r="D382" s="198"/>
      <c r="E382" s="102" t="s">
        <v>18</v>
      </c>
      <c r="F382" s="88" t="s">
        <v>14</v>
      </c>
      <c r="G382" s="89" t="s">
        <v>22</v>
      </c>
      <c r="H382" s="89" t="s">
        <v>28</v>
      </c>
      <c r="I382" s="89" t="s">
        <v>477</v>
      </c>
      <c r="J382" s="88">
        <v>4</v>
      </c>
      <c r="K382" s="88" t="s">
        <v>58</v>
      </c>
      <c r="L382" s="88"/>
      <c r="M382" s="88"/>
      <c r="N382" s="88"/>
      <c r="O382" s="88"/>
      <c r="P382" s="88" t="s">
        <v>291</v>
      </c>
      <c r="Q382" s="110" t="s">
        <v>288</v>
      </c>
      <c r="R382" s="196"/>
      <c r="S382" s="116"/>
      <c r="T382" s="193"/>
      <c r="U382" s="193"/>
      <c r="V382" s="194"/>
      <c r="W382" s="195"/>
      <c r="X382" s="688" t="s">
        <v>3135</v>
      </c>
      <c r="Y382" s="695" t="s">
        <v>3141</v>
      </c>
      <c r="Z382" s="688" t="s">
        <v>3131</v>
      </c>
    </row>
    <row r="383" spans="1:26" ht="15.6">
      <c r="A383" s="85" t="s">
        <v>364</v>
      </c>
      <c r="B383" s="184"/>
      <c r="C383" s="197"/>
      <c r="D383" s="198"/>
      <c r="E383" s="102" t="s">
        <v>18</v>
      </c>
      <c r="F383" s="88" t="s">
        <v>15</v>
      </c>
      <c r="G383" s="89" t="s">
        <v>22</v>
      </c>
      <c r="H383" s="89" t="s">
        <v>28</v>
      </c>
      <c r="I383" s="89" t="s">
        <v>24</v>
      </c>
      <c r="J383" s="88">
        <v>4</v>
      </c>
      <c r="K383" s="88" t="s">
        <v>58</v>
      </c>
      <c r="L383" s="88"/>
      <c r="M383" s="88"/>
      <c r="N383" s="88"/>
      <c r="O383" s="88"/>
      <c r="P383" s="88" t="s">
        <v>291</v>
      </c>
      <c r="Q383" s="110" t="s">
        <v>288</v>
      </c>
      <c r="R383" s="196"/>
      <c r="S383" s="116"/>
      <c r="T383" s="193"/>
      <c r="U383" s="193"/>
      <c r="V383" s="194"/>
      <c r="W383" s="195"/>
      <c r="X383" s="688" t="s">
        <v>3135</v>
      </c>
      <c r="Y383" s="695" t="s">
        <v>3141</v>
      </c>
      <c r="Z383" s="688" t="s">
        <v>3131</v>
      </c>
    </row>
    <row r="384" spans="1:26" ht="15.6">
      <c r="A384" s="85" t="s">
        <v>365</v>
      </c>
      <c r="B384" s="184"/>
      <c r="C384" s="197"/>
      <c r="D384" s="198"/>
      <c r="E384" s="102" t="s">
        <v>18</v>
      </c>
      <c r="F384" s="88" t="s">
        <v>14</v>
      </c>
      <c r="G384" s="89" t="s">
        <v>19</v>
      </c>
      <c r="H384" s="89" t="s">
        <v>28</v>
      </c>
      <c r="I384" s="89" t="s">
        <v>24</v>
      </c>
      <c r="J384" s="88">
        <v>4</v>
      </c>
      <c r="K384" s="88"/>
      <c r="L384" s="88"/>
      <c r="M384" s="88"/>
      <c r="N384" s="88"/>
      <c r="O384" s="88"/>
      <c r="P384" s="88" t="s">
        <v>291</v>
      </c>
      <c r="Q384" s="110" t="s">
        <v>288</v>
      </c>
      <c r="R384" s="196"/>
      <c r="S384" s="116"/>
      <c r="T384" s="193"/>
      <c r="U384" s="193"/>
      <c r="V384" s="194"/>
      <c r="W384" s="195"/>
      <c r="X384" s="688" t="s">
        <v>3135</v>
      </c>
      <c r="Y384" s="695" t="s">
        <v>3141</v>
      </c>
      <c r="Z384" s="688" t="s">
        <v>3131</v>
      </c>
    </row>
    <row r="385" spans="1:26" ht="15.6">
      <c r="A385" s="85" t="s">
        <v>367</v>
      </c>
      <c r="B385" s="184"/>
      <c r="C385" s="197"/>
      <c r="D385" s="198"/>
      <c r="E385" s="102" t="s">
        <v>18</v>
      </c>
      <c r="F385" s="88" t="s">
        <v>15</v>
      </c>
      <c r="G385" s="89" t="s">
        <v>19</v>
      </c>
      <c r="H385" s="89" t="s">
        <v>474</v>
      </c>
      <c r="I385" s="89" t="s">
        <v>24</v>
      </c>
      <c r="J385" s="88">
        <v>4</v>
      </c>
      <c r="K385" s="88"/>
      <c r="L385" s="88"/>
      <c r="M385" s="88"/>
      <c r="N385" s="88"/>
      <c r="O385" s="88"/>
      <c r="P385" s="88" t="s">
        <v>291</v>
      </c>
      <c r="Q385" s="110" t="s">
        <v>288</v>
      </c>
      <c r="R385" s="196"/>
      <c r="S385" s="116"/>
      <c r="T385" s="193"/>
      <c r="U385" s="193"/>
      <c r="V385" s="194"/>
      <c r="W385" s="195"/>
      <c r="X385" s="688" t="s">
        <v>3135</v>
      </c>
      <c r="Y385" s="695" t="s">
        <v>3141</v>
      </c>
      <c r="Z385" s="688" t="s">
        <v>3131</v>
      </c>
    </row>
    <row r="386" spans="1:26" ht="15.6">
      <c r="A386" s="85" t="s">
        <v>366</v>
      </c>
      <c r="B386" s="184"/>
      <c r="C386" s="197"/>
      <c r="D386" s="198"/>
      <c r="E386" s="102" t="s">
        <v>18</v>
      </c>
      <c r="F386" s="88" t="s">
        <v>14</v>
      </c>
      <c r="G386" s="89" t="s">
        <v>22</v>
      </c>
      <c r="H386" s="89" t="s">
        <v>28</v>
      </c>
      <c r="I386" s="89" t="s">
        <v>24</v>
      </c>
      <c r="J386" s="88">
        <v>4</v>
      </c>
      <c r="K386" s="88"/>
      <c r="L386" s="88"/>
      <c r="M386" s="88"/>
      <c r="N386" s="88"/>
      <c r="O386" s="88"/>
      <c r="P386" s="88" t="s">
        <v>291</v>
      </c>
      <c r="Q386" s="110" t="s">
        <v>288</v>
      </c>
      <c r="R386" s="196"/>
      <c r="S386" s="116"/>
      <c r="T386" s="193"/>
      <c r="U386" s="193"/>
      <c r="V386" s="194"/>
      <c r="W386" s="195"/>
      <c r="X386" s="688" t="s">
        <v>3135</v>
      </c>
      <c r="Y386" s="695" t="s">
        <v>3141</v>
      </c>
      <c r="Z386" s="688" t="s">
        <v>3131</v>
      </c>
    </row>
    <row r="387" spans="1:26" ht="15.6">
      <c r="A387" s="85" t="s">
        <v>368</v>
      </c>
      <c r="B387" s="184"/>
      <c r="C387" s="197"/>
      <c r="D387" s="198"/>
      <c r="E387" s="102" t="s">
        <v>18</v>
      </c>
      <c r="F387" s="88" t="s">
        <v>15</v>
      </c>
      <c r="G387" s="89" t="s">
        <v>22</v>
      </c>
      <c r="H387" s="89" t="s">
        <v>28</v>
      </c>
      <c r="I387" s="89" t="s">
        <v>24</v>
      </c>
      <c r="J387" s="88">
        <v>4</v>
      </c>
      <c r="K387" s="88"/>
      <c r="L387" s="88"/>
      <c r="M387" s="88"/>
      <c r="N387" s="88"/>
      <c r="O387" s="88"/>
      <c r="P387" s="88" t="s">
        <v>291</v>
      </c>
      <c r="Q387" s="110" t="s">
        <v>288</v>
      </c>
      <c r="R387" s="196"/>
      <c r="S387" s="116"/>
      <c r="T387" s="193"/>
      <c r="U387" s="193"/>
      <c r="V387" s="194"/>
      <c r="W387" s="195"/>
      <c r="X387" s="688" t="s">
        <v>3135</v>
      </c>
      <c r="Y387" s="695" t="s">
        <v>3141</v>
      </c>
      <c r="Z387" s="688" t="s">
        <v>3131</v>
      </c>
    </row>
    <row r="388" spans="1:26" ht="15.6">
      <c r="A388" s="85" t="s">
        <v>369</v>
      </c>
      <c r="B388" s="184"/>
      <c r="C388" s="197"/>
      <c r="D388" s="198"/>
      <c r="E388" s="102" t="s">
        <v>17</v>
      </c>
      <c r="F388" s="88" t="s">
        <v>14</v>
      </c>
      <c r="G388" s="89" t="s">
        <v>22</v>
      </c>
      <c r="H388" s="89" t="s">
        <v>28</v>
      </c>
      <c r="I388" s="89" t="s">
        <v>24</v>
      </c>
      <c r="J388" s="88">
        <v>3</v>
      </c>
      <c r="K388" s="88"/>
      <c r="L388" s="88"/>
      <c r="M388" s="88"/>
      <c r="N388" s="88"/>
      <c r="O388" s="88"/>
      <c r="P388" s="88" t="s">
        <v>291</v>
      </c>
      <c r="Q388" s="110" t="s">
        <v>288</v>
      </c>
      <c r="R388" s="196"/>
      <c r="S388" s="116"/>
      <c r="T388" s="193"/>
      <c r="U388" s="193"/>
      <c r="V388" s="194"/>
      <c r="W388" s="195"/>
      <c r="X388" s="688" t="s">
        <v>3135</v>
      </c>
      <c r="Y388" s="695" t="s">
        <v>3141</v>
      </c>
      <c r="Z388" s="688" t="s">
        <v>3131</v>
      </c>
    </row>
    <row r="389" spans="1:26" ht="15.6">
      <c r="A389" s="85" t="s">
        <v>370</v>
      </c>
      <c r="B389" s="184"/>
      <c r="C389" s="197"/>
      <c r="D389" s="198"/>
      <c r="E389" s="102" t="s">
        <v>17</v>
      </c>
      <c r="F389" s="88" t="s">
        <v>15</v>
      </c>
      <c r="G389" s="89" t="s">
        <v>22</v>
      </c>
      <c r="H389" s="89" t="s">
        <v>28</v>
      </c>
      <c r="I389" s="89" t="s">
        <v>24</v>
      </c>
      <c r="J389" s="88">
        <v>3</v>
      </c>
      <c r="K389" s="88"/>
      <c r="L389" s="88"/>
      <c r="M389" s="88"/>
      <c r="N389" s="88"/>
      <c r="O389" s="88"/>
      <c r="P389" s="88" t="s">
        <v>291</v>
      </c>
      <c r="Q389" s="110" t="s">
        <v>288</v>
      </c>
      <c r="R389" s="196"/>
      <c r="S389" s="116"/>
      <c r="T389" s="193"/>
      <c r="U389" s="193"/>
      <c r="V389" s="194"/>
      <c r="W389" s="195"/>
      <c r="X389" s="688" t="s">
        <v>3135</v>
      </c>
      <c r="Y389" s="695" t="s">
        <v>3141</v>
      </c>
      <c r="Z389" s="688" t="s">
        <v>3131</v>
      </c>
    </row>
    <row r="390" spans="1:26" ht="15.6">
      <c r="A390" s="85" t="s">
        <v>371</v>
      </c>
      <c r="B390" s="184"/>
      <c r="C390" s="197"/>
      <c r="D390" s="198"/>
      <c r="E390" s="102" t="s">
        <v>18</v>
      </c>
      <c r="F390" s="88" t="s">
        <v>14</v>
      </c>
      <c r="G390" s="89" t="s">
        <v>23</v>
      </c>
      <c r="H390" s="89" t="s">
        <v>28</v>
      </c>
      <c r="I390" s="89" t="s">
        <v>474</v>
      </c>
      <c r="J390" s="88">
        <v>4</v>
      </c>
      <c r="K390" s="88"/>
      <c r="L390" s="88"/>
      <c r="M390" s="88"/>
      <c r="N390" s="88"/>
      <c r="O390" s="88"/>
      <c r="P390" s="88" t="s">
        <v>291</v>
      </c>
      <c r="Q390" s="110" t="s">
        <v>288</v>
      </c>
      <c r="R390" s="196"/>
      <c r="S390" s="116"/>
      <c r="T390" s="193"/>
      <c r="U390" s="193"/>
      <c r="V390" s="194"/>
      <c r="W390" s="195"/>
      <c r="X390" s="688" t="s">
        <v>3135</v>
      </c>
      <c r="Y390" s="695" t="s">
        <v>3141</v>
      </c>
      <c r="Z390" s="688" t="s">
        <v>3131</v>
      </c>
    </row>
    <row r="391" spans="1:26" ht="15.6">
      <c r="A391" s="85" t="s">
        <v>372</v>
      </c>
      <c r="B391" s="184"/>
      <c r="C391" s="197"/>
      <c r="D391" s="198"/>
      <c r="E391" s="102" t="s">
        <v>17</v>
      </c>
      <c r="F391" s="88" t="s">
        <v>15</v>
      </c>
      <c r="G391" s="89" t="s">
        <v>20</v>
      </c>
      <c r="H391" s="89"/>
      <c r="I391" s="89" t="s">
        <v>24</v>
      </c>
      <c r="J391" s="88"/>
      <c r="K391" s="88"/>
      <c r="L391" s="88"/>
      <c r="M391" s="88"/>
      <c r="N391" s="88"/>
      <c r="O391" s="95" t="s">
        <v>48</v>
      </c>
      <c r="P391" s="88" t="s">
        <v>291</v>
      </c>
      <c r="Q391" s="110" t="s">
        <v>288</v>
      </c>
      <c r="R391" s="196" t="s">
        <v>685</v>
      </c>
      <c r="S391" s="116"/>
      <c r="T391" s="193"/>
      <c r="U391" s="193"/>
      <c r="V391" s="194"/>
      <c r="W391" s="195"/>
      <c r="X391" s="688" t="s">
        <v>3135</v>
      </c>
      <c r="Y391" s="695" t="s">
        <v>3141</v>
      </c>
      <c r="Z391" s="688" t="s">
        <v>3131</v>
      </c>
    </row>
    <row r="392" spans="1:26" ht="15.6">
      <c r="A392" s="85" t="s">
        <v>373</v>
      </c>
      <c r="B392" s="184"/>
      <c r="C392" s="197"/>
      <c r="D392" s="198"/>
      <c r="E392" s="102" t="s">
        <v>17</v>
      </c>
      <c r="F392" s="88" t="s">
        <v>14</v>
      </c>
      <c r="G392" s="89" t="s">
        <v>533</v>
      </c>
      <c r="H392" s="89" t="s">
        <v>304</v>
      </c>
      <c r="I392" s="89" t="s">
        <v>24</v>
      </c>
      <c r="J392" s="88">
        <v>4</v>
      </c>
      <c r="K392" s="88"/>
      <c r="L392" s="88"/>
      <c r="M392" s="88"/>
      <c r="N392" s="88"/>
      <c r="O392" s="88"/>
      <c r="P392" s="88" t="s">
        <v>291</v>
      </c>
      <c r="Q392" s="110" t="s">
        <v>288</v>
      </c>
      <c r="R392" s="196"/>
      <c r="S392" s="116"/>
      <c r="T392" s="193"/>
      <c r="U392" s="193"/>
      <c r="V392" s="194"/>
      <c r="W392" s="195"/>
      <c r="X392" s="688" t="s">
        <v>3135</v>
      </c>
      <c r="Y392" s="695" t="s">
        <v>3141</v>
      </c>
      <c r="Z392" s="688" t="s">
        <v>3131</v>
      </c>
    </row>
    <row r="393" spans="1:26" ht="15.6">
      <c r="A393" s="85" t="s">
        <v>374</v>
      </c>
      <c r="B393" s="184"/>
      <c r="C393" s="197"/>
      <c r="D393" s="198"/>
      <c r="E393" s="102" t="s">
        <v>17</v>
      </c>
      <c r="F393" s="88" t="s">
        <v>15</v>
      </c>
      <c r="G393" s="89" t="s">
        <v>533</v>
      </c>
      <c r="H393" s="89"/>
      <c r="I393" s="89" t="s">
        <v>24</v>
      </c>
      <c r="J393" s="88"/>
      <c r="K393" s="88"/>
      <c r="L393" s="88"/>
      <c r="M393" s="88"/>
      <c r="N393" s="88"/>
      <c r="O393" s="95" t="s">
        <v>48</v>
      </c>
      <c r="P393" s="88" t="s">
        <v>291</v>
      </c>
      <c r="Q393" s="110" t="s">
        <v>288</v>
      </c>
      <c r="R393" s="196"/>
      <c r="S393" s="116"/>
      <c r="T393" s="193"/>
      <c r="U393" s="193"/>
      <c r="V393" s="194"/>
      <c r="W393" s="195"/>
      <c r="X393" s="688" t="s">
        <v>3135</v>
      </c>
      <c r="Y393" s="695" t="s">
        <v>3141</v>
      </c>
      <c r="Z393" s="688" t="s">
        <v>3131</v>
      </c>
    </row>
    <row r="394" spans="1:26" ht="15.6">
      <c r="A394" s="85" t="s">
        <v>829</v>
      </c>
      <c r="B394" s="184"/>
      <c r="C394" s="197"/>
      <c r="D394" s="198"/>
      <c r="E394" s="102" t="s">
        <v>17</v>
      </c>
      <c r="F394" s="88" t="s">
        <v>16</v>
      </c>
      <c r="G394" s="89" t="s">
        <v>262</v>
      </c>
      <c r="H394" s="89" t="s">
        <v>28</v>
      </c>
      <c r="I394" s="89" t="s">
        <v>24</v>
      </c>
      <c r="J394" s="88">
        <v>3</v>
      </c>
      <c r="K394" s="88"/>
      <c r="L394" s="88"/>
      <c r="M394" s="88"/>
      <c r="N394" s="88"/>
      <c r="O394" s="88"/>
      <c r="P394" s="88" t="s">
        <v>291</v>
      </c>
      <c r="Q394" s="110" t="s">
        <v>288</v>
      </c>
      <c r="R394" s="196"/>
      <c r="S394" s="116"/>
      <c r="T394" s="193"/>
      <c r="U394" s="193"/>
      <c r="V394" s="194"/>
      <c r="W394" s="195"/>
      <c r="X394" s="688" t="s">
        <v>3135</v>
      </c>
      <c r="Y394" s="695" t="s">
        <v>3141</v>
      </c>
      <c r="Z394" s="688" t="s">
        <v>3131</v>
      </c>
    </row>
    <row r="395" spans="1:26" ht="15.6">
      <c r="A395" s="85" t="s">
        <v>828</v>
      </c>
      <c r="B395" s="184"/>
      <c r="C395" s="197"/>
      <c r="D395" s="198"/>
      <c r="E395" s="102" t="s">
        <v>18</v>
      </c>
      <c r="F395" s="88" t="s">
        <v>15</v>
      </c>
      <c r="G395" s="89" t="s">
        <v>22</v>
      </c>
      <c r="H395" s="89"/>
      <c r="I395" s="89" t="s">
        <v>24</v>
      </c>
      <c r="J395" s="88"/>
      <c r="K395" s="88"/>
      <c r="L395" s="88"/>
      <c r="M395" s="88"/>
      <c r="N395" s="88"/>
      <c r="O395" s="95" t="s">
        <v>28</v>
      </c>
      <c r="P395" s="88" t="s">
        <v>291</v>
      </c>
      <c r="Q395" s="110" t="s">
        <v>288</v>
      </c>
      <c r="R395" s="196"/>
      <c r="S395" s="116"/>
      <c r="T395" s="193"/>
      <c r="U395" s="193"/>
      <c r="V395" s="194"/>
      <c r="W395" s="195"/>
      <c r="X395" s="688" t="s">
        <v>3135</v>
      </c>
      <c r="Y395" s="695" t="s">
        <v>3141</v>
      </c>
      <c r="Z395" s="688" t="s">
        <v>3131</v>
      </c>
    </row>
    <row r="396" spans="1:26" ht="15.6">
      <c r="A396" s="85" t="s">
        <v>827</v>
      </c>
      <c r="B396" s="184"/>
      <c r="C396" s="197"/>
      <c r="D396" s="198"/>
      <c r="E396" s="102" t="s">
        <v>18</v>
      </c>
      <c r="F396" s="88" t="s">
        <v>14</v>
      </c>
      <c r="G396" s="89" t="s">
        <v>22</v>
      </c>
      <c r="H396" s="89" t="s">
        <v>28</v>
      </c>
      <c r="I396" s="89" t="s">
        <v>24</v>
      </c>
      <c r="J396" s="88">
        <v>3</v>
      </c>
      <c r="K396" s="88"/>
      <c r="L396" s="88"/>
      <c r="M396" s="88"/>
      <c r="N396" s="88"/>
      <c r="O396" s="88"/>
      <c r="P396" s="88" t="s">
        <v>291</v>
      </c>
      <c r="Q396" s="110" t="s">
        <v>288</v>
      </c>
      <c r="R396" s="196"/>
      <c r="S396" s="116"/>
      <c r="T396" s="193"/>
      <c r="U396" s="193"/>
      <c r="V396" s="194"/>
      <c r="W396" s="195"/>
      <c r="X396" s="688" t="s">
        <v>3135</v>
      </c>
      <c r="Y396" s="695" t="s">
        <v>3141</v>
      </c>
      <c r="Z396" s="688" t="s">
        <v>3131</v>
      </c>
    </row>
    <row r="397" spans="1:26" ht="15.6">
      <c r="A397" s="85" t="s">
        <v>824</v>
      </c>
      <c r="B397" s="184"/>
      <c r="C397" s="197"/>
      <c r="D397" s="198"/>
      <c r="E397" s="102" t="s">
        <v>18</v>
      </c>
      <c r="F397" s="88" t="s">
        <v>14</v>
      </c>
      <c r="G397" s="89" t="s">
        <v>22</v>
      </c>
      <c r="H397" s="89" t="s">
        <v>28</v>
      </c>
      <c r="I397" s="89" t="s">
        <v>24</v>
      </c>
      <c r="J397" s="88">
        <v>4</v>
      </c>
      <c r="K397" s="88"/>
      <c r="L397" s="88"/>
      <c r="M397" s="88"/>
      <c r="N397" s="88"/>
      <c r="O397" s="88"/>
      <c r="P397" s="88" t="s">
        <v>291</v>
      </c>
      <c r="Q397" s="110" t="s">
        <v>288</v>
      </c>
      <c r="R397" s="196"/>
      <c r="S397" s="116"/>
      <c r="T397" s="193"/>
      <c r="U397" s="193"/>
      <c r="V397" s="194"/>
      <c r="W397" s="195"/>
      <c r="X397" s="688" t="s">
        <v>3135</v>
      </c>
      <c r="Y397" s="695" t="s">
        <v>3141</v>
      </c>
      <c r="Z397" s="688" t="s">
        <v>3131</v>
      </c>
    </row>
    <row r="398" spans="1:26" ht="15.6">
      <c r="A398" s="85" t="s">
        <v>332</v>
      </c>
      <c r="B398" s="184"/>
      <c r="C398" s="197"/>
      <c r="D398" s="198"/>
      <c r="E398" s="102" t="s">
        <v>18</v>
      </c>
      <c r="F398" s="88" t="s">
        <v>15</v>
      </c>
      <c r="G398" s="89" t="s">
        <v>22</v>
      </c>
      <c r="H398" s="89" t="s">
        <v>28</v>
      </c>
      <c r="I398" s="89" t="s">
        <v>24</v>
      </c>
      <c r="J398" s="88">
        <v>4</v>
      </c>
      <c r="K398" s="88"/>
      <c r="L398" s="88"/>
      <c r="M398" s="88"/>
      <c r="N398" s="88"/>
      <c r="O398" s="88"/>
      <c r="P398" s="88" t="s">
        <v>291</v>
      </c>
      <c r="Q398" s="110" t="s">
        <v>288</v>
      </c>
      <c r="R398" s="196"/>
      <c r="S398" s="116"/>
      <c r="T398" s="193"/>
      <c r="U398" s="193"/>
      <c r="V398" s="194"/>
      <c r="W398" s="195"/>
      <c r="X398" s="688" t="s">
        <v>3135</v>
      </c>
      <c r="Y398" s="695" t="s">
        <v>3141</v>
      </c>
      <c r="Z398" s="688" t="s">
        <v>3131</v>
      </c>
    </row>
    <row r="399" spans="1:26" ht="15.6">
      <c r="A399" s="85" t="s">
        <v>823</v>
      </c>
      <c r="B399" s="184"/>
      <c r="C399" s="197"/>
      <c r="D399" s="198"/>
      <c r="E399" s="102" t="s">
        <v>18</v>
      </c>
      <c r="F399" s="88" t="s">
        <v>15</v>
      </c>
      <c r="G399" s="89" t="s">
        <v>22</v>
      </c>
      <c r="H399" s="89"/>
      <c r="I399" s="89" t="s">
        <v>24</v>
      </c>
      <c r="J399" s="88"/>
      <c r="K399" s="88"/>
      <c r="L399" s="88"/>
      <c r="M399" s="88"/>
      <c r="N399" s="88"/>
      <c r="O399" s="95" t="s">
        <v>28</v>
      </c>
      <c r="P399" s="88" t="s">
        <v>291</v>
      </c>
      <c r="Q399" s="110" t="s">
        <v>288</v>
      </c>
      <c r="R399" s="196" t="s">
        <v>686</v>
      </c>
      <c r="S399" s="116"/>
      <c r="T399" s="193"/>
      <c r="U399" s="193"/>
      <c r="V399" s="194"/>
      <c r="W399" s="195"/>
      <c r="X399" s="688" t="s">
        <v>3135</v>
      </c>
      <c r="Y399" s="695" t="s">
        <v>3141</v>
      </c>
      <c r="Z399" s="688" t="s">
        <v>3131</v>
      </c>
    </row>
    <row r="400" spans="1:26" ht="24">
      <c r="A400" s="85" t="s">
        <v>822</v>
      </c>
      <c r="B400" s="184"/>
      <c r="C400" s="197"/>
      <c r="D400" s="198"/>
      <c r="E400" s="102" t="s">
        <v>567</v>
      </c>
      <c r="F400" s="88" t="s">
        <v>16</v>
      </c>
      <c r="G400" s="89" t="s">
        <v>20</v>
      </c>
      <c r="H400" s="89" t="s">
        <v>28</v>
      </c>
      <c r="I400" s="89" t="s">
        <v>24</v>
      </c>
      <c r="J400" s="88"/>
      <c r="K400" s="88"/>
      <c r="L400" s="88"/>
      <c r="M400" s="88"/>
      <c r="N400" s="88"/>
      <c r="O400" s="95" t="s">
        <v>48</v>
      </c>
      <c r="P400" s="88" t="s">
        <v>291</v>
      </c>
      <c r="Q400" s="110" t="s">
        <v>288</v>
      </c>
      <c r="R400" s="196" t="s">
        <v>688</v>
      </c>
      <c r="S400" s="116"/>
      <c r="T400" s="193"/>
      <c r="U400" s="193"/>
      <c r="V400" s="194"/>
      <c r="W400" s="195"/>
      <c r="X400" s="688" t="s">
        <v>3135</v>
      </c>
      <c r="Y400" s="695" t="s">
        <v>3141</v>
      </c>
      <c r="Z400" s="688" t="s">
        <v>3131</v>
      </c>
    </row>
    <row r="401" spans="1:26" ht="15.6">
      <c r="A401" s="85" t="s">
        <v>821</v>
      </c>
      <c r="B401" s="184"/>
      <c r="C401" s="197"/>
      <c r="D401" s="198"/>
      <c r="E401" s="102" t="s">
        <v>17</v>
      </c>
      <c r="F401" s="88" t="s">
        <v>16</v>
      </c>
      <c r="G401" s="89" t="s">
        <v>20</v>
      </c>
      <c r="H401" s="89" t="s">
        <v>28</v>
      </c>
      <c r="I401" s="89" t="s">
        <v>24</v>
      </c>
      <c r="J401" s="88"/>
      <c r="K401" s="88"/>
      <c r="L401" s="88"/>
      <c r="M401" s="88"/>
      <c r="N401" s="88"/>
      <c r="O401" s="95" t="s">
        <v>48</v>
      </c>
      <c r="P401" s="88" t="s">
        <v>291</v>
      </c>
      <c r="Q401" s="110" t="s">
        <v>288</v>
      </c>
      <c r="R401" s="196" t="s">
        <v>687</v>
      </c>
      <c r="S401" s="116"/>
      <c r="T401" s="193"/>
      <c r="U401" s="193"/>
      <c r="V401" s="194"/>
      <c r="W401" s="195"/>
      <c r="X401" s="688" t="s">
        <v>3135</v>
      </c>
      <c r="Y401" s="695" t="s">
        <v>3141</v>
      </c>
      <c r="Z401" s="688" t="s">
        <v>3131</v>
      </c>
    </row>
    <row r="402" spans="1:26" ht="15.6">
      <c r="A402" s="85" t="s">
        <v>820</v>
      </c>
      <c r="B402" s="184"/>
      <c r="C402" s="197"/>
      <c r="D402" s="198"/>
      <c r="E402" s="102" t="s">
        <v>17</v>
      </c>
      <c r="F402" s="88" t="s">
        <v>14</v>
      </c>
      <c r="G402" s="89" t="s">
        <v>19</v>
      </c>
      <c r="H402" s="89" t="s">
        <v>28</v>
      </c>
      <c r="I402" s="89" t="s">
        <v>52</v>
      </c>
      <c r="J402" s="88">
        <v>4</v>
      </c>
      <c r="K402" s="88"/>
      <c r="L402" s="88"/>
      <c r="M402" s="88"/>
      <c r="N402" s="88"/>
      <c r="O402" s="88"/>
      <c r="P402" s="88" t="s">
        <v>291</v>
      </c>
      <c r="Q402" s="110" t="s">
        <v>288</v>
      </c>
      <c r="R402" s="196"/>
      <c r="S402" s="116"/>
      <c r="T402" s="193"/>
      <c r="U402" s="193"/>
      <c r="V402" s="194"/>
      <c r="W402" s="195"/>
      <c r="X402" s="688" t="s">
        <v>3135</v>
      </c>
      <c r="Y402" s="695" t="s">
        <v>3141</v>
      </c>
      <c r="Z402" s="688" t="s">
        <v>3131</v>
      </c>
    </row>
    <row r="403" spans="1:26" ht="15.6">
      <c r="A403" s="85" t="s">
        <v>818</v>
      </c>
      <c r="B403" s="184"/>
      <c r="C403" s="197"/>
      <c r="D403" s="198"/>
      <c r="E403" s="102" t="s">
        <v>17</v>
      </c>
      <c r="F403" s="88" t="s">
        <v>15</v>
      </c>
      <c r="G403" s="89" t="s">
        <v>19</v>
      </c>
      <c r="H403" s="89" t="s">
        <v>28</v>
      </c>
      <c r="I403" s="93" t="s">
        <v>24</v>
      </c>
      <c r="J403" s="88">
        <v>4</v>
      </c>
      <c r="K403" s="88"/>
      <c r="L403" s="88"/>
      <c r="M403" s="88"/>
      <c r="N403" s="88"/>
      <c r="O403" s="88"/>
      <c r="P403" s="88" t="s">
        <v>291</v>
      </c>
      <c r="Q403" s="110" t="s">
        <v>288</v>
      </c>
      <c r="R403" s="196"/>
      <c r="S403" s="116"/>
      <c r="T403" s="193"/>
      <c r="U403" s="193"/>
      <c r="V403" s="194"/>
      <c r="W403" s="195"/>
      <c r="X403" s="688" t="s">
        <v>3135</v>
      </c>
      <c r="Y403" s="695" t="s">
        <v>3141</v>
      </c>
      <c r="Z403" s="688" t="s">
        <v>3131</v>
      </c>
    </row>
    <row r="404" spans="1:26" ht="15.6">
      <c r="A404" s="85" t="s">
        <v>817</v>
      </c>
      <c r="B404" s="184"/>
      <c r="C404" s="197"/>
      <c r="D404" s="198"/>
      <c r="E404" s="102" t="s">
        <v>18</v>
      </c>
      <c r="F404" s="88" t="s">
        <v>14</v>
      </c>
      <c r="G404" s="89" t="s">
        <v>23</v>
      </c>
      <c r="H404" s="89" t="s">
        <v>28</v>
      </c>
      <c r="I404" s="89" t="s">
        <v>24</v>
      </c>
      <c r="J404" s="88">
        <v>4</v>
      </c>
      <c r="K404" s="88"/>
      <c r="L404" s="88"/>
      <c r="M404" s="88"/>
      <c r="N404" s="88"/>
      <c r="O404" s="88"/>
      <c r="P404" s="88" t="s">
        <v>291</v>
      </c>
      <c r="Q404" s="110" t="s">
        <v>288</v>
      </c>
      <c r="R404" s="196"/>
      <c r="S404" s="116"/>
      <c r="T404" s="193"/>
      <c r="U404" s="193"/>
      <c r="V404" s="194"/>
      <c r="W404" s="195"/>
      <c r="X404" s="688" t="s">
        <v>3135</v>
      </c>
      <c r="Y404" s="695" t="s">
        <v>3141</v>
      </c>
      <c r="Z404" s="688" t="s">
        <v>3131</v>
      </c>
    </row>
    <row r="405" spans="1:26" ht="15.6">
      <c r="A405" s="85" t="s">
        <v>813</v>
      </c>
      <c r="B405" s="184"/>
      <c r="C405" s="197"/>
      <c r="D405" s="198"/>
      <c r="E405" s="102" t="s">
        <v>18</v>
      </c>
      <c r="F405" s="88" t="s">
        <v>15</v>
      </c>
      <c r="G405" s="89" t="s">
        <v>22</v>
      </c>
      <c r="H405" s="89" t="s">
        <v>28</v>
      </c>
      <c r="I405" s="89" t="s">
        <v>51</v>
      </c>
      <c r="J405" s="88">
        <v>4</v>
      </c>
      <c r="K405" s="88"/>
      <c r="L405" s="88"/>
      <c r="M405" s="88"/>
      <c r="N405" s="88"/>
      <c r="O405" s="88"/>
      <c r="P405" s="88" t="s">
        <v>291</v>
      </c>
      <c r="Q405" s="110" t="s">
        <v>288</v>
      </c>
      <c r="R405" s="196"/>
      <c r="S405" s="116"/>
      <c r="T405" s="193"/>
      <c r="U405" s="193"/>
      <c r="V405" s="194"/>
      <c r="W405" s="195"/>
      <c r="X405" s="688" t="s">
        <v>3135</v>
      </c>
      <c r="Y405" s="695" t="s">
        <v>3141</v>
      </c>
      <c r="Z405" s="688" t="s">
        <v>3131</v>
      </c>
    </row>
    <row r="406" spans="1:26" ht="15.6">
      <c r="A406" s="85" t="s">
        <v>812</v>
      </c>
      <c r="B406" s="184"/>
      <c r="C406" s="197"/>
      <c r="D406" s="198"/>
      <c r="E406" s="102" t="s">
        <v>18</v>
      </c>
      <c r="F406" s="88" t="s">
        <v>15</v>
      </c>
      <c r="G406" s="89" t="s">
        <v>22</v>
      </c>
      <c r="H406" s="89" t="s">
        <v>28</v>
      </c>
      <c r="I406" s="89" t="s">
        <v>24</v>
      </c>
      <c r="J406" s="88">
        <v>4</v>
      </c>
      <c r="K406" s="88"/>
      <c r="L406" s="88"/>
      <c r="M406" s="88"/>
      <c r="N406" s="88"/>
      <c r="O406" s="88"/>
      <c r="P406" s="88" t="s">
        <v>291</v>
      </c>
      <c r="Q406" s="110" t="s">
        <v>288</v>
      </c>
      <c r="R406" s="196"/>
      <c r="S406" s="116"/>
      <c r="T406" s="193"/>
      <c r="U406" s="193"/>
      <c r="V406" s="194"/>
      <c r="W406" s="195"/>
      <c r="X406" s="688" t="s">
        <v>3135</v>
      </c>
      <c r="Y406" s="695" t="s">
        <v>3141</v>
      </c>
      <c r="Z406" s="688" t="s">
        <v>3131</v>
      </c>
    </row>
    <row r="407" spans="1:26" ht="15.6">
      <c r="A407" s="85" t="s">
        <v>811</v>
      </c>
      <c r="B407" s="184"/>
      <c r="C407" s="197"/>
      <c r="D407" s="198"/>
      <c r="E407" s="102" t="s">
        <v>18</v>
      </c>
      <c r="F407" s="88" t="s">
        <v>14</v>
      </c>
      <c r="G407" s="89" t="s">
        <v>23</v>
      </c>
      <c r="H407" s="89" t="s">
        <v>28</v>
      </c>
      <c r="I407" s="89" t="s">
        <v>24</v>
      </c>
      <c r="J407" s="88">
        <v>4</v>
      </c>
      <c r="K407" s="88"/>
      <c r="L407" s="88"/>
      <c r="M407" s="88"/>
      <c r="N407" s="88"/>
      <c r="O407" s="88"/>
      <c r="P407" s="88" t="s">
        <v>291</v>
      </c>
      <c r="Q407" s="110" t="s">
        <v>288</v>
      </c>
      <c r="R407" s="196"/>
      <c r="S407" s="116"/>
      <c r="T407" s="193"/>
      <c r="U407" s="193"/>
      <c r="V407" s="194"/>
      <c r="W407" s="195"/>
      <c r="X407" s="688" t="s">
        <v>3135</v>
      </c>
      <c r="Y407" s="695" t="s">
        <v>3141</v>
      </c>
      <c r="Z407" s="688" t="s">
        <v>3131</v>
      </c>
    </row>
    <row r="408" spans="1:26" ht="15.6">
      <c r="A408" s="85" t="s">
        <v>1442</v>
      </c>
      <c r="B408" s="184"/>
      <c r="C408" s="197"/>
      <c r="D408" s="198"/>
      <c r="E408" s="102" t="s">
        <v>18</v>
      </c>
      <c r="F408" s="88" t="s">
        <v>15</v>
      </c>
      <c r="G408" s="89" t="s">
        <v>23</v>
      </c>
      <c r="H408" s="89" t="s">
        <v>28</v>
      </c>
      <c r="I408" s="89" t="s">
        <v>24</v>
      </c>
      <c r="J408" s="88">
        <v>4</v>
      </c>
      <c r="K408" s="88"/>
      <c r="L408" s="88"/>
      <c r="M408" s="88"/>
      <c r="N408" s="88"/>
      <c r="O408" s="88"/>
      <c r="P408" s="88" t="s">
        <v>291</v>
      </c>
      <c r="Q408" s="110" t="s">
        <v>288</v>
      </c>
      <c r="R408" s="196"/>
      <c r="S408" s="116"/>
      <c r="T408" s="193"/>
      <c r="U408" s="193"/>
      <c r="V408" s="194"/>
      <c r="W408" s="195"/>
      <c r="X408" s="688" t="s">
        <v>3135</v>
      </c>
      <c r="Y408" s="695" t="s">
        <v>3141</v>
      </c>
      <c r="Z408" s="688" t="s">
        <v>3131</v>
      </c>
    </row>
    <row r="409" spans="1:26" ht="15.6">
      <c r="A409" s="85" t="s">
        <v>809</v>
      </c>
      <c r="B409" s="184"/>
      <c r="C409" s="197"/>
      <c r="D409" s="198"/>
      <c r="E409" s="102" t="s">
        <v>18</v>
      </c>
      <c r="F409" s="88" t="s">
        <v>14</v>
      </c>
      <c r="G409" s="89" t="s">
        <v>23</v>
      </c>
      <c r="H409" s="89" t="s">
        <v>28</v>
      </c>
      <c r="I409" s="89" t="s">
        <v>24</v>
      </c>
      <c r="J409" s="88">
        <v>4</v>
      </c>
      <c r="K409" s="88"/>
      <c r="L409" s="88"/>
      <c r="M409" s="88"/>
      <c r="N409" s="88"/>
      <c r="O409" s="88"/>
      <c r="P409" s="88" t="s">
        <v>291</v>
      </c>
      <c r="Q409" s="110" t="s">
        <v>288</v>
      </c>
      <c r="R409" s="196"/>
      <c r="S409" s="116"/>
      <c r="T409" s="193"/>
      <c r="U409" s="193"/>
      <c r="V409" s="194"/>
      <c r="W409" s="195"/>
      <c r="X409" s="688" t="s">
        <v>3135</v>
      </c>
      <c r="Y409" s="695" t="s">
        <v>3141</v>
      </c>
      <c r="Z409" s="688" t="s">
        <v>3131</v>
      </c>
    </row>
    <row r="410" spans="1:26" ht="15.6">
      <c r="A410" s="85" t="s">
        <v>808</v>
      </c>
      <c r="B410" s="184"/>
      <c r="C410" s="197"/>
      <c r="D410" s="198"/>
      <c r="E410" s="102" t="s">
        <v>18</v>
      </c>
      <c r="F410" s="88" t="s">
        <v>15</v>
      </c>
      <c r="G410" s="89" t="s">
        <v>23</v>
      </c>
      <c r="H410" s="89" t="s">
        <v>28</v>
      </c>
      <c r="I410" s="89" t="s">
        <v>24</v>
      </c>
      <c r="J410" s="88">
        <v>4</v>
      </c>
      <c r="K410" s="88"/>
      <c r="L410" s="88"/>
      <c r="M410" s="88"/>
      <c r="N410" s="88"/>
      <c r="O410" s="88"/>
      <c r="P410" s="88" t="s">
        <v>291</v>
      </c>
      <c r="Q410" s="110" t="s">
        <v>288</v>
      </c>
      <c r="R410" s="196"/>
      <c r="S410" s="116"/>
      <c r="T410" s="193"/>
      <c r="U410" s="193"/>
      <c r="V410" s="194"/>
      <c r="W410" s="195"/>
      <c r="X410" s="688" t="s">
        <v>3135</v>
      </c>
      <c r="Y410" s="695" t="s">
        <v>3141</v>
      </c>
      <c r="Z410" s="688" t="s">
        <v>3131</v>
      </c>
    </row>
    <row r="411" spans="1:26" ht="15.6">
      <c r="A411" s="85" t="s">
        <v>807</v>
      </c>
      <c r="B411" s="184"/>
      <c r="C411" s="197"/>
      <c r="D411" s="198"/>
      <c r="E411" s="102" t="s">
        <v>18</v>
      </c>
      <c r="F411" s="88" t="s">
        <v>14</v>
      </c>
      <c r="G411" s="89" t="s">
        <v>23</v>
      </c>
      <c r="H411" s="89" t="s">
        <v>28</v>
      </c>
      <c r="I411" s="89" t="s">
        <v>24</v>
      </c>
      <c r="J411" s="88">
        <v>4</v>
      </c>
      <c r="K411" s="88"/>
      <c r="L411" s="88"/>
      <c r="M411" s="88"/>
      <c r="N411" s="88"/>
      <c r="O411" s="88"/>
      <c r="P411" s="88" t="s">
        <v>291</v>
      </c>
      <c r="Q411" s="110" t="s">
        <v>288</v>
      </c>
      <c r="R411" s="196"/>
      <c r="S411" s="116"/>
      <c r="T411" s="193"/>
      <c r="U411" s="193"/>
      <c r="V411" s="194"/>
      <c r="W411" s="195"/>
      <c r="X411" s="688" t="s">
        <v>3135</v>
      </c>
      <c r="Y411" s="695" t="s">
        <v>3141</v>
      </c>
      <c r="Z411" s="688" t="s">
        <v>3131</v>
      </c>
    </row>
    <row r="412" spans="1:26" ht="15.6">
      <c r="A412" s="85" t="s">
        <v>806</v>
      </c>
      <c r="B412" s="184"/>
      <c r="C412" s="197"/>
      <c r="D412" s="198"/>
      <c r="E412" s="102" t="s">
        <v>18</v>
      </c>
      <c r="F412" s="88" t="s">
        <v>15</v>
      </c>
      <c r="G412" s="89" t="s">
        <v>23</v>
      </c>
      <c r="H412" s="89" t="s">
        <v>28</v>
      </c>
      <c r="I412" s="89" t="s">
        <v>24</v>
      </c>
      <c r="J412" s="88">
        <v>4</v>
      </c>
      <c r="K412" s="88"/>
      <c r="L412" s="88"/>
      <c r="M412" s="88"/>
      <c r="N412" s="88"/>
      <c r="O412" s="88"/>
      <c r="P412" s="88" t="s">
        <v>291</v>
      </c>
      <c r="Q412" s="110" t="s">
        <v>288</v>
      </c>
      <c r="R412" s="196"/>
      <c r="S412" s="116"/>
      <c r="T412" s="193"/>
      <c r="U412" s="193"/>
      <c r="V412" s="194"/>
      <c r="W412" s="195"/>
      <c r="X412" s="688" t="s">
        <v>3135</v>
      </c>
      <c r="Y412" s="695" t="s">
        <v>3141</v>
      </c>
      <c r="Z412" s="688" t="s">
        <v>3131</v>
      </c>
    </row>
    <row r="413" spans="1:26" ht="15.6">
      <c r="A413" s="85" t="s">
        <v>805</v>
      </c>
      <c r="B413" s="184"/>
      <c r="C413" s="197"/>
      <c r="D413" s="198"/>
      <c r="E413" s="102" t="s">
        <v>17</v>
      </c>
      <c r="F413" s="88" t="s">
        <v>14</v>
      </c>
      <c r="G413" s="89" t="s">
        <v>22</v>
      </c>
      <c r="H413" s="89" t="s">
        <v>28</v>
      </c>
      <c r="I413" s="89" t="s">
        <v>24</v>
      </c>
      <c r="J413" s="88">
        <v>4</v>
      </c>
      <c r="K413" s="88"/>
      <c r="L413" s="88"/>
      <c r="M413" s="88"/>
      <c r="N413" s="88"/>
      <c r="O413" s="88"/>
      <c r="P413" s="88" t="s">
        <v>291</v>
      </c>
      <c r="Q413" s="110" t="s">
        <v>289</v>
      </c>
      <c r="R413" s="196"/>
      <c r="S413" s="116"/>
      <c r="T413" s="193"/>
      <c r="U413" s="193"/>
      <c r="V413" s="194"/>
      <c r="W413" s="195"/>
      <c r="X413" s="688" t="s">
        <v>3135</v>
      </c>
      <c r="Y413" s="695" t="s">
        <v>3141</v>
      </c>
      <c r="Z413" s="688" t="s">
        <v>3131</v>
      </c>
    </row>
    <row r="414" spans="1:26" ht="15.6">
      <c r="A414" s="85" t="s">
        <v>804</v>
      </c>
      <c r="B414" s="184"/>
      <c r="C414" s="197"/>
      <c r="D414" s="198"/>
      <c r="E414" s="102" t="s">
        <v>17</v>
      </c>
      <c r="F414" s="88" t="s">
        <v>15</v>
      </c>
      <c r="G414" s="89" t="s">
        <v>22</v>
      </c>
      <c r="H414" s="89" t="s">
        <v>28</v>
      </c>
      <c r="I414" s="89" t="s">
        <v>24</v>
      </c>
      <c r="J414" s="88">
        <v>4</v>
      </c>
      <c r="K414" s="88"/>
      <c r="L414" s="88"/>
      <c r="M414" s="88"/>
      <c r="N414" s="88"/>
      <c r="O414" s="88"/>
      <c r="P414" s="88" t="s">
        <v>291</v>
      </c>
      <c r="Q414" s="110" t="s">
        <v>289</v>
      </c>
      <c r="R414" s="196"/>
      <c r="S414" s="116"/>
      <c r="T414" s="193"/>
      <c r="U414" s="193"/>
      <c r="V414" s="194"/>
      <c r="W414" s="195"/>
      <c r="X414" s="688" t="s">
        <v>3135</v>
      </c>
      <c r="Y414" s="695" t="s">
        <v>3141</v>
      </c>
      <c r="Z414" s="688" t="s">
        <v>3131</v>
      </c>
    </row>
    <row r="415" spans="1:26" ht="15.6">
      <c r="A415" s="85" t="s">
        <v>803</v>
      </c>
      <c r="B415" s="184"/>
      <c r="C415" s="197"/>
      <c r="D415" s="198"/>
      <c r="E415" s="102" t="s">
        <v>18</v>
      </c>
      <c r="F415" s="88" t="s">
        <v>15</v>
      </c>
      <c r="G415" s="89" t="s">
        <v>56</v>
      </c>
      <c r="H415" s="89"/>
      <c r="I415" s="89" t="s">
        <v>25</v>
      </c>
      <c r="J415" s="88">
        <v>4</v>
      </c>
      <c r="K415" s="88"/>
      <c r="L415" s="88"/>
      <c r="M415" s="88"/>
      <c r="N415" s="88"/>
      <c r="O415" s="95" t="s">
        <v>29</v>
      </c>
      <c r="P415" s="88" t="s">
        <v>291</v>
      </c>
      <c r="Q415" s="110" t="s">
        <v>289</v>
      </c>
      <c r="R415" s="196" t="s">
        <v>658</v>
      </c>
      <c r="S415" s="116"/>
      <c r="T415" s="193"/>
      <c r="U415" s="193"/>
      <c r="V415" s="194"/>
      <c r="W415" s="195"/>
      <c r="X415" s="688" t="s">
        <v>3135</v>
      </c>
      <c r="Y415" s="695" t="s">
        <v>3141</v>
      </c>
      <c r="Z415" s="688" t="s">
        <v>3131</v>
      </c>
    </row>
    <row r="416" spans="1:26" ht="15.6">
      <c r="A416" s="85" t="s">
        <v>802</v>
      </c>
      <c r="B416" s="184"/>
      <c r="C416" s="197"/>
      <c r="D416" s="198"/>
      <c r="E416" s="102" t="s">
        <v>18</v>
      </c>
      <c r="F416" s="88" t="s">
        <v>14</v>
      </c>
      <c r="G416" s="89" t="s">
        <v>262</v>
      </c>
      <c r="H416" s="89" t="s">
        <v>28</v>
      </c>
      <c r="I416" s="89" t="s">
        <v>24</v>
      </c>
      <c r="J416" s="88">
        <v>4</v>
      </c>
      <c r="K416" s="88"/>
      <c r="L416" s="88"/>
      <c r="M416" s="88"/>
      <c r="N416" s="88"/>
      <c r="O416" s="88"/>
      <c r="P416" s="88" t="s">
        <v>291</v>
      </c>
      <c r="Q416" s="110" t="s">
        <v>289</v>
      </c>
      <c r="R416" s="196"/>
      <c r="S416" s="116"/>
      <c r="T416" s="193"/>
      <c r="U416" s="193"/>
      <c r="V416" s="194"/>
      <c r="W416" s="195"/>
      <c r="X416" s="688" t="s">
        <v>3135</v>
      </c>
      <c r="Y416" s="695" t="s">
        <v>3141</v>
      </c>
      <c r="Z416" s="688" t="s">
        <v>3131</v>
      </c>
    </row>
    <row r="417" spans="1:26" ht="15.6">
      <c r="A417" s="85" t="s">
        <v>801</v>
      </c>
      <c r="B417" s="184"/>
      <c r="C417" s="197"/>
      <c r="D417" s="198"/>
      <c r="E417" s="102" t="s">
        <v>17</v>
      </c>
      <c r="F417" s="88" t="s">
        <v>15</v>
      </c>
      <c r="G417" s="89" t="s">
        <v>22</v>
      </c>
      <c r="H417" s="89" t="s">
        <v>28</v>
      </c>
      <c r="I417" s="89" t="s">
        <v>24</v>
      </c>
      <c r="J417" s="88">
        <v>4</v>
      </c>
      <c r="K417" s="88"/>
      <c r="L417" s="88"/>
      <c r="M417" s="88"/>
      <c r="N417" s="88"/>
      <c r="O417" s="88"/>
      <c r="P417" s="88" t="s">
        <v>291</v>
      </c>
      <c r="Q417" s="110" t="s">
        <v>289</v>
      </c>
      <c r="R417" s="196" t="s">
        <v>689</v>
      </c>
      <c r="S417" s="116"/>
      <c r="T417" s="193"/>
      <c r="U417" s="193"/>
      <c r="V417" s="194"/>
      <c r="W417" s="195"/>
      <c r="X417" s="688" t="s">
        <v>3135</v>
      </c>
      <c r="Y417" s="695" t="s">
        <v>3141</v>
      </c>
      <c r="Z417" s="688" t="s">
        <v>3131</v>
      </c>
    </row>
    <row r="418" spans="1:26" ht="15.6">
      <c r="A418" s="85" t="s">
        <v>800</v>
      </c>
      <c r="B418" s="184"/>
      <c r="C418" s="197"/>
      <c r="D418" s="198"/>
      <c r="E418" s="102" t="s">
        <v>17</v>
      </c>
      <c r="F418" s="88" t="s">
        <v>14</v>
      </c>
      <c r="G418" s="89" t="s">
        <v>56</v>
      </c>
      <c r="H418" s="89" t="s">
        <v>29</v>
      </c>
      <c r="I418" s="89" t="s">
        <v>26</v>
      </c>
      <c r="J418" s="88">
        <v>4</v>
      </c>
      <c r="K418" s="88"/>
      <c r="L418" s="88"/>
      <c r="M418" s="88"/>
      <c r="N418" s="88"/>
      <c r="O418" s="95" t="s">
        <v>29</v>
      </c>
      <c r="P418" s="88" t="s">
        <v>291</v>
      </c>
      <c r="Q418" s="110" t="s">
        <v>289</v>
      </c>
      <c r="R418" s="196"/>
      <c r="S418" s="116"/>
      <c r="T418" s="193"/>
      <c r="U418" s="193"/>
      <c r="V418" s="194"/>
      <c r="W418" s="195"/>
      <c r="X418" s="688" t="s">
        <v>3135</v>
      </c>
      <c r="Y418" s="695" t="s">
        <v>3141</v>
      </c>
      <c r="Z418" s="688" t="s">
        <v>3131</v>
      </c>
    </row>
    <row r="419" spans="1:26" ht="15.6">
      <c r="A419" s="85" t="s">
        <v>799</v>
      </c>
      <c r="B419" s="184"/>
      <c r="C419" s="197"/>
      <c r="D419" s="198"/>
      <c r="E419" s="102" t="s">
        <v>18</v>
      </c>
      <c r="F419" s="88" t="s">
        <v>14</v>
      </c>
      <c r="G419" s="89" t="s">
        <v>19</v>
      </c>
      <c r="H419" s="89" t="s">
        <v>28</v>
      </c>
      <c r="I419" s="89" t="s">
        <v>24</v>
      </c>
      <c r="J419" s="88">
        <v>4</v>
      </c>
      <c r="K419" s="88"/>
      <c r="L419" s="88"/>
      <c r="M419" s="88"/>
      <c r="N419" s="88"/>
      <c r="O419" s="88"/>
      <c r="P419" s="88" t="s">
        <v>291</v>
      </c>
      <c r="Q419" s="110" t="s">
        <v>289</v>
      </c>
      <c r="R419" s="196"/>
      <c r="S419" s="116"/>
      <c r="T419" s="193"/>
      <c r="U419" s="193"/>
      <c r="V419" s="194"/>
      <c r="W419" s="195"/>
      <c r="X419" s="688" t="s">
        <v>3135</v>
      </c>
      <c r="Y419" s="695" t="s">
        <v>3141</v>
      </c>
      <c r="Z419" s="688" t="s">
        <v>3131</v>
      </c>
    </row>
    <row r="420" spans="1:26" ht="15.6">
      <c r="A420" s="85" t="s">
        <v>793</v>
      </c>
      <c r="B420" s="184"/>
      <c r="C420" s="197"/>
      <c r="D420" s="198"/>
      <c r="E420" s="102" t="s">
        <v>18</v>
      </c>
      <c r="F420" s="88" t="s">
        <v>14</v>
      </c>
      <c r="G420" s="89" t="s">
        <v>19</v>
      </c>
      <c r="H420" s="89" t="s">
        <v>28</v>
      </c>
      <c r="I420" s="89" t="s">
        <v>24</v>
      </c>
      <c r="J420" s="88">
        <v>4</v>
      </c>
      <c r="K420" s="88"/>
      <c r="L420" s="88"/>
      <c r="M420" s="88"/>
      <c r="N420" s="88"/>
      <c r="O420" s="88"/>
      <c r="P420" s="88" t="s">
        <v>286</v>
      </c>
      <c r="Q420" s="110" t="s">
        <v>289</v>
      </c>
      <c r="R420" s="196"/>
      <c r="S420" s="116"/>
      <c r="T420" s="193"/>
      <c r="U420" s="193"/>
      <c r="V420" s="194"/>
      <c r="W420" s="195"/>
      <c r="X420" s="688" t="s">
        <v>3135</v>
      </c>
      <c r="Y420" s="695" t="s">
        <v>3141</v>
      </c>
      <c r="Z420" s="688" t="s">
        <v>3131</v>
      </c>
    </row>
    <row r="421" spans="1:26" ht="15.6">
      <c r="A421" s="85" t="s">
        <v>792</v>
      </c>
      <c r="B421" s="184"/>
      <c r="C421" s="197"/>
      <c r="D421" s="198"/>
      <c r="E421" s="102" t="s">
        <v>18</v>
      </c>
      <c r="F421" s="88" t="s">
        <v>15</v>
      </c>
      <c r="G421" s="89" t="s">
        <v>19</v>
      </c>
      <c r="H421" s="89" t="s">
        <v>28</v>
      </c>
      <c r="I421" s="89" t="s">
        <v>24</v>
      </c>
      <c r="J421" s="88">
        <v>4</v>
      </c>
      <c r="K421" s="88"/>
      <c r="L421" s="88"/>
      <c r="M421" s="88"/>
      <c r="N421" s="88"/>
      <c r="O421" s="88"/>
      <c r="P421" s="88" t="s">
        <v>286</v>
      </c>
      <c r="Q421" s="110" t="s">
        <v>289</v>
      </c>
      <c r="R421" s="196"/>
      <c r="S421" s="116"/>
      <c r="T421" s="193"/>
      <c r="U421" s="193"/>
      <c r="V421" s="194"/>
      <c r="W421" s="195"/>
      <c r="X421" s="688" t="s">
        <v>3135</v>
      </c>
      <c r="Y421" s="695" t="s">
        <v>3141</v>
      </c>
      <c r="Z421" s="688" t="s">
        <v>3131</v>
      </c>
    </row>
    <row r="422" spans="1:26" ht="15.6">
      <c r="A422" s="85" t="s">
        <v>1443</v>
      </c>
      <c r="B422" s="184"/>
      <c r="C422" s="197"/>
      <c r="D422" s="198"/>
      <c r="E422" s="102" t="s">
        <v>17</v>
      </c>
      <c r="F422" s="88" t="s">
        <v>14</v>
      </c>
      <c r="G422" s="89" t="s">
        <v>19</v>
      </c>
      <c r="H422" s="89" t="s">
        <v>28</v>
      </c>
      <c r="I422" s="89" t="s">
        <v>24</v>
      </c>
      <c r="J422" s="88">
        <v>4</v>
      </c>
      <c r="K422" s="88"/>
      <c r="L422" s="88"/>
      <c r="M422" s="88"/>
      <c r="N422" s="88"/>
      <c r="O422" s="88"/>
      <c r="P422" s="88" t="s">
        <v>286</v>
      </c>
      <c r="Q422" s="110" t="s">
        <v>289</v>
      </c>
      <c r="R422" s="196"/>
      <c r="S422" s="116"/>
      <c r="T422" s="193"/>
      <c r="U422" s="193"/>
      <c r="V422" s="194"/>
      <c r="W422" s="195"/>
      <c r="X422" s="688" t="s">
        <v>3135</v>
      </c>
      <c r="Y422" s="695" t="s">
        <v>3141</v>
      </c>
      <c r="Z422" s="688" t="s">
        <v>3131</v>
      </c>
    </row>
    <row r="423" spans="1:26" ht="15.6">
      <c r="A423" s="85" t="s">
        <v>788</v>
      </c>
      <c r="B423" s="184"/>
      <c r="C423" s="197"/>
      <c r="D423" s="198"/>
      <c r="E423" s="102" t="s">
        <v>17</v>
      </c>
      <c r="F423" s="88" t="s">
        <v>15</v>
      </c>
      <c r="G423" s="89" t="s">
        <v>19</v>
      </c>
      <c r="H423" s="89" t="s">
        <v>28</v>
      </c>
      <c r="I423" s="89" t="s">
        <v>24</v>
      </c>
      <c r="J423" s="88">
        <v>4</v>
      </c>
      <c r="K423" s="88"/>
      <c r="L423" s="88"/>
      <c r="M423" s="88"/>
      <c r="N423" s="88"/>
      <c r="O423" s="88"/>
      <c r="P423" s="88" t="s">
        <v>286</v>
      </c>
      <c r="Q423" s="110" t="s">
        <v>289</v>
      </c>
      <c r="R423" s="196"/>
      <c r="S423" s="116"/>
      <c r="T423" s="193"/>
      <c r="U423" s="193"/>
      <c r="V423" s="194"/>
      <c r="W423" s="195"/>
      <c r="X423" s="688" t="s">
        <v>3135</v>
      </c>
      <c r="Y423" s="695" t="s">
        <v>3141</v>
      </c>
      <c r="Z423" s="688" t="s">
        <v>3131</v>
      </c>
    </row>
    <row r="424" spans="1:26" ht="15.6">
      <c r="A424" s="85" t="s">
        <v>785</v>
      </c>
      <c r="B424" s="184"/>
      <c r="C424" s="197"/>
      <c r="D424" s="198"/>
      <c r="E424" s="102" t="s">
        <v>18</v>
      </c>
      <c r="F424" s="88" t="s">
        <v>14</v>
      </c>
      <c r="G424" s="89" t="s">
        <v>19</v>
      </c>
      <c r="H424" s="89" t="s">
        <v>28</v>
      </c>
      <c r="I424" s="89" t="s">
        <v>24</v>
      </c>
      <c r="J424" s="88">
        <v>4</v>
      </c>
      <c r="K424" s="88"/>
      <c r="L424" s="88"/>
      <c r="M424" s="88"/>
      <c r="N424" s="88"/>
      <c r="O424" s="88"/>
      <c r="P424" s="88" t="s">
        <v>286</v>
      </c>
      <c r="Q424" s="110" t="s">
        <v>289</v>
      </c>
      <c r="R424" s="196"/>
      <c r="S424" s="116"/>
      <c r="T424" s="193"/>
      <c r="U424" s="193"/>
      <c r="V424" s="194"/>
      <c r="W424" s="195"/>
      <c r="X424" s="688" t="s">
        <v>3135</v>
      </c>
      <c r="Y424" s="695" t="s">
        <v>3141</v>
      </c>
      <c r="Z424" s="688" t="s">
        <v>3131</v>
      </c>
    </row>
    <row r="425" spans="1:26" ht="15.6">
      <c r="A425" s="85" t="s">
        <v>784</v>
      </c>
      <c r="B425" s="184"/>
      <c r="C425" s="197"/>
      <c r="D425" s="198"/>
      <c r="E425" s="102" t="s">
        <v>18</v>
      </c>
      <c r="F425" s="88" t="s">
        <v>15</v>
      </c>
      <c r="G425" s="89" t="s">
        <v>19</v>
      </c>
      <c r="H425" s="89" t="s">
        <v>28</v>
      </c>
      <c r="I425" s="89" t="s">
        <v>24</v>
      </c>
      <c r="J425" s="88">
        <v>4</v>
      </c>
      <c r="K425" s="88"/>
      <c r="L425" s="88"/>
      <c r="M425" s="88"/>
      <c r="N425" s="88"/>
      <c r="O425" s="88"/>
      <c r="P425" s="88" t="s">
        <v>286</v>
      </c>
      <c r="Q425" s="110" t="s">
        <v>289</v>
      </c>
      <c r="R425" s="196"/>
      <c r="S425" s="116"/>
      <c r="T425" s="193"/>
      <c r="U425" s="193"/>
      <c r="V425" s="194"/>
      <c r="W425" s="195"/>
      <c r="X425" s="688" t="s">
        <v>3135</v>
      </c>
      <c r="Y425" s="695" t="s">
        <v>3141</v>
      </c>
      <c r="Z425" s="688" t="s">
        <v>3131</v>
      </c>
    </row>
    <row r="426" spans="1:26" ht="15.6">
      <c r="A426" s="85" t="s">
        <v>782</v>
      </c>
      <c r="B426" s="184"/>
      <c r="C426" s="197"/>
      <c r="D426" s="198"/>
      <c r="E426" s="102" t="s">
        <v>18</v>
      </c>
      <c r="F426" s="88" t="s">
        <v>14</v>
      </c>
      <c r="G426" s="89" t="s">
        <v>19</v>
      </c>
      <c r="H426" s="89" t="s">
        <v>28</v>
      </c>
      <c r="I426" s="89" t="s">
        <v>24</v>
      </c>
      <c r="J426" s="88">
        <v>4</v>
      </c>
      <c r="K426" s="88"/>
      <c r="L426" s="88"/>
      <c r="M426" s="88"/>
      <c r="N426" s="88"/>
      <c r="O426" s="88"/>
      <c r="P426" s="88" t="s">
        <v>286</v>
      </c>
      <c r="Q426" s="110" t="s">
        <v>289</v>
      </c>
      <c r="R426" s="196"/>
      <c r="S426" s="116"/>
      <c r="T426" s="193"/>
      <c r="U426" s="193"/>
      <c r="V426" s="194"/>
      <c r="W426" s="195"/>
      <c r="X426" s="688" t="s">
        <v>3135</v>
      </c>
      <c r="Y426" s="695" t="s">
        <v>3141</v>
      </c>
      <c r="Z426" s="688" t="s">
        <v>3131</v>
      </c>
    </row>
    <row r="427" spans="1:26" ht="15.6">
      <c r="A427" s="85" t="s">
        <v>781</v>
      </c>
      <c r="B427" s="184"/>
      <c r="C427" s="197"/>
      <c r="D427" s="198"/>
      <c r="E427" s="102" t="s">
        <v>18</v>
      </c>
      <c r="F427" s="88" t="s">
        <v>15</v>
      </c>
      <c r="G427" s="89" t="s">
        <v>19</v>
      </c>
      <c r="H427" s="89" t="s">
        <v>28</v>
      </c>
      <c r="I427" s="89" t="s">
        <v>24</v>
      </c>
      <c r="J427" s="88">
        <v>4</v>
      </c>
      <c r="K427" s="88"/>
      <c r="L427" s="88"/>
      <c r="M427" s="88"/>
      <c r="N427" s="88"/>
      <c r="O427" s="88"/>
      <c r="P427" s="88" t="s">
        <v>286</v>
      </c>
      <c r="Q427" s="110" t="s">
        <v>289</v>
      </c>
      <c r="R427" s="196"/>
      <c r="S427" s="116"/>
      <c r="T427" s="193"/>
      <c r="U427" s="193"/>
      <c r="V427" s="194"/>
      <c r="W427" s="195"/>
      <c r="X427" s="688" t="s">
        <v>3135</v>
      </c>
      <c r="Y427" s="695" t="s">
        <v>3141</v>
      </c>
      <c r="Z427" s="688" t="s">
        <v>3131</v>
      </c>
    </row>
    <row r="428" spans="1:26" ht="15.6">
      <c r="A428" s="85" t="s">
        <v>780</v>
      </c>
      <c r="B428" s="184"/>
      <c r="C428" s="197"/>
      <c r="D428" s="198"/>
      <c r="E428" s="102" t="s">
        <v>18</v>
      </c>
      <c r="F428" s="88" t="s">
        <v>14</v>
      </c>
      <c r="G428" s="89" t="s">
        <v>19</v>
      </c>
      <c r="H428" s="89" t="s">
        <v>28</v>
      </c>
      <c r="I428" s="89" t="s">
        <v>24</v>
      </c>
      <c r="J428" s="88">
        <v>4</v>
      </c>
      <c r="K428" s="88"/>
      <c r="L428" s="88"/>
      <c r="M428" s="88"/>
      <c r="N428" s="88"/>
      <c r="O428" s="88"/>
      <c r="P428" s="88" t="s">
        <v>286</v>
      </c>
      <c r="Q428" s="110" t="s">
        <v>289</v>
      </c>
      <c r="R428" s="196"/>
      <c r="S428" s="116"/>
      <c r="T428" s="193"/>
      <c r="U428" s="193"/>
      <c r="V428" s="194"/>
      <c r="W428" s="195"/>
      <c r="X428" s="688" t="s">
        <v>3135</v>
      </c>
      <c r="Y428" s="695" t="s">
        <v>3141</v>
      </c>
      <c r="Z428" s="688" t="s">
        <v>3131</v>
      </c>
    </row>
    <row r="429" spans="1:26" ht="15.6">
      <c r="A429" s="85" t="s">
        <v>779</v>
      </c>
      <c r="B429" s="184"/>
      <c r="C429" s="197"/>
      <c r="D429" s="198"/>
      <c r="E429" s="102" t="s">
        <v>18</v>
      </c>
      <c r="F429" s="88" t="s">
        <v>15</v>
      </c>
      <c r="G429" s="89" t="s">
        <v>19</v>
      </c>
      <c r="H429" s="89" t="s">
        <v>28</v>
      </c>
      <c r="I429" s="89" t="s">
        <v>24</v>
      </c>
      <c r="J429" s="88">
        <v>4</v>
      </c>
      <c r="K429" s="88"/>
      <c r="L429" s="88"/>
      <c r="M429" s="88"/>
      <c r="N429" s="88"/>
      <c r="O429" s="88"/>
      <c r="P429" s="88" t="s">
        <v>286</v>
      </c>
      <c r="Q429" s="110" t="s">
        <v>289</v>
      </c>
      <c r="R429" s="196"/>
      <c r="S429" s="116"/>
      <c r="T429" s="193"/>
      <c r="U429" s="193"/>
      <c r="V429" s="194"/>
      <c r="W429" s="195"/>
      <c r="X429" s="688" t="s">
        <v>3135</v>
      </c>
      <c r="Y429" s="695" t="s">
        <v>3141</v>
      </c>
      <c r="Z429" s="688" t="s">
        <v>3131</v>
      </c>
    </row>
    <row r="430" spans="1:26" ht="15.6">
      <c r="A430" s="85" t="s">
        <v>778</v>
      </c>
      <c r="B430" s="184"/>
      <c r="C430" s="197"/>
      <c r="D430" s="198"/>
      <c r="E430" s="102" t="s">
        <v>18</v>
      </c>
      <c r="F430" s="88" t="s">
        <v>14</v>
      </c>
      <c r="G430" s="89" t="s">
        <v>19</v>
      </c>
      <c r="H430" s="89" t="s">
        <v>28</v>
      </c>
      <c r="I430" s="89" t="s">
        <v>24</v>
      </c>
      <c r="J430" s="88">
        <v>4</v>
      </c>
      <c r="K430" s="88"/>
      <c r="L430" s="88"/>
      <c r="M430" s="88"/>
      <c r="N430" s="88"/>
      <c r="O430" s="88"/>
      <c r="P430" s="88" t="s">
        <v>286</v>
      </c>
      <c r="Q430" s="110" t="s">
        <v>289</v>
      </c>
      <c r="R430" s="196"/>
      <c r="S430" s="116"/>
      <c r="T430" s="193"/>
      <c r="U430" s="193"/>
      <c r="V430" s="194"/>
      <c r="W430" s="195"/>
      <c r="X430" s="688" t="s">
        <v>3135</v>
      </c>
      <c r="Y430" s="695" t="s">
        <v>3141</v>
      </c>
      <c r="Z430" s="688" t="s">
        <v>3131</v>
      </c>
    </row>
    <row r="431" spans="1:26" ht="15.6">
      <c r="A431" s="85" t="s">
        <v>777</v>
      </c>
      <c r="B431" s="184"/>
      <c r="C431" s="197"/>
      <c r="D431" s="198"/>
      <c r="E431" s="200" t="s">
        <v>18</v>
      </c>
      <c r="F431" s="114" t="s">
        <v>15</v>
      </c>
      <c r="G431" s="89" t="s">
        <v>19</v>
      </c>
      <c r="H431" s="89" t="s">
        <v>28</v>
      </c>
      <c r="I431" s="89" t="s">
        <v>24</v>
      </c>
      <c r="J431" s="88">
        <v>4</v>
      </c>
      <c r="K431" s="114"/>
      <c r="L431" s="201"/>
      <c r="M431" s="201"/>
      <c r="N431" s="201"/>
      <c r="O431" s="201"/>
      <c r="P431" s="88" t="s">
        <v>286</v>
      </c>
      <c r="Q431" s="110" t="s">
        <v>289</v>
      </c>
      <c r="R431" s="196"/>
      <c r="S431" s="116"/>
      <c r="T431" s="193"/>
      <c r="U431" s="193"/>
      <c r="V431" s="194"/>
      <c r="W431" s="195"/>
      <c r="X431" s="688" t="s">
        <v>3135</v>
      </c>
      <c r="Y431" s="695" t="s">
        <v>3141</v>
      </c>
      <c r="Z431" s="688" t="s">
        <v>3131</v>
      </c>
    </row>
    <row r="432" spans="1:26" ht="15.6">
      <c r="A432" s="85" t="s">
        <v>775</v>
      </c>
      <c r="B432" s="184"/>
      <c r="C432" s="197"/>
      <c r="D432" s="198"/>
      <c r="E432" s="200" t="s">
        <v>17</v>
      </c>
      <c r="F432" s="114" t="s">
        <v>14</v>
      </c>
      <c r="G432" s="89" t="s">
        <v>19</v>
      </c>
      <c r="H432" s="89" t="s">
        <v>28</v>
      </c>
      <c r="I432" s="89" t="s">
        <v>24</v>
      </c>
      <c r="J432" s="88">
        <v>4</v>
      </c>
      <c r="K432" s="114"/>
      <c r="L432" s="201"/>
      <c r="M432" s="201"/>
      <c r="N432" s="201"/>
      <c r="O432" s="201"/>
      <c r="P432" s="88" t="s">
        <v>286</v>
      </c>
      <c r="Q432" s="110" t="s">
        <v>289</v>
      </c>
      <c r="R432" s="196"/>
      <c r="S432" s="116"/>
      <c r="T432" s="193"/>
      <c r="U432" s="193"/>
      <c r="V432" s="194"/>
      <c r="W432" s="195"/>
      <c r="X432" s="688" t="s">
        <v>3135</v>
      </c>
      <c r="Y432" s="695" t="s">
        <v>3141</v>
      </c>
      <c r="Z432" s="688" t="s">
        <v>3131</v>
      </c>
    </row>
    <row r="433" spans="1:26" ht="15.6">
      <c r="A433" s="85" t="s">
        <v>774</v>
      </c>
      <c r="B433" s="184"/>
      <c r="C433" s="197"/>
      <c r="D433" s="198"/>
      <c r="E433" s="200" t="s">
        <v>17</v>
      </c>
      <c r="F433" s="114" t="s">
        <v>15</v>
      </c>
      <c r="G433" s="89" t="s">
        <v>19</v>
      </c>
      <c r="H433" s="89" t="s">
        <v>28</v>
      </c>
      <c r="I433" s="89" t="s">
        <v>24</v>
      </c>
      <c r="J433" s="88">
        <v>4</v>
      </c>
      <c r="K433" s="114"/>
      <c r="L433" s="201"/>
      <c r="M433" s="201"/>
      <c r="N433" s="201"/>
      <c r="O433" s="201"/>
      <c r="P433" s="88" t="s">
        <v>286</v>
      </c>
      <c r="Q433" s="110" t="s">
        <v>289</v>
      </c>
      <c r="R433" s="196"/>
      <c r="S433" s="116"/>
      <c r="T433" s="193"/>
      <c r="U433" s="193"/>
      <c r="V433" s="194"/>
      <c r="W433" s="195"/>
      <c r="X433" s="688" t="s">
        <v>3135</v>
      </c>
      <c r="Y433" s="695" t="s">
        <v>3141</v>
      </c>
      <c r="Z433" s="688" t="s">
        <v>3131</v>
      </c>
    </row>
    <row r="434" spans="1:26" ht="15.6">
      <c r="A434" s="85" t="s">
        <v>773</v>
      </c>
      <c r="B434" s="184"/>
      <c r="C434" s="197"/>
      <c r="D434" s="198"/>
      <c r="E434" s="200" t="s">
        <v>17</v>
      </c>
      <c r="F434" s="114" t="s">
        <v>14</v>
      </c>
      <c r="G434" s="89" t="s">
        <v>19</v>
      </c>
      <c r="H434" s="89" t="s">
        <v>28</v>
      </c>
      <c r="I434" s="89" t="s">
        <v>474</v>
      </c>
      <c r="J434" s="88">
        <v>4</v>
      </c>
      <c r="K434" s="114"/>
      <c r="L434" s="201"/>
      <c r="M434" s="201"/>
      <c r="N434" s="201"/>
      <c r="O434" s="201"/>
      <c r="P434" s="88" t="s">
        <v>286</v>
      </c>
      <c r="Q434" s="110" t="s">
        <v>288</v>
      </c>
      <c r="R434" s="196"/>
      <c r="S434" s="116"/>
      <c r="T434" s="193"/>
      <c r="U434" s="193"/>
      <c r="V434" s="194"/>
      <c r="W434" s="195"/>
      <c r="X434" s="688" t="s">
        <v>3135</v>
      </c>
      <c r="Y434" s="695" t="s">
        <v>3141</v>
      </c>
      <c r="Z434" s="688" t="s">
        <v>3131</v>
      </c>
    </row>
    <row r="435" spans="1:26" ht="15.6">
      <c r="A435" s="85" t="s">
        <v>772</v>
      </c>
      <c r="B435" s="184"/>
      <c r="C435" s="197"/>
      <c r="D435" s="198"/>
      <c r="E435" s="200" t="s">
        <v>17</v>
      </c>
      <c r="F435" s="114" t="s">
        <v>15</v>
      </c>
      <c r="G435" s="89" t="s">
        <v>19</v>
      </c>
      <c r="H435" s="89" t="s">
        <v>28</v>
      </c>
      <c r="I435" s="89" t="s">
        <v>24</v>
      </c>
      <c r="J435" s="88">
        <v>4</v>
      </c>
      <c r="K435" s="114"/>
      <c r="L435" s="201"/>
      <c r="M435" s="201"/>
      <c r="N435" s="201"/>
      <c r="O435" s="201"/>
      <c r="P435" s="88" t="s">
        <v>286</v>
      </c>
      <c r="Q435" s="110" t="s">
        <v>288</v>
      </c>
      <c r="R435" s="196"/>
      <c r="S435" s="116"/>
      <c r="T435" s="193"/>
      <c r="U435" s="193"/>
      <c r="V435" s="194"/>
      <c r="W435" s="195"/>
      <c r="X435" s="688" t="s">
        <v>3135</v>
      </c>
      <c r="Y435" s="695" t="s">
        <v>3141</v>
      </c>
      <c r="Z435" s="688" t="s">
        <v>3131</v>
      </c>
    </row>
    <row r="436" spans="1:26" ht="15.6">
      <c r="A436" s="85" t="s">
        <v>771</v>
      </c>
      <c r="B436" s="184"/>
      <c r="C436" s="197"/>
      <c r="D436" s="198"/>
      <c r="E436" s="200" t="s">
        <v>18</v>
      </c>
      <c r="F436" s="114" t="s">
        <v>14</v>
      </c>
      <c r="G436" s="89" t="s">
        <v>22</v>
      </c>
      <c r="H436" s="89" t="s">
        <v>28</v>
      </c>
      <c r="I436" s="89" t="s">
        <v>24</v>
      </c>
      <c r="J436" s="88">
        <v>2</v>
      </c>
      <c r="K436" s="114"/>
      <c r="L436" s="201"/>
      <c r="M436" s="201"/>
      <c r="N436" s="201"/>
      <c r="O436" s="201"/>
      <c r="P436" s="88" t="s">
        <v>291</v>
      </c>
      <c r="Q436" s="110" t="s">
        <v>288</v>
      </c>
      <c r="R436" s="196" t="s">
        <v>690</v>
      </c>
      <c r="S436" s="116"/>
      <c r="T436" s="193"/>
      <c r="U436" s="193"/>
      <c r="V436" s="194"/>
      <c r="W436" s="195"/>
      <c r="X436" s="688" t="s">
        <v>3135</v>
      </c>
      <c r="Y436" s="695" t="s">
        <v>3141</v>
      </c>
      <c r="Z436" s="688" t="s">
        <v>3131</v>
      </c>
    </row>
    <row r="437" spans="1:26" ht="15.6">
      <c r="A437" s="85" t="s">
        <v>770</v>
      </c>
      <c r="B437" s="184"/>
      <c r="C437" s="197"/>
      <c r="D437" s="198"/>
      <c r="E437" s="200" t="s">
        <v>18</v>
      </c>
      <c r="F437" s="114" t="s">
        <v>14</v>
      </c>
      <c r="G437" s="89" t="s">
        <v>19</v>
      </c>
      <c r="H437" s="89" t="s">
        <v>28</v>
      </c>
      <c r="I437" s="89" t="s">
        <v>24</v>
      </c>
      <c r="J437" s="88">
        <v>4</v>
      </c>
      <c r="K437" s="114"/>
      <c r="L437" s="201"/>
      <c r="M437" s="201"/>
      <c r="N437" s="201"/>
      <c r="O437" s="201"/>
      <c r="P437" s="88" t="s">
        <v>291</v>
      </c>
      <c r="Q437" s="110" t="s">
        <v>289</v>
      </c>
      <c r="R437" s="196"/>
      <c r="S437" s="116"/>
      <c r="T437" s="193"/>
      <c r="U437" s="193"/>
      <c r="V437" s="194"/>
      <c r="W437" s="195"/>
      <c r="X437" s="688" t="s">
        <v>3135</v>
      </c>
      <c r="Y437" s="695" t="s">
        <v>3141</v>
      </c>
      <c r="Z437" s="688" t="s">
        <v>3131</v>
      </c>
    </row>
    <row r="438" spans="1:26" ht="15.6">
      <c r="A438" s="85" t="s">
        <v>769</v>
      </c>
      <c r="B438" s="184"/>
      <c r="C438" s="197"/>
      <c r="D438" s="198"/>
      <c r="E438" s="200" t="s">
        <v>18</v>
      </c>
      <c r="F438" s="114" t="s">
        <v>15</v>
      </c>
      <c r="G438" s="89" t="s">
        <v>19</v>
      </c>
      <c r="H438" s="89" t="s">
        <v>28</v>
      </c>
      <c r="I438" s="89" t="s">
        <v>477</v>
      </c>
      <c r="J438" s="88">
        <v>4</v>
      </c>
      <c r="K438" s="114"/>
      <c r="L438" s="201"/>
      <c r="M438" s="201"/>
      <c r="N438" s="201"/>
      <c r="O438" s="201"/>
      <c r="P438" s="88" t="s">
        <v>291</v>
      </c>
      <c r="Q438" s="110" t="s">
        <v>289</v>
      </c>
      <c r="R438" s="196"/>
      <c r="S438" s="116"/>
      <c r="T438" s="193"/>
      <c r="U438" s="193"/>
      <c r="V438" s="194"/>
      <c r="W438" s="195"/>
      <c r="X438" s="688" t="s">
        <v>3135</v>
      </c>
      <c r="Y438" s="695" t="s">
        <v>3141</v>
      </c>
      <c r="Z438" s="688" t="s">
        <v>3131</v>
      </c>
    </row>
    <row r="439" spans="1:26" ht="15.6">
      <c r="A439" s="85" t="s">
        <v>768</v>
      </c>
      <c r="B439" s="184"/>
      <c r="C439" s="197"/>
      <c r="D439" s="198"/>
      <c r="E439" s="200" t="s">
        <v>18</v>
      </c>
      <c r="F439" s="114" t="s">
        <v>15</v>
      </c>
      <c r="G439" s="89" t="s">
        <v>19</v>
      </c>
      <c r="H439" s="89" t="s">
        <v>28</v>
      </c>
      <c r="I439" s="89" t="s">
        <v>24</v>
      </c>
      <c r="J439" s="88">
        <v>4</v>
      </c>
      <c r="K439" s="114"/>
      <c r="L439" s="201"/>
      <c r="M439" s="201"/>
      <c r="N439" s="201"/>
      <c r="O439" s="201"/>
      <c r="P439" s="88" t="s">
        <v>291</v>
      </c>
      <c r="Q439" s="110" t="s">
        <v>290</v>
      </c>
      <c r="R439" s="196"/>
      <c r="S439" s="116"/>
      <c r="T439" s="193"/>
      <c r="U439" s="193"/>
      <c r="V439" s="194"/>
      <c r="W439" s="195"/>
      <c r="X439" s="688" t="s">
        <v>3135</v>
      </c>
      <c r="Y439" s="695" t="s">
        <v>3141</v>
      </c>
      <c r="Z439" s="688" t="s">
        <v>3131</v>
      </c>
    </row>
    <row r="440" spans="1:26" ht="15.6">
      <c r="A440" s="85" t="s">
        <v>766</v>
      </c>
      <c r="B440" s="184"/>
      <c r="C440" s="197"/>
      <c r="D440" s="198"/>
      <c r="E440" s="200" t="s">
        <v>18</v>
      </c>
      <c r="F440" s="114" t="s">
        <v>14</v>
      </c>
      <c r="G440" s="89" t="s">
        <v>19</v>
      </c>
      <c r="H440" s="89" t="s">
        <v>28</v>
      </c>
      <c r="I440" s="89" t="s">
        <v>24</v>
      </c>
      <c r="J440" s="88">
        <v>4</v>
      </c>
      <c r="K440" s="114"/>
      <c r="L440" s="201"/>
      <c r="M440" s="201"/>
      <c r="N440" s="201"/>
      <c r="O440" s="201"/>
      <c r="P440" s="88" t="s">
        <v>291</v>
      </c>
      <c r="Q440" s="110" t="s">
        <v>290</v>
      </c>
      <c r="R440" s="196"/>
      <c r="S440" s="116"/>
      <c r="T440" s="193"/>
      <c r="U440" s="193"/>
      <c r="V440" s="194"/>
      <c r="W440" s="195"/>
      <c r="X440" s="688" t="s">
        <v>3135</v>
      </c>
      <c r="Y440" s="695" t="s">
        <v>3141</v>
      </c>
      <c r="Z440" s="688" t="s">
        <v>3131</v>
      </c>
    </row>
    <row r="441" spans="1:26" ht="15.6">
      <c r="A441" s="85" t="s">
        <v>765</v>
      </c>
      <c r="B441" s="184"/>
      <c r="C441" s="197"/>
      <c r="D441" s="198"/>
      <c r="E441" s="200" t="s">
        <v>18</v>
      </c>
      <c r="F441" s="114" t="s">
        <v>15</v>
      </c>
      <c r="G441" s="89" t="s">
        <v>19</v>
      </c>
      <c r="H441" s="89" t="s">
        <v>28</v>
      </c>
      <c r="I441" s="89" t="s">
        <v>24</v>
      </c>
      <c r="J441" s="88">
        <v>4</v>
      </c>
      <c r="K441" s="114"/>
      <c r="L441" s="201"/>
      <c r="M441" s="201"/>
      <c r="N441" s="201"/>
      <c r="O441" s="201"/>
      <c r="P441" s="88" t="s">
        <v>291</v>
      </c>
      <c r="Q441" s="110" t="s">
        <v>290</v>
      </c>
      <c r="R441" s="196"/>
      <c r="S441" s="116"/>
      <c r="T441" s="193"/>
      <c r="U441" s="193"/>
      <c r="V441" s="194"/>
      <c r="W441" s="195"/>
      <c r="X441" s="688" t="s">
        <v>3135</v>
      </c>
      <c r="Y441" s="695" t="s">
        <v>3141</v>
      </c>
      <c r="Z441" s="688" t="s">
        <v>3131</v>
      </c>
    </row>
    <row r="442" spans="1:26" ht="15.6">
      <c r="A442" s="85" t="s">
        <v>1444</v>
      </c>
      <c r="B442" s="184"/>
      <c r="C442" s="197"/>
      <c r="D442" s="198"/>
      <c r="E442" s="200" t="s">
        <v>18</v>
      </c>
      <c r="F442" s="114" t="s">
        <v>14</v>
      </c>
      <c r="G442" s="89" t="s">
        <v>19</v>
      </c>
      <c r="H442" s="89" t="s">
        <v>28</v>
      </c>
      <c r="I442" s="89" t="s">
        <v>24</v>
      </c>
      <c r="J442" s="88">
        <v>4</v>
      </c>
      <c r="K442" s="114"/>
      <c r="L442" s="201"/>
      <c r="M442" s="201"/>
      <c r="N442" s="201"/>
      <c r="O442" s="201"/>
      <c r="P442" s="88" t="s">
        <v>291</v>
      </c>
      <c r="Q442" s="110" t="s">
        <v>290</v>
      </c>
      <c r="R442" s="196"/>
      <c r="S442" s="116"/>
      <c r="T442" s="193"/>
      <c r="U442" s="193"/>
      <c r="V442" s="194"/>
      <c r="W442" s="195"/>
      <c r="X442" s="688" t="s">
        <v>3135</v>
      </c>
      <c r="Y442" s="695" t="s">
        <v>3141</v>
      </c>
      <c r="Z442" s="688" t="s">
        <v>3131</v>
      </c>
    </row>
    <row r="443" spans="1:26" ht="15.6">
      <c r="A443" s="85" t="s">
        <v>1445</v>
      </c>
      <c r="B443" s="184"/>
      <c r="C443" s="197"/>
      <c r="D443" s="198"/>
      <c r="E443" s="200" t="s">
        <v>17</v>
      </c>
      <c r="F443" s="114" t="s">
        <v>14</v>
      </c>
      <c r="G443" s="89" t="s">
        <v>19</v>
      </c>
      <c r="H443" s="89" t="s">
        <v>28</v>
      </c>
      <c r="I443" s="89" t="s">
        <v>24</v>
      </c>
      <c r="J443" s="88">
        <v>4</v>
      </c>
      <c r="K443" s="114"/>
      <c r="L443" s="201"/>
      <c r="M443" s="201"/>
      <c r="N443" s="201"/>
      <c r="O443" s="201"/>
      <c r="P443" s="88" t="s">
        <v>291</v>
      </c>
      <c r="Q443" s="110" t="s">
        <v>290</v>
      </c>
      <c r="R443" s="196"/>
      <c r="S443" s="116"/>
      <c r="T443" s="193"/>
      <c r="U443" s="193"/>
      <c r="V443" s="194"/>
      <c r="W443" s="195"/>
      <c r="X443" s="688" t="s">
        <v>3135</v>
      </c>
      <c r="Y443" s="695" t="s">
        <v>3141</v>
      </c>
      <c r="Z443" s="688" t="s">
        <v>3131</v>
      </c>
    </row>
    <row r="444" spans="1:26" ht="15.6">
      <c r="A444" s="85" t="s">
        <v>1446</v>
      </c>
      <c r="B444" s="184"/>
      <c r="C444" s="197"/>
      <c r="D444" s="198"/>
      <c r="E444" s="200" t="s">
        <v>17</v>
      </c>
      <c r="F444" s="114" t="s">
        <v>15</v>
      </c>
      <c r="G444" s="89" t="s">
        <v>19</v>
      </c>
      <c r="H444" s="89" t="s">
        <v>28</v>
      </c>
      <c r="I444" s="89" t="s">
        <v>24</v>
      </c>
      <c r="J444" s="88">
        <v>4</v>
      </c>
      <c r="K444" s="114"/>
      <c r="L444" s="201"/>
      <c r="M444" s="201"/>
      <c r="N444" s="201"/>
      <c r="O444" s="201"/>
      <c r="P444" s="88" t="s">
        <v>291</v>
      </c>
      <c r="Q444" s="110" t="s">
        <v>290</v>
      </c>
      <c r="R444" s="196"/>
      <c r="S444" s="116"/>
      <c r="T444" s="193"/>
      <c r="U444" s="193"/>
      <c r="V444" s="194"/>
      <c r="W444" s="195"/>
      <c r="X444" s="688" t="s">
        <v>3135</v>
      </c>
      <c r="Y444" s="695" t="s">
        <v>3141</v>
      </c>
      <c r="Z444" s="688" t="s">
        <v>3131</v>
      </c>
    </row>
    <row r="445" spans="1:26" ht="15.6">
      <c r="A445" s="85" t="s">
        <v>1447</v>
      </c>
      <c r="B445" s="184"/>
      <c r="C445" s="197"/>
      <c r="D445" s="198"/>
      <c r="E445" s="200" t="s">
        <v>17</v>
      </c>
      <c r="F445" s="114" t="s">
        <v>15</v>
      </c>
      <c r="G445" s="89" t="s">
        <v>19</v>
      </c>
      <c r="H445" s="89" t="s">
        <v>28</v>
      </c>
      <c r="I445" s="89" t="s">
        <v>51</v>
      </c>
      <c r="J445" s="88">
        <v>4</v>
      </c>
      <c r="K445" s="114"/>
      <c r="L445" s="201"/>
      <c r="M445" s="201"/>
      <c r="N445" s="201"/>
      <c r="O445" s="201"/>
      <c r="P445" s="88" t="s">
        <v>291</v>
      </c>
      <c r="Q445" s="110" t="s">
        <v>290</v>
      </c>
      <c r="R445" s="196"/>
      <c r="S445" s="116"/>
      <c r="T445" s="193"/>
      <c r="U445" s="193"/>
      <c r="V445" s="194"/>
      <c r="W445" s="195"/>
      <c r="X445" s="688" t="s">
        <v>3135</v>
      </c>
      <c r="Y445" s="695" t="s">
        <v>3141</v>
      </c>
      <c r="Z445" s="688" t="s">
        <v>3131</v>
      </c>
    </row>
    <row r="446" spans="1:26" ht="15.6">
      <c r="A446" s="85" t="s">
        <v>1448</v>
      </c>
      <c r="B446" s="184"/>
      <c r="C446" s="197"/>
      <c r="D446" s="198"/>
      <c r="E446" s="200" t="s">
        <v>18</v>
      </c>
      <c r="F446" s="114" t="s">
        <v>14</v>
      </c>
      <c r="G446" s="89" t="s">
        <v>19</v>
      </c>
      <c r="H446" s="89" t="s">
        <v>28</v>
      </c>
      <c r="I446" s="89" t="s">
        <v>24</v>
      </c>
      <c r="J446" s="88">
        <v>4</v>
      </c>
      <c r="K446" s="114"/>
      <c r="L446" s="201"/>
      <c r="M446" s="201"/>
      <c r="N446" s="201"/>
      <c r="O446" s="201"/>
      <c r="P446" s="88" t="s">
        <v>291</v>
      </c>
      <c r="Q446" s="110" t="s">
        <v>290</v>
      </c>
      <c r="R446" s="196"/>
      <c r="S446" s="116"/>
      <c r="T446" s="193"/>
      <c r="U446" s="193"/>
      <c r="V446" s="194"/>
      <c r="W446" s="195"/>
      <c r="X446" s="688" t="s">
        <v>3135</v>
      </c>
      <c r="Y446" s="695" t="s">
        <v>3141</v>
      </c>
      <c r="Z446" s="688" t="s">
        <v>3131</v>
      </c>
    </row>
    <row r="447" spans="1:26" ht="15.6">
      <c r="A447" s="85" t="s">
        <v>1449</v>
      </c>
      <c r="B447" s="184"/>
      <c r="C447" s="197"/>
      <c r="D447" s="198"/>
      <c r="E447" s="200" t="s">
        <v>18</v>
      </c>
      <c r="F447" s="114" t="s">
        <v>15</v>
      </c>
      <c r="G447" s="89" t="s">
        <v>19</v>
      </c>
      <c r="H447" s="89" t="s">
        <v>28</v>
      </c>
      <c r="I447" s="89" t="s">
        <v>24</v>
      </c>
      <c r="J447" s="88">
        <v>4</v>
      </c>
      <c r="K447" s="114"/>
      <c r="L447" s="201"/>
      <c r="M447" s="201"/>
      <c r="N447" s="201"/>
      <c r="O447" s="201"/>
      <c r="P447" s="88" t="s">
        <v>291</v>
      </c>
      <c r="Q447" s="110" t="s">
        <v>290</v>
      </c>
      <c r="R447" s="196"/>
      <c r="S447" s="116"/>
      <c r="T447" s="193"/>
      <c r="U447" s="193"/>
      <c r="V447" s="194"/>
      <c r="W447" s="195"/>
      <c r="X447" s="688" t="s">
        <v>3135</v>
      </c>
      <c r="Y447" s="695" t="s">
        <v>3141</v>
      </c>
      <c r="Z447" s="688" t="s">
        <v>3131</v>
      </c>
    </row>
    <row r="448" spans="1:26" ht="15.6">
      <c r="A448" s="85" t="s">
        <v>1450</v>
      </c>
      <c r="B448" s="184"/>
      <c r="C448" s="197"/>
      <c r="D448" s="198"/>
      <c r="E448" s="200" t="s">
        <v>18</v>
      </c>
      <c r="F448" s="114" t="s">
        <v>14</v>
      </c>
      <c r="G448" s="89" t="s">
        <v>19</v>
      </c>
      <c r="H448" s="89" t="s">
        <v>28</v>
      </c>
      <c r="I448" s="89" t="s">
        <v>24</v>
      </c>
      <c r="J448" s="88">
        <v>4</v>
      </c>
      <c r="K448" s="114"/>
      <c r="L448" s="201"/>
      <c r="M448" s="201"/>
      <c r="N448" s="201"/>
      <c r="O448" s="201"/>
      <c r="P448" s="88" t="s">
        <v>291</v>
      </c>
      <c r="Q448" s="110" t="s">
        <v>290</v>
      </c>
      <c r="R448" s="196"/>
      <c r="S448" s="116"/>
      <c r="T448" s="193"/>
      <c r="U448" s="193"/>
      <c r="V448" s="194"/>
      <c r="W448" s="195"/>
      <c r="X448" s="688" t="s">
        <v>3135</v>
      </c>
      <c r="Y448" s="695" t="s">
        <v>3141</v>
      </c>
      <c r="Z448" s="688" t="s">
        <v>3131</v>
      </c>
    </row>
    <row r="449" spans="1:26" ht="15.6">
      <c r="A449" s="85" t="s">
        <v>1451</v>
      </c>
      <c r="B449" s="184"/>
      <c r="C449" s="197"/>
      <c r="D449" s="198"/>
      <c r="E449" s="200" t="s">
        <v>17</v>
      </c>
      <c r="F449" s="114" t="s">
        <v>15</v>
      </c>
      <c r="G449" s="89" t="s">
        <v>19</v>
      </c>
      <c r="H449" s="89" t="s">
        <v>28</v>
      </c>
      <c r="I449" s="89" t="s">
        <v>24</v>
      </c>
      <c r="J449" s="88">
        <v>4</v>
      </c>
      <c r="K449" s="114"/>
      <c r="L449" s="201"/>
      <c r="M449" s="201"/>
      <c r="N449" s="201"/>
      <c r="O449" s="201"/>
      <c r="P449" s="88" t="s">
        <v>291</v>
      </c>
      <c r="Q449" s="110" t="s">
        <v>290</v>
      </c>
      <c r="R449" s="196"/>
      <c r="S449" s="116"/>
      <c r="T449" s="193"/>
      <c r="U449" s="193"/>
      <c r="V449" s="194"/>
      <c r="W449" s="195"/>
      <c r="X449" s="688" t="s">
        <v>3135</v>
      </c>
      <c r="Y449" s="695" t="s">
        <v>3141</v>
      </c>
      <c r="Z449" s="688" t="s">
        <v>3131</v>
      </c>
    </row>
    <row r="450" spans="1:26" ht="15.6">
      <c r="A450" s="85" t="s">
        <v>1452</v>
      </c>
      <c r="B450" s="184"/>
      <c r="C450" s="197"/>
      <c r="D450" s="198"/>
      <c r="E450" s="200" t="s">
        <v>17</v>
      </c>
      <c r="F450" s="114" t="s">
        <v>16</v>
      </c>
      <c r="G450" s="89" t="s">
        <v>20</v>
      </c>
      <c r="H450" s="89" t="s">
        <v>28</v>
      </c>
      <c r="I450" s="89" t="s">
        <v>24</v>
      </c>
      <c r="J450" s="88">
        <v>4</v>
      </c>
      <c r="K450" s="114"/>
      <c r="L450" s="201"/>
      <c r="M450" s="201"/>
      <c r="N450" s="201"/>
      <c r="O450" s="201"/>
      <c r="P450" s="88" t="s">
        <v>291</v>
      </c>
      <c r="Q450" s="110" t="s">
        <v>290</v>
      </c>
      <c r="R450" s="196"/>
      <c r="S450" s="116"/>
      <c r="T450" s="193"/>
      <c r="U450" s="193"/>
      <c r="V450" s="194"/>
      <c r="W450" s="195"/>
      <c r="X450" s="688" t="s">
        <v>3135</v>
      </c>
      <c r="Y450" s="695" t="s">
        <v>3141</v>
      </c>
      <c r="Z450" s="688" t="s">
        <v>3131</v>
      </c>
    </row>
    <row r="451" spans="1:26" ht="15.6">
      <c r="A451" s="85" t="s">
        <v>1453</v>
      </c>
      <c r="B451" s="184"/>
      <c r="C451" s="197"/>
      <c r="D451" s="198"/>
      <c r="E451" s="200" t="s">
        <v>18</v>
      </c>
      <c r="F451" s="114" t="s">
        <v>14</v>
      </c>
      <c r="G451" s="89" t="s">
        <v>19</v>
      </c>
      <c r="H451" s="89" t="s">
        <v>28</v>
      </c>
      <c r="I451" s="89" t="s">
        <v>477</v>
      </c>
      <c r="J451" s="88">
        <v>4</v>
      </c>
      <c r="K451" s="114"/>
      <c r="L451" s="201"/>
      <c r="M451" s="201"/>
      <c r="N451" s="201"/>
      <c r="O451" s="201"/>
      <c r="P451" s="88" t="s">
        <v>291</v>
      </c>
      <c r="Q451" s="110" t="s">
        <v>290</v>
      </c>
      <c r="R451" s="196"/>
      <c r="S451" s="116"/>
      <c r="T451" s="193"/>
      <c r="U451" s="193"/>
      <c r="V451" s="194"/>
      <c r="W451" s="195"/>
      <c r="X451" s="688" t="s">
        <v>3135</v>
      </c>
      <c r="Y451" s="695" t="s">
        <v>3141</v>
      </c>
      <c r="Z451" s="688" t="s">
        <v>3131</v>
      </c>
    </row>
    <row r="452" spans="1:26" ht="15.6">
      <c r="A452" s="85" t="s">
        <v>1454</v>
      </c>
      <c r="B452" s="184"/>
      <c r="C452" s="197"/>
      <c r="D452" s="198"/>
      <c r="E452" s="200" t="s">
        <v>18</v>
      </c>
      <c r="F452" s="114" t="s">
        <v>14</v>
      </c>
      <c r="G452" s="89" t="s">
        <v>19</v>
      </c>
      <c r="H452" s="89" t="s">
        <v>28</v>
      </c>
      <c r="I452" s="89" t="s">
        <v>24</v>
      </c>
      <c r="J452" s="88">
        <v>4</v>
      </c>
      <c r="K452" s="114"/>
      <c r="L452" s="201"/>
      <c r="M452" s="201"/>
      <c r="N452" s="201"/>
      <c r="O452" s="201"/>
      <c r="P452" s="88" t="s">
        <v>286</v>
      </c>
      <c r="Q452" s="110" t="s">
        <v>290</v>
      </c>
      <c r="R452" s="196"/>
      <c r="S452" s="116"/>
      <c r="T452" s="193"/>
      <c r="U452" s="193"/>
      <c r="V452" s="194"/>
      <c r="W452" s="195"/>
      <c r="X452" s="688" t="s">
        <v>3135</v>
      </c>
      <c r="Y452" s="695" t="s">
        <v>3141</v>
      </c>
      <c r="Z452" s="688" t="s">
        <v>3131</v>
      </c>
    </row>
    <row r="453" spans="1:26" ht="15.6">
      <c r="A453" s="85" t="s">
        <v>1455</v>
      </c>
      <c r="B453" s="184"/>
      <c r="C453" s="197"/>
      <c r="D453" s="198"/>
      <c r="E453" s="200" t="s">
        <v>18</v>
      </c>
      <c r="F453" s="114" t="s">
        <v>15</v>
      </c>
      <c r="G453" s="89" t="s">
        <v>19</v>
      </c>
      <c r="H453" s="89" t="s">
        <v>28</v>
      </c>
      <c r="I453" s="89" t="s">
        <v>474</v>
      </c>
      <c r="J453" s="88">
        <v>4</v>
      </c>
      <c r="K453" s="114"/>
      <c r="L453" s="201"/>
      <c r="M453" s="201"/>
      <c r="N453" s="201"/>
      <c r="O453" s="201"/>
      <c r="P453" s="88" t="s">
        <v>286</v>
      </c>
      <c r="Q453" s="110" t="s">
        <v>290</v>
      </c>
      <c r="R453" s="196"/>
      <c r="S453" s="116"/>
      <c r="T453" s="193"/>
      <c r="U453" s="193"/>
      <c r="V453" s="194"/>
      <c r="W453" s="195"/>
      <c r="X453" s="688" t="s">
        <v>3135</v>
      </c>
      <c r="Y453" s="695" t="s">
        <v>3141</v>
      </c>
      <c r="Z453" s="688" t="s">
        <v>3131</v>
      </c>
    </row>
    <row r="454" spans="1:26" ht="15.6">
      <c r="A454" s="85" t="s">
        <v>1456</v>
      </c>
      <c r="B454" s="184"/>
      <c r="C454" s="197"/>
      <c r="D454" s="198"/>
      <c r="E454" s="200" t="s">
        <v>18</v>
      </c>
      <c r="F454" s="114" t="s">
        <v>15</v>
      </c>
      <c r="G454" s="89" t="s">
        <v>19</v>
      </c>
      <c r="H454" s="89" t="s">
        <v>28</v>
      </c>
      <c r="I454" s="89" t="s">
        <v>477</v>
      </c>
      <c r="J454" s="88">
        <v>4</v>
      </c>
      <c r="K454" s="114"/>
      <c r="L454" s="201"/>
      <c r="M454" s="201"/>
      <c r="N454" s="201"/>
      <c r="O454" s="201"/>
      <c r="P454" s="88" t="s">
        <v>286</v>
      </c>
      <c r="Q454" s="110" t="s">
        <v>290</v>
      </c>
      <c r="R454" s="196"/>
      <c r="S454" s="116"/>
      <c r="T454" s="193"/>
      <c r="U454" s="193"/>
      <c r="V454" s="194"/>
      <c r="W454" s="195"/>
      <c r="X454" s="688" t="s">
        <v>3135</v>
      </c>
      <c r="Y454" s="695" t="s">
        <v>3141</v>
      </c>
      <c r="Z454" s="688" t="s">
        <v>3131</v>
      </c>
    </row>
    <row r="455" spans="1:26" ht="15.6">
      <c r="A455" s="85" t="s">
        <v>1457</v>
      </c>
      <c r="B455" s="184"/>
      <c r="C455" s="197"/>
      <c r="D455" s="593" t="s">
        <v>701</v>
      </c>
      <c r="E455" s="200" t="s">
        <v>18</v>
      </c>
      <c r="F455" s="114" t="s">
        <v>14</v>
      </c>
      <c r="G455" s="89" t="s">
        <v>19</v>
      </c>
      <c r="H455" s="89" t="s">
        <v>28</v>
      </c>
      <c r="I455" s="89" t="s">
        <v>24</v>
      </c>
      <c r="J455" s="88">
        <v>4</v>
      </c>
      <c r="K455" s="114"/>
      <c r="L455" s="201"/>
      <c r="M455" s="201"/>
      <c r="N455" s="201"/>
      <c r="O455" s="201"/>
      <c r="P455" s="88" t="s">
        <v>286</v>
      </c>
      <c r="Q455" s="110" t="s">
        <v>289</v>
      </c>
      <c r="R455" s="196" t="s">
        <v>691</v>
      </c>
      <c r="S455" s="116"/>
      <c r="T455" s="193"/>
      <c r="U455" s="193"/>
      <c r="V455" s="194"/>
      <c r="W455" s="195"/>
      <c r="X455" s="688" t="s">
        <v>3135</v>
      </c>
      <c r="Y455" s="695" t="s">
        <v>3141</v>
      </c>
      <c r="Z455" s="688" t="s">
        <v>3131</v>
      </c>
    </row>
    <row r="456" spans="1:26" ht="15.6">
      <c r="A456" s="565"/>
      <c r="B456" s="566"/>
      <c r="C456" s="591"/>
      <c r="D456" s="592" t="s">
        <v>692</v>
      </c>
      <c r="S456" s="116"/>
      <c r="T456" s="193"/>
      <c r="U456" s="193"/>
      <c r="V456" s="194"/>
      <c r="W456" s="195"/>
      <c r="X456" s="688" t="s">
        <v>3135</v>
      </c>
      <c r="Y456" s="695" t="s">
        <v>3141</v>
      </c>
      <c r="Z456" s="688" t="s">
        <v>3131</v>
      </c>
    </row>
    <row r="457" spans="1:26" ht="15.6">
      <c r="A457" s="140"/>
      <c r="B457" s="132"/>
      <c r="C457" s="157"/>
      <c r="D457" s="59"/>
      <c r="E457" s="141"/>
      <c r="F457" s="134"/>
      <c r="G457" s="142"/>
      <c r="H457" s="142"/>
      <c r="I457" s="142"/>
      <c r="J457" s="134"/>
      <c r="K457" s="134"/>
      <c r="L457" s="134"/>
      <c r="M457" s="134"/>
      <c r="N457" s="134"/>
      <c r="O457" s="134"/>
      <c r="P457" s="134"/>
      <c r="Q457" s="134"/>
      <c r="R457" s="143"/>
      <c r="S457" s="134"/>
      <c r="T457" s="144"/>
      <c r="U457" s="144"/>
      <c r="V457" s="145"/>
      <c r="W457" s="146"/>
    </row>
    <row r="458" spans="1:26">
      <c r="C458" s="158"/>
      <c r="D458" s="159"/>
    </row>
    <row r="459" spans="1:26">
      <c r="C459" s="158"/>
    </row>
    <row r="460" spans="1:26" ht="21">
      <c r="B460" s="57" t="s">
        <v>693</v>
      </c>
      <c r="C460" s="594"/>
    </row>
    <row r="461" spans="1:26">
      <c r="C461"/>
      <c r="G461" s="17" t="s">
        <v>270</v>
      </c>
      <c r="H461" s="17"/>
      <c r="I461" s="16"/>
    </row>
    <row r="462" spans="1:26">
      <c r="C462"/>
      <c r="G462" s="8" t="s">
        <v>264</v>
      </c>
      <c r="H462" s="601">
        <f>COUNTIFS(H$14:H$455,"malowany",J$14:J$455,1)</f>
        <v>6</v>
      </c>
      <c r="I462" s="64" t="s">
        <v>268</v>
      </c>
      <c r="K462" s="35" t="s">
        <v>272</v>
      </c>
      <c r="L462" s="33"/>
      <c r="M462" s="45">
        <f>COUNTIF(M14:M455,"tak")</f>
        <v>0</v>
      </c>
      <c r="N462" s="36" t="s">
        <v>273</v>
      </c>
    </row>
    <row r="463" spans="1:26">
      <c r="C463"/>
      <c r="G463" s="8" t="s">
        <v>265</v>
      </c>
      <c r="H463" s="601">
        <f>COUNTIFS(H$14:H$455,"malowany",J$14:J$455,2)</f>
        <v>21</v>
      </c>
      <c r="I463" s="64" t="s">
        <v>268</v>
      </c>
      <c r="N463" s="17"/>
    </row>
    <row r="464" spans="1:26">
      <c r="C464"/>
      <c r="G464" s="8" t="s">
        <v>266</v>
      </c>
      <c r="H464" s="601">
        <f>COUNTIFS(H$14:H$455,"malowany",J$14:J$455,3)</f>
        <v>23</v>
      </c>
      <c r="I464" s="64" t="s">
        <v>268</v>
      </c>
      <c r="K464" s="37" t="s">
        <v>269</v>
      </c>
      <c r="L464" s="38"/>
      <c r="M464" s="43">
        <f>COUNTIF(O$14:O$455,"malowany")</f>
        <v>20</v>
      </c>
      <c r="N464" s="39" t="s">
        <v>3115</v>
      </c>
    </row>
    <row r="465" spans="3:15">
      <c r="C465"/>
      <c r="G465" s="8" t="s">
        <v>267</v>
      </c>
      <c r="H465" s="601">
        <f>COUNTIFS(H$14:H$455,"malowany",J$14:J$455,4)</f>
        <v>333</v>
      </c>
      <c r="I465" s="64" t="s">
        <v>268</v>
      </c>
      <c r="K465" s="52"/>
      <c r="L465" s="50"/>
      <c r="M465" s="51">
        <f>COUNTIF(O$14:O$455,"NALEPKA")</f>
        <v>4</v>
      </c>
      <c r="N465" s="53" t="s">
        <v>1439</v>
      </c>
    </row>
    <row r="466" spans="3:15">
      <c r="C466"/>
      <c r="G466" s="78" t="s">
        <v>271</v>
      </c>
      <c r="H466" s="79">
        <f>SUM(H462:H465)</f>
        <v>383</v>
      </c>
      <c r="I466" s="80" t="s">
        <v>268</v>
      </c>
      <c r="K466" s="52"/>
      <c r="L466" s="50"/>
      <c r="M466" s="51">
        <f>COUNTIF(O$14:O$455,"tabliczka")</f>
        <v>10</v>
      </c>
      <c r="N466" s="53" t="s">
        <v>280</v>
      </c>
    </row>
    <row r="467" spans="3:15">
      <c r="C467"/>
      <c r="G467" s="158"/>
      <c r="H467" s="158"/>
      <c r="I467" s="602"/>
      <c r="K467" s="52"/>
      <c r="L467" s="50"/>
      <c r="M467" s="51">
        <f>COUNTIF(O$14:O$455,"drogowskaz")</f>
        <v>0</v>
      </c>
      <c r="N467" s="53" t="s">
        <v>424</v>
      </c>
    </row>
    <row r="468" spans="3:15" ht="13.5" customHeight="1">
      <c r="C468"/>
      <c r="G468" s="702" t="s">
        <v>428</v>
      </c>
      <c r="H468" s="702"/>
      <c r="I468" s="702"/>
      <c r="K468" s="40"/>
      <c r="L468" s="41"/>
      <c r="M468" s="44">
        <f>COUNTIF(O$14:O$455,"plansza")</f>
        <v>0</v>
      </c>
      <c r="N468" s="42" t="s">
        <v>425</v>
      </c>
    </row>
    <row r="469" spans="3:15">
      <c r="C469"/>
      <c r="G469" s="8" t="s">
        <v>264</v>
      </c>
      <c r="H469" s="11">
        <f>COUNTIFS(H$14:H$455,"tabliczka",J$14:J$455,1,I$14:I$455,"&lt;&gt;drogowskaz")</f>
        <v>0</v>
      </c>
      <c r="I469" s="64" t="s">
        <v>268</v>
      </c>
    </row>
    <row r="470" spans="3:15">
      <c r="C470"/>
      <c r="G470" s="8" t="s">
        <v>265</v>
      </c>
      <c r="H470" s="11">
        <f>COUNTIFS(H$14:H$455,"tabliczka",J$14:J$455,2,I$14:I$455,"&lt;&gt;drogowskaz")</f>
        <v>0</v>
      </c>
      <c r="I470" s="64" t="s">
        <v>268</v>
      </c>
      <c r="K470" s="35" t="s">
        <v>281</v>
      </c>
      <c r="L470" s="33"/>
      <c r="M470" s="45">
        <f>COUNTIF(N14:N455,"usunąć")</f>
        <v>4</v>
      </c>
      <c r="N470" s="36" t="s">
        <v>307</v>
      </c>
    </row>
    <row r="471" spans="3:15">
      <c r="C471"/>
      <c r="G471" s="8" t="s">
        <v>266</v>
      </c>
      <c r="H471" s="11">
        <f>COUNTIFS(H$14:H$455,"tabliczka",J$14:J$455,3,I$14:I$455,"&lt;&gt;drogowskaz")</f>
        <v>0</v>
      </c>
      <c r="I471" s="64" t="s">
        <v>268</v>
      </c>
    </row>
    <row r="472" spans="3:15">
      <c r="C472"/>
      <c r="G472" s="8" t="s">
        <v>267</v>
      </c>
      <c r="H472" s="11">
        <f>COUNTIFS(H$14:H$455,"tabliczka",J$14:J$455,4,I$14:I$455,"&lt;&gt;drogowskaz")</f>
        <v>1</v>
      </c>
      <c r="I472" s="64" t="s">
        <v>268</v>
      </c>
      <c r="K472" s="46" t="s">
        <v>279</v>
      </c>
      <c r="L472" s="47"/>
      <c r="M472" s="47"/>
      <c r="N472" s="48">
        <v>47.7</v>
      </c>
    </row>
    <row r="473" spans="3:15">
      <c r="C473"/>
      <c r="G473" s="24" t="s">
        <v>271</v>
      </c>
      <c r="H473" s="25">
        <f>SUM(H469:H472)</f>
        <v>1</v>
      </c>
      <c r="I473" s="26" t="s">
        <v>268</v>
      </c>
      <c r="K473" s="46" t="s">
        <v>278</v>
      </c>
      <c r="L473" s="47"/>
      <c r="M473" s="47"/>
      <c r="N473" s="587">
        <f>(H466+H473+H480+H494+H487)/N472</f>
        <v>8.5534591194968552</v>
      </c>
    </row>
    <row r="474" spans="3:15">
      <c r="C474"/>
      <c r="I474" s="18"/>
    </row>
    <row r="475" spans="3:15">
      <c r="C475"/>
      <c r="G475" s="12" t="s">
        <v>427</v>
      </c>
      <c r="I475" s="18"/>
    </row>
    <row r="476" spans="3:15">
      <c r="C476"/>
      <c r="G476" s="8" t="s">
        <v>264</v>
      </c>
      <c r="H476" s="11">
        <f>COUNTIFS(H$14:H$455,"naklejka",J$14:J$455,1)</f>
        <v>0</v>
      </c>
      <c r="I476" s="64" t="s">
        <v>268</v>
      </c>
      <c r="K476" s="708" t="s">
        <v>296</v>
      </c>
      <c r="L476" s="709"/>
      <c r="M476" s="709"/>
      <c r="N476" s="709"/>
      <c r="O476" s="710"/>
    </row>
    <row r="477" spans="3:15" ht="14.4">
      <c r="C477"/>
      <c r="G477" s="8" t="s">
        <v>265</v>
      </c>
      <c r="H477" s="11">
        <f>COUNTIFS(H$14:H$455,"naklejka",J$14:J$455,2)</f>
        <v>0</v>
      </c>
      <c r="I477" s="64" t="s">
        <v>268</v>
      </c>
      <c r="K477" s="65" t="s">
        <v>259</v>
      </c>
      <c r="L477" s="62">
        <f>M477/M$480</f>
        <v>0.42081447963800905</v>
      </c>
      <c r="M477" s="402">
        <f>(COUNTIF(Q$14:Q$455,"zabudowa")/442*N$472)</f>
        <v>20.072850678733033</v>
      </c>
      <c r="N477" s="64" t="s">
        <v>299</v>
      </c>
      <c r="O477" s="64"/>
    </row>
    <row r="478" spans="3:15" ht="14.4">
      <c r="C478"/>
      <c r="G478" s="8" t="s">
        <v>266</v>
      </c>
      <c r="H478" s="11">
        <f>COUNTIFS(H$14:H$455,"naklejka",J$14:J$455,3)</f>
        <v>1</v>
      </c>
      <c r="I478" s="64" t="s">
        <v>268</v>
      </c>
      <c r="K478" s="65" t="s">
        <v>258</v>
      </c>
      <c r="L478" s="62">
        <f t="shared" ref="L478:L479" si="0">M478/M$480</f>
        <v>0.20361990950226244</v>
      </c>
      <c r="M478" s="402">
        <f>(COUNTIF(Q$14:Q$455,"otwarty")/442*N$472)</f>
        <v>9.7126696832579196</v>
      </c>
      <c r="N478" s="64" t="s">
        <v>297</v>
      </c>
      <c r="O478" s="64"/>
    </row>
    <row r="479" spans="3:15" ht="14.4">
      <c r="C479"/>
      <c r="G479" s="8" t="s">
        <v>267</v>
      </c>
      <c r="H479" s="11">
        <f>COUNTIFS(H$14:H$455,"naklejka",J$14:J$455,4)</f>
        <v>17</v>
      </c>
      <c r="I479" s="64" t="s">
        <v>268</v>
      </c>
      <c r="K479" s="65" t="s">
        <v>257</v>
      </c>
      <c r="L479" s="62">
        <f t="shared" si="0"/>
        <v>0.3755656108597285</v>
      </c>
      <c r="M479" s="402">
        <f>(COUNTIF(Q$14:Q$455,"las")/442*N$472)</f>
        <v>17.914479638009052</v>
      </c>
      <c r="N479" s="576" t="s">
        <v>298</v>
      </c>
      <c r="O479" s="577"/>
    </row>
    <row r="480" spans="3:15">
      <c r="C480"/>
      <c r="G480" s="78" t="s">
        <v>271</v>
      </c>
      <c r="H480" s="79">
        <f>SUM(H476:H479)</f>
        <v>18</v>
      </c>
      <c r="I480" s="80" t="s">
        <v>268</v>
      </c>
      <c r="L480" s="34">
        <f>SUM(L477:L479)</f>
        <v>1</v>
      </c>
      <c r="M480" s="58">
        <f>SUM(M477:M479)</f>
        <v>47.7</v>
      </c>
      <c r="N480" s="59" t="s">
        <v>263</v>
      </c>
    </row>
    <row r="481" spans="3:15" ht="14.25" customHeight="1">
      <c r="C481"/>
      <c r="M481" s="63" t="str">
        <f>IF(M480=N$472,"","BŁĄD")</f>
        <v/>
      </c>
    </row>
    <row r="482" spans="3:15" ht="14.25" customHeight="1">
      <c r="C482"/>
      <c r="G482" s="702" t="s">
        <v>429</v>
      </c>
      <c r="H482" s="702"/>
      <c r="I482" s="702"/>
      <c r="K482" s="708" t="s">
        <v>295</v>
      </c>
      <c r="L482" s="709"/>
      <c r="M482" s="709"/>
      <c r="N482" s="709"/>
      <c r="O482" s="710"/>
    </row>
    <row r="483" spans="3:15" ht="14.4">
      <c r="C483"/>
      <c r="G483" s="8" t="s">
        <v>264</v>
      </c>
      <c r="H483" s="11">
        <f>COUNTIFS(J$14:J$455,1,I$14:I$455,"drogowskaz")</f>
        <v>3</v>
      </c>
      <c r="I483" s="64" t="s">
        <v>268</v>
      </c>
      <c r="K483" s="65" t="s">
        <v>292</v>
      </c>
      <c r="L483" s="60">
        <f>M483/M$489</f>
        <v>0.5904977375565611</v>
      </c>
      <c r="M483" s="402">
        <f>(COUNTIF(P$14:P$455,"UTWARDZONA")/442*N$472)</f>
        <v>28.166742081447968</v>
      </c>
      <c r="N483" s="64" t="s">
        <v>301</v>
      </c>
      <c r="O483" s="11"/>
    </row>
    <row r="484" spans="3:15" ht="14.4">
      <c r="C484"/>
      <c r="G484" s="8" t="s">
        <v>265</v>
      </c>
      <c r="H484" s="11">
        <f>COUNTIFS(J$14:J$455,2,I$14:I$455,"drogowskaz")</f>
        <v>1</v>
      </c>
      <c r="I484" s="64" t="s">
        <v>268</v>
      </c>
      <c r="K484" s="65" t="s">
        <v>293</v>
      </c>
      <c r="L484" s="60">
        <f t="shared" ref="L484:L488" si="1">M484/M$489</f>
        <v>0.38235294117647056</v>
      </c>
      <c r="M484" s="402">
        <f>(COUNTIF(P$14:P$455,"GRUNTOWA")/442*N$472)</f>
        <v>18.238235294117647</v>
      </c>
      <c r="N484" s="64" t="s">
        <v>302</v>
      </c>
      <c r="O484" s="11"/>
    </row>
    <row r="485" spans="3:15" ht="14.4">
      <c r="C485"/>
      <c r="G485" s="8" t="s">
        <v>266</v>
      </c>
      <c r="H485" s="11">
        <f>COUNTIFS(J$14:J$455,3,I$14:I$455,"drogowskaz")</f>
        <v>2</v>
      </c>
      <c r="I485" s="64" t="s">
        <v>268</v>
      </c>
      <c r="K485" s="65" t="s">
        <v>294</v>
      </c>
      <c r="L485" s="60">
        <f t="shared" si="1"/>
        <v>0</v>
      </c>
      <c r="M485" s="402">
        <f>(COUNTIF(P$14:P$455,"PIASZCZYSTA")/442*N$472)</f>
        <v>0</v>
      </c>
      <c r="N485" s="64" t="s">
        <v>303</v>
      </c>
      <c r="O485" s="11"/>
    </row>
    <row r="486" spans="3:15" ht="14.4">
      <c r="C486"/>
      <c r="G486" s="8" t="s">
        <v>267</v>
      </c>
      <c r="H486" s="11">
        <f>COUNTIFS(J$14:J$455,4,I$14:I$455,"drogowskaz")</f>
        <v>0</v>
      </c>
      <c r="I486" s="64" t="s">
        <v>268</v>
      </c>
      <c r="K486" s="588" t="s">
        <v>757</v>
      </c>
      <c r="L486" s="60">
        <f t="shared" si="1"/>
        <v>2.7149321266968326E-2</v>
      </c>
      <c r="M486" s="402">
        <f>(COUNTIF(P$14:P$455,"ŚCIEŻKA")/442*N$472)</f>
        <v>1.2950226244343892</v>
      </c>
      <c r="N486" s="589" t="s">
        <v>3116</v>
      </c>
      <c r="O486" s="11"/>
    </row>
    <row r="487" spans="3:15" ht="14.25" customHeight="1">
      <c r="C487"/>
      <c r="G487" s="24" t="s">
        <v>271</v>
      </c>
      <c r="H487" s="25">
        <f>SUM(H483:H486)</f>
        <v>6</v>
      </c>
      <c r="I487" s="26" t="s">
        <v>268</v>
      </c>
      <c r="K487" s="588" t="s">
        <v>760</v>
      </c>
      <c r="L487" s="60">
        <f t="shared" si="1"/>
        <v>0</v>
      </c>
      <c r="M487" s="402">
        <f>(COUNTIF(P$14:P$455,"PRZEŁAJ")/442*N$472)</f>
        <v>0</v>
      </c>
      <c r="N487" s="713" t="s">
        <v>759</v>
      </c>
      <c r="O487" s="713"/>
    </row>
    <row r="488" spans="3:15" ht="14.25" customHeight="1">
      <c r="C488"/>
      <c r="K488" s="588" t="s">
        <v>3117</v>
      </c>
      <c r="L488" s="60">
        <f t="shared" si="1"/>
        <v>0</v>
      </c>
      <c r="M488" s="402">
        <f>(COUNTIF(P$14:P$455,"KŁADKA")/442*N$472)</f>
        <v>0</v>
      </c>
      <c r="N488" s="711" t="s">
        <v>3118</v>
      </c>
      <c r="O488" s="712"/>
    </row>
    <row r="489" spans="3:15">
      <c r="C489"/>
      <c r="G489" s="12" t="s">
        <v>430</v>
      </c>
      <c r="I489" s="18"/>
      <c r="L489" s="34">
        <f>SUM(L483:L488)</f>
        <v>1</v>
      </c>
      <c r="M489" s="58">
        <f>SUM(M483:M488)</f>
        <v>47.7</v>
      </c>
      <c r="N489" s="59" t="s">
        <v>263</v>
      </c>
    </row>
    <row r="490" spans="3:15" ht="17.399999999999999">
      <c r="C490"/>
      <c r="G490" s="8" t="s">
        <v>264</v>
      </c>
      <c r="H490" s="11">
        <f>COUNTIFS(H$14:H$455,"plansza",J$14:J$455,1)</f>
        <v>0</v>
      </c>
      <c r="I490" s="64" t="s">
        <v>268</v>
      </c>
      <c r="M490" s="63" t="str">
        <f>IF(M489=N$472,"","BŁĄD")</f>
        <v/>
      </c>
    </row>
    <row r="491" spans="3:15">
      <c r="C491"/>
      <c r="G491" s="8" t="s">
        <v>265</v>
      </c>
      <c r="H491" s="11">
        <f>COUNTIFS(H$14:H$455,"plansza",J$14:J$455,2)</f>
        <v>0</v>
      </c>
      <c r="I491" s="64" t="s">
        <v>268</v>
      </c>
    </row>
    <row r="492" spans="3:15">
      <c r="C492"/>
      <c r="G492" s="8" t="s">
        <v>266</v>
      </c>
      <c r="H492" s="11">
        <f>COUNTIFS(H$14:H$455,"plansza",J$14:J$455,3)</f>
        <v>0</v>
      </c>
      <c r="I492" s="64" t="s">
        <v>268</v>
      </c>
    </row>
    <row r="493" spans="3:15">
      <c r="C493"/>
      <c r="G493" s="8" t="s">
        <v>267</v>
      </c>
      <c r="H493" s="11">
        <f>COUNTIFS(H$14:H$455,"plansza",J$14:J$455,4)</f>
        <v>0</v>
      </c>
      <c r="I493" s="64" t="s">
        <v>268</v>
      </c>
    </row>
    <row r="494" spans="3:15">
      <c r="C494"/>
      <c r="G494" s="78" t="s">
        <v>271</v>
      </c>
      <c r="H494" s="79">
        <f>SUM(H490:H493)</f>
        <v>0</v>
      </c>
      <c r="I494" s="80" t="s">
        <v>268</v>
      </c>
    </row>
    <row r="495" spans="3:15">
      <c r="C495"/>
    </row>
    <row r="496" spans="3:15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 s="158"/>
    </row>
    <row r="504" spans="3:3">
      <c r="C504" s="158"/>
    </row>
    <row r="505" spans="3:3">
      <c r="C505" s="158"/>
    </row>
    <row r="506" spans="3:3">
      <c r="C506" s="158"/>
    </row>
    <row r="507" spans="3:3">
      <c r="C507" s="158"/>
    </row>
    <row r="508" spans="3:3">
      <c r="C508" s="158"/>
    </row>
    <row r="509" spans="3:3">
      <c r="C509" s="158"/>
    </row>
    <row r="510" spans="3:3">
      <c r="C510" s="158"/>
    </row>
    <row r="511" spans="3:3">
      <c r="C511" s="158"/>
    </row>
    <row r="512" spans="3:3">
      <c r="C512" s="158"/>
    </row>
    <row r="513" spans="3:3">
      <c r="C513" s="158"/>
    </row>
    <row r="514" spans="3:3">
      <c r="C514" s="158"/>
    </row>
    <row r="515" spans="3:3">
      <c r="C515" s="158"/>
    </row>
    <row r="516" spans="3:3">
      <c r="C516" s="158"/>
    </row>
    <row r="517" spans="3:3">
      <c r="C517" s="158"/>
    </row>
    <row r="518" spans="3:3">
      <c r="C518" s="158"/>
    </row>
    <row r="519" spans="3:3">
      <c r="C519" s="158"/>
    </row>
    <row r="520" spans="3:3">
      <c r="C520" s="158"/>
    </row>
    <row r="521" spans="3:3">
      <c r="C521" s="158"/>
    </row>
    <row r="522" spans="3:3">
      <c r="C522" s="158"/>
    </row>
    <row r="523" spans="3:3">
      <c r="C523" s="158"/>
    </row>
    <row r="524" spans="3:3">
      <c r="C524" s="158"/>
    </row>
    <row r="525" spans="3:3">
      <c r="C525" s="158"/>
    </row>
    <row r="526" spans="3:3">
      <c r="C526" s="158"/>
    </row>
    <row r="527" spans="3:3">
      <c r="C527" s="158"/>
    </row>
    <row r="528" spans="3:3">
      <c r="C528" s="158"/>
    </row>
    <row r="529" spans="3:3">
      <c r="C529" s="158"/>
    </row>
    <row r="530" spans="3:3">
      <c r="C530" s="158"/>
    </row>
    <row r="531" spans="3:3">
      <c r="C531" s="158"/>
    </row>
    <row r="532" spans="3:3">
      <c r="C532" s="158"/>
    </row>
    <row r="533" spans="3:3">
      <c r="C533" s="158"/>
    </row>
    <row r="534" spans="3:3">
      <c r="C534" s="158"/>
    </row>
    <row r="535" spans="3:3">
      <c r="C535" s="158"/>
    </row>
    <row r="536" spans="3:3">
      <c r="C536" s="158"/>
    </row>
    <row r="537" spans="3:3">
      <c r="C537" s="158"/>
    </row>
    <row r="538" spans="3:3">
      <c r="C538" s="158"/>
    </row>
    <row r="539" spans="3:3">
      <c r="C539" s="158"/>
    </row>
    <row r="540" spans="3:3">
      <c r="C540" s="158"/>
    </row>
    <row r="541" spans="3:3">
      <c r="C541" s="158"/>
    </row>
    <row r="542" spans="3:3">
      <c r="C542" s="158"/>
    </row>
    <row r="543" spans="3:3">
      <c r="C543" s="158"/>
    </row>
    <row r="544" spans="3:3">
      <c r="C544" s="158"/>
    </row>
    <row r="545" spans="3:3">
      <c r="C545" s="158"/>
    </row>
    <row r="546" spans="3:3">
      <c r="C546" s="158"/>
    </row>
    <row r="547" spans="3:3">
      <c r="C547" s="158"/>
    </row>
    <row r="548" spans="3:3">
      <c r="C548" s="158"/>
    </row>
    <row r="549" spans="3:3">
      <c r="C549" s="158"/>
    </row>
    <row r="550" spans="3:3">
      <c r="C550" s="158"/>
    </row>
    <row r="551" spans="3:3">
      <c r="C551" s="158"/>
    </row>
    <row r="552" spans="3:3">
      <c r="C552" s="158"/>
    </row>
    <row r="553" spans="3:3">
      <c r="C553" s="158"/>
    </row>
    <row r="554" spans="3:3">
      <c r="C554" s="158"/>
    </row>
    <row r="555" spans="3:3">
      <c r="C555" s="158"/>
    </row>
    <row r="556" spans="3:3">
      <c r="C556" s="158"/>
    </row>
    <row r="557" spans="3:3">
      <c r="C557" s="158"/>
    </row>
    <row r="558" spans="3:3">
      <c r="C558" s="158"/>
    </row>
    <row r="559" spans="3:3">
      <c r="C559" s="158"/>
    </row>
    <row r="560" spans="3:3">
      <c r="C560" s="158"/>
    </row>
    <row r="561" spans="3:3">
      <c r="C561" s="158"/>
    </row>
    <row r="562" spans="3:3">
      <c r="C562" s="158"/>
    </row>
    <row r="563" spans="3:3">
      <c r="C563" s="158"/>
    </row>
    <row r="564" spans="3:3">
      <c r="C564" s="158"/>
    </row>
    <row r="565" spans="3:3">
      <c r="C565" s="158"/>
    </row>
    <row r="566" spans="3:3">
      <c r="C566" s="158"/>
    </row>
    <row r="567" spans="3:3">
      <c r="C567" s="158"/>
    </row>
    <row r="568" spans="3:3">
      <c r="C568" s="158"/>
    </row>
    <row r="569" spans="3:3">
      <c r="C569" s="158"/>
    </row>
    <row r="570" spans="3:3">
      <c r="C570" s="158"/>
    </row>
    <row r="571" spans="3:3">
      <c r="C571" s="158"/>
    </row>
    <row r="572" spans="3:3">
      <c r="C572" s="158"/>
    </row>
    <row r="573" spans="3:3">
      <c r="C573" s="158"/>
    </row>
    <row r="574" spans="3:3">
      <c r="C574" s="158"/>
    </row>
    <row r="575" spans="3:3">
      <c r="C575" s="158"/>
    </row>
    <row r="576" spans="3:3">
      <c r="C576" s="158"/>
    </row>
    <row r="577" spans="3:3">
      <c r="C577" s="158"/>
    </row>
    <row r="578" spans="3:3">
      <c r="C578" s="158"/>
    </row>
    <row r="579" spans="3:3">
      <c r="C579" s="158"/>
    </row>
    <row r="580" spans="3:3">
      <c r="C580" s="158"/>
    </row>
    <row r="581" spans="3:3">
      <c r="C581" s="158"/>
    </row>
    <row r="582" spans="3:3">
      <c r="C582" s="158"/>
    </row>
    <row r="583" spans="3:3">
      <c r="C583" s="158"/>
    </row>
    <row r="584" spans="3:3">
      <c r="C584" s="158"/>
    </row>
    <row r="585" spans="3:3">
      <c r="C585" s="158"/>
    </row>
    <row r="586" spans="3:3">
      <c r="C586" s="158"/>
    </row>
    <row r="587" spans="3:3">
      <c r="C587" s="158"/>
    </row>
    <row r="588" spans="3:3">
      <c r="C588" s="158"/>
    </row>
    <row r="589" spans="3:3">
      <c r="C589" s="158"/>
    </row>
    <row r="590" spans="3:3">
      <c r="C590" s="158"/>
    </row>
    <row r="591" spans="3:3">
      <c r="C591" s="158"/>
    </row>
    <row r="592" spans="3:3">
      <c r="C592" s="158"/>
    </row>
    <row r="593" spans="3:3">
      <c r="C593" s="158"/>
    </row>
    <row r="594" spans="3:3">
      <c r="C594" s="158"/>
    </row>
    <row r="595" spans="3:3">
      <c r="C595" s="158"/>
    </row>
    <row r="596" spans="3:3">
      <c r="C596" s="158"/>
    </row>
    <row r="597" spans="3:3">
      <c r="C597" s="158"/>
    </row>
    <row r="598" spans="3:3">
      <c r="C598" s="158"/>
    </row>
    <row r="599" spans="3:3">
      <c r="C599" s="158"/>
    </row>
    <row r="600" spans="3:3">
      <c r="C600" s="158"/>
    </row>
    <row r="601" spans="3:3">
      <c r="C601" s="158"/>
    </row>
    <row r="602" spans="3:3">
      <c r="C602" s="158"/>
    </row>
    <row r="603" spans="3:3">
      <c r="C603" s="158"/>
    </row>
    <row r="604" spans="3:3">
      <c r="C604" s="158"/>
    </row>
    <row r="605" spans="3:3">
      <c r="C605" s="158"/>
    </row>
    <row r="606" spans="3:3">
      <c r="C606" s="158"/>
    </row>
    <row r="607" spans="3:3">
      <c r="C607" s="158"/>
    </row>
    <row r="608" spans="3:3">
      <c r="C608" s="158"/>
    </row>
    <row r="609" spans="3:3">
      <c r="C609" s="158"/>
    </row>
    <row r="610" spans="3:3">
      <c r="C610" s="158"/>
    </row>
    <row r="611" spans="3:3">
      <c r="C611" s="158"/>
    </row>
    <row r="612" spans="3:3">
      <c r="C612" s="158"/>
    </row>
    <row r="613" spans="3:3">
      <c r="C613" s="158"/>
    </row>
    <row r="614" spans="3:3">
      <c r="C614" s="158"/>
    </row>
    <row r="615" spans="3:3">
      <c r="C615" s="158"/>
    </row>
    <row r="616" spans="3:3">
      <c r="C616" s="158"/>
    </row>
    <row r="617" spans="3:3">
      <c r="C617" s="158"/>
    </row>
    <row r="618" spans="3:3">
      <c r="C618" s="158"/>
    </row>
    <row r="619" spans="3:3">
      <c r="C619" s="158"/>
    </row>
    <row r="620" spans="3:3">
      <c r="C620" s="158"/>
    </row>
    <row r="621" spans="3:3">
      <c r="C621" s="158"/>
    </row>
    <row r="622" spans="3:3">
      <c r="C622" s="158"/>
    </row>
    <row r="623" spans="3:3">
      <c r="C623" s="158"/>
    </row>
    <row r="624" spans="3:3">
      <c r="C624" s="158"/>
    </row>
    <row r="625" spans="3:3">
      <c r="C625" s="158"/>
    </row>
    <row r="626" spans="3:3">
      <c r="C626" s="158"/>
    </row>
    <row r="627" spans="3:3">
      <c r="C627" s="158"/>
    </row>
    <row r="628" spans="3:3">
      <c r="C628" s="158"/>
    </row>
    <row r="629" spans="3:3">
      <c r="C629" s="158"/>
    </row>
    <row r="630" spans="3:3">
      <c r="C630" s="158"/>
    </row>
    <row r="631" spans="3:3">
      <c r="C631" s="158"/>
    </row>
    <row r="632" spans="3:3">
      <c r="C632" s="158"/>
    </row>
    <row r="633" spans="3:3">
      <c r="C633" s="158"/>
    </row>
    <row r="634" spans="3:3">
      <c r="C634" s="158"/>
    </row>
    <row r="635" spans="3:3">
      <c r="C635" s="158"/>
    </row>
    <row r="636" spans="3:3">
      <c r="C636" s="158"/>
    </row>
    <row r="637" spans="3:3">
      <c r="C637" s="158"/>
    </row>
    <row r="638" spans="3:3">
      <c r="C638" s="158"/>
    </row>
    <row r="639" spans="3:3">
      <c r="C639" s="158"/>
    </row>
    <row r="640" spans="3:3">
      <c r="C640" s="158"/>
    </row>
    <row r="641" spans="3:3">
      <c r="C641" s="158"/>
    </row>
    <row r="642" spans="3:3">
      <c r="C642" s="158"/>
    </row>
    <row r="643" spans="3:3">
      <c r="C643" s="158"/>
    </row>
    <row r="644" spans="3:3">
      <c r="C644" s="158"/>
    </row>
    <row r="645" spans="3:3">
      <c r="C645" s="158"/>
    </row>
    <row r="646" spans="3:3">
      <c r="C646" s="158"/>
    </row>
    <row r="647" spans="3:3">
      <c r="C647" s="158"/>
    </row>
    <row r="648" spans="3:3">
      <c r="C648" s="158"/>
    </row>
    <row r="649" spans="3:3">
      <c r="C649" s="158"/>
    </row>
    <row r="650" spans="3:3">
      <c r="C650" s="158"/>
    </row>
    <row r="651" spans="3:3">
      <c r="C651" s="158"/>
    </row>
    <row r="652" spans="3:3">
      <c r="C652" s="158"/>
    </row>
    <row r="653" spans="3:3">
      <c r="C653" s="158"/>
    </row>
    <row r="654" spans="3:3">
      <c r="C654" s="158"/>
    </row>
    <row r="655" spans="3:3">
      <c r="C655" s="158"/>
    </row>
    <row r="656" spans="3:3">
      <c r="C656" s="158"/>
    </row>
    <row r="657" spans="3:3">
      <c r="C657" s="158"/>
    </row>
    <row r="658" spans="3:3">
      <c r="C658" s="158"/>
    </row>
    <row r="659" spans="3:3">
      <c r="C659" s="158"/>
    </row>
    <row r="660" spans="3:3">
      <c r="C660" s="158"/>
    </row>
    <row r="661" spans="3:3">
      <c r="C661" s="158"/>
    </row>
    <row r="662" spans="3:3">
      <c r="C662" s="158"/>
    </row>
    <row r="663" spans="3:3">
      <c r="C663" s="158"/>
    </row>
    <row r="664" spans="3:3">
      <c r="C664" s="158"/>
    </row>
    <row r="665" spans="3:3">
      <c r="C665" s="158"/>
    </row>
    <row r="666" spans="3:3">
      <c r="C666" s="158"/>
    </row>
    <row r="667" spans="3:3">
      <c r="C667" s="158"/>
    </row>
    <row r="668" spans="3:3">
      <c r="C668" s="158"/>
    </row>
    <row r="669" spans="3:3">
      <c r="C669" s="158"/>
    </row>
    <row r="670" spans="3:3">
      <c r="C670" s="158"/>
    </row>
    <row r="671" spans="3:3">
      <c r="C671" s="158"/>
    </row>
    <row r="672" spans="3:3">
      <c r="C672" s="158"/>
    </row>
    <row r="673" spans="3:3">
      <c r="C673" s="158"/>
    </row>
    <row r="674" spans="3:3">
      <c r="C674" s="158"/>
    </row>
    <row r="675" spans="3:3">
      <c r="C675" s="158"/>
    </row>
    <row r="676" spans="3:3">
      <c r="C676" s="158"/>
    </row>
    <row r="677" spans="3:3">
      <c r="C677" s="158"/>
    </row>
    <row r="678" spans="3:3">
      <c r="C678" s="158"/>
    </row>
    <row r="679" spans="3:3">
      <c r="C679" s="158"/>
    </row>
    <row r="680" spans="3:3">
      <c r="C680" s="158"/>
    </row>
    <row r="681" spans="3:3">
      <c r="C681" s="158"/>
    </row>
    <row r="682" spans="3:3">
      <c r="C682" s="158"/>
    </row>
    <row r="683" spans="3:3">
      <c r="C683" s="158"/>
    </row>
    <row r="684" spans="3:3">
      <c r="C684" s="158"/>
    </row>
    <row r="685" spans="3:3">
      <c r="C685" s="158"/>
    </row>
    <row r="686" spans="3:3">
      <c r="C686" s="158"/>
    </row>
    <row r="687" spans="3:3">
      <c r="C687" s="158"/>
    </row>
    <row r="688" spans="3:3">
      <c r="C688" s="158"/>
    </row>
    <row r="689" spans="3:3">
      <c r="C689" s="158"/>
    </row>
    <row r="690" spans="3:3">
      <c r="C690" s="158"/>
    </row>
    <row r="691" spans="3:3">
      <c r="C691" s="158"/>
    </row>
    <row r="692" spans="3:3">
      <c r="C692" s="158"/>
    </row>
    <row r="693" spans="3:3">
      <c r="C693" s="158"/>
    </row>
    <row r="694" spans="3:3">
      <c r="C694" s="158"/>
    </row>
    <row r="695" spans="3:3">
      <c r="C695" s="158"/>
    </row>
    <row r="696" spans="3:3">
      <c r="C696" s="158"/>
    </row>
    <row r="697" spans="3:3">
      <c r="C697" s="158"/>
    </row>
    <row r="698" spans="3:3">
      <c r="C698" s="158"/>
    </row>
    <row r="699" spans="3:3">
      <c r="C699" s="158"/>
    </row>
    <row r="700" spans="3:3">
      <c r="C700" s="158"/>
    </row>
    <row r="701" spans="3:3">
      <c r="C701" s="158"/>
    </row>
    <row r="702" spans="3:3">
      <c r="C702" s="158"/>
    </row>
    <row r="703" spans="3:3">
      <c r="C703" s="158"/>
    </row>
    <row r="704" spans="3:3">
      <c r="C704" s="158"/>
    </row>
    <row r="705" spans="3:3">
      <c r="C705" s="158"/>
    </row>
    <row r="706" spans="3:3">
      <c r="C706" s="158"/>
    </row>
    <row r="707" spans="3:3">
      <c r="C707" s="158"/>
    </row>
    <row r="708" spans="3:3">
      <c r="C708" s="158"/>
    </row>
    <row r="709" spans="3:3">
      <c r="C709" s="158"/>
    </row>
    <row r="710" spans="3:3">
      <c r="C710" s="158"/>
    </row>
    <row r="711" spans="3:3">
      <c r="C711" s="158"/>
    </row>
    <row r="712" spans="3:3">
      <c r="C712" s="158"/>
    </row>
    <row r="713" spans="3:3">
      <c r="C713" s="158"/>
    </row>
    <row r="714" spans="3:3">
      <c r="C714" s="158"/>
    </row>
    <row r="715" spans="3:3">
      <c r="C715" s="158"/>
    </row>
    <row r="716" spans="3:3">
      <c r="C716" s="158"/>
    </row>
    <row r="717" spans="3:3">
      <c r="C717" s="158"/>
    </row>
    <row r="718" spans="3:3">
      <c r="C718" s="158"/>
    </row>
    <row r="719" spans="3:3">
      <c r="C719" s="158"/>
    </row>
    <row r="720" spans="3:3">
      <c r="C720" s="158"/>
    </row>
    <row r="721" spans="3:3">
      <c r="C721" s="158"/>
    </row>
    <row r="722" spans="3:3">
      <c r="C722" s="158"/>
    </row>
    <row r="723" spans="3:3">
      <c r="C723" s="158"/>
    </row>
    <row r="724" spans="3:3">
      <c r="C724" s="158"/>
    </row>
    <row r="725" spans="3:3">
      <c r="C725" s="158"/>
    </row>
    <row r="726" spans="3:3">
      <c r="C726" s="158"/>
    </row>
    <row r="727" spans="3:3">
      <c r="C727" s="158"/>
    </row>
    <row r="728" spans="3:3">
      <c r="C728" s="158"/>
    </row>
    <row r="729" spans="3:3">
      <c r="C729" s="158"/>
    </row>
    <row r="730" spans="3:3">
      <c r="C730" s="158"/>
    </row>
    <row r="731" spans="3:3">
      <c r="C731" s="158"/>
    </row>
    <row r="732" spans="3:3">
      <c r="C732" s="158"/>
    </row>
    <row r="733" spans="3:3">
      <c r="C733" s="158"/>
    </row>
    <row r="734" spans="3:3">
      <c r="C734" s="158"/>
    </row>
    <row r="735" spans="3:3">
      <c r="C735" s="158"/>
    </row>
    <row r="736" spans="3:3">
      <c r="C736" s="158"/>
    </row>
    <row r="737" spans="3:3">
      <c r="C737" s="158"/>
    </row>
    <row r="738" spans="3:3">
      <c r="C738" s="158"/>
    </row>
    <row r="739" spans="3:3">
      <c r="C739" s="158"/>
    </row>
    <row r="740" spans="3:3">
      <c r="C740" s="158"/>
    </row>
    <row r="741" spans="3:3">
      <c r="C741" s="158"/>
    </row>
    <row r="742" spans="3:3">
      <c r="C742" s="158"/>
    </row>
    <row r="743" spans="3:3">
      <c r="C743" s="158"/>
    </row>
    <row r="744" spans="3:3">
      <c r="C744" s="158"/>
    </row>
    <row r="745" spans="3:3">
      <c r="C745" s="158"/>
    </row>
    <row r="746" spans="3:3">
      <c r="C746" s="158"/>
    </row>
    <row r="747" spans="3:3">
      <c r="C747" s="158"/>
    </row>
    <row r="748" spans="3:3">
      <c r="C748" s="158"/>
    </row>
    <row r="749" spans="3:3">
      <c r="C749" s="158"/>
    </row>
    <row r="750" spans="3:3">
      <c r="C750" s="158"/>
    </row>
    <row r="751" spans="3:3">
      <c r="C751" s="158"/>
    </row>
    <row r="752" spans="3:3">
      <c r="C752" s="158"/>
    </row>
    <row r="753" spans="3:3">
      <c r="C753" s="158"/>
    </row>
    <row r="754" spans="3:3">
      <c r="C754" s="158"/>
    </row>
    <row r="755" spans="3:3">
      <c r="C755" s="158"/>
    </row>
    <row r="756" spans="3:3">
      <c r="C756" s="158"/>
    </row>
    <row r="757" spans="3:3">
      <c r="C757" s="158"/>
    </row>
    <row r="758" spans="3:3">
      <c r="C758" s="158"/>
    </row>
    <row r="759" spans="3:3">
      <c r="C759" s="158"/>
    </row>
    <row r="760" spans="3:3">
      <c r="C760" s="158"/>
    </row>
    <row r="761" spans="3:3">
      <c r="C761" s="158"/>
    </row>
    <row r="762" spans="3:3">
      <c r="C762" s="158"/>
    </row>
    <row r="763" spans="3:3">
      <c r="C763" s="158"/>
    </row>
    <row r="764" spans="3:3">
      <c r="C764" s="158"/>
    </row>
    <row r="765" spans="3:3">
      <c r="C765" s="158"/>
    </row>
    <row r="766" spans="3:3">
      <c r="C766" s="158"/>
    </row>
    <row r="767" spans="3:3">
      <c r="C767" s="158"/>
    </row>
    <row r="768" spans="3:3">
      <c r="C768" s="158"/>
    </row>
    <row r="769" spans="3:3">
      <c r="C769" s="158"/>
    </row>
    <row r="770" spans="3:3">
      <c r="C770" s="158"/>
    </row>
    <row r="771" spans="3:3">
      <c r="C771" s="158"/>
    </row>
    <row r="772" spans="3:3">
      <c r="C772" s="158"/>
    </row>
    <row r="773" spans="3:3">
      <c r="C773" s="158"/>
    </row>
    <row r="774" spans="3:3">
      <c r="C774" s="158"/>
    </row>
    <row r="775" spans="3:3">
      <c r="C775" s="158"/>
    </row>
    <row r="776" spans="3:3">
      <c r="C776" s="158"/>
    </row>
    <row r="777" spans="3:3">
      <c r="C777" s="158"/>
    </row>
    <row r="778" spans="3:3">
      <c r="C778" s="158"/>
    </row>
    <row r="779" spans="3:3">
      <c r="C779" s="158"/>
    </row>
    <row r="780" spans="3:3">
      <c r="C780" s="158"/>
    </row>
    <row r="781" spans="3:3">
      <c r="C781" s="158"/>
    </row>
    <row r="782" spans="3:3">
      <c r="C782" s="158"/>
    </row>
    <row r="783" spans="3:3">
      <c r="C783" s="158"/>
    </row>
    <row r="784" spans="3:3">
      <c r="C784" s="158"/>
    </row>
    <row r="785" spans="3:3">
      <c r="C785" s="158"/>
    </row>
    <row r="786" spans="3:3">
      <c r="C786" s="158"/>
    </row>
    <row r="787" spans="3:3">
      <c r="C787" s="158"/>
    </row>
    <row r="788" spans="3:3">
      <c r="C788" s="158"/>
    </row>
    <row r="789" spans="3:3">
      <c r="C789" s="158"/>
    </row>
    <row r="790" spans="3:3">
      <c r="C790" s="158"/>
    </row>
    <row r="791" spans="3:3">
      <c r="C791" s="158"/>
    </row>
    <row r="792" spans="3:3">
      <c r="C792" s="158"/>
    </row>
    <row r="793" spans="3:3">
      <c r="C793" s="158"/>
    </row>
    <row r="794" spans="3:3">
      <c r="C794" s="158"/>
    </row>
    <row r="795" spans="3:3">
      <c r="C795" s="158"/>
    </row>
    <row r="796" spans="3:3">
      <c r="C796" s="158"/>
    </row>
    <row r="797" spans="3:3">
      <c r="C797" s="158"/>
    </row>
    <row r="798" spans="3:3">
      <c r="C798" s="158"/>
    </row>
    <row r="799" spans="3:3">
      <c r="C799" s="158"/>
    </row>
    <row r="800" spans="3:3">
      <c r="C800" s="158"/>
    </row>
    <row r="801" spans="3:3">
      <c r="C801" s="158"/>
    </row>
    <row r="802" spans="3:3">
      <c r="C802" s="158"/>
    </row>
    <row r="803" spans="3:3">
      <c r="C803" s="158"/>
    </row>
    <row r="804" spans="3:3">
      <c r="C804" s="158"/>
    </row>
    <row r="805" spans="3:3">
      <c r="C805" s="158"/>
    </row>
  </sheetData>
  <autoFilter ref="A13:BA13"/>
  <mergeCells count="6">
    <mergeCell ref="N487:O487"/>
    <mergeCell ref="N488:O488"/>
    <mergeCell ref="G468:I468"/>
    <mergeCell ref="K476:O476"/>
    <mergeCell ref="G482:I482"/>
    <mergeCell ref="K482:O482"/>
  </mergeCells>
  <phoneticPr fontId="38" type="noConversion"/>
  <conditionalFormatting sqref="P457 P14:P455">
    <cfRule type="containsText" dxfId="670" priority="12" operator="containsText" text="UTWARDZONA">
      <formula>NOT(ISERROR(SEARCH("UTWARDZONA",P14)))</formula>
    </cfRule>
    <cfRule type="containsText" dxfId="669" priority="13" operator="containsText" text="PIASZCZYSTA">
      <formula>NOT(ISERROR(SEARCH("PIASZCZYSTA",P14)))</formula>
    </cfRule>
    <cfRule type="containsText" dxfId="668" priority="14" operator="containsText" text="UTWARDZONA">
      <formula>NOT(ISERROR(SEARCH("UTWARDZONA",P14)))</formula>
    </cfRule>
    <cfRule type="containsText" dxfId="667" priority="15" operator="containsText" text="GRUNTOWA">
      <formula>NOT(ISERROR(SEARCH("GRUNTOWA",P14)))</formula>
    </cfRule>
    <cfRule type="containsText" dxfId="666" priority="16" operator="containsText" text="UTWARDZONA">
      <formula>NOT(ISERROR(SEARCH("UTWARDZONA",P14)))</formula>
    </cfRule>
    <cfRule type="expression" dxfId="665" priority="17">
      <formula>"UTWARDZONA"</formula>
    </cfRule>
  </conditionalFormatting>
  <conditionalFormatting sqref="Q457 Q14:Q455">
    <cfRule type="containsText" dxfId="664" priority="9" operator="containsText" text="LAS">
      <formula>NOT(ISERROR(SEARCH("LAS",Q14)))</formula>
    </cfRule>
    <cfRule type="containsText" dxfId="663" priority="10" operator="containsText" text="OTWARTY">
      <formula>NOT(ISERROR(SEARCH("OTWARTY",Q14)))</formula>
    </cfRule>
    <cfRule type="containsText" dxfId="662" priority="11" operator="containsText" text="ZABUDOWA">
      <formula>NOT(ISERROR(SEARCH("ZABUDOWA",Q14)))</formula>
    </cfRule>
  </conditionalFormatting>
  <conditionalFormatting sqref="Q457 Q14:Q455">
    <cfRule type="containsText" dxfId="661" priority="7" operator="containsText" text="LAS">
      <formula>NOT(ISERROR(SEARCH("LAS",Q14)))</formula>
    </cfRule>
    <cfRule type="containsText" dxfId="660" priority="8" operator="containsText" text="OTWARTY">
      <formula>NOT(ISERROR(SEARCH("OTWARTY",Q14)))</formula>
    </cfRule>
  </conditionalFormatting>
  <conditionalFormatting sqref="Q457 Q14:Q455">
    <cfRule type="containsText" dxfId="659" priority="6" operator="containsText" text="ZABUDOWA">
      <formula>NOT(ISERROR(SEARCH("ZABUDOWA",Q14)))</formula>
    </cfRule>
  </conditionalFormatting>
  <conditionalFormatting sqref="P457 P14:P455">
    <cfRule type="containsText" dxfId="658" priority="5" operator="containsText" text="PIASZCZYSTA">
      <formula>NOT(ISERROR(SEARCH("PIASZCZYSTA",P14)))</formula>
    </cfRule>
  </conditionalFormatting>
  <conditionalFormatting sqref="P457 P14:P455">
    <cfRule type="containsText" dxfId="657" priority="4" operator="containsText" text="PIASZCZYSTA">
      <formula>NOT(ISERROR(SEARCH("PIASZCZYSTA",P14)))</formula>
    </cfRule>
  </conditionalFormatting>
  <conditionalFormatting sqref="P457 P14:P455">
    <cfRule type="containsText" dxfId="656" priority="3" operator="containsText" text="GRUNTOWA">
      <formula>NOT(ISERROR(SEARCH("GRUNTOWA",P14)))</formula>
    </cfRule>
  </conditionalFormatting>
  <conditionalFormatting sqref="Q457 Q14:Q455">
    <cfRule type="containsText" dxfId="655" priority="2" operator="containsText" text="ZABUDOWA">
      <formula>NOT(ISERROR(SEARCH("ZABUDOWA",Q14)))</formula>
    </cfRule>
  </conditionalFormatting>
  <conditionalFormatting sqref="Q457 Q14:Q455">
    <cfRule type="containsText" dxfId="654" priority="1" operator="containsText" text="zabudowa">
      <formula>NOT(ISERROR(SEARCH("zabudowa",Q14)))</formula>
    </cfRule>
  </conditionalFormatting>
  <dataValidations count="14">
    <dataValidation type="list" allowBlank="1" sqref="E218:E296 E14:E203 E301:E455">
      <formula1>$E$1:$E$2</formula1>
    </dataValidation>
    <dataValidation type="list" allowBlank="1" sqref="O14:O212 O457 O218:O455">
      <formula1>$O$1:$O$5</formula1>
    </dataValidation>
    <dataValidation type="list" allowBlank="1" sqref="N14:N212 N457 N218:N455">
      <formula1>$N$1:$N$2</formula1>
    </dataValidation>
    <dataValidation type="list" allowBlank="1" sqref="M14:M212 M457 M218:M455">
      <formula1>$M$1</formula1>
    </dataValidation>
    <dataValidation type="list" allowBlank="1" sqref="K14:K212 K457 K220:K455">
      <formula1>$K$1:$K$7</formula1>
    </dataValidation>
    <dataValidation type="list" allowBlank="1" sqref="J214:J296 J14:J212 J457 J301:J455">
      <formula1>$J$1:$J$4</formula1>
    </dataValidation>
    <dataValidation type="list" allowBlank="1" sqref="O24 H287:H288 O226:O228 H25:H225 H229:H260 H14:H23 H367:I367 H341:H366 H457 H368:H455">
      <formula1>$H$1:$H$4</formula1>
    </dataValidation>
    <dataValidation type="list" allowBlank="1" sqref="F214:F296 F14:F212 F457 F301:F455">
      <formula1>$F$1:$F$3</formula1>
    </dataValidation>
    <dataValidation type="list" allowBlank="1" sqref="G232:G296 G14:G229 G457 G341:G455">
      <formula1>$G$1:$G$8</formula1>
    </dataValidation>
    <dataValidation type="list" allowBlank="1" sqref="L14:L162 L175:L212 E178:E188 L457 L218:L455">
      <formula1>$L$1:$L$7</formula1>
    </dataValidation>
    <dataValidation type="list" allowBlank="1" sqref="I284:I285 I134:I212 I214:I251 I14:I132 I323:I402 I457 I404:I455">
      <formula1>$I$1:$I$12</formula1>
    </dataValidation>
    <dataValidation type="list" allowBlank="1" sqref="Q14:Q63 Q457 Q65:Q455">
      <formula1>$Q$1:$Q$3</formula1>
    </dataValidation>
    <dataValidation type="list" allowBlank="1" sqref="P457 P14:P455">
      <formula1>$P$1:$P$3</formula1>
    </dataValidation>
    <dataValidation type="list" allowBlank="1" sqref="U14:U457">
      <formula1>$U$1:$U$5</formula1>
    </dataValidation>
  </dataValidations>
  <pageMargins left="0.7" right="0.7" top="0.75" bottom="0.75" header="0.3" footer="0.3"/>
  <pageSetup paperSize="9" orientation="portrait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41"/>
  <sheetViews>
    <sheetView topLeftCell="A13" zoomScale="80" zoomScaleNormal="80" workbookViewId="0">
      <pane xSplit="1" ySplit="1" topLeftCell="B88" activePane="bottomRight" state="frozen"/>
      <selection activeCell="A13" sqref="A13"/>
      <selection pane="topRight" activeCell="B13" sqref="B13"/>
      <selection pane="bottomLeft" activeCell="A14" sqref="A14"/>
      <selection pane="bottomRight" activeCell="O13" sqref="O1:O1048576"/>
    </sheetView>
  </sheetViews>
  <sheetFormatPr defaultColWidth="0" defaultRowHeight="13.8"/>
  <cols>
    <col min="1" max="1" width="4" customWidth="1"/>
    <col min="2" max="2" width="7.19921875" customWidth="1"/>
    <col min="3" max="3" width="7.59765625" customWidth="1"/>
    <col min="4" max="4" width="23.69921875" customWidth="1"/>
    <col min="5" max="5" width="8" customWidth="1"/>
    <col min="6" max="6" width="9" customWidth="1"/>
    <col min="7" max="7" width="15" customWidth="1"/>
    <col min="8" max="9" width="12.8984375" customWidth="1"/>
    <col min="10" max="10" width="8.5" customWidth="1"/>
    <col min="11" max="11" width="10.3984375" customWidth="1"/>
    <col min="12" max="12" width="9.59765625" customWidth="1"/>
    <col min="13" max="13" width="8.3984375" customWidth="1"/>
    <col min="14" max="14" width="12" customWidth="1"/>
    <col min="15" max="16" width="12.09765625" customWidth="1"/>
    <col min="17" max="17" width="10.8984375" customWidth="1"/>
    <col min="18" max="18" width="32.09765625" customWidth="1"/>
    <col min="19" max="19" width="2" customWidth="1"/>
    <col min="20" max="20" width="9" customWidth="1"/>
    <col min="21" max="21" width="9.3984375" customWidth="1"/>
    <col min="22" max="22" width="20.59765625" customWidth="1"/>
    <col min="23" max="23" width="51.09765625" customWidth="1"/>
    <col min="24" max="24" width="5.3984375" hidden="1" customWidth="1"/>
    <col min="25" max="25" width="14.59765625" hidden="1" customWidth="1"/>
    <col min="26" max="26" width="9.59765625" hidden="1" customWidth="1"/>
    <col min="27" max="27" width="12.5" hidden="1" customWidth="1"/>
    <col min="28" max="28" width="2" hidden="1" customWidth="1"/>
    <col min="29" max="29" width="10.59765625" hidden="1" customWidth="1"/>
    <col min="30" max="30" width="3.69921875" hidden="1" customWidth="1"/>
    <col min="31" max="31" width="11.8984375" hidden="1" customWidth="1"/>
    <col min="32" max="32" width="11.3984375" hidden="1" customWidth="1"/>
    <col min="33" max="33" width="8.8984375" hidden="1" customWidth="1"/>
    <col min="34" max="34" width="11.5" hidden="1" customWidth="1"/>
    <col min="35" max="35" width="9.5" hidden="1" customWidth="1"/>
    <col min="36" max="48" width="9" hidden="1" customWidth="1"/>
    <col min="49" max="50" width="0" hidden="1" customWidth="1"/>
    <col min="51" max="16384" width="9" hidden="1"/>
  </cols>
  <sheetData>
    <row r="1" spans="1:23" hidden="1">
      <c r="E1" s="20" t="s">
        <v>17</v>
      </c>
      <c r="F1" s="20" t="s">
        <v>14</v>
      </c>
      <c r="G1" s="12" t="s">
        <v>19</v>
      </c>
      <c r="H1" s="12" t="s">
        <v>28</v>
      </c>
      <c r="I1" s="12" t="s">
        <v>24</v>
      </c>
      <c r="J1" s="20">
        <v>1</v>
      </c>
      <c r="K1" s="20" t="s">
        <v>33</v>
      </c>
      <c r="L1" s="20" t="s">
        <v>33</v>
      </c>
      <c r="M1" s="20" t="s">
        <v>50</v>
      </c>
      <c r="N1" s="20" t="s">
        <v>36</v>
      </c>
      <c r="O1" s="20" t="s">
        <v>28</v>
      </c>
      <c r="P1" s="20" t="s">
        <v>291</v>
      </c>
      <c r="Q1" s="20" t="s">
        <v>288</v>
      </c>
      <c r="U1" s="21" t="s">
        <v>45</v>
      </c>
    </row>
    <row r="2" spans="1:23" hidden="1">
      <c r="E2" s="20" t="s">
        <v>18</v>
      </c>
      <c r="F2" s="20" t="s">
        <v>15</v>
      </c>
      <c r="G2" s="12" t="s">
        <v>20</v>
      </c>
      <c r="H2" s="12" t="s">
        <v>29</v>
      </c>
      <c r="I2" s="12" t="s">
        <v>25</v>
      </c>
      <c r="J2" s="20">
        <v>2</v>
      </c>
      <c r="K2" s="20" t="s">
        <v>58</v>
      </c>
      <c r="L2" s="20" t="s">
        <v>58</v>
      </c>
      <c r="N2" s="20" t="s">
        <v>39</v>
      </c>
      <c r="O2" s="20" t="s">
        <v>29</v>
      </c>
      <c r="P2" s="20" t="s">
        <v>286</v>
      </c>
      <c r="Q2" s="20" t="s">
        <v>290</v>
      </c>
      <c r="U2" s="21" t="s">
        <v>46</v>
      </c>
    </row>
    <row r="3" spans="1:23" hidden="1">
      <c r="E3" s="20"/>
      <c r="F3" s="20" t="s">
        <v>16</v>
      </c>
      <c r="G3" s="12" t="s">
        <v>22</v>
      </c>
      <c r="H3" s="12" t="s">
        <v>304</v>
      </c>
      <c r="I3" s="12" t="s">
        <v>26</v>
      </c>
      <c r="J3" s="20">
        <v>3</v>
      </c>
      <c r="K3" s="20" t="s">
        <v>34</v>
      </c>
      <c r="L3" s="20" t="s">
        <v>34</v>
      </c>
      <c r="M3" s="20"/>
      <c r="N3" s="20"/>
      <c r="O3" s="20" t="s">
        <v>30</v>
      </c>
      <c r="P3" s="20" t="s">
        <v>287</v>
      </c>
      <c r="Q3" s="20" t="s">
        <v>289</v>
      </c>
      <c r="U3" s="21" t="s">
        <v>47</v>
      </c>
    </row>
    <row r="4" spans="1:23" hidden="1">
      <c r="E4" s="20"/>
      <c r="F4" s="20"/>
      <c r="G4" s="12" t="s">
        <v>23</v>
      </c>
      <c r="H4" s="12" t="s">
        <v>61</v>
      </c>
      <c r="I4" s="12" t="s">
        <v>30</v>
      </c>
      <c r="J4" s="20">
        <v>4</v>
      </c>
      <c r="K4" s="20" t="s">
        <v>59</v>
      </c>
      <c r="L4" s="20" t="s">
        <v>59</v>
      </c>
      <c r="M4" s="20"/>
      <c r="N4" s="20"/>
      <c r="O4" s="20" t="s">
        <v>48</v>
      </c>
      <c r="P4" s="20"/>
      <c r="U4" s="21" t="s">
        <v>51</v>
      </c>
    </row>
    <row r="5" spans="1:23" hidden="1">
      <c r="E5" s="20"/>
      <c r="F5" s="20"/>
      <c r="G5" s="12" t="s">
        <v>21</v>
      </c>
      <c r="H5" s="12"/>
      <c r="I5" s="12" t="s">
        <v>49</v>
      </c>
      <c r="J5" s="20"/>
      <c r="K5" s="20" t="s">
        <v>35</v>
      </c>
      <c r="L5" s="20" t="s">
        <v>35</v>
      </c>
      <c r="M5" s="20"/>
      <c r="N5" s="20"/>
      <c r="O5" s="20" t="s">
        <v>61</v>
      </c>
      <c r="P5" s="20"/>
      <c r="U5" s="21" t="s">
        <v>52</v>
      </c>
    </row>
    <row r="6" spans="1:23" hidden="1">
      <c r="E6" s="20"/>
      <c r="F6" s="20"/>
      <c r="G6" s="12" t="s">
        <v>56</v>
      </c>
      <c r="H6" s="12"/>
      <c r="I6" s="12" t="s">
        <v>51</v>
      </c>
      <c r="J6" s="20"/>
      <c r="K6" s="20" t="s">
        <v>276</v>
      </c>
      <c r="L6" s="20" t="s">
        <v>276</v>
      </c>
      <c r="M6" s="20"/>
      <c r="N6" s="20"/>
      <c r="O6" s="21"/>
      <c r="P6" s="20"/>
    </row>
    <row r="7" spans="1:23" hidden="1">
      <c r="G7" s="12" t="s">
        <v>57</v>
      </c>
      <c r="I7" s="12" t="s">
        <v>52</v>
      </c>
      <c r="K7" s="20" t="s">
        <v>60</v>
      </c>
      <c r="L7" s="20" t="s">
        <v>60</v>
      </c>
      <c r="O7" s="21"/>
      <c r="P7" s="20"/>
    </row>
    <row r="8" spans="1:23" hidden="1">
      <c r="G8" s="12" t="s">
        <v>262</v>
      </c>
      <c r="I8" s="12" t="s">
        <v>53</v>
      </c>
    </row>
    <row r="9" spans="1:23" hidden="1">
      <c r="I9" s="12" t="s">
        <v>54</v>
      </c>
    </row>
    <row r="10" spans="1:23" hidden="1">
      <c r="I10" s="12" t="s">
        <v>261</v>
      </c>
    </row>
    <row r="11" spans="1:23" hidden="1">
      <c r="I11" s="12" t="s">
        <v>275</v>
      </c>
    </row>
    <row r="12" spans="1:23" hidden="1">
      <c r="I12" s="12" t="s">
        <v>277</v>
      </c>
    </row>
    <row r="13" spans="1:23" ht="30" customHeight="1">
      <c r="A13" s="6" t="s">
        <v>8</v>
      </c>
      <c r="B13" s="6" t="s">
        <v>9</v>
      </c>
      <c r="C13" s="6" t="s">
        <v>1</v>
      </c>
      <c r="D13" s="7" t="s">
        <v>0</v>
      </c>
      <c r="E13" s="7" t="s">
        <v>10</v>
      </c>
      <c r="F13" s="7" t="s">
        <v>11</v>
      </c>
      <c r="G13" s="7" t="s">
        <v>12</v>
      </c>
      <c r="H13" s="7" t="s">
        <v>27</v>
      </c>
      <c r="I13" s="7" t="s">
        <v>13</v>
      </c>
      <c r="J13" s="7" t="s">
        <v>31</v>
      </c>
      <c r="K13" s="7" t="s">
        <v>305</v>
      </c>
      <c r="L13" s="7" t="s">
        <v>306</v>
      </c>
      <c r="M13" s="7" t="s">
        <v>37</v>
      </c>
      <c r="N13" s="7" t="s">
        <v>38</v>
      </c>
      <c r="O13" s="7" t="s">
        <v>40</v>
      </c>
      <c r="P13" s="7" t="s">
        <v>284</v>
      </c>
      <c r="Q13" s="7" t="s">
        <v>285</v>
      </c>
      <c r="R13" s="7" t="s">
        <v>256</v>
      </c>
      <c r="S13" s="1"/>
      <c r="T13" s="7" t="s">
        <v>41</v>
      </c>
      <c r="U13" s="7" t="s">
        <v>44</v>
      </c>
      <c r="V13" s="7" t="s">
        <v>43</v>
      </c>
      <c r="W13" s="7" t="s">
        <v>42</v>
      </c>
    </row>
    <row r="14" spans="1:23" s="247" customFormat="1" ht="30" customHeight="1" thickBot="1">
      <c r="A14" s="598"/>
      <c r="B14" s="598"/>
      <c r="C14" s="598"/>
      <c r="D14" s="599" t="s">
        <v>747</v>
      </c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</row>
    <row r="15" spans="1:23" ht="15.6">
      <c r="A15" s="255" t="s">
        <v>2</v>
      </c>
      <c r="B15" s="256"/>
      <c r="C15" s="256"/>
      <c r="D15" s="597" t="s">
        <v>746</v>
      </c>
      <c r="E15" s="136" t="s">
        <v>17</v>
      </c>
      <c r="F15" s="136" t="s">
        <v>14</v>
      </c>
      <c r="G15" s="257" t="s">
        <v>22</v>
      </c>
      <c r="H15" s="257" t="s">
        <v>28</v>
      </c>
      <c r="I15" s="257" t="s">
        <v>24</v>
      </c>
      <c r="J15" s="136">
        <v>4</v>
      </c>
      <c r="K15" s="136"/>
      <c r="L15" s="136"/>
      <c r="M15" s="136"/>
      <c r="N15" s="136"/>
      <c r="O15" s="136"/>
      <c r="P15" s="136" t="s">
        <v>286</v>
      </c>
      <c r="Q15" s="136" t="s">
        <v>290</v>
      </c>
      <c r="R15" s="258"/>
      <c r="S15" s="136"/>
      <c r="T15" s="259"/>
      <c r="U15" s="259"/>
      <c r="V15" s="260"/>
      <c r="W15" s="261"/>
    </row>
    <row r="16" spans="1:23" ht="15.6">
      <c r="A16" s="3" t="s">
        <v>3</v>
      </c>
      <c r="B16" s="13"/>
      <c r="C16" s="13"/>
      <c r="D16" s="2"/>
      <c r="E16" s="4" t="s">
        <v>17</v>
      </c>
      <c r="F16" s="4" t="s">
        <v>15</v>
      </c>
      <c r="G16" s="1" t="s">
        <v>22</v>
      </c>
      <c r="H16" s="1" t="s">
        <v>28</v>
      </c>
      <c r="I16" s="1" t="s">
        <v>24</v>
      </c>
      <c r="J16" s="4">
        <v>4</v>
      </c>
      <c r="K16" s="4"/>
      <c r="L16" s="4"/>
      <c r="M16" s="4"/>
      <c r="N16" s="4"/>
      <c r="O16" s="4"/>
      <c r="P16" s="4" t="s">
        <v>286</v>
      </c>
      <c r="Q16" s="4" t="s">
        <v>290</v>
      </c>
      <c r="R16" s="19"/>
      <c r="S16" s="4"/>
      <c r="T16" s="5"/>
      <c r="U16" s="5"/>
      <c r="V16" s="14"/>
      <c r="W16" s="15"/>
    </row>
    <row r="17" spans="1:23" ht="15.6">
      <c r="A17" s="3" t="s">
        <v>4</v>
      </c>
      <c r="B17" s="13"/>
      <c r="C17" s="13"/>
      <c r="D17" s="2"/>
      <c r="E17" s="4" t="s">
        <v>18</v>
      </c>
      <c r="F17" s="4" t="s">
        <v>15</v>
      </c>
      <c r="G17" s="1" t="s">
        <v>19</v>
      </c>
      <c r="H17" s="1" t="s">
        <v>28</v>
      </c>
      <c r="I17" s="1" t="s">
        <v>24</v>
      </c>
      <c r="J17" s="4">
        <v>4</v>
      </c>
      <c r="K17" s="4"/>
      <c r="L17" s="4"/>
      <c r="M17" s="4"/>
      <c r="N17" s="4"/>
      <c r="O17" s="4"/>
      <c r="P17" s="4" t="s">
        <v>286</v>
      </c>
      <c r="Q17" s="4" t="s">
        <v>290</v>
      </c>
      <c r="R17" s="19"/>
      <c r="S17" s="4"/>
      <c r="T17" s="5"/>
      <c r="U17" s="5"/>
      <c r="V17" s="14"/>
      <c r="W17" s="15"/>
    </row>
    <row r="18" spans="1:23" ht="15.6">
      <c r="A18" s="3" t="s">
        <v>5</v>
      </c>
      <c r="B18" s="13"/>
      <c r="C18" s="13"/>
      <c r="D18" s="2"/>
      <c r="E18" s="125" t="s">
        <v>17</v>
      </c>
      <c r="F18" s="125" t="s">
        <v>14</v>
      </c>
      <c r="G18" s="126" t="s">
        <v>22</v>
      </c>
      <c r="H18" s="126" t="s">
        <v>28</v>
      </c>
      <c r="I18" s="126" t="s">
        <v>474</v>
      </c>
      <c r="J18" s="125">
        <v>4</v>
      </c>
      <c r="K18" s="4"/>
      <c r="L18" s="4"/>
      <c r="M18" s="4"/>
      <c r="N18" s="4"/>
      <c r="O18" s="4"/>
      <c r="P18" s="4" t="s">
        <v>286</v>
      </c>
      <c r="Q18" s="4" t="s">
        <v>290</v>
      </c>
      <c r="R18" s="19"/>
      <c r="S18" s="4"/>
      <c r="T18" s="5"/>
      <c r="U18" s="5"/>
      <c r="V18" s="14"/>
      <c r="W18" s="15"/>
    </row>
    <row r="19" spans="1:23" ht="15.6">
      <c r="A19" s="3" t="s">
        <v>6</v>
      </c>
      <c r="B19" s="13"/>
      <c r="C19" s="13"/>
      <c r="D19" s="123"/>
      <c r="E19" s="125" t="s">
        <v>17</v>
      </c>
      <c r="F19" s="125" t="s">
        <v>15</v>
      </c>
      <c r="G19" s="126" t="s">
        <v>22</v>
      </c>
      <c r="H19" s="126" t="s">
        <v>28</v>
      </c>
      <c r="I19" s="126" t="s">
        <v>24</v>
      </c>
      <c r="J19" s="125">
        <v>4</v>
      </c>
      <c r="K19" s="124"/>
      <c r="L19" s="4"/>
      <c r="M19" s="4"/>
      <c r="N19" s="4"/>
      <c r="O19" s="4"/>
      <c r="P19" s="4" t="s">
        <v>286</v>
      </c>
      <c r="Q19" s="4" t="s">
        <v>290</v>
      </c>
      <c r="R19" s="19"/>
      <c r="S19" s="4"/>
      <c r="T19" s="5"/>
      <c r="U19" s="5"/>
      <c r="V19" s="14"/>
      <c r="W19" s="15"/>
    </row>
    <row r="20" spans="1:23" ht="15.6">
      <c r="A20" s="3" t="s">
        <v>7</v>
      </c>
      <c r="B20" s="13"/>
      <c r="C20" s="13"/>
      <c r="D20" s="123"/>
      <c r="E20" s="125" t="s">
        <v>18</v>
      </c>
      <c r="F20" s="125" t="s">
        <v>15</v>
      </c>
      <c r="G20" s="126" t="s">
        <v>19</v>
      </c>
      <c r="H20" s="126" t="s">
        <v>28</v>
      </c>
      <c r="I20" s="126" t="s">
        <v>25</v>
      </c>
      <c r="J20" s="125">
        <v>4</v>
      </c>
      <c r="K20" s="124"/>
      <c r="L20" s="4"/>
      <c r="M20" s="4"/>
      <c r="N20" s="4"/>
      <c r="O20" s="4"/>
      <c r="P20" s="4" t="s">
        <v>291</v>
      </c>
      <c r="Q20" s="4" t="s">
        <v>288</v>
      </c>
      <c r="R20" s="19"/>
      <c r="S20" s="4"/>
      <c r="T20" s="5"/>
      <c r="U20" s="5"/>
      <c r="V20" s="14"/>
      <c r="W20" s="15"/>
    </row>
    <row r="21" spans="1:23" ht="15.6">
      <c r="A21" s="3" t="s">
        <v>62</v>
      </c>
      <c r="B21" s="13"/>
      <c r="C21" s="13"/>
      <c r="D21" s="123"/>
      <c r="E21" s="125" t="s">
        <v>17</v>
      </c>
      <c r="F21" s="125" t="s">
        <v>14</v>
      </c>
      <c r="G21" s="126" t="s">
        <v>19</v>
      </c>
      <c r="H21" s="126" t="s">
        <v>28</v>
      </c>
      <c r="I21" s="126" t="s">
        <v>24</v>
      </c>
      <c r="J21" s="125">
        <v>4</v>
      </c>
      <c r="K21" s="124"/>
      <c r="L21" s="4"/>
      <c r="M21" s="4"/>
      <c r="N21" s="4"/>
      <c r="O21" s="4"/>
      <c r="P21" s="4" t="s">
        <v>291</v>
      </c>
      <c r="Q21" s="4" t="s">
        <v>288</v>
      </c>
      <c r="R21" s="19"/>
      <c r="S21" s="4"/>
      <c r="T21" s="5"/>
      <c r="U21" s="5"/>
      <c r="V21" s="14"/>
      <c r="W21" s="15"/>
    </row>
    <row r="22" spans="1:23" ht="15.6">
      <c r="A22" s="3" t="s">
        <v>63</v>
      </c>
      <c r="B22" s="13"/>
      <c r="C22" s="13"/>
      <c r="D22" s="123"/>
      <c r="E22" s="125" t="s">
        <v>17</v>
      </c>
      <c r="F22" s="125" t="s">
        <v>14</v>
      </c>
      <c r="G22" s="126" t="s">
        <v>22</v>
      </c>
      <c r="H22" s="126" t="s">
        <v>28</v>
      </c>
      <c r="I22" s="126" t="s">
        <v>477</v>
      </c>
      <c r="J22" s="125">
        <v>4</v>
      </c>
      <c r="K22" s="124"/>
      <c r="L22" s="4"/>
      <c r="M22" s="4"/>
      <c r="N22" s="4"/>
      <c r="O22" s="4"/>
      <c r="P22" s="4" t="s">
        <v>291</v>
      </c>
      <c r="Q22" s="4" t="s">
        <v>288</v>
      </c>
      <c r="R22" s="19"/>
      <c r="S22" s="4"/>
      <c r="T22" s="5"/>
      <c r="U22" s="5"/>
      <c r="V22" s="14"/>
      <c r="W22" s="15"/>
    </row>
    <row r="23" spans="1:23" ht="15.6">
      <c r="A23" s="3" t="s">
        <v>64</v>
      </c>
      <c r="B23" s="13"/>
      <c r="C23" s="13"/>
      <c r="D23" s="123"/>
      <c r="E23" s="125" t="s">
        <v>17</v>
      </c>
      <c r="F23" s="125" t="s">
        <v>15</v>
      </c>
      <c r="G23" s="126" t="s">
        <v>22</v>
      </c>
      <c r="H23" s="126" t="s">
        <v>28</v>
      </c>
      <c r="I23" s="126" t="s">
        <v>24</v>
      </c>
      <c r="J23" s="125">
        <v>4</v>
      </c>
      <c r="K23" s="124"/>
      <c r="L23" s="4"/>
      <c r="M23" s="4"/>
      <c r="N23" s="4"/>
      <c r="O23" s="4"/>
      <c r="P23" s="4" t="s">
        <v>291</v>
      </c>
      <c r="Q23" s="4" t="s">
        <v>288</v>
      </c>
      <c r="R23" s="19"/>
      <c r="S23" s="4"/>
      <c r="T23" s="5"/>
      <c r="U23" s="5"/>
      <c r="V23" s="14"/>
      <c r="W23" s="15"/>
    </row>
    <row r="24" spans="1:23" ht="15.6">
      <c r="A24" s="3" t="s">
        <v>65</v>
      </c>
      <c r="B24" s="13"/>
      <c r="C24" s="13"/>
      <c r="D24" s="123"/>
      <c r="E24" s="125" t="s">
        <v>17</v>
      </c>
      <c r="F24" s="125" t="s">
        <v>15</v>
      </c>
      <c r="G24" s="126" t="s">
        <v>22</v>
      </c>
      <c r="H24" s="126" t="s">
        <v>28</v>
      </c>
      <c r="I24" s="126" t="s">
        <v>26</v>
      </c>
      <c r="J24" s="125">
        <v>4</v>
      </c>
      <c r="K24" s="124"/>
      <c r="L24" s="4"/>
      <c r="M24" s="4"/>
      <c r="N24" s="4"/>
      <c r="O24" s="4"/>
      <c r="P24" s="4" t="s">
        <v>291</v>
      </c>
      <c r="Q24" s="4" t="s">
        <v>288</v>
      </c>
      <c r="R24" s="19"/>
      <c r="S24" s="4"/>
      <c r="T24" s="5"/>
      <c r="U24" s="5"/>
      <c r="V24" s="14"/>
      <c r="W24" s="15"/>
    </row>
    <row r="25" spans="1:23" ht="15.6">
      <c r="A25" s="3" t="s">
        <v>66</v>
      </c>
      <c r="B25" s="13"/>
      <c r="C25" s="13"/>
      <c r="D25" s="2"/>
      <c r="E25" s="125" t="s">
        <v>18</v>
      </c>
      <c r="F25" s="125" t="s">
        <v>14</v>
      </c>
      <c r="G25" s="126" t="s">
        <v>22</v>
      </c>
      <c r="H25" s="126" t="s">
        <v>28</v>
      </c>
      <c r="I25" s="126" t="s">
        <v>24</v>
      </c>
      <c r="J25" s="125">
        <v>4</v>
      </c>
      <c r="K25" s="4"/>
      <c r="L25" s="4"/>
      <c r="M25" s="4"/>
      <c r="N25" s="4"/>
      <c r="O25" s="4"/>
      <c r="P25" s="4" t="s">
        <v>286</v>
      </c>
      <c r="Q25" s="4" t="s">
        <v>288</v>
      </c>
      <c r="R25" s="19"/>
      <c r="S25" s="4"/>
      <c r="T25" s="5"/>
      <c r="U25" s="5"/>
      <c r="V25" s="14"/>
      <c r="W25" s="15"/>
    </row>
    <row r="26" spans="1:23" ht="15.6">
      <c r="A26" s="3" t="s">
        <v>67</v>
      </c>
      <c r="B26" s="13"/>
      <c r="C26" s="13"/>
      <c r="D26" s="2"/>
      <c r="E26" s="125" t="s">
        <v>18</v>
      </c>
      <c r="F26" s="125" t="s">
        <v>15</v>
      </c>
      <c r="G26" s="126" t="s">
        <v>22</v>
      </c>
      <c r="H26" s="126" t="s">
        <v>28</v>
      </c>
      <c r="I26" s="126" t="s">
        <v>474</v>
      </c>
      <c r="J26" s="125">
        <v>4</v>
      </c>
      <c r="K26" s="4"/>
      <c r="L26" s="4"/>
      <c r="M26" s="4"/>
      <c r="N26" s="4"/>
      <c r="O26" s="4"/>
      <c r="P26" s="4" t="s">
        <v>286</v>
      </c>
      <c r="Q26" s="4" t="s">
        <v>288</v>
      </c>
      <c r="R26" s="19"/>
      <c r="S26" s="4"/>
      <c r="T26" s="5"/>
      <c r="U26" s="5"/>
      <c r="V26" s="14"/>
      <c r="W26" s="15"/>
    </row>
    <row r="27" spans="1:23" ht="15.6">
      <c r="A27" s="3" t="s">
        <v>68</v>
      </c>
      <c r="B27" s="13"/>
      <c r="C27" s="13"/>
      <c r="D27" s="2"/>
      <c r="E27" s="125" t="s">
        <v>17</v>
      </c>
      <c r="F27" s="125" t="s">
        <v>14</v>
      </c>
      <c r="G27" s="126" t="s">
        <v>22</v>
      </c>
      <c r="H27" s="126" t="s">
        <v>28</v>
      </c>
      <c r="I27" s="126" t="s">
        <v>24</v>
      </c>
      <c r="J27" s="125">
        <v>3</v>
      </c>
      <c r="K27" s="4"/>
      <c r="L27" s="4"/>
      <c r="M27" s="4"/>
      <c r="N27" s="4"/>
      <c r="O27" s="4"/>
      <c r="P27" s="4" t="s">
        <v>286</v>
      </c>
      <c r="Q27" s="4" t="s">
        <v>289</v>
      </c>
      <c r="R27" s="19"/>
      <c r="S27" s="4"/>
      <c r="T27" s="5"/>
      <c r="U27" s="5"/>
      <c r="V27" s="14"/>
      <c r="W27" s="15"/>
    </row>
    <row r="28" spans="1:23" ht="15.6">
      <c r="A28" s="3" t="s">
        <v>69</v>
      </c>
      <c r="B28" s="13"/>
      <c r="C28" s="13"/>
      <c r="D28" s="2"/>
      <c r="E28" s="125" t="s">
        <v>17</v>
      </c>
      <c r="F28" s="125" t="s">
        <v>15</v>
      </c>
      <c r="G28" s="126" t="s">
        <v>22</v>
      </c>
      <c r="H28" s="126" t="s">
        <v>28</v>
      </c>
      <c r="I28" s="126" t="s">
        <v>24</v>
      </c>
      <c r="J28" s="125">
        <v>3</v>
      </c>
      <c r="K28" s="4"/>
      <c r="L28" s="4"/>
      <c r="M28" s="4"/>
      <c r="N28" s="4"/>
      <c r="O28" s="4"/>
      <c r="P28" s="4" t="s">
        <v>286</v>
      </c>
      <c r="Q28" s="4" t="s">
        <v>289</v>
      </c>
      <c r="R28" s="19"/>
      <c r="S28" s="4"/>
      <c r="T28" s="5"/>
      <c r="U28" s="5"/>
      <c r="V28" s="14"/>
      <c r="W28" s="15"/>
    </row>
    <row r="29" spans="1:23" ht="15.6">
      <c r="A29" s="3" t="s">
        <v>70</v>
      </c>
      <c r="B29" s="13"/>
      <c r="C29" s="13"/>
      <c r="D29" s="2"/>
      <c r="E29" s="4" t="s">
        <v>17</v>
      </c>
      <c r="F29" s="4" t="s">
        <v>14</v>
      </c>
      <c r="G29" s="1" t="s">
        <v>22</v>
      </c>
      <c r="H29" s="1" t="s">
        <v>28</v>
      </c>
      <c r="I29" s="1" t="s">
        <v>25</v>
      </c>
      <c r="J29" s="4">
        <v>3</v>
      </c>
      <c r="K29" s="4"/>
      <c r="L29" s="4"/>
      <c r="M29" s="4"/>
      <c r="N29" s="4"/>
      <c r="O29" s="4"/>
      <c r="P29" s="4" t="s">
        <v>291</v>
      </c>
      <c r="Q29" s="4" t="s">
        <v>289</v>
      </c>
      <c r="R29" s="19"/>
      <c r="S29" s="4"/>
      <c r="T29" s="5"/>
      <c r="U29" s="5"/>
      <c r="V29" s="14"/>
      <c r="W29" s="15"/>
    </row>
    <row r="30" spans="1:23" ht="15.6">
      <c r="A30" s="3" t="s">
        <v>71</v>
      </c>
      <c r="B30" s="13"/>
      <c r="C30" s="13"/>
      <c r="D30" s="2"/>
      <c r="E30" s="4" t="s">
        <v>17</v>
      </c>
      <c r="F30" s="4" t="s">
        <v>14</v>
      </c>
      <c r="G30" s="1" t="s">
        <v>22</v>
      </c>
      <c r="H30" s="1" t="s">
        <v>28</v>
      </c>
      <c r="I30" s="1" t="s">
        <v>24</v>
      </c>
      <c r="J30" s="4">
        <v>2</v>
      </c>
      <c r="K30" s="4"/>
      <c r="L30" s="4"/>
      <c r="M30" s="4"/>
      <c r="N30" s="4"/>
      <c r="O30" s="4"/>
      <c r="P30" s="4" t="s">
        <v>291</v>
      </c>
      <c r="Q30" s="4" t="s">
        <v>289</v>
      </c>
      <c r="R30" s="19"/>
      <c r="S30" s="4"/>
      <c r="T30" s="5"/>
      <c r="U30" s="5"/>
      <c r="V30" s="14"/>
      <c r="W30" s="15"/>
    </row>
    <row r="31" spans="1:23" ht="15.6">
      <c r="A31" s="3" t="s">
        <v>72</v>
      </c>
      <c r="B31" s="13"/>
      <c r="C31" s="13"/>
      <c r="D31" s="2"/>
      <c r="E31" s="4" t="s">
        <v>17</v>
      </c>
      <c r="F31" s="4" t="s">
        <v>14</v>
      </c>
      <c r="G31" s="1" t="s">
        <v>22</v>
      </c>
      <c r="H31" s="1" t="s">
        <v>28</v>
      </c>
      <c r="I31" s="1" t="s">
        <v>24</v>
      </c>
      <c r="J31" s="4">
        <v>2</v>
      </c>
      <c r="K31" s="4"/>
      <c r="L31" s="4"/>
      <c r="M31" s="4"/>
      <c r="N31" s="4"/>
      <c r="O31" s="4"/>
      <c r="P31" s="4" t="s">
        <v>291</v>
      </c>
      <c r="Q31" s="4" t="s">
        <v>289</v>
      </c>
      <c r="R31" s="19"/>
      <c r="S31" s="4"/>
      <c r="T31" s="5"/>
      <c r="U31" s="5"/>
      <c r="V31" s="14"/>
      <c r="W31" s="15"/>
    </row>
    <row r="32" spans="1:23" ht="15.6">
      <c r="A32" s="3" t="s">
        <v>73</v>
      </c>
      <c r="B32" s="13"/>
      <c r="C32" s="13"/>
      <c r="D32" s="2"/>
      <c r="E32" s="4" t="s">
        <v>17</v>
      </c>
      <c r="F32" s="4" t="s">
        <v>15</v>
      </c>
      <c r="G32" s="1" t="s">
        <v>22</v>
      </c>
      <c r="H32" s="1" t="s">
        <v>28</v>
      </c>
      <c r="I32" s="1" t="s">
        <v>24</v>
      </c>
      <c r="J32" s="4">
        <v>2</v>
      </c>
      <c r="K32" s="4"/>
      <c r="L32" s="4"/>
      <c r="M32" s="4"/>
      <c r="N32" s="4"/>
      <c r="O32" s="4"/>
      <c r="P32" s="4" t="s">
        <v>291</v>
      </c>
      <c r="Q32" s="4" t="s">
        <v>289</v>
      </c>
      <c r="R32" s="19"/>
      <c r="S32" s="4"/>
      <c r="T32" s="5"/>
      <c r="U32" s="5"/>
      <c r="V32" s="14"/>
      <c r="W32" s="15"/>
    </row>
    <row r="33" spans="1:23" ht="15.6">
      <c r="A33" s="3" t="s">
        <v>74</v>
      </c>
      <c r="B33" s="13"/>
      <c r="C33" s="13"/>
      <c r="D33" s="2"/>
      <c r="E33" s="4" t="s">
        <v>18</v>
      </c>
      <c r="F33" s="4" t="s">
        <v>14</v>
      </c>
      <c r="G33" s="1" t="s">
        <v>19</v>
      </c>
      <c r="H33" s="1" t="s">
        <v>28</v>
      </c>
      <c r="I33" s="1" t="s">
        <v>24</v>
      </c>
      <c r="J33" s="4">
        <v>3</v>
      </c>
      <c r="K33" s="4"/>
      <c r="L33" s="4"/>
      <c r="M33" s="4"/>
      <c r="N33" s="4"/>
      <c r="O33" s="4"/>
      <c r="P33" s="4" t="s">
        <v>291</v>
      </c>
      <c r="Q33" s="4" t="s">
        <v>289</v>
      </c>
      <c r="R33" s="19"/>
      <c r="S33" s="4"/>
      <c r="T33" s="5"/>
      <c r="U33" s="5"/>
      <c r="V33" s="14"/>
      <c r="W33" s="15"/>
    </row>
    <row r="34" spans="1:23" ht="15.6">
      <c r="A34" s="3" t="s">
        <v>75</v>
      </c>
      <c r="B34" s="13"/>
      <c r="C34" s="13"/>
      <c r="D34" s="2"/>
      <c r="E34" s="4" t="s">
        <v>18</v>
      </c>
      <c r="F34" s="4" t="s">
        <v>15</v>
      </c>
      <c r="G34" s="1" t="s">
        <v>19</v>
      </c>
      <c r="H34" s="1" t="s">
        <v>28</v>
      </c>
      <c r="I34" s="1" t="s">
        <v>24</v>
      </c>
      <c r="J34" s="4">
        <v>3</v>
      </c>
      <c r="K34" s="4"/>
      <c r="L34" s="4"/>
      <c r="M34" s="4"/>
      <c r="N34" s="4"/>
      <c r="O34" s="4"/>
      <c r="P34" s="4" t="s">
        <v>291</v>
      </c>
      <c r="Q34" s="4" t="s">
        <v>289</v>
      </c>
      <c r="R34" s="19"/>
      <c r="S34" s="4"/>
      <c r="T34" s="5"/>
      <c r="U34" s="5"/>
      <c r="V34" s="14"/>
      <c r="W34" s="15"/>
    </row>
    <row r="35" spans="1:23" ht="15.6">
      <c r="A35" s="3" t="s">
        <v>76</v>
      </c>
      <c r="B35" s="13"/>
      <c r="C35" s="13"/>
      <c r="D35" s="2"/>
      <c r="E35" s="4" t="s">
        <v>17</v>
      </c>
      <c r="F35" s="4" t="s">
        <v>14</v>
      </c>
      <c r="G35" s="1" t="s">
        <v>19</v>
      </c>
      <c r="H35" s="1" t="s">
        <v>28</v>
      </c>
      <c r="I35" s="1" t="s">
        <v>24</v>
      </c>
      <c r="J35" s="4">
        <v>3</v>
      </c>
      <c r="K35" s="4"/>
      <c r="L35" s="4"/>
      <c r="M35" s="4"/>
      <c r="N35" s="4"/>
      <c r="O35" s="4"/>
      <c r="P35" s="4" t="s">
        <v>291</v>
      </c>
      <c r="Q35" s="4" t="s">
        <v>289</v>
      </c>
      <c r="R35" s="19"/>
      <c r="S35" s="4"/>
      <c r="T35" s="5"/>
      <c r="U35" s="5"/>
      <c r="V35" s="14"/>
      <c r="W35" s="15"/>
    </row>
    <row r="36" spans="1:23" ht="15.6">
      <c r="A36" s="3" t="s">
        <v>77</v>
      </c>
      <c r="B36" s="13"/>
      <c r="C36" s="13"/>
      <c r="D36" s="2"/>
      <c r="E36" s="4" t="s">
        <v>17</v>
      </c>
      <c r="F36" s="4" t="s">
        <v>15</v>
      </c>
      <c r="G36" s="1" t="s">
        <v>19</v>
      </c>
      <c r="H36" s="1" t="s">
        <v>28</v>
      </c>
      <c r="I36" s="1" t="s">
        <v>24</v>
      </c>
      <c r="J36" s="4">
        <v>3</v>
      </c>
      <c r="K36" s="4"/>
      <c r="L36" s="4"/>
      <c r="M36" s="4"/>
      <c r="N36" s="4"/>
      <c r="O36" s="4"/>
      <c r="P36" s="4" t="s">
        <v>291</v>
      </c>
      <c r="Q36" s="4" t="s">
        <v>289</v>
      </c>
      <c r="R36" s="19"/>
      <c r="S36" s="4"/>
      <c r="T36" s="5"/>
      <c r="U36" s="5"/>
      <c r="V36" s="14"/>
      <c r="W36" s="15"/>
    </row>
    <row r="37" spans="1:23" ht="15.6">
      <c r="A37" s="3" t="s">
        <v>78</v>
      </c>
      <c r="B37" s="13"/>
      <c r="C37" s="13"/>
      <c r="D37" s="2"/>
      <c r="E37" s="4" t="s">
        <v>18</v>
      </c>
      <c r="F37" s="4" t="s">
        <v>14</v>
      </c>
      <c r="G37" s="1" t="s">
        <v>22</v>
      </c>
      <c r="H37" s="1" t="s">
        <v>28</v>
      </c>
      <c r="I37" s="1" t="s">
        <v>24</v>
      </c>
      <c r="J37" s="4">
        <v>3</v>
      </c>
      <c r="K37" s="4"/>
      <c r="L37" s="4"/>
      <c r="M37" s="4"/>
      <c r="N37" s="4"/>
      <c r="O37" s="4"/>
      <c r="P37" s="4" t="s">
        <v>291</v>
      </c>
      <c r="Q37" s="4" t="s">
        <v>289</v>
      </c>
      <c r="R37" s="19"/>
      <c r="S37" s="4"/>
      <c r="T37" s="5"/>
      <c r="U37" s="5"/>
      <c r="V37" s="14"/>
      <c r="W37" s="15"/>
    </row>
    <row r="38" spans="1:23" ht="15.6">
      <c r="A38" s="3" t="s">
        <v>79</v>
      </c>
      <c r="B38" s="13"/>
      <c r="C38" s="13"/>
      <c r="D38" s="2"/>
      <c r="E38" s="4" t="s">
        <v>18</v>
      </c>
      <c r="F38" s="4" t="s">
        <v>15</v>
      </c>
      <c r="G38" s="1" t="s">
        <v>22</v>
      </c>
      <c r="H38" s="1" t="s">
        <v>28</v>
      </c>
      <c r="I38" s="1" t="s">
        <v>24</v>
      </c>
      <c r="J38" s="4">
        <v>3</v>
      </c>
      <c r="K38" s="4"/>
      <c r="L38" s="4"/>
      <c r="M38" s="4"/>
      <c r="N38" s="4"/>
      <c r="O38" s="4"/>
      <c r="P38" s="4" t="s">
        <v>291</v>
      </c>
      <c r="Q38" s="4" t="s">
        <v>289</v>
      </c>
      <c r="R38" s="19"/>
      <c r="S38" s="4"/>
      <c r="T38" s="5"/>
      <c r="U38" s="5"/>
      <c r="V38" s="14"/>
      <c r="W38" s="15"/>
    </row>
    <row r="39" spans="1:23" ht="15.6">
      <c r="A39" s="3" t="s">
        <v>80</v>
      </c>
      <c r="B39" s="13"/>
      <c r="C39" s="13"/>
      <c r="D39" s="2"/>
      <c r="E39" s="4" t="s">
        <v>18</v>
      </c>
      <c r="F39" s="4" t="s">
        <v>14</v>
      </c>
      <c r="G39" s="1" t="s">
        <v>22</v>
      </c>
      <c r="H39" s="1" t="s">
        <v>28</v>
      </c>
      <c r="I39" s="1" t="s">
        <v>24</v>
      </c>
      <c r="J39" s="4">
        <v>3</v>
      </c>
      <c r="K39" s="4"/>
      <c r="L39" s="4"/>
      <c r="M39" s="4"/>
      <c r="N39" s="4"/>
      <c r="O39" s="4"/>
      <c r="P39" s="4" t="s">
        <v>291</v>
      </c>
      <c r="Q39" s="4" t="s">
        <v>289</v>
      </c>
      <c r="R39" s="19"/>
      <c r="S39" s="4"/>
      <c r="T39" s="5"/>
      <c r="U39" s="5"/>
      <c r="V39" s="14"/>
      <c r="W39" s="15"/>
    </row>
    <row r="40" spans="1:23" ht="15.6">
      <c r="A40" s="3" t="s">
        <v>81</v>
      </c>
      <c r="B40" s="13"/>
      <c r="C40" s="13"/>
      <c r="D40" s="2"/>
      <c r="E40" s="4" t="s">
        <v>18</v>
      </c>
      <c r="F40" s="4" t="s">
        <v>15</v>
      </c>
      <c r="G40" s="1" t="s">
        <v>22</v>
      </c>
      <c r="H40" s="1" t="s">
        <v>28</v>
      </c>
      <c r="I40" s="1" t="s">
        <v>24</v>
      </c>
      <c r="J40" s="4">
        <v>3</v>
      </c>
      <c r="K40" s="4"/>
      <c r="L40" s="4"/>
      <c r="M40" s="4"/>
      <c r="N40" s="4"/>
      <c r="O40" s="4"/>
      <c r="P40" s="4" t="s">
        <v>291</v>
      </c>
      <c r="Q40" s="4" t="s">
        <v>289</v>
      </c>
      <c r="R40" s="19"/>
      <c r="S40" s="4"/>
      <c r="T40" s="5"/>
      <c r="U40" s="5"/>
      <c r="V40" s="14"/>
      <c r="W40" s="15"/>
    </row>
    <row r="41" spans="1:23" ht="15.6">
      <c r="A41" s="3" t="s">
        <v>82</v>
      </c>
      <c r="B41" s="13"/>
      <c r="C41" s="13"/>
      <c r="D41" s="2"/>
      <c r="E41" s="4" t="s">
        <v>17</v>
      </c>
      <c r="F41" s="4" t="s">
        <v>14</v>
      </c>
      <c r="G41" s="1" t="s">
        <v>19</v>
      </c>
      <c r="H41" s="1" t="s">
        <v>28</v>
      </c>
      <c r="I41" s="1" t="s">
        <v>24</v>
      </c>
      <c r="J41" s="4">
        <v>3</v>
      </c>
      <c r="K41" s="4"/>
      <c r="L41" s="4"/>
      <c r="M41" s="4"/>
      <c r="N41" s="4"/>
      <c r="O41" s="4"/>
      <c r="P41" s="4" t="s">
        <v>291</v>
      </c>
      <c r="Q41" s="4" t="s">
        <v>289</v>
      </c>
      <c r="R41" s="19"/>
      <c r="S41" s="4"/>
      <c r="T41" s="5"/>
      <c r="U41" s="5"/>
      <c r="V41" s="14"/>
      <c r="W41" s="15"/>
    </row>
    <row r="42" spans="1:23" ht="15.6">
      <c r="A42" s="3" t="s">
        <v>83</v>
      </c>
      <c r="B42" s="13"/>
      <c r="C42" s="13"/>
      <c r="D42" s="2"/>
      <c r="E42" s="4" t="s">
        <v>17</v>
      </c>
      <c r="F42" s="4" t="s">
        <v>15</v>
      </c>
      <c r="G42" s="1" t="s">
        <v>19</v>
      </c>
      <c r="H42" s="1" t="s">
        <v>28</v>
      </c>
      <c r="I42" s="1" t="s">
        <v>24</v>
      </c>
      <c r="J42" s="4">
        <v>3</v>
      </c>
      <c r="K42" s="4"/>
      <c r="L42" s="4"/>
      <c r="M42" s="4"/>
      <c r="N42" s="4"/>
      <c r="O42" s="4"/>
      <c r="P42" s="4" t="s">
        <v>291</v>
      </c>
      <c r="Q42" s="4" t="s">
        <v>289</v>
      </c>
      <c r="R42" s="19"/>
      <c r="S42" s="4"/>
      <c r="T42" s="5"/>
      <c r="U42" s="5"/>
      <c r="V42" s="14"/>
      <c r="W42" s="15"/>
    </row>
    <row r="43" spans="1:23" ht="15.6">
      <c r="A43" s="3" t="s">
        <v>84</v>
      </c>
      <c r="B43" s="13"/>
      <c r="C43" s="13"/>
      <c r="D43" s="2"/>
      <c r="E43" s="4" t="s">
        <v>18</v>
      </c>
      <c r="F43" s="4" t="s">
        <v>14</v>
      </c>
      <c r="G43" s="1" t="s">
        <v>19</v>
      </c>
      <c r="H43" s="1" t="s">
        <v>28</v>
      </c>
      <c r="I43" s="1" t="s">
        <v>24</v>
      </c>
      <c r="J43" s="4">
        <v>3</v>
      </c>
      <c r="K43" s="4"/>
      <c r="L43" s="4"/>
      <c r="M43" s="4"/>
      <c r="N43" s="4"/>
      <c r="O43" s="4"/>
      <c r="P43" s="4" t="s">
        <v>291</v>
      </c>
      <c r="Q43" s="4" t="s">
        <v>289</v>
      </c>
      <c r="R43" s="19"/>
      <c r="S43" s="4"/>
      <c r="T43" s="5"/>
      <c r="U43" s="5"/>
      <c r="V43" s="14"/>
      <c r="W43" s="15"/>
    </row>
    <row r="44" spans="1:23" ht="15.6">
      <c r="A44" s="3" t="s">
        <v>85</v>
      </c>
      <c r="B44" s="13"/>
      <c r="C44" s="13"/>
      <c r="D44" s="2"/>
      <c r="E44" s="4" t="s">
        <v>18</v>
      </c>
      <c r="F44" s="4" t="s">
        <v>15</v>
      </c>
      <c r="G44" s="1" t="s">
        <v>19</v>
      </c>
      <c r="H44" s="1" t="s">
        <v>28</v>
      </c>
      <c r="I44" s="1" t="s">
        <v>24</v>
      </c>
      <c r="J44" s="4">
        <v>3</v>
      </c>
      <c r="K44" s="4"/>
      <c r="L44" s="4"/>
      <c r="M44" s="4"/>
      <c r="N44" s="4"/>
      <c r="O44" s="4"/>
      <c r="P44" s="4" t="s">
        <v>291</v>
      </c>
      <c r="Q44" s="4" t="s">
        <v>289</v>
      </c>
      <c r="R44" s="19"/>
      <c r="S44" s="4"/>
      <c r="T44" s="5"/>
      <c r="U44" s="5"/>
      <c r="V44" s="14"/>
      <c r="W44" s="15"/>
    </row>
    <row r="45" spans="1:23" ht="15.6">
      <c r="A45" s="3" t="s">
        <v>86</v>
      </c>
      <c r="B45" s="13"/>
      <c r="C45" s="13"/>
      <c r="D45" s="2"/>
      <c r="E45" s="4" t="s">
        <v>17</v>
      </c>
      <c r="F45" s="4" t="s">
        <v>14</v>
      </c>
      <c r="G45" s="1" t="s">
        <v>19</v>
      </c>
      <c r="H45" s="1" t="s">
        <v>28</v>
      </c>
      <c r="I45" s="1" t="s">
        <v>24</v>
      </c>
      <c r="J45" s="4">
        <v>3</v>
      </c>
      <c r="K45" s="4"/>
      <c r="L45" s="4"/>
      <c r="M45" s="4"/>
      <c r="N45" s="4"/>
      <c r="O45" s="4"/>
      <c r="P45" s="4" t="s">
        <v>291</v>
      </c>
      <c r="Q45" s="4" t="s">
        <v>289</v>
      </c>
      <c r="R45" s="19"/>
      <c r="S45" s="4"/>
      <c r="T45" s="5"/>
      <c r="U45" s="5"/>
      <c r="V45" s="14"/>
      <c r="W45" s="15"/>
    </row>
    <row r="46" spans="1:23" ht="15.6">
      <c r="A46" s="3" t="s">
        <v>87</v>
      </c>
      <c r="B46" s="13"/>
      <c r="C46" s="13"/>
      <c r="D46" s="2"/>
      <c r="E46" s="4" t="s">
        <v>17</v>
      </c>
      <c r="F46" s="4" t="s">
        <v>15</v>
      </c>
      <c r="G46" s="1" t="s">
        <v>19</v>
      </c>
      <c r="H46" s="1" t="s">
        <v>28</v>
      </c>
      <c r="I46" s="1" t="s">
        <v>24</v>
      </c>
      <c r="J46" s="4">
        <v>3</v>
      </c>
      <c r="K46" s="4"/>
      <c r="L46" s="4"/>
      <c r="M46" s="4"/>
      <c r="N46" s="4"/>
      <c r="O46" s="4"/>
      <c r="P46" s="4" t="s">
        <v>291</v>
      </c>
      <c r="Q46" s="4" t="s">
        <v>289</v>
      </c>
      <c r="R46" s="19"/>
      <c r="S46" s="4"/>
      <c r="T46" s="5"/>
      <c r="U46" s="5"/>
      <c r="V46" s="14"/>
      <c r="W46" s="15"/>
    </row>
    <row r="47" spans="1:23" ht="15.6">
      <c r="A47" s="3" t="s">
        <v>88</v>
      </c>
      <c r="B47" s="13"/>
      <c r="C47" s="13"/>
      <c r="D47" s="2"/>
      <c r="E47" s="4" t="s">
        <v>18</v>
      </c>
      <c r="F47" s="4" t="s">
        <v>14</v>
      </c>
      <c r="G47" s="1" t="s">
        <v>19</v>
      </c>
      <c r="H47" s="1" t="s">
        <v>28</v>
      </c>
      <c r="I47" s="1" t="s">
        <v>24</v>
      </c>
      <c r="J47" s="4">
        <v>3</v>
      </c>
      <c r="K47" s="4"/>
      <c r="L47" s="4"/>
      <c r="M47" s="4"/>
      <c r="N47" s="4"/>
      <c r="O47" s="4"/>
      <c r="P47" s="4" t="s">
        <v>291</v>
      </c>
      <c r="Q47" s="4" t="s">
        <v>289</v>
      </c>
      <c r="R47" s="19"/>
      <c r="S47" s="4"/>
      <c r="T47" s="5"/>
      <c r="U47" s="5"/>
      <c r="V47" s="14"/>
      <c r="W47" s="15"/>
    </row>
    <row r="48" spans="1:23" ht="15.6">
      <c r="A48" s="3" t="s">
        <v>89</v>
      </c>
      <c r="B48" s="13"/>
      <c r="C48" s="13"/>
      <c r="D48" s="2"/>
      <c r="E48" s="4" t="s">
        <v>18</v>
      </c>
      <c r="F48" s="4" t="s">
        <v>15</v>
      </c>
      <c r="G48" s="1" t="s">
        <v>19</v>
      </c>
      <c r="H48" s="1" t="s">
        <v>28</v>
      </c>
      <c r="I48" s="1" t="s">
        <v>24</v>
      </c>
      <c r="J48" s="4">
        <v>3</v>
      </c>
      <c r="K48" s="4"/>
      <c r="L48" s="4"/>
      <c r="M48" s="4"/>
      <c r="N48" s="4"/>
      <c r="O48" s="4"/>
      <c r="P48" s="4" t="s">
        <v>291</v>
      </c>
      <c r="Q48" s="4" t="s">
        <v>289</v>
      </c>
      <c r="R48" s="19"/>
      <c r="S48" s="4"/>
      <c r="T48" s="5"/>
      <c r="U48" s="5"/>
      <c r="V48" s="14"/>
      <c r="W48" s="15"/>
    </row>
    <row r="49" spans="1:23" ht="15.6">
      <c r="A49" s="3" t="s">
        <v>90</v>
      </c>
      <c r="B49" s="13"/>
      <c r="C49" s="13"/>
      <c r="D49" s="2"/>
      <c r="E49" s="4" t="s">
        <v>18</v>
      </c>
      <c r="F49" s="4" t="s">
        <v>15</v>
      </c>
      <c r="G49" s="1" t="s">
        <v>19</v>
      </c>
      <c r="H49" s="1" t="s">
        <v>28</v>
      </c>
      <c r="I49" s="1" t="s">
        <v>24</v>
      </c>
      <c r="J49" s="4">
        <v>3</v>
      </c>
      <c r="K49" s="4"/>
      <c r="L49" s="4"/>
      <c r="M49" s="4"/>
      <c r="N49" s="4"/>
      <c r="O49" s="4"/>
      <c r="P49" s="4" t="s">
        <v>291</v>
      </c>
      <c r="Q49" s="4" t="s">
        <v>289</v>
      </c>
      <c r="R49" s="19"/>
      <c r="S49" s="4"/>
      <c r="T49" s="5"/>
      <c r="U49" s="5"/>
      <c r="V49" s="14"/>
      <c r="W49" s="15"/>
    </row>
    <row r="50" spans="1:23" ht="15.6">
      <c r="A50" s="3" t="s">
        <v>91</v>
      </c>
      <c r="B50" s="13"/>
      <c r="C50" s="13"/>
      <c r="D50" s="2"/>
      <c r="E50" s="4" t="s">
        <v>18</v>
      </c>
      <c r="F50" s="4" t="s">
        <v>14</v>
      </c>
      <c r="G50" s="1" t="s">
        <v>19</v>
      </c>
      <c r="H50" s="1" t="s">
        <v>28</v>
      </c>
      <c r="I50" s="1" t="s">
        <v>24</v>
      </c>
      <c r="J50" s="4">
        <v>3</v>
      </c>
      <c r="K50" s="4"/>
      <c r="L50" s="4"/>
      <c r="M50" s="4"/>
      <c r="N50" s="4"/>
      <c r="O50" s="4"/>
      <c r="P50" s="4" t="s">
        <v>291</v>
      </c>
      <c r="Q50" s="4" t="s">
        <v>289</v>
      </c>
      <c r="R50" s="19"/>
      <c r="S50" s="4"/>
      <c r="T50" s="5"/>
      <c r="U50" s="5"/>
      <c r="V50" s="14"/>
      <c r="W50" s="15"/>
    </row>
    <row r="51" spans="1:23" ht="15.6">
      <c r="A51" s="3" t="s">
        <v>92</v>
      </c>
      <c r="B51" s="13"/>
      <c r="C51" s="13"/>
      <c r="D51" s="2"/>
      <c r="E51" s="4" t="s">
        <v>18</v>
      </c>
      <c r="F51" s="4" t="s">
        <v>15</v>
      </c>
      <c r="G51" s="1" t="s">
        <v>19</v>
      </c>
      <c r="H51" s="1" t="s">
        <v>28</v>
      </c>
      <c r="I51" s="1" t="s">
        <v>51</v>
      </c>
      <c r="J51" s="4">
        <v>3</v>
      </c>
      <c r="K51" s="4"/>
      <c r="L51" s="4"/>
      <c r="M51" s="4"/>
      <c r="N51" s="4"/>
      <c r="O51" s="4"/>
      <c r="P51" s="4" t="s">
        <v>291</v>
      </c>
      <c r="Q51" s="4" t="s">
        <v>289</v>
      </c>
      <c r="R51" s="19"/>
      <c r="S51" s="4"/>
      <c r="T51" s="5"/>
      <c r="U51" s="5"/>
      <c r="V51" s="14"/>
      <c r="W51" s="15"/>
    </row>
    <row r="52" spans="1:23" ht="15.6">
      <c r="A52" s="3" t="s">
        <v>93</v>
      </c>
      <c r="B52" s="13"/>
      <c r="C52" s="13"/>
      <c r="D52" s="2"/>
      <c r="E52" s="4" t="s">
        <v>18</v>
      </c>
      <c r="F52" s="4" t="s">
        <v>14</v>
      </c>
      <c r="G52" s="1" t="s">
        <v>19</v>
      </c>
      <c r="H52" s="1" t="s">
        <v>28</v>
      </c>
      <c r="I52" s="1" t="s">
        <v>24</v>
      </c>
      <c r="J52" s="4">
        <v>1</v>
      </c>
      <c r="K52" s="4"/>
      <c r="L52" s="4"/>
      <c r="M52" s="4"/>
      <c r="N52" s="4" t="s">
        <v>39</v>
      </c>
      <c r="O52" s="4"/>
      <c r="P52" s="4" t="s">
        <v>291</v>
      </c>
      <c r="Q52" s="4" t="s">
        <v>288</v>
      </c>
      <c r="R52" s="19"/>
      <c r="S52" s="4"/>
      <c r="T52" s="5"/>
      <c r="U52" s="5"/>
      <c r="V52" s="14"/>
      <c r="W52" s="15"/>
    </row>
    <row r="53" spans="1:23" ht="15.6">
      <c r="A53" s="3" t="s">
        <v>94</v>
      </c>
      <c r="B53" s="13"/>
      <c r="C53" s="13"/>
      <c r="D53" s="2"/>
      <c r="E53" s="4" t="s">
        <v>18</v>
      </c>
      <c r="F53" s="4" t="s">
        <v>15</v>
      </c>
      <c r="G53" s="1" t="s">
        <v>19</v>
      </c>
      <c r="H53" s="1" t="s">
        <v>28</v>
      </c>
      <c r="I53" s="1" t="s">
        <v>24</v>
      </c>
      <c r="J53" s="4">
        <v>3</v>
      </c>
      <c r="K53" s="4"/>
      <c r="L53" s="4"/>
      <c r="M53" s="4"/>
      <c r="N53" s="4"/>
      <c r="O53" s="4"/>
      <c r="P53" s="4" t="s">
        <v>291</v>
      </c>
      <c r="Q53" s="4" t="s">
        <v>288</v>
      </c>
      <c r="R53" s="19"/>
      <c r="S53" s="4"/>
      <c r="T53" s="5"/>
      <c r="U53" s="5"/>
      <c r="V53" s="14"/>
      <c r="W53" s="15"/>
    </row>
    <row r="54" spans="1:23" ht="15.6">
      <c r="A54" s="3" t="s">
        <v>95</v>
      </c>
      <c r="B54" s="13"/>
      <c r="C54" s="13"/>
      <c r="D54" s="2"/>
      <c r="E54" s="4" t="s">
        <v>17</v>
      </c>
      <c r="F54" s="4" t="s">
        <v>16</v>
      </c>
      <c r="G54" s="1" t="s">
        <v>20</v>
      </c>
      <c r="H54" s="1" t="s">
        <v>304</v>
      </c>
      <c r="I54" s="1" t="s">
        <v>24</v>
      </c>
      <c r="J54" s="4">
        <v>4</v>
      </c>
      <c r="K54" s="4"/>
      <c r="L54" s="4"/>
      <c r="M54" s="4"/>
      <c r="N54" s="4"/>
      <c r="O54" s="4"/>
      <c r="P54" s="4" t="s">
        <v>291</v>
      </c>
      <c r="Q54" s="4" t="s">
        <v>288</v>
      </c>
      <c r="R54" s="19"/>
      <c r="S54" s="4"/>
      <c r="T54" s="5"/>
      <c r="U54" s="5"/>
      <c r="V54" s="14"/>
      <c r="W54" s="15"/>
    </row>
    <row r="55" spans="1:23" ht="15.6">
      <c r="A55" s="3" t="s">
        <v>96</v>
      </c>
      <c r="B55" s="13"/>
      <c r="C55" s="13"/>
      <c r="D55" s="2"/>
      <c r="E55" s="4" t="s">
        <v>17</v>
      </c>
      <c r="F55" s="4" t="s">
        <v>14</v>
      </c>
      <c r="G55" s="1" t="s">
        <v>22</v>
      </c>
      <c r="H55" s="1" t="s">
        <v>28</v>
      </c>
      <c r="I55" s="1" t="s">
        <v>24</v>
      </c>
      <c r="J55" s="4">
        <v>3</v>
      </c>
      <c r="K55" s="4"/>
      <c r="L55" s="4"/>
      <c r="M55" s="4"/>
      <c r="N55" s="4"/>
      <c r="O55" s="4"/>
      <c r="P55" s="4" t="s">
        <v>291</v>
      </c>
      <c r="Q55" s="4" t="s">
        <v>288</v>
      </c>
      <c r="R55" s="19"/>
      <c r="S55" s="4"/>
      <c r="T55" s="5"/>
      <c r="U55" s="5"/>
      <c r="V55" s="14"/>
      <c r="W55" s="15"/>
    </row>
    <row r="56" spans="1:23" ht="36">
      <c r="A56" s="3" t="s">
        <v>97</v>
      </c>
      <c r="B56" s="13"/>
      <c r="C56" s="13"/>
      <c r="D56" s="2"/>
      <c r="E56" s="4" t="s">
        <v>17</v>
      </c>
      <c r="F56" s="4" t="s">
        <v>15</v>
      </c>
      <c r="G56" s="1" t="s">
        <v>22</v>
      </c>
      <c r="H56" s="1"/>
      <c r="I56" s="1" t="s">
        <v>24</v>
      </c>
      <c r="J56" s="4"/>
      <c r="K56" s="4"/>
      <c r="L56" s="4"/>
      <c r="M56" s="4"/>
      <c r="N56" s="4"/>
      <c r="O56" s="95" t="s">
        <v>28</v>
      </c>
      <c r="P56" s="4" t="s">
        <v>291</v>
      </c>
      <c r="Q56" s="4" t="s">
        <v>288</v>
      </c>
      <c r="R56" s="19" t="s">
        <v>517</v>
      </c>
      <c r="S56" s="4"/>
      <c r="T56" s="5"/>
      <c r="U56" s="5"/>
      <c r="V56" s="14"/>
      <c r="W56" s="15"/>
    </row>
    <row r="57" spans="1:23" ht="15.6">
      <c r="A57" s="3" t="s">
        <v>98</v>
      </c>
      <c r="B57" s="13"/>
      <c r="C57" s="13"/>
      <c r="D57" s="2"/>
      <c r="E57" s="4" t="s">
        <v>18</v>
      </c>
      <c r="F57" s="4" t="s">
        <v>14</v>
      </c>
      <c r="G57" s="1" t="s">
        <v>22</v>
      </c>
      <c r="H57" s="1" t="s">
        <v>28</v>
      </c>
      <c r="I57" s="1" t="s">
        <v>477</v>
      </c>
      <c r="J57" s="4">
        <v>4</v>
      </c>
      <c r="K57" s="4"/>
      <c r="L57" s="4"/>
      <c r="M57" s="4"/>
      <c r="N57" s="4"/>
      <c r="O57" s="4"/>
      <c r="P57" s="4" t="s">
        <v>291</v>
      </c>
      <c r="Q57" s="4" t="s">
        <v>288</v>
      </c>
      <c r="R57" s="19"/>
      <c r="S57" s="4"/>
      <c r="T57" s="5"/>
      <c r="U57" s="5"/>
      <c r="V57" s="14"/>
      <c r="W57" s="15"/>
    </row>
    <row r="58" spans="1:23" ht="15.6">
      <c r="A58" s="3" t="s">
        <v>99</v>
      </c>
      <c r="B58" s="13"/>
      <c r="C58" s="13"/>
      <c r="D58" s="2"/>
      <c r="E58" s="4" t="s">
        <v>18</v>
      </c>
      <c r="F58" s="4" t="s">
        <v>16</v>
      </c>
      <c r="G58" s="1" t="s">
        <v>22</v>
      </c>
      <c r="H58" s="1" t="s">
        <v>28</v>
      </c>
      <c r="I58" s="1" t="s">
        <v>24</v>
      </c>
      <c r="J58" s="4">
        <v>4</v>
      </c>
      <c r="K58" s="4"/>
      <c r="L58" s="4"/>
      <c r="M58" s="4"/>
      <c r="N58" s="4"/>
      <c r="O58" s="4"/>
      <c r="P58" s="4" t="s">
        <v>291</v>
      </c>
      <c r="Q58" s="4" t="s">
        <v>288</v>
      </c>
      <c r="R58" s="19"/>
      <c r="S58" s="4"/>
      <c r="T58" s="5"/>
      <c r="U58" s="5"/>
      <c r="V58" s="14"/>
      <c r="W58" s="15"/>
    </row>
    <row r="59" spans="1:23" ht="15.6">
      <c r="A59" s="3" t="s">
        <v>100</v>
      </c>
      <c r="B59" s="13"/>
      <c r="C59" s="13"/>
      <c r="D59" s="2"/>
      <c r="E59" s="4" t="s">
        <v>17</v>
      </c>
      <c r="F59" s="4" t="s">
        <v>15</v>
      </c>
      <c r="G59" s="1" t="s">
        <v>22</v>
      </c>
      <c r="H59" s="1" t="s">
        <v>28</v>
      </c>
      <c r="I59" s="1" t="s">
        <v>26</v>
      </c>
      <c r="J59" s="4">
        <v>4</v>
      </c>
      <c r="K59" s="4"/>
      <c r="L59" s="4"/>
      <c r="M59" s="4"/>
      <c r="N59" s="4"/>
      <c r="O59" s="4"/>
      <c r="P59" s="4" t="s">
        <v>291</v>
      </c>
      <c r="Q59" s="4" t="s">
        <v>288</v>
      </c>
      <c r="R59" s="19"/>
      <c r="S59" s="4"/>
      <c r="T59" s="5"/>
      <c r="U59" s="5"/>
      <c r="V59" s="14"/>
      <c r="W59" s="15"/>
    </row>
    <row r="60" spans="1:23" ht="15.6">
      <c r="A60" s="3" t="s">
        <v>101</v>
      </c>
      <c r="B60" s="13"/>
      <c r="C60" s="13"/>
      <c r="D60" s="2"/>
      <c r="E60" s="4" t="s">
        <v>18</v>
      </c>
      <c r="F60" s="4" t="s">
        <v>15</v>
      </c>
      <c r="G60" s="1" t="s">
        <v>22</v>
      </c>
      <c r="H60" s="1" t="s">
        <v>28</v>
      </c>
      <c r="I60" s="1" t="s">
        <v>24</v>
      </c>
      <c r="J60" s="4">
        <v>4</v>
      </c>
      <c r="K60" s="4"/>
      <c r="L60" s="4"/>
      <c r="M60" s="4"/>
      <c r="N60" s="4"/>
      <c r="O60" s="4"/>
      <c r="P60" s="4" t="s">
        <v>291</v>
      </c>
      <c r="Q60" s="4" t="s">
        <v>288</v>
      </c>
      <c r="R60" s="19"/>
      <c r="S60" s="4"/>
      <c r="T60" s="5"/>
      <c r="U60" s="5"/>
      <c r="V60" s="14"/>
      <c r="W60" s="15"/>
    </row>
    <row r="61" spans="1:23" ht="15.6">
      <c r="A61" s="3" t="s">
        <v>102</v>
      </c>
      <c r="B61" s="13"/>
      <c r="C61" s="13"/>
      <c r="D61" s="2"/>
      <c r="E61" s="4" t="s">
        <v>17</v>
      </c>
      <c r="F61" s="4" t="s">
        <v>14</v>
      </c>
      <c r="G61" s="1" t="s">
        <v>22</v>
      </c>
      <c r="H61" s="1" t="s">
        <v>28</v>
      </c>
      <c r="I61" s="1" t="s">
        <v>474</v>
      </c>
      <c r="J61" s="4">
        <v>4</v>
      </c>
      <c r="K61" s="4"/>
      <c r="L61" s="4"/>
      <c r="M61" s="4"/>
      <c r="N61" s="4"/>
      <c r="O61" s="4"/>
      <c r="P61" s="4" t="s">
        <v>291</v>
      </c>
      <c r="Q61" s="4" t="s">
        <v>288</v>
      </c>
      <c r="R61" s="19"/>
      <c r="S61" s="4"/>
      <c r="T61" s="5"/>
      <c r="U61" s="5"/>
      <c r="V61" s="14"/>
      <c r="W61" s="15"/>
    </row>
    <row r="62" spans="1:23" ht="15.6">
      <c r="A62" s="3" t="s">
        <v>103</v>
      </c>
      <c r="B62" s="13"/>
      <c r="C62" s="13"/>
      <c r="D62" s="2"/>
      <c r="E62" s="4" t="s">
        <v>18</v>
      </c>
      <c r="F62" s="4" t="s">
        <v>14</v>
      </c>
      <c r="G62" s="1" t="s">
        <v>22</v>
      </c>
      <c r="H62" s="1" t="s">
        <v>28</v>
      </c>
      <c r="I62" s="1" t="s">
        <v>24</v>
      </c>
      <c r="J62" s="4">
        <v>3</v>
      </c>
      <c r="K62" s="4"/>
      <c r="L62" s="4"/>
      <c r="M62" s="4"/>
      <c r="N62" s="4"/>
      <c r="O62" s="4"/>
      <c r="P62" s="4" t="s">
        <v>291</v>
      </c>
      <c r="Q62" s="4" t="s">
        <v>288</v>
      </c>
      <c r="R62" s="19"/>
      <c r="S62" s="4"/>
      <c r="T62" s="5"/>
      <c r="U62" s="5"/>
      <c r="V62" s="14"/>
      <c r="W62" s="15"/>
    </row>
    <row r="63" spans="1:23" ht="15.6">
      <c r="A63" s="3" t="s">
        <v>104</v>
      </c>
      <c r="B63" s="13"/>
      <c r="C63" s="13"/>
      <c r="D63" s="2"/>
      <c r="E63" s="4" t="s">
        <v>18</v>
      </c>
      <c r="F63" s="4" t="s">
        <v>15</v>
      </c>
      <c r="G63" s="1" t="s">
        <v>22</v>
      </c>
      <c r="H63" s="1" t="s">
        <v>28</v>
      </c>
      <c r="I63" s="1" t="s">
        <v>477</v>
      </c>
      <c r="J63" s="4">
        <v>3</v>
      </c>
      <c r="K63" s="4"/>
      <c r="L63" s="4"/>
      <c r="M63" s="4"/>
      <c r="N63" s="4"/>
      <c r="O63" s="4"/>
      <c r="P63" s="4" t="s">
        <v>291</v>
      </c>
      <c r="Q63" s="4" t="s">
        <v>288</v>
      </c>
      <c r="R63" s="19"/>
      <c r="S63" s="4"/>
      <c r="T63" s="5"/>
      <c r="U63" s="5"/>
      <c r="V63" s="14"/>
      <c r="W63" s="15"/>
    </row>
    <row r="64" spans="1:23" ht="15.6">
      <c r="A64" s="3" t="s">
        <v>105</v>
      </c>
      <c r="B64" s="13"/>
      <c r="C64" s="13"/>
      <c r="D64" s="2"/>
      <c r="E64" s="4" t="s">
        <v>18</v>
      </c>
      <c r="F64" s="4" t="s">
        <v>14</v>
      </c>
      <c r="G64" s="1" t="s">
        <v>22</v>
      </c>
      <c r="H64" s="1" t="s">
        <v>28</v>
      </c>
      <c r="I64" s="1" t="s">
        <v>24</v>
      </c>
      <c r="J64" s="4">
        <v>3</v>
      </c>
      <c r="K64" s="4"/>
      <c r="L64" s="4"/>
      <c r="M64" s="4"/>
      <c r="N64" s="4"/>
      <c r="O64" s="4"/>
      <c r="P64" s="4" t="s">
        <v>291</v>
      </c>
      <c r="Q64" s="4" t="s">
        <v>288</v>
      </c>
      <c r="R64" s="19"/>
      <c r="S64" s="4"/>
      <c r="T64" s="5"/>
      <c r="U64" s="5"/>
      <c r="V64" s="14"/>
      <c r="W64" s="15"/>
    </row>
    <row r="65" spans="1:23" ht="15.6">
      <c r="A65" s="3" t="s">
        <v>106</v>
      </c>
      <c r="B65" s="13"/>
      <c r="C65" s="13"/>
      <c r="D65" s="2"/>
      <c r="E65" s="4" t="s">
        <v>18</v>
      </c>
      <c r="F65" s="4" t="s">
        <v>15</v>
      </c>
      <c r="G65" s="1" t="s">
        <v>22</v>
      </c>
      <c r="H65" s="1" t="s">
        <v>28</v>
      </c>
      <c r="I65" s="1" t="s">
        <v>24</v>
      </c>
      <c r="J65" s="4">
        <v>3</v>
      </c>
      <c r="K65" s="4"/>
      <c r="L65" s="4"/>
      <c r="M65" s="4"/>
      <c r="N65" s="4"/>
      <c r="O65" s="4"/>
      <c r="P65" s="4" t="s">
        <v>291</v>
      </c>
      <c r="Q65" s="4" t="s">
        <v>288</v>
      </c>
      <c r="R65" s="19"/>
      <c r="S65" s="4"/>
      <c r="T65" s="5"/>
      <c r="U65" s="5"/>
      <c r="V65" s="14"/>
      <c r="W65" s="15"/>
    </row>
    <row r="66" spans="1:23" ht="15.6">
      <c r="A66" s="3" t="s">
        <v>107</v>
      </c>
      <c r="B66" s="13"/>
      <c r="C66" s="13"/>
      <c r="D66" s="2"/>
      <c r="E66" s="4" t="s">
        <v>18</v>
      </c>
      <c r="F66" s="4" t="s">
        <v>14</v>
      </c>
      <c r="G66" s="1" t="s">
        <v>21</v>
      </c>
      <c r="H66" s="1" t="s">
        <v>28</v>
      </c>
      <c r="I66" s="1" t="s">
        <v>24</v>
      </c>
      <c r="J66" s="4">
        <v>3</v>
      </c>
      <c r="K66" s="4"/>
      <c r="L66" s="4"/>
      <c r="M66" s="4"/>
      <c r="N66" s="4"/>
      <c r="O66" s="4"/>
      <c r="P66" s="4" t="s">
        <v>291</v>
      </c>
      <c r="Q66" s="4" t="s">
        <v>288</v>
      </c>
      <c r="R66" s="19"/>
      <c r="S66" s="4"/>
      <c r="T66" s="5"/>
      <c r="U66" s="5"/>
      <c r="V66" s="14"/>
      <c r="W66" s="15"/>
    </row>
    <row r="67" spans="1:23" ht="15.6">
      <c r="A67" s="3" t="s">
        <v>108</v>
      </c>
      <c r="B67" s="13"/>
      <c r="C67" s="13"/>
      <c r="D67" s="2"/>
      <c r="E67" s="4" t="s">
        <v>18</v>
      </c>
      <c r="F67" s="4" t="s">
        <v>15</v>
      </c>
      <c r="G67" s="1" t="s">
        <v>21</v>
      </c>
      <c r="H67" s="1" t="s">
        <v>28</v>
      </c>
      <c r="I67" s="1" t="s">
        <v>24</v>
      </c>
      <c r="J67" s="4">
        <v>3</v>
      </c>
      <c r="K67" s="4"/>
      <c r="L67" s="4"/>
      <c r="M67" s="4"/>
      <c r="N67" s="4"/>
      <c r="O67" s="4"/>
      <c r="P67" s="4" t="s">
        <v>291</v>
      </c>
      <c r="Q67" s="4" t="s">
        <v>288</v>
      </c>
      <c r="R67" s="19"/>
      <c r="S67" s="4"/>
      <c r="T67" s="5"/>
      <c r="U67" s="5"/>
      <c r="V67" s="14"/>
      <c r="W67" s="15"/>
    </row>
    <row r="68" spans="1:23" ht="15.6">
      <c r="A68" s="3" t="s">
        <v>109</v>
      </c>
      <c r="B68" s="13"/>
      <c r="C68" s="13"/>
      <c r="D68" s="2"/>
      <c r="E68" s="4" t="s">
        <v>17</v>
      </c>
      <c r="F68" s="4" t="s">
        <v>14</v>
      </c>
      <c r="G68" s="1" t="s">
        <v>19</v>
      </c>
      <c r="H68" s="1" t="s">
        <v>28</v>
      </c>
      <c r="I68" s="1" t="s">
        <v>25</v>
      </c>
      <c r="J68" s="4">
        <v>3</v>
      </c>
      <c r="K68" s="4"/>
      <c r="L68" s="4"/>
      <c r="M68" s="4"/>
      <c r="N68" s="4"/>
      <c r="O68" s="4"/>
      <c r="P68" s="4" t="s">
        <v>291</v>
      </c>
      <c r="Q68" s="4" t="s">
        <v>288</v>
      </c>
      <c r="R68" s="19"/>
      <c r="S68" s="4"/>
      <c r="T68" s="5"/>
      <c r="U68" s="5"/>
      <c r="V68" s="14"/>
      <c r="W68" s="15"/>
    </row>
    <row r="69" spans="1:23" ht="15.6">
      <c r="A69" s="3" t="s">
        <v>110</v>
      </c>
      <c r="B69" s="13"/>
      <c r="C69" s="13"/>
      <c r="D69" s="2"/>
      <c r="E69" s="4" t="s">
        <v>17</v>
      </c>
      <c r="F69" s="4" t="s">
        <v>15</v>
      </c>
      <c r="G69" s="1" t="s">
        <v>19</v>
      </c>
      <c r="H69" s="1" t="s">
        <v>28</v>
      </c>
      <c r="I69" s="1" t="s">
        <v>26</v>
      </c>
      <c r="J69" s="4">
        <v>3</v>
      </c>
      <c r="K69" s="4"/>
      <c r="L69" s="4"/>
      <c r="M69" s="4"/>
      <c r="N69" s="4"/>
      <c r="O69" s="4"/>
      <c r="P69" s="4" t="s">
        <v>291</v>
      </c>
      <c r="Q69" s="4" t="s">
        <v>288</v>
      </c>
      <c r="R69" s="19"/>
      <c r="S69" s="4"/>
      <c r="T69" s="5"/>
      <c r="U69" s="5"/>
      <c r="V69" s="14"/>
      <c r="W69" s="15"/>
    </row>
    <row r="70" spans="1:23" ht="15.6">
      <c r="A70" s="3" t="s">
        <v>111</v>
      </c>
      <c r="B70" s="13"/>
      <c r="C70" s="13"/>
      <c r="D70" s="2"/>
      <c r="E70" s="4" t="s">
        <v>18</v>
      </c>
      <c r="F70" s="4" t="s">
        <v>14</v>
      </c>
      <c r="G70" s="1" t="s">
        <v>22</v>
      </c>
      <c r="H70" s="1" t="s">
        <v>28</v>
      </c>
      <c r="I70" s="1" t="s">
        <v>24</v>
      </c>
      <c r="J70" s="4">
        <v>4</v>
      </c>
      <c r="K70" s="4"/>
      <c r="L70" s="4"/>
      <c r="M70" s="4"/>
      <c r="N70" s="4"/>
      <c r="O70" s="4"/>
      <c r="P70" s="4" t="s">
        <v>291</v>
      </c>
      <c r="Q70" s="4" t="s">
        <v>288</v>
      </c>
      <c r="R70" s="19"/>
      <c r="S70" s="4"/>
      <c r="T70" s="5"/>
      <c r="U70" s="5"/>
      <c r="V70" s="14"/>
      <c r="W70" s="15"/>
    </row>
    <row r="71" spans="1:23" ht="15.6">
      <c r="A71" s="3" t="s">
        <v>112</v>
      </c>
      <c r="B71" s="13"/>
      <c r="C71" s="13"/>
      <c r="D71" s="2"/>
      <c r="E71" s="4" t="s">
        <v>18</v>
      </c>
      <c r="F71" s="4" t="s">
        <v>15</v>
      </c>
      <c r="G71" s="1" t="s">
        <v>22</v>
      </c>
      <c r="H71" s="1" t="s">
        <v>28</v>
      </c>
      <c r="I71" s="1" t="s">
        <v>474</v>
      </c>
      <c r="J71" s="4">
        <v>4</v>
      </c>
      <c r="K71" s="4"/>
      <c r="L71" s="4"/>
      <c r="M71" s="4"/>
      <c r="N71" s="4"/>
      <c r="O71" s="4"/>
      <c r="P71" s="4" t="s">
        <v>291</v>
      </c>
      <c r="Q71" s="4" t="s">
        <v>288</v>
      </c>
      <c r="R71" s="19"/>
      <c r="S71" s="4"/>
      <c r="T71" s="5"/>
      <c r="U71" s="5"/>
      <c r="V71" s="14"/>
      <c r="W71" s="15"/>
    </row>
    <row r="72" spans="1:23" ht="15.6">
      <c r="A72" s="3" t="s">
        <v>113</v>
      </c>
      <c r="B72" s="13"/>
      <c r="C72" s="13"/>
      <c r="D72" s="2"/>
      <c r="E72" s="4" t="s">
        <v>17</v>
      </c>
      <c r="F72" s="4" t="s">
        <v>14</v>
      </c>
      <c r="G72" s="1" t="s">
        <v>518</v>
      </c>
      <c r="H72" s="1" t="s">
        <v>28</v>
      </c>
      <c r="I72" s="1" t="s">
        <v>474</v>
      </c>
      <c r="J72" s="4">
        <v>4</v>
      </c>
      <c r="K72" s="4"/>
      <c r="L72" s="4"/>
      <c r="M72" s="4"/>
      <c r="N72" s="4"/>
      <c r="O72" s="4"/>
      <c r="P72" s="4" t="s">
        <v>291</v>
      </c>
      <c r="Q72" s="4" t="s">
        <v>288</v>
      </c>
      <c r="R72" s="19"/>
      <c r="S72" s="4"/>
      <c r="T72" s="5"/>
      <c r="U72" s="5"/>
      <c r="V72" s="14"/>
      <c r="W72" s="15"/>
    </row>
    <row r="73" spans="1:23" ht="15.6">
      <c r="A73" s="3" t="s">
        <v>114</v>
      </c>
      <c r="B73" s="13"/>
      <c r="C73" s="13"/>
      <c r="D73" s="2"/>
      <c r="E73" s="4" t="s">
        <v>17</v>
      </c>
      <c r="F73" s="4" t="s">
        <v>14</v>
      </c>
      <c r="G73" s="1" t="s">
        <v>22</v>
      </c>
      <c r="H73" s="1" t="s">
        <v>28</v>
      </c>
      <c r="I73" s="1" t="s">
        <v>24</v>
      </c>
      <c r="J73" s="4">
        <v>4</v>
      </c>
      <c r="K73" s="4"/>
      <c r="L73" s="4"/>
      <c r="M73" s="4"/>
      <c r="N73" s="4"/>
      <c r="O73" s="4"/>
      <c r="P73" s="4" t="s">
        <v>291</v>
      </c>
      <c r="Q73" s="4" t="s">
        <v>288</v>
      </c>
      <c r="R73" s="19"/>
      <c r="S73" s="4"/>
      <c r="T73" s="5"/>
      <c r="U73" s="5"/>
      <c r="V73" s="14"/>
      <c r="W73" s="15"/>
    </row>
    <row r="74" spans="1:23" ht="15.6">
      <c r="A74" s="3" t="s">
        <v>115</v>
      </c>
      <c r="B74" s="13"/>
      <c r="C74" s="13"/>
      <c r="D74" s="2"/>
      <c r="E74" s="4" t="s">
        <v>17</v>
      </c>
      <c r="F74" s="4" t="s">
        <v>15</v>
      </c>
      <c r="G74" s="1" t="s">
        <v>22</v>
      </c>
      <c r="H74" s="1" t="s">
        <v>28</v>
      </c>
      <c r="I74" s="1" t="s">
        <v>477</v>
      </c>
      <c r="J74" s="4">
        <v>4</v>
      </c>
      <c r="K74" s="4"/>
      <c r="L74" s="4"/>
      <c r="M74" s="4"/>
      <c r="N74" s="4"/>
      <c r="O74" s="4"/>
      <c r="P74" s="4" t="s">
        <v>291</v>
      </c>
      <c r="Q74" s="4" t="s">
        <v>288</v>
      </c>
      <c r="R74" s="19"/>
      <c r="S74" s="4"/>
      <c r="T74" s="5"/>
      <c r="U74" s="5"/>
      <c r="V74" s="14"/>
      <c r="W74" s="15"/>
    </row>
    <row r="75" spans="1:23" ht="15.6">
      <c r="A75" s="3" t="s">
        <v>116</v>
      </c>
      <c r="B75" s="13"/>
      <c r="C75" s="13"/>
      <c r="D75" s="2"/>
      <c r="E75" s="4" t="s">
        <v>17</v>
      </c>
      <c r="F75" s="4" t="s">
        <v>14</v>
      </c>
      <c r="G75" s="1" t="s">
        <v>22</v>
      </c>
      <c r="H75" s="1" t="s">
        <v>28</v>
      </c>
      <c r="I75" s="1" t="s">
        <v>25</v>
      </c>
      <c r="J75" s="4">
        <v>4</v>
      </c>
      <c r="K75" s="4"/>
      <c r="L75" s="4"/>
      <c r="M75" s="4"/>
      <c r="N75" s="4"/>
      <c r="O75" s="4"/>
      <c r="P75" s="4" t="s">
        <v>291</v>
      </c>
      <c r="Q75" s="4" t="s">
        <v>288</v>
      </c>
      <c r="R75" s="19"/>
      <c r="S75" s="4"/>
      <c r="T75" s="5"/>
      <c r="U75" s="5"/>
      <c r="V75" s="14"/>
      <c r="W75" s="15"/>
    </row>
    <row r="76" spans="1:23" ht="15.6">
      <c r="A76" s="3" t="s">
        <v>117</v>
      </c>
      <c r="B76" s="13"/>
      <c r="C76" s="13"/>
      <c r="D76" s="2"/>
      <c r="E76" s="4" t="s">
        <v>17</v>
      </c>
      <c r="F76" s="4" t="s">
        <v>15</v>
      </c>
      <c r="G76" s="1" t="s">
        <v>22</v>
      </c>
      <c r="H76" s="1" t="s">
        <v>28</v>
      </c>
      <c r="I76" s="1" t="s">
        <v>26</v>
      </c>
      <c r="J76" s="4">
        <v>4</v>
      </c>
      <c r="K76" s="4"/>
      <c r="L76" s="4"/>
      <c r="M76" s="4"/>
      <c r="N76" s="4"/>
      <c r="O76" s="4"/>
      <c r="P76" s="4" t="s">
        <v>291</v>
      </c>
      <c r="Q76" s="4" t="s">
        <v>288</v>
      </c>
      <c r="R76" s="19"/>
      <c r="S76" s="4"/>
      <c r="T76" s="5"/>
      <c r="U76" s="5"/>
      <c r="V76" s="14"/>
      <c r="W76" s="15"/>
    </row>
    <row r="77" spans="1:23" ht="15.6">
      <c r="A77" s="3" t="s">
        <v>118</v>
      </c>
      <c r="B77" s="13"/>
      <c r="C77" s="13"/>
      <c r="D77" s="2"/>
      <c r="E77" s="4" t="s">
        <v>17</v>
      </c>
      <c r="F77" s="4" t="s">
        <v>14</v>
      </c>
      <c r="G77" s="1" t="s">
        <v>22</v>
      </c>
      <c r="H77" s="1" t="s">
        <v>28</v>
      </c>
      <c r="I77" s="1" t="s">
        <v>24</v>
      </c>
      <c r="J77" s="4">
        <v>4</v>
      </c>
      <c r="K77" s="4"/>
      <c r="L77" s="4"/>
      <c r="M77" s="4"/>
      <c r="N77" s="4"/>
      <c r="O77" s="4"/>
      <c r="P77" s="4" t="s">
        <v>291</v>
      </c>
      <c r="Q77" s="4" t="s">
        <v>288</v>
      </c>
      <c r="R77" s="19"/>
      <c r="S77" s="4"/>
      <c r="T77" s="5"/>
      <c r="U77" s="5"/>
      <c r="V77" s="14"/>
      <c r="W77" s="15"/>
    </row>
    <row r="78" spans="1:23" ht="15.6">
      <c r="A78" s="3" t="s">
        <v>119</v>
      </c>
      <c r="B78" s="13"/>
      <c r="C78" s="13"/>
      <c r="D78" s="2"/>
      <c r="E78" s="4" t="s">
        <v>17</v>
      </c>
      <c r="F78" s="4" t="s">
        <v>14</v>
      </c>
      <c r="G78" s="1" t="s">
        <v>22</v>
      </c>
      <c r="H78" s="1" t="s">
        <v>28</v>
      </c>
      <c r="I78" s="1" t="s">
        <v>24</v>
      </c>
      <c r="J78" s="4">
        <v>4</v>
      </c>
      <c r="K78" s="4"/>
      <c r="L78" s="4"/>
      <c r="M78" s="4"/>
      <c r="N78" s="4"/>
      <c r="O78" s="4"/>
      <c r="P78" s="4" t="s">
        <v>291</v>
      </c>
      <c r="Q78" s="4" t="s">
        <v>288</v>
      </c>
      <c r="R78" s="19"/>
      <c r="S78" s="4"/>
      <c r="T78" s="5"/>
      <c r="U78" s="5"/>
      <c r="V78" s="14"/>
      <c r="W78" s="15"/>
    </row>
    <row r="79" spans="1:23" ht="15.6">
      <c r="A79" s="3" t="s">
        <v>120</v>
      </c>
      <c r="B79" s="13"/>
      <c r="C79" s="13"/>
      <c r="D79" s="2"/>
      <c r="E79" s="4" t="s">
        <v>17</v>
      </c>
      <c r="F79" s="4" t="s">
        <v>15</v>
      </c>
      <c r="G79" s="1" t="s">
        <v>22</v>
      </c>
      <c r="H79" s="1" t="s">
        <v>28</v>
      </c>
      <c r="I79" s="1" t="s">
        <v>24</v>
      </c>
      <c r="J79" s="4">
        <v>4</v>
      </c>
      <c r="K79" s="4"/>
      <c r="L79" s="4"/>
      <c r="M79" s="4"/>
      <c r="N79" s="4"/>
      <c r="O79" s="4"/>
      <c r="P79" s="4" t="s">
        <v>291</v>
      </c>
      <c r="Q79" s="4" t="s">
        <v>288</v>
      </c>
      <c r="R79" s="19"/>
      <c r="S79" s="4"/>
      <c r="T79" s="5"/>
      <c r="U79" s="5"/>
      <c r="V79" s="14"/>
      <c r="W79" s="15"/>
    </row>
    <row r="80" spans="1:23" ht="15.6">
      <c r="A80" s="3" t="s">
        <v>121</v>
      </c>
      <c r="B80" s="13"/>
      <c r="C80" s="13"/>
      <c r="D80" s="2"/>
      <c r="E80" s="4" t="s">
        <v>17</v>
      </c>
      <c r="F80" s="4" t="s">
        <v>14</v>
      </c>
      <c r="G80" s="1" t="s">
        <v>22</v>
      </c>
      <c r="H80" s="1" t="s">
        <v>28</v>
      </c>
      <c r="I80" s="1" t="s">
        <v>24</v>
      </c>
      <c r="J80" s="4">
        <v>4</v>
      </c>
      <c r="K80" s="4"/>
      <c r="L80" s="4"/>
      <c r="M80" s="4"/>
      <c r="N80" s="4"/>
      <c r="O80" s="4"/>
      <c r="P80" s="4" t="s">
        <v>291</v>
      </c>
      <c r="Q80" s="4" t="s">
        <v>289</v>
      </c>
      <c r="R80" s="19"/>
      <c r="S80" s="4"/>
      <c r="T80" s="5"/>
      <c r="U80" s="5"/>
      <c r="V80" s="14"/>
      <c r="W80" s="15"/>
    </row>
    <row r="81" spans="1:23" ht="15.6">
      <c r="A81" s="3" t="s">
        <v>122</v>
      </c>
      <c r="B81" s="13"/>
      <c r="C81" s="13"/>
      <c r="D81" s="2"/>
      <c r="E81" s="4" t="s">
        <v>17</v>
      </c>
      <c r="F81" s="4" t="s">
        <v>15</v>
      </c>
      <c r="G81" s="1" t="s">
        <v>22</v>
      </c>
      <c r="H81" s="1" t="s">
        <v>28</v>
      </c>
      <c r="I81" s="1" t="s">
        <v>24</v>
      </c>
      <c r="J81" s="4">
        <v>4</v>
      </c>
      <c r="K81" s="4"/>
      <c r="L81" s="4"/>
      <c r="M81" s="4"/>
      <c r="N81" s="4"/>
      <c r="O81" s="4"/>
      <c r="P81" s="4" t="s">
        <v>291</v>
      </c>
      <c r="Q81" s="4" t="s">
        <v>289</v>
      </c>
      <c r="R81" s="19"/>
      <c r="S81" s="4"/>
      <c r="T81" s="5"/>
      <c r="U81" s="5"/>
      <c r="V81" s="14"/>
      <c r="W81" s="15"/>
    </row>
    <row r="82" spans="1:23" ht="15.6">
      <c r="A82" s="3" t="s">
        <v>123</v>
      </c>
      <c r="B82" s="13"/>
      <c r="C82" s="13"/>
      <c r="D82" s="2"/>
      <c r="E82" s="4" t="s">
        <v>18</v>
      </c>
      <c r="F82" s="4" t="s">
        <v>14</v>
      </c>
      <c r="G82" s="1" t="s">
        <v>22</v>
      </c>
      <c r="H82" s="1" t="s">
        <v>28</v>
      </c>
      <c r="I82" s="1" t="s">
        <v>24</v>
      </c>
      <c r="J82" s="4">
        <v>4</v>
      </c>
      <c r="K82" s="4"/>
      <c r="L82" s="4"/>
      <c r="M82" s="4"/>
      <c r="N82" s="4"/>
      <c r="O82" s="4"/>
      <c r="P82" s="4" t="s">
        <v>291</v>
      </c>
      <c r="Q82" s="4" t="s">
        <v>289</v>
      </c>
      <c r="R82" s="19"/>
      <c r="S82" s="4"/>
      <c r="T82" s="5"/>
      <c r="U82" s="5"/>
      <c r="V82" s="14"/>
      <c r="W82" s="15"/>
    </row>
    <row r="83" spans="1:23" ht="15.6">
      <c r="A83" s="3" t="s">
        <v>124</v>
      </c>
      <c r="B83" s="13"/>
      <c r="C83" s="13"/>
      <c r="D83" s="2"/>
      <c r="E83" s="4" t="s">
        <v>18</v>
      </c>
      <c r="F83" s="4" t="s">
        <v>15</v>
      </c>
      <c r="G83" s="1" t="s">
        <v>22</v>
      </c>
      <c r="H83" s="1" t="s">
        <v>28</v>
      </c>
      <c r="I83" s="1" t="s">
        <v>24</v>
      </c>
      <c r="J83" s="4">
        <v>4</v>
      </c>
      <c r="K83" s="4"/>
      <c r="L83" s="4"/>
      <c r="M83" s="4"/>
      <c r="N83" s="4"/>
      <c r="O83" s="4"/>
      <c r="P83" s="4" t="s">
        <v>291</v>
      </c>
      <c r="Q83" s="4" t="s">
        <v>289</v>
      </c>
      <c r="R83" s="19"/>
      <c r="S83" s="4"/>
      <c r="T83" s="5"/>
      <c r="U83" s="5"/>
      <c r="V83" s="14"/>
      <c r="W83" s="15"/>
    </row>
    <row r="84" spans="1:23" ht="15.6">
      <c r="A84" s="3" t="s">
        <v>125</v>
      </c>
      <c r="B84" s="13"/>
      <c r="C84" s="13"/>
      <c r="D84" s="2"/>
      <c r="E84" s="4" t="s">
        <v>18</v>
      </c>
      <c r="F84" s="4" t="s">
        <v>14</v>
      </c>
      <c r="G84" s="1" t="s">
        <v>22</v>
      </c>
      <c r="H84" s="1" t="s">
        <v>28</v>
      </c>
      <c r="I84" s="1" t="s">
        <v>24</v>
      </c>
      <c r="J84" s="4">
        <v>4</v>
      </c>
      <c r="K84" s="4"/>
      <c r="L84" s="4"/>
      <c r="M84" s="4"/>
      <c r="N84" s="4"/>
      <c r="O84" s="4"/>
      <c r="P84" s="4" t="s">
        <v>291</v>
      </c>
      <c r="Q84" s="4" t="s">
        <v>289</v>
      </c>
      <c r="R84" s="19"/>
      <c r="S84" s="4"/>
      <c r="T84" s="5"/>
      <c r="U84" s="5"/>
      <c r="V84" s="14"/>
      <c r="W84" s="15"/>
    </row>
    <row r="85" spans="1:23" ht="15.6">
      <c r="A85" s="3" t="s">
        <v>126</v>
      </c>
      <c r="B85" s="13"/>
      <c r="C85" s="13"/>
      <c r="D85" s="2"/>
      <c r="E85" s="4" t="s">
        <v>18</v>
      </c>
      <c r="F85" s="4" t="s">
        <v>15</v>
      </c>
      <c r="G85" s="1" t="s">
        <v>22</v>
      </c>
      <c r="H85" s="1" t="s">
        <v>28</v>
      </c>
      <c r="I85" s="1" t="s">
        <v>24</v>
      </c>
      <c r="J85" s="4">
        <v>4</v>
      </c>
      <c r="K85" s="4"/>
      <c r="L85" s="4"/>
      <c r="M85" s="4"/>
      <c r="N85" s="4"/>
      <c r="O85" s="4"/>
      <c r="P85" s="4" t="s">
        <v>291</v>
      </c>
      <c r="Q85" s="4" t="s">
        <v>289</v>
      </c>
      <c r="R85" s="19"/>
      <c r="S85" s="4"/>
      <c r="T85" s="5"/>
      <c r="U85" s="5"/>
      <c r="V85" s="14"/>
      <c r="W85" s="15"/>
    </row>
    <row r="86" spans="1:23" ht="15.6">
      <c r="A86" s="3" t="s">
        <v>127</v>
      </c>
      <c r="B86" s="13"/>
      <c r="C86" s="13"/>
      <c r="D86" s="2"/>
      <c r="E86" s="4" t="s">
        <v>17</v>
      </c>
      <c r="F86" s="4" t="s">
        <v>14</v>
      </c>
      <c r="G86" s="1" t="s">
        <v>22</v>
      </c>
      <c r="H86" s="1" t="s">
        <v>28</v>
      </c>
      <c r="I86" s="1" t="s">
        <v>51</v>
      </c>
      <c r="J86" s="4">
        <v>4</v>
      </c>
      <c r="K86" s="4"/>
      <c r="L86" s="4"/>
      <c r="M86" s="4"/>
      <c r="N86" s="4"/>
      <c r="O86" s="4"/>
      <c r="P86" s="4" t="s">
        <v>291</v>
      </c>
      <c r="Q86" s="4" t="s">
        <v>289</v>
      </c>
      <c r="R86" s="19"/>
      <c r="S86" s="4"/>
      <c r="T86" s="5"/>
      <c r="U86" s="5"/>
      <c r="V86" s="14"/>
      <c r="W86" s="15"/>
    </row>
    <row r="87" spans="1:23" ht="15.6">
      <c r="A87" s="3" t="s">
        <v>128</v>
      </c>
      <c r="B87" s="13"/>
      <c r="C87" s="13"/>
      <c r="D87" s="2"/>
      <c r="E87" s="4" t="s">
        <v>17</v>
      </c>
      <c r="F87" s="4" t="s">
        <v>15</v>
      </c>
      <c r="G87" s="1" t="s">
        <v>22</v>
      </c>
      <c r="H87" s="1" t="s">
        <v>28</v>
      </c>
      <c r="I87" s="1" t="s">
        <v>24</v>
      </c>
      <c r="J87" s="4">
        <v>4</v>
      </c>
      <c r="K87" s="4"/>
      <c r="L87" s="4"/>
      <c r="M87" s="4"/>
      <c r="N87" s="4"/>
      <c r="O87" s="4"/>
      <c r="P87" s="4" t="s">
        <v>291</v>
      </c>
      <c r="Q87" s="4" t="s">
        <v>289</v>
      </c>
      <c r="R87" s="19"/>
      <c r="S87" s="4"/>
      <c r="T87" s="5"/>
      <c r="U87" s="5"/>
      <c r="V87" s="14"/>
      <c r="W87" s="15"/>
    </row>
    <row r="88" spans="1:23" ht="15.6">
      <c r="A88" s="3" t="s">
        <v>129</v>
      </c>
      <c r="B88" s="13"/>
      <c r="C88" s="13"/>
      <c r="D88" s="2"/>
      <c r="E88" s="4" t="s">
        <v>17</v>
      </c>
      <c r="F88" s="4" t="s">
        <v>14</v>
      </c>
      <c r="G88" s="1" t="s">
        <v>21</v>
      </c>
      <c r="H88" s="1" t="s">
        <v>28</v>
      </c>
      <c r="I88" s="1" t="s">
        <v>24</v>
      </c>
      <c r="J88" s="4">
        <v>4</v>
      </c>
      <c r="K88" s="4"/>
      <c r="L88" s="4"/>
      <c r="M88" s="4"/>
      <c r="N88" s="4"/>
      <c r="O88" s="4"/>
      <c r="P88" s="4" t="s">
        <v>291</v>
      </c>
      <c r="Q88" s="4" t="s">
        <v>289</v>
      </c>
      <c r="R88" s="19"/>
      <c r="S88" s="4"/>
      <c r="T88" s="5"/>
      <c r="U88" s="5"/>
      <c r="V88" s="14"/>
      <c r="W88" s="15"/>
    </row>
    <row r="89" spans="1:23" ht="15.6">
      <c r="A89" s="3" t="s">
        <v>130</v>
      </c>
      <c r="B89" s="13"/>
      <c r="C89" s="13"/>
      <c r="D89" s="272"/>
      <c r="E89" s="4" t="s">
        <v>18</v>
      </c>
      <c r="F89" s="4" t="s">
        <v>14</v>
      </c>
      <c r="G89" s="1" t="s">
        <v>23</v>
      </c>
      <c r="H89" s="1" t="s">
        <v>304</v>
      </c>
      <c r="I89" s="1" t="s">
        <v>24</v>
      </c>
      <c r="J89" s="4">
        <v>4</v>
      </c>
      <c r="K89" s="4"/>
      <c r="L89" s="4"/>
      <c r="M89" s="4"/>
      <c r="N89" s="4"/>
      <c r="O89" s="4"/>
      <c r="P89" s="4" t="s">
        <v>291</v>
      </c>
      <c r="Q89" s="4" t="s">
        <v>289</v>
      </c>
      <c r="R89" s="19"/>
      <c r="S89" s="4"/>
      <c r="T89" s="5"/>
      <c r="U89" s="5"/>
      <c r="V89" s="14"/>
      <c r="W89" s="15"/>
    </row>
    <row r="90" spans="1:23" s="226" customFormat="1" ht="16.2" thickBot="1">
      <c r="A90" s="262" t="s">
        <v>131</v>
      </c>
      <c r="B90" s="263"/>
      <c r="C90" s="270"/>
      <c r="D90" s="273" t="s">
        <v>746</v>
      </c>
      <c r="E90" s="271" t="s">
        <v>17</v>
      </c>
      <c r="F90" s="264" t="s">
        <v>14</v>
      </c>
      <c r="G90" s="265" t="s">
        <v>19</v>
      </c>
      <c r="H90" s="265" t="s">
        <v>28</v>
      </c>
      <c r="I90" s="265" t="s">
        <v>24</v>
      </c>
      <c r="J90" s="264">
        <v>4</v>
      </c>
      <c r="K90" s="264"/>
      <c r="L90" s="264"/>
      <c r="M90" s="264"/>
      <c r="N90" s="264"/>
      <c r="O90" s="264"/>
      <c r="P90" s="264" t="s">
        <v>291</v>
      </c>
      <c r="Q90" s="264" t="s">
        <v>289</v>
      </c>
      <c r="R90" s="266"/>
      <c r="S90" s="264"/>
      <c r="T90" s="267"/>
      <c r="U90" s="267"/>
      <c r="V90" s="268"/>
      <c r="W90" s="269"/>
    </row>
    <row r="91" spans="1:23" s="158" customFormat="1" ht="15.6">
      <c r="A91" s="140"/>
      <c r="B91" s="132"/>
      <c r="C91" s="132"/>
      <c r="D91" s="596" t="s">
        <v>748</v>
      </c>
      <c r="E91" s="134"/>
      <c r="F91" s="134"/>
      <c r="G91" s="142"/>
      <c r="H91" s="142"/>
      <c r="I91" s="142"/>
      <c r="J91" s="134"/>
      <c r="K91" s="134"/>
      <c r="L91" s="134"/>
      <c r="M91" s="134"/>
      <c r="N91" s="134"/>
      <c r="O91" s="134"/>
      <c r="P91" s="134"/>
      <c r="Q91" s="134"/>
      <c r="R91" s="143"/>
      <c r="S91" s="134"/>
      <c r="T91" s="144"/>
      <c r="U91" s="144"/>
      <c r="V91" s="145"/>
      <c r="W91" s="146"/>
    </row>
    <row r="94" spans="1:23" ht="21">
      <c r="B94" s="57" t="s">
        <v>485</v>
      </c>
    </row>
    <row r="96" spans="1:23">
      <c r="G96" s="17" t="s">
        <v>270</v>
      </c>
      <c r="H96" s="17"/>
      <c r="I96" s="16"/>
    </row>
    <row r="97" spans="7:14">
      <c r="G97" s="8" t="s">
        <v>264</v>
      </c>
      <c r="H97" s="601">
        <f>COUNTIFS(H$15:H$90,"malowany",J$15:J$90,1)</f>
        <v>1</v>
      </c>
      <c r="I97" s="64" t="s">
        <v>268</v>
      </c>
      <c r="K97" s="35" t="s">
        <v>272</v>
      </c>
      <c r="L97" s="33"/>
      <c r="M97" s="45">
        <f>COUNTIF(M14:M90,"tak")</f>
        <v>0</v>
      </c>
      <c r="N97" s="36" t="s">
        <v>307</v>
      </c>
    </row>
    <row r="98" spans="7:14">
      <c r="G98" s="8" t="s">
        <v>265</v>
      </c>
      <c r="H98" s="601">
        <f>COUNTIFS(H$15:H$90,"malowany",J$15:J$90,2)</f>
        <v>3</v>
      </c>
      <c r="I98" s="64" t="s">
        <v>268</v>
      </c>
    </row>
    <row r="99" spans="7:14" ht="14.4">
      <c r="G99" s="8" t="s">
        <v>266</v>
      </c>
      <c r="H99" s="601">
        <f>COUNTIFS(H$15:H$90,"malowany",J$15:J$90,3)</f>
        <v>32</v>
      </c>
      <c r="I99" s="64" t="s">
        <v>268</v>
      </c>
      <c r="K99" s="428" t="s">
        <v>269</v>
      </c>
      <c r="L99" s="427"/>
      <c r="M99" s="426">
        <f>COUNTIF(O$14:O$90,"malowany")</f>
        <v>1</v>
      </c>
      <c r="N99" s="39" t="s">
        <v>274</v>
      </c>
    </row>
    <row r="100" spans="7:14" ht="14.4">
      <c r="G100" s="8" t="s">
        <v>267</v>
      </c>
      <c r="H100" s="601">
        <f>COUNTIFS(H$15:H$90,"malowany",J$15:J$90,4)</f>
        <v>37</v>
      </c>
      <c r="I100" s="64" t="s">
        <v>268</v>
      </c>
      <c r="K100" s="423"/>
      <c r="L100" s="422"/>
      <c r="M100" s="421">
        <f>COUNTIF(O$14:O$90,"NALEPKA")</f>
        <v>0</v>
      </c>
      <c r="N100" s="53" t="s">
        <v>282</v>
      </c>
    </row>
    <row r="101" spans="7:14" ht="14.4">
      <c r="G101" s="78" t="s">
        <v>271</v>
      </c>
      <c r="H101" s="79">
        <f>SUM(H97:H100)</f>
        <v>73</v>
      </c>
      <c r="I101" s="80" t="s">
        <v>268</v>
      </c>
      <c r="K101" s="423"/>
      <c r="L101" s="422"/>
      <c r="M101" s="421">
        <f>COUNTIF(O$14:O$90,"tabliczka")</f>
        <v>0</v>
      </c>
      <c r="N101" s="53" t="s">
        <v>280</v>
      </c>
    </row>
    <row r="102" spans="7:14" ht="14.4">
      <c r="I102" s="18"/>
      <c r="K102" s="423"/>
      <c r="L102" s="422"/>
      <c r="M102" s="421">
        <f>COUNTIF(O$14:O$90,"drogowskaz")</f>
        <v>0</v>
      </c>
      <c r="N102" s="53" t="s">
        <v>424</v>
      </c>
    </row>
    <row r="103" spans="7:14" ht="14.4">
      <c r="G103" s="702" t="s">
        <v>428</v>
      </c>
      <c r="H103" s="702"/>
      <c r="I103" s="702"/>
      <c r="K103" s="420"/>
      <c r="L103" s="419"/>
      <c r="M103" s="418">
        <f>COUNTIF(O$14:O$90,"plansza")</f>
        <v>0</v>
      </c>
      <c r="N103" s="42" t="s">
        <v>425</v>
      </c>
    </row>
    <row r="104" spans="7:14" ht="14.4">
      <c r="G104" s="8" t="s">
        <v>264</v>
      </c>
      <c r="H104" s="137">
        <f>COUNTIFS(H$14:H$90,"tabliczka",J$14:J$90,1,I$14:I$90,"&lt;&gt;drogowskaz")</f>
        <v>0</v>
      </c>
      <c r="I104" s="64" t="s">
        <v>268</v>
      </c>
    </row>
    <row r="105" spans="7:14" ht="14.4">
      <c r="G105" s="8" t="s">
        <v>265</v>
      </c>
      <c r="H105" s="137">
        <f>COUNTIFS(H$14:H$90,"tabliczka",J$14:J$90,2,I$14:I$90,"&lt;&gt;drogowskaz")</f>
        <v>0</v>
      </c>
      <c r="I105" s="64" t="s">
        <v>268</v>
      </c>
      <c r="K105" s="35" t="s">
        <v>281</v>
      </c>
      <c r="L105" s="33"/>
      <c r="M105" s="45">
        <f>COUNTIF(N15:N90,"usunąć")</f>
        <v>0</v>
      </c>
      <c r="N105" s="36" t="s">
        <v>307</v>
      </c>
    </row>
    <row r="106" spans="7:14" ht="14.4">
      <c r="G106" s="8" t="s">
        <v>266</v>
      </c>
      <c r="H106" s="137">
        <f>COUNTIFS(H$14:H$90,"tabliczka",J$14:J$90,3,I$14:I$90,"&lt;&gt;drogowskaz")</f>
        <v>0</v>
      </c>
      <c r="I106" s="64" t="s">
        <v>268</v>
      </c>
    </row>
    <row r="107" spans="7:14" ht="14.4">
      <c r="G107" s="8" t="s">
        <v>267</v>
      </c>
      <c r="H107" s="137">
        <f>COUNTIFS(H$14:H$90,"tabliczka",J$14:J$90,4,I$14:I$90,"&lt;&gt;drogowskaz")</f>
        <v>0</v>
      </c>
      <c r="I107" s="64" t="s">
        <v>268</v>
      </c>
      <c r="K107" s="46" t="s">
        <v>279</v>
      </c>
      <c r="L107" s="47"/>
      <c r="M107" s="47"/>
      <c r="N107" s="48">
        <v>9.3000000000000007</v>
      </c>
    </row>
    <row r="108" spans="7:14" ht="14.4">
      <c r="G108" s="78" t="s">
        <v>271</v>
      </c>
      <c r="H108" s="79">
        <f>SUM(H106:H107)</f>
        <v>0</v>
      </c>
      <c r="I108" s="80" t="s">
        <v>268</v>
      </c>
      <c r="K108" s="46" t="s">
        <v>278</v>
      </c>
      <c r="L108" s="47"/>
      <c r="M108" s="47"/>
      <c r="N108" s="411">
        <f ca="1">(H101+H108+H122+H115+H129)/N107</f>
        <v>15.384615384615385</v>
      </c>
    </row>
    <row r="109" spans="7:14">
      <c r="I109" s="18"/>
    </row>
    <row r="110" spans="7:14" ht="14.4">
      <c r="G110" s="12" t="s">
        <v>427</v>
      </c>
      <c r="H110" s="397"/>
      <c r="I110" s="397"/>
    </row>
    <row r="111" spans="7:14" ht="14.4">
      <c r="G111" s="8" t="s">
        <v>264</v>
      </c>
      <c r="H111" s="137">
        <f>COUNTIFS(H$14:H$90,"naklejka",J$14:J$90,1)</f>
        <v>0</v>
      </c>
      <c r="I111" s="137" t="s">
        <v>268</v>
      </c>
    </row>
    <row r="112" spans="7:14" ht="14.4">
      <c r="G112" s="8" t="s">
        <v>265</v>
      </c>
      <c r="H112" s="137">
        <f>COUNTIFS(H$14:H$90,"naklejka",J$14:J$90,2)</f>
        <v>0</v>
      </c>
      <c r="I112" s="137" t="s">
        <v>268</v>
      </c>
    </row>
    <row r="113" spans="7:9" ht="14.4">
      <c r="G113" s="8" t="s">
        <v>266</v>
      </c>
      <c r="H113" s="137">
        <f>COUNTIFS(H$14:H$90,"naklejka",J$14:J$90,3)</f>
        <v>0</v>
      </c>
      <c r="I113" s="137" t="s">
        <v>268</v>
      </c>
    </row>
    <row r="114" spans="7:9" ht="14.4">
      <c r="G114" s="8" t="s">
        <v>267</v>
      </c>
      <c r="H114" s="137">
        <f>COUNTIFS(H$14:H$90,"naklejka",J$14:J$90,4)</f>
        <v>2</v>
      </c>
      <c r="I114" s="137" t="s">
        <v>268</v>
      </c>
    </row>
    <row r="115" spans="7:9" ht="14.4">
      <c r="G115" s="78" t="s">
        <v>271</v>
      </c>
      <c r="H115" s="398">
        <f>SUM(H111:H114)</f>
        <v>2</v>
      </c>
      <c r="I115" s="398" t="s">
        <v>268</v>
      </c>
    </row>
    <row r="116" spans="7:9" ht="14.4">
      <c r="G116" s="397"/>
      <c r="H116" s="397"/>
      <c r="I116" s="397"/>
    </row>
    <row r="117" spans="7:9">
      <c r="G117" s="702" t="s">
        <v>429</v>
      </c>
      <c r="H117" s="702"/>
      <c r="I117" s="702"/>
    </row>
    <row r="118" spans="7:9" ht="14.4">
      <c r="G118" s="8" t="s">
        <v>264</v>
      </c>
      <c r="H118" s="137">
        <f>COUNTIFS(J$14:J$90,1,I$14:I$90,"drogowskaz")</f>
        <v>0</v>
      </c>
      <c r="I118" s="137" t="s">
        <v>268</v>
      </c>
    </row>
    <row r="119" spans="7:9" ht="14.4">
      <c r="G119" s="8" t="s">
        <v>265</v>
      </c>
      <c r="H119" s="137">
        <f>COUNTIFS(J$14:J$90,2,I$14:I$90,"drogowskaz")</f>
        <v>0</v>
      </c>
      <c r="I119" s="137" t="s">
        <v>268</v>
      </c>
    </row>
    <row r="120" spans="7:9" ht="14.4">
      <c r="G120" s="8" t="s">
        <v>266</v>
      </c>
      <c r="H120" s="137">
        <f>COUNTIFS(J$14:J$90,3,I$14:I$90,"drogowskaz")</f>
        <v>0</v>
      </c>
      <c r="I120" s="137" t="s">
        <v>268</v>
      </c>
    </row>
    <row r="121" spans="7:9" ht="14.4">
      <c r="G121" s="8" t="s">
        <v>267</v>
      </c>
      <c r="H121" s="137">
        <f>COUNTIFS(J$14:J$90,4,I$14:I$90,"drogowskaz")</f>
        <v>0</v>
      </c>
      <c r="I121" s="137" t="s">
        <v>268</v>
      </c>
    </row>
    <row r="122" spans="7:9" ht="14.4">
      <c r="G122" s="24" t="s">
        <v>271</v>
      </c>
      <c r="H122" s="406">
        <f ca="1">SUM(H118:H121+H115+H122+H129)</f>
        <v>0</v>
      </c>
      <c r="I122" s="405" t="s">
        <v>268</v>
      </c>
    </row>
    <row r="123" spans="7:9" ht="14.4">
      <c r="G123" s="397"/>
      <c r="H123" s="397"/>
      <c r="I123" s="397"/>
    </row>
    <row r="124" spans="7:9" ht="14.4">
      <c r="G124" s="12" t="s">
        <v>430</v>
      </c>
      <c r="H124" s="397"/>
      <c r="I124" s="397"/>
    </row>
    <row r="125" spans="7:9" ht="14.4">
      <c r="G125" s="8" t="s">
        <v>264</v>
      </c>
      <c r="H125" s="137">
        <f>COUNTIFS(H$14:H$90,"plansza",J$14:J$90,1)</f>
        <v>0</v>
      </c>
      <c r="I125" s="137" t="s">
        <v>268</v>
      </c>
    </row>
    <row r="126" spans="7:9" ht="14.4">
      <c r="G126" s="8" t="s">
        <v>265</v>
      </c>
      <c r="H126" s="137">
        <f>COUNTIFS(H$14:H$90,"plansza",J$14:J$90,2)</f>
        <v>0</v>
      </c>
      <c r="I126" s="137" t="s">
        <v>268</v>
      </c>
    </row>
    <row r="127" spans="7:9" ht="14.4">
      <c r="G127" s="8" t="s">
        <v>266</v>
      </c>
      <c r="H127" s="137">
        <f>COUNTIFS(H$14:H$90,"plansza",J$14:J$90,3)</f>
        <v>0</v>
      </c>
      <c r="I127" s="137" t="s">
        <v>268</v>
      </c>
    </row>
    <row r="128" spans="7:9" ht="14.4">
      <c r="G128" s="8" t="s">
        <v>267</v>
      </c>
      <c r="H128" s="137">
        <f>COUNTIFS(H$14:H$90,"plansza",J$14:J$90,4)</f>
        <v>0</v>
      </c>
      <c r="I128" s="137" t="s">
        <v>268</v>
      </c>
    </row>
    <row r="129" spans="7:11" ht="14.4">
      <c r="G129" s="78" t="s">
        <v>271</v>
      </c>
      <c r="H129" s="398">
        <f>SUM(H125:H128)</f>
        <v>0</v>
      </c>
      <c r="I129" s="398" t="s">
        <v>268</v>
      </c>
    </row>
    <row r="131" spans="7:11">
      <c r="G131" s="708" t="s">
        <v>296</v>
      </c>
      <c r="H131" s="709"/>
      <c r="I131" s="709"/>
      <c r="J131" s="709"/>
      <c r="K131" s="710"/>
    </row>
    <row r="132" spans="7:11" ht="14.4">
      <c r="G132" s="65" t="s">
        <v>259</v>
      </c>
      <c r="H132" s="62">
        <f>I132/I$135</f>
        <v>0.46052631578947367</v>
      </c>
      <c r="I132" s="402">
        <f>(COUNTIF(Q$14:Q$90,"zabudowa")/76*N$107)</f>
        <v>4.2828947368421053</v>
      </c>
      <c r="J132" s="64" t="s">
        <v>299</v>
      </c>
      <c r="K132" s="64"/>
    </row>
    <row r="133" spans="7:11" ht="14.4">
      <c r="G133" s="65" t="s">
        <v>258</v>
      </c>
      <c r="H133" s="62">
        <f>I133/I$135</f>
        <v>0.47368421052631576</v>
      </c>
      <c r="I133" s="402">
        <f>(COUNTIF(Q14:Q90,"OTWARTY")/76*N107)</f>
        <v>4.405263157894737</v>
      </c>
      <c r="J133" s="64" t="s">
        <v>297</v>
      </c>
      <c r="K133" s="64"/>
    </row>
    <row r="134" spans="7:11" ht="14.4">
      <c r="G134" s="65" t="s">
        <v>257</v>
      </c>
      <c r="H134" s="62">
        <f>I134/I$135</f>
        <v>6.5789473684210523E-2</v>
      </c>
      <c r="I134" s="402">
        <f>(COUNTIF(Q14:Q90,"LAS")/76*N107)</f>
        <v>0.61184210526315785</v>
      </c>
      <c r="J134" s="576" t="s">
        <v>298</v>
      </c>
      <c r="K134" s="577"/>
    </row>
    <row r="135" spans="7:11">
      <c r="H135" s="34">
        <f>SUM(H132:H134)</f>
        <v>0.99999999999999989</v>
      </c>
      <c r="I135" s="58">
        <f>SUM(I132:I134)</f>
        <v>9.3000000000000007</v>
      </c>
      <c r="J135" s="59" t="s">
        <v>263</v>
      </c>
    </row>
    <row r="136" spans="7:11" ht="17.399999999999999">
      <c r="I136" s="63" t="str">
        <f>IF(I135=N$107,"","BŁĄD")</f>
        <v/>
      </c>
    </row>
    <row r="137" spans="7:11">
      <c r="G137" s="705" t="s">
        <v>295</v>
      </c>
      <c r="H137" s="705"/>
      <c r="I137" s="705"/>
      <c r="J137" s="705"/>
      <c r="K137" s="705"/>
    </row>
    <row r="138" spans="7:11" ht="14.4">
      <c r="G138" s="65" t="s">
        <v>292</v>
      </c>
      <c r="H138" s="60">
        <f>I138/I$141</f>
        <v>0.88157894736842102</v>
      </c>
      <c r="I138" s="402">
        <f>(COUNTIF(P$14:P$90,"UTWARDZONA")/76*N$107)</f>
        <v>8.1986842105263165</v>
      </c>
      <c r="J138" s="64" t="s">
        <v>301</v>
      </c>
      <c r="K138" s="11"/>
    </row>
    <row r="139" spans="7:11" ht="14.4">
      <c r="G139" s="65" t="s">
        <v>293</v>
      </c>
      <c r="H139" s="60">
        <f>I139/I$141</f>
        <v>0.11842105263157894</v>
      </c>
      <c r="I139" s="402">
        <f>(COUNTIF(P$14:P$90,"GRUNTOWA")/76*N$107)</f>
        <v>1.1013157894736842</v>
      </c>
      <c r="J139" s="64" t="s">
        <v>302</v>
      </c>
      <c r="K139" s="11"/>
    </row>
    <row r="140" spans="7:11" ht="14.4">
      <c r="G140" s="65" t="s">
        <v>294</v>
      </c>
      <c r="H140" s="60">
        <f>I140/I$141</f>
        <v>0</v>
      </c>
      <c r="I140" s="402">
        <f>(COUNTIF(P$14:P$90,"PIASZCZYSTA")/76*N$107)</f>
        <v>0</v>
      </c>
      <c r="J140" s="64" t="s">
        <v>303</v>
      </c>
      <c r="K140" s="11"/>
    </row>
    <row r="141" spans="7:11">
      <c r="H141" s="34">
        <f>SUM(H138:H140)</f>
        <v>1</v>
      </c>
      <c r="I141" s="58">
        <f>SUM(I138:I140)</f>
        <v>9.3000000000000007</v>
      </c>
      <c r="J141" s="59" t="s">
        <v>263</v>
      </c>
    </row>
  </sheetData>
  <mergeCells count="4">
    <mergeCell ref="G137:K137"/>
    <mergeCell ref="G103:I103"/>
    <mergeCell ref="G117:I117"/>
    <mergeCell ref="G131:K131"/>
  </mergeCells>
  <phoneticPr fontId="38" type="noConversion"/>
  <conditionalFormatting sqref="Q15:Q91">
    <cfRule type="containsText" dxfId="653" priority="17" operator="containsText" text="zabudowa">
      <formula>NOT(ISERROR(SEARCH("zabudowa",Q15)))</formula>
    </cfRule>
  </conditionalFormatting>
  <conditionalFormatting sqref="P15:P91">
    <cfRule type="containsText" dxfId="652" priority="11" operator="containsText" text="UTWARDZONA">
      <formula>NOT(ISERROR(SEARCH("UTWARDZONA",P15)))</formula>
    </cfRule>
    <cfRule type="containsText" dxfId="651" priority="12" operator="containsText" text="PIASZCZYSTA">
      <formula>NOT(ISERROR(SEARCH("PIASZCZYSTA",P15)))</formula>
    </cfRule>
    <cfRule type="containsText" dxfId="650" priority="13" operator="containsText" text="UTWARDZONA">
      <formula>NOT(ISERROR(SEARCH("UTWARDZONA",P15)))</formula>
    </cfRule>
    <cfRule type="containsText" dxfId="649" priority="14" operator="containsText" text="GRUNTOWA">
      <formula>NOT(ISERROR(SEARCH("GRUNTOWA",P15)))</formula>
    </cfRule>
    <cfRule type="containsText" dxfId="648" priority="15" operator="containsText" text="UTWARDZONA">
      <formula>NOT(ISERROR(SEARCH("UTWARDZONA",P15)))</formula>
    </cfRule>
    <cfRule type="expression" dxfId="647" priority="16">
      <formula>"UTWARDZONA"</formula>
    </cfRule>
  </conditionalFormatting>
  <conditionalFormatting sqref="Q15:Q91">
    <cfRule type="containsText" dxfId="646" priority="8" operator="containsText" text="LAS">
      <formula>NOT(ISERROR(SEARCH("LAS",Q15)))</formula>
    </cfRule>
    <cfRule type="containsText" dxfId="645" priority="9" operator="containsText" text="OTWARTY">
      <formula>NOT(ISERROR(SEARCH("OTWARTY",Q15)))</formula>
    </cfRule>
    <cfRule type="containsText" dxfId="644" priority="10" operator="containsText" text="ZABUDOWA">
      <formula>NOT(ISERROR(SEARCH("ZABUDOWA",Q15)))</formula>
    </cfRule>
  </conditionalFormatting>
  <conditionalFormatting sqref="Q15:Q91">
    <cfRule type="containsText" dxfId="643" priority="6" operator="containsText" text="LAS">
      <formula>NOT(ISERROR(SEARCH("LAS",Q15)))</formula>
    </cfRule>
    <cfRule type="containsText" dxfId="642" priority="7" operator="containsText" text="OTWARTY">
      <formula>NOT(ISERROR(SEARCH("OTWARTY",Q15)))</formula>
    </cfRule>
  </conditionalFormatting>
  <conditionalFormatting sqref="Q15:Q91">
    <cfRule type="containsText" dxfId="641" priority="5" operator="containsText" text="ZABUDOWA">
      <formula>NOT(ISERROR(SEARCH("ZABUDOWA",Q15)))</formula>
    </cfRule>
  </conditionalFormatting>
  <conditionalFormatting sqref="P15:P91">
    <cfRule type="containsText" dxfId="640" priority="4" operator="containsText" text="PIASZCZYSTA">
      <formula>NOT(ISERROR(SEARCH("PIASZCZYSTA",P15)))</formula>
    </cfRule>
  </conditionalFormatting>
  <conditionalFormatting sqref="P15:P91">
    <cfRule type="containsText" dxfId="639" priority="3" operator="containsText" text="PIASZCZYSTA">
      <formula>NOT(ISERROR(SEARCH("PIASZCZYSTA",P15)))</formula>
    </cfRule>
  </conditionalFormatting>
  <conditionalFormatting sqref="P15:P91">
    <cfRule type="containsText" dxfId="638" priority="2" operator="containsText" text="GRUNTOWA">
      <formula>NOT(ISERROR(SEARCH("GRUNTOWA",P15)))</formula>
    </cfRule>
  </conditionalFormatting>
  <conditionalFormatting sqref="Q15:Q91">
    <cfRule type="containsText" dxfId="637" priority="1" operator="containsText" text="ZABUDOWA">
      <formula>NOT(ISERROR(SEARCH("ZABUDOWA",Q15)))</formula>
    </cfRule>
  </conditionalFormatting>
  <dataValidations count="14">
    <dataValidation type="list" allowBlank="1" sqref="Q15:Q91">
      <formula1>$Q$1:$Q$3</formula1>
    </dataValidation>
    <dataValidation type="list" allowBlank="1" sqref="P15:P91">
      <formula1>$P$1:$P$3</formula1>
    </dataValidation>
    <dataValidation type="list" allowBlank="1" sqref="O15:O91">
      <formula1>$O$1:$O$5</formula1>
    </dataValidation>
    <dataValidation type="list" allowBlank="1" sqref="N15:N91">
      <formula1>$N$1:$N$2</formula1>
    </dataValidation>
    <dataValidation type="list" allowBlank="1" sqref="M15:M91">
      <formula1>$M$1</formula1>
    </dataValidation>
    <dataValidation type="list" allowBlank="1" sqref="L15:L91">
      <formula1>$L$1:$L$7</formula1>
    </dataValidation>
    <dataValidation type="list" allowBlank="1" sqref="K15:K91">
      <formula1>$K$1:$K$7</formula1>
    </dataValidation>
    <dataValidation type="list" allowBlank="1" sqref="U15:U91">
      <formula1>$U$1:$U$5</formula1>
    </dataValidation>
    <dataValidation type="list" allowBlank="1" sqref="J15:J91">
      <formula1>$J$1:$J$4</formula1>
    </dataValidation>
    <dataValidation type="list" allowBlank="1" sqref="I15:I91">
      <formula1>$I$1:$I$12</formula1>
    </dataValidation>
    <dataValidation type="list" allowBlank="1" sqref="H15:H91">
      <formula1>$H$1:$H$4</formula1>
    </dataValidation>
    <dataValidation type="list" allowBlank="1" sqref="G15:G91">
      <formula1>$G$1:$G$8</formula1>
    </dataValidation>
    <dataValidation type="list" allowBlank="1" sqref="F15:F91">
      <formula1>$F$1:$F$3</formula1>
    </dataValidation>
    <dataValidation type="list" allowBlank="1" sqref="E15:E91">
      <formula1>$E$1:$E$2</formula1>
    </dataValidation>
  </dataValidations>
  <pageMargins left="0.7" right="0.7" top="0.75" bottom="0.75" header="0.3" footer="0.3"/>
  <pageSetup paperSize="9" orientation="portrait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Kocięba-Antonin tartak</vt:lpstr>
      <vt:lpstr>Dębnica-Przygodzice</vt:lpstr>
      <vt:lpstr>Niesułowice - Ruda Milicka</vt:lpstr>
      <vt:lpstr>Milicz - Cieszków</vt:lpstr>
      <vt:lpstr>Zapadły zamek</vt:lpstr>
      <vt:lpstr>Odolanów - Antonin</vt:lpstr>
      <vt:lpstr>Skoroszów - Cieszków</vt:lpstr>
      <vt:lpstr>wokół Żmigrodu</vt:lpstr>
      <vt:lpstr> Smardów - Chynowa</vt:lpstr>
      <vt:lpstr>wokół Twardogóry</vt:lpstr>
      <vt:lpstr>wokół Milicza</vt:lpstr>
      <vt:lpstr>Odolanów-Kuroch</vt:lpstr>
      <vt:lpstr>wokół Antonina</vt:lpstr>
      <vt:lpstr>wokół Krośnic</vt:lpstr>
      <vt:lpstr>archeologiczny</vt:lpstr>
      <vt:lpstr>WZÓR</vt:lpstr>
      <vt:lpstr>Antonin-Janków Przygodzki</vt:lpstr>
      <vt:lpstr> Zamkowy (Żmigród-Milicz)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 Tre</dc:creator>
  <cp:lastModifiedBy>esnazyk</cp:lastModifiedBy>
  <dcterms:created xsi:type="dcterms:W3CDTF">2018-04-18T10:55:29Z</dcterms:created>
  <dcterms:modified xsi:type="dcterms:W3CDTF">2021-11-25T13:29:41Z</dcterms:modified>
</cp:coreProperties>
</file>